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RECURSOS HUMANOS\RECURS.HUMANOS JHCR\DATA JHCR - PLAME\Planilla Sunat JHCR\PLANILLAS MENSUALES DECLARADAS\"/>
    </mc:Choice>
  </mc:AlternateContent>
  <xr:revisionPtr revIDLastSave="0" documentId="13_ncr:1_{E4219165-7837-439A-BB21-646755708A2B}" xr6:coauthVersionLast="47" xr6:coauthVersionMax="47" xr10:uidLastSave="{00000000-0000-0000-0000-000000000000}"/>
  <bookViews>
    <workbookView xWindow="-120" yWindow="-120" windowWidth="29040" windowHeight="15720" tabRatio="606" firstSheet="1" activeTab="1" xr2:uid="{00000000-000D-0000-FFFF-FFFF00000000}"/>
  </bookViews>
  <sheets>
    <sheet name="1.1ENERO2016" sheetId="1" state="hidden" r:id="rId1"/>
    <sheet name="Datos Trab" sheetId="2" r:id="rId2"/>
    <sheet name="Hoja2" sheetId="3" state="hidden" r:id="rId3"/>
    <sheet name="RESUMEN" sheetId="4" r:id="rId4"/>
    <sheet name="T9 Situación Educativa" sheetId="5" r:id="rId5"/>
    <sheet name="Sist.Pens" sheetId="6" r:id="rId6"/>
    <sheet name="T24 Categoria Ocupacional" sheetId="7" r:id="rId7"/>
    <sheet name="Hoja3" sheetId="8" state="hidden" r:id="rId8"/>
    <sheet name="Hoja1" sheetId="9" state="hidden" r:id="rId9"/>
  </sheets>
  <definedNames>
    <definedName name="_xlnm._FilterDatabase" localSheetId="0" hidden="1">'1.1ENERO2016'!$A$13:$DF$489</definedName>
    <definedName name="_xlnm._FilterDatabase" localSheetId="1" hidden="1">'Datos Trab'!$C$1:$AH$3475</definedName>
    <definedName name="_xlnm._FilterDatabase" localSheetId="2" hidden="1">Hoja2!$B$1:$D$802</definedName>
    <definedName name="CATEGORIA">'T24 Categoria Ocupacional'!$B$5:$B$30</definedName>
    <definedName name="CUENTAS">Sist.Pens!$C$3:$C$9</definedName>
    <definedName name="DATA2021">'Datos Trab'!$B$2:$AH$3826</definedName>
    <definedName name="GRUPO">'T24 Categoria Ocupacional'!$D$5:$D$21</definedName>
    <definedName name="OCUPACION">'T24 Categoria Ocupacional'!$C$5:$C$66</definedName>
    <definedName name="PENSIONES">Sist.Pens!$B$2:$B$8</definedName>
    <definedName name="ROTULOS">'Datos Trab'!$B$1:$AH$1</definedName>
    <definedName name="SIT_EDU">'T9 Situación Educativa'!$C$4:$C$24</definedName>
    <definedName name="Z_41D4C88D_8F14_439A_A238_0A3E13F1F5FC_.wvu.Cols" localSheetId="0" hidden="1">'1.1ENERO2016'!$S:$BA</definedName>
    <definedName name="Z_41D4C88D_8F14_439A_A238_0A3E13F1F5FC_.wvu.Cols" localSheetId="1" hidden="1">'Datos Trab'!$AE:$XFD</definedName>
    <definedName name="Z_41D4C88D_8F14_439A_A238_0A3E13F1F5FC_.wvu.FilterData" localSheetId="0" hidden="1">'1.1ENERO2016'!$A$13:$DF$489</definedName>
    <definedName name="Z_41D4C88D_8F14_439A_A238_0A3E13F1F5FC_.wvu.FilterData" localSheetId="1" hidden="1">'Datos Trab'!$B$1:$AC$705</definedName>
    <definedName name="Z_41D4C88D_8F14_439A_A238_0A3E13F1F5FC_.wvu.FilterData" localSheetId="2" hidden="1">Hoja2!$B$1:$D$802</definedName>
    <definedName name="Z_505DC555_A801_48CD_8CCF_229361836C68_.wvu.Cols" localSheetId="0" hidden="1">'1.1ENERO2016'!$S:$BA</definedName>
    <definedName name="Z_505DC555_A801_48CD_8CCF_229361836C68_.wvu.FilterData" localSheetId="0" hidden="1">'1.1ENERO2016'!$A$13:$DF$489</definedName>
    <definedName name="Z_505DC555_A801_48CD_8CCF_229361836C68_.wvu.FilterData" localSheetId="1" hidden="1">'Datos Trab'!$C$1:$AH$2432</definedName>
    <definedName name="Z_505DC555_A801_48CD_8CCF_229361836C68_.wvu.FilterData" localSheetId="2" hidden="1">Hoja2!$B$1:$D$802</definedName>
    <definedName name="Z_505DC555_A801_48CD_8CCF_229361836C68_.wvu.PrintTitles" localSheetId="1" hidden="1">'Datos Trab'!$1:$1</definedName>
    <definedName name="Z_EC993903_8C7A_4DB0_8C3F_D4CB03A6AB05_.wvu.Cols" localSheetId="0" hidden="1">'1.1ENERO2016'!$S:$BA,'1.1ENERO2016'!$CZ:$XFD</definedName>
    <definedName name="Z_EC993903_8C7A_4DB0_8C3F_D4CB03A6AB05_.wvu.FilterData" localSheetId="0" hidden="1">'1.1ENERO2016'!$B$4:$C$9</definedName>
    <definedName name="Z_EC993903_8C7A_4DB0_8C3F_D4CB03A6AB05_.wvu.FilterData" localSheetId="1" hidden="1">'Datos Trab'!$B$1:$AB$248</definedName>
    <definedName name="Z_FCD70CF4_563D_481E_A311_59C5FAA64C30_.wvu.Cols" localSheetId="0" hidden="1">'1.1ENERO2016'!$S:$BA,'1.1ENERO2016'!$CZ:$XFD</definedName>
    <definedName name="Z_FCD70CF4_563D_481E_A311_59C5FAA64C30_.wvu.FilterData" localSheetId="0" hidden="1">'1.1ENERO2016'!$B$4:$C$9</definedName>
    <definedName name="Z_FCD70CF4_563D_481E_A311_59C5FAA64C30_.wvu.FilterData" localSheetId="1" hidden="1">'Datos Trab'!$B$1:$AB$223</definedName>
  </definedNames>
  <calcPr calcId="191028"/>
  <customWorkbookViews>
    <customWorkbookView name="usuario - Vista personalizada" guid="{505DC555-A801-48CD-8CCF-229361836C68}" mergeInterval="0" changesSavedWin="1" personalView="1" maximized="1" xWindow="-8" yWindow="-8" windowWidth="1936" windowHeight="1056" tabRatio="606" activeSheetId="2"/>
    <customWorkbookView name="user - Vista personalizada" guid="{41D4C88D-8F14-439A-A238-0A3E13F1F5FC}" mergeInterval="0" personalView="1" maximized="1" xWindow="-8" yWindow="-8" windowWidth="1382" windowHeight="744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4" i="5" l="1"/>
  <c r="A23" i="5"/>
  <c r="A22" i="5"/>
  <c r="A21" i="5"/>
  <c r="A20" i="5"/>
  <c r="A19" i="5"/>
  <c r="A18" i="5"/>
  <c r="A17" i="5"/>
  <c r="A16" i="5"/>
  <c r="A15" i="5"/>
  <c r="A14" i="5"/>
  <c r="A13" i="5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AF3475" i="2"/>
  <c r="B3475" i="2"/>
  <c r="AF3474" i="2"/>
  <c r="B3474" i="2"/>
  <c r="AF3473" i="2"/>
  <c r="B3473" i="2"/>
  <c r="AF3472" i="2"/>
  <c r="B3472" i="2"/>
  <c r="AF3471" i="2"/>
  <c r="B3471" i="2"/>
  <c r="AF3470" i="2"/>
  <c r="B3470" i="2"/>
  <c r="AF3469" i="2"/>
  <c r="B3469" i="2"/>
  <c r="AF3468" i="2"/>
  <c r="B3468" i="2"/>
  <c r="AF3467" i="2"/>
  <c r="B3467" i="2"/>
  <c r="AF3466" i="2"/>
  <c r="B3466" i="2"/>
  <c r="AF3465" i="2"/>
  <c r="B3465" i="2"/>
  <c r="AF3464" i="2"/>
  <c r="B3464" i="2"/>
  <c r="AF3463" i="2"/>
  <c r="B3463" i="2"/>
  <c r="AF3462" i="2"/>
  <c r="B3462" i="2"/>
  <c r="AF3461" i="2"/>
  <c r="B3461" i="2"/>
  <c r="AF3460" i="2"/>
  <c r="B3460" i="2"/>
  <c r="AF3459" i="2"/>
  <c r="B3459" i="2"/>
  <c r="AF3458" i="2"/>
  <c r="B3458" i="2"/>
  <c r="AF3457" i="2"/>
  <c r="B3457" i="2"/>
  <c r="AF3456" i="2"/>
  <c r="B3456" i="2"/>
  <c r="AF3455" i="2"/>
  <c r="B3455" i="2"/>
  <c r="AF3454" i="2"/>
  <c r="B3454" i="2"/>
  <c r="AF3453" i="2"/>
  <c r="B3453" i="2"/>
  <c r="AF3452" i="2"/>
  <c r="B3452" i="2"/>
  <c r="AF3451" i="2"/>
  <c r="B3451" i="2"/>
  <c r="AF3450" i="2"/>
  <c r="B3450" i="2"/>
  <c r="AF3449" i="2"/>
  <c r="B3449" i="2"/>
  <c r="AF3448" i="2"/>
  <c r="B3448" i="2"/>
  <c r="AF3447" i="2"/>
  <c r="B3447" i="2"/>
  <c r="AF3446" i="2"/>
  <c r="B3446" i="2"/>
  <c r="AF3445" i="2"/>
  <c r="B3445" i="2"/>
  <c r="AF3444" i="2"/>
  <c r="B3444" i="2"/>
  <c r="AF3443" i="2"/>
  <c r="B3443" i="2"/>
  <c r="AF3442" i="2"/>
  <c r="B3442" i="2"/>
  <c r="AF3441" i="2"/>
  <c r="B3441" i="2"/>
  <c r="AF3440" i="2"/>
  <c r="B3440" i="2"/>
  <c r="AF3439" i="2"/>
  <c r="B3439" i="2"/>
  <c r="AF3438" i="2"/>
  <c r="B3438" i="2"/>
  <c r="AF3437" i="2"/>
  <c r="B3437" i="2"/>
  <c r="AF3436" i="2"/>
  <c r="B3436" i="2"/>
  <c r="AF3435" i="2"/>
  <c r="B3435" i="2"/>
  <c r="AF3434" i="2"/>
  <c r="B3434" i="2"/>
  <c r="AF3433" i="2"/>
  <c r="B3433" i="2"/>
  <c r="AF3432" i="2"/>
  <c r="B3432" i="2"/>
  <c r="AF3431" i="2"/>
  <c r="B3431" i="2"/>
  <c r="AF3430" i="2"/>
  <c r="B3430" i="2"/>
  <c r="AF3429" i="2"/>
  <c r="B3429" i="2"/>
  <c r="AF3428" i="2"/>
  <c r="B3428" i="2"/>
  <c r="AF3427" i="2"/>
  <c r="B3427" i="2"/>
  <c r="AF3426" i="2"/>
  <c r="B3426" i="2"/>
  <c r="AF3425" i="2"/>
  <c r="B3425" i="2"/>
  <c r="AF3424" i="2"/>
  <c r="B3424" i="2"/>
  <c r="AF3423" i="2"/>
  <c r="B3423" i="2"/>
  <c r="AF3422" i="2"/>
  <c r="B3422" i="2"/>
  <c r="AF3421" i="2"/>
  <c r="B3421" i="2"/>
  <c r="AF3420" i="2"/>
  <c r="B3420" i="2"/>
  <c r="AF3419" i="2"/>
  <c r="B3419" i="2"/>
  <c r="AF3418" i="2"/>
  <c r="B3418" i="2"/>
  <c r="AF3417" i="2"/>
  <c r="B3417" i="2"/>
  <c r="AF3416" i="2"/>
  <c r="B3416" i="2"/>
  <c r="AF3415" i="2"/>
  <c r="B3415" i="2"/>
  <c r="AF3414" i="2"/>
  <c r="B3414" i="2"/>
  <c r="AF3413" i="2"/>
  <c r="B3413" i="2"/>
  <c r="AF3412" i="2"/>
  <c r="B3412" i="2"/>
  <c r="AF3411" i="2"/>
  <c r="B3411" i="2"/>
  <c r="AF3410" i="2"/>
  <c r="B3410" i="2"/>
  <c r="AF3409" i="2"/>
  <c r="B3409" i="2"/>
  <c r="AF3408" i="2"/>
  <c r="B3408" i="2"/>
  <c r="AF3407" i="2"/>
  <c r="B3407" i="2"/>
  <c r="AF3406" i="2"/>
  <c r="B3406" i="2"/>
  <c r="AF3405" i="2"/>
  <c r="B3405" i="2"/>
  <c r="AF3404" i="2"/>
  <c r="B3404" i="2"/>
  <c r="AF3403" i="2"/>
  <c r="B3403" i="2"/>
  <c r="AF3402" i="2"/>
  <c r="B3402" i="2"/>
  <c r="AF3401" i="2"/>
  <c r="B3401" i="2"/>
  <c r="AF3400" i="2"/>
  <c r="B3400" i="2"/>
  <c r="AF3399" i="2"/>
  <c r="B3399" i="2"/>
  <c r="AF3398" i="2"/>
  <c r="B3398" i="2"/>
  <c r="AF3397" i="2"/>
  <c r="B3397" i="2"/>
  <c r="AF3396" i="2"/>
  <c r="B3396" i="2"/>
  <c r="AF3395" i="2"/>
  <c r="B3395" i="2"/>
  <c r="AF3394" i="2"/>
  <c r="B3394" i="2"/>
  <c r="AF3393" i="2"/>
  <c r="B3393" i="2"/>
  <c r="AF3392" i="2"/>
  <c r="B3392" i="2"/>
  <c r="AF3391" i="2"/>
  <c r="B3391" i="2"/>
  <c r="AF3390" i="2"/>
  <c r="B3390" i="2"/>
  <c r="AF3389" i="2"/>
  <c r="B3389" i="2"/>
  <c r="AF3388" i="2"/>
  <c r="B3388" i="2"/>
  <c r="AF3387" i="2"/>
  <c r="B3387" i="2"/>
  <c r="AF3386" i="2"/>
  <c r="B3386" i="2"/>
  <c r="AF3385" i="2"/>
  <c r="B3385" i="2"/>
  <c r="AF3384" i="2"/>
  <c r="B3384" i="2"/>
  <c r="AF3383" i="2"/>
  <c r="B3383" i="2"/>
  <c r="AF3382" i="2"/>
  <c r="B3382" i="2"/>
  <c r="AF3381" i="2"/>
  <c r="B3381" i="2"/>
  <c r="AF3380" i="2"/>
  <c r="B3380" i="2"/>
  <c r="AF3379" i="2"/>
  <c r="B3379" i="2"/>
  <c r="AF3378" i="2"/>
  <c r="B3378" i="2"/>
  <c r="AF3377" i="2"/>
  <c r="B3377" i="2"/>
  <c r="AF3376" i="2"/>
  <c r="B3376" i="2"/>
  <c r="AF3375" i="2"/>
  <c r="B3375" i="2"/>
  <c r="AF3374" i="2"/>
  <c r="B3374" i="2"/>
  <c r="AF3373" i="2"/>
  <c r="B3373" i="2"/>
  <c r="AF3372" i="2"/>
  <c r="B3372" i="2"/>
  <c r="AF3371" i="2"/>
  <c r="B3371" i="2"/>
  <c r="AF3370" i="2"/>
  <c r="B3370" i="2"/>
  <c r="AF3369" i="2"/>
  <c r="B3369" i="2"/>
  <c r="AF3368" i="2"/>
  <c r="B3368" i="2"/>
  <c r="AF3367" i="2"/>
  <c r="B3367" i="2"/>
  <c r="AF3366" i="2"/>
  <c r="B3366" i="2"/>
  <c r="AF3365" i="2"/>
  <c r="B3365" i="2"/>
  <c r="AF3364" i="2"/>
  <c r="B3364" i="2"/>
  <c r="AF3363" i="2"/>
  <c r="B3363" i="2"/>
  <c r="AF3362" i="2"/>
  <c r="B3362" i="2"/>
  <c r="AF3361" i="2"/>
  <c r="B3361" i="2"/>
  <c r="AF3360" i="2"/>
  <c r="B3360" i="2"/>
  <c r="AF3359" i="2"/>
  <c r="B3359" i="2"/>
  <c r="AF3358" i="2"/>
  <c r="B3358" i="2"/>
  <c r="AF3357" i="2"/>
  <c r="B3357" i="2"/>
  <c r="AF3356" i="2"/>
  <c r="B3356" i="2"/>
  <c r="AF3355" i="2"/>
  <c r="B3355" i="2"/>
  <c r="AF3354" i="2"/>
  <c r="B3354" i="2"/>
  <c r="AF3353" i="2"/>
  <c r="B3353" i="2"/>
  <c r="AF3352" i="2"/>
  <c r="B3352" i="2"/>
  <c r="AF3351" i="2"/>
  <c r="B3351" i="2"/>
  <c r="AF3350" i="2"/>
  <c r="B3350" i="2"/>
  <c r="AF3349" i="2"/>
  <c r="B3349" i="2"/>
  <c r="AF3348" i="2"/>
  <c r="B3348" i="2"/>
  <c r="AF3347" i="2"/>
  <c r="B3347" i="2"/>
  <c r="AF3346" i="2"/>
  <c r="B3346" i="2"/>
  <c r="AF3345" i="2"/>
  <c r="B3345" i="2"/>
  <c r="AF3344" i="2"/>
  <c r="B3344" i="2"/>
  <c r="AF3343" i="2"/>
  <c r="B3343" i="2"/>
  <c r="AF3342" i="2"/>
  <c r="B3342" i="2"/>
  <c r="AF3341" i="2"/>
  <c r="B3341" i="2"/>
  <c r="AF3340" i="2"/>
  <c r="B3340" i="2"/>
  <c r="AF3339" i="2"/>
  <c r="B3339" i="2"/>
  <c r="AF3338" i="2"/>
  <c r="B3338" i="2"/>
  <c r="AF3337" i="2"/>
  <c r="B3337" i="2"/>
  <c r="AF3336" i="2"/>
  <c r="B3336" i="2"/>
  <c r="AF3335" i="2"/>
  <c r="B3335" i="2"/>
  <c r="AF3334" i="2"/>
  <c r="B3334" i="2"/>
  <c r="AF3333" i="2"/>
  <c r="B3333" i="2"/>
  <c r="AF3332" i="2"/>
  <c r="B3332" i="2"/>
  <c r="AF3331" i="2"/>
  <c r="B3331" i="2"/>
  <c r="AF3330" i="2"/>
  <c r="B3330" i="2"/>
  <c r="AF3329" i="2"/>
  <c r="B3329" i="2"/>
  <c r="AF3328" i="2"/>
  <c r="B3328" i="2"/>
  <c r="AF3327" i="2"/>
  <c r="B3327" i="2"/>
  <c r="AF3326" i="2"/>
  <c r="B3326" i="2"/>
  <c r="AF3325" i="2"/>
  <c r="B3325" i="2"/>
  <c r="AF3324" i="2"/>
  <c r="B3324" i="2"/>
  <c r="AF3323" i="2"/>
  <c r="B3323" i="2"/>
  <c r="AF3322" i="2"/>
  <c r="B3322" i="2"/>
  <c r="AF3321" i="2"/>
  <c r="B3321" i="2"/>
  <c r="AF3320" i="2"/>
  <c r="B3320" i="2"/>
  <c r="AF3319" i="2"/>
  <c r="B3319" i="2"/>
  <c r="AF3318" i="2"/>
  <c r="B3318" i="2"/>
  <c r="AF3317" i="2"/>
  <c r="B3317" i="2"/>
  <c r="AF3316" i="2"/>
  <c r="B3316" i="2"/>
  <c r="AF3315" i="2"/>
  <c r="B3315" i="2"/>
  <c r="AF3314" i="2"/>
  <c r="B3314" i="2"/>
  <c r="AF3313" i="2"/>
  <c r="B3313" i="2"/>
  <c r="AF3312" i="2"/>
  <c r="B3312" i="2"/>
  <c r="AF3311" i="2"/>
  <c r="B3311" i="2"/>
  <c r="AF3310" i="2"/>
  <c r="B3310" i="2"/>
  <c r="AF3309" i="2"/>
  <c r="B3309" i="2"/>
  <c r="AF3308" i="2"/>
  <c r="B3308" i="2"/>
  <c r="AF3307" i="2"/>
  <c r="B3307" i="2"/>
  <c r="AF3306" i="2"/>
  <c r="B3306" i="2"/>
  <c r="AF3305" i="2"/>
  <c r="B3305" i="2"/>
  <c r="AF3304" i="2"/>
  <c r="B3304" i="2"/>
  <c r="AF3303" i="2"/>
  <c r="B3303" i="2"/>
  <c r="AF3302" i="2"/>
  <c r="B3302" i="2"/>
  <c r="AF3301" i="2"/>
  <c r="B3301" i="2"/>
  <c r="AF3300" i="2"/>
  <c r="B3300" i="2"/>
  <c r="AF3299" i="2"/>
  <c r="B3299" i="2"/>
  <c r="AF3298" i="2"/>
  <c r="B3298" i="2"/>
  <c r="AF3297" i="2"/>
  <c r="B3297" i="2"/>
  <c r="AF3296" i="2"/>
  <c r="B3296" i="2"/>
  <c r="AF3295" i="2"/>
  <c r="B3295" i="2"/>
  <c r="AF3294" i="2"/>
  <c r="B3294" i="2"/>
  <c r="AF3293" i="2"/>
  <c r="B3293" i="2"/>
  <c r="AF3292" i="2"/>
  <c r="B3292" i="2"/>
  <c r="AF3291" i="2"/>
  <c r="B3291" i="2"/>
  <c r="AF3290" i="2"/>
  <c r="B3290" i="2"/>
  <c r="AF3289" i="2"/>
  <c r="B3289" i="2"/>
  <c r="AF3288" i="2"/>
  <c r="B3288" i="2"/>
  <c r="AF3287" i="2"/>
  <c r="B3287" i="2"/>
  <c r="AF3286" i="2"/>
  <c r="B3286" i="2"/>
  <c r="AF3285" i="2"/>
  <c r="B3285" i="2"/>
  <c r="AF3284" i="2"/>
  <c r="B3284" i="2"/>
  <c r="AF3283" i="2"/>
  <c r="B3283" i="2"/>
  <c r="AF3282" i="2"/>
  <c r="B3282" i="2"/>
  <c r="AF3281" i="2"/>
  <c r="B3281" i="2"/>
  <c r="AF3280" i="2"/>
  <c r="B3280" i="2"/>
  <c r="AF3279" i="2"/>
  <c r="B3279" i="2"/>
  <c r="AF3278" i="2"/>
  <c r="B3278" i="2"/>
  <c r="AF3277" i="2"/>
  <c r="B3277" i="2"/>
  <c r="AF3276" i="2"/>
  <c r="B3276" i="2"/>
  <c r="AF3275" i="2"/>
  <c r="B3275" i="2"/>
  <c r="AF3274" i="2"/>
  <c r="B3274" i="2"/>
  <c r="AF3273" i="2"/>
  <c r="B3273" i="2"/>
  <c r="AF3272" i="2"/>
  <c r="B3272" i="2"/>
  <c r="AF3271" i="2"/>
  <c r="B3271" i="2"/>
  <c r="AF3270" i="2"/>
  <c r="B3270" i="2"/>
  <c r="AF3269" i="2"/>
  <c r="B3269" i="2"/>
  <c r="AF3268" i="2"/>
  <c r="B3268" i="2"/>
  <c r="AF3267" i="2"/>
  <c r="B3267" i="2"/>
  <c r="AF3266" i="2"/>
  <c r="B3266" i="2"/>
  <c r="AF3265" i="2"/>
  <c r="B3265" i="2"/>
  <c r="AF3264" i="2"/>
  <c r="B3264" i="2"/>
  <c r="AF3263" i="2"/>
  <c r="B3263" i="2"/>
  <c r="AF3262" i="2"/>
  <c r="AA3262" i="2"/>
  <c r="B3262" i="2"/>
  <c r="AF3261" i="2"/>
  <c r="AA3261" i="2"/>
  <c r="B3261" i="2"/>
  <c r="AF3260" i="2"/>
  <c r="AA3260" i="2"/>
  <c r="B3260" i="2"/>
  <c r="AF3259" i="2"/>
  <c r="AA3259" i="2"/>
  <c r="B3259" i="2"/>
  <c r="AF3258" i="2"/>
  <c r="AA3258" i="2"/>
  <c r="B3258" i="2"/>
  <c r="AF3257" i="2"/>
  <c r="AA3257" i="2"/>
  <c r="B3257" i="2"/>
  <c r="AF3256" i="2"/>
  <c r="AA3256" i="2"/>
  <c r="B3256" i="2"/>
  <c r="AF3255" i="2"/>
  <c r="AA3255" i="2"/>
  <c r="B3255" i="2"/>
  <c r="AF3254" i="2"/>
  <c r="AA3254" i="2"/>
  <c r="B3254" i="2"/>
  <c r="AF3253" i="2"/>
  <c r="AA3253" i="2"/>
  <c r="B3253" i="2"/>
  <c r="AF3252" i="2"/>
  <c r="AA3252" i="2"/>
  <c r="B3252" i="2"/>
  <c r="AF3251" i="2"/>
  <c r="AA3251" i="2"/>
  <c r="B3251" i="2"/>
  <c r="AF3250" i="2"/>
  <c r="AA3250" i="2"/>
  <c r="B3250" i="2"/>
  <c r="AF3249" i="2"/>
  <c r="AA3249" i="2"/>
  <c r="B3249" i="2"/>
  <c r="AF3248" i="2"/>
  <c r="AA3248" i="2"/>
  <c r="B3248" i="2"/>
  <c r="AF3247" i="2"/>
  <c r="AA3247" i="2"/>
  <c r="B3247" i="2"/>
  <c r="AF3246" i="2"/>
  <c r="AA3246" i="2"/>
  <c r="B3246" i="2"/>
  <c r="AF3245" i="2"/>
  <c r="AA3245" i="2"/>
  <c r="B3245" i="2"/>
  <c r="AF3244" i="2"/>
  <c r="B3244" i="2"/>
  <c r="AF3243" i="2"/>
  <c r="AA3243" i="2"/>
  <c r="B3243" i="2"/>
  <c r="AF3242" i="2"/>
  <c r="AA3242" i="2"/>
  <c r="B3242" i="2"/>
  <c r="AF3241" i="2"/>
  <c r="AA3241" i="2"/>
  <c r="B3241" i="2"/>
  <c r="AF3240" i="2"/>
  <c r="AA3240" i="2"/>
  <c r="B3240" i="2"/>
  <c r="AF3239" i="2"/>
  <c r="AA3239" i="2"/>
  <c r="B3239" i="2"/>
  <c r="AF3238" i="2"/>
  <c r="AA3238" i="2"/>
  <c r="B3238" i="2"/>
  <c r="AF3237" i="2"/>
  <c r="AA3237" i="2"/>
  <c r="B3237" i="2"/>
  <c r="AF3236" i="2"/>
  <c r="AA3236" i="2"/>
  <c r="B3236" i="2"/>
  <c r="AF3235" i="2"/>
  <c r="AA3235" i="2"/>
  <c r="B3235" i="2"/>
  <c r="AF3234" i="2"/>
  <c r="AA3234" i="2"/>
  <c r="B3234" i="2"/>
  <c r="AF3233" i="2"/>
  <c r="AA3233" i="2"/>
  <c r="B3233" i="2"/>
  <c r="AF3232" i="2"/>
  <c r="AA3232" i="2"/>
  <c r="B3232" i="2"/>
  <c r="AF3231" i="2"/>
  <c r="B3231" i="2"/>
  <c r="AF3230" i="2"/>
  <c r="AA3230" i="2"/>
  <c r="B3230" i="2"/>
  <c r="AF3229" i="2"/>
  <c r="AA3229" i="2"/>
  <c r="B3229" i="2"/>
  <c r="AF3228" i="2"/>
  <c r="AA3228" i="2"/>
  <c r="B3228" i="2"/>
  <c r="AF3227" i="2"/>
  <c r="AA3227" i="2"/>
  <c r="B3227" i="2"/>
  <c r="AF3226" i="2"/>
  <c r="AA3226" i="2"/>
  <c r="B3226" i="2"/>
  <c r="AF3225" i="2"/>
  <c r="B3225" i="2"/>
  <c r="AF3224" i="2"/>
  <c r="AA3224" i="2"/>
  <c r="B3224" i="2"/>
  <c r="AF3223" i="2"/>
  <c r="AA3223" i="2"/>
  <c r="B3223" i="2"/>
  <c r="AF3222" i="2"/>
  <c r="AA3222" i="2"/>
  <c r="B3222" i="2"/>
  <c r="AF3221" i="2"/>
  <c r="B3221" i="2"/>
  <c r="AF3220" i="2"/>
  <c r="AA3220" i="2"/>
  <c r="B3220" i="2"/>
  <c r="AF3219" i="2"/>
  <c r="AA3219" i="2"/>
  <c r="B3219" i="2"/>
  <c r="AF3218" i="2"/>
  <c r="AA3218" i="2"/>
  <c r="B3218" i="2"/>
  <c r="AF3217" i="2"/>
  <c r="AA3217" i="2"/>
  <c r="B3217" i="2"/>
  <c r="AF3216" i="2"/>
  <c r="AA3216" i="2"/>
  <c r="B3216" i="2"/>
  <c r="AF3215" i="2"/>
  <c r="AA3215" i="2"/>
  <c r="B3215" i="2"/>
  <c r="AF3214" i="2"/>
  <c r="AA3214" i="2"/>
  <c r="B3214" i="2"/>
  <c r="AF3213" i="2"/>
  <c r="AA3213" i="2"/>
  <c r="B3213" i="2"/>
  <c r="AF3212" i="2"/>
  <c r="AA3212" i="2"/>
  <c r="B3212" i="2"/>
  <c r="AF3211" i="2"/>
  <c r="AA3211" i="2"/>
  <c r="B3211" i="2"/>
  <c r="AF3210" i="2"/>
  <c r="AA3210" i="2"/>
  <c r="B3210" i="2"/>
  <c r="AF3209" i="2"/>
  <c r="AA3209" i="2"/>
  <c r="B3209" i="2"/>
  <c r="AF3208" i="2"/>
  <c r="AA3208" i="2"/>
  <c r="B3208" i="2"/>
  <c r="AF3207" i="2"/>
  <c r="AA3207" i="2"/>
  <c r="B3207" i="2"/>
  <c r="AF3206" i="2"/>
  <c r="AA3206" i="2"/>
  <c r="B3206" i="2"/>
  <c r="AF3205" i="2"/>
  <c r="AA3205" i="2"/>
  <c r="B3205" i="2"/>
  <c r="AF3204" i="2"/>
  <c r="AA3204" i="2"/>
  <c r="B3204" i="2"/>
  <c r="AF3203" i="2"/>
  <c r="AA3203" i="2"/>
  <c r="B3203" i="2"/>
  <c r="AF3202" i="2"/>
  <c r="AA3202" i="2"/>
  <c r="B3202" i="2"/>
  <c r="AF3201" i="2"/>
  <c r="AA3201" i="2"/>
  <c r="B3201" i="2"/>
  <c r="AF3200" i="2"/>
  <c r="AA3200" i="2"/>
  <c r="B3200" i="2"/>
  <c r="AF3199" i="2"/>
  <c r="AA3199" i="2"/>
  <c r="B3199" i="2"/>
  <c r="AF3198" i="2"/>
  <c r="AA3198" i="2"/>
  <c r="B3198" i="2"/>
  <c r="AF3197" i="2"/>
  <c r="AA3197" i="2"/>
  <c r="B3197" i="2"/>
  <c r="AF3196" i="2"/>
  <c r="AA3196" i="2"/>
  <c r="B3196" i="2"/>
  <c r="AF3195" i="2"/>
  <c r="AA3195" i="2"/>
  <c r="B3195" i="2"/>
  <c r="AF3194" i="2"/>
  <c r="AA3194" i="2"/>
  <c r="B3194" i="2"/>
  <c r="AF3193" i="2"/>
  <c r="AA3193" i="2"/>
  <c r="B3193" i="2"/>
  <c r="AF3192" i="2"/>
  <c r="AA3192" i="2"/>
  <c r="B3192" i="2"/>
  <c r="AF3191" i="2"/>
  <c r="AA3191" i="2"/>
  <c r="B3191" i="2"/>
  <c r="AF3190" i="2"/>
  <c r="AA3190" i="2"/>
  <c r="B3190" i="2"/>
  <c r="AF3189" i="2"/>
  <c r="AA3189" i="2"/>
  <c r="B3189" i="2"/>
  <c r="AF3188" i="2"/>
  <c r="AA3188" i="2"/>
  <c r="B3188" i="2"/>
  <c r="AF3187" i="2"/>
  <c r="AA3187" i="2"/>
  <c r="B3187" i="2"/>
  <c r="AF3186" i="2"/>
  <c r="AA3186" i="2"/>
  <c r="B3186" i="2"/>
  <c r="AF3185" i="2"/>
  <c r="AA3185" i="2"/>
  <c r="B3185" i="2"/>
  <c r="AF3184" i="2"/>
  <c r="AA3184" i="2"/>
  <c r="B3184" i="2"/>
  <c r="AF3183" i="2"/>
  <c r="AA3183" i="2"/>
  <c r="B3183" i="2"/>
  <c r="AF3182" i="2"/>
  <c r="AA3182" i="2"/>
  <c r="B3182" i="2"/>
  <c r="AF3181" i="2"/>
  <c r="AA3181" i="2"/>
  <c r="B3181" i="2"/>
  <c r="AF3180" i="2"/>
  <c r="AA3180" i="2"/>
  <c r="B3180" i="2"/>
  <c r="AF3179" i="2"/>
  <c r="AA3179" i="2"/>
  <c r="B3179" i="2"/>
  <c r="AF3178" i="2"/>
  <c r="AA3178" i="2"/>
  <c r="B3178" i="2"/>
  <c r="AF3177" i="2"/>
  <c r="AA3177" i="2"/>
  <c r="B3177" i="2"/>
  <c r="AF3176" i="2"/>
  <c r="B3176" i="2"/>
  <c r="AF3175" i="2"/>
  <c r="AA3175" i="2"/>
  <c r="B3175" i="2"/>
  <c r="AF3174" i="2"/>
  <c r="AA3174" i="2"/>
  <c r="B3174" i="2"/>
  <c r="AF3173" i="2"/>
  <c r="AA3173" i="2"/>
  <c r="B3173" i="2"/>
  <c r="AF3172" i="2"/>
  <c r="AA3172" i="2"/>
  <c r="B3172" i="2"/>
  <c r="AF3171" i="2"/>
  <c r="AA3171" i="2"/>
  <c r="B3171" i="2"/>
  <c r="AF3170" i="2"/>
  <c r="AA3170" i="2"/>
  <c r="B3170" i="2"/>
  <c r="AF3169" i="2"/>
  <c r="B3169" i="2"/>
  <c r="AF3168" i="2"/>
  <c r="AA3168" i="2"/>
  <c r="B3168" i="2"/>
  <c r="AF3167" i="2"/>
  <c r="AA3167" i="2"/>
  <c r="B3167" i="2"/>
  <c r="AF3166" i="2"/>
  <c r="AA3166" i="2"/>
  <c r="B3166" i="2"/>
  <c r="AF3165" i="2"/>
  <c r="AA3165" i="2"/>
  <c r="B3165" i="2"/>
  <c r="AF3164" i="2"/>
  <c r="AA3164" i="2"/>
  <c r="B3164" i="2"/>
  <c r="AF3163" i="2"/>
  <c r="AA3163" i="2"/>
  <c r="B3163" i="2"/>
  <c r="AF3162" i="2"/>
  <c r="AA3162" i="2"/>
  <c r="B3162" i="2"/>
  <c r="AF3161" i="2"/>
  <c r="B3161" i="2"/>
  <c r="AF3160" i="2"/>
  <c r="AA3160" i="2"/>
  <c r="B3160" i="2"/>
  <c r="AF3159" i="2"/>
  <c r="AA3159" i="2"/>
  <c r="B3159" i="2"/>
  <c r="AF3158" i="2"/>
  <c r="AA3158" i="2"/>
  <c r="B3158" i="2"/>
  <c r="AF3157" i="2"/>
  <c r="AA3157" i="2"/>
  <c r="B3157" i="2"/>
  <c r="AF3156" i="2"/>
  <c r="AA3156" i="2"/>
  <c r="B3156" i="2"/>
  <c r="AF3155" i="2"/>
  <c r="AA3155" i="2"/>
  <c r="B3155" i="2"/>
  <c r="AF3154" i="2"/>
  <c r="AA3154" i="2"/>
  <c r="B3154" i="2"/>
  <c r="AF3153" i="2"/>
  <c r="AA3153" i="2"/>
  <c r="B3153" i="2"/>
  <c r="AF3152" i="2"/>
  <c r="AA3152" i="2"/>
  <c r="B3152" i="2"/>
  <c r="AF3151" i="2"/>
  <c r="AA3151" i="2"/>
  <c r="B3151" i="2"/>
  <c r="AF3150" i="2"/>
  <c r="AA3150" i="2"/>
  <c r="B3150" i="2"/>
  <c r="AF3149" i="2"/>
  <c r="AA3149" i="2"/>
  <c r="B3149" i="2"/>
  <c r="AF3148" i="2"/>
  <c r="B3148" i="2"/>
  <c r="AF3147" i="2"/>
  <c r="AA3147" i="2"/>
  <c r="B3147" i="2"/>
  <c r="AF3146" i="2"/>
  <c r="AA3146" i="2"/>
  <c r="B3146" i="2"/>
  <c r="AF3145" i="2"/>
  <c r="AA3145" i="2"/>
  <c r="B3145" i="2"/>
  <c r="AF3144" i="2"/>
  <c r="AA3144" i="2"/>
  <c r="B3144" i="2"/>
  <c r="AF3143" i="2"/>
  <c r="AA3143" i="2"/>
  <c r="B3143" i="2"/>
  <c r="AF3142" i="2"/>
  <c r="AA3142" i="2"/>
  <c r="B3142" i="2"/>
  <c r="AF3141" i="2"/>
  <c r="AA3141" i="2"/>
  <c r="B3141" i="2"/>
  <c r="AF3140" i="2"/>
  <c r="AA3140" i="2"/>
  <c r="B3140" i="2"/>
  <c r="AF3139" i="2"/>
  <c r="AA3139" i="2"/>
  <c r="B3139" i="2"/>
  <c r="AF3138" i="2"/>
  <c r="AA3138" i="2"/>
  <c r="B3138" i="2"/>
  <c r="AF3137" i="2"/>
  <c r="AA3137" i="2"/>
  <c r="B3137" i="2"/>
  <c r="AF3136" i="2"/>
  <c r="AA3136" i="2"/>
  <c r="B3136" i="2"/>
  <c r="AF3135" i="2"/>
  <c r="AA3135" i="2"/>
  <c r="B3135" i="2"/>
  <c r="AF3134" i="2"/>
  <c r="AA3134" i="2"/>
  <c r="B3134" i="2"/>
  <c r="AF3133" i="2"/>
  <c r="AA3133" i="2"/>
  <c r="B3133" i="2"/>
  <c r="AJ3132" i="2"/>
  <c r="AF3132" i="2"/>
  <c r="AA3132" i="2"/>
  <c r="B3132" i="2"/>
  <c r="AF3131" i="2"/>
  <c r="AA3131" i="2"/>
  <c r="B3131" i="2"/>
  <c r="AF3130" i="2"/>
  <c r="B3130" i="2"/>
  <c r="AF3129" i="2"/>
  <c r="AA3129" i="2"/>
  <c r="B3129" i="2"/>
  <c r="AF3128" i="2"/>
  <c r="AA3128" i="2"/>
  <c r="B3128" i="2"/>
  <c r="AF3127" i="2"/>
  <c r="AA3127" i="2"/>
  <c r="B3127" i="2"/>
  <c r="AF3126" i="2"/>
  <c r="AA3126" i="2"/>
  <c r="B3126" i="2"/>
  <c r="AF3125" i="2"/>
  <c r="AA3125" i="2"/>
  <c r="B3125" i="2"/>
  <c r="AF3124" i="2"/>
  <c r="AA3124" i="2"/>
  <c r="B3124" i="2"/>
  <c r="AF3123" i="2"/>
  <c r="AA3123" i="2"/>
  <c r="B3123" i="2"/>
  <c r="AF3122" i="2"/>
  <c r="AA3122" i="2"/>
  <c r="B3122" i="2"/>
  <c r="AF3121" i="2"/>
  <c r="AA3121" i="2"/>
  <c r="B3121" i="2"/>
  <c r="AF3120" i="2"/>
  <c r="AA3120" i="2"/>
  <c r="B3120" i="2"/>
  <c r="AF3119" i="2"/>
  <c r="AA3119" i="2"/>
  <c r="B3119" i="2"/>
  <c r="AF3118" i="2"/>
  <c r="AA3118" i="2"/>
  <c r="B3118" i="2"/>
  <c r="AF3117" i="2"/>
  <c r="AA3117" i="2"/>
  <c r="B3117" i="2"/>
  <c r="AF3116" i="2"/>
  <c r="AA3116" i="2"/>
  <c r="B3116" i="2"/>
  <c r="AF3115" i="2"/>
  <c r="AA3115" i="2"/>
  <c r="B3115" i="2"/>
  <c r="AJ3114" i="2"/>
  <c r="AF3114" i="2"/>
  <c r="AA3114" i="2"/>
  <c r="B3114" i="2"/>
  <c r="AF3113" i="2"/>
  <c r="AA3113" i="2"/>
  <c r="B3113" i="2"/>
  <c r="AF3112" i="2"/>
  <c r="AA3112" i="2"/>
  <c r="B3112" i="2"/>
  <c r="AF3111" i="2"/>
  <c r="AA3111" i="2"/>
  <c r="B3111" i="2"/>
  <c r="AF3110" i="2"/>
  <c r="AA3110" i="2"/>
  <c r="B3110" i="2"/>
  <c r="AF3109" i="2"/>
  <c r="AA3109" i="2"/>
  <c r="B3109" i="2"/>
  <c r="AF3108" i="2"/>
  <c r="AA3108" i="2"/>
  <c r="B3108" i="2"/>
  <c r="AJ3107" i="2"/>
  <c r="AF3107" i="2"/>
  <c r="AA3107" i="2"/>
  <c r="B3107" i="2"/>
  <c r="AF3106" i="2"/>
  <c r="AA3106" i="2"/>
  <c r="B3106" i="2"/>
  <c r="AF3105" i="2"/>
  <c r="AA3105" i="2"/>
  <c r="B3105" i="2"/>
  <c r="AF3104" i="2"/>
  <c r="AA3104" i="2"/>
  <c r="B3104" i="2"/>
  <c r="AF3103" i="2"/>
  <c r="AA3103" i="2"/>
  <c r="B3103" i="2"/>
  <c r="AF3102" i="2"/>
  <c r="AA3102" i="2"/>
  <c r="B3102" i="2"/>
  <c r="AF3101" i="2"/>
  <c r="AA3101" i="2"/>
  <c r="B3101" i="2"/>
  <c r="AF3100" i="2"/>
  <c r="AA3100" i="2"/>
  <c r="B3100" i="2"/>
  <c r="AJ3099" i="2"/>
  <c r="AF3099" i="2"/>
  <c r="AA3099" i="2"/>
  <c r="B3099" i="2"/>
  <c r="AF3098" i="2"/>
  <c r="AA3098" i="2"/>
  <c r="B3098" i="2"/>
  <c r="AF3097" i="2"/>
  <c r="AA3097" i="2"/>
  <c r="B3097" i="2"/>
  <c r="AF3096" i="2"/>
  <c r="AA3096" i="2"/>
  <c r="B3096" i="2"/>
  <c r="AF3095" i="2"/>
  <c r="AA3095" i="2"/>
  <c r="B3095" i="2"/>
  <c r="AF3094" i="2"/>
  <c r="AA3094" i="2"/>
  <c r="B3094" i="2"/>
  <c r="AF3093" i="2"/>
  <c r="AA3093" i="2"/>
  <c r="B3093" i="2"/>
  <c r="AF3092" i="2"/>
  <c r="AA3092" i="2"/>
  <c r="B3092" i="2"/>
  <c r="AF3091" i="2"/>
  <c r="AA3091" i="2"/>
  <c r="B3091" i="2"/>
  <c r="AF3090" i="2"/>
  <c r="B3090" i="2"/>
  <c r="AF3089" i="2"/>
  <c r="AA3089" i="2"/>
  <c r="B3089" i="2"/>
  <c r="AF3088" i="2"/>
  <c r="AA3088" i="2"/>
  <c r="B3088" i="2"/>
  <c r="AF3087" i="2"/>
  <c r="AA3087" i="2"/>
  <c r="B3087" i="2"/>
  <c r="AF3086" i="2"/>
  <c r="AA3086" i="2"/>
  <c r="B3086" i="2"/>
  <c r="AF3085" i="2"/>
  <c r="AA3085" i="2"/>
  <c r="B3085" i="2"/>
  <c r="AF3084" i="2"/>
  <c r="AA3084" i="2"/>
  <c r="B3084" i="2"/>
  <c r="AF3083" i="2"/>
  <c r="AA3083" i="2"/>
  <c r="B3083" i="2"/>
  <c r="AF3082" i="2"/>
  <c r="AA3082" i="2"/>
  <c r="B3082" i="2"/>
  <c r="AF3081" i="2"/>
  <c r="AA3081" i="2"/>
  <c r="B3081" i="2"/>
  <c r="AF3080" i="2"/>
  <c r="AA3080" i="2"/>
  <c r="B3080" i="2"/>
  <c r="AF3079" i="2"/>
  <c r="AA3079" i="2"/>
  <c r="B3079" i="2"/>
  <c r="AF3078" i="2"/>
  <c r="AA3078" i="2"/>
  <c r="B3078" i="2"/>
  <c r="AF3077" i="2"/>
  <c r="B3077" i="2"/>
  <c r="AF3076" i="2"/>
  <c r="AA3076" i="2"/>
  <c r="B3076" i="2"/>
  <c r="AF3075" i="2"/>
  <c r="AA3075" i="2"/>
  <c r="B3075" i="2"/>
  <c r="AF3074" i="2"/>
  <c r="AA3074" i="2"/>
  <c r="B3074" i="2"/>
  <c r="AF3073" i="2"/>
  <c r="AA3073" i="2"/>
  <c r="B3073" i="2"/>
  <c r="AF3072" i="2"/>
  <c r="AA3072" i="2"/>
  <c r="B3072" i="2"/>
  <c r="AJ3071" i="2"/>
  <c r="AF3071" i="2"/>
  <c r="AA3071" i="2"/>
  <c r="B3071" i="2"/>
  <c r="AF3070" i="2"/>
  <c r="AA3070" i="2"/>
  <c r="B3070" i="2"/>
  <c r="AF3069" i="2"/>
  <c r="AA3069" i="2"/>
  <c r="B3069" i="2"/>
  <c r="AJ3068" i="2"/>
  <c r="AF3068" i="2"/>
  <c r="B3068" i="2"/>
  <c r="AF3067" i="2"/>
  <c r="AA3067" i="2"/>
  <c r="B3067" i="2"/>
  <c r="AF3066" i="2"/>
  <c r="AA3066" i="2"/>
  <c r="B3066" i="2"/>
  <c r="AF3065" i="2"/>
  <c r="AA3065" i="2"/>
  <c r="B3065" i="2"/>
  <c r="AF3064" i="2"/>
  <c r="AA3064" i="2"/>
  <c r="B3064" i="2"/>
  <c r="AF3063" i="2"/>
  <c r="AA3063" i="2"/>
  <c r="B3063" i="2"/>
  <c r="AF3062" i="2"/>
  <c r="AA3062" i="2"/>
  <c r="B3062" i="2"/>
  <c r="AF3061" i="2"/>
  <c r="B3061" i="2"/>
  <c r="AF3060" i="2"/>
  <c r="AA3060" i="2"/>
  <c r="B3060" i="2"/>
  <c r="AF3059" i="2"/>
  <c r="AA3059" i="2"/>
  <c r="B3059" i="2"/>
  <c r="AF3058" i="2"/>
  <c r="AA3058" i="2"/>
  <c r="B3058" i="2"/>
  <c r="AF3057" i="2"/>
  <c r="AA3057" i="2"/>
  <c r="B3057" i="2"/>
  <c r="AF3056" i="2"/>
  <c r="B3056" i="2"/>
  <c r="AF3055" i="2"/>
  <c r="AA3055" i="2"/>
  <c r="B3055" i="2"/>
  <c r="AF3054" i="2"/>
  <c r="AA3054" i="2"/>
  <c r="B3054" i="2"/>
  <c r="AF3053" i="2"/>
  <c r="AA3053" i="2"/>
  <c r="B3053" i="2"/>
  <c r="AF3052" i="2"/>
  <c r="AA3052" i="2"/>
  <c r="B3052" i="2"/>
  <c r="AF3051" i="2"/>
  <c r="AA3051" i="2"/>
  <c r="B3051" i="2"/>
  <c r="AF3050" i="2"/>
  <c r="AA3050" i="2"/>
  <c r="B3050" i="2"/>
  <c r="AF3049" i="2"/>
  <c r="AA3049" i="2"/>
  <c r="B3049" i="2"/>
  <c r="AF3048" i="2"/>
  <c r="AA3048" i="2"/>
  <c r="B3048" i="2"/>
  <c r="AF3047" i="2"/>
  <c r="AA3047" i="2"/>
  <c r="B3047" i="2"/>
  <c r="AF3046" i="2"/>
  <c r="AA3046" i="2"/>
  <c r="B3046" i="2"/>
  <c r="AF3045" i="2"/>
  <c r="AA3045" i="2"/>
  <c r="B3045" i="2"/>
  <c r="AF3044" i="2"/>
  <c r="AA3044" i="2"/>
  <c r="B3044" i="2"/>
  <c r="AF3043" i="2"/>
  <c r="AA3043" i="2"/>
  <c r="B3043" i="2"/>
  <c r="AF3042" i="2"/>
  <c r="AA3042" i="2"/>
  <c r="B3042" i="2"/>
  <c r="AF3041" i="2"/>
  <c r="AA3041" i="2"/>
  <c r="B3041" i="2"/>
  <c r="AF3040" i="2"/>
  <c r="AA3040" i="2"/>
  <c r="B3040" i="2"/>
  <c r="AF3039" i="2"/>
  <c r="AA3039" i="2"/>
  <c r="B3039" i="2"/>
  <c r="AF3038" i="2"/>
  <c r="AA3038" i="2"/>
  <c r="B3038" i="2"/>
  <c r="AF3037" i="2"/>
  <c r="AA3037" i="2"/>
  <c r="B3037" i="2"/>
  <c r="AF3036" i="2"/>
  <c r="AA3036" i="2"/>
  <c r="B3036" i="2"/>
  <c r="AF3035" i="2"/>
  <c r="AA3035" i="2"/>
  <c r="B3035" i="2"/>
  <c r="AF3034" i="2"/>
  <c r="B3034" i="2"/>
  <c r="AJ3033" i="2"/>
  <c r="AF3033" i="2"/>
  <c r="AA3033" i="2"/>
  <c r="B3033" i="2"/>
  <c r="AF3032" i="2"/>
  <c r="AA3032" i="2"/>
  <c r="B3032" i="2"/>
  <c r="AF3031" i="2"/>
  <c r="AA3031" i="2"/>
  <c r="B3031" i="2"/>
  <c r="AF3030" i="2"/>
  <c r="AA3030" i="2"/>
  <c r="B3030" i="2"/>
  <c r="AF3029" i="2"/>
  <c r="AA3029" i="2"/>
  <c r="B3029" i="2"/>
  <c r="AF3028" i="2"/>
  <c r="AA3028" i="2"/>
  <c r="B3028" i="2"/>
  <c r="AF3027" i="2"/>
  <c r="AA3027" i="2"/>
  <c r="B3027" i="2"/>
  <c r="AF3026" i="2"/>
  <c r="AA3026" i="2"/>
  <c r="B3026" i="2"/>
  <c r="AF3025" i="2"/>
  <c r="AA3025" i="2"/>
  <c r="B3025" i="2"/>
  <c r="AF3024" i="2"/>
  <c r="AA3024" i="2"/>
  <c r="B3024" i="2"/>
  <c r="AJ3023" i="2"/>
  <c r="AF3023" i="2"/>
  <c r="AA3023" i="2"/>
  <c r="B3023" i="2"/>
  <c r="AJ3022" i="2"/>
  <c r="AF3022" i="2"/>
  <c r="AA3022" i="2"/>
  <c r="B3022" i="2"/>
  <c r="AF3021" i="2"/>
  <c r="AA3021" i="2"/>
  <c r="B3021" i="2"/>
  <c r="AF3020" i="2"/>
  <c r="AA3020" i="2"/>
  <c r="B3020" i="2"/>
  <c r="AF3019" i="2"/>
  <c r="AA3019" i="2"/>
  <c r="B3019" i="2"/>
  <c r="AF3018" i="2"/>
  <c r="AA3018" i="2"/>
  <c r="B3018" i="2"/>
  <c r="AF3017" i="2"/>
  <c r="AA3017" i="2"/>
  <c r="B3017" i="2"/>
  <c r="AF3016" i="2"/>
  <c r="AA3016" i="2"/>
  <c r="B3016" i="2"/>
  <c r="AF3015" i="2"/>
  <c r="AA3015" i="2"/>
  <c r="B3015" i="2"/>
  <c r="AF3014" i="2"/>
  <c r="AA3014" i="2"/>
  <c r="B3014" i="2"/>
  <c r="AF3013" i="2"/>
  <c r="AA3013" i="2"/>
  <c r="B3013" i="2"/>
  <c r="AF3012" i="2"/>
  <c r="AA3012" i="2"/>
  <c r="B3012" i="2"/>
  <c r="AF3011" i="2"/>
  <c r="AA3011" i="2"/>
  <c r="B3011" i="2"/>
  <c r="AF3010" i="2"/>
  <c r="AA3010" i="2"/>
  <c r="B3010" i="2"/>
  <c r="AF3009" i="2"/>
  <c r="B3009" i="2"/>
  <c r="AF3008" i="2"/>
  <c r="AA3008" i="2"/>
  <c r="B3008" i="2"/>
  <c r="AJ3007" i="2"/>
  <c r="AF3007" i="2"/>
  <c r="AA3007" i="2"/>
  <c r="B3007" i="2"/>
  <c r="AF3006" i="2"/>
  <c r="AA3006" i="2"/>
  <c r="B3006" i="2"/>
  <c r="AF3005" i="2"/>
  <c r="AA3005" i="2"/>
  <c r="B3005" i="2"/>
  <c r="AF3004" i="2"/>
  <c r="B3004" i="2"/>
  <c r="AF3003" i="2"/>
  <c r="AA3003" i="2"/>
  <c r="B3003" i="2"/>
  <c r="AF3002" i="2"/>
  <c r="AA3002" i="2"/>
  <c r="B3002" i="2"/>
  <c r="AF3001" i="2"/>
  <c r="AA3001" i="2"/>
  <c r="B3001" i="2"/>
  <c r="AF3000" i="2"/>
  <c r="AA3000" i="2"/>
  <c r="B3000" i="2"/>
  <c r="AF2999" i="2"/>
  <c r="AA2999" i="2"/>
  <c r="B2999" i="2"/>
  <c r="AF2998" i="2"/>
  <c r="AA2998" i="2"/>
  <c r="B2998" i="2"/>
  <c r="AF2997" i="2"/>
  <c r="AA2997" i="2"/>
  <c r="B2997" i="2"/>
  <c r="AF2996" i="2"/>
  <c r="AA2996" i="2"/>
  <c r="B2996" i="2"/>
  <c r="AJ2995" i="2"/>
  <c r="AF2995" i="2"/>
  <c r="AA2995" i="2"/>
  <c r="B2995" i="2"/>
  <c r="AF2994" i="2"/>
  <c r="AA2994" i="2"/>
  <c r="B2994" i="2"/>
  <c r="AF2993" i="2"/>
  <c r="AA2993" i="2"/>
  <c r="B2993" i="2"/>
  <c r="AF2992" i="2"/>
  <c r="AA2992" i="2"/>
  <c r="B2992" i="2"/>
  <c r="AF2991" i="2"/>
  <c r="AA2991" i="2"/>
  <c r="B2991" i="2"/>
  <c r="AF2990" i="2"/>
  <c r="B2990" i="2"/>
  <c r="AF2989" i="2"/>
  <c r="AA2989" i="2"/>
  <c r="B2989" i="2"/>
  <c r="AF2988" i="2"/>
  <c r="AA2988" i="2"/>
  <c r="B2988" i="2"/>
  <c r="AF2987" i="2"/>
  <c r="AA2987" i="2"/>
  <c r="B2987" i="2"/>
  <c r="AF2986" i="2"/>
  <c r="AA2986" i="2"/>
  <c r="B2986" i="2"/>
  <c r="AJ2985" i="2"/>
  <c r="AF2985" i="2"/>
  <c r="AA2985" i="2"/>
  <c r="B2985" i="2"/>
  <c r="AF2984" i="2"/>
  <c r="AA2984" i="2"/>
  <c r="B2984" i="2"/>
  <c r="AF2983" i="2"/>
  <c r="AA2983" i="2"/>
  <c r="B2983" i="2"/>
  <c r="AF2982" i="2"/>
  <c r="AA2982" i="2"/>
  <c r="B2982" i="2"/>
  <c r="AF2981" i="2"/>
  <c r="AA2981" i="2"/>
  <c r="B2981" i="2"/>
  <c r="AA2980" i="2"/>
  <c r="B2980" i="2"/>
  <c r="AF2979" i="2"/>
  <c r="AA2979" i="2"/>
  <c r="B2979" i="2"/>
  <c r="AF2978" i="2"/>
  <c r="AA2978" i="2"/>
  <c r="B2978" i="2"/>
  <c r="AF2977" i="2"/>
  <c r="AA2977" i="2"/>
  <c r="B2977" i="2"/>
  <c r="AF2976" i="2"/>
  <c r="AA2976" i="2"/>
  <c r="B2976" i="2"/>
  <c r="AF2975" i="2"/>
  <c r="AA2975" i="2"/>
  <c r="B2975" i="2"/>
  <c r="AJ2974" i="2"/>
  <c r="AF2974" i="2"/>
  <c r="AA2974" i="2"/>
  <c r="B2974" i="2"/>
  <c r="AF2973" i="2"/>
  <c r="AA2973" i="2"/>
  <c r="B2973" i="2"/>
  <c r="AF2972" i="2"/>
  <c r="AA2972" i="2"/>
  <c r="B2972" i="2"/>
  <c r="AF2971" i="2"/>
  <c r="AA2971" i="2"/>
  <c r="B2971" i="2"/>
  <c r="AF2970" i="2"/>
  <c r="AA2970" i="2"/>
  <c r="B2970" i="2"/>
  <c r="AF2969" i="2"/>
  <c r="AA2969" i="2"/>
  <c r="B2969" i="2"/>
  <c r="AF2968" i="2"/>
  <c r="AA2968" i="2"/>
  <c r="B2968" i="2"/>
  <c r="AF2967" i="2"/>
  <c r="AA2967" i="2"/>
  <c r="B2967" i="2"/>
  <c r="AF2966" i="2"/>
  <c r="AA2966" i="2"/>
  <c r="B2966" i="2"/>
  <c r="AJ2965" i="2"/>
  <c r="AF2965" i="2"/>
  <c r="AA2965" i="2"/>
  <c r="B2965" i="2"/>
  <c r="AJ2964" i="2"/>
  <c r="AF2964" i="2"/>
  <c r="AA2964" i="2"/>
  <c r="B2964" i="2"/>
  <c r="AF2963" i="2"/>
  <c r="AA2963" i="2"/>
  <c r="B2963" i="2"/>
  <c r="AF2962" i="2"/>
  <c r="AA2962" i="2"/>
  <c r="B2962" i="2"/>
  <c r="AF2961" i="2"/>
  <c r="AA2961" i="2"/>
  <c r="B2961" i="2"/>
  <c r="AF2960" i="2"/>
  <c r="AA2960" i="2"/>
  <c r="B2960" i="2"/>
  <c r="AF2959" i="2"/>
  <c r="AA2959" i="2"/>
  <c r="B2959" i="2"/>
  <c r="AF2958" i="2"/>
  <c r="AA2958" i="2"/>
  <c r="B2958" i="2"/>
  <c r="AF2957" i="2"/>
  <c r="AA2957" i="2"/>
  <c r="B2957" i="2"/>
  <c r="AJ2956" i="2"/>
  <c r="AF2956" i="2"/>
  <c r="AA2956" i="2"/>
  <c r="B2956" i="2"/>
  <c r="AF2955" i="2"/>
  <c r="AA2955" i="2"/>
  <c r="B2955" i="2"/>
  <c r="AJ2954" i="2"/>
  <c r="AF2954" i="2"/>
  <c r="AA2954" i="2"/>
  <c r="B2954" i="2"/>
  <c r="AF2953" i="2"/>
  <c r="AA2953" i="2"/>
  <c r="B2953" i="2"/>
  <c r="AF2952" i="2"/>
  <c r="AA2952" i="2"/>
  <c r="B2952" i="2"/>
  <c r="AF2951" i="2"/>
  <c r="AA2951" i="2"/>
  <c r="B2951" i="2"/>
  <c r="AF2950" i="2"/>
  <c r="AA2950" i="2"/>
  <c r="B2950" i="2"/>
  <c r="AF2949" i="2"/>
  <c r="AA2949" i="2"/>
  <c r="B2949" i="2"/>
  <c r="AF2948" i="2"/>
  <c r="AA2948" i="2"/>
  <c r="B2948" i="2"/>
  <c r="AF2947" i="2"/>
  <c r="AA2947" i="2"/>
  <c r="B2947" i="2"/>
  <c r="AF2946" i="2"/>
  <c r="AA2946" i="2"/>
  <c r="B2946" i="2"/>
  <c r="AF2945" i="2"/>
  <c r="AA2945" i="2"/>
  <c r="B2945" i="2"/>
  <c r="AF2944" i="2"/>
  <c r="AA2944" i="2"/>
  <c r="B2944" i="2"/>
  <c r="AF2943" i="2"/>
  <c r="AA2943" i="2"/>
  <c r="B2943" i="2"/>
  <c r="AJ2942" i="2"/>
  <c r="AF2942" i="2"/>
  <c r="AA2942" i="2"/>
  <c r="B2942" i="2"/>
  <c r="AF2941" i="2"/>
  <c r="AA2941" i="2"/>
  <c r="B2941" i="2"/>
  <c r="AF2940" i="2"/>
  <c r="AA2940" i="2"/>
  <c r="B2940" i="2"/>
  <c r="AF2939" i="2"/>
  <c r="AA2939" i="2"/>
  <c r="B2939" i="2"/>
  <c r="AF2938" i="2"/>
  <c r="AA2938" i="2"/>
  <c r="B2938" i="2"/>
  <c r="AF2937" i="2"/>
  <c r="AA2937" i="2"/>
  <c r="B2937" i="2"/>
  <c r="AF2936" i="2"/>
  <c r="AA2936" i="2"/>
  <c r="B2936" i="2"/>
  <c r="AF2935" i="2"/>
  <c r="AA2935" i="2"/>
  <c r="B2935" i="2"/>
  <c r="AJ2934" i="2"/>
  <c r="AF2934" i="2"/>
  <c r="AA2934" i="2"/>
  <c r="B2934" i="2"/>
  <c r="AF2933" i="2"/>
  <c r="AA2933" i="2"/>
  <c r="B2933" i="2"/>
  <c r="AF2932" i="2"/>
  <c r="AA2932" i="2"/>
  <c r="B2932" i="2"/>
  <c r="AF2931" i="2"/>
  <c r="AA2931" i="2"/>
  <c r="B2931" i="2"/>
  <c r="AF2930" i="2"/>
  <c r="AA2930" i="2"/>
  <c r="B2930" i="2"/>
  <c r="AF2929" i="2"/>
  <c r="AA2929" i="2"/>
  <c r="B2929" i="2"/>
  <c r="AJ2928" i="2"/>
  <c r="AF2928" i="2"/>
  <c r="AA2928" i="2"/>
  <c r="B2928" i="2"/>
  <c r="AF2927" i="2"/>
  <c r="AA2927" i="2"/>
  <c r="B2927" i="2"/>
  <c r="AF2926" i="2"/>
  <c r="AA2926" i="2"/>
  <c r="B2926" i="2"/>
  <c r="AF2925" i="2"/>
  <c r="B2925" i="2"/>
  <c r="AF2924" i="2"/>
  <c r="AA2924" i="2"/>
  <c r="B2924" i="2"/>
  <c r="AF2923" i="2"/>
  <c r="AA2923" i="2"/>
  <c r="B2923" i="2"/>
  <c r="AF2922" i="2"/>
  <c r="AA2922" i="2"/>
  <c r="B2922" i="2"/>
  <c r="AF2921" i="2"/>
  <c r="AA2921" i="2"/>
  <c r="B2921" i="2"/>
  <c r="AF2920" i="2"/>
  <c r="B2920" i="2"/>
  <c r="AF2919" i="2"/>
  <c r="AA2919" i="2"/>
  <c r="B2919" i="2"/>
  <c r="AF2918" i="2"/>
  <c r="AA2918" i="2"/>
  <c r="B2918" i="2"/>
  <c r="AF2917" i="2"/>
  <c r="AA2917" i="2"/>
  <c r="B2917" i="2"/>
  <c r="AF2916" i="2"/>
  <c r="AA2916" i="2"/>
  <c r="B2916" i="2"/>
  <c r="AF2915" i="2"/>
  <c r="AA2915" i="2"/>
  <c r="B2915" i="2"/>
  <c r="AF2914" i="2"/>
  <c r="AA2914" i="2"/>
  <c r="B2914" i="2"/>
  <c r="AF2913" i="2"/>
  <c r="AA2913" i="2"/>
  <c r="B2913" i="2"/>
  <c r="AF2912" i="2"/>
  <c r="AA2912" i="2"/>
  <c r="B2912" i="2"/>
  <c r="AF2911" i="2"/>
  <c r="AA2911" i="2"/>
  <c r="B2911" i="2"/>
  <c r="AF2910" i="2"/>
  <c r="AA2910" i="2"/>
  <c r="B2910" i="2"/>
  <c r="AF2909" i="2"/>
  <c r="AA2909" i="2"/>
  <c r="B2909" i="2"/>
  <c r="AF2908" i="2"/>
  <c r="AA2908" i="2"/>
  <c r="B2908" i="2"/>
  <c r="AF2907" i="2"/>
  <c r="AA2907" i="2"/>
  <c r="B2907" i="2"/>
  <c r="AF2906" i="2"/>
  <c r="AA2906" i="2"/>
  <c r="B2906" i="2"/>
  <c r="AF2905" i="2"/>
  <c r="AA2905" i="2"/>
  <c r="B2905" i="2"/>
  <c r="AJ2904" i="2"/>
  <c r="AF2904" i="2"/>
  <c r="AA2904" i="2"/>
  <c r="B2904" i="2"/>
  <c r="AF2903" i="2"/>
  <c r="AA2903" i="2"/>
  <c r="B2903" i="2"/>
  <c r="AF2902" i="2"/>
  <c r="AA2902" i="2"/>
  <c r="B2902" i="2"/>
  <c r="AF2901" i="2"/>
  <c r="B2901" i="2"/>
  <c r="AF2900" i="2"/>
  <c r="AA2900" i="2"/>
  <c r="B2900" i="2"/>
  <c r="AF2899" i="2"/>
  <c r="AA2899" i="2"/>
  <c r="B2899" i="2"/>
  <c r="AF2898" i="2"/>
  <c r="AA2898" i="2"/>
  <c r="B2898" i="2"/>
  <c r="AF2897" i="2"/>
  <c r="AA2897" i="2"/>
  <c r="B2897" i="2"/>
  <c r="AF2896" i="2"/>
  <c r="AA2896" i="2"/>
  <c r="B2896" i="2"/>
  <c r="AF2895" i="2"/>
  <c r="B2895" i="2"/>
  <c r="AJ2894" i="2"/>
  <c r="AF2894" i="2"/>
  <c r="AA2894" i="2"/>
  <c r="B2894" i="2"/>
  <c r="AF2893" i="2"/>
  <c r="AA2893" i="2"/>
  <c r="B2893" i="2"/>
  <c r="AF2892" i="2"/>
  <c r="AA2892" i="2"/>
  <c r="B2892" i="2"/>
  <c r="AF2891" i="2"/>
  <c r="AA2891" i="2"/>
  <c r="B2891" i="2"/>
  <c r="AF2890" i="2"/>
  <c r="AA2890" i="2"/>
  <c r="B2890" i="2"/>
  <c r="AF2889" i="2"/>
  <c r="AA2889" i="2"/>
  <c r="B2889" i="2"/>
  <c r="AF2888" i="2"/>
  <c r="AA2888" i="2"/>
  <c r="B2888" i="2"/>
  <c r="AF2887" i="2"/>
  <c r="AA2887" i="2"/>
  <c r="B2887" i="2"/>
  <c r="AF2886" i="2"/>
  <c r="AA2886" i="2"/>
  <c r="B2886" i="2"/>
  <c r="AF2885" i="2"/>
  <c r="AA2885" i="2"/>
  <c r="B2885" i="2"/>
  <c r="AF2884" i="2"/>
  <c r="AA2884" i="2"/>
  <c r="B2884" i="2"/>
  <c r="AF2883" i="2"/>
  <c r="AA2883" i="2"/>
  <c r="B2883" i="2"/>
  <c r="AF2882" i="2"/>
  <c r="B2882" i="2"/>
  <c r="AF2881" i="2"/>
  <c r="AA2881" i="2"/>
  <c r="B2881" i="2"/>
  <c r="AF2880" i="2"/>
  <c r="AA2880" i="2"/>
  <c r="B2880" i="2"/>
  <c r="AF2879" i="2"/>
  <c r="AA2879" i="2"/>
  <c r="B2879" i="2"/>
  <c r="AF2878" i="2"/>
  <c r="AA2878" i="2"/>
  <c r="B2878" i="2"/>
  <c r="AF2877" i="2"/>
  <c r="AA2877" i="2"/>
  <c r="B2877" i="2"/>
  <c r="AF2876" i="2"/>
  <c r="AA2876" i="2"/>
  <c r="B2876" i="2"/>
  <c r="AJ2875" i="2"/>
  <c r="AF2875" i="2"/>
  <c r="AA2875" i="2"/>
  <c r="B2875" i="2"/>
  <c r="AF2874" i="2"/>
  <c r="AA2874" i="2"/>
  <c r="B2874" i="2"/>
  <c r="AF2873" i="2"/>
  <c r="AA2873" i="2"/>
  <c r="B2873" i="2"/>
  <c r="AF2872" i="2"/>
  <c r="AA2872" i="2"/>
  <c r="B2872" i="2"/>
  <c r="AF2871" i="2"/>
  <c r="AA2871" i="2"/>
  <c r="B2871" i="2"/>
  <c r="AF2870" i="2"/>
  <c r="AA2870" i="2"/>
  <c r="B2870" i="2"/>
  <c r="AF2869" i="2"/>
  <c r="AA2869" i="2"/>
  <c r="B2869" i="2"/>
  <c r="AF2868" i="2"/>
  <c r="AA2868" i="2"/>
  <c r="B2868" i="2"/>
  <c r="AF2867" i="2"/>
  <c r="AA2867" i="2"/>
  <c r="B2867" i="2"/>
  <c r="AF2866" i="2"/>
  <c r="AA2866" i="2"/>
  <c r="B2866" i="2"/>
  <c r="AF2865" i="2"/>
  <c r="AA2865" i="2"/>
  <c r="B2865" i="2"/>
  <c r="AF2864" i="2"/>
  <c r="AA2864" i="2"/>
  <c r="B2864" i="2"/>
  <c r="AF2863" i="2"/>
  <c r="AA2863" i="2"/>
  <c r="B2863" i="2"/>
  <c r="AF2862" i="2"/>
  <c r="AA2862" i="2"/>
  <c r="B2862" i="2"/>
  <c r="AF2861" i="2"/>
  <c r="AA2861" i="2"/>
  <c r="B2861" i="2"/>
  <c r="AF2860" i="2"/>
  <c r="AA2860" i="2"/>
  <c r="B2860" i="2"/>
  <c r="AF2859" i="2"/>
  <c r="AA2859" i="2"/>
  <c r="B2859" i="2"/>
  <c r="AF2858" i="2"/>
  <c r="AA2858" i="2"/>
  <c r="B2858" i="2"/>
  <c r="AF2857" i="2"/>
  <c r="AA2857" i="2"/>
  <c r="B2857" i="2"/>
  <c r="AF2856" i="2"/>
  <c r="AA2856" i="2"/>
  <c r="B2856" i="2"/>
  <c r="AF2855" i="2"/>
  <c r="AA2855" i="2"/>
  <c r="B2855" i="2"/>
  <c r="AF2854" i="2"/>
  <c r="AA2854" i="2"/>
  <c r="B2854" i="2"/>
  <c r="AF2853" i="2"/>
  <c r="AA2853" i="2"/>
  <c r="B2853" i="2"/>
  <c r="AF2852" i="2"/>
  <c r="AA2852" i="2"/>
  <c r="B2852" i="2"/>
  <c r="AF2851" i="2"/>
  <c r="AA2851" i="2"/>
  <c r="B2851" i="2"/>
  <c r="AF2850" i="2"/>
  <c r="AA2850" i="2"/>
  <c r="B2850" i="2"/>
  <c r="AF2849" i="2"/>
  <c r="AA2849" i="2"/>
  <c r="B2849" i="2"/>
  <c r="AF2848" i="2"/>
  <c r="AA2848" i="2"/>
  <c r="B2848" i="2"/>
  <c r="AF2847" i="2"/>
  <c r="AA2847" i="2"/>
  <c r="B2847" i="2"/>
  <c r="AF2846" i="2"/>
  <c r="AA2846" i="2"/>
  <c r="B2846" i="2"/>
  <c r="AF2845" i="2"/>
  <c r="AA2845" i="2"/>
  <c r="B2845" i="2"/>
  <c r="AF2844" i="2"/>
  <c r="AA2844" i="2"/>
  <c r="B2844" i="2"/>
  <c r="AF2843" i="2"/>
  <c r="B2843" i="2"/>
  <c r="AF2842" i="2"/>
  <c r="AA2842" i="2"/>
  <c r="B2842" i="2"/>
  <c r="AF2841" i="2"/>
  <c r="AA2841" i="2"/>
  <c r="B2841" i="2"/>
  <c r="AF2840" i="2"/>
  <c r="AA2840" i="2"/>
  <c r="B2840" i="2"/>
  <c r="AF2839" i="2"/>
  <c r="AA2839" i="2"/>
  <c r="B2839" i="2"/>
  <c r="AF2838" i="2"/>
  <c r="AA2838" i="2"/>
  <c r="B2838" i="2"/>
  <c r="AF2837" i="2"/>
  <c r="AA2837" i="2"/>
  <c r="B2837" i="2"/>
  <c r="AF2836" i="2"/>
  <c r="AA2836" i="2"/>
  <c r="B2836" i="2"/>
  <c r="AF2835" i="2"/>
  <c r="AA2835" i="2"/>
  <c r="B2835" i="2"/>
  <c r="AF2834" i="2"/>
  <c r="AA2834" i="2"/>
  <c r="B2834" i="2"/>
  <c r="AF2833" i="2"/>
  <c r="AA2833" i="2"/>
  <c r="B2833" i="2"/>
  <c r="AF2832" i="2"/>
  <c r="AA2832" i="2"/>
  <c r="B2832" i="2"/>
  <c r="AF2831" i="2"/>
  <c r="AA2831" i="2"/>
  <c r="B2831" i="2"/>
  <c r="AF2830" i="2"/>
  <c r="AA2830" i="2"/>
  <c r="B2830" i="2"/>
  <c r="AF2829" i="2"/>
  <c r="AA2829" i="2"/>
  <c r="B2829" i="2"/>
  <c r="AF2828" i="2"/>
  <c r="AA2828" i="2"/>
  <c r="B2828" i="2"/>
  <c r="AF2827" i="2"/>
  <c r="AA2827" i="2"/>
  <c r="B2827" i="2"/>
  <c r="AF2826" i="2"/>
  <c r="AA2826" i="2"/>
  <c r="B2826" i="2"/>
  <c r="AF2825" i="2"/>
  <c r="AA2825" i="2"/>
  <c r="B2825" i="2"/>
  <c r="AF2824" i="2"/>
  <c r="AA2824" i="2"/>
  <c r="B2824" i="2"/>
  <c r="AF2823" i="2"/>
  <c r="AA2823" i="2"/>
  <c r="B2823" i="2"/>
  <c r="AF2822" i="2"/>
  <c r="AA2822" i="2"/>
  <c r="B2822" i="2"/>
  <c r="AF2821" i="2"/>
  <c r="AA2821" i="2"/>
  <c r="B2821" i="2"/>
  <c r="AF2820" i="2"/>
  <c r="AA2820" i="2"/>
  <c r="B2820" i="2"/>
  <c r="AF2819" i="2"/>
  <c r="AA2819" i="2"/>
  <c r="B2819" i="2"/>
  <c r="AF2818" i="2"/>
  <c r="AA2818" i="2"/>
  <c r="B2818" i="2"/>
  <c r="AF2817" i="2"/>
  <c r="AA2817" i="2"/>
  <c r="B2817" i="2"/>
  <c r="AF2816" i="2"/>
  <c r="AA2816" i="2"/>
  <c r="B2816" i="2"/>
  <c r="AF2815" i="2"/>
  <c r="AA2815" i="2"/>
  <c r="B2815" i="2"/>
  <c r="AF2814" i="2"/>
  <c r="AA2814" i="2"/>
  <c r="B2814" i="2"/>
  <c r="AF2813" i="2"/>
  <c r="AA2813" i="2"/>
  <c r="B2813" i="2"/>
  <c r="AF2812" i="2"/>
  <c r="AA2812" i="2"/>
  <c r="B2812" i="2"/>
  <c r="AF2811" i="2"/>
  <c r="AA2811" i="2"/>
  <c r="B2811" i="2"/>
  <c r="AF2810" i="2"/>
  <c r="AA2810" i="2"/>
  <c r="B2810" i="2"/>
  <c r="AF2809" i="2"/>
  <c r="AA2809" i="2"/>
  <c r="B2809" i="2"/>
  <c r="AF2808" i="2"/>
  <c r="AA2808" i="2"/>
  <c r="B2808" i="2"/>
  <c r="AF2807" i="2"/>
  <c r="AA2807" i="2"/>
  <c r="B2807" i="2"/>
  <c r="AF2806" i="2"/>
  <c r="AA2806" i="2"/>
  <c r="B2806" i="2"/>
  <c r="AF2805" i="2"/>
  <c r="AA2805" i="2"/>
  <c r="B2805" i="2"/>
  <c r="AF2804" i="2"/>
  <c r="AA2804" i="2"/>
  <c r="B2804" i="2"/>
  <c r="AF2803" i="2"/>
  <c r="AA2803" i="2"/>
  <c r="B2803" i="2"/>
  <c r="AF2802" i="2"/>
  <c r="AA2802" i="2"/>
  <c r="B2802" i="2"/>
  <c r="AF2801" i="2"/>
  <c r="AA2801" i="2"/>
  <c r="B2801" i="2"/>
  <c r="AF2800" i="2"/>
  <c r="AA2800" i="2"/>
  <c r="B2800" i="2"/>
  <c r="AF2799" i="2"/>
  <c r="AA2799" i="2"/>
  <c r="B2799" i="2"/>
  <c r="AF2798" i="2"/>
  <c r="AA2798" i="2"/>
  <c r="B2798" i="2"/>
  <c r="AF2797" i="2"/>
  <c r="AA2797" i="2"/>
  <c r="B2797" i="2"/>
  <c r="AF2796" i="2"/>
  <c r="AA2796" i="2"/>
  <c r="B2796" i="2"/>
  <c r="AF2795" i="2"/>
  <c r="AA2795" i="2"/>
  <c r="B2795" i="2"/>
  <c r="AF2794" i="2"/>
  <c r="AA2794" i="2"/>
  <c r="B2794" i="2"/>
  <c r="AJ2793" i="2"/>
  <c r="AF2793" i="2"/>
  <c r="AA2793" i="2"/>
  <c r="B2793" i="2"/>
  <c r="AF2792" i="2"/>
  <c r="AA2792" i="2"/>
  <c r="B2792" i="2"/>
  <c r="AF2791" i="2"/>
  <c r="AA2791" i="2"/>
  <c r="B2791" i="2"/>
  <c r="AF2790" i="2"/>
  <c r="AA2790" i="2"/>
  <c r="AF2789" i="2"/>
  <c r="AA2789" i="2"/>
  <c r="B2789" i="2"/>
  <c r="AF2788" i="2"/>
  <c r="AA2788" i="2"/>
  <c r="B2788" i="2"/>
  <c r="AF2787" i="2"/>
  <c r="AA2787" i="2"/>
  <c r="B2787" i="2"/>
  <c r="AF2786" i="2"/>
  <c r="AA2786" i="2"/>
  <c r="B2786" i="2"/>
  <c r="AF2785" i="2"/>
  <c r="AA2785" i="2"/>
  <c r="B2785" i="2"/>
  <c r="AF2784" i="2"/>
  <c r="AA2784" i="2"/>
  <c r="B2784" i="2"/>
  <c r="AF2783" i="2"/>
  <c r="AA2783" i="2"/>
  <c r="B2783" i="2"/>
  <c r="AJ2782" i="2"/>
  <c r="AA2782" i="2"/>
  <c r="B2782" i="2"/>
  <c r="AF2781" i="2"/>
  <c r="AA2781" i="2"/>
  <c r="B2781" i="2"/>
  <c r="AF2780" i="2"/>
  <c r="AA2780" i="2"/>
  <c r="B2780" i="2"/>
  <c r="AF2779" i="2"/>
  <c r="AA2779" i="2"/>
  <c r="B2779" i="2"/>
  <c r="AF2778" i="2"/>
  <c r="AA2778" i="2"/>
  <c r="B2778" i="2"/>
  <c r="AF2777" i="2"/>
  <c r="AA2777" i="2"/>
  <c r="B2777" i="2"/>
  <c r="AF2776" i="2"/>
  <c r="AA2776" i="2"/>
  <c r="B2776" i="2"/>
  <c r="AF2775" i="2"/>
  <c r="AA2775" i="2"/>
  <c r="B2775" i="2"/>
  <c r="AF2774" i="2"/>
  <c r="AA2774" i="2"/>
  <c r="B2774" i="2"/>
  <c r="AF2773" i="2"/>
  <c r="B2773" i="2"/>
  <c r="AF2772" i="2"/>
  <c r="AA2772" i="2"/>
  <c r="B2772" i="2"/>
  <c r="AJ2771" i="2"/>
  <c r="AF2771" i="2"/>
  <c r="AA2771" i="2"/>
  <c r="B2771" i="2"/>
  <c r="AF2770" i="2"/>
  <c r="AA2770" i="2"/>
  <c r="B2770" i="2"/>
  <c r="AF2769" i="2"/>
  <c r="AA2769" i="2"/>
  <c r="B2769" i="2"/>
  <c r="AF2768" i="2"/>
  <c r="AA2768" i="2"/>
  <c r="B2768" i="2"/>
  <c r="AF2767" i="2"/>
  <c r="AA2767" i="2"/>
  <c r="B2767" i="2"/>
  <c r="AF2766" i="2"/>
  <c r="AA2766" i="2"/>
  <c r="B2766" i="2"/>
  <c r="AF2765" i="2"/>
  <c r="AA2765" i="2"/>
  <c r="B2765" i="2"/>
  <c r="AF2764" i="2"/>
  <c r="AA2764" i="2"/>
  <c r="B2764" i="2"/>
  <c r="AF2763" i="2"/>
  <c r="AA2763" i="2"/>
  <c r="B2763" i="2"/>
  <c r="AF2762" i="2"/>
  <c r="AA2762" i="2"/>
  <c r="B2762" i="2"/>
  <c r="AF2761" i="2"/>
  <c r="AA2761" i="2"/>
  <c r="B2761" i="2"/>
  <c r="AF2760" i="2"/>
  <c r="AA2760" i="2"/>
  <c r="B2760" i="2"/>
  <c r="AF2759" i="2"/>
  <c r="AA2759" i="2"/>
  <c r="B2759" i="2"/>
  <c r="AF2758" i="2"/>
  <c r="AA2758" i="2"/>
  <c r="B2758" i="2"/>
  <c r="AF2757" i="2"/>
  <c r="AA2757" i="2"/>
  <c r="B2757" i="2"/>
  <c r="AF2756" i="2"/>
  <c r="AA2756" i="2"/>
  <c r="B2756" i="2"/>
  <c r="AF2755" i="2"/>
  <c r="AA2755" i="2"/>
  <c r="B2755" i="2"/>
  <c r="AF2754" i="2"/>
  <c r="AA2754" i="2"/>
  <c r="B2754" i="2"/>
  <c r="AJ2753" i="2"/>
  <c r="AF2753" i="2"/>
  <c r="AA2753" i="2"/>
  <c r="B2753" i="2"/>
  <c r="AF2752" i="2"/>
  <c r="AA2752" i="2"/>
  <c r="B2752" i="2"/>
  <c r="AF2751" i="2"/>
  <c r="AA2751" i="2"/>
  <c r="B2751" i="2"/>
  <c r="AF2750" i="2"/>
  <c r="AA2750" i="2"/>
  <c r="B2750" i="2"/>
  <c r="AF2749" i="2"/>
  <c r="AA2749" i="2"/>
  <c r="B2749" i="2"/>
  <c r="AJ2748" i="2"/>
  <c r="AF2748" i="2"/>
  <c r="AA2748" i="2"/>
  <c r="B2748" i="2"/>
  <c r="AF2747" i="2"/>
  <c r="AA2747" i="2"/>
  <c r="B2747" i="2"/>
  <c r="AF2746" i="2"/>
  <c r="AA2746" i="2"/>
  <c r="B2746" i="2"/>
  <c r="AF2745" i="2"/>
  <c r="AA2745" i="2"/>
  <c r="B2745" i="2"/>
  <c r="AF2744" i="2"/>
  <c r="B2744" i="2"/>
  <c r="AF2743" i="2"/>
  <c r="AA2743" i="2"/>
  <c r="B2743" i="2"/>
  <c r="AF2742" i="2"/>
  <c r="B2742" i="2"/>
  <c r="AF2741" i="2"/>
  <c r="AA2741" i="2"/>
  <c r="B2741" i="2"/>
  <c r="AF2740" i="2"/>
  <c r="AA2740" i="2"/>
  <c r="B2740" i="2"/>
  <c r="AF2739" i="2"/>
  <c r="AA2739" i="2"/>
  <c r="B2739" i="2"/>
  <c r="AF2738" i="2"/>
  <c r="AA2738" i="2"/>
  <c r="B2738" i="2"/>
  <c r="AF2737" i="2"/>
  <c r="AA2737" i="2"/>
  <c r="B2737" i="2"/>
  <c r="AF2736" i="2"/>
  <c r="AA2736" i="2"/>
  <c r="B2736" i="2"/>
  <c r="AF2735" i="2"/>
  <c r="AA2735" i="2"/>
  <c r="B2735" i="2"/>
  <c r="AF2734" i="2"/>
  <c r="AA2734" i="2"/>
  <c r="B2734" i="2"/>
  <c r="AF2733" i="2"/>
  <c r="AA2733" i="2"/>
  <c r="B2733" i="2"/>
  <c r="AF2732" i="2"/>
  <c r="AA2732" i="2"/>
  <c r="B2732" i="2"/>
  <c r="AF2731" i="2"/>
  <c r="AA2731" i="2"/>
  <c r="B2731" i="2"/>
  <c r="AF2730" i="2"/>
  <c r="B2730" i="2"/>
  <c r="AF2729" i="2"/>
  <c r="AA2729" i="2"/>
  <c r="B2729" i="2"/>
  <c r="AF2728" i="2"/>
  <c r="AA2728" i="2"/>
  <c r="B2728" i="2"/>
  <c r="AF2727" i="2"/>
  <c r="AA2727" i="2"/>
  <c r="B2727" i="2"/>
  <c r="AF2726" i="2"/>
  <c r="AA2726" i="2"/>
  <c r="B2726" i="2"/>
  <c r="AF2725" i="2"/>
  <c r="AA2725" i="2"/>
  <c r="B2725" i="2"/>
  <c r="AF2724" i="2"/>
  <c r="AA2724" i="2"/>
  <c r="B2724" i="2"/>
  <c r="AF2723" i="2"/>
  <c r="AA2723" i="2"/>
  <c r="B2723" i="2"/>
  <c r="AF2722" i="2"/>
  <c r="AA2722" i="2"/>
  <c r="B2722" i="2"/>
  <c r="AJ2721" i="2"/>
  <c r="AF2721" i="2"/>
  <c r="AA2721" i="2"/>
  <c r="B2721" i="2"/>
  <c r="AF2720" i="2"/>
  <c r="AA2720" i="2"/>
  <c r="B2720" i="2"/>
  <c r="AF2719" i="2"/>
  <c r="AA2719" i="2"/>
  <c r="B2719" i="2"/>
  <c r="AF2718" i="2"/>
  <c r="AA2718" i="2"/>
  <c r="B2718" i="2"/>
  <c r="AF2717" i="2"/>
  <c r="AA2717" i="2"/>
  <c r="B2717" i="2"/>
  <c r="AF2716" i="2"/>
  <c r="AA2716" i="2"/>
  <c r="B2716" i="2"/>
  <c r="AF2715" i="2"/>
  <c r="AA2715" i="2"/>
  <c r="B2715" i="2"/>
  <c r="AF2714" i="2"/>
  <c r="AA2714" i="2"/>
  <c r="B2714" i="2"/>
  <c r="AF2713" i="2"/>
  <c r="B2713" i="2"/>
  <c r="AF2712" i="2"/>
  <c r="AA2712" i="2"/>
  <c r="B2712" i="2"/>
  <c r="AF2711" i="2"/>
  <c r="AA2711" i="2"/>
  <c r="B2711" i="2"/>
  <c r="AF2710" i="2"/>
  <c r="AA2710" i="2"/>
  <c r="B2710" i="2"/>
  <c r="AF2709" i="2"/>
  <c r="AA2709" i="2"/>
  <c r="B2709" i="2"/>
  <c r="AF2708" i="2"/>
  <c r="AA2708" i="2"/>
  <c r="B2708" i="2"/>
  <c r="AF2707" i="2"/>
  <c r="AA2707" i="2"/>
  <c r="B2707" i="2"/>
  <c r="AF2706" i="2"/>
  <c r="AA2706" i="2"/>
  <c r="B2706" i="2"/>
  <c r="AF2705" i="2"/>
  <c r="AA2705" i="2"/>
  <c r="B2705" i="2"/>
  <c r="AF2704" i="2"/>
  <c r="AA2704" i="2"/>
  <c r="B2704" i="2"/>
  <c r="AF2703" i="2"/>
  <c r="AA2703" i="2"/>
  <c r="B2703" i="2"/>
  <c r="AF2702" i="2"/>
  <c r="B2702" i="2"/>
  <c r="AF2701" i="2"/>
  <c r="AA2701" i="2"/>
  <c r="B2701" i="2"/>
  <c r="AF2700" i="2"/>
  <c r="AA2700" i="2"/>
  <c r="B2700" i="2"/>
  <c r="AF2699" i="2"/>
  <c r="B2699" i="2"/>
  <c r="AF2698" i="2"/>
  <c r="AA2698" i="2"/>
  <c r="B2698" i="2"/>
  <c r="AF2697" i="2"/>
  <c r="AA2697" i="2"/>
  <c r="B2697" i="2"/>
  <c r="AJ2696" i="2"/>
  <c r="AF2696" i="2"/>
  <c r="AA2696" i="2"/>
  <c r="B2696" i="2"/>
  <c r="AF2695" i="2"/>
  <c r="AA2695" i="2"/>
  <c r="B2695" i="2"/>
  <c r="AF2694" i="2"/>
  <c r="AA2694" i="2"/>
  <c r="B2694" i="2"/>
  <c r="AF2693" i="2"/>
  <c r="B2693" i="2"/>
  <c r="AF2692" i="2"/>
  <c r="AA2692" i="2"/>
  <c r="B2692" i="2"/>
  <c r="AF2691" i="2"/>
  <c r="AA2691" i="2"/>
  <c r="B2691" i="2"/>
  <c r="AF2690" i="2"/>
  <c r="AA2690" i="2"/>
  <c r="B2690" i="2"/>
  <c r="AF2689" i="2"/>
  <c r="AA2689" i="2"/>
  <c r="B2689" i="2"/>
  <c r="AF2688" i="2"/>
  <c r="AA2688" i="2"/>
  <c r="B2688" i="2"/>
  <c r="AF2687" i="2"/>
  <c r="AA2687" i="2"/>
  <c r="B2687" i="2"/>
  <c r="AF2686" i="2"/>
  <c r="AA2686" i="2"/>
  <c r="B2686" i="2"/>
  <c r="AF2685" i="2"/>
  <c r="AA2685" i="2"/>
  <c r="B2685" i="2"/>
  <c r="AF2684" i="2"/>
  <c r="AA2684" i="2"/>
  <c r="B2684" i="2"/>
  <c r="AF2683" i="2"/>
  <c r="AA2683" i="2"/>
  <c r="B2683" i="2"/>
  <c r="AF2682" i="2"/>
  <c r="AA2682" i="2"/>
  <c r="B2682" i="2"/>
  <c r="AF2681" i="2"/>
  <c r="AA2681" i="2"/>
  <c r="B2681" i="2"/>
  <c r="AF2680" i="2"/>
  <c r="AA2680" i="2"/>
  <c r="B2680" i="2"/>
  <c r="AF2679" i="2"/>
  <c r="AA2679" i="2"/>
  <c r="B2679" i="2"/>
  <c r="AF2678" i="2"/>
  <c r="AA2678" i="2"/>
  <c r="B2678" i="2"/>
  <c r="AF2677" i="2"/>
  <c r="AA2677" i="2"/>
  <c r="B2677" i="2"/>
  <c r="AF2676" i="2"/>
  <c r="AA2676" i="2"/>
  <c r="B2676" i="2"/>
  <c r="AF2675" i="2"/>
  <c r="AA2675" i="2"/>
  <c r="B2675" i="2"/>
  <c r="AF2674" i="2"/>
  <c r="AA2674" i="2"/>
  <c r="B2674" i="2"/>
  <c r="AF2673" i="2"/>
  <c r="AA2673" i="2"/>
  <c r="B2673" i="2"/>
  <c r="AF2672" i="2"/>
  <c r="AA2672" i="2"/>
  <c r="B2672" i="2"/>
  <c r="AF2671" i="2"/>
  <c r="AA2671" i="2"/>
  <c r="B2671" i="2"/>
  <c r="AF2670" i="2"/>
  <c r="B2670" i="2"/>
  <c r="AJ2669" i="2"/>
  <c r="AF2669" i="2"/>
  <c r="AA2669" i="2"/>
  <c r="B2669" i="2"/>
  <c r="AF2668" i="2"/>
  <c r="AA2668" i="2"/>
  <c r="B2668" i="2"/>
  <c r="AF2667" i="2"/>
  <c r="AA2667" i="2"/>
  <c r="B2667" i="2"/>
  <c r="AF2666" i="2"/>
  <c r="AA2666" i="2"/>
  <c r="B2666" i="2"/>
  <c r="AF2665" i="2"/>
  <c r="AA2665" i="2"/>
  <c r="B2665" i="2"/>
  <c r="AF2664" i="2"/>
  <c r="AA2664" i="2"/>
  <c r="B2664" i="2"/>
  <c r="AJ2663" i="2"/>
  <c r="AF2663" i="2"/>
  <c r="AA2663" i="2"/>
  <c r="B2663" i="2"/>
  <c r="AF2662" i="2"/>
  <c r="AA2662" i="2"/>
  <c r="B2662" i="2"/>
  <c r="AF2661" i="2"/>
  <c r="AA2661" i="2"/>
  <c r="B2661" i="2"/>
  <c r="AF2660" i="2"/>
  <c r="AA2660" i="2"/>
  <c r="B2660" i="2"/>
  <c r="AJ2659" i="2"/>
  <c r="AF2659" i="2"/>
  <c r="AA2659" i="2"/>
  <c r="B2659" i="2"/>
  <c r="AF2658" i="2"/>
  <c r="AA2658" i="2"/>
  <c r="B2658" i="2"/>
  <c r="AF2657" i="2"/>
  <c r="AA2657" i="2"/>
  <c r="B2657" i="2"/>
  <c r="AF2656" i="2"/>
  <c r="B2656" i="2"/>
  <c r="AF2655" i="2"/>
  <c r="AA2655" i="2"/>
  <c r="B2655" i="2"/>
  <c r="AF2654" i="2"/>
  <c r="AA2654" i="2"/>
  <c r="B2654" i="2"/>
  <c r="AF2653" i="2"/>
  <c r="AA2653" i="2"/>
  <c r="B2653" i="2"/>
  <c r="AF2652" i="2"/>
  <c r="AA2652" i="2"/>
  <c r="B2652" i="2"/>
  <c r="AF2651" i="2"/>
  <c r="AA2651" i="2"/>
  <c r="B2651" i="2"/>
  <c r="AF2650" i="2"/>
  <c r="AA2650" i="2"/>
  <c r="B2650" i="2"/>
  <c r="AF2649" i="2"/>
  <c r="AA2649" i="2"/>
  <c r="B2649" i="2"/>
  <c r="AF2648" i="2"/>
  <c r="AA2648" i="2"/>
  <c r="B2648" i="2"/>
  <c r="AF2647" i="2"/>
  <c r="AA2647" i="2"/>
  <c r="B2647" i="2"/>
  <c r="AF2646" i="2"/>
  <c r="AA2646" i="2"/>
  <c r="B2646" i="2"/>
  <c r="AF2645" i="2"/>
  <c r="AA2645" i="2"/>
  <c r="B2645" i="2"/>
  <c r="AF2644" i="2"/>
  <c r="AA2644" i="2"/>
  <c r="B2644" i="2"/>
  <c r="AF2643" i="2"/>
  <c r="AA2643" i="2"/>
  <c r="B2643" i="2"/>
  <c r="AF2642" i="2"/>
  <c r="AA2642" i="2"/>
  <c r="B2642" i="2"/>
  <c r="AF2641" i="2"/>
  <c r="AA2641" i="2"/>
  <c r="B2641" i="2"/>
  <c r="AF2640" i="2"/>
  <c r="AA2640" i="2"/>
  <c r="B2640" i="2"/>
  <c r="AF2639" i="2"/>
  <c r="AA2639" i="2"/>
  <c r="B2639" i="2"/>
  <c r="AF2638" i="2"/>
  <c r="B2638" i="2"/>
  <c r="AF2637" i="2"/>
  <c r="B2637" i="2"/>
  <c r="AF2636" i="2"/>
  <c r="AA2636" i="2"/>
  <c r="B2636" i="2"/>
  <c r="AF2635" i="2"/>
  <c r="AA2635" i="2"/>
  <c r="B2635" i="2"/>
  <c r="AF2634" i="2"/>
  <c r="AA2634" i="2"/>
  <c r="B2634" i="2"/>
  <c r="AF2633" i="2"/>
  <c r="AA2633" i="2"/>
  <c r="B2633" i="2"/>
  <c r="AF2632" i="2"/>
  <c r="AA2632" i="2"/>
  <c r="B2632" i="2"/>
  <c r="AF2631" i="2"/>
  <c r="AA2631" i="2"/>
  <c r="B2631" i="2"/>
  <c r="AF2630" i="2"/>
  <c r="AA2630" i="2"/>
  <c r="B2630" i="2"/>
  <c r="AF2629" i="2"/>
  <c r="AA2629" i="2"/>
  <c r="B2629" i="2"/>
  <c r="AF2628" i="2"/>
  <c r="AA2628" i="2"/>
  <c r="B2628" i="2"/>
  <c r="AF2627" i="2"/>
  <c r="AA2627" i="2"/>
  <c r="B2627" i="2"/>
  <c r="AF2626" i="2"/>
  <c r="AA2626" i="2"/>
  <c r="B2626" i="2"/>
  <c r="AF2625" i="2"/>
  <c r="AA2625" i="2"/>
  <c r="B2625" i="2"/>
  <c r="AF2624" i="2"/>
  <c r="AA2624" i="2"/>
  <c r="B2624" i="2"/>
  <c r="AF2623" i="2"/>
  <c r="AA2623" i="2"/>
  <c r="B2623" i="2"/>
  <c r="AF2622" i="2"/>
  <c r="AA2622" i="2"/>
  <c r="B2622" i="2"/>
  <c r="AF2621" i="2"/>
  <c r="AA2621" i="2"/>
  <c r="B2621" i="2"/>
  <c r="AF2620" i="2"/>
  <c r="AA2620" i="2"/>
  <c r="B2620" i="2"/>
  <c r="AF2619" i="2"/>
  <c r="AA2619" i="2"/>
  <c r="B2619" i="2"/>
  <c r="AF2618" i="2"/>
  <c r="AA2618" i="2"/>
  <c r="B2618" i="2"/>
  <c r="AF2617" i="2"/>
  <c r="B2617" i="2"/>
  <c r="AF2616" i="2"/>
  <c r="B2616" i="2"/>
  <c r="AF2615" i="2"/>
  <c r="B2615" i="2"/>
  <c r="AA2614" i="2"/>
  <c r="B2614" i="2"/>
  <c r="AF2613" i="2"/>
  <c r="AA2613" i="2"/>
  <c r="B2613" i="2"/>
  <c r="AF2612" i="2"/>
  <c r="AA2612" i="2"/>
  <c r="B2612" i="2"/>
  <c r="AF2611" i="2"/>
  <c r="AA2611" i="2"/>
  <c r="B2611" i="2"/>
  <c r="AF2610" i="2"/>
  <c r="AA2610" i="2"/>
  <c r="B2610" i="2"/>
  <c r="AJ2609" i="2"/>
  <c r="AF2609" i="2"/>
  <c r="AA2609" i="2"/>
  <c r="B2609" i="2"/>
  <c r="AF2608" i="2"/>
  <c r="AA2608" i="2"/>
  <c r="B2608" i="2"/>
  <c r="AF2607" i="2"/>
  <c r="AA2607" i="2"/>
  <c r="B2607" i="2"/>
  <c r="AF2606" i="2"/>
  <c r="AA2606" i="2"/>
  <c r="B2606" i="2"/>
  <c r="AF2605" i="2"/>
  <c r="B2605" i="2"/>
  <c r="AF2604" i="2"/>
  <c r="AA2604" i="2"/>
  <c r="B2604" i="2"/>
  <c r="AF2603" i="2"/>
  <c r="AA2603" i="2"/>
  <c r="B2603" i="2"/>
  <c r="AF2602" i="2"/>
  <c r="AA2602" i="2"/>
  <c r="B2602" i="2"/>
  <c r="AF2601" i="2"/>
  <c r="AA2601" i="2"/>
  <c r="B2601" i="2"/>
  <c r="AF2600" i="2"/>
  <c r="AA2600" i="2"/>
  <c r="B2600" i="2"/>
  <c r="AF2599" i="2"/>
  <c r="AA2599" i="2"/>
  <c r="B2599" i="2"/>
  <c r="AF2598" i="2"/>
  <c r="AA2598" i="2"/>
  <c r="B2598" i="2"/>
  <c r="AF2597" i="2"/>
  <c r="AA2597" i="2"/>
  <c r="B2597" i="2"/>
  <c r="AF2596" i="2"/>
  <c r="AA2596" i="2"/>
  <c r="B2596" i="2"/>
  <c r="AF2595" i="2"/>
  <c r="AA2595" i="2"/>
  <c r="B2595" i="2"/>
  <c r="AF2594" i="2"/>
  <c r="AA2594" i="2"/>
  <c r="B2594" i="2"/>
  <c r="AF2593" i="2"/>
  <c r="AA2593" i="2"/>
  <c r="B2593" i="2"/>
  <c r="AF2592" i="2"/>
  <c r="AA2592" i="2"/>
  <c r="B2592" i="2"/>
  <c r="AF2591" i="2"/>
  <c r="AA2591" i="2"/>
  <c r="B2591" i="2"/>
  <c r="AF2590" i="2"/>
  <c r="AA2590" i="2"/>
  <c r="B2590" i="2"/>
  <c r="AF2589" i="2"/>
  <c r="AA2589" i="2"/>
  <c r="B2589" i="2"/>
  <c r="AF2588" i="2"/>
  <c r="AA2588" i="2"/>
  <c r="B2588" i="2"/>
  <c r="AF2587" i="2"/>
  <c r="AA2587" i="2"/>
  <c r="B2587" i="2"/>
  <c r="AJ2586" i="2"/>
  <c r="AF2586" i="2"/>
  <c r="AA2586" i="2"/>
  <c r="B2586" i="2"/>
  <c r="AF2585" i="2"/>
  <c r="AA2585" i="2"/>
  <c r="B2585" i="2"/>
  <c r="AF2584" i="2"/>
  <c r="AA2584" i="2"/>
  <c r="B2584" i="2"/>
  <c r="AF2583" i="2"/>
  <c r="AA2583" i="2"/>
  <c r="B2583" i="2"/>
  <c r="AF2582" i="2"/>
  <c r="AA2582" i="2"/>
  <c r="B2582" i="2"/>
  <c r="AF2581" i="2"/>
  <c r="AA2581" i="2"/>
  <c r="B2581" i="2"/>
  <c r="AF2580" i="2"/>
  <c r="AA2580" i="2"/>
  <c r="B2580" i="2"/>
  <c r="AF2579" i="2"/>
  <c r="AA2579" i="2"/>
  <c r="B2579" i="2"/>
  <c r="AF2578" i="2"/>
  <c r="AA2578" i="2"/>
  <c r="B2578" i="2"/>
  <c r="AF2577" i="2"/>
  <c r="AA2577" i="2"/>
  <c r="B2577" i="2"/>
  <c r="AF2576" i="2"/>
  <c r="AA2576" i="2"/>
  <c r="B2576" i="2"/>
  <c r="AF2575" i="2"/>
  <c r="AA2575" i="2"/>
  <c r="B2575" i="2"/>
  <c r="AF2574" i="2"/>
  <c r="AA2574" i="2"/>
  <c r="B2574" i="2"/>
  <c r="AJ2573" i="2"/>
  <c r="AF2573" i="2"/>
  <c r="AA2573" i="2"/>
  <c r="B2573" i="2"/>
  <c r="AF2572" i="2"/>
  <c r="AA2572" i="2"/>
  <c r="B2572" i="2"/>
  <c r="AF2571" i="2"/>
  <c r="AA2571" i="2"/>
  <c r="B2571" i="2"/>
  <c r="AF2570" i="2"/>
  <c r="AA2570" i="2"/>
  <c r="B2570" i="2"/>
  <c r="AF2569" i="2"/>
  <c r="AA2569" i="2"/>
  <c r="B2569" i="2"/>
  <c r="AF2568" i="2"/>
  <c r="AA2568" i="2"/>
  <c r="B2568" i="2"/>
  <c r="AF2567" i="2"/>
  <c r="AA2567" i="2"/>
  <c r="B2567" i="2"/>
  <c r="AF2566" i="2"/>
  <c r="AA2566" i="2"/>
  <c r="B2566" i="2"/>
  <c r="AF2565" i="2"/>
  <c r="AA2565" i="2"/>
  <c r="B2565" i="2"/>
  <c r="AF2564" i="2"/>
  <c r="AA2564" i="2"/>
  <c r="B2564" i="2"/>
  <c r="AF2563" i="2"/>
  <c r="AA2563" i="2"/>
  <c r="B2563" i="2"/>
  <c r="AF2562" i="2"/>
  <c r="AA2562" i="2"/>
  <c r="B2562" i="2"/>
  <c r="AJ2561" i="2"/>
  <c r="AF2561" i="2"/>
  <c r="AA2561" i="2"/>
  <c r="B2561" i="2"/>
  <c r="AF2560" i="2"/>
  <c r="AA2560" i="2"/>
  <c r="B2560" i="2"/>
  <c r="AF2559" i="2"/>
  <c r="AA2559" i="2"/>
  <c r="B2559" i="2"/>
  <c r="AF2558" i="2"/>
  <c r="AA2558" i="2"/>
  <c r="B2558" i="2"/>
  <c r="AF2557" i="2"/>
  <c r="AA2557" i="2"/>
  <c r="B2557" i="2"/>
  <c r="AF2556" i="2"/>
  <c r="AA2556" i="2"/>
  <c r="B2556" i="2"/>
  <c r="AF2555" i="2"/>
  <c r="AA2555" i="2"/>
  <c r="B2555" i="2"/>
  <c r="AF2554" i="2"/>
  <c r="AA2554" i="2"/>
  <c r="B2554" i="2"/>
  <c r="AF2553" i="2"/>
  <c r="AA2553" i="2"/>
  <c r="B2553" i="2"/>
  <c r="AF2552" i="2"/>
  <c r="AA2552" i="2"/>
  <c r="B2552" i="2"/>
  <c r="AF2551" i="2"/>
  <c r="AA2551" i="2"/>
  <c r="B2551" i="2"/>
  <c r="AF2550" i="2"/>
  <c r="AA2550" i="2"/>
  <c r="B2550" i="2"/>
  <c r="AF2549" i="2"/>
  <c r="AA2549" i="2"/>
  <c r="B2549" i="2"/>
  <c r="AF2548" i="2"/>
  <c r="AA2548" i="2"/>
  <c r="B2548" i="2"/>
  <c r="AF2547" i="2"/>
  <c r="AA2547" i="2"/>
  <c r="B2547" i="2"/>
  <c r="AF2546" i="2"/>
  <c r="AA2546" i="2"/>
  <c r="B2546" i="2"/>
  <c r="AF2545" i="2"/>
  <c r="AA2545" i="2"/>
  <c r="B2545" i="2"/>
  <c r="AF2544" i="2"/>
  <c r="AA2544" i="2"/>
  <c r="B2544" i="2"/>
  <c r="AF2543" i="2"/>
  <c r="AA2543" i="2"/>
  <c r="B2543" i="2"/>
  <c r="AF2542" i="2"/>
  <c r="AA2542" i="2"/>
  <c r="B2542" i="2"/>
  <c r="AF2541" i="2"/>
  <c r="AA2541" i="2"/>
  <c r="B2541" i="2"/>
  <c r="AF2540" i="2"/>
  <c r="AA2540" i="2"/>
  <c r="B2540" i="2"/>
  <c r="AF2539" i="2"/>
  <c r="AA2539" i="2"/>
  <c r="B2539" i="2"/>
  <c r="AF2538" i="2"/>
  <c r="AA2538" i="2"/>
  <c r="B2538" i="2"/>
  <c r="AF2537" i="2"/>
  <c r="AA2537" i="2"/>
  <c r="B2537" i="2"/>
  <c r="AF2536" i="2"/>
  <c r="AA2536" i="2"/>
  <c r="B2536" i="2"/>
  <c r="AF2535" i="2"/>
  <c r="AA2535" i="2"/>
  <c r="B2535" i="2"/>
  <c r="AF2534" i="2"/>
  <c r="AA2534" i="2"/>
  <c r="B2534" i="2"/>
  <c r="AF2533" i="2"/>
  <c r="AA2533" i="2"/>
  <c r="B2533" i="2"/>
  <c r="AF2532" i="2"/>
  <c r="AA2532" i="2"/>
  <c r="B2532" i="2"/>
  <c r="AF2531" i="2"/>
  <c r="AA2531" i="2"/>
  <c r="B2531" i="2"/>
  <c r="AF2530" i="2"/>
  <c r="AA2530" i="2"/>
  <c r="B2530" i="2"/>
  <c r="AF2529" i="2"/>
  <c r="AA2529" i="2"/>
  <c r="B2529" i="2"/>
  <c r="AF2528" i="2"/>
  <c r="AA2528" i="2"/>
  <c r="B2528" i="2"/>
  <c r="AF2527" i="2"/>
  <c r="AA2527" i="2"/>
  <c r="B2527" i="2"/>
  <c r="AF2526" i="2"/>
  <c r="AA2526" i="2"/>
  <c r="B2526" i="2"/>
  <c r="AF2525" i="2"/>
  <c r="AA2525" i="2"/>
  <c r="B2525" i="2"/>
  <c r="AF2524" i="2"/>
  <c r="AA2524" i="2"/>
  <c r="B2524" i="2"/>
  <c r="AF2523" i="2"/>
  <c r="AA2523" i="2"/>
  <c r="B2523" i="2"/>
  <c r="AF2522" i="2"/>
  <c r="AA2522" i="2"/>
  <c r="B2522" i="2"/>
  <c r="AF2521" i="2"/>
  <c r="AA2521" i="2"/>
  <c r="B2521" i="2"/>
  <c r="AF2520" i="2"/>
  <c r="AA2520" i="2"/>
  <c r="B2520" i="2"/>
  <c r="AF2519" i="2"/>
  <c r="AA2519" i="2"/>
  <c r="B2519" i="2"/>
  <c r="AF2518" i="2"/>
  <c r="AA2518" i="2"/>
  <c r="B2518" i="2"/>
  <c r="AF2517" i="2"/>
  <c r="AA2517" i="2"/>
  <c r="B2517" i="2"/>
  <c r="AF2516" i="2"/>
  <c r="AA2516" i="2"/>
  <c r="B2516" i="2"/>
  <c r="AF2515" i="2"/>
  <c r="AA2515" i="2"/>
  <c r="B2515" i="2"/>
  <c r="AJ2514" i="2"/>
  <c r="AF2514" i="2"/>
  <c r="AA2514" i="2"/>
  <c r="B2514" i="2"/>
  <c r="AF2513" i="2"/>
  <c r="AA2513" i="2"/>
  <c r="B2513" i="2"/>
  <c r="AF2512" i="2"/>
  <c r="AA2512" i="2"/>
  <c r="B2512" i="2"/>
  <c r="AF2511" i="2"/>
  <c r="AA2511" i="2"/>
  <c r="B2511" i="2"/>
  <c r="AF2510" i="2"/>
  <c r="AA2510" i="2"/>
  <c r="B2510" i="2"/>
  <c r="AF2509" i="2"/>
  <c r="AA2509" i="2"/>
  <c r="B2509" i="2"/>
  <c r="AF2508" i="2"/>
  <c r="AA2508" i="2"/>
  <c r="B2508" i="2"/>
  <c r="AJ2507" i="2"/>
  <c r="AF2507" i="2"/>
  <c r="AA2507" i="2"/>
  <c r="B2507" i="2"/>
  <c r="AF2506" i="2"/>
  <c r="AA2506" i="2"/>
  <c r="B2506" i="2"/>
  <c r="AF2505" i="2"/>
  <c r="AA2505" i="2"/>
  <c r="B2505" i="2"/>
  <c r="AF2504" i="2"/>
  <c r="AA2504" i="2"/>
  <c r="B2504" i="2"/>
  <c r="AF2503" i="2"/>
  <c r="AA2503" i="2"/>
  <c r="B2503" i="2"/>
  <c r="AF2502" i="2"/>
  <c r="B2502" i="2"/>
  <c r="AF2501" i="2"/>
  <c r="AA2501" i="2"/>
  <c r="B2501" i="2"/>
  <c r="AF2500" i="2"/>
  <c r="AA2500" i="2"/>
  <c r="B2500" i="2"/>
  <c r="AF2499" i="2"/>
  <c r="AA2499" i="2"/>
  <c r="B2499" i="2"/>
  <c r="AF2498" i="2"/>
  <c r="AA2498" i="2"/>
  <c r="B2498" i="2"/>
  <c r="AF2497" i="2"/>
  <c r="AA2497" i="2"/>
  <c r="B2497" i="2"/>
  <c r="AF2496" i="2"/>
  <c r="AA2496" i="2"/>
  <c r="B2496" i="2"/>
  <c r="AF2495" i="2"/>
  <c r="AA2495" i="2"/>
  <c r="B2495" i="2"/>
  <c r="AF2494" i="2"/>
  <c r="AA2494" i="2"/>
  <c r="B2494" i="2"/>
  <c r="AF2493" i="2"/>
  <c r="AA2493" i="2"/>
  <c r="B2493" i="2"/>
  <c r="AF2492" i="2"/>
  <c r="AA2492" i="2"/>
  <c r="B2492" i="2"/>
  <c r="AF2491" i="2"/>
  <c r="AA2491" i="2"/>
  <c r="B2491" i="2"/>
  <c r="AF2490" i="2"/>
  <c r="AA2490" i="2"/>
  <c r="B2490" i="2"/>
  <c r="AF2489" i="2"/>
  <c r="AA2489" i="2"/>
  <c r="B2489" i="2"/>
  <c r="AF2488" i="2"/>
  <c r="AA2488" i="2"/>
  <c r="B2488" i="2"/>
  <c r="AF2487" i="2"/>
  <c r="B2487" i="2"/>
  <c r="AF2486" i="2"/>
  <c r="AA2486" i="2"/>
  <c r="B2486" i="2"/>
  <c r="AF2485" i="2"/>
  <c r="AA2485" i="2"/>
  <c r="B2485" i="2"/>
  <c r="AF2484" i="2"/>
  <c r="B2484" i="2"/>
  <c r="AJ2483" i="2"/>
  <c r="AF2483" i="2"/>
  <c r="AA2483" i="2"/>
  <c r="B2483" i="2"/>
  <c r="AF2482" i="2"/>
  <c r="AA2482" i="2"/>
  <c r="B2482" i="2"/>
  <c r="AF2481" i="2"/>
  <c r="B2481" i="2"/>
  <c r="AF2480" i="2"/>
  <c r="AA2480" i="2"/>
  <c r="B2480" i="2"/>
  <c r="AF2479" i="2"/>
  <c r="B2479" i="2"/>
  <c r="AF2478" i="2"/>
  <c r="B2478" i="2"/>
  <c r="AJ2477" i="2"/>
  <c r="AF2477" i="2"/>
  <c r="AA2477" i="2"/>
  <c r="B2477" i="2"/>
  <c r="AF2476" i="2"/>
  <c r="AA2476" i="2"/>
  <c r="B2476" i="2"/>
  <c r="AF2475" i="2"/>
  <c r="AA2475" i="2"/>
  <c r="B2475" i="2"/>
  <c r="AF2474" i="2"/>
  <c r="B2474" i="2"/>
  <c r="AF2473" i="2"/>
  <c r="AA2473" i="2"/>
  <c r="B2473" i="2"/>
  <c r="AF2472" i="2"/>
  <c r="AA2472" i="2"/>
  <c r="B2472" i="2"/>
  <c r="AF2471" i="2"/>
  <c r="B2471" i="2"/>
  <c r="AJ2470" i="2"/>
  <c r="AF2470" i="2"/>
  <c r="AA2470" i="2"/>
  <c r="B2470" i="2"/>
  <c r="AF2469" i="2"/>
  <c r="AA2469" i="2"/>
  <c r="B2469" i="2"/>
  <c r="AF2468" i="2"/>
  <c r="AA2468" i="2"/>
  <c r="B2468" i="2"/>
  <c r="AF2467" i="2"/>
  <c r="AA2467" i="2"/>
  <c r="B2467" i="2"/>
  <c r="AF2466" i="2"/>
  <c r="B2466" i="2"/>
  <c r="AF2465" i="2"/>
  <c r="AA2465" i="2"/>
  <c r="B2465" i="2"/>
  <c r="AF2464" i="2"/>
  <c r="AA2464" i="2"/>
  <c r="B2464" i="2"/>
  <c r="AF2463" i="2"/>
  <c r="AA2463" i="2"/>
  <c r="B2463" i="2"/>
  <c r="AF2462" i="2"/>
  <c r="AA2462" i="2"/>
  <c r="B2462" i="2"/>
  <c r="AF2461" i="2"/>
  <c r="AA2461" i="2"/>
  <c r="B2461" i="2"/>
  <c r="AF2460" i="2"/>
  <c r="AA2460" i="2"/>
  <c r="B2460" i="2"/>
  <c r="AF2459" i="2"/>
  <c r="AA2459" i="2"/>
  <c r="B2459" i="2"/>
  <c r="AF2458" i="2"/>
  <c r="AA2458" i="2"/>
  <c r="B2458" i="2"/>
  <c r="AF2457" i="2"/>
  <c r="AA2457" i="2"/>
  <c r="B2457" i="2"/>
  <c r="AF2456" i="2"/>
  <c r="AA2456" i="2"/>
  <c r="B2456" i="2"/>
  <c r="AF2455" i="2"/>
  <c r="AA2455" i="2"/>
  <c r="B2455" i="2"/>
  <c r="AF2454" i="2"/>
  <c r="AA2454" i="2"/>
  <c r="B2454" i="2"/>
  <c r="AF2453" i="2"/>
  <c r="B2453" i="2"/>
  <c r="AF2452" i="2"/>
  <c r="AA2452" i="2"/>
  <c r="B2452" i="2"/>
  <c r="AF2451" i="2"/>
  <c r="AA2451" i="2"/>
  <c r="B2451" i="2"/>
  <c r="AF2450" i="2"/>
  <c r="B2450" i="2"/>
  <c r="AF2449" i="2"/>
  <c r="AA2449" i="2"/>
  <c r="B2449" i="2"/>
  <c r="AF2448" i="2"/>
  <c r="AA2448" i="2"/>
  <c r="B2448" i="2"/>
  <c r="AF2447" i="2"/>
  <c r="AA2447" i="2"/>
  <c r="B2447" i="2"/>
  <c r="AF2446" i="2"/>
  <c r="AA2446" i="2"/>
  <c r="B2446" i="2"/>
  <c r="AF2445" i="2"/>
  <c r="AA2445" i="2"/>
  <c r="B2445" i="2"/>
  <c r="AF2444" i="2"/>
  <c r="AA2444" i="2"/>
  <c r="B2444" i="2"/>
  <c r="AF2443" i="2"/>
  <c r="AA2443" i="2"/>
  <c r="B2443" i="2"/>
  <c r="AF2442" i="2"/>
  <c r="AA2442" i="2"/>
  <c r="B2442" i="2"/>
  <c r="AF2441" i="2"/>
  <c r="AA2441" i="2"/>
  <c r="B2441" i="2"/>
  <c r="AF2440" i="2"/>
  <c r="AA2440" i="2"/>
  <c r="B2440" i="2"/>
  <c r="AF2439" i="2"/>
  <c r="AA2439" i="2"/>
  <c r="B2439" i="2"/>
  <c r="AF2438" i="2"/>
  <c r="AA2438" i="2"/>
  <c r="B2438" i="2"/>
  <c r="AF2437" i="2"/>
  <c r="AA2437" i="2"/>
  <c r="B2437" i="2"/>
  <c r="AF2436" i="2"/>
  <c r="B2436" i="2"/>
  <c r="AJ2435" i="2"/>
  <c r="AF2435" i="2"/>
  <c r="AA2435" i="2"/>
  <c r="B2435" i="2"/>
  <c r="AF2434" i="2"/>
  <c r="AA2434" i="2"/>
  <c r="B2434" i="2"/>
  <c r="AF2433" i="2"/>
  <c r="B2433" i="2"/>
  <c r="AF2432" i="2"/>
  <c r="AA2432" i="2"/>
  <c r="B2432" i="2"/>
  <c r="AF2431" i="2"/>
  <c r="AA2431" i="2"/>
  <c r="B2431" i="2"/>
  <c r="AF2430" i="2"/>
  <c r="AA2430" i="2"/>
  <c r="B2430" i="2"/>
  <c r="AF2429" i="2"/>
  <c r="AA2429" i="2"/>
  <c r="B2429" i="2"/>
  <c r="AF2428" i="2"/>
  <c r="AA2428" i="2"/>
  <c r="B2428" i="2"/>
  <c r="AF2427" i="2"/>
  <c r="AA2427" i="2"/>
  <c r="B2427" i="2"/>
  <c r="AF2426" i="2"/>
  <c r="AA2426" i="2"/>
  <c r="B2426" i="2"/>
  <c r="AF2425" i="2"/>
  <c r="AA2425" i="2"/>
  <c r="B2425" i="2"/>
  <c r="AJ2424" i="2"/>
  <c r="AF2424" i="2"/>
  <c r="AA2424" i="2"/>
  <c r="B2424" i="2"/>
  <c r="AF2423" i="2"/>
  <c r="AA2423" i="2"/>
  <c r="B2423" i="2"/>
  <c r="AF2422" i="2"/>
  <c r="B2422" i="2"/>
  <c r="AF2421" i="2"/>
  <c r="AA2421" i="2"/>
  <c r="B2421" i="2"/>
  <c r="AJ2420" i="2"/>
  <c r="AF2420" i="2"/>
  <c r="AA2420" i="2"/>
  <c r="B2420" i="2"/>
  <c r="AF2419" i="2"/>
  <c r="AA2419" i="2"/>
  <c r="B2419" i="2"/>
  <c r="AF2418" i="2"/>
  <c r="AA2418" i="2"/>
  <c r="B2418" i="2"/>
  <c r="AF2417" i="2"/>
  <c r="AA2417" i="2"/>
  <c r="B2417" i="2"/>
  <c r="AF2416" i="2"/>
  <c r="AA2416" i="2"/>
  <c r="B2416" i="2"/>
  <c r="AF2415" i="2"/>
  <c r="AA2415" i="2"/>
  <c r="B2415" i="2"/>
  <c r="AF2414" i="2"/>
  <c r="AA2414" i="2"/>
  <c r="B2414" i="2"/>
  <c r="AF2413" i="2"/>
  <c r="AA2413" i="2"/>
  <c r="B2413" i="2"/>
  <c r="AF2412" i="2"/>
  <c r="AA2412" i="2"/>
  <c r="B2412" i="2"/>
  <c r="AF2411" i="2"/>
  <c r="AA2411" i="2"/>
  <c r="B2411" i="2"/>
  <c r="AJ2410" i="2"/>
  <c r="AF2410" i="2"/>
  <c r="AA2410" i="2"/>
  <c r="B2410" i="2"/>
  <c r="AF2409" i="2"/>
  <c r="AA2409" i="2"/>
  <c r="B2409" i="2"/>
  <c r="AF2408" i="2"/>
  <c r="AA2408" i="2"/>
  <c r="B2408" i="2"/>
  <c r="AF2407" i="2"/>
  <c r="AA2407" i="2"/>
  <c r="B2407" i="2"/>
  <c r="AF2406" i="2"/>
  <c r="AA2406" i="2"/>
  <c r="B2406" i="2"/>
  <c r="AF2405" i="2"/>
  <c r="AA2405" i="2"/>
  <c r="B2405" i="2"/>
  <c r="AF2404" i="2"/>
  <c r="AA2404" i="2"/>
  <c r="B2404" i="2"/>
  <c r="AF2403" i="2"/>
  <c r="AA2403" i="2"/>
  <c r="B2403" i="2"/>
  <c r="AF2402" i="2"/>
  <c r="AA2402" i="2"/>
  <c r="B2402" i="2"/>
  <c r="AF2401" i="2"/>
  <c r="B2401" i="2"/>
  <c r="AF2400" i="2"/>
  <c r="AA2400" i="2"/>
  <c r="B2400" i="2"/>
  <c r="AF2399" i="2"/>
  <c r="AA2399" i="2"/>
  <c r="B2399" i="2"/>
  <c r="AF2398" i="2"/>
  <c r="AA2398" i="2"/>
  <c r="B2398" i="2"/>
  <c r="AF2397" i="2"/>
  <c r="AA2397" i="2"/>
  <c r="B2397" i="2"/>
  <c r="AF2396" i="2"/>
  <c r="B2396" i="2"/>
  <c r="AF2395" i="2"/>
  <c r="AA2395" i="2"/>
  <c r="B2395" i="2"/>
  <c r="AF2394" i="2"/>
  <c r="AA2394" i="2"/>
  <c r="B2394" i="2"/>
  <c r="AF2393" i="2"/>
  <c r="AA2393" i="2"/>
  <c r="B2393" i="2"/>
  <c r="AF2392" i="2"/>
  <c r="AA2392" i="2"/>
  <c r="B2392" i="2"/>
  <c r="AF2391" i="2"/>
  <c r="AA2391" i="2"/>
  <c r="B2391" i="2"/>
  <c r="AF2390" i="2"/>
  <c r="AA2390" i="2"/>
  <c r="B2390" i="2"/>
  <c r="AF2389" i="2"/>
  <c r="AA2389" i="2"/>
  <c r="B2389" i="2"/>
  <c r="AF2388" i="2"/>
  <c r="B2388" i="2"/>
  <c r="AF2387" i="2"/>
  <c r="AA2387" i="2"/>
  <c r="B2387" i="2"/>
  <c r="AJ2386" i="2"/>
  <c r="AF2386" i="2"/>
  <c r="AA2386" i="2"/>
  <c r="B2386" i="2"/>
  <c r="AJ2385" i="2"/>
  <c r="AF2385" i="2"/>
  <c r="AA2385" i="2"/>
  <c r="B2385" i="2"/>
  <c r="AF2384" i="2"/>
  <c r="AA2384" i="2"/>
  <c r="B2384" i="2"/>
  <c r="AF2383" i="2"/>
  <c r="AA2383" i="2"/>
  <c r="B2383" i="2"/>
  <c r="AF2382" i="2"/>
  <c r="B2382" i="2"/>
  <c r="AF2381" i="2"/>
  <c r="AA2381" i="2"/>
  <c r="B2381" i="2"/>
  <c r="AF2380" i="2"/>
  <c r="AA2380" i="2"/>
  <c r="B2380" i="2"/>
  <c r="AJ2379" i="2"/>
  <c r="AF2379" i="2"/>
  <c r="AA2379" i="2"/>
  <c r="B2379" i="2"/>
  <c r="AF2378" i="2"/>
  <c r="AA2378" i="2"/>
  <c r="B2378" i="2"/>
  <c r="AF2377" i="2"/>
  <c r="AA2377" i="2"/>
  <c r="B2377" i="2"/>
  <c r="AF2376" i="2"/>
  <c r="AA2376" i="2"/>
  <c r="B2376" i="2"/>
  <c r="AF2375" i="2"/>
  <c r="AA2375" i="2"/>
  <c r="B2375" i="2"/>
  <c r="AF2374" i="2"/>
  <c r="AA2374" i="2"/>
  <c r="B2374" i="2"/>
  <c r="AF2373" i="2"/>
  <c r="AA2373" i="2"/>
  <c r="B2373" i="2"/>
  <c r="AF2372" i="2"/>
  <c r="AA2372" i="2"/>
  <c r="B2372" i="2"/>
  <c r="AF2371" i="2"/>
  <c r="AA2371" i="2"/>
  <c r="B2371" i="2"/>
  <c r="AJ2370" i="2"/>
  <c r="AF2370" i="2"/>
  <c r="AA2370" i="2"/>
  <c r="B2370" i="2"/>
  <c r="AF2369" i="2"/>
  <c r="AA2369" i="2"/>
  <c r="B2369" i="2"/>
  <c r="AF2368" i="2"/>
  <c r="AA2368" i="2"/>
  <c r="B2368" i="2"/>
  <c r="AF2367" i="2"/>
  <c r="AA2367" i="2"/>
  <c r="B2367" i="2"/>
  <c r="AF2366" i="2"/>
  <c r="AA2366" i="2"/>
  <c r="B2366" i="2"/>
  <c r="AF2365" i="2"/>
  <c r="B2365" i="2"/>
  <c r="AF2364" i="2"/>
  <c r="B2364" i="2"/>
  <c r="AF2363" i="2"/>
  <c r="AA2363" i="2"/>
  <c r="B2363" i="2"/>
  <c r="AF2362" i="2"/>
  <c r="AA2362" i="2"/>
  <c r="B2362" i="2"/>
  <c r="AF2361" i="2"/>
  <c r="AA2361" i="2"/>
  <c r="B2361" i="2"/>
  <c r="AF2360" i="2"/>
  <c r="AA2360" i="2"/>
  <c r="B2360" i="2"/>
  <c r="AF2359" i="2"/>
  <c r="AA2359" i="2"/>
  <c r="B2359" i="2"/>
  <c r="AF2358" i="2"/>
  <c r="AA2358" i="2"/>
  <c r="B2358" i="2"/>
  <c r="AF2357" i="2"/>
  <c r="AA2357" i="2"/>
  <c r="B2357" i="2"/>
  <c r="AF2356" i="2"/>
  <c r="AA2356" i="2"/>
  <c r="B2356" i="2"/>
  <c r="AJ2355" i="2"/>
  <c r="AF2355" i="2"/>
  <c r="AA2355" i="2"/>
  <c r="B2355" i="2"/>
  <c r="AF2354" i="2"/>
  <c r="AA2354" i="2"/>
  <c r="B2354" i="2"/>
  <c r="AF2353" i="2"/>
  <c r="AA2353" i="2"/>
  <c r="B2353" i="2"/>
  <c r="AF2352" i="2"/>
  <c r="AA2352" i="2"/>
  <c r="B2352" i="2"/>
  <c r="AF2351" i="2"/>
  <c r="AA2351" i="2"/>
  <c r="B2351" i="2"/>
  <c r="AF2350" i="2"/>
  <c r="AA2350" i="2"/>
  <c r="B2350" i="2"/>
  <c r="AF2349" i="2"/>
  <c r="AA2349" i="2"/>
  <c r="B2349" i="2"/>
  <c r="AJ2348" i="2"/>
  <c r="AF2348" i="2"/>
  <c r="AA2348" i="2"/>
  <c r="B2348" i="2"/>
  <c r="AF2347" i="2"/>
  <c r="AA2347" i="2"/>
  <c r="B2347" i="2"/>
  <c r="AF2346" i="2"/>
  <c r="AA2346" i="2"/>
  <c r="B2346" i="2"/>
  <c r="AF2345" i="2"/>
  <c r="AA2345" i="2"/>
  <c r="B2345" i="2"/>
  <c r="AF2344" i="2"/>
  <c r="AA2344" i="2"/>
  <c r="B2344" i="2"/>
  <c r="AF2343" i="2"/>
  <c r="AA2343" i="2"/>
  <c r="B2343" i="2"/>
  <c r="AF2342" i="2"/>
  <c r="AA2342" i="2"/>
  <c r="B2342" i="2"/>
  <c r="AF2341" i="2"/>
  <c r="AA2341" i="2"/>
  <c r="B2341" i="2"/>
  <c r="AF2340" i="2"/>
  <c r="AA2340" i="2"/>
  <c r="B2340" i="2"/>
  <c r="AF2339" i="2"/>
  <c r="AA2339" i="2"/>
  <c r="B2339" i="2"/>
  <c r="AF2338" i="2"/>
  <c r="AA2338" i="2"/>
  <c r="B2338" i="2"/>
  <c r="AF2337" i="2"/>
  <c r="AA2337" i="2"/>
  <c r="B2337" i="2"/>
  <c r="AF2336" i="2"/>
  <c r="AA2336" i="2"/>
  <c r="B2336" i="2"/>
  <c r="AJ2335" i="2"/>
  <c r="AF2335" i="2"/>
  <c r="AA2335" i="2"/>
  <c r="B2335" i="2"/>
  <c r="AJ2334" i="2"/>
  <c r="AF2334" i="2"/>
  <c r="AA2334" i="2"/>
  <c r="B2334" i="2"/>
  <c r="AF2333" i="2"/>
  <c r="AA2333" i="2"/>
  <c r="B2333" i="2"/>
  <c r="AF2332" i="2"/>
  <c r="AA2332" i="2"/>
  <c r="B2332" i="2"/>
  <c r="AJ2331" i="2"/>
  <c r="AF2331" i="2"/>
  <c r="AA2331" i="2"/>
  <c r="B2331" i="2"/>
  <c r="AF2330" i="2"/>
  <c r="AA2330" i="2"/>
  <c r="B2330" i="2"/>
  <c r="AF2329" i="2"/>
  <c r="AA2329" i="2"/>
  <c r="B2329" i="2"/>
  <c r="AF2328" i="2"/>
  <c r="AA2328" i="2"/>
  <c r="B2328" i="2"/>
  <c r="AJ2327" i="2"/>
  <c r="AF2327" i="2"/>
  <c r="AA2327" i="2"/>
  <c r="B2327" i="2"/>
  <c r="AF2326" i="2"/>
  <c r="AA2326" i="2"/>
  <c r="B2326" i="2"/>
  <c r="AF2325" i="2"/>
  <c r="AA2325" i="2"/>
  <c r="B2325" i="2"/>
  <c r="AF2324" i="2"/>
  <c r="AA2324" i="2"/>
  <c r="B2324" i="2"/>
  <c r="AF2323" i="2"/>
  <c r="AA2323" i="2"/>
  <c r="B2323" i="2"/>
  <c r="AF2322" i="2"/>
  <c r="AA2322" i="2"/>
  <c r="B2322" i="2"/>
  <c r="AF2321" i="2"/>
  <c r="AA2321" i="2"/>
  <c r="B2321" i="2"/>
  <c r="AF2320" i="2"/>
  <c r="AA2320" i="2"/>
  <c r="B2320" i="2"/>
  <c r="AF2319" i="2"/>
  <c r="AA2319" i="2"/>
  <c r="B2319" i="2"/>
  <c r="AF2318" i="2"/>
  <c r="AA2318" i="2"/>
  <c r="B2318" i="2"/>
  <c r="AF2317" i="2"/>
  <c r="AA2317" i="2"/>
  <c r="B2317" i="2"/>
  <c r="AF2316" i="2"/>
  <c r="AA2316" i="2"/>
  <c r="B2316" i="2"/>
  <c r="AF2315" i="2"/>
  <c r="AA2315" i="2"/>
  <c r="B2315" i="2"/>
  <c r="AF2314" i="2"/>
  <c r="AA2314" i="2"/>
  <c r="B2314" i="2"/>
  <c r="AF2313" i="2"/>
  <c r="AA2313" i="2"/>
  <c r="B2313" i="2"/>
  <c r="AF2312" i="2"/>
  <c r="AA2312" i="2"/>
  <c r="B2312" i="2"/>
  <c r="AJ2311" i="2"/>
  <c r="AF2311" i="2"/>
  <c r="AA2311" i="2"/>
  <c r="B2311" i="2"/>
  <c r="AF2310" i="2"/>
  <c r="AA2310" i="2"/>
  <c r="B2310" i="2"/>
  <c r="AF2309" i="2"/>
  <c r="AA2309" i="2"/>
  <c r="B2309" i="2"/>
  <c r="AF2308" i="2"/>
  <c r="AA2308" i="2"/>
  <c r="B2308" i="2"/>
  <c r="AF2307" i="2"/>
  <c r="AA2307" i="2"/>
  <c r="B2307" i="2"/>
  <c r="AF2306" i="2"/>
  <c r="AA2306" i="2"/>
  <c r="B2306" i="2"/>
  <c r="AF2305" i="2"/>
  <c r="AA2305" i="2"/>
  <c r="B2305" i="2"/>
  <c r="AF2304" i="2"/>
  <c r="B2304" i="2"/>
  <c r="AJ2303" i="2"/>
  <c r="AF2303" i="2"/>
  <c r="AA2303" i="2"/>
  <c r="B2303" i="2"/>
  <c r="AF2302" i="2"/>
  <c r="AA2302" i="2"/>
  <c r="B2302" i="2"/>
  <c r="AF2301" i="2"/>
  <c r="AA2301" i="2"/>
  <c r="B2301" i="2"/>
  <c r="AF2300" i="2"/>
  <c r="B2300" i="2"/>
  <c r="AF2299" i="2"/>
  <c r="AA2299" i="2"/>
  <c r="B2299" i="2"/>
  <c r="AF2298" i="2"/>
  <c r="AA2298" i="2"/>
  <c r="B2298" i="2"/>
  <c r="AF2297" i="2"/>
  <c r="AA2297" i="2"/>
  <c r="B2297" i="2"/>
  <c r="AF2296" i="2"/>
  <c r="AA2296" i="2"/>
  <c r="B2296" i="2"/>
  <c r="AF2295" i="2"/>
  <c r="AA2295" i="2"/>
  <c r="B2295" i="2"/>
  <c r="AJ2294" i="2"/>
  <c r="AF2294" i="2"/>
  <c r="AA2294" i="2"/>
  <c r="B2294" i="2"/>
  <c r="AF2293" i="2"/>
  <c r="AA2293" i="2"/>
  <c r="B2293" i="2"/>
  <c r="AF2292" i="2"/>
  <c r="AA2292" i="2"/>
  <c r="B2292" i="2"/>
  <c r="AF2291" i="2"/>
  <c r="AA2291" i="2"/>
  <c r="B2291" i="2"/>
  <c r="AF2290" i="2"/>
  <c r="AA2290" i="2"/>
  <c r="B2290" i="2"/>
  <c r="AF2289" i="2"/>
  <c r="AA2289" i="2"/>
  <c r="B2289" i="2"/>
  <c r="AF2288" i="2"/>
  <c r="AA2288" i="2"/>
  <c r="B2288" i="2"/>
  <c r="AJ2287" i="2"/>
  <c r="AF2287" i="2"/>
  <c r="AA2287" i="2"/>
  <c r="B2287" i="2"/>
  <c r="AF2286" i="2"/>
  <c r="AA2286" i="2"/>
  <c r="B2286" i="2"/>
  <c r="AF2285" i="2"/>
  <c r="AA2285" i="2"/>
  <c r="B2285" i="2"/>
  <c r="AF2284" i="2"/>
  <c r="AA2284" i="2"/>
  <c r="B2284" i="2"/>
  <c r="AF2283" i="2"/>
  <c r="AA2283" i="2"/>
  <c r="B2283" i="2"/>
  <c r="AJ2282" i="2"/>
  <c r="AF2282" i="2"/>
  <c r="AA2282" i="2"/>
  <c r="B2282" i="2"/>
  <c r="AF2281" i="2"/>
  <c r="AA2281" i="2"/>
  <c r="B2281" i="2"/>
  <c r="AF2280" i="2"/>
  <c r="AA2280" i="2"/>
  <c r="B2280" i="2"/>
  <c r="AF2279" i="2"/>
  <c r="AA2279" i="2"/>
  <c r="B2279" i="2"/>
  <c r="AJ2278" i="2"/>
  <c r="AF2278" i="2"/>
  <c r="AA2278" i="2"/>
  <c r="B2278" i="2"/>
  <c r="AF2277" i="2"/>
  <c r="AA2277" i="2"/>
  <c r="B2277" i="2"/>
  <c r="AF2276" i="2"/>
  <c r="AA2276" i="2"/>
  <c r="B2276" i="2"/>
  <c r="AF2275" i="2"/>
  <c r="AA2275" i="2"/>
  <c r="B2275" i="2"/>
  <c r="AF2274" i="2"/>
  <c r="AA2274" i="2"/>
  <c r="B2274" i="2"/>
  <c r="AF2273" i="2"/>
  <c r="AA2273" i="2"/>
  <c r="B2273" i="2"/>
  <c r="AF2272" i="2"/>
  <c r="AA2272" i="2"/>
  <c r="B2272" i="2"/>
  <c r="AF2271" i="2"/>
  <c r="AA2271" i="2"/>
  <c r="B2271" i="2"/>
  <c r="AF2270" i="2"/>
  <c r="AA2270" i="2"/>
  <c r="B2270" i="2"/>
  <c r="AF2269" i="2"/>
  <c r="AA2269" i="2"/>
  <c r="B2269" i="2"/>
  <c r="AF2268" i="2"/>
  <c r="AA2268" i="2"/>
  <c r="B2268" i="2"/>
  <c r="AF2267" i="2"/>
  <c r="AA2267" i="2"/>
  <c r="B2267" i="2"/>
  <c r="AF2266" i="2"/>
  <c r="AA2266" i="2"/>
  <c r="B2266" i="2"/>
  <c r="AF2265" i="2"/>
  <c r="AA2265" i="2"/>
  <c r="B2265" i="2"/>
  <c r="AF2264" i="2"/>
  <c r="AA2264" i="2"/>
  <c r="B2264" i="2"/>
  <c r="AF2263" i="2"/>
  <c r="AA2263" i="2"/>
  <c r="B2263" i="2"/>
  <c r="AF2262" i="2"/>
  <c r="AA2262" i="2"/>
  <c r="B2262" i="2"/>
  <c r="AF2261" i="2"/>
  <c r="AA2261" i="2"/>
  <c r="B2261" i="2"/>
  <c r="AF2260" i="2"/>
  <c r="AA2260" i="2"/>
  <c r="B2260" i="2"/>
  <c r="AF2259" i="2"/>
  <c r="AA2259" i="2"/>
  <c r="B2259" i="2"/>
  <c r="AF2258" i="2"/>
  <c r="AA2258" i="2"/>
  <c r="B2258" i="2"/>
  <c r="AF2257" i="2"/>
  <c r="AA2257" i="2"/>
  <c r="B2257" i="2"/>
  <c r="AF2256" i="2"/>
  <c r="AA2256" i="2"/>
  <c r="B2256" i="2"/>
  <c r="AF2255" i="2"/>
  <c r="AA2255" i="2"/>
  <c r="B2255" i="2"/>
  <c r="AF2254" i="2"/>
  <c r="AA2254" i="2"/>
  <c r="B2254" i="2"/>
  <c r="AJ2253" i="2"/>
  <c r="AF2253" i="2"/>
  <c r="AA2253" i="2"/>
  <c r="B2253" i="2"/>
  <c r="AF2252" i="2"/>
  <c r="AA2252" i="2"/>
  <c r="B2252" i="2"/>
  <c r="AF2251" i="2"/>
  <c r="AA2251" i="2"/>
  <c r="B2251" i="2"/>
  <c r="AF2250" i="2"/>
  <c r="AA2250" i="2"/>
  <c r="B2250" i="2"/>
  <c r="AF2249" i="2"/>
  <c r="AA2249" i="2"/>
  <c r="B2249" i="2"/>
  <c r="AJ2248" i="2"/>
  <c r="AF2248" i="2"/>
  <c r="AA2248" i="2"/>
  <c r="B2248" i="2"/>
  <c r="AF2247" i="2"/>
  <c r="AA2247" i="2"/>
  <c r="B2247" i="2"/>
  <c r="AF2246" i="2"/>
  <c r="AA2246" i="2"/>
  <c r="B2246" i="2"/>
  <c r="AF2245" i="2"/>
  <c r="B2245" i="2"/>
  <c r="AF2244" i="2"/>
  <c r="AA2244" i="2"/>
  <c r="B2244" i="2"/>
  <c r="AF2243" i="2"/>
  <c r="AA2243" i="2"/>
  <c r="B2243" i="2"/>
  <c r="AJ2242" i="2"/>
  <c r="AF2242" i="2"/>
  <c r="AA2242" i="2"/>
  <c r="B2242" i="2"/>
  <c r="AF2241" i="2"/>
  <c r="AA2241" i="2"/>
  <c r="B2241" i="2"/>
  <c r="AF2240" i="2"/>
  <c r="AA2240" i="2"/>
  <c r="B2240" i="2"/>
  <c r="AF2239" i="2"/>
  <c r="AA2239" i="2"/>
  <c r="B2239" i="2"/>
  <c r="AF2238" i="2"/>
  <c r="AA2238" i="2"/>
  <c r="B2238" i="2"/>
  <c r="AF2237" i="2"/>
  <c r="AA2237" i="2"/>
  <c r="B2237" i="2"/>
  <c r="AF2236" i="2"/>
  <c r="AA2236" i="2"/>
  <c r="B2236" i="2"/>
  <c r="AF2235" i="2"/>
  <c r="AA2235" i="2"/>
  <c r="B2235" i="2"/>
  <c r="AF2234" i="2"/>
  <c r="AA2234" i="2"/>
  <c r="B2234" i="2"/>
  <c r="AF2233" i="2"/>
  <c r="AA2233" i="2"/>
  <c r="B2233" i="2"/>
  <c r="AF2232" i="2"/>
  <c r="B2232" i="2"/>
  <c r="AF2231" i="2"/>
  <c r="AA2231" i="2"/>
  <c r="B2231" i="2"/>
  <c r="AF2230" i="2"/>
  <c r="AA2230" i="2"/>
  <c r="B2230" i="2"/>
  <c r="AF2229" i="2"/>
  <c r="AA2229" i="2"/>
  <c r="B2229" i="2"/>
  <c r="AF2228" i="2"/>
  <c r="AA2228" i="2"/>
  <c r="B2228" i="2"/>
  <c r="AF2227" i="2"/>
  <c r="B2227" i="2"/>
  <c r="AF2226" i="2"/>
  <c r="AA2226" i="2"/>
  <c r="B2226" i="2"/>
  <c r="AF2225" i="2"/>
  <c r="AA2225" i="2"/>
  <c r="B2225" i="2"/>
  <c r="AF2224" i="2"/>
  <c r="AA2224" i="2"/>
  <c r="B2224" i="2"/>
  <c r="AF2223" i="2"/>
  <c r="AA2223" i="2"/>
  <c r="B2223" i="2"/>
  <c r="AF2222" i="2"/>
  <c r="AA2222" i="2"/>
  <c r="B2222" i="2"/>
  <c r="AF2221" i="2"/>
  <c r="AA2221" i="2"/>
  <c r="B2221" i="2"/>
  <c r="AJ2220" i="2"/>
  <c r="AF2220" i="2"/>
  <c r="AA2220" i="2"/>
  <c r="B2220" i="2"/>
  <c r="AF2219" i="2"/>
  <c r="AA2219" i="2"/>
  <c r="B2219" i="2"/>
  <c r="AF2218" i="2"/>
  <c r="AA2218" i="2"/>
  <c r="B2218" i="2"/>
  <c r="AF2217" i="2"/>
  <c r="AA2217" i="2"/>
  <c r="B2217" i="2"/>
  <c r="AF2216" i="2"/>
  <c r="AA2216" i="2"/>
  <c r="B2216" i="2"/>
  <c r="AF2215" i="2"/>
  <c r="AA2215" i="2"/>
  <c r="B2215" i="2"/>
  <c r="AF2214" i="2"/>
  <c r="AA2214" i="2"/>
  <c r="B2214" i="2"/>
  <c r="AF2213" i="2"/>
  <c r="AA2213" i="2"/>
  <c r="B2213" i="2"/>
  <c r="AF2212" i="2"/>
  <c r="AA2212" i="2"/>
  <c r="B2212" i="2"/>
  <c r="AF2211" i="2"/>
  <c r="AA2211" i="2"/>
  <c r="B2211" i="2"/>
  <c r="AF2210" i="2"/>
  <c r="AA2210" i="2"/>
  <c r="B2210" i="2"/>
  <c r="AF2209" i="2"/>
  <c r="AA2209" i="2"/>
  <c r="B2209" i="2"/>
  <c r="AF2208" i="2"/>
  <c r="AA2208" i="2"/>
  <c r="B2208" i="2"/>
  <c r="AF2207" i="2"/>
  <c r="AA2207" i="2"/>
  <c r="B2207" i="2"/>
  <c r="AF2206" i="2"/>
  <c r="B2206" i="2"/>
  <c r="AF2205" i="2"/>
  <c r="AA2205" i="2"/>
  <c r="B2205" i="2"/>
  <c r="AF2204" i="2"/>
  <c r="AA2204" i="2"/>
  <c r="B2204" i="2"/>
  <c r="AF2203" i="2"/>
  <c r="AA2203" i="2"/>
  <c r="B2203" i="2"/>
  <c r="AF2202" i="2"/>
  <c r="AA2202" i="2"/>
  <c r="B2202" i="2"/>
  <c r="AF2201" i="2"/>
  <c r="AA2201" i="2"/>
  <c r="B2201" i="2"/>
  <c r="AF2200" i="2"/>
  <c r="AA2200" i="2"/>
  <c r="B2200" i="2"/>
  <c r="AF2199" i="2"/>
  <c r="AA2199" i="2"/>
  <c r="B2199" i="2"/>
  <c r="AF2198" i="2"/>
  <c r="AA2198" i="2"/>
  <c r="B2198" i="2"/>
  <c r="AF2197" i="2"/>
  <c r="AA2197" i="2"/>
  <c r="B2197" i="2"/>
  <c r="AJ2196" i="2"/>
  <c r="AF2196" i="2"/>
  <c r="AA2196" i="2"/>
  <c r="B2196" i="2"/>
  <c r="AF2195" i="2"/>
  <c r="AA2195" i="2"/>
  <c r="B2195" i="2"/>
  <c r="AF2194" i="2"/>
  <c r="AA2194" i="2"/>
  <c r="B2194" i="2"/>
  <c r="AF2193" i="2"/>
  <c r="AA2193" i="2"/>
  <c r="B2193" i="2"/>
  <c r="AF2192" i="2"/>
  <c r="B2192" i="2"/>
  <c r="AF2191" i="2"/>
  <c r="AA2191" i="2"/>
  <c r="B2191" i="2"/>
  <c r="AF2190" i="2"/>
  <c r="AA2190" i="2"/>
  <c r="B2190" i="2"/>
  <c r="AF2189" i="2"/>
  <c r="AA2189" i="2"/>
  <c r="B2189" i="2"/>
  <c r="AF2188" i="2"/>
  <c r="AA2188" i="2"/>
  <c r="B2188" i="2"/>
  <c r="AF2187" i="2"/>
  <c r="AA2187" i="2"/>
  <c r="B2187" i="2"/>
  <c r="AF2186" i="2"/>
  <c r="AA2186" i="2"/>
  <c r="B2186" i="2"/>
  <c r="AF2185" i="2"/>
  <c r="AA2185" i="2"/>
  <c r="B2185" i="2"/>
  <c r="AF2184" i="2"/>
  <c r="AA2184" i="2"/>
  <c r="B2184" i="2"/>
  <c r="AF2183" i="2"/>
  <c r="AA2183" i="2"/>
  <c r="B2183" i="2"/>
  <c r="AF2182" i="2"/>
  <c r="AA2182" i="2"/>
  <c r="B2182" i="2"/>
  <c r="AF2181" i="2"/>
  <c r="AA2181" i="2"/>
  <c r="B2181" i="2"/>
  <c r="AF2180" i="2"/>
  <c r="AA2180" i="2"/>
  <c r="B2180" i="2"/>
  <c r="AF2179" i="2"/>
  <c r="AA2179" i="2"/>
  <c r="B2179" i="2"/>
  <c r="AF2178" i="2"/>
  <c r="AA2178" i="2"/>
  <c r="B2178" i="2"/>
  <c r="AJ2177" i="2"/>
  <c r="AF2177" i="2"/>
  <c r="AA2177" i="2"/>
  <c r="B2177" i="2"/>
  <c r="AJ2176" i="2"/>
  <c r="AF2176" i="2"/>
  <c r="AA2176" i="2"/>
  <c r="B2176" i="2"/>
  <c r="AF2175" i="2"/>
  <c r="AA2175" i="2"/>
  <c r="B2175" i="2"/>
  <c r="AF2174" i="2"/>
  <c r="AA2174" i="2"/>
  <c r="B2174" i="2"/>
  <c r="AF2173" i="2"/>
  <c r="B2173" i="2"/>
  <c r="AF2172" i="2"/>
  <c r="AA2172" i="2"/>
  <c r="B2172" i="2"/>
  <c r="AF2171" i="2"/>
  <c r="AA2171" i="2"/>
  <c r="B2171" i="2"/>
  <c r="AF2170" i="2"/>
  <c r="AA2170" i="2"/>
  <c r="B2170" i="2"/>
  <c r="AF2169" i="2"/>
  <c r="AA2169" i="2"/>
  <c r="B2169" i="2"/>
  <c r="AF2168" i="2"/>
  <c r="AA2168" i="2"/>
  <c r="B2168" i="2"/>
  <c r="AJ2167" i="2"/>
  <c r="AF2167" i="2"/>
  <c r="AA2167" i="2"/>
  <c r="B2167" i="2"/>
  <c r="AJ2166" i="2"/>
  <c r="AF2166" i="2"/>
  <c r="AA2166" i="2"/>
  <c r="B2166" i="2"/>
  <c r="AF2165" i="2"/>
  <c r="AA2165" i="2"/>
  <c r="B2165" i="2"/>
  <c r="AF2164" i="2"/>
  <c r="AA2164" i="2"/>
  <c r="B2164" i="2"/>
  <c r="AJ2163" i="2"/>
  <c r="AF2163" i="2"/>
  <c r="AA2163" i="2"/>
  <c r="B2163" i="2"/>
  <c r="AJ2162" i="2"/>
  <c r="AF2162" i="2"/>
  <c r="AA2162" i="2"/>
  <c r="B2162" i="2"/>
  <c r="AF2161" i="2"/>
  <c r="AA2161" i="2"/>
  <c r="B2161" i="2"/>
  <c r="AF2160" i="2"/>
  <c r="B2160" i="2"/>
  <c r="AF2159" i="2"/>
  <c r="AA2159" i="2"/>
  <c r="B2159" i="2"/>
  <c r="AF2158" i="2"/>
  <c r="AA2158" i="2"/>
  <c r="B2158" i="2"/>
  <c r="AF2157" i="2"/>
  <c r="AA2157" i="2"/>
  <c r="B2157" i="2"/>
  <c r="AF2156" i="2"/>
  <c r="AA2156" i="2"/>
  <c r="B2156" i="2"/>
  <c r="AF2155" i="2"/>
  <c r="AA2155" i="2"/>
  <c r="B2155" i="2"/>
  <c r="AF2154" i="2"/>
  <c r="AA2154" i="2"/>
  <c r="B2154" i="2"/>
  <c r="AF2153" i="2"/>
  <c r="AA2153" i="2"/>
  <c r="B2153" i="2"/>
  <c r="AF2152" i="2"/>
  <c r="AA2152" i="2"/>
  <c r="B2152" i="2"/>
  <c r="AF2151" i="2"/>
  <c r="AA2151" i="2"/>
  <c r="B2151" i="2"/>
  <c r="AF2150" i="2"/>
  <c r="AA2150" i="2"/>
  <c r="B2150" i="2"/>
  <c r="AF2149" i="2"/>
  <c r="AA2149" i="2"/>
  <c r="B2149" i="2"/>
  <c r="AF2148" i="2"/>
  <c r="AA2148" i="2"/>
  <c r="B2148" i="2"/>
  <c r="AF2147" i="2"/>
  <c r="AA2147" i="2"/>
  <c r="B2147" i="2"/>
  <c r="AF2146" i="2"/>
  <c r="AA2146" i="2"/>
  <c r="B2146" i="2"/>
  <c r="AF2145" i="2"/>
  <c r="AA2145" i="2"/>
  <c r="B2145" i="2"/>
  <c r="AF2144" i="2"/>
  <c r="AA2144" i="2"/>
  <c r="B2144" i="2"/>
  <c r="AF2143" i="2"/>
  <c r="AA2143" i="2"/>
  <c r="B2143" i="2"/>
  <c r="AF2142" i="2"/>
  <c r="AA2142" i="2"/>
  <c r="B2142" i="2"/>
  <c r="AF2141" i="2"/>
  <c r="AA2141" i="2"/>
  <c r="B2141" i="2"/>
  <c r="AF2140" i="2"/>
  <c r="AA2140" i="2"/>
  <c r="B2140" i="2"/>
  <c r="AF2139" i="2"/>
  <c r="AA2139" i="2"/>
  <c r="B2139" i="2"/>
  <c r="AF2138" i="2"/>
  <c r="AA2138" i="2"/>
  <c r="B2138" i="2"/>
  <c r="AF2137" i="2"/>
  <c r="AA2137" i="2"/>
  <c r="B2137" i="2"/>
  <c r="AF2136" i="2"/>
  <c r="AA2136" i="2"/>
  <c r="B2136" i="2"/>
  <c r="AF2135" i="2"/>
  <c r="AA2135" i="2"/>
  <c r="B2135" i="2"/>
  <c r="AF2134" i="2"/>
  <c r="AA2134" i="2"/>
  <c r="B2134" i="2"/>
  <c r="AF2133" i="2"/>
  <c r="AA2133" i="2"/>
  <c r="B2133" i="2"/>
  <c r="AF2132" i="2"/>
  <c r="AA2132" i="2"/>
  <c r="B2132" i="2"/>
  <c r="AF2131" i="2"/>
  <c r="AA2131" i="2"/>
  <c r="B2131" i="2"/>
  <c r="AF2130" i="2"/>
  <c r="AA2130" i="2"/>
  <c r="B2130" i="2"/>
  <c r="AF2129" i="2"/>
  <c r="AA2129" i="2"/>
  <c r="B2129" i="2"/>
  <c r="AF2128" i="2"/>
  <c r="AA2128" i="2"/>
  <c r="B2128" i="2"/>
  <c r="AF2127" i="2"/>
  <c r="AA2127" i="2"/>
  <c r="B2127" i="2"/>
  <c r="AF2126" i="2"/>
  <c r="AA2126" i="2"/>
  <c r="B2126" i="2"/>
  <c r="AF2125" i="2"/>
  <c r="AA2125" i="2"/>
  <c r="B2125" i="2"/>
  <c r="AF2124" i="2"/>
  <c r="AA2124" i="2"/>
  <c r="B2124" i="2"/>
  <c r="AF2123" i="2"/>
  <c r="AA2123" i="2"/>
  <c r="B2123" i="2"/>
  <c r="AF2122" i="2"/>
  <c r="AA2122" i="2"/>
  <c r="B2122" i="2"/>
  <c r="AF2121" i="2"/>
  <c r="AA2121" i="2"/>
  <c r="B2121" i="2"/>
  <c r="AF2120" i="2"/>
  <c r="AA2120" i="2"/>
  <c r="B2120" i="2"/>
  <c r="AF2119" i="2"/>
  <c r="AA2119" i="2"/>
  <c r="B2119" i="2"/>
  <c r="AF2118" i="2"/>
  <c r="AA2118" i="2"/>
  <c r="B2118" i="2"/>
  <c r="AF2117" i="2"/>
  <c r="AA2117" i="2"/>
  <c r="B2117" i="2"/>
  <c r="AF2116" i="2"/>
  <c r="AA2116" i="2"/>
  <c r="B2116" i="2"/>
  <c r="AF2115" i="2"/>
  <c r="AA2115" i="2"/>
  <c r="B2115" i="2"/>
  <c r="AF2114" i="2"/>
  <c r="AA2114" i="2"/>
  <c r="B2114" i="2"/>
  <c r="AF2113" i="2"/>
  <c r="AA2113" i="2"/>
  <c r="B2113" i="2"/>
  <c r="AF2112" i="2"/>
  <c r="AA2112" i="2"/>
  <c r="B2112" i="2"/>
  <c r="AF2111" i="2"/>
  <c r="AA2111" i="2"/>
  <c r="B2111" i="2"/>
  <c r="AF2110" i="2"/>
  <c r="AA2110" i="2"/>
  <c r="B2110" i="2"/>
  <c r="AF2109" i="2"/>
  <c r="AA2109" i="2"/>
  <c r="B2109" i="2"/>
  <c r="AF2108" i="2"/>
  <c r="AA2108" i="2"/>
  <c r="B2108" i="2"/>
  <c r="AF2107" i="2"/>
  <c r="AA2107" i="2"/>
  <c r="B2107" i="2"/>
  <c r="AF2106" i="2"/>
  <c r="AA2106" i="2"/>
  <c r="B2106" i="2"/>
  <c r="AF2105" i="2"/>
  <c r="AA2105" i="2"/>
  <c r="B2105" i="2"/>
  <c r="AF2104" i="2"/>
  <c r="AA2104" i="2"/>
  <c r="B2104" i="2"/>
  <c r="AF2103" i="2"/>
  <c r="AA2103" i="2"/>
  <c r="B2103" i="2"/>
  <c r="AF2102" i="2"/>
  <c r="AA2102" i="2"/>
  <c r="B2102" i="2"/>
  <c r="AF2101" i="2"/>
  <c r="AA2101" i="2"/>
  <c r="B2101" i="2"/>
  <c r="AF2100" i="2"/>
  <c r="AA2100" i="2"/>
  <c r="B2100" i="2"/>
  <c r="AF2099" i="2"/>
  <c r="AA2099" i="2"/>
  <c r="B2099" i="2"/>
  <c r="AF2098" i="2"/>
  <c r="AA2098" i="2"/>
  <c r="B2098" i="2"/>
  <c r="AF2097" i="2"/>
  <c r="AA2097" i="2"/>
  <c r="B2097" i="2"/>
  <c r="AF2096" i="2"/>
  <c r="AA2096" i="2"/>
  <c r="B2096" i="2"/>
  <c r="AF2095" i="2"/>
  <c r="AA2095" i="2"/>
  <c r="B2095" i="2"/>
  <c r="AF2094" i="2"/>
  <c r="B2094" i="2"/>
  <c r="AF2093" i="2"/>
  <c r="AA2093" i="2"/>
  <c r="B2093" i="2"/>
  <c r="AF2092" i="2"/>
  <c r="AA2092" i="2"/>
  <c r="B2092" i="2"/>
  <c r="AF2091" i="2"/>
  <c r="AA2091" i="2"/>
  <c r="B2091" i="2"/>
  <c r="AF2090" i="2"/>
  <c r="AA2090" i="2"/>
  <c r="B2090" i="2"/>
  <c r="AF2089" i="2"/>
  <c r="AA2089" i="2"/>
  <c r="B2089" i="2"/>
  <c r="AF2088" i="2"/>
  <c r="AA2088" i="2"/>
  <c r="B2088" i="2"/>
  <c r="AF2087" i="2"/>
  <c r="AA2087" i="2"/>
  <c r="B2087" i="2"/>
  <c r="AF2086" i="2"/>
  <c r="AA2086" i="2"/>
  <c r="B2086" i="2"/>
  <c r="AF2085" i="2"/>
  <c r="AA2085" i="2"/>
  <c r="B2085" i="2"/>
  <c r="AF2084" i="2"/>
  <c r="AA2084" i="2"/>
  <c r="B2084" i="2"/>
  <c r="AF2083" i="2"/>
  <c r="B2083" i="2"/>
  <c r="AF2082" i="2"/>
  <c r="B2082" i="2"/>
  <c r="AF2081" i="2"/>
  <c r="AA2081" i="2"/>
  <c r="B2081" i="2"/>
  <c r="AF2080" i="2"/>
  <c r="AA2080" i="2"/>
  <c r="B2080" i="2"/>
  <c r="AF2079" i="2"/>
  <c r="AA2079" i="2"/>
  <c r="B2079" i="2"/>
  <c r="AF2078" i="2"/>
  <c r="AA2078" i="2"/>
  <c r="B2078" i="2"/>
  <c r="AF2077" i="2"/>
  <c r="AA2077" i="2"/>
  <c r="B2077" i="2"/>
  <c r="AF2076" i="2"/>
  <c r="AA2076" i="2"/>
  <c r="B2076" i="2"/>
  <c r="AF2075" i="2"/>
  <c r="AA2075" i="2"/>
  <c r="B2075" i="2"/>
  <c r="AF2074" i="2"/>
  <c r="AA2074" i="2"/>
  <c r="B2074" i="2"/>
  <c r="AF2073" i="2"/>
  <c r="AA2073" i="2"/>
  <c r="B2073" i="2"/>
  <c r="AF2072" i="2"/>
  <c r="AA2072" i="2"/>
  <c r="B2072" i="2"/>
  <c r="AF2071" i="2"/>
  <c r="AA2071" i="2"/>
  <c r="B2071" i="2"/>
  <c r="AF2070" i="2"/>
  <c r="AA2070" i="2"/>
  <c r="B2070" i="2"/>
  <c r="AF2069" i="2"/>
  <c r="AA2069" i="2"/>
  <c r="B2069" i="2"/>
  <c r="AF2068" i="2"/>
  <c r="AA2068" i="2"/>
  <c r="B2068" i="2"/>
  <c r="AF2067" i="2"/>
  <c r="AA2067" i="2"/>
  <c r="B2067" i="2"/>
  <c r="AF2066" i="2"/>
  <c r="AA2066" i="2"/>
  <c r="B2066" i="2"/>
  <c r="AF2065" i="2"/>
  <c r="AA2065" i="2"/>
  <c r="B2065" i="2"/>
  <c r="AF2064" i="2"/>
  <c r="AA2064" i="2"/>
  <c r="B2064" i="2"/>
  <c r="AF2063" i="2"/>
  <c r="AA2063" i="2"/>
  <c r="B2063" i="2"/>
  <c r="AF2062" i="2"/>
  <c r="AA2062" i="2"/>
  <c r="B2062" i="2"/>
  <c r="AF2061" i="2"/>
  <c r="AA2061" i="2"/>
  <c r="B2061" i="2"/>
  <c r="AF2060" i="2"/>
  <c r="AA2060" i="2"/>
  <c r="B2060" i="2"/>
  <c r="AF2059" i="2"/>
  <c r="AA2059" i="2"/>
  <c r="B2059" i="2"/>
  <c r="AF2058" i="2"/>
  <c r="AA2058" i="2"/>
  <c r="B2058" i="2"/>
  <c r="AF2057" i="2"/>
  <c r="AA2057" i="2"/>
  <c r="B2057" i="2"/>
  <c r="AF2056" i="2"/>
  <c r="AA2056" i="2"/>
  <c r="B2056" i="2"/>
  <c r="AF2055" i="2"/>
  <c r="AA2055" i="2"/>
  <c r="B2055" i="2"/>
  <c r="AF2054" i="2"/>
  <c r="AA2054" i="2"/>
  <c r="B2054" i="2"/>
  <c r="AF2053" i="2"/>
  <c r="AA2053" i="2"/>
  <c r="B2053" i="2"/>
  <c r="AF2052" i="2"/>
  <c r="AA2052" i="2"/>
  <c r="B2052" i="2"/>
  <c r="AF2051" i="2"/>
  <c r="AA2051" i="2"/>
  <c r="B2051" i="2"/>
  <c r="AF2050" i="2"/>
  <c r="AA2050" i="2"/>
  <c r="B2050" i="2"/>
  <c r="AF2049" i="2"/>
  <c r="AA2049" i="2"/>
  <c r="B2049" i="2"/>
  <c r="AF2048" i="2"/>
  <c r="AA2048" i="2"/>
  <c r="B2048" i="2"/>
  <c r="AF2047" i="2"/>
  <c r="AA2047" i="2"/>
  <c r="B2047" i="2"/>
  <c r="AF2046" i="2"/>
  <c r="AA2046" i="2"/>
  <c r="B2046" i="2"/>
  <c r="AF2045" i="2"/>
  <c r="AA2045" i="2"/>
  <c r="B2045" i="2"/>
  <c r="AF2044" i="2"/>
  <c r="AA2044" i="2"/>
  <c r="B2044" i="2"/>
  <c r="AJ2043" i="2"/>
  <c r="AF2043" i="2"/>
  <c r="AA2043" i="2"/>
  <c r="B2043" i="2"/>
  <c r="AF2042" i="2"/>
  <c r="AA2042" i="2"/>
  <c r="B2042" i="2"/>
  <c r="AF2041" i="2"/>
  <c r="AA2041" i="2"/>
  <c r="B2041" i="2"/>
  <c r="AF2040" i="2"/>
  <c r="AA2040" i="2"/>
  <c r="B2040" i="2"/>
  <c r="AF2039" i="2"/>
  <c r="AA2039" i="2"/>
  <c r="B2039" i="2"/>
  <c r="AF2038" i="2"/>
  <c r="AA2038" i="2"/>
  <c r="B2038" i="2"/>
  <c r="AF2037" i="2"/>
  <c r="AA2037" i="2"/>
  <c r="B2037" i="2"/>
  <c r="AF2036" i="2"/>
  <c r="AA2036" i="2"/>
  <c r="B2036" i="2"/>
  <c r="AF2035" i="2"/>
  <c r="AA2035" i="2"/>
  <c r="B2035" i="2"/>
  <c r="AF2034" i="2"/>
  <c r="AA2034" i="2"/>
  <c r="B2034" i="2"/>
  <c r="AF2033" i="2"/>
  <c r="AA2033" i="2"/>
  <c r="B2033" i="2"/>
  <c r="AF2032" i="2"/>
  <c r="AA2032" i="2"/>
  <c r="B2032" i="2"/>
  <c r="AF2031" i="2"/>
  <c r="AA2031" i="2"/>
  <c r="B2031" i="2"/>
  <c r="AF2030" i="2"/>
  <c r="AA2030" i="2"/>
  <c r="B2030" i="2"/>
  <c r="AF2029" i="2"/>
  <c r="AA2029" i="2"/>
  <c r="B2029" i="2"/>
  <c r="AF2028" i="2"/>
  <c r="AA2028" i="2"/>
  <c r="B2028" i="2"/>
  <c r="AF2027" i="2"/>
  <c r="AA2027" i="2"/>
  <c r="B2027" i="2"/>
  <c r="AF2026" i="2"/>
  <c r="B2026" i="2"/>
  <c r="AF2025" i="2"/>
  <c r="AA2025" i="2"/>
  <c r="B2025" i="2"/>
  <c r="AF2024" i="2"/>
  <c r="AA2024" i="2"/>
  <c r="B2024" i="2"/>
  <c r="AF2023" i="2"/>
  <c r="AA2023" i="2"/>
  <c r="B2023" i="2"/>
  <c r="AF2022" i="2"/>
  <c r="AA2022" i="2"/>
  <c r="B2022" i="2"/>
  <c r="AF2021" i="2"/>
  <c r="AA2021" i="2"/>
  <c r="B2021" i="2"/>
  <c r="AF2020" i="2"/>
  <c r="AA2020" i="2"/>
  <c r="B2020" i="2"/>
  <c r="AF2019" i="2"/>
  <c r="AA2019" i="2"/>
  <c r="B2019" i="2"/>
  <c r="AF2018" i="2"/>
  <c r="AA2018" i="2"/>
  <c r="B2018" i="2"/>
  <c r="AF2017" i="2"/>
  <c r="AA2017" i="2"/>
  <c r="B2017" i="2"/>
  <c r="AF2016" i="2"/>
  <c r="AA2016" i="2"/>
  <c r="B2016" i="2"/>
  <c r="AF2015" i="2"/>
  <c r="AA2015" i="2"/>
  <c r="B2015" i="2"/>
  <c r="AF2014" i="2"/>
  <c r="AA2014" i="2"/>
  <c r="B2014" i="2"/>
  <c r="AF2013" i="2"/>
  <c r="AA2013" i="2"/>
  <c r="B2013" i="2"/>
  <c r="AF2012" i="2"/>
  <c r="AA2012" i="2"/>
  <c r="B2012" i="2"/>
  <c r="AF2011" i="2"/>
  <c r="AA2011" i="2"/>
  <c r="B2011" i="2"/>
  <c r="AF2010" i="2"/>
  <c r="AA2010" i="2"/>
  <c r="B2010" i="2"/>
  <c r="AF2009" i="2"/>
  <c r="AA2009" i="2"/>
  <c r="B2009" i="2"/>
  <c r="AF2008" i="2"/>
  <c r="AA2008" i="2"/>
  <c r="B2008" i="2"/>
  <c r="AF2007" i="2"/>
  <c r="AA2007" i="2"/>
  <c r="B2007" i="2"/>
  <c r="AF2006" i="2"/>
  <c r="AA2006" i="2"/>
  <c r="B2006" i="2"/>
  <c r="AF2005" i="2"/>
  <c r="AA2005" i="2"/>
  <c r="B2005" i="2"/>
  <c r="AF2004" i="2"/>
  <c r="AA2004" i="2"/>
  <c r="B2004" i="2"/>
  <c r="AF2003" i="2"/>
  <c r="AA2003" i="2"/>
  <c r="B2003" i="2"/>
  <c r="AF2002" i="2"/>
  <c r="AA2002" i="2"/>
  <c r="B2002" i="2"/>
  <c r="AF2001" i="2"/>
  <c r="AA2001" i="2"/>
  <c r="B2001" i="2"/>
  <c r="AF2000" i="2"/>
  <c r="AA2000" i="2"/>
  <c r="B2000" i="2"/>
  <c r="AF1999" i="2"/>
  <c r="AA1999" i="2"/>
  <c r="B1999" i="2"/>
  <c r="AF1998" i="2"/>
  <c r="AA1998" i="2"/>
  <c r="B1998" i="2"/>
  <c r="AF1997" i="2"/>
  <c r="AA1997" i="2"/>
  <c r="B1997" i="2"/>
  <c r="AF1996" i="2"/>
  <c r="AA1996" i="2"/>
  <c r="B1996" i="2"/>
  <c r="AJ1995" i="2"/>
  <c r="AF1995" i="2"/>
  <c r="AA1995" i="2"/>
  <c r="B1995" i="2"/>
  <c r="AF1994" i="2"/>
  <c r="AA1994" i="2"/>
  <c r="B1994" i="2"/>
  <c r="AF1993" i="2"/>
  <c r="AA1993" i="2"/>
  <c r="B1993" i="2"/>
  <c r="AF1992" i="2"/>
  <c r="AA1992" i="2"/>
  <c r="B1992" i="2"/>
  <c r="AF1991" i="2"/>
  <c r="AA1991" i="2"/>
  <c r="B1991" i="2"/>
  <c r="AF1990" i="2"/>
  <c r="AA1990" i="2"/>
  <c r="B1990" i="2"/>
  <c r="AF1989" i="2"/>
  <c r="AA1989" i="2"/>
  <c r="B1989" i="2"/>
  <c r="AF1988" i="2"/>
  <c r="AA1988" i="2"/>
  <c r="B1988" i="2"/>
  <c r="AF1987" i="2"/>
  <c r="AA1987" i="2"/>
  <c r="B1987" i="2"/>
  <c r="AF1986" i="2"/>
  <c r="AA1986" i="2"/>
  <c r="B1986" i="2"/>
  <c r="AF1985" i="2"/>
  <c r="AA1985" i="2"/>
  <c r="B1985" i="2"/>
  <c r="AF1984" i="2"/>
  <c r="AA1984" i="2"/>
  <c r="B1984" i="2"/>
  <c r="AF1983" i="2"/>
  <c r="AA1983" i="2"/>
  <c r="B1983" i="2"/>
  <c r="AF1982" i="2"/>
  <c r="AA1982" i="2"/>
  <c r="B1982" i="2"/>
  <c r="AF1981" i="2"/>
  <c r="AA1981" i="2"/>
  <c r="B1981" i="2"/>
  <c r="AF1980" i="2"/>
  <c r="AA1980" i="2"/>
  <c r="B1980" i="2"/>
  <c r="AF1979" i="2"/>
  <c r="AA1979" i="2"/>
  <c r="B1979" i="2"/>
  <c r="AF1978" i="2"/>
  <c r="AA1978" i="2"/>
  <c r="B1978" i="2"/>
  <c r="AF1977" i="2"/>
  <c r="AA1977" i="2"/>
  <c r="B1977" i="2"/>
  <c r="AF1976" i="2"/>
  <c r="AA1976" i="2"/>
  <c r="B1976" i="2"/>
  <c r="AF1975" i="2"/>
  <c r="AA1975" i="2"/>
  <c r="B1975" i="2"/>
  <c r="AF1974" i="2"/>
  <c r="AA1974" i="2"/>
  <c r="B1974" i="2"/>
  <c r="AF1973" i="2"/>
  <c r="AA1973" i="2"/>
  <c r="B1973" i="2"/>
  <c r="AF1972" i="2"/>
  <c r="AA1972" i="2"/>
  <c r="B1972" i="2"/>
  <c r="AF1971" i="2"/>
  <c r="AA1971" i="2"/>
  <c r="B1971" i="2"/>
  <c r="AF1970" i="2"/>
  <c r="AA1970" i="2"/>
  <c r="B1970" i="2"/>
  <c r="AF1969" i="2"/>
  <c r="AA1969" i="2"/>
  <c r="B1969" i="2"/>
  <c r="AF1968" i="2"/>
  <c r="AA1968" i="2"/>
  <c r="B1968" i="2"/>
  <c r="AF1967" i="2"/>
  <c r="AA1967" i="2"/>
  <c r="B1967" i="2"/>
  <c r="AF1966" i="2"/>
  <c r="B1966" i="2"/>
  <c r="AF1965" i="2"/>
  <c r="AA1965" i="2"/>
  <c r="B1965" i="2"/>
  <c r="AF1964" i="2"/>
  <c r="B1964" i="2"/>
  <c r="AF1963" i="2"/>
  <c r="AA1963" i="2"/>
  <c r="B1963" i="2"/>
  <c r="AF1962" i="2"/>
  <c r="AA1962" i="2"/>
  <c r="B1962" i="2"/>
  <c r="AF1961" i="2"/>
  <c r="AA1961" i="2"/>
  <c r="B1961" i="2"/>
  <c r="AF1960" i="2"/>
  <c r="AA1960" i="2"/>
  <c r="B1960" i="2"/>
  <c r="AF1959" i="2"/>
  <c r="AA1959" i="2"/>
  <c r="B1959" i="2"/>
  <c r="AF1958" i="2"/>
  <c r="AA1958" i="2"/>
  <c r="B1958" i="2"/>
  <c r="AF1957" i="2"/>
  <c r="AA1957" i="2"/>
  <c r="B1957" i="2"/>
  <c r="AF1956" i="2"/>
  <c r="AA1956" i="2"/>
  <c r="B1956" i="2"/>
  <c r="AF1955" i="2"/>
  <c r="B1955" i="2"/>
  <c r="AF1954" i="2"/>
  <c r="AA1954" i="2"/>
  <c r="B1954" i="2"/>
  <c r="AF1953" i="2"/>
  <c r="AA1953" i="2"/>
  <c r="B1953" i="2"/>
  <c r="AF1952" i="2"/>
  <c r="AA1952" i="2"/>
  <c r="B1952" i="2"/>
  <c r="AF1951" i="2"/>
  <c r="AA1951" i="2"/>
  <c r="B1951" i="2"/>
  <c r="AF1950" i="2"/>
  <c r="AA1950" i="2"/>
  <c r="B1950" i="2"/>
  <c r="AF1949" i="2"/>
  <c r="AA1949" i="2"/>
  <c r="B1949" i="2"/>
  <c r="AF1948" i="2"/>
  <c r="AA1948" i="2"/>
  <c r="B1948" i="2"/>
  <c r="AF1947" i="2"/>
  <c r="AA1947" i="2"/>
  <c r="B1947" i="2"/>
  <c r="AF1946" i="2"/>
  <c r="AA1946" i="2"/>
  <c r="B1946" i="2"/>
  <c r="AF1945" i="2"/>
  <c r="AA1945" i="2"/>
  <c r="B1945" i="2"/>
  <c r="AJ1944" i="2"/>
  <c r="AF1944" i="2"/>
  <c r="AA1944" i="2"/>
  <c r="B1944" i="2"/>
  <c r="AF1943" i="2"/>
  <c r="AA1943" i="2"/>
  <c r="B1943" i="2"/>
  <c r="AF1942" i="2"/>
  <c r="AA1942" i="2"/>
  <c r="B1942" i="2"/>
  <c r="AF1941" i="2"/>
  <c r="AA1941" i="2"/>
  <c r="B1941" i="2"/>
  <c r="AF1940" i="2"/>
  <c r="AA1940" i="2"/>
  <c r="B1940" i="2"/>
  <c r="AF1939" i="2"/>
  <c r="AA1939" i="2"/>
  <c r="B1939" i="2"/>
  <c r="AF1938" i="2"/>
  <c r="AA1938" i="2"/>
  <c r="B1938" i="2"/>
  <c r="AF1937" i="2"/>
  <c r="AA1937" i="2"/>
  <c r="B1937" i="2"/>
  <c r="AJ1936" i="2"/>
  <c r="AF1936" i="2"/>
  <c r="AA1936" i="2"/>
  <c r="B1936" i="2"/>
  <c r="AF1935" i="2"/>
  <c r="AA1935" i="2"/>
  <c r="B1935" i="2"/>
  <c r="AJ1934" i="2"/>
  <c r="AF1934" i="2"/>
  <c r="AA1934" i="2"/>
  <c r="B1934" i="2"/>
  <c r="AF1933" i="2"/>
  <c r="AA1933" i="2"/>
  <c r="B1933" i="2"/>
  <c r="AF1932" i="2"/>
  <c r="AA1932" i="2"/>
  <c r="B1932" i="2"/>
  <c r="AF1931" i="2"/>
  <c r="AA1931" i="2"/>
  <c r="B1931" i="2"/>
  <c r="AJ1930" i="2"/>
  <c r="AF1930" i="2"/>
  <c r="AA1930" i="2"/>
  <c r="B1930" i="2"/>
  <c r="AF1929" i="2"/>
  <c r="AA1929" i="2"/>
  <c r="B1929" i="2"/>
  <c r="AF1928" i="2"/>
  <c r="AA1928" i="2"/>
  <c r="B1928" i="2"/>
  <c r="AF1927" i="2"/>
  <c r="AA1927" i="2"/>
  <c r="B1927" i="2"/>
  <c r="AF1926" i="2"/>
  <c r="AA1926" i="2"/>
  <c r="B1926" i="2"/>
  <c r="AF1925" i="2"/>
  <c r="AA1925" i="2"/>
  <c r="B1925" i="2"/>
  <c r="AF1924" i="2"/>
  <c r="AA1924" i="2"/>
  <c r="B1924" i="2"/>
  <c r="AF1923" i="2"/>
  <c r="AA1923" i="2"/>
  <c r="B1923" i="2"/>
  <c r="AF1922" i="2"/>
  <c r="AA1922" i="2"/>
  <c r="B1922" i="2"/>
  <c r="AF1921" i="2"/>
  <c r="AA1921" i="2"/>
  <c r="B1921" i="2"/>
  <c r="AF1920" i="2"/>
  <c r="AA1920" i="2"/>
  <c r="B1920" i="2"/>
  <c r="AF1919" i="2"/>
  <c r="AA1919" i="2"/>
  <c r="B1919" i="2"/>
  <c r="AF1918" i="2"/>
  <c r="AA1918" i="2"/>
  <c r="B1918" i="2"/>
  <c r="AF1917" i="2"/>
  <c r="AA1917" i="2"/>
  <c r="B1917" i="2"/>
  <c r="AF1916" i="2"/>
  <c r="AA1916" i="2"/>
  <c r="B1916" i="2"/>
  <c r="AF1915" i="2"/>
  <c r="AA1915" i="2"/>
  <c r="B1915" i="2"/>
  <c r="AF1914" i="2"/>
  <c r="AA1914" i="2"/>
  <c r="B1914" i="2"/>
  <c r="AJ1913" i="2"/>
  <c r="AF1913" i="2"/>
  <c r="AA1913" i="2"/>
  <c r="B1913" i="2"/>
  <c r="AF1912" i="2"/>
  <c r="AA1912" i="2"/>
  <c r="B1912" i="2"/>
  <c r="AF1911" i="2"/>
  <c r="B1911" i="2"/>
  <c r="AF1910" i="2"/>
  <c r="AA1910" i="2"/>
  <c r="B1910" i="2"/>
  <c r="AF1909" i="2"/>
  <c r="AA1909" i="2"/>
  <c r="B1909" i="2"/>
  <c r="AF1908" i="2"/>
  <c r="AA1908" i="2"/>
  <c r="B1908" i="2"/>
  <c r="AF1907" i="2"/>
  <c r="AA1907" i="2"/>
  <c r="B1907" i="2"/>
  <c r="AF1906" i="2"/>
  <c r="AA1906" i="2"/>
  <c r="B1906" i="2"/>
  <c r="AF1905" i="2"/>
  <c r="AA1905" i="2"/>
  <c r="B1905" i="2"/>
  <c r="AF1904" i="2"/>
  <c r="AA1904" i="2"/>
  <c r="B1904" i="2"/>
  <c r="AF1903" i="2"/>
  <c r="AA1903" i="2"/>
  <c r="B1903" i="2"/>
  <c r="AF1902" i="2"/>
  <c r="AA1902" i="2"/>
  <c r="B1902" i="2"/>
  <c r="AF1901" i="2"/>
  <c r="AA1901" i="2"/>
  <c r="B1901" i="2"/>
  <c r="AF1900" i="2"/>
  <c r="AA1900" i="2"/>
  <c r="B1900" i="2"/>
  <c r="AF1899" i="2"/>
  <c r="AA1899" i="2"/>
  <c r="B1899" i="2"/>
  <c r="AF1898" i="2"/>
  <c r="AA1898" i="2"/>
  <c r="B1898" i="2"/>
  <c r="AF1897" i="2"/>
  <c r="AA1897" i="2"/>
  <c r="B1897" i="2"/>
  <c r="AF1896" i="2"/>
  <c r="AA1896" i="2"/>
  <c r="B1896" i="2"/>
  <c r="AF1895" i="2"/>
  <c r="AA1895" i="2"/>
  <c r="B1895" i="2"/>
  <c r="AF1894" i="2"/>
  <c r="AA1894" i="2"/>
  <c r="B1894" i="2"/>
  <c r="AF1893" i="2"/>
  <c r="AA1893" i="2"/>
  <c r="B1893" i="2"/>
  <c r="AF1892" i="2"/>
  <c r="AA1892" i="2"/>
  <c r="B1892" i="2"/>
  <c r="AF1891" i="2"/>
  <c r="AA1891" i="2"/>
  <c r="B1891" i="2"/>
  <c r="AF1890" i="2"/>
  <c r="AA1890" i="2"/>
  <c r="B1890" i="2"/>
  <c r="AF1889" i="2"/>
  <c r="AA1889" i="2"/>
  <c r="B1889" i="2"/>
  <c r="AJ1888" i="2"/>
  <c r="AF1888" i="2"/>
  <c r="AA1888" i="2"/>
  <c r="B1888" i="2"/>
  <c r="AF1887" i="2"/>
  <c r="AA1887" i="2"/>
  <c r="B1887" i="2"/>
  <c r="AF1886" i="2"/>
  <c r="AA1886" i="2"/>
  <c r="B1886" i="2"/>
  <c r="AJ1885" i="2"/>
  <c r="AF1885" i="2"/>
  <c r="AA1885" i="2"/>
  <c r="B1885" i="2"/>
  <c r="AF1884" i="2"/>
  <c r="AA1884" i="2"/>
  <c r="B1884" i="2"/>
  <c r="AF1883" i="2"/>
  <c r="AA1883" i="2"/>
  <c r="B1883" i="2"/>
  <c r="AF1882" i="2"/>
  <c r="AA1882" i="2"/>
  <c r="B1882" i="2"/>
  <c r="AF1881" i="2"/>
  <c r="AA1881" i="2"/>
  <c r="B1881" i="2"/>
  <c r="AF1880" i="2"/>
  <c r="AA1880" i="2"/>
  <c r="B1880" i="2"/>
  <c r="AF1879" i="2"/>
  <c r="AA1879" i="2"/>
  <c r="B1879" i="2"/>
  <c r="AF1878" i="2"/>
  <c r="AA1878" i="2"/>
  <c r="B1878" i="2"/>
  <c r="AF1877" i="2"/>
  <c r="AA1877" i="2"/>
  <c r="B1877" i="2"/>
  <c r="AF1876" i="2"/>
  <c r="AA1876" i="2"/>
  <c r="B1876" i="2"/>
  <c r="AF1875" i="2"/>
  <c r="AA1875" i="2"/>
  <c r="B1875" i="2"/>
  <c r="AF1874" i="2"/>
  <c r="AA1874" i="2"/>
  <c r="B1874" i="2"/>
  <c r="AF1873" i="2"/>
  <c r="AA1873" i="2"/>
  <c r="B1873" i="2"/>
  <c r="AF1872" i="2"/>
  <c r="AA1872" i="2"/>
  <c r="B1872" i="2"/>
  <c r="AF1871" i="2"/>
  <c r="AA1871" i="2"/>
  <c r="B1871" i="2"/>
  <c r="AF1870" i="2"/>
  <c r="AA1870" i="2"/>
  <c r="B1870" i="2"/>
  <c r="AF1869" i="2"/>
  <c r="AA1869" i="2"/>
  <c r="B1869" i="2"/>
  <c r="AF1868" i="2"/>
  <c r="AA1868" i="2"/>
  <c r="B1868" i="2"/>
  <c r="AF1867" i="2"/>
  <c r="AA1867" i="2"/>
  <c r="B1867" i="2"/>
  <c r="AF1866" i="2"/>
  <c r="AA1866" i="2"/>
  <c r="B1866" i="2"/>
  <c r="AF1865" i="2"/>
  <c r="AA1865" i="2"/>
  <c r="B1865" i="2"/>
  <c r="AF1864" i="2"/>
  <c r="AA1864" i="2"/>
  <c r="B1864" i="2"/>
  <c r="AF1863" i="2"/>
  <c r="AA1863" i="2"/>
  <c r="B1863" i="2"/>
  <c r="AF1862" i="2"/>
  <c r="AA1862" i="2"/>
  <c r="B1862" i="2"/>
  <c r="AF1861" i="2"/>
  <c r="AA1861" i="2"/>
  <c r="B1861" i="2"/>
  <c r="AF1860" i="2"/>
  <c r="AA1860" i="2"/>
  <c r="B1860" i="2"/>
  <c r="AF1859" i="2"/>
  <c r="AA1859" i="2"/>
  <c r="B1859" i="2"/>
  <c r="AF1858" i="2"/>
  <c r="AA1858" i="2"/>
  <c r="B1858" i="2"/>
  <c r="AF1857" i="2"/>
  <c r="AA1857" i="2"/>
  <c r="B1857" i="2"/>
  <c r="AF1856" i="2"/>
  <c r="AA1856" i="2"/>
  <c r="B1856" i="2"/>
  <c r="AF1855" i="2"/>
  <c r="AA1855" i="2"/>
  <c r="B1855" i="2"/>
  <c r="AF1854" i="2"/>
  <c r="AA1854" i="2"/>
  <c r="B1854" i="2"/>
  <c r="AF1853" i="2"/>
  <c r="AA1853" i="2"/>
  <c r="B1853" i="2"/>
  <c r="AF1852" i="2"/>
  <c r="AA1852" i="2"/>
  <c r="B1852" i="2"/>
  <c r="AF1851" i="2"/>
  <c r="AA1851" i="2"/>
  <c r="B1851" i="2"/>
  <c r="AF1850" i="2"/>
  <c r="AA1850" i="2"/>
  <c r="B1850" i="2"/>
  <c r="AF1849" i="2"/>
  <c r="AA1849" i="2"/>
  <c r="B1849" i="2"/>
  <c r="AF1848" i="2"/>
  <c r="AA1848" i="2"/>
  <c r="B1848" i="2"/>
  <c r="AF1847" i="2"/>
  <c r="AA1847" i="2"/>
  <c r="B1847" i="2"/>
  <c r="AF1846" i="2"/>
  <c r="AA1846" i="2"/>
  <c r="B1846" i="2"/>
  <c r="AF1845" i="2"/>
  <c r="AA1845" i="2"/>
  <c r="B1845" i="2"/>
  <c r="AF1844" i="2"/>
  <c r="AA1844" i="2"/>
  <c r="B1844" i="2"/>
  <c r="AJ1843" i="2"/>
  <c r="AF1843" i="2"/>
  <c r="AA1843" i="2"/>
  <c r="B1843" i="2"/>
  <c r="AF1842" i="2"/>
  <c r="AA1842" i="2"/>
  <c r="B1842" i="2"/>
  <c r="AF1841" i="2"/>
  <c r="AA1841" i="2"/>
  <c r="B1841" i="2"/>
  <c r="AF1840" i="2"/>
  <c r="AA1840" i="2"/>
  <c r="B1840" i="2"/>
  <c r="AF1839" i="2"/>
  <c r="AA1839" i="2"/>
  <c r="B1839" i="2"/>
  <c r="AF1838" i="2"/>
  <c r="AA1838" i="2"/>
  <c r="B1838" i="2"/>
  <c r="AF1837" i="2"/>
  <c r="AA1837" i="2"/>
  <c r="B1837" i="2"/>
  <c r="AF1836" i="2"/>
  <c r="AA1836" i="2"/>
  <c r="B1836" i="2"/>
  <c r="AF1835" i="2"/>
  <c r="AA1835" i="2"/>
  <c r="B1835" i="2"/>
  <c r="AF1834" i="2"/>
  <c r="AA1834" i="2"/>
  <c r="B1834" i="2"/>
  <c r="AF1833" i="2"/>
  <c r="AA1833" i="2"/>
  <c r="B1833" i="2"/>
  <c r="AF1832" i="2"/>
  <c r="AA1832" i="2"/>
  <c r="B1832" i="2"/>
  <c r="AF1831" i="2"/>
  <c r="AA1831" i="2"/>
  <c r="B1831" i="2"/>
  <c r="AF1830" i="2"/>
  <c r="AA1830" i="2"/>
  <c r="B1830" i="2"/>
  <c r="AF1829" i="2"/>
  <c r="AA1829" i="2"/>
  <c r="B1829" i="2"/>
  <c r="AF1828" i="2"/>
  <c r="AA1828" i="2"/>
  <c r="B1828" i="2"/>
  <c r="AF1827" i="2"/>
  <c r="AA1827" i="2"/>
  <c r="B1827" i="2"/>
  <c r="AF1826" i="2"/>
  <c r="AA1826" i="2"/>
  <c r="B1826" i="2"/>
  <c r="AF1825" i="2"/>
  <c r="AA1825" i="2"/>
  <c r="B1825" i="2"/>
  <c r="AF1824" i="2"/>
  <c r="AA1824" i="2"/>
  <c r="B1824" i="2"/>
  <c r="AF1823" i="2"/>
  <c r="AA1823" i="2"/>
  <c r="B1823" i="2"/>
  <c r="AF1822" i="2"/>
  <c r="AA1822" i="2"/>
  <c r="B1822" i="2"/>
  <c r="AF1821" i="2"/>
  <c r="AA1821" i="2"/>
  <c r="B1821" i="2"/>
  <c r="AF1820" i="2"/>
  <c r="AA1820" i="2"/>
  <c r="B1820" i="2"/>
  <c r="AF1819" i="2"/>
  <c r="B1819" i="2"/>
  <c r="AF1818" i="2"/>
  <c r="AA1818" i="2"/>
  <c r="B1818" i="2"/>
  <c r="AF1817" i="2"/>
  <c r="AA1817" i="2"/>
  <c r="B1817" i="2"/>
  <c r="AJ1816" i="2"/>
  <c r="AF1816" i="2"/>
  <c r="AA1816" i="2"/>
  <c r="B1816" i="2"/>
  <c r="AF1815" i="2"/>
  <c r="AA1815" i="2"/>
  <c r="B1815" i="2"/>
  <c r="AF1814" i="2"/>
  <c r="AA1814" i="2"/>
  <c r="B1814" i="2"/>
  <c r="AF1813" i="2"/>
  <c r="AA1813" i="2"/>
  <c r="B1813" i="2"/>
  <c r="AJ1812" i="2"/>
  <c r="AF1812" i="2"/>
  <c r="AA1812" i="2"/>
  <c r="B1812" i="2"/>
  <c r="AF1811" i="2"/>
  <c r="AA1811" i="2"/>
  <c r="B1811" i="2"/>
  <c r="AF1810" i="2"/>
  <c r="AA1810" i="2"/>
  <c r="B1810" i="2"/>
  <c r="AF1809" i="2"/>
  <c r="AA1809" i="2"/>
  <c r="B1809" i="2"/>
  <c r="AF1808" i="2"/>
  <c r="AA1808" i="2"/>
  <c r="B1808" i="2"/>
  <c r="AF1807" i="2"/>
  <c r="AA1807" i="2"/>
  <c r="B1807" i="2"/>
  <c r="AF1806" i="2"/>
  <c r="AA1806" i="2"/>
  <c r="B1806" i="2"/>
  <c r="AF1805" i="2"/>
  <c r="AA1805" i="2"/>
  <c r="B1805" i="2"/>
  <c r="AF1804" i="2"/>
  <c r="AA1804" i="2"/>
  <c r="B1804" i="2"/>
  <c r="AF1803" i="2"/>
  <c r="AA1803" i="2"/>
  <c r="B1803" i="2"/>
  <c r="AF1802" i="2"/>
  <c r="AA1802" i="2"/>
  <c r="B1802" i="2"/>
  <c r="AF1801" i="2"/>
  <c r="AA1801" i="2"/>
  <c r="B1801" i="2"/>
  <c r="AF1800" i="2"/>
  <c r="AA1800" i="2"/>
  <c r="B1800" i="2"/>
  <c r="AF1799" i="2"/>
  <c r="B1799" i="2"/>
  <c r="AF1798" i="2"/>
  <c r="AA1798" i="2"/>
  <c r="B1798" i="2"/>
  <c r="AF1797" i="2"/>
  <c r="AA1797" i="2"/>
  <c r="B1797" i="2"/>
  <c r="AF1796" i="2"/>
  <c r="AA1796" i="2"/>
  <c r="B1796" i="2"/>
  <c r="AF1795" i="2"/>
  <c r="AA1795" i="2"/>
  <c r="B1795" i="2"/>
  <c r="AF1794" i="2"/>
  <c r="AA1794" i="2"/>
  <c r="B1794" i="2"/>
  <c r="AF1793" i="2"/>
  <c r="AA1793" i="2"/>
  <c r="B1793" i="2"/>
  <c r="AF1792" i="2"/>
  <c r="AA1792" i="2"/>
  <c r="B1792" i="2"/>
  <c r="AF1791" i="2"/>
  <c r="AA1791" i="2"/>
  <c r="B1791" i="2"/>
  <c r="AF1790" i="2"/>
  <c r="AA1790" i="2"/>
  <c r="B1790" i="2"/>
  <c r="AF1789" i="2"/>
  <c r="AA1789" i="2"/>
  <c r="B1789" i="2"/>
  <c r="AF1788" i="2"/>
  <c r="AA1788" i="2"/>
  <c r="B1788" i="2"/>
  <c r="AF1787" i="2"/>
  <c r="AA1787" i="2"/>
  <c r="B1787" i="2"/>
  <c r="AF1786" i="2"/>
  <c r="AA1786" i="2"/>
  <c r="B1786" i="2"/>
  <c r="AF1785" i="2"/>
  <c r="AA1785" i="2"/>
  <c r="B1785" i="2"/>
  <c r="AF1784" i="2"/>
  <c r="AA1784" i="2"/>
  <c r="B1784" i="2"/>
  <c r="AF1783" i="2"/>
  <c r="AA1783" i="2"/>
  <c r="B1783" i="2"/>
  <c r="AJ1782" i="2"/>
  <c r="AF1782" i="2"/>
  <c r="AA1782" i="2"/>
  <c r="B1782" i="2"/>
  <c r="AF1781" i="2"/>
  <c r="AA1781" i="2"/>
  <c r="B1781" i="2"/>
  <c r="AF1780" i="2"/>
  <c r="AA1780" i="2"/>
  <c r="B1780" i="2"/>
  <c r="AF1779" i="2"/>
  <c r="AA1779" i="2"/>
  <c r="B1779" i="2"/>
  <c r="AF1778" i="2"/>
  <c r="AA1778" i="2"/>
  <c r="B1778" i="2"/>
  <c r="AF1777" i="2"/>
  <c r="AA1777" i="2"/>
  <c r="B1777" i="2"/>
  <c r="AF1776" i="2"/>
  <c r="AA1776" i="2"/>
  <c r="B1776" i="2"/>
  <c r="AF1775" i="2"/>
  <c r="AA1775" i="2"/>
  <c r="B1775" i="2"/>
  <c r="AF1774" i="2"/>
  <c r="AA1774" i="2"/>
  <c r="B1774" i="2"/>
  <c r="AF1773" i="2"/>
  <c r="AA1773" i="2"/>
  <c r="B1773" i="2"/>
  <c r="AF1772" i="2"/>
  <c r="AA1772" i="2"/>
  <c r="B1772" i="2"/>
  <c r="AF1771" i="2"/>
  <c r="AA1771" i="2"/>
  <c r="B1771" i="2"/>
  <c r="AF1770" i="2"/>
  <c r="AA1770" i="2"/>
  <c r="B1770" i="2"/>
  <c r="AF1769" i="2"/>
  <c r="AA1769" i="2"/>
  <c r="B1769" i="2"/>
  <c r="AF1768" i="2"/>
  <c r="AA1768" i="2"/>
  <c r="B1768" i="2"/>
  <c r="AF1767" i="2"/>
  <c r="AA1767" i="2"/>
  <c r="B1767" i="2"/>
  <c r="AJ1766" i="2"/>
  <c r="AF1766" i="2"/>
  <c r="AA1766" i="2"/>
  <c r="B1766" i="2"/>
  <c r="AF1765" i="2"/>
  <c r="AA1765" i="2"/>
  <c r="B1765" i="2"/>
  <c r="AF1764" i="2"/>
  <c r="AA1764" i="2"/>
  <c r="B1764" i="2"/>
  <c r="AF1763" i="2"/>
  <c r="AA1763" i="2"/>
  <c r="B1763" i="2"/>
  <c r="AF1762" i="2"/>
  <c r="AA1762" i="2"/>
  <c r="B1762" i="2"/>
  <c r="AJ1761" i="2"/>
  <c r="AF1761" i="2"/>
  <c r="AA1761" i="2"/>
  <c r="B1761" i="2"/>
  <c r="AF1760" i="2"/>
  <c r="AA1760" i="2"/>
  <c r="B1760" i="2"/>
  <c r="AF1759" i="2"/>
  <c r="AA1759" i="2"/>
  <c r="B1759" i="2"/>
  <c r="AF1758" i="2"/>
  <c r="AA1758" i="2"/>
  <c r="B1758" i="2"/>
  <c r="AF1757" i="2"/>
  <c r="AA1757" i="2"/>
  <c r="B1757" i="2"/>
  <c r="AJ1756" i="2"/>
  <c r="AF1756" i="2"/>
  <c r="AA1756" i="2"/>
  <c r="B1756" i="2"/>
  <c r="AF1755" i="2"/>
  <c r="AA1755" i="2"/>
  <c r="B1755" i="2"/>
  <c r="AF1754" i="2"/>
  <c r="AA1754" i="2"/>
  <c r="B1754" i="2"/>
  <c r="AF1753" i="2"/>
  <c r="AA1753" i="2"/>
  <c r="B1753" i="2"/>
  <c r="AF1752" i="2"/>
  <c r="AA1752" i="2"/>
  <c r="B1752" i="2"/>
  <c r="AF1751" i="2"/>
  <c r="AA1751" i="2"/>
  <c r="B1751" i="2"/>
  <c r="AF1750" i="2"/>
  <c r="AA1750" i="2"/>
  <c r="B1750" i="2"/>
  <c r="AF1749" i="2"/>
  <c r="AA1749" i="2"/>
  <c r="B1749" i="2"/>
  <c r="AF1748" i="2"/>
  <c r="AA1748" i="2"/>
  <c r="B1748" i="2"/>
  <c r="AF1747" i="2"/>
  <c r="AA1747" i="2"/>
  <c r="B1747" i="2"/>
  <c r="AF1746" i="2"/>
  <c r="AA1746" i="2"/>
  <c r="B1746" i="2"/>
  <c r="AF1745" i="2"/>
  <c r="AA1745" i="2"/>
  <c r="B1745" i="2"/>
  <c r="AF1744" i="2"/>
  <c r="AA1744" i="2"/>
  <c r="B1744" i="2"/>
  <c r="AF1743" i="2"/>
  <c r="AA1743" i="2"/>
  <c r="B1743" i="2"/>
  <c r="AF1742" i="2"/>
  <c r="AA1742" i="2"/>
  <c r="B1742" i="2"/>
  <c r="AF1741" i="2"/>
  <c r="AA1741" i="2"/>
  <c r="B1741" i="2"/>
  <c r="AF1740" i="2"/>
  <c r="AA1740" i="2"/>
  <c r="B1740" i="2"/>
  <c r="AF1739" i="2"/>
  <c r="AA1739" i="2"/>
  <c r="B1739" i="2"/>
  <c r="AF1738" i="2"/>
  <c r="AA1738" i="2"/>
  <c r="B1738" i="2"/>
  <c r="AF1737" i="2"/>
  <c r="AA1737" i="2"/>
  <c r="B1737" i="2"/>
  <c r="AF1736" i="2"/>
  <c r="AA1736" i="2"/>
  <c r="B1736" i="2"/>
  <c r="AF1735" i="2"/>
  <c r="AA1735" i="2"/>
  <c r="B1735" i="2"/>
  <c r="AF1734" i="2"/>
  <c r="AA1734" i="2"/>
  <c r="B1734" i="2"/>
  <c r="AF1733" i="2"/>
  <c r="AA1733" i="2"/>
  <c r="B1733" i="2"/>
  <c r="AF1732" i="2"/>
  <c r="AA1732" i="2"/>
  <c r="B1732" i="2"/>
  <c r="AF1731" i="2"/>
  <c r="AA1731" i="2"/>
  <c r="B1731" i="2"/>
  <c r="AF1730" i="2"/>
  <c r="AA1730" i="2"/>
  <c r="B1730" i="2"/>
  <c r="AF1729" i="2"/>
  <c r="AA1729" i="2"/>
  <c r="B1729" i="2"/>
  <c r="AF1728" i="2"/>
  <c r="AA1728" i="2"/>
  <c r="B1728" i="2"/>
  <c r="AF1727" i="2"/>
  <c r="AA1727" i="2"/>
  <c r="B1727" i="2"/>
  <c r="AF1726" i="2"/>
  <c r="AA1726" i="2"/>
  <c r="B1726" i="2"/>
  <c r="AF1725" i="2"/>
  <c r="AA1725" i="2"/>
  <c r="B1725" i="2"/>
  <c r="AF1724" i="2"/>
  <c r="AA1724" i="2"/>
  <c r="B1724" i="2"/>
  <c r="AF1723" i="2"/>
  <c r="AA1723" i="2"/>
  <c r="B1723" i="2"/>
  <c r="AF1722" i="2"/>
  <c r="B1722" i="2"/>
  <c r="AF1721" i="2"/>
  <c r="B1721" i="2"/>
  <c r="AF1720" i="2"/>
  <c r="AA1720" i="2"/>
  <c r="B1720" i="2"/>
  <c r="AJ1719" i="2"/>
  <c r="AF1719" i="2"/>
  <c r="B1719" i="2"/>
  <c r="AF1718" i="2"/>
  <c r="AA1718" i="2"/>
  <c r="B1718" i="2"/>
  <c r="AF1717" i="2"/>
  <c r="AA1717" i="2"/>
  <c r="B1717" i="2"/>
  <c r="AF1716" i="2"/>
  <c r="AA1716" i="2"/>
  <c r="B1716" i="2"/>
  <c r="AF1715" i="2"/>
  <c r="AA1715" i="2"/>
  <c r="B1715" i="2"/>
  <c r="AF1714" i="2"/>
  <c r="AA1714" i="2"/>
  <c r="B1714" i="2"/>
  <c r="AF1713" i="2"/>
  <c r="B1713" i="2"/>
  <c r="AF1712" i="2"/>
  <c r="B1712" i="2"/>
  <c r="AF1711" i="2"/>
  <c r="AA1711" i="2"/>
  <c r="B1711" i="2"/>
  <c r="AF1710" i="2"/>
  <c r="AA1710" i="2"/>
  <c r="B1710" i="2"/>
  <c r="AF1709" i="2"/>
  <c r="AA1709" i="2"/>
  <c r="B1709" i="2"/>
  <c r="AF1708" i="2"/>
  <c r="AA1708" i="2"/>
  <c r="B1708" i="2"/>
  <c r="AF1707" i="2"/>
  <c r="AA1707" i="2"/>
  <c r="B1707" i="2"/>
  <c r="AF1706" i="2"/>
  <c r="AA1706" i="2"/>
  <c r="B1706" i="2"/>
  <c r="AF1705" i="2"/>
  <c r="AA1705" i="2"/>
  <c r="B1705" i="2"/>
  <c r="AF1704" i="2"/>
  <c r="AA1704" i="2"/>
  <c r="B1704" i="2"/>
  <c r="AF1703" i="2"/>
  <c r="AA1703" i="2"/>
  <c r="B1703" i="2"/>
  <c r="AF1702" i="2"/>
  <c r="AA1702" i="2"/>
  <c r="B1702" i="2"/>
  <c r="AF1701" i="2"/>
  <c r="AA1701" i="2"/>
  <c r="B1701" i="2"/>
  <c r="AF1700" i="2"/>
  <c r="B1700" i="2"/>
  <c r="AF1699" i="2"/>
  <c r="AA1699" i="2"/>
  <c r="B1699" i="2"/>
  <c r="AF1698" i="2"/>
  <c r="AA1698" i="2"/>
  <c r="B1698" i="2"/>
  <c r="AF1697" i="2"/>
  <c r="AA1697" i="2"/>
  <c r="B1697" i="2"/>
  <c r="AF1696" i="2"/>
  <c r="AA1696" i="2"/>
  <c r="B1696" i="2"/>
  <c r="AF1695" i="2"/>
  <c r="AA1695" i="2"/>
  <c r="B1695" i="2"/>
  <c r="AJ1694" i="2"/>
  <c r="AF1694" i="2"/>
  <c r="AA1694" i="2"/>
  <c r="B1694" i="2"/>
  <c r="AF1693" i="2"/>
  <c r="AA1693" i="2"/>
  <c r="B1693" i="2"/>
  <c r="AF1692" i="2"/>
  <c r="AA1692" i="2"/>
  <c r="B1692" i="2"/>
  <c r="AF1691" i="2"/>
  <c r="AA1691" i="2"/>
  <c r="B1691" i="2"/>
  <c r="AF1690" i="2"/>
  <c r="AA1690" i="2"/>
  <c r="B1690" i="2"/>
  <c r="AF1689" i="2"/>
  <c r="AA1689" i="2"/>
  <c r="B1689" i="2"/>
  <c r="AF1688" i="2"/>
  <c r="AA1688" i="2"/>
  <c r="B1688" i="2"/>
  <c r="AF1687" i="2"/>
  <c r="AA1687" i="2"/>
  <c r="B1687" i="2"/>
  <c r="AF1686" i="2"/>
  <c r="AA1686" i="2"/>
  <c r="B1686" i="2"/>
  <c r="AF1685" i="2"/>
  <c r="AA1685" i="2"/>
  <c r="B1685" i="2"/>
  <c r="AF1684" i="2"/>
  <c r="AA1684" i="2"/>
  <c r="B1684" i="2"/>
  <c r="AF1683" i="2"/>
  <c r="AA1683" i="2"/>
  <c r="B1683" i="2"/>
  <c r="AF1682" i="2"/>
  <c r="AA1682" i="2"/>
  <c r="B1682" i="2"/>
  <c r="AF1681" i="2"/>
  <c r="AA1681" i="2"/>
  <c r="B1681" i="2"/>
  <c r="AF1680" i="2"/>
  <c r="AA1680" i="2"/>
  <c r="B1680" i="2"/>
  <c r="AF1679" i="2"/>
  <c r="AA1679" i="2"/>
  <c r="B1679" i="2"/>
  <c r="AF1678" i="2"/>
  <c r="AA1678" i="2"/>
  <c r="B1678" i="2"/>
  <c r="AF1677" i="2"/>
  <c r="AA1677" i="2"/>
  <c r="B1677" i="2"/>
  <c r="AF1676" i="2"/>
  <c r="AA1676" i="2"/>
  <c r="B1676" i="2"/>
  <c r="AF1675" i="2"/>
  <c r="AA1675" i="2"/>
  <c r="B1675" i="2"/>
  <c r="AF1674" i="2"/>
  <c r="AA1674" i="2"/>
  <c r="B1674" i="2"/>
  <c r="AF1673" i="2"/>
  <c r="AA1673" i="2"/>
  <c r="B1673" i="2"/>
  <c r="AF1672" i="2"/>
  <c r="AA1672" i="2"/>
  <c r="B1672" i="2"/>
  <c r="AF1671" i="2"/>
  <c r="AA1671" i="2"/>
  <c r="B1671" i="2"/>
  <c r="AF1670" i="2"/>
  <c r="AA1670" i="2"/>
  <c r="B1670" i="2"/>
  <c r="AF1669" i="2"/>
  <c r="AA1669" i="2"/>
  <c r="B1669" i="2"/>
  <c r="AF1668" i="2"/>
  <c r="AA1668" i="2"/>
  <c r="B1668" i="2"/>
  <c r="AF1667" i="2"/>
  <c r="AA1667" i="2"/>
  <c r="B1667" i="2"/>
  <c r="AF1666" i="2"/>
  <c r="AA1666" i="2"/>
  <c r="B1666" i="2"/>
  <c r="AF1665" i="2"/>
  <c r="AA1665" i="2"/>
  <c r="B1665" i="2"/>
  <c r="AF1664" i="2"/>
  <c r="AA1664" i="2"/>
  <c r="B1664" i="2"/>
  <c r="AJ1663" i="2"/>
  <c r="AF1663" i="2"/>
  <c r="AA1663" i="2"/>
  <c r="B1663" i="2"/>
  <c r="AJ1662" i="2"/>
  <c r="AF1662" i="2"/>
  <c r="AA1662" i="2"/>
  <c r="B1662" i="2"/>
  <c r="AF1661" i="2"/>
  <c r="AA1661" i="2"/>
  <c r="B1661" i="2"/>
  <c r="AF1660" i="2"/>
  <c r="AA1660" i="2"/>
  <c r="B1660" i="2"/>
  <c r="AJ1659" i="2"/>
  <c r="AF1659" i="2"/>
  <c r="AA1659" i="2"/>
  <c r="B1659" i="2"/>
  <c r="AF1658" i="2"/>
  <c r="AA1658" i="2"/>
  <c r="B1658" i="2"/>
  <c r="AF1657" i="2"/>
  <c r="AA1657" i="2"/>
  <c r="B1657" i="2"/>
  <c r="AF1656" i="2"/>
  <c r="AA1656" i="2"/>
  <c r="B1656" i="2"/>
  <c r="AJ1655" i="2"/>
  <c r="AF1655" i="2"/>
  <c r="AA1655" i="2"/>
  <c r="B1655" i="2"/>
  <c r="AF1654" i="2"/>
  <c r="AA1654" i="2"/>
  <c r="B1654" i="2"/>
  <c r="AF1653" i="2"/>
  <c r="AA1653" i="2"/>
  <c r="B1653" i="2"/>
  <c r="AF1652" i="2"/>
  <c r="AA1652" i="2"/>
  <c r="B1652" i="2"/>
  <c r="AF1651" i="2"/>
  <c r="AA1651" i="2"/>
  <c r="B1651" i="2"/>
  <c r="AF1650" i="2"/>
  <c r="AA1650" i="2"/>
  <c r="B1650" i="2"/>
  <c r="AF1649" i="2"/>
  <c r="AA1649" i="2"/>
  <c r="B1649" i="2"/>
  <c r="AJ1648" i="2"/>
  <c r="AF1648" i="2"/>
  <c r="AA1648" i="2"/>
  <c r="B1648" i="2"/>
  <c r="AF1647" i="2"/>
  <c r="AA1647" i="2"/>
  <c r="B1647" i="2"/>
  <c r="AF1646" i="2"/>
  <c r="AA1646" i="2"/>
  <c r="B1646" i="2"/>
  <c r="AF1645" i="2"/>
  <c r="AA1645" i="2"/>
  <c r="B1645" i="2"/>
  <c r="AF1644" i="2"/>
  <c r="AA1644" i="2"/>
  <c r="B1644" i="2"/>
  <c r="AF1643" i="2"/>
  <c r="AA1643" i="2"/>
  <c r="B1643" i="2"/>
  <c r="AF1642" i="2"/>
  <c r="AA1642" i="2"/>
  <c r="B1642" i="2"/>
  <c r="AF1641" i="2"/>
  <c r="AA1641" i="2"/>
  <c r="B1641" i="2"/>
  <c r="AF1640" i="2"/>
  <c r="AA1640" i="2"/>
  <c r="B1640" i="2"/>
  <c r="AF1639" i="2"/>
  <c r="AA1639" i="2"/>
  <c r="B1639" i="2"/>
  <c r="AF1638" i="2"/>
  <c r="B1638" i="2"/>
  <c r="AF1637" i="2"/>
  <c r="AA1637" i="2"/>
  <c r="B1637" i="2"/>
  <c r="AF1636" i="2"/>
  <c r="AA1636" i="2"/>
  <c r="B1636" i="2"/>
  <c r="AF1635" i="2"/>
  <c r="AA1635" i="2"/>
  <c r="B1635" i="2"/>
  <c r="AF1634" i="2"/>
  <c r="AA1634" i="2"/>
  <c r="B1634" i="2"/>
  <c r="AF1633" i="2"/>
  <c r="AA1633" i="2"/>
  <c r="B1633" i="2"/>
  <c r="AF1632" i="2"/>
  <c r="AA1632" i="2"/>
  <c r="B1632" i="2"/>
  <c r="AF1631" i="2"/>
  <c r="AA1631" i="2"/>
  <c r="B1631" i="2"/>
  <c r="AF1630" i="2"/>
  <c r="AA1630" i="2"/>
  <c r="B1630" i="2"/>
  <c r="AF1629" i="2"/>
  <c r="AA1629" i="2"/>
  <c r="B1629" i="2"/>
  <c r="AF1628" i="2"/>
  <c r="AA1628" i="2"/>
  <c r="B1628" i="2"/>
  <c r="AF1627" i="2"/>
  <c r="AA1627" i="2"/>
  <c r="B1627" i="2"/>
  <c r="AF1626" i="2"/>
  <c r="AA1626" i="2"/>
  <c r="B1626" i="2"/>
  <c r="AF1625" i="2"/>
  <c r="AA1625" i="2"/>
  <c r="B1625" i="2"/>
  <c r="AF1624" i="2"/>
  <c r="AA1624" i="2"/>
  <c r="B1624" i="2"/>
  <c r="AF1623" i="2"/>
  <c r="AA1623" i="2"/>
  <c r="B1623" i="2"/>
  <c r="AF1622" i="2"/>
  <c r="AA1622" i="2"/>
  <c r="B1622" i="2"/>
  <c r="AF1621" i="2"/>
  <c r="AA1621" i="2"/>
  <c r="B1621" i="2"/>
  <c r="AF1620" i="2"/>
  <c r="AA1620" i="2"/>
  <c r="B1620" i="2"/>
  <c r="AF1619" i="2"/>
  <c r="AA1619" i="2"/>
  <c r="B1619" i="2"/>
  <c r="AF1618" i="2"/>
  <c r="AA1618" i="2"/>
  <c r="B1618" i="2"/>
  <c r="AF1617" i="2"/>
  <c r="AA1617" i="2"/>
  <c r="B1617" i="2"/>
  <c r="AF1616" i="2"/>
  <c r="AA1616" i="2"/>
  <c r="B1616" i="2"/>
  <c r="AF1615" i="2"/>
  <c r="AA1615" i="2"/>
  <c r="B1615" i="2"/>
  <c r="AF1614" i="2"/>
  <c r="AA1614" i="2"/>
  <c r="B1614" i="2"/>
  <c r="AF1613" i="2"/>
  <c r="AA1613" i="2"/>
  <c r="B1613" i="2"/>
  <c r="AF1612" i="2"/>
  <c r="AA1612" i="2"/>
  <c r="B1612" i="2"/>
  <c r="AF1611" i="2"/>
  <c r="B1611" i="2"/>
  <c r="AJ1610" i="2"/>
  <c r="AF1610" i="2"/>
  <c r="AA1610" i="2"/>
  <c r="B1610" i="2"/>
  <c r="AF1609" i="2"/>
  <c r="AA1609" i="2"/>
  <c r="B1609" i="2"/>
  <c r="AF1608" i="2"/>
  <c r="AA1608" i="2"/>
  <c r="B1608" i="2"/>
  <c r="AF1607" i="2"/>
  <c r="B1607" i="2"/>
  <c r="AF1606" i="2"/>
  <c r="AA1606" i="2"/>
  <c r="B1606" i="2"/>
  <c r="AF1605" i="2"/>
  <c r="AA1605" i="2"/>
  <c r="B1605" i="2"/>
  <c r="AF1604" i="2"/>
  <c r="AA1604" i="2"/>
  <c r="B1604" i="2"/>
  <c r="AF1603" i="2"/>
  <c r="AA1603" i="2"/>
  <c r="B1603" i="2"/>
  <c r="AF1602" i="2"/>
  <c r="AA1602" i="2"/>
  <c r="B1602" i="2"/>
  <c r="AF1601" i="2"/>
  <c r="AA1601" i="2"/>
  <c r="B1601" i="2"/>
  <c r="AF1600" i="2"/>
  <c r="AA1600" i="2"/>
  <c r="B1600" i="2"/>
  <c r="AF1599" i="2"/>
  <c r="AA1599" i="2"/>
  <c r="B1599" i="2"/>
  <c r="AF1598" i="2"/>
  <c r="AA1598" i="2"/>
  <c r="B1598" i="2"/>
  <c r="AF1597" i="2"/>
  <c r="AA1597" i="2"/>
  <c r="B1597" i="2"/>
  <c r="AF1596" i="2"/>
  <c r="AA1596" i="2"/>
  <c r="B1596" i="2"/>
  <c r="AF1595" i="2"/>
  <c r="AA1595" i="2"/>
  <c r="B1595" i="2"/>
  <c r="AF1594" i="2"/>
  <c r="AA1594" i="2"/>
  <c r="B1594" i="2"/>
  <c r="AF1593" i="2"/>
  <c r="AA1593" i="2"/>
  <c r="B1593" i="2"/>
  <c r="AF1592" i="2"/>
  <c r="B1592" i="2"/>
  <c r="AF1591" i="2"/>
  <c r="AA1591" i="2"/>
  <c r="B1591" i="2"/>
  <c r="AF1590" i="2"/>
  <c r="AA1590" i="2"/>
  <c r="B1590" i="2"/>
  <c r="AF1589" i="2"/>
  <c r="B1589" i="2"/>
  <c r="AF1588" i="2"/>
  <c r="AA1588" i="2"/>
  <c r="B1588" i="2"/>
  <c r="AF1587" i="2"/>
  <c r="AA1587" i="2"/>
  <c r="B1587" i="2"/>
  <c r="AF1586" i="2"/>
  <c r="AA1586" i="2"/>
  <c r="B1586" i="2"/>
  <c r="AF1585" i="2"/>
  <c r="AA1585" i="2"/>
  <c r="B1585" i="2"/>
  <c r="AF1584" i="2"/>
  <c r="AA1584" i="2"/>
  <c r="B1584" i="2"/>
  <c r="AF1583" i="2"/>
  <c r="AA1583" i="2"/>
  <c r="B1583" i="2"/>
  <c r="AF1582" i="2"/>
  <c r="AA1582" i="2"/>
  <c r="B1582" i="2"/>
  <c r="AF1581" i="2"/>
  <c r="B1581" i="2"/>
  <c r="AJ1580" i="2"/>
  <c r="AF1580" i="2"/>
  <c r="AA1580" i="2"/>
  <c r="B1580" i="2"/>
  <c r="AF1579" i="2"/>
  <c r="AA1579" i="2"/>
  <c r="B1579" i="2"/>
  <c r="AF1578" i="2"/>
  <c r="AA1578" i="2"/>
  <c r="B1578" i="2"/>
  <c r="AF1577" i="2"/>
  <c r="AA1577" i="2"/>
  <c r="B1577" i="2"/>
  <c r="AF1576" i="2"/>
  <c r="AA1576" i="2"/>
  <c r="B1576" i="2"/>
  <c r="AF1575" i="2"/>
  <c r="AA1575" i="2"/>
  <c r="B1575" i="2"/>
  <c r="AF1574" i="2"/>
  <c r="AA1574" i="2"/>
  <c r="B1574" i="2"/>
  <c r="AF1573" i="2"/>
  <c r="B1573" i="2"/>
  <c r="AF1572" i="2"/>
  <c r="AA1572" i="2"/>
  <c r="B1572" i="2"/>
  <c r="AF1571" i="2"/>
  <c r="AA1571" i="2"/>
  <c r="B1571" i="2"/>
  <c r="AF1570" i="2"/>
  <c r="AA1570" i="2"/>
  <c r="B1570" i="2"/>
  <c r="AF1569" i="2"/>
  <c r="AA1569" i="2"/>
  <c r="B1569" i="2"/>
  <c r="AF1568" i="2"/>
  <c r="AA1568" i="2"/>
  <c r="B1568" i="2"/>
  <c r="AF1567" i="2"/>
  <c r="AA1567" i="2"/>
  <c r="B1567" i="2"/>
  <c r="AF1566" i="2"/>
  <c r="AA1566" i="2"/>
  <c r="B1566" i="2"/>
  <c r="AF1565" i="2"/>
  <c r="AA1565" i="2"/>
  <c r="B1565" i="2"/>
  <c r="AF1564" i="2"/>
  <c r="AA1564" i="2"/>
  <c r="B1564" i="2"/>
  <c r="AF1563" i="2"/>
  <c r="AA1563" i="2"/>
  <c r="B1563" i="2"/>
  <c r="AF1562" i="2"/>
  <c r="AA1562" i="2"/>
  <c r="B1562" i="2"/>
  <c r="AF1561" i="2"/>
  <c r="B1561" i="2"/>
  <c r="AF1560" i="2"/>
  <c r="AA1560" i="2"/>
  <c r="B1560" i="2"/>
  <c r="AF1559" i="2"/>
  <c r="AA1559" i="2"/>
  <c r="B1559" i="2"/>
  <c r="AF1558" i="2"/>
  <c r="AA1558" i="2"/>
  <c r="B1558" i="2"/>
  <c r="AF1557" i="2"/>
  <c r="AA1557" i="2"/>
  <c r="B1557" i="2"/>
  <c r="AF1556" i="2"/>
  <c r="AA1556" i="2"/>
  <c r="B1556" i="2"/>
  <c r="AF1555" i="2"/>
  <c r="AA1555" i="2"/>
  <c r="B1555" i="2"/>
  <c r="AF1554" i="2"/>
  <c r="AA1554" i="2"/>
  <c r="B1554" i="2"/>
  <c r="AF1553" i="2"/>
  <c r="AA1553" i="2"/>
  <c r="B1553" i="2"/>
  <c r="AF1552" i="2"/>
  <c r="AA1552" i="2"/>
  <c r="B1552" i="2"/>
  <c r="AF1551" i="2"/>
  <c r="AA1551" i="2"/>
  <c r="B1551" i="2"/>
  <c r="AF1550" i="2"/>
  <c r="AA1550" i="2"/>
  <c r="B1550" i="2"/>
  <c r="AF1549" i="2"/>
  <c r="AA1549" i="2"/>
  <c r="B1549" i="2"/>
  <c r="AF1548" i="2"/>
  <c r="AA1548" i="2"/>
  <c r="B1548" i="2"/>
  <c r="AF1547" i="2"/>
  <c r="AA1547" i="2"/>
  <c r="B1547" i="2"/>
  <c r="AF1546" i="2"/>
  <c r="AA1546" i="2"/>
  <c r="B1546" i="2"/>
  <c r="AF1545" i="2"/>
  <c r="AA1545" i="2"/>
  <c r="B1545" i="2"/>
  <c r="AF1544" i="2"/>
  <c r="AA1544" i="2"/>
  <c r="B1544" i="2"/>
  <c r="AF1543" i="2"/>
  <c r="AA1543" i="2"/>
  <c r="B1543" i="2"/>
  <c r="AJ1542" i="2"/>
  <c r="AF1542" i="2"/>
  <c r="AA1542" i="2"/>
  <c r="B1542" i="2"/>
  <c r="AF1541" i="2"/>
  <c r="B1541" i="2"/>
  <c r="AF1540" i="2"/>
  <c r="AA1540" i="2"/>
  <c r="B1540" i="2"/>
  <c r="AF1539" i="2"/>
  <c r="AA1539" i="2"/>
  <c r="B1539" i="2"/>
  <c r="AF1538" i="2"/>
  <c r="AA1538" i="2"/>
  <c r="B1538" i="2"/>
  <c r="AF1537" i="2"/>
  <c r="AA1537" i="2"/>
  <c r="B1537" i="2"/>
  <c r="AF1536" i="2"/>
  <c r="AA1536" i="2"/>
  <c r="B1536" i="2"/>
  <c r="AF1535" i="2"/>
  <c r="AA1535" i="2"/>
  <c r="B1535" i="2"/>
  <c r="AF1534" i="2"/>
  <c r="AA1534" i="2"/>
  <c r="B1534" i="2"/>
  <c r="AF1533" i="2"/>
  <c r="AA1533" i="2"/>
  <c r="B1533" i="2"/>
  <c r="AF1532" i="2"/>
  <c r="AA1532" i="2"/>
  <c r="B1532" i="2"/>
  <c r="AF1531" i="2"/>
  <c r="AA1531" i="2"/>
  <c r="B1531" i="2"/>
  <c r="AF1530" i="2"/>
  <c r="B1530" i="2"/>
  <c r="AF1529" i="2"/>
  <c r="AA1529" i="2"/>
  <c r="B1529" i="2"/>
  <c r="AF1528" i="2"/>
  <c r="AA1528" i="2"/>
  <c r="B1528" i="2"/>
  <c r="AF1527" i="2"/>
  <c r="AA1527" i="2"/>
  <c r="B1527" i="2"/>
  <c r="AF1526" i="2"/>
  <c r="AA1526" i="2"/>
  <c r="B1526" i="2"/>
  <c r="AF1525" i="2"/>
  <c r="AA1525" i="2"/>
  <c r="B1525" i="2"/>
  <c r="AF1524" i="2"/>
  <c r="AA1524" i="2"/>
  <c r="B1524" i="2"/>
  <c r="AF1523" i="2"/>
  <c r="B1523" i="2"/>
  <c r="AF1522" i="2"/>
  <c r="AA1522" i="2"/>
  <c r="B1522" i="2"/>
  <c r="AF1521" i="2"/>
  <c r="AA1521" i="2"/>
  <c r="B1521" i="2"/>
  <c r="AF1520" i="2"/>
  <c r="AA1520" i="2"/>
  <c r="B1520" i="2"/>
  <c r="AF1519" i="2"/>
  <c r="AA1519" i="2"/>
  <c r="B1519" i="2"/>
  <c r="AF1518" i="2"/>
  <c r="AA1518" i="2"/>
  <c r="B1518" i="2"/>
  <c r="AJ1517" i="2"/>
  <c r="AF1517" i="2"/>
  <c r="AA1517" i="2"/>
  <c r="B1517" i="2"/>
  <c r="AF1516" i="2"/>
  <c r="AA1516" i="2"/>
  <c r="B1516" i="2"/>
  <c r="AF1515" i="2"/>
  <c r="AA1515" i="2"/>
  <c r="B1515" i="2"/>
  <c r="AJ1514" i="2"/>
  <c r="AF1514" i="2"/>
  <c r="B1514" i="2"/>
  <c r="AF1513" i="2"/>
  <c r="AA1513" i="2"/>
  <c r="B1513" i="2"/>
  <c r="AF1512" i="2"/>
  <c r="AA1512" i="2"/>
  <c r="B1512" i="2"/>
  <c r="AF1511" i="2"/>
  <c r="AA1511" i="2"/>
  <c r="B1511" i="2"/>
  <c r="AF1510" i="2"/>
  <c r="AA1510" i="2"/>
  <c r="B1510" i="2"/>
  <c r="AF1509" i="2"/>
  <c r="AA1509" i="2"/>
  <c r="B1509" i="2"/>
  <c r="AF1508" i="2"/>
  <c r="AA1508" i="2"/>
  <c r="B1508" i="2"/>
  <c r="AF1507" i="2"/>
  <c r="AA1507" i="2"/>
  <c r="B1507" i="2"/>
  <c r="AF1506" i="2"/>
  <c r="AA1506" i="2"/>
  <c r="B1506" i="2"/>
  <c r="AF1505" i="2"/>
  <c r="AA1505" i="2"/>
  <c r="B1505" i="2"/>
  <c r="AF1504" i="2"/>
  <c r="AA1504" i="2"/>
  <c r="B1504" i="2"/>
  <c r="AF1503" i="2"/>
  <c r="AA1503" i="2"/>
  <c r="B1503" i="2"/>
  <c r="AJ1502" i="2"/>
  <c r="AF1502" i="2"/>
  <c r="AA1502" i="2"/>
  <c r="B1502" i="2"/>
  <c r="AF1501" i="2"/>
  <c r="AA1501" i="2"/>
  <c r="B1501" i="2"/>
  <c r="AJ1500" i="2"/>
  <c r="AF1500" i="2"/>
  <c r="AA1500" i="2"/>
  <c r="B1500" i="2"/>
  <c r="AF1499" i="2"/>
  <c r="AA1499" i="2"/>
  <c r="B1499" i="2"/>
  <c r="AF1498" i="2"/>
  <c r="AA1498" i="2"/>
  <c r="B1498" i="2"/>
  <c r="AF1497" i="2"/>
  <c r="AA1497" i="2"/>
  <c r="B1497" i="2"/>
  <c r="AF1496" i="2"/>
  <c r="AA1496" i="2"/>
  <c r="B1496" i="2"/>
  <c r="AF1495" i="2"/>
  <c r="AA1495" i="2"/>
  <c r="B1495" i="2"/>
  <c r="AF1494" i="2"/>
  <c r="AA1494" i="2"/>
  <c r="B1494" i="2"/>
  <c r="AJ1493" i="2"/>
  <c r="AF1493" i="2"/>
  <c r="AA1493" i="2"/>
  <c r="B1493" i="2"/>
  <c r="AF1492" i="2"/>
  <c r="AA1492" i="2"/>
  <c r="B1492" i="2"/>
  <c r="AF1491" i="2"/>
  <c r="AA1491" i="2"/>
  <c r="B1491" i="2"/>
  <c r="AF1490" i="2"/>
  <c r="AA1490" i="2"/>
  <c r="B1490" i="2"/>
  <c r="AF1489" i="2"/>
  <c r="AA1489" i="2"/>
  <c r="B1489" i="2"/>
  <c r="AF1488" i="2"/>
  <c r="AA1488" i="2"/>
  <c r="B1488" i="2"/>
  <c r="AF1487" i="2"/>
  <c r="B1487" i="2"/>
  <c r="AF1486" i="2"/>
  <c r="AA1486" i="2"/>
  <c r="B1486" i="2"/>
  <c r="AF1485" i="2"/>
  <c r="AA1485" i="2"/>
  <c r="B1485" i="2"/>
  <c r="AF1484" i="2"/>
  <c r="AA1484" i="2"/>
  <c r="B1484" i="2"/>
  <c r="AF1483" i="2"/>
  <c r="AA1483" i="2"/>
  <c r="B1483" i="2"/>
  <c r="AF1482" i="2"/>
  <c r="AA1482" i="2"/>
  <c r="B1482" i="2"/>
  <c r="AJ1481" i="2"/>
  <c r="AF1481" i="2"/>
  <c r="AA1481" i="2"/>
  <c r="B1481" i="2"/>
  <c r="AF1480" i="2"/>
  <c r="AA1480" i="2"/>
  <c r="B1480" i="2"/>
  <c r="AF1479" i="2"/>
  <c r="AA1479" i="2"/>
  <c r="B1479" i="2"/>
  <c r="AF1478" i="2"/>
  <c r="AA1478" i="2"/>
  <c r="B1478" i="2"/>
  <c r="AF1477" i="2"/>
  <c r="AA1477" i="2"/>
  <c r="B1477" i="2"/>
  <c r="AF1476" i="2"/>
  <c r="AA1476" i="2"/>
  <c r="B1476" i="2"/>
  <c r="AF1475" i="2"/>
  <c r="AA1475" i="2"/>
  <c r="B1475" i="2"/>
  <c r="AF1474" i="2"/>
  <c r="AA1474" i="2"/>
  <c r="B1474" i="2"/>
  <c r="AF1473" i="2"/>
  <c r="AA1473" i="2"/>
  <c r="B1473" i="2"/>
  <c r="AF1472" i="2"/>
  <c r="AA1472" i="2"/>
  <c r="B1472" i="2"/>
  <c r="AF1471" i="2"/>
  <c r="AA1471" i="2"/>
  <c r="B1471" i="2"/>
  <c r="AF1470" i="2"/>
  <c r="AA1470" i="2"/>
  <c r="B1470" i="2"/>
  <c r="AF1469" i="2"/>
  <c r="AA1469" i="2"/>
  <c r="B1469" i="2"/>
  <c r="AF1468" i="2"/>
  <c r="AA1468" i="2"/>
  <c r="B1468" i="2"/>
  <c r="AF1467" i="2"/>
  <c r="B1467" i="2"/>
  <c r="AF1466" i="2"/>
  <c r="AA1466" i="2"/>
  <c r="B1466" i="2"/>
  <c r="AF1465" i="2"/>
  <c r="AA1465" i="2"/>
  <c r="B1465" i="2"/>
  <c r="AF1464" i="2"/>
  <c r="AA1464" i="2"/>
  <c r="B1464" i="2"/>
  <c r="AF1463" i="2"/>
  <c r="B1463" i="2"/>
  <c r="AF1462" i="2"/>
  <c r="AA1462" i="2"/>
  <c r="B1462" i="2"/>
  <c r="AF1461" i="2"/>
  <c r="AA1461" i="2"/>
  <c r="B1461" i="2"/>
  <c r="AF1460" i="2"/>
  <c r="AA1460" i="2"/>
  <c r="B1460" i="2"/>
  <c r="AF1459" i="2"/>
  <c r="AA1459" i="2"/>
  <c r="B1459" i="2"/>
  <c r="AF1458" i="2"/>
  <c r="AA1458" i="2"/>
  <c r="B1458" i="2"/>
  <c r="AF1457" i="2"/>
  <c r="AA1457" i="2"/>
  <c r="B1457" i="2"/>
  <c r="AF1456" i="2"/>
  <c r="AA1456" i="2"/>
  <c r="B1456" i="2"/>
  <c r="AF1455" i="2"/>
  <c r="AA1455" i="2"/>
  <c r="B1455" i="2"/>
  <c r="AF1454" i="2"/>
  <c r="AA1454" i="2"/>
  <c r="B1454" i="2"/>
  <c r="AF1453" i="2"/>
  <c r="AA1453" i="2"/>
  <c r="B1453" i="2"/>
  <c r="AF1452" i="2"/>
  <c r="AA1452" i="2"/>
  <c r="B1452" i="2"/>
  <c r="AF1451" i="2"/>
  <c r="AA1451" i="2"/>
  <c r="B1451" i="2"/>
  <c r="AF1450" i="2"/>
  <c r="AA1450" i="2"/>
  <c r="B1450" i="2"/>
  <c r="AF1449" i="2"/>
  <c r="AA1449" i="2"/>
  <c r="B1449" i="2"/>
  <c r="AF1448" i="2"/>
  <c r="AA1448" i="2"/>
  <c r="B1448" i="2"/>
  <c r="AF1447" i="2"/>
  <c r="AA1447" i="2"/>
  <c r="B1447" i="2"/>
  <c r="AF1446" i="2"/>
  <c r="AA1446" i="2"/>
  <c r="B1446" i="2"/>
  <c r="AF1445" i="2"/>
  <c r="AA1445" i="2"/>
  <c r="B1445" i="2"/>
  <c r="AJ1444" i="2"/>
  <c r="AF1444" i="2"/>
  <c r="AA1444" i="2"/>
  <c r="B1444" i="2"/>
  <c r="AF1443" i="2"/>
  <c r="AA1443" i="2"/>
  <c r="B1443" i="2"/>
  <c r="AF1442" i="2"/>
  <c r="AA1442" i="2"/>
  <c r="B1442" i="2"/>
  <c r="AF1441" i="2"/>
  <c r="AA1441" i="2"/>
  <c r="B1441" i="2"/>
  <c r="AF1440" i="2"/>
  <c r="AA1440" i="2"/>
  <c r="B1440" i="2"/>
  <c r="AF1439" i="2"/>
  <c r="AA1439" i="2"/>
  <c r="B1439" i="2"/>
  <c r="AF1438" i="2"/>
  <c r="AA1438" i="2"/>
  <c r="B1438" i="2"/>
  <c r="AF1437" i="2"/>
  <c r="AA1437" i="2"/>
  <c r="B1437" i="2"/>
  <c r="AF1436" i="2"/>
  <c r="AA1436" i="2"/>
  <c r="B1436" i="2"/>
  <c r="AF1435" i="2"/>
  <c r="AA1435" i="2"/>
  <c r="B1435" i="2"/>
  <c r="AF1434" i="2"/>
  <c r="AA1434" i="2"/>
  <c r="B1434" i="2"/>
  <c r="AF1433" i="2"/>
  <c r="AA1433" i="2"/>
  <c r="B1433" i="2"/>
  <c r="AF1432" i="2"/>
  <c r="AA1432" i="2"/>
  <c r="B1432" i="2"/>
  <c r="AF1431" i="2"/>
  <c r="AA1431" i="2"/>
  <c r="B1431" i="2"/>
  <c r="AF1430" i="2"/>
  <c r="AA1430" i="2"/>
  <c r="B1430" i="2"/>
  <c r="AF1429" i="2"/>
  <c r="AA1429" i="2"/>
  <c r="B1429" i="2"/>
  <c r="AF1428" i="2"/>
  <c r="AA1428" i="2"/>
  <c r="B1428" i="2"/>
  <c r="AF1427" i="2"/>
  <c r="AA1427" i="2"/>
  <c r="B1427" i="2"/>
  <c r="AF1426" i="2"/>
  <c r="B1426" i="2"/>
  <c r="AF1425" i="2"/>
  <c r="AA1425" i="2"/>
  <c r="B1425" i="2"/>
  <c r="AJ1424" i="2"/>
  <c r="AF1424" i="2"/>
  <c r="AA1424" i="2"/>
  <c r="B1424" i="2"/>
  <c r="AF1423" i="2"/>
  <c r="AA1423" i="2"/>
  <c r="B1423" i="2"/>
  <c r="AF1422" i="2"/>
  <c r="AA1422" i="2"/>
  <c r="B1422" i="2"/>
  <c r="AF1421" i="2"/>
  <c r="AA1421" i="2"/>
  <c r="B1421" i="2"/>
  <c r="AF1420" i="2"/>
  <c r="AA1420" i="2"/>
  <c r="B1420" i="2"/>
  <c r="AF1419" i="2"/>
  <c r="AA1419" i="2"/>
  <c r="B1419" i="2"/>
  <c r="AF1418" i="2"/>
  <c r="AA1418" i="2"/>
  <c r="B1418" i="2"/>
  <c r="AF1417" i="2"/>
  <c r="AA1417" i="2"/>
  <c r="B1417" i="2"/>
  <c r="AF1416" i="2"/>
  <c r="AA1416" i="2"/>
  <c r="B1416" i="2"/>
  <c r="AF1415" i="2"/>
  <c r="AA1415" i="2"/>
  <c r="B1415" i="2"/>
  <c r="AF1414" i="2"/>
  <c r="AA1414" i="2"/>
  <c r="B1414" i="2"/>
  <c r="AF1413" i="2"/>
  <c r="B1413" i="2"/>
  <c r="AF1412" i="2"/>
  <c r="AA1412" i="2"/>
  <c r="B1412" i="2"/>
  <c r="AF1411" i="2"/>
  <c r="AA1411" i="2"/>
  <c r="B1411" i="2"/>
  <c r="AF1410" i="2"/>
  <c r="AA1410" i="2"/>
  <c r="B1410" i="2"/>
  <c r="AF1409" i="2"/>
  <c r="AA1409" i="2"/>
  <c r="B1409" i="2"/>
  <c r="AF1408" i="2"/>
  <c r="AA1408" i="2"/>
  <c r="B1408" i="2"/>
  <c r="AF1407" i="2"/>
  <c r="AA1407" i="2"/>
  <c r="B1407" i="2"/>
  <c r="AF1406" i="2"/>
  <c r="AA1406" i="2"/>
  <c r="B1406" i="2"/>
  <c r="AF1405" i="2"/>
  <c r="AA1405" i="2"/>
  <c r="B1405" i="2"/>
  <c r="AF1404" i="2"/>
  <c r="AA1404" i="2"/>
  <c r="B1404" i="2"/>
  <c r="AF1403" i="2"/>
  <c r="AA1403" i="2"/>
  <c r="B1403" i="2"/>
  <c r="AF1402" i="2"/>
  <c r="AA1402" i="2"/>
  <c r="B1402" i="2"/>
  <c r="AF1401" i="2"/>
  <c r="AA1401" i="2"/>
  <c r="B1401" i="2"/>
  <c r="AF1400" i="2"/>
  <c r="AA1400" i="2"/>
  <c r="B1400" i="2"/>
  <c r="AJ1399" i="2"/>
  <c r="AF1399" i="2"/>
  <c r="AA1399" i="2"/>
  <c r="B1399" i="2"/>
  <c r="AF1398" i="2"/>
  <c r="AA1398" i="2"/>
  <c r="B1398" i="2"/>
  <c r="AF1397" i="2"/>
  <c r="AA1397" i="2"/>
  <c r="B1397" i="2"/>
  <c r="AF1396" i="2"/>
  <c r="AA1396" i="2"/>
  <c r="B1396" i="2"/>
  <c r="AF1395" i="2"/>
  <c r="AA1395" i="2"/>
  <c r="B1395" i="2"/>
  <c r="AF1394" i="2"/>
  <c r="AA1394" i="2"/>
  <c r="B1394" i="2"/>
  <c r="AF1393" i="2"/>
  <c r="AA1393" i="2"/>
  <c r="B1393" i="2"/>
  <c r="AF1392" i="2"/>
  <c r="B1392" i="2"/>
  <c r="AF1391" i="2"/>
  <c r="B1391" i="2"/>
  <c r="AJ1390" i="2"/>
  <c r="AF1390" i="2"/>
  <c r="B1390" i="2"/>
  <c r="AF1389" i="2"/>
  <c r="AA1389" i="2"/>
  <c r="B1389" i="2"/>
  <c r="AF1388" i="2"/>
  <c r="AA1388" i="2"/>
  <c r="B1388" i="2"/>
  <c r="AF1387" i="2"/>
  <c r="AA1387" i="2"/>
  <c r="B1387" i="2"/>
  <c r="AF1386" i="2"/>
  <c r="AA1386" i="2"/>
  <c r="B1386" i="2"/>
  <c r="AF1385" i="2"/>
  <c r="AA1385" i="2"/>
  <c r="B1385" i="2"/>
  <c r="AJ1384" i="2"/>
  <c r="AF1384" i="2"/>
  <c r="AA1384" i="2"/>
  <c r="B1384" i="2"/>
  <c r="AF1383" i="2"/>
  <c r="B1383" i="2"/>
  <c r="AF1382" i="2"/>
  <c r="AA1382" i="2"/>
  <c r="B1382" i="2"/>
  <c r="AF1381" i="2"/>
  <c r="AA1381" i="2"/>
  <c r="B1381" i="2"/>
  <c r="AF1380" i="2"/>
  <c r="AA1380" i="2"/>
  <c r="B1380" i="2"/>
  <c r="AF1379" i="2"/>
  <c r="AA1379" i="2"/>
  <c r="B1379" i="2"/>
  <c r="AF1378" i="2"/>
  <c r="B1378" i="2"/>
  <c r="AF1377" i="2"/>
  <c r="AA1377" i="2"/>
  <c r="B1377" i="2"/>
  <c r="AF1376" i="2"/>
  <c r="AA1376" i="2"/>
  <c r="B1376" i="2"/>
  <c r="AF1375" i="2"/>
  <c r="B1375" i="2"/>
  <c r="AF1374" i="2"/>
  <c r="AA1374" i="2"/>
  <c r="B1374" i="2"/>
  <c r="AF1373" i="2"/>
  <c r="AA1373" i="2"/>
  <c r="B1373" i="2"/>
  <c r="AF1372" i="2"/>
  <c r="AA1372" i="2"/>
  <c r="B1372" i="2"/>
  <c r="AF1371" i="2"/>
  <c r="AA1371" i="2"/>
  <c r="B1371" i="2"/>
  <c r="AF1370" i="2"/>
  <c r="AA1370" i="2"/>
  <c r="B1370" i="2"/>
  <c r="AF1369" i="2"/>
  <c r="AA1369" i="2"/>
  <c r="B1369" i="2"/>
  <c r="AF1368" i="2"/>
  <c r="AA1368" i="2"/>
  <c r="B1368" i="2"/>
  <c r="AF1367" i="2"/>
  <c r="AA1367" i="2"/>
  <c r="B1367" i="2"/>
  <c r="AJ1366" i="2"/>
  <c r="AF1366" i="2"/>
  <c r="AA1366" i="2"/>
  <c r="B1366" i="2"/>
  <c r="AJ1365" i="2"/>
  <c r="AF1365" i="2"/>
  <c r="AA1365" i="2"/>
  <c r="B1365" i="2"/>
  <c r="AF1364" i="2"/>
  <c r="AA1364" i="2"/>
  <c r="B1364" i="2"/>
  <c r="AF1363" i="2"/>
  <c r="AA1363" i="2"/>
  <c r="B1363" i="2"/>
  <c r="AF1362" i="2"/>
  <c r="AA1362" i="2"/>
  <c r="B1362" i="2"/>
  <c r="AF1361" i="2"/>
  <c r="AA1361" i="2"/>
  <c r="B1361" i="2"/>
  <c r="AF1360" i="2"/>
  <c r="AA1360" i="2"/>
  <c r="B1360" i="2"/>
  <c r="AF1359" i="2"/>
  <c r="AA1359" i="2"/>
  <c r="B1359" i="2"/>
  <c r="AF1358" i="2"/>
  <c r="AA1358" i="2"/>
  <c r="B1358" i="2"/>
  <c r="AF1357" i="2"/>
  <c r="AA1357" i="2"/>
  <c r="B1357" i="2"/>
  <c r="AF1356" i="2"/>
  <c r="AA1356" i="2"/>
  <c r="B1356" i="2"/>
  <c r="AF1355" i="2"/>
  <c r="AA1355" i="2"/>
  <c r="B1355" i="2"/>
  <c r="AF1354" i="2"/>
  <c r="AA1354" i="2"/>
  <c r="B1354" i="2"/>
  <c r="AF1353" i="2"/>
  <c r="AA1353" i="2"/>
  <c r="B1353" i="2"/>
  <c r="AF1352" i="2"/>
  <c r="AA1352" i="2"/>
  <c r="B1352" i="2"/>
  <c r="AF1351" i="2"/>
  <c r="AA1351" i="2"/>
  <c r="B1351" i="2"/>
  <c r="AF1350" i="2"/>
  <c r="AA1350" i="2"/>
  <c r="B1350" i="2"/>
  <c r="AF1349" i="2"/>
  <c r="B1349" i="2"/>
  <c r="AJ1348" i="2"/>
  <c r="AF1348" i="2"/>
  <c r="AA1348" i="2"/>
  <c r="B1348" i="2"/>
  <c r="AF1347" i="2"/>
  <c r="AA1347" i="2"/>
  <c r="B1347" i="2"/>
  <c r="AF1346" i="2"/>
  <c r="AA1346" i="2"/>
  <c r="B1346" i="2"/>
  <c r="AF1345" i="2"/>
  <c r="AA1345" i="2"/>
  <c r="B1345" i="2"/>
  <c r="AF1344" i="2"/>
  <c r="AA1344" i="2"/>
  <c r="B1344" i="2"/>
  <c r="AF1343" i="2"/>
  <c r="AA1343" i="2"/>
  <c r="B1343" i="2"/>
  <c r="AF1342" i="2"/>
  <c r="AA1342" i="2"/>
  <c r="B1342" i="2"/>
  <c r="AF1341" i="2"/>
  <c r="AA1341" i="2"/>
  <c r="B1341" i="2"/>
  <c r="AF1340" i="2"/>
  <c r="AA1340" i="2"/>
  <c r="B1340" i="2"/>
  <c r="AF1339" i="2"/>
  <c r="B1339" i="2"/>
  <c r="AF1338" i="2"/>
  <c r="AA1338" i="2"/>
  <c r="B1338" i="2"/>
  <c r="AF1337" i="2"/>
  <c r="AA1337" i="2"/>
  <c r="B1337" i="2"/>
  <c r="AF1336" i="2"/>
  <c r="AA1336" i="2"/>
  <c r="B1336" i="2"/>
  <c r="AF1335" i="2"/>
  <c r="AA1335" i="2"/>
  <c r="B1335" i="2"/>
  <c r="AF1334" i="2"/>
  <c r="AA1334" i="2"/>
  <c r="B1334" i="2"/>
  <c r="AJ1333" i="2"/>
  <c r="AF1333" i="2"/>
  <c r="AA1333" i="2"/>
  <c r="B1333" i="2"/>
  <c r="AF1332" i="2"/>
  <c r="AA1332" i="2"/>
  <c r="B1332" i="2"/>
  <c r="AF1331" i="2"/>
  <c r="AA1331" i="2"/>
  <c r="B1331" i="2"/>
  <c r="AF1330" i="2"/>
  <c r="AA1330" i="2"/>
  <c r="B1330" i="2"/>
  <c r="AF1329" i="2"/>
  <c r="AA1329" i="2"/>
  <c r="B1329" i="2"/>
  <c r="AF1328" i="2"/>
  <c r="AA1328" i="2"/>
  <c r="B1328" i="2"/>
  <c r="AF1327" i="2"/>
  <c r="AA1327" i="2"/>
  <c r="B1327" i="2"/>
  <c r="AF1326" i="2"/>
  <c r="AA1326" i="2"/>
  <c r="B1326" i="2"/>
  <c r="AF1325" i="2"/>
  <c r="AA1325" i="2"/>
  <c r="B1325" i="2"/>
  <c r="AF1324" i="2"/>
  <c r="AA1324" i="2"/>
  <c r="B1324" i="2"/>
  <c r="AF1323" i="2"/>
  <c r="AA1323" i="2"/>
  <c r="B1323" i="2"/>
  <c r="AF1322" i="2"/>
  <c r="AA1322" i="2"/>
  <c r="B1322" i="2"/>
  <c r="AF1321" i="2"/>
  <c r="AA1321" i="2"/>
  <c r="B1321" i="2"/>
  <c r="AF1320" i="2"/>
  <c r="AA1320" i="2"/>
  <c r="B1320" i="2"/>
  <c r="AF1319" i="2"/>
  <c r="AA1319" i="2"/>
  <c r="B1319" i="2"/>
  <c r="AF1318" i="2"/>
  <c r="AA1318" i="2"/>
  <c r="B1318" i="2"/>
  <c r="AF1317" i="2"/>
  <c r="AA1317" i="2"/>
  <c r="B1317" i="2"/>
  <c r="AF1316" i="2"/>
  <c r="AA1316" i="2"/>
  <c r="B1316" i="2"/>
  <c r="AF1315" i="2"/>
  <c r="AA1315" i="2"/>
  <c r="B1315" i="2"/>
  <c r="AF1314" i="2"/>
  <c r="AA1314" i="2"/>
  <c r="B1314" i="2"/>
  <c r="AF1313" i="2"/>
  <c r="AA1313" i="2"/>
  <c r="B1313" i="2"/>
  <c r="AF1312" i="2"/>
  <c r="AA1312" i="2"/>
  <c r="B1312" i="2"/>
  <c r="AF1311" i="2"/>
  <c r="AA1311" i="2"/>
  <c r="B1311" i="2"/>
  <c r="AF1310" i="2"/>
  <c r="AA1310" i="2"/>
  <c r="B1310" i="2"/>
  <c r="AF1309" i="2"/>
  <c r="AA1309" i="2"/>
  <c r="B1309" i="2"/>
  <c r="AF1308" i="2"/>
  <c r="AA1308" i="2"/>
  <c r="B1308" i="2"/>
  <c r="AF1307" i="2"/>
  <c r="AA1307" i="2"/>
  <c r="B1307" i="2"/>
  <c r="AF1306" i="2"/>
  <c r="AA1306" i="2"/>
  <c r="B1306" i="2"/>
  <c r="AF1305" i="2"/>
  <c r="AA1305" i="2"/>
  <c r="B1305" i="2"/>
  <c r="AF1304" i="2"/>
  <c r="AA1304" i="2"/>
  <c r="B1304" i="2"/>
  <c r="AF1303" i="2"/>
  <c r="AA1303" i="2"/>
  <c r="B1303" i="2"/>
  <c r="AF1302" i="2"/>
  <c r="AA1302" i="2"/>
  <c r="B1302" i="2"/>
  <c r="AF1301" i="2"/>
  <c r="AA1301" i="2"/>
  <c r="B1301" i="2"/>
  <c r="AF1300" i="2"/>
  <c r="AA1300" i="2"/>
  <c r="B1300" i="2"/>
  <c r="AF1299" i="2"/>
  <c r="AA1299" i="2"/>
  <c r="B1299" i="2"/>
  <c r="AF1298" i="2"/>
  <c r="AA1298" i="2"/>
  <c r="B1298" i="2"/>
  <c r="AF1297" i="2"/>
  <c r="AA1297" i="2"/>
  <c r="B1297" i="2"/>
  <c r="AF1296" i="2"/>
  <c r="AA1296" i="2"/>
  <c r="B1296" i="2"/>
  <c r="AF1295" i="2"/>
  <c r="AA1295" i="2"/>
  <c r="B1295" i="2"/>
  <c r="AF1294" i="2"/>
  <c r="AA1294" i="2"/>
  <c r="B1294" i="2"/>
  <c r="AF1293" i="2"/>
  <c r="AA1293" i="2"/>
  <c r="B1293" i="2"/>
  <c r="AJ1292" i="2"/>
  <c r="AF1292" i="2"/>
  <c r="AA1292" i="2"/>
  <c r="B1292" i="2"/>
  <c r="AF1291" i="2"/>
  <c r="AA1291" i="2"/>
  <c r="B1291" i="2"/>
  <c r="AF1290" i="2"/>
  <c r="AA1290" i="2"/>
  <c r="B1290" i="2"/>
  <c r="AF1289" i="2"/>
  <c r="AA1289" i="2"/>
  <c r="B1289" i="2"/>
  <c r="AF1288" i="2"/>
  <c r="AA1288" i="2"/>
  <c r="B1288" i="2"/>
  <c r="AF1287" i="2"/>
  <c r="AA1287" i="2"/>
  <c r="B1287" i="2"/>
  <c r="AF1286" i="2"/>
  <c r="AA1286" i="2"/>
  <c r="B1286" i="2"/>
  <c r="AF1285" i="2"/>
  <c r="AA1285" i="2"/>
  <c r="B1285" i="2"/>
  <c r="AF1284" i="2"/>
  <c r="AA1284" i="2"/>
  <c r="B1284" i="2"/>
  <c r="AF1283" i="2"/>
  <c r="AA1283" i="2"/>
  <c r="B1283" i="2"/>
  <c r="AF1282" i="2"/>
  <c r="AA1282" i="2"/>
  <c r="B1282" i="2"/>
  <c r="AF1281" i="2"/>
  <c r="AA1281" i="2"/>
  <c r="B1281" i="2"/>
  <c r="AF1280" i="2"/>
  <c r="AA1280" i="2"/>
  <c r="B1280" i="2"/>
  <c r="AF1279" i="2"/>
  <c r="AA1279" i="2"/>
  <c r="B1279" i="2"/>
  <c r="AF1278" i="2"/>
  <c r="AA1278" i="2"/>
  <c r="B1278" i="2"/>
  <c r="AF1277" i="2"/>
  <c r="AA1277" i="2"/>
  <c r="B1277" i="2"/>
  <c r="AF1276" i="2"/>
  <c r="AA1276" i="2"/>
  <c r="B1276" i="2"/>
  <c r="AF1275" i="2"/>
  <c r="AA1275" i="2"/>
  <c r="B1275" i="2"/>
  <c r="AF1274" i="2"/>
  <c r="AA1274" i="2"/>
  <c r="B1274" i="2"/>
  <c r="AF1273" i="2"/>
  <c r="AA1273" i="2"/>
  <c r="B1273" i="2"/>
  <c r="AF1272" i="2"/>
  <c r="AA1272" i="2"/>
  <c r="B1272" i="2"/>
  <c r="AF1271" i="2"/>
  <c r="AA1271" i="2"/>
  <c r="B1271" i="2"/>
  <c r="AF1270" i="2"/>
  <c r="AA1270" i="2"/>
  <c r="B1270" i="2"/>
  <c r="AF1269" i="2"/>
  <c r="AA1269" i="2"/>
  <c r="B1269" i="2"/>
  <c r="AF1268" i="2"/>
  <c r="AA1268" i="2"/>
  <c r="B1268" i="2"/>
  <c r="AF1267" i="2"/>
  <c r="AA1267" i="2"/>
  <c r="B1267" i="2"/>
  <c r="AF1266" i="2"/>
  <c r="B1266" i="2"/>
  <c r="AF1265" i="2"/>
  <c r="AA1265" i="2"/>
  <c r="B1265" i="2"/>
  <c r="AF1264" i="2"/>
  <c r="AA1264" i="2"/>
  <c r="B1264" i="2"/>
  <c r="AF1263" i="2"/>
  <c r="AA1263" i="2"/>
  <c r="B1263" i="2"/>
  <c r="AF1262" i="2"/>
  <c r="AA1262" i="2"/>
  <c r="B1262" i="2"/>
  <c r="AF1261" i="2"/>
  <c r="B1261" i="2"/>
  <c r="AF1260" i="2"/>
  <c r="AA1260" i="2"/>
  <c r="B1260" i="2"/>
  <c r="AF1259" i="2"/>
  <c r="B1259" i="2"/>
  <c r="AF1258" i="2"/>
  <c r="AA1258" i="2"/>
  <c r="B1258" i="2"/>
  <c r="AF1257" i="2"/>
  <c r="AA1257" i="2"/>
  <c r="B1257" i="2"/>
  <c r="AF1256" i="2"/>
  <c r="AA1256" i="2"/>
  <c r="B1256" i="2"/>
  <c r="AF1255" i="2"/>
  <c r="AA1255" i="2"/>
  <c r="B1255" i="2"/>
  <c r="AJ1254" i="2"/>
  <c r="AF1254" i="2"/>
  <c r="AA1254" i="2"/>
  <c r="B1254" i="2"/>
  <c r="AF1253" i="2"/>
  <c r="AA1253" i="2"/>
  <c r="B1253" i="2"/>
  <c r="AF1252" i="2"/>
  <c r="AA1252" i="2"/>
  <c r="B1252" i="2"/>
  <c r="AF1251" i="2"/>
  <c r="AA1251" i="2"/>
  <c r="B1251" i="2"/>
  <c r="AF1250" i="2"/>
  <c r="AA1250" i="2"/>
  <c r="B1250" i="2"/>
  <c r="AF1249" i="2"/>
  <c r="AA1249" i="2"/>
  <c r="B1249" i="2"/>
  <c r="AF1248" i="2"/>
  <c r="AA1248" i="2"/>
  <c r="B1248" i="2"/>
  <c r="AF1247" i="2"/>
  <c r="AA1247" i="2"/>
  <c r="B1247" i="2"/>
  <c r="AF1246" i="2"/>
  <c r="AA1246" i="2"/>
  <c r="B1246" i="2"/>
  <c r="AF1245" i="2"/>
  <c r="AA1245" i="2"/>
  <c r="B1245" i="2"/>
  <c r="AF1244" i="2"/>
  <c r="AA1244" i="2"/>
  <c r="B1244" i="2"/>
  <c r="AF1243" i="2"/>
  <c r="AA1243" i="2"/>
  <c r="B1243" i="2"/>
  <c r="AF1242" i="2"/>
  <c r="AA1242" i="2"/>
  <c r="B1242" i="2"/>
  <c r="AF1241" i="2"/>
  <c r="AA1241" i="2"/>
  <c r="B1241" i="2"/>
  <c r="AF1240" i="2"/>
  <c r="AA1240" i="2"/>
  <c r="B1240" i="2"/>
  <c r="AF1239" i="2"/>
  <c r="AA1239" i="2"/>
  <c r="B1239" i="2"/>
  <c r="AJ1238" i="2"/>
  <c r="AF1238" i="2"/>
  <c r="AA1238" i="2"/>
  <c r="B1238" i="2"/>
  <c r="AF1237" i="2"/>
  <c r="AA1237" i="2"/>
  <c r="B1237" i="2"/>
  <c r="AF1236" i="2"/>
  <c r="AA1236" i="2"/>
  <c r="B1236" i="2"/>
  <c r="AF1235" i="2"/>
  <c r="AA1235" i="2"/>
  <c r="B1235" i="2"/>
  <c r="AF1234" i="2"/>
  <c r="AA1234" i="2"/>
  <c r="B1234" i="2"/>
  <c r="AF1233" i="2"/>
  <c r="AA1233" i="2"/>
  <c r="B1233" i="2"/>
  <c r="AF1232" i="2"/>
  <c r="AA1232" i="2"/>
  <c r="B1232" i="2"/>
  <c r="AF1231" i="2"/>
  <c r="AA1231" i="2"/>
  <c r="B1231" i="2"/>
  <c r="AF1230" i="2"/>
  <c r="AA1230" i="2"/>
  <c r="B1230" i="2"/>
  <c r="AF1229" i="2"/>
  <c r="AA1229" i="2"/>
  <c r="B1229" i="2"/>
  <c r="AJ1228" i="2"/>
  <c r="AF1228" i="2"/>
  <c r="AA1228" i="2"/>
  <c r="B1228" i="2"/>
  <c r="AF1227" i="2"/>
  <c r="AA1227" i="2"/>
  <c r="B1227" i="2"/>
  <c r="AF1226" i="2"/>
  <c r="AA1226" i="2"/>
  <c r="B1226" i="2"/>
  <c r="AF1225" i="2"/>
  <c r="AA1225" i="2"/>
  <c r="B1225" i="2"/>
  <c r="AF1224" i="2"/>
  <c r="B1224" i="2"/>
  <c r="AF1223" i="2"/>
  <c r="B1223" i="2"/>
  <c r="AF1222" i="2"/>
  <c r="AA1222" i="2"/>
  <c r="B1222" i="2"/>
  <c r="AF1221" i="2"/>
  <c r="AA1221" i="2"/>
  <c r="B1221" i="2"/>
  <c r="AF1220" i="2"/>
  <c r="AA1220" i="2"/>
  <c r="B1220" i="2"/>
  <c r="AF1219" i="2"/>
  <c r="AA1219" i="2"/>
  <c r="B1219" i="2"/>
  <c r="AF1218" i="2"/>
  <c r="AA1218" i="2"/>
  <c r="B1218" i="2"/>
  <c r="AF1217" i="2"/>
  <c r="AA1217" i="2"/>
  <c r="B1217" i="2"/>
  <c r="AF1216" i="2"/>
  <c r="AA1216" i="2"/>
  <c r="B1216" i="2"/>
  <c r="AF1215" i="2"/>
  <c r="AA1215" i="2"/>
  <c r="B1215" i="2"/>
  <c r="AJ1214" i="2"/>
  <c r="AF1214" i="2"/>
  <c r="AA1214" i="2"/>
  <c r="B1214" i="2"/>
  <c r="AF1213" i="2"/>
  <c r="AA1213" i="2"/>
  <c r="B1213" i="2"/>
  <c r="AF1212" i="2"/>
  <c r="AA1212" i="2"/>
  <c r="B1212" i="2"/>
  <c r="AF1211" i="2"/>
  <c r="AA1211" i="2"/>
  <c r="B1211" i="2"/>
  <c r="AF1210" i="2"/>
  <c r="AA1210" i="2"/>
  <c r="B1210" i="2"/>
  <c r="AF1209" i="2"/>
  <c r="AA1209" i="2"/>
  <c r="B1209" i="2"/>
  <c r="AF1208" i="2"/>
  <c r="AA1208" i="2"/>
  <c r="B1208" i="2"/>
  <c r="AF1207" i="2"/>
  <c r="AA1207" i="2"/>
  <c r="B1207" i="2"/>
  <c r="AF1206" i="2"/>
  <c r="AA1206" i="2"/>
  <c r="B1206" i="2"/>
  <c r="AF1205" i="2"/>
  <c r="B1205" i="2"/>
  <c r="AF1204" i="2"/>
  <c r="AA1204" i="2"/>
  <c r="B1204" i="2"/>
  <c r="AF1203" i="2"/>
  <c r="AA1203" i="2"/>
  <c r="B1203" i="2"/>
  <c r="AF1202" i="2"/>
  <c r="AA1202" i="2"/>
  <c r="B1202" i="2"/>
  <c r="AJ1201" i="2"/>
  <c r="AF1201" i="2"/>
  <c r="AA1201" i="2"/>
  <c r="B1201" i="2"/>
  <c r="AF1200" i="2"/>
  <c r="AA1200" i="2"/>
  <c r="B1200" i="2"/>
  <c r="AF1199" i="2"/>
  <c r="AA1199" i="2"/>
  <c r="B1199" i="2"/>
  <c r="AF1198" i="2"/>
  <c r="AA1198" i="2"/>
  <c r="B1198" i="2"/>
  <c r="AF1197" i="2"/>
  <c r="AA1197" i="2"/>
  <c r="B1197" i="2"/>
  <c r="AF1196" i="2"/>
  <c r="AA1196" i="2"/>
  <c r="B1196" i="2"/>
  <c r="AF1195" i="2"/>
  <c r="AA1195" i="2"/>
  <c r="B1195" i="2"/>
  <c r="AF1194" i="2"/>
  <c r="AA1194" i="2"/>
  <c r="B1194" i="2"/>
  <c r="AF1193" i="2"/>
  <c r="AA1193" i="2"/>
  <c r="B1193" i="2"/>
  <c r="AF1192" i="2"/>
  <c r="AA1192" i="2"/>
  <c r="B1192" i="2"/>
  <c r="AF1191" i="2"/>
  <c r="AA1191" i="2"/>
  <c r="B1191" i="2"/>
  <c r="AF1190" i="2"/>
  <c r="AA1190" i="2"/>
  <c r="B1190" i="2"/>
  <c r="AF1189" i="2"/>
  <c r="AA1189" i="2"/>
  <c r="B1189" i="2"/>
  <c r="AF1188" i="2"/>
  <c r="AA1188" i="2"/>
  <c r="B1188" i="2"/>
  <c r="AF1187" i="2"/>
  <c r="AA1187" i="2"/>
  <c r="B1187" i="2"/>
  <c r="AF1186" i="2"/>
  <c r="AA1186" i="2"/>
  <c r="B1186" i="2"/>
  <c r="AF1185" i="2"/>
  <c r="AA1185" i="2"/>
  <c r="B1185" i="2"/>
  <c r="AF1184" i="2"/>
  <c r="AA1184" i="2"/>
  <c r="B1184" i="2"/>
  <c r="AF1183" i="2"/>
  <c r="AA1183" i="2"/>
  <c r="B1183" i="2"/>
  <c r="AF1182" i="2"/>
  <c r="AA1182" i="2"/>
  <c r="B1182" i="2"/>
  <c r="AF1181" i="2"/>
  <c r="AA1181" i="2"/>
  <c r="B1181" i="2"/>
  <c r="AF1180" i="2"/>
  <c r="AA1180" i="2"/>
  <c r="B1180" i="2"/>
  <c r="AF1179" i="2"/>
  <c r="AA1179" i="2"/>
  <c r="B1179" i="2"/>
  <c r="AF1178" i="2"/>
  <c r="AA1178" i="2"/>
  <c r="B1178" i="2"/>
  <c r="AJ1177" i="2"/>
  <c r="AF1177" i="2"/>
  <c r="AA1177" i="2"/>
  <c r="B1177" i="2"/>
  <c r="AF1176" i="2"/>
  <c r="AA1176" i="2"/>
  <c r="B1176" i="2"/>
  <c r="AJ1175" i="2"/>
  <c r="AF1175" i="2"/>
  <c r="AA1175" i="2"/>
  <c r="B1175" i="2"/>
  <c r="AJ1174" i="2"/>
  <c r="AF1174" i="2"/>
  <c r="AA1174" i="2"/>
  <c r="B1174" i="2"/>
  <c r="AF1173" i="2"/>
  <c r="AA1173" i="2"/>
  <c r="B1173" i="2"/>
  <c r="AF1172" i="2"/>
  <c r="AA1172" i="2"/>
  <c r="B1172" i="2"/>
  <c r="AF1171" i="2"/>
  <c r="AA1171" i="2"/>
  <c r="B1171" i="2"/>
  <c r="AF1170" i="2"/>
  <c r="AA1170" i="2"/>
  <c r="B1170" i="2"/>
  <c r="AF1169" i="2"/>
  <c r="AA1169" i="2"/>
  <c r="B1169" i="2"/>
  <c r="AF1168" i="2"/>
  <c r="AA1168" i="2"/>
  <c r="B1168" i="2"/>
  <c r="AF1167" i="2"/>
  <c r="AA1167" i="2"/>
  <c r="B1167" i="2"/>
  <c r="AF1166" i="2"/>
  <c r="AA1166" i="2"/>
  <c r="B1166" i="2"/>
  <c r="AF1165" i="2"/>
  <c r="AA1165" i="2"/>
  <c r="B1165" i="2"/>
  <c r="AF1164" i="2"/>
  <c r="AA1164" i="2"/>
  <c r="B1164" i="2"/>
  <c r="AF1163" i="2"/>
  <c r="AA1163" i="2"/>
  <c r="B1163" i="2"/>
  <c r="AF1162" i="2"/>
  <c r="AA1162" i="2"/>
  <c r="B1162" i="2"/>
  <c r="AF1161" i="2"/>
  <c r="AA1161" i="2"/>
  <c r="B1161" i="2"/>
  <c r="AF1160" i="2"/>
  <c r="AA1160" i="2"/>
  <c r="B1160" i="2"/>
  <c r="AF1159" i="2"/>
  <c r="AA1159" i="2"/>
  <c r="B1159" i="2"/>
  <c r="AF1158" i="2"/>
  <c r="AA1158" i="2"/>
  <c r="B1158" i="2"/>
  <c r="AF1157" i="2"/>
  <c r="AA1157" i="2"/>
  <c r="B1157" i="2"/>
  <c r="AF1156" i="2"/>
  <c r="AA1156" i="2"/>
  <c r="B1156" i="2"/>
  <c r="AF1155" i="2"/>
  <c r="AA1155" i="2"/>
  <c r="B1155" i="2"/>
  <c r="AF1154" i="2"/>
  <c r="B1154" i="2"/>
  <c r="AF1153" i="2"/>
  <c r="AA1153" i="2"/>
  <c r="B1153" i="2"/>
  <c r="AJ1152" i="2"/>
  <c r="AF1152" i="2"/>
  <c r="AA1152" i="2"/>
  <c r="B1152" i="2"/>
  <c r="AF1151" i="2"/>
  <c r="AA1151" i="2"/>
  <c r="B1151" i="2"/>
  <c r="AF1150" i="2"/>
  <c r="AA1150" i="2"/>
  <c r="B1150" i="2"/>
  <c r="AF1149" i="2"/>
  <c r="AA1149" i="2"/>
  <c r="B1149" i="2"/>
  <c r="AF1148" i="2"/>
  <c r="AA1148" i="2"/>
  <c r="B1148" i="2"/>
  <c r="AF1147" i="2"/>
  <c r="AA1147" i="2"/>
  <c r="B1147" i="2"/>
  <c r="AF1146" i="2"/>
  <c r="AA1146" i="2"/>
  <c r="B1146" i="2"/>
  <c r="AF1145" i="2"/>
  <c r="AA1145" i="2"/>
  <c r="B1145" i="2"/>
  <c r="AF1144" i="2"/>
  <c r="AA1144" i="2"/>
  <c r="B1144" i="2"/>
  <c r="AF1143" i="2"/>
  <c r="AA1143" i="2"/>
  <c r="B1143" i="2"/>
  <c r="AF1142" i="2"/>
  <c r="AA1142" i="2"/>
  <c r="B1142" i="2"/>
  <c r="AF1141" i="2"/>
  <c r="AA1141" i="2"/>
  <c r="B1141" i="2"/>
  <c r="AF1140" i="2"/>
  <c r="B1140" i="2"/>
  <c r="AF1139" i="2"/>
  <c r="AA1139" i="2"/>
  <c r="B1139" i="2"/>
  <c r="AF1138" i="2"/>
  <c r="B1138" i="2"/>
  <c r="AF1137" i="2"/>
  <c r="AA1137" i="2"/>
  <c r="B1137" i="2"/>
  <c r="AF1136" i="2"/>
  <c r="AA1136" i="2"/>
  <c r="B1136" i="2"/>
  <c r="AF1135" i="2"/>
  <c r="AA1135" i="2"/>
  <c r="B1135" i="2"/>
  <c r="AF1134" i="2"/>
  <c r="AA1134" i="2"/>
  <c r="B1134" i="2"/>
  <c r="AF1133" i="2"/>
  <c r="B1133" i="2"/>
  <c r="AF1132" i="2"/>
  <c r="B1132" i="2"/>
  <c r="AF1131" i="2"/>
  <c r="AA1131" i="2"/>
  <c r="B1131" i="2"/>
  <c r="AF1130" i="2"/>
  <c r="B1130" i="2"/>
  <c r="AF1129" i="2"/>
  <c r="B1129" i="2"/>
  <c r="AF1128" i="2"/>
  <c r="B1128" i="2"/>
  <c r="AF1127" i="2"/>
  <c r="B1127" i="2"/>
  <c r="AF1126" i="2"/>
  <c r="AA1126" i="2"/>
  <c r="B1126" i="2"/>
  <c r="AF1125" i="2"/>
  <c r="AA1125" i="2"/>
  <c r="B1125" i="2"/>
  <c r="AF1124" i="2"/>
  <c r="AA1124" i="2"/>
  <c r="B1124" i="2"/>
  <c r="AF1123" i="2"/>
  <c r="AA1123" i="2"/>
  <c r="B1123" i="2"/>
  <c r="AF1122" i="2"/>
  <c r="AA1122" i="2"/>
  <c r="B1122" i="2"/>
  <c r="AJ1121" i="2"/>
  <c r="AF1121" i="2"/>
  <c r="AA1121" i="2"/>
  <c r="B1121" i="2"/>
  <c r="AF1120" i="2"/>
  <c r="AA1120" i="2"/>
  <c r="B1120" i="2"/>
  <c r="AF1119" i="2"/>
  <c r="AA1119" i="2"/>
  <c r="B1119" i="2"/>
  <c r="AJ1118" i="2"/>
  <c r="AF1118" i="2"/>
  <c r="AA1118" i="2"/>
  <c r="B1118" i="2"/>
  <c r="AF1117" i="2"/>
  <c r="B1117" i="2"/>
  <c r="AJ1116" i="2"/>
  <c r="AF1116" i="2"/>
  <c r="AA1116" i="2"/>
  <c r="B1116" i="2"/>
  <c r="AF1115" i="2"/>
  <c r="AA1115" i="2"/>
  <c r="B1115" i="2"/>
  <c r="AF1114" i="2"/>
  <c r="AA1114" i="2"/>
  <c r="B1114" i="2"/>
  <c r="AF1113" i="2"/>
  <c r="AA1113" i="2"/>
  <c r="B1113" i="2"/>
  <c r="AF1112" i="2"/>
  <c r="AA1112" i="2"/>
  <c r="B1112" i="2"/>
  <c r="AF1111" i="2"/>
  <c r="AA1111" i="2"/>
  <c r="B1111" i="2"/>
  <c r="AJ1110" i="2"/>
  <c r="AF1110" i="2"/>
  <c r="AA1110" i="2"/>
  <c r="B1110" i="2"/>
  <c r="AF1109" i="2"/>
  <c r="AA1109" i="2"/>
  <c r="B1109" i="2"/>
  <c r="AF1108" i="2"/>
  <c r="AA1108" i="2"/>
  <c r="B1108" i="2"/>
  <c r="AF1107" i="2"/>
  <c r="AA1107" i="2"/>
  <c r="B1107" i="2"/>
  <c r="AF1106" i="2"/>
  <c r="AA1106" i="2"/>
  <c r="B1106" i="2"/>
  <c r="AF1105" i="2"/>
  <c r="AA1105" i="2"/>
  <c r="B1105" i="2"/>
  <c r="AF1104" i="2"/>
  <c r="AA1104" i="2"/>
  <c r="B1104" i="2"/>
  <c r="AF1103" i="2"/>
  <c r="AA1103" i="2"/>
  <c r="B1103" i="2"/>
  <c r="AF1102" i="2"/>
  <c r="AA1102" i="2"/>
  <c r="B1102" i="2"/>
  <c r="AF1101" i="2"/>
  <c r="AA1101" i="2"/>
  <c r="B1101" i="2"/>
  <c r="AF1100" i="2"/>
  <c r="AA1100" i="2"/>
  <c r="B1100" i="2"/>
  <c r="AF1099" i="2"/>
  <c r="AA1099" i="2"/>
  <c r="B1099" i="2"/>
  <c r="AF1098" i="2"/>
  <c r="AA1098" i="2"/>
  <c r="B1098" i="2"/>
  <c r="AF1097" i="2"/>
  <c r="AA1097" i="2"/>
  <c r="B1097" i="2"/>
  <c r="AF1096" i="2"/>
  <c r="AA1096" i="2"/>
  <c r="B1096" i="2"/>
  <c r="AF1095" i="2"/>
  <c r="AA1095" i="2"/>
  <c r="B1095" i="2"/>
  <c r="AF1094" i="2"/>
  <c r="AA1094" i="2"/>
  <c r="B1094" i="2"/>
  <c r="AF1093" i="2"/>
  <c r="AA1093" i="2"/>
  <c r="B1093" i="2"/>
  <c r="AF1092" i="2"/>
  <c r="AA1092" i="2"/>
  <c r="B1092" i="2"/>
  <c r="AF1091" i="2"/>
  <c r="AA1091" i="2"/>
  <c r="B1091" i="2"/>
  <c r="AF1090" i="2"/>
  <c r="AA1090" i="2"/>
  <c r="B1090" i="2"/>
  <c r="AF1089" i="2"/>
  <c r="AA1089" i="2"/>
  <c r="B1089" i="2"/>
  <c r="AF1088" i="2"/>
  <c r="AA1088" i="2"/>
  <c r="B1088" i="2"/>
  <c r="AF1087" i="2"/>
  <c r="AA1087" i="2"/>
  <c r="B1087" i="2"/>
  <c r="AF1086" i="2"/>
  <c r="AA1086" i="2"/>
  <c r="B1086" i="2"/>
  <c r="AF1085" i="2"/>
  <c r="B1085" i="2"/>
  <c r="AF1084" i="2"/>
  <c r="B1084" i="2"/>
  <c r="AF1083" i="2"/>
  <c r="AA1083" i="2"/>
  <c r="B1083" i="2"/>
  <c r="AF1082" i="2"/>
  <c r="AA1082" i="2"/>
  <c r="B1082" i="2"/>
  <c r="AF1081" i="2"/>
  <c r="AA1081" i="2"/>
  <c r="B1081" i="2"/>
  <c r="AF1080" i="2"/>
  <c r="AA1080" i="2"/>
  <c r="B1080" i="2"/>
  <c r="AF1079" i="2"/>
  <c r="AA1079" i="2"/>
  <c r="B1079" i="2"/>
  <c r="AF1078" i="2"/>
  <c r="AA1078" i="2"/>
  <c r="B1078" i="2"/>
  <c r="AF1077" i="2"/>
  <c r="AA1077" i="2"/>
  <c r="B1077" i="2"/>
  <c r="AF1076" i="2"/>
  <c r="AA1076" i="2"/>
  <c r="B1076" i="2"/>
  <c r="AF1075" i="2"/>
  <c r="AA1075" i="2"/>
  <c r="B1075" i="2"/>
  <c r="AF1074" i="2"/>
  <c r="AA1074" i="2"/>
  <c r="B1074" i="2"/>
  <c r="AF1073" i="2"/>
  <c r="AA1073" i="2"/>
  <c r="B1073" i="2"/>
  <c r="AF1072" i="2"/>
  <c r="B1072" i="2"/>
  <c r="AF1071" i="2"/>
  <c r="AA1071" i="2"/>
  <c r="B1071" i="2"/>
  <c r="AF1070" i="2"/>
  <c r="AA1070" i="2"/>
  <c r="B1070" i="2"/>
  <c r="AF1069" i="2"/>
  <c r="AA1069" i="2"/>
  <c r="B1069" i="2"/>
  <c r="AF1068" i="2"/>
  <c r="AA1068" i="2"/>
  <c r="B1068" i="2"/>
  <c r="AF1067" i="2"/>
  <c r="AA1067" i="2"/>
  <c r="B1067" i="2"/>
  <c r="AF1066" i="2"/>
  <c r="AA1066" i="2"/>
  <c r="B1066" i="2"/>
  <c r="AF1065" i="2"/>
  <c r="AA1065" i="2"/>
  <c r="B1065" i="2"/>
  <c r="AF1064" i="2"/>
  <c r="AA1064" i="2"/>
  <c r="B1064" i="2"/>
  <c r="AF1063" i="2"/>
  <c r="AA1063" i="2"/>
  <c r="B1063" i="2"/>
  <c r="AF1062" i="2"/>
  <c r="AA1062" i="2"/>
  <c r="B1062" i="2"/>
  <c r="AF1061" i="2"/>
  <c r="AA1061" i="2"/>
  <c r="B1061" i="2"/>
  <c r="AF1060" i="2"/>
  <c r="AA1060" i="2"/>
  <c r="B1060" i="2"/>
  <c r="AF1059" i="2"/>
  <c r="AA1059" i="2"/>
  <c r="B1059" i="2"/>
  <c r="AF1058" i="2"/>
  <c r="AA1058" i="2"/>
  <c r="B1058" i="2"/>
  <c r="AF1057" i="2"/>
  <c r="AA1057" i="2"/>
  <c r="B1057" i="2"/>
  <c r="AF1056" i="2"/>
  <c r="AA1056" i="2"/>
  <c r="B1056" i="2"/>
  <c r="AF1055" i="2"/>
  <c r="AA1055" i="2"/>
  <c r="B1055" i="2"/>
  <c r="AF1054" i="2"/>
  <c r="AA1054" i="2"/>
  <c r="B1054" i="2"/>
  <c r="AF1053" i="2"/>
  <c r="AA1053" i="2"/>
  <c r="B1053" i="2"/>
  <c r="AF1052" i="2"/>
  <c r="AA1052" i="2"/>
  <c r="B1052" i="2"/>
  <c r="AF1051" i="2"/>
  <c r="AA1051" i="2"/>
  <c r="B1051" i="2"/>
  <c r="AF1050" i="2"/>
  <c r="AA1050" i="2"/>
  <c r="B1050" i="2"/>
  <c r="AF1049" i="2"/>
  <c r="AA1049" i="2"/>
  <c r="B1049" i="2"/>
  <c r="AF1048" i="2"/>
  <c r="AA1048" i="2"/>
  <c r="B1048" i="2"/>
  <c r="AF1047" i="2"/>
  <c r="AA1047" i="2"/>
  <c r="B1047" i="2"/>
  <c r="AF1046" i="2"/>
  <c r="AA1046" i="2"/>
  <c r="B1046" i="2"/>
  <c r="AF1045" i="2"/>
  <c r="AA1045" i="2"/>
  <c r="B1045" i="2"/>
  <c r="AJ1044" i="2"/>
  <c r="AF1044" i="2"/>
  <c r="AA1044" i="2"/>
  <c r="B1044" i="2"/>
  <c r="AF1043" i="2"/>
  <c r="AA1043" i="2"/>
  <c r="B1043" i="2"/>
  <c r="AF1042" i="2"/>
  <c r="AA1042" i="2"/>
  <c r="B1042" i="2"/>
  <c r="AF1041" i="2"/>
  <c r="AA1041" i="2"/>
  <c r="B1041" i="2"/>
  <c r="AF1040" i="2"/>
  <c r="AA1040" i="2"/>
  <c r="B1040" i="2"/>
  <c r="AF1039" i="2"/>
  <c r="AA1039" i="2"/>
  <c r="B1039" i="2"/>
  <c r="AF1038" i="2"/>
  <c r="AA1038" i="2"/>
  <c r="B1038" i="2"/>
  <c r="AF1037" i="2"/>
  <c r="AA1037" i="2"/>
  <c r="B1037" i="2"/>
  <c r="AF1036" i="2"/>
  <c r="AA1036" i="2"/>
  <c r="B1036" i="2"/>
  <c r="AF1035" i="2"/>
  <c r="AA1035" i="2"/>
  <c r="B1035" i="2"/>
  <c r="AF1034" i="2"/>
  <c r="AA1034" i="2"/>
  <c r="B1034" i="2"/>
  <c r="AF1033" i="2"/>
  <c r="AA1033" i="2"/>
  <c r="B1033" i="2"/>
  <c r="AF1032" i="2"/>
  <c r="AA1032" i="2"/>
  <c r="B1032" i="2"/>
  <c r="AF1031" i="2"/>
  <c r="AA1031" i="2"/>
  <c r="B1031" i="2"/>
  <c r="AF1030" i="2"/>
  <c r="AA1030" i="2"/>
  <c r="B1030" i="2"/>
  <c r="AF1029" i="2"/>
  <c r="AA1029" i="2"/>
  <c r="B1029" i="2"/>
  <c r="AF1028" i="2"/>
  <c r="AA1028" i="2"/>
  <c r="B1028" i="2"/>
  <c r="AF1027" i="2"/>
  <c r="AA1027" i="2"/>
  <c r="B1027" i="2"/>
  <c r="AF1026" i="2"/>
  <c r="AA1026" i="2"/>
  <c r="B1026" i="2"/>
  <c r="AF1025" i="2"/>
  <c r="AA1025" i="2"/>
  <c r="B1025" i="2"/>
  <c r="AF1024" i="2"/>
  <c r="AA1024" i="2"/>
  <c r="B1024" i="2"/>
  <c r="AF1023" i="2"/>
  <c r="AA1023" i="2"/>
  <c r="B1023" i="2"/>
  <c r="AF1022" i="2"/>
  <c r="AA1022" i="2"/>
  <c r="B1022" i="2"/>
  <c r="AF1021" i="2"/>
  <c r="AA1021" i="2"/>
  <c r="B1021" i="2"/>
  <c r="AF1020" i="2"/>
  <c r="AA1020" i="2"/>
  <c r="B1020" i="2"/>
  <c r="AF1019" i="2"/>
  <c r="AA1019" i="2"/>
  <c r="B1019" i="2"/>
  <c r="AF1018" i="2"/>
  <c r="AA1018" i="2"/>
  <c r="B1018" i="2"/>
  <c r="AF1017" i="2"/>
  <c r="AA1017" i="2"/>
  <c r="B1017" i="2"/>
  <c r="AF1016" i="2"/>
  <c r="AA1016" i="2"/>
  <c r="B1016" i="2"/>
  <c r="AF1015" i="2"/>
  <c r="AA1015" i="2"/>
  <c r="B1015" i="2"/>
  <c r="AF1014" i="2"/>
  <c r="AA1014" i="2"/>
  <c r="B1014" i="2"/>
  <c r="AF1013" i="2"/>
  <c r="AA1013" i="2"/>
  <c r="B1013" i="2"/>
  <c r="AF1012" i="2"/>
  <c r="AA1012" i="2"/>
  <c r="B1012" i="2"/>
  <c r="AF1011" i="2"/>
  <c r="AA1011" i="2"/>
  <c r="B1011" i="2"/>
  <c r="AF1010" i="2"/>
  <c r="AA1010" i="2"/>
  <c r="B1010" i="2"/>
  <c r="AF1009" i="2"/>
  <c r="AA1009" i="2"/>
  <c r="B1009" i="2"/>
  <c r="AF1008" i="2"/>
  <c r="AA1008" i="2"/>
  <c r="B1008" i="2"/>
  <c r="AF1007" i="2"/>
  <c r="AA1007" i="2"/>
  <c r="B1007" i="2"/>
  <c r="AF1006" i="2"/>
  <c r="AA1006" i="2"/>
  <c r="B1006" i="2"/>
  <c r="AF1005" i="2"/>
  <c r="AA1005" i="2"/>
  <c r="B1005" i="2"/>
  <c r="AF1004" i="2"/>
  <c r="AA1004" i="2"/>
  <c r="B1004" i="2"/>
  <c r="AF1003" i="2"/>
  <c r="AA1003" i="2"/>
  <c r="B1003" i="2"/>
  <c r="AF1002" i="2"/>
  <c r="AA1002" i="2"/>
  <c r="B1002" i="2"/>
  <c r="AF1001" i="2"/>
  <c r="AA1001" i="2"/>
  <c r="B1001" i="2"/>
  <c r="AF1000" i="2"/>
  <c r="AA1000" i="2"/>
  <c r="B1000" i="2"/>
  <c r="AF999" i="2"/>
  <c r="AA999" i="2"/>
  <c r="B999" i="2"/>
  <c r="AF998" i="2"/>
  <c r="AA998" i="2"/>
  <c r="B998" i="2"/>
  <c r="AF997" i="2"/>
  <c r="AA997" i="2"/>
  <c r="B997" i="2"/>
  <c r="AF996" i="2"/>
  <c r="AA996" i="2"/>
  <c r="B996" i="2"/>
  <c r="AF995" i="2"/>
  <c r="AA995" i="2"/>
  <c r="B995" i="2"/>
  <c r="AF994" i="2"/>
  <c r="AA994" i="2"/>
  <c r="B994" i="2"/>
  <c r="AF993" i="2"/>
  <c r="AA993" i="2"/>
  <c r="B993" i="2"/>
  <c r="AF992" i="2"/>
  <c r="AA992" i="2"/>
  <c r="B992" i="2"/>
  <c r="AF991" i="2"/>
  <c r="AA991" i="2"/>
  <c r="B991" i="2"/>
  <c r="AF990" i="2"/>
  <c r="AA990" i="2"/>
  <c r="B990" i="2"/>
  <c r="AF989" i="2"/>
  <c r="AA989" i="2"/>
  <c r="B989" i="2"/>
  <c r="AF988" i="2"/>
  <c r="AA988" i="2"/>
  <c r="B988" i="2"/>
  <c r="AF987" i="2"/>
  <c r="AA987" i="2"/>
  <c r="B987" i="2"/>
  <c r="AF986" i="2"/>
  <c r="AA986" i="2"/>
  <c r="B986" i="2"/>
  <c r="AF985" i="2"/>
  <c r="AA985" i="2"/>
  <c r="B985" i="2"/>
  <c r="AF984" i="2"/>
  <c r="AA984" i="2"/>
  <c r="B984" i="2"/>
  <c r="AF983" i="2"/>
  <c r="AA983" i="2"/>
  <c r="B983" i="2"/>
  <c r="AF982" i="2"/>
  <c r="AA982" i="2"/>
  <c r="B982" i="2"/>
  <c r="AF981" i="2"/>
  <c r="AA981" i="2"/>
  <c r="B981" i="2"/>
  <c r="AF980" i="2"/>
  <c r="AA980" i="2"/>
  <c r="B980" i="2"/>
  <c r="AF979" i="2"/>
  <c r="AA979" i="2"/>
  <c r="B979" i="2"/>
  <c r="AJ978" i="2"/>
  <c r="AF978" i="2"/>
  <c r="AA978" i="2"/>
  <c r="B978" i="2"/>
  <c r="AF977" i="2"/>
  <c r="AA977" i="2"/>
  <c r="B977" i="2"/>
  <c r="AF976" i="2"/>
  <c r="AA976" i="2"/>
  <c r="B976" i="2"/>
  <c r="AF975" i="2"/>
  <c r="AA975" i="2"/>
  <c r="B975" i="2"/>
  <c r="AF974" i="2"/>
  <c r="AA974" i="2"/>
  <c r="B974" i="2"/>
  <c r="AF973" i="2"/>
  <c r="AA973" i="2"/>
  <c r="B973" i="2"/>
  <c r="AF972" i="2"/>
  <c r="AA972" i="2"/>
  <c r="B972" i="2"/>
  <c r="AF971" i="2"/>
  <c r="AA971" i="2"/>
  <c r="B971" i="2"/>
  <c r="AF970" i="2"/>
  <c r="AA970" i="2"/>
  <c r="B970" i="2"/>
  <c r="AF969" i="2"/>
  <c r="AA969" i="2"/>
  <c r="B969" i="2"/>
  <c r="AF968" i="2"/>
  <c r="AA968" i="2"/>
  <c r="B968" i="2"/>
  <c r="AF967" i="2"/>
  <c r="AA967" i="2"/>
  <c r="B967" i="2"/>
  <c r="AF966" i="2"/>
  <c r="AA966" i="2"/>
  <c r="B966" i="2"/>
  <c r="AJ965" i="2"/>
  <c r="AF965" i="2"/>
  <c r="AA965" i="2"/>
  <c r="B965" i="2"/>
  <c r="AF964" i="2"/>
  <c r="AA964" i="2"/>
  <c r="B964" i="2"/>
  <c r="AF963" i="2"/>
  <c r="AA963" i="2"/>
  <c r="B963" i="2"/>
  <c r="AF962" i="2"/>
  <c r="AA962" i="2"/>
  <c r="B962" i="2"/>
  <c r="AF961" i="2"/>
  <c r="AA961" i="2"/>
  <c r="B961" i="2"/>
  <c r="AF960" i="2"/>
  <c r="AA960" i="2"/>
  <c r="B960" i="2"/>
  <c r="AF959" i="2"/>
  <c r="AA959" i="2"/>
  <c r="B959" i="2"/>
  <c r="AF958" i="2"/>
  <c r="AA958" i="2"/>
  <c r="B958" i="2"/>
  <c r="AF957" i="2"/>
  <c r="AA957" i="2"/>
  <c r="B957" i="2"/>
  <c r="AF956" i="2"/>
  <c r="AA956" i="2"/>
  <c r="B956" i="2"/>
  <c r="AF955" i="2"/>
  <c r="AA955" i="2"/>
  <c r="B955" i="2"/>
  <c r="AF954" i="2"/>
  <c r="AA954" i="2"/>
  <c r="B954" i="2"/>
  <c r="AF953" i="2"/>
  <c r="AA953" i="2"/>
  <c r="B953" i="2"/>
  <c r="AF952" i="2"/>
  <c r="AA952" i="2"/>
  <c r="B952" i="2"/>
  <c r="AF951" i="2"/>
  <c r="AA951" i="2"/>
  <c r="B951" i="2"/>
  <c r="AF950" i="2"/>
  <c r="AA950" i="2"/>
  <c r="B950" i="2"/>
  <c r="AF949" i="2"/>
  <c r="AA949" i="2"/>
  <c r="B949" i="2"/>
  <c r="AF948" i="2"/>
  <c r="AA948" i="2"/>
  <c r="B948" i="2"/>
  <c r="AF947" i="2"/>
  <c r="AA947" i="2"/>
  <c r="B947" i="2"/>
  <c r="AF946" i="2"/>
  <c r="AA946" i="2"/>
  <c r="B946" i="2"/>
  <c r="AF945" i="2"/>
  <c r="AA945" i="2"/>
  <c r="B945" i="2"/>
  <c r="AF944" i="2"/>
  <c r="AA944" i="2"/>
  <c r="B944" i="2"/>
  <c r="AF943" i="2"/>
  <c r="AA943" i="2"/>
  <c r="B943" i="2"/>
  <c r="AF942" i="2"/>
  <c r="AA942" i="2"/>
  <c r="B942" i="2"/>
  <c r="AF941" i="2"/>
  <c r="AA941" i="2"/>
  <c r="B941" i="2"/>
  <c r="AF940" i="2"/>
  <c r="AA940" i="2"/>
  <c r="B940" i="2"/>
  <c r="AF939" i="2"/>
  <c r="AA939" i="2"/>
  <c r="B939" i="2"/>
  <c r="AF938" i="2"/>
  <c r="AA938" i="2"/>
  <c r="B938" i="2"/>
  <c r="AF937" i="2"/>
  <c r="AA937" i="2"/>
  <c r="B937" i="2"/>
  <c r="AF936" i="2"/>
  <c r="AA936" i="2"/>
  <c r="B936" i="2"/>
  <c r="AF935" i="2"/>
  <c r="AA935" i="2"/>
  <c r="B935" i="2"/>
  <c r="AF934" i="2"/>
  <c r="AA934" i="2"/>
  <c r="B934" i="2"/>
  <c r="AF933" i="2"/>
  <c r="AA933" i="2"/>
  <c r="B933" i="2"/>
  <c r="AF932" i="2"/>
  <c r="AA932" i="2"/>
  <c r="B932" i="2"/>
  <c r="AF931" i="2"/>
  <c r="AA931" i="2"/>
  <c r="B931" i="2"/>
  <c r="AF930" i="2"/>
  <c r="AA930" i="2"/>
  <c r="B930" i="2"/>
  <c r="AF929" i="2"/>
  <c r="AA929" i="2"/>
  <c r="B929" i="2"/>
  <c r="AJ928" i="2"/>
  <c r="AF928" i="2"/>
  <c r="AA928" i="2"/>
  <c r="B928" i="2"/>
  <c r="AF927" i="2"/>
  <c r="AA927" i="2"/>
  <c r="B927" i="2"/>
  <c r="AF926" i="2"/>
  <c r="AA926" i="2"/>
  <c r="B926" i="2"/>
  <c r="AF925" i="2"/>
  <c r="AA925" i="2"/>
  <c r="B925" i="2"/>
  <c r="AF924" i="2"/>
  <c r="AA924" i="2"/>
  <c r="B924" i="2"/>
  <c r="AF923" i="2"/>
  <c r="AA923" i="2"/>
  <c r="B923" i="2"/>
  <c r="AF922" i="2"/>
  <c r="AA922" i="2"/>
  <c r="B922" i="2"/>
  <c r="AF921" i="2"/>
  <c r="AA921" i="2"/>
  <c r="B921" i="2"/>
  <c r="AF920" i="2"/>
  <c r="AA920" i="2"/>
  <c r="B920" i="2"/>
  <c r="AF919" i="2"/>
  <c r="AA919" i="2"/>
  <c r="B919" i="2"/>
  <c r="AF918" i="2"/>
  <c r="AA918" i="2"/>
  <c r="B918" i="2"/>
  <c r="AF917" i="2"/>
  <c r="AA917" i="2"/>
  <c r="B917" i="2"/>
  <c r="AF916" i="2"/>
  <c r="AA916" i="2"/>
  <c r="B916" i="2"/>
  <c r="AF915" i="2"/>
  <c r="AA915" i="2"/>
  <c r="B915" i="2"/>
  <c r="AF914" i="2"/>
  <c r="AA914" i="2"/>
  <c r="B914" i="2"/>
  <c r="AF913" i="2"/>
  <c r="AA913" i="2"/>
  <c r="B913" i="2"/>
  <c r="AJ912" i="2"/>
  <c r="AF912" i="2"/>
  <c r="AA912" i="2"/>
  <c r="B912" i="2"/>
  <c r="AF911" i="2"/>
  <c r="AA911" i="2"/>
  <c r="B911" i="2"/>
  <c r="AF910" i="2"/>
  <c r="AA910" i="2"/>
  <c r="B910" i="2"/>
  <c r="AF909" i="2"/>
  <c r="AA909" i="2"/>
  <c r="B909" i="2"/>
  <c r="AF908" i="2"/>
  <c r="AA908" i="2"/>
  <c r="B908" i="2"/>
  <c r="AF907" i="2"/>
  <c r="AA907" i="2"/>
  <c r="B907" i="2"/>
  <c r="AF906" i="2"/>
  <c r="AA906" i="2"/>
  <c r="B906" i="2"/>
  <c r="AF905" i="2"/>
  <c r="AA905" i="2"/>
  <c r="B905" i="2"/>
  <c r="AF904" i="2"/>
  <c r="AA904" i="2"/>
  <c r="B904" i="2"/>
  <c r="AF903" i="2"/>
  <c r="AA903" i="2"/>
  <c r="B903" i="2"/>
  <c r="AF902" i="2"/>
  <c r="AA902" i="2"/>
  <c r="B902" i="2"/>
  <c r="AF901" i="2"/>
  <c r="AA901" i="2"/>
  <c r="B901" i="2"/>
  <c r="AF900" i="2"/>
  <c r="AA900" i="2"/>
  <c r="B900" i="2"/>
  <c r="AF899" i="2"/>
  <c r="AA899" i="2"/>
  <c r="B899" i="2"/>
  <c r="AF898" i="2"/>
  <c r="AA898" i="2"/>
  <c r="B898" i="2"/>
  <c r="AF897" i="2"/>
  <c r="AA897" i="2"/>
  <c r="B897" i="2"/>
  <c r="AF896" i="2"/>
  <c r="AA896" i="2"/>
  <c r="B896" i="2"/>
  <c r="AF895" i="2"/>
  <c r="AA895" i="2"/>
  <c r="B895" i="2"/>
  <c r="AF894" i="2"/>
  <c r="AA894" i="2"/>
  <c r="B894" i="2"/>
  <c r="AJ893" i="2"/>
  <c r="AF893" i="2"/>
  <c r="AA893" i="2"/>
  <c r="B893" i="2"/>
  <c r="AF892" i="2"/>
  <c r="AA892" i="2"/>
  <c r="B892" i="2"/>
  <c r="AF891" i="2"/>
  <c r="AA891" i="2"/>
  <c r="B891" i="2"/>
  <c r="AF890" i="2"/>
  <c r="AA890" i="2"/>
  <c r="B890" i="2"/>
  <c r="AF889" i="2"/>
  <c r="AA889" i="2"/>
  <c r="B889" i="2"/>
  <c r="AF888" i="2"/>
  <c r="AA888" i="2"/>
  <c r="B888" i="2"/>
  <c r="AF887" i="2"/>
  <c r="AA887" i="2"/>
  <c r="B887" i="2"/>
  <c r="AF886" i="2"/>
  <c r="AA886" i="2"/>
  <c r="B886" i="2"/>
  <c r="AF885" i="2"/>
  <c r="AA885" i="2"/>
  <c r="B885" i="2"/>
  <c r="AF884" i="2"/>
  <c r="AA884" i="2"/>
  <c r="B884" i="2"/>
  <c r="AF883" i="2"/>
  <c r="AA883" i="2"/>
  <c r="B883" i="2"/>
  <c r="AF882" i="2"/>
  <c r="AA882" i="2"/>
  <c r="B882" i="2"/>
  <c r="AF881" i="2"/>
  <c r="AA881" i="2"/>
  <c r="B881" i="2"/>
  <c r="AF880" i="2"/>
  <c r="AA880" i="2"/>
  <c r="B880" i="2"/>
  <c r="AF879" i="2"/>
  <c r="AA879" i="2"/>
  <c r="B879" i="2"/>
  <c r="AF878" i="2"/>
  <c r="AA878" i="2"/>
  <c r="B878" i="2"/>
  <c r="AF877" i="2"/>
  <c r="AA877" i="2"/>
  <c r="B877" i="2"/>
  <c r="AF876" i="2"/>
  <c r="AA876" i="2"/>
  <c r="B876" i="2"/>
  <c r="AF875" i="2"/>
  <c r="AA875" i="2"/>
  <c r="B875" i="2"/>
  <c r="AF874" i="2"/>
  <c r="AA874" i="2"/>
  <c r="B874" i="2"/>
  <c r="AF873" i="2"/>
  <c r="AA873" i="2"/>
  <c r="B873" i="2"/>
  <c r="AF872" i="2"/>
  <c r="AA872" i="2"/>
  <c r="B872" i="2"/>
  <c r="AJ871" i="2"/>
  <c r="AF871" i="2"/>
  <c r="AA871" i="2"/>
  <c r="B871" i="2"/>
  <c r="AJ870" i="2"/>
  <c r="AF870" i="2"/>
  <c r="AA870" i="2"/>
  <c r="B870" i="2"/>
  <c r="AF869" i="2"/>
  <c r="AA869" i="2"/>
  <c r="B869" i="2"/>
  <c r="AF868" i="2"/>
  <c r="AA868" i="2"/>
  <c r="B868" i="2"/>
  <c r="AF867" i="2"/>
  <c r="AA867" i="2"/>
  <c r="B867" i="2"/>
  <c r="AF866" i="2"/>
  <c r="AA866" i="2"/>
  <c r="B866" i="2"/>
  <c r="AF865" i="2"/>
  <c r="AA865" i="2"/>
  <c r="B865" i="2"/>
  <c r="AF864" i="2"/>
  <c r="AA864" i="2"/>
  <c r="B864" i="2"/>
  <c r="AJ863" i="2"/>
  <c r="AF863" i="2"/>
  <c r="AA863" i="2"/>
  <c r="B863" i="2"/>
  <c r="AF862" i="2"/>
  <c r="AA862" i="2"/>
  <c r="B862" i="2"/>
  <c r="AF861" i="2"/>
  <c r="AA861" i="2"/>
  <c r="B861" i="2"/>
  <c r="AF860" i="2"/>
  <c r="AA860" i="2"/>
  <c r="B860" i="2"/>
  <c r="AF859" i="2"/>
  <c r="AA859" i="2"/>
  <c r="B859" i="2"/>
  <c r="AF858" i="2"/>
  <c r="AA858" i="2"/>
  <c r="B858" i="2"/>
  <c r="AF857" i="2"/>
  <c r="AA857" i="2"/>
  <c r="B857" i="2"/>
  <c r="AF856" i="2"/>
  <c r="AA856" i="2"/>
  <c r="B856" i="2"/>
  <c r="AF855" i="2"/>
  <c r="AA855" i="2"/>
  <c r="B855" i="2"/>
  <c r="AF854" i="2"/>
  <c r="AA854" i="2"/>
  <c r="B854" i="2"/>
  <c r="AF853" i="2"/>
  <c r="AA853" i="2"/>
  <c r="B853" i="2"/>
  <c r="AF852" i="2"/>
  <c r="AA852" i="2"/>
  <c r="B852" i="2"/>
  <c r="AF851" i="2"/>
  <c r="AA851" i="2"/>
  <c r="B851" i="2"/>
  <c r="AF850" i="2"/>
  <c r="AA850" i="2"/>
  <c r="B850" i="2"/>
  <c r="AF849" i="2"/>
  <c r="AA849" i="2"/>
  <c r="B849" i="2"/>
  <c r="AF848" i="2"/>
  <c r="AA848" i="2"/>
  <c r="B848" i="2"/>
  <c r="AF847" i="2"/>
  <c r="AA847" i="2"/>
  <c r="B847" i="2"/>
  <c r="AF846" i="2"/>
  <c r="AA846" i="2"/>
  <c r="B846" i="2"/>
  <c r="AF845" i="2"/>
  <c r="AA845" i="2"/>
  <c r="B845" i="2"/>
  <c r="AF844" i="2"/>
  <c r="AA844" i="2"/>
  <c r="B844" i="2"/>
  <c r="AF843" i="2"/>
  <c r="AA843" i="2"/>
  <c r="B843" i="2"/>
  <c r="AF842" i="2"/>
  <c r="AA842" i="2"/>
  <c r="B842" i="2"/>
  <c r="AF841" i="2"/>
  <c r="AA841" i="2"/>
  <c r="B841" i="2"/>
  <c r="AF840" i="2"/>
  <c r="AA840" i="2"/>
  <c r="B840" i="2"/>
  <c r="AF839" i="2"/>
  <c r="AA839" i="2"/>
  <c r="B839" i="2"/>
  <c r="AF838" i="2"/>
  <c r="AA838" i="2"/>
  <c r="B838" i="2"/>
  <c r="AF837" i="2"/>
  <c r="AA837" i="2"/>
  <c r="B837" i="2"/>
  <c r="AF836" i="2"/>
  <c r="AA836" i="2"/>
  <c r="B836" i="2"/>
  <c r="AF835" i="2"/>
  <c r="AA835" i="2"/>
  <c r="B835" i="2"/>
  <c r="AF834" i="2"/>
  <c r="AA834" i="2"/>
  <c r="B834" i="2"/>
  <c r="AF833" i="2"/>
  <c r="AA833" i="2"/>
  <c r="B833" i="2"/>
  <c r="AF832" i="2"/>
  <c r="AA832" i="2"/>
  <c r="B832" i="2"/>
  <c r="AF831" i="2"/>
  <c r="AA831" i="2"/>
  <c r="B831" i="2"/>
  <c r="AF830" i="2"/>
  <c r="AA830" i="2"/>
  <c r="B830" i="2"/>
  <c r="AF829" i="2"/>
  <c r="AA829" i="2"/>
  <c r="B829" i="2"/>
  <c r="AF828" i="2"/>
  <c r="AA828" i="2"/>
  <c r="B828" i="2"/>
  <c r="AJ827" i="2"/>
  <c r="AF827" i="2"/>
  <c r="AA827" i="2"/>
  <c r="B827" i="2"/>
  <c r="AF826" i="2"/>
  <c r="AA826" i="2"/>
  <c r="B826" i="2"/>
  <c r="AF825" i="2"/>
  <c r="AA825" i="2"/>
  <c r="B825" i="2"/>
  <c r="AF824" i="2"/>
  <c r="AA824" i="2"/>
  <c r="B824" i="2"/>
  <c r="AF823" i="2"/>
  <c r="AA823" i="2"/>
  <c r="B823" i="2"/>
  <c r="AF822" i="2"/>
  <c r="AA822" i="2"/>
  <c r="B822" i="2"/>
  <c r="AF821" i="2"/>
  <c r="AA821" i="2"/>
  <c r="B821" i="2"/>
  <c r="AF820" i="2"/>
  <c r="AA820" i="2"/>
  <c r="B820" i="2"/>
  <c r="AF819" i="2"/>
  <c r="AA819" i="2"/>
  <c r="B819" i="2"/>
  <c r="AF818" i="2"/>
  <c r="AA818" i="2"/>
  <c r="B818" i="2"/>
  <c r="AF817" i="2"/>
  <c r="AA817" i="2"/>
  <c r="B817" i="2"/>
  <c r="AF816" i="2"/>
  <c r="AA816" i="2"/>
  <c r="B816" i="2"/>
  <c r="AF815" i="2"/>
  <c r="AA815" i="2"/>
  <c r="B815" i="2"/>
  <c r="AF814" i="2"/>
  <c r="AA814" i="2"/>
  <c r="B814" i="2"/>
  <c r="AF813" i="2"/>
  <c r="AA813" i="2"/>
  <c r="B813" i="2"/>
  <c r="AF812" i="2"/>
  <c r="AA812" i="2"/>
  <c r="B812" i="2"/>
  <c r="AF811" i="2"/>
  <c r="AA811" i="2"/>
  <c r="B811" i="2"/>
  <c r="AF810" i="2"/>
  <c r="AA810" i="2"/>
  <c r="B810" i="2"/>
  <c r="AF809" i="2"/>
  <c r="AA809" i="2"/>
  <c r="B809" i="2"/>
  <c r="AF808" i="2"/>
  <c r="AA808" i="2"/>
  <c r="B808" i="2"/>
  <c r="AF807" i="2"/>
  <c r="AA807" i="2"/>
  <c r="B807" i="2"/>
  <c r="AF806" i="2"/>
  <c r="AA806" i="2"/>
  <c r="B806" i="2"/>
  <c r="AF805" i="2"/>
  <c r="AA805" i="2"/>
  <c r="B805" i="2"/>
  <c r="AF804" i="2"/>
  <c r="AA804" i="2"/>
  <c r="B804" i="2"/>
  <c r="AF803" i="2"/>
  <c r="AA803" i="2"/>
  <c r="B803" i="2"/>
  <c r="AF802" i="2"/>
  <c r="AA802" i="2"/>
  <c r="B802" i="2"/>
  <c r="AF801" i="2"/>
  <c r="AA801" i="2"/>
  <c r="B801" i="2"/>
  <c r="AF800" i="2"/>
  <c r="AA800" i="2"/>
  <c r="B800" i="2"/>
  <c r="AF799" i="2"/>
  <c r="AA799" i="2"/>
  <c r="B799" i="2"/>
  <c r="AF798" i="2"/>
  <c r="AA798" i="2"/>
  <c r="B798" i="2"/>
  <c r="AF797" i="2"/>
  <c r="AA797" i="2"/>
  <c r="B797" i="2"/>
  <c r="AF796" i="2"/>
  <c r="AA796" i="2"/>
  <c r="B796" i="2"/>
  <c r="AF795" i="2"/>
  <c r="AA795" i="2"/>
  <c r="B795" i="2"/>
  <c r="AF794" i="2"/>
  <c r="AA794" i="2"/>
  <c r="B794" i="2"/>
  <c r="AF793" i="2"/>
  <c r="AA793" i="2"/>
  <c r="B793" i="2"/>
  <c r="AF792" i="2"/>
  <c r="AA792" i="2"/>
  <c r="B792" i="2"/>
  <c r="AF791" i="2"/>
  <c r="AA791" i="2"/>
  <c r="B791" i="2"/>
  <c r="AF790" i="2"/>
  <c r="AA790" i="2"/>
  <c r="B790" i="2"/>
  <c r="AF789" i="2"/>
  <c r="AA789" i="2"/>
  <c r="B789" i="2"/>
  <c r="AF788" i="2"/>
  <c r="AA788" i="2"/>
  <c r="B788" i="2"/>
  <c r="AF787" i="2"/>
  <c r="AA787" i="2"/>
  <c r="B787" i="2"/>
  <c r="AF786" i="2"/>
  <c r="AA786" i="2"/>
  <c r="B786" i="2"/>
  <c r="AF785" i="2"/>
  <c r="AA785" i="2"/>
  <c r="B785" i="2"/>
  <c r="AF784" i="2"/>
  <c r="AA784" i="2"/>
  <c r="B784" i="2"/>
  <c r="AF783" i="2"/>
  <c r="AA783" i="2"/>
  <c r="B783" i="2"/>
  <c r="AF782" i="2"/>
  <c r="AA782" i="2"/>
  <c r="B782" i="2"/>
  <c r="AF781" i="2"/>
  <c r="AA781" i="2"/>
  <c r="B781" i="2"/>
  <c r="AF780" i="2"/>
  <c r="AA780" i="2"/>
  <c r="B780" i="2"/>
  <c r="AF779" i="2"/>
  <c r="AA779" i="2"/>
  <c r="B779" i="2"/>
  <c r="AF778" i="2"/>
  <c r="AA778" i="2"/>
  <c r="B778" i="2"/>
  <c r="AF777" i="2"/>
  <c r="AA777" i="2"/>
  <c r="B777" i="2"/>
  <c r="AF776" i="2"/>
  <c r="AA776" i="2"/>
  <c r="B776" i="2"/>
  <c r="AF775" i="2"/>
  <c r="AA775" i="2"/>
  <c r="B775" i="2"/>
  <c r="AF774" i="2"/>
  <c r="AA774" i="2"/>
  <c r="B774" i="2"/>
  <c r="AF773" i="2"/>
  <c r="AA773" i="2"/>
  <c r="B773" i="2"/>
  <c r="AF772" i="2"/>
  <c r="AA772" i="2"/>
  <c r="B772" i="2"/>
  <c r="AF771" i="2"/>
  <c r="AA771" i="2"/>
  <c r="B771" i="2"/>
  <c r="AF770" i="2"/>
  <c r="AA770" i="2"/>
  <c r="B770" i="2"/>
  <c r="AF769" i="2"/>
  <c r="AA769" i="2"/>
  <c r="B769" i="2"/>
  <c r="AF768" i="2"/>
  <c r="AA768" i="2"/>
  <c r="B768" i="2"/>
  <c r="AF767" i="2"/>
  <c r="AA767" i="2"/>
  <c r="B767" i="2"/>
  <c r="AF766" i="2"/>
  <c r="AA766" i="2"/>
  <c r="B766" i="2"/>
  <c r="AF765" i="2"/>
  <c r="AA765" i="2"/>
  <c r="B765" i="2"/>
  <c r="AF764" i="2"/>
  <c r="AA764" i="2"/>
  <c r="B764" i="2"/>
  <c r="AF763" i="2"/>
  <c r="AA763" i="2"/>
  <c r="B763" i="2"/>
  <c r="AF762" i="2"/>
  <c r="AA762" i="2"/>
  <c r="B762" i="2"/>
  <c r="AF761" i="2"/>
  <c r="AA761" i="2"/>
  <c r="B761" i="2"/>
  <c r="AF760" i="2"/>
  <c r="AA760" i="2"/>
  <c r="B760" i="2"/>
  <c r="AF759" i="2"/>
  <c r="AA759" i="2"/>
  <c r="B759" i="2"/>
  <c r="AF758" i="2"/>
  <c r="AA758" i="2"/>
  <c r="B758" i="2"/>
  <c r="AF757" i="2"/>
  <c r="AA757" i="2"/>
  <c r="B757" i="2"/>
  <c r="AF756" i="2"/>
  <c r="AA756" i="2"/>
  <c r="B756" i="2"/>
  <c r="AF755" i="2"/>
  <c r="AA755" i="2"/>
  <c r="B755" i="2"/>
  <c r="AF754" i="2"/>
  <c r="AA754" i="2"/>
  <c r="B754" i="2"/>
  <c r="AF753" i="2"/>
  <c r="AA753" i="2"/>
  <c r="B753" i="2"/>
  <c r="AJ752" i="2"/>
  <c r="AF752" i="2"/>
  <c r="AA752" i="2"/>
  <c r="B752" i="2"/>
  <c r="AF751" i="2"/>
  <c r="AA751" i="2"/>
  <c r="B751" i="2"/>
  <c r="AF750" i="2"/>
  <c r="AA750" i="2"/>
  <c r="B750" i="2"/>
  <c r="AJ749" i="2"/>
  <c r="AF749" i="2"/>
  <c r="AA749" i="2"/>
  <c r="B749" i="2"/>
  <c r="AF748" i="2"/>
  <c r="AA748" i="2"/>
  <c r="B748" i="2"/>
  <c r="AF747" i="2"/>
  <c r="AA747" i="2"/>
  <c r="B747" i="2"/>
  <c r="AF746" i="2"/>
  <c r="AA746" i="2"/>
  <c r="B746" i="2"/>
  <c r="AF745" i="2"/>
  <c r="AA745" i="2"/>
  <c r="B745" i="2"/>
  <c r="AF744" i="2"/>
  <c r="AA744" i="2"/>
  <c r="B744" i="2"/>
  <c r="AJ743" i="2"/>
  <c r="AF743" i="2"/>
  <c r="AA743" i="2"/>
  <c r="B743" i="2"/>
  <c r="AF742" i="2"/>
  <c r="AA742" i="2"/>
  <c r="B742" i="2"/>
  <c r="AF741" i="2"/>
  <c r="AA741" i="2"/>
  <c r="B741" i="2"/>
  <c r="AF740" i="2"/>
  <c r="AA740" i="2"/>
  <c r="B740" i="2"/>
  <c r="AF739" i="2"/>
  <c r="AA739" i="2"/>
  <c r="B739" i="2"/>
  <c r="AF738" i="2"/>
  <c r="AA738" i="2"/>
  <c r="B738" i="2"/>
  <c r="AF737" i="2"/>
  <c r="AA737" i="2"/>
  <c r="B737" i="2"/>
  <c r="AF736" i="2"/>
  <c r="AA736" i="2"/>
  <c r="B736" i="2"/>
  <c r="AF735" i="2"/>
  <c r="AA735" i="2"/>
  <c r="B735" i="2"/>
  <c r="AF734" i="2"/>
  <c r="AA734" i="2"/>
  <c r="B734" i="2"/>
  <c r="AF733" i="2"/>
  <c r="AA733" i="2"/>
  <c r="B733" i="2"/>
  <c r="AF732" i="2"/>
  <c r="AA732" i="2"/>
  <c r="B732" i="2"/>
  <c r="AF731" i="2"/>
  <c r="AA731" i="2"/>
  <c r="B731" i="2"/>
  <c r="AF730" i="2"/>
  <c r="B730" i="2"/>
  <c r="AF729" i="2"/>
  <c r="AA729" i="2"/>
  <c r="B729" i="2"/>
  <c r="AF728" i="2"/>
  <c r="AA728" i="2"/>
  <c r="B728" i="2"/>
  <c r="AF727" i="2"/>
  <c r="AA727" i="2"/>
  <c r="B727" i="2"/>
  <c r="AF726" i="2"/>
  <c r="AA726" i="2"/>
  <c r="B726" i="2"/>
  <c r="AF725" i="2"/>
  <c r="AA725" i="2"/>
  <c r="B725" i="2"/>
  <c r="AF724" i="2"/>
  <c r="AA724" i="2"/>
  <c r="B724" i="2"/>
  <c r="AF723" i="2"/>
  <c r="AA723" i="2"/>
  <c r="B723" i="2"/>
  <c r="AF722" i="2"/>
  <c r="AA722" i="2"/>
  <c r="B722" i="2"/>
  <c r="AJ721" i="2"/>
  <c r="AF721" i="2"/>
  <c r="AA721" i="2"/>
  <c r="B721" i="2"/>
  <c r="AF720" i="2"/>
  <c r="AA720" i="2"/>
  <c r="B720" i="2"/>
  <c r="AF719" i="2"/>
  <c r="AA719" i="2"/>
  <c r="B719" i="2"/>
  <c r="AF718" i="2"/>
  <c r="AA718" i="2"/>
  <c r="B718" i="2"/>
  <c r="AF717" i="2"/>
  <c r="AA717" i="2"/>
  <c r="B717" i="2"/>
  <c r="AF716" i="2"/>
  <c r="AA716" i="2"/>
  <c r="B716" i="2"/>
  <c r="AF715" i="2"/>
  <c r="AA715" i="2"/>
  <c r="B715" i="2"/>
  <c r="AF714" i="2"/>
  <c r="AA714" i="2"/>
  <c r="B714" i="2"/>
  <c r="AF713" i="2"/>
  <c r="AA713" i="2"/>
  <c r="B713" i="2"/>
  <c r="AF712" i="2"/>
  <c r="AA712" i="2"/>
  <c r="B712" i="2"/>
  <c r="AF711" i="2"/>
  <c r="AA711" i="2"/>
  <c r="B711" i="2"/>
  <c r="AF710" i="2"/>
  <c r="AA710" i="2"/>
  <c r="B710" i="2"/>
  <c r="AF709" i="2"/>
  <c r="AA709" i="2"/>
  <c r="B709" i="2"/>
  <c r="AF708" i="2"/>
  <c r="AA708" i="2"/>
  <c r="B708" i="2"/>
  <c r="AF707" i="2"/>
  <c r="AA707" i="2"/>
  <c r="B707" i="2"/>
  <c r="AF706" i="2"/>
  <c r="AA706" i="2"/>
  <c r="B706" i="2"/>
  <c r="AF705" i="2"/>
  <c r="AA705" i="2"/>
  <c r="B705" i="2"/>
  <c r="AF704" i="2"/>
  <c r="AA704" i="2"/>
  <c r="B704" i="2"/>
  <c r="AJ703" i="2"/>
  <c r="AF703" i="2"/>
  <c r="AA703" i="2"/>
  <c r="B703" i="2"/>
  <c r="AF702" i="2"/>
  <c r="AA702" i="2"/>
  <c r="B702" i="2"/>
  <c r="AF701" i="2"/>
  <c r="AA701" i="2"/>
  <c r="B701" i="2"/>
  <c r="AF700" i="2"/>
  <c r="AA700" i="2"/>
  <c r="B700" i="2"/>
  <c r="AF699" i="2"/>
  <c r="AA699" i="2"/>
  <c r="B699" i="2"/>
  <c r="AF698" i="2"/>
  <c r="AA698" i="2"/>
  <c r="B698" i="2"/>
  <c r="AF697" i="2"/>
  <c r="AA697" i="2"/>
  <c r="B697" i="2"/>
  <c r="AF696" i="2"/>
  <c r="AA696" i="2"/>
  <c r="B696" i="2"/>
  <c r="AF695" i="2"/>
  <c r="AA695" i="2"/>
  <c r="B695" i="2"/>
  <c r="AF694" i="2"/>
  <c r="AA694" i="2"/>
  <c r="B694" i="2"/>
  <c r="AF693" i="2"/>
  <c r="AA693" i="2"/>
  <c r="B693" i="2"/>
  <c r="AJ692" i="2"/>
  <c r="AF692" i="2"/>
  <c r="AA692" i="2"/>
  <c r="B692" i="2"/>
  <c r="AF691" i="2"/>
  <c r="AA691" i="2"/>
  <c r="B691" i="2"/>
  <c r="AF690" i="2"/>
  <c r="AA690" i="2"/>
  <c r="B690" i="2"/>
  <c r="AF689" i="2"/>
  <c r="AA689" i="2"/>
  <c r="B689" i="2"/>
  <c r="AF688" i="2"/>
  <c r="AA688" i="2"/>
  <c r="B688" i="2"/>
  <c r="AF687" i="2"/>
  <c r="AA687" i="2"/>
  <c r="B687" i="2"/>
  <c r="AF686" i="2"/>
  <c r="AA686" i="2"/>
  <c r="B686" i="2"/>
  <c r="AF685" i="2"/>
  <c r="B685" i="2"/>
  <c r="AF684" i="2"/>
  <c r="AA684" i="2"/>
  <c r="B684" i="2"/>
  <c r="AF683" i="2"/>
  <c r="AA683" i="2"/>
  <c r="B683" i="2"/>
  <c r="AF682" i="2"/>
  <c r="AA682" i="2"/>
  <c r="B682" i="2"/>
  <c r="AF681" i="2"/>
  <c r="AA681" i="2"/>
  <c r="B681" i="2"/>
  <c r="AF680" i="2"/>
  <c r="AA680" i="2"/>
  <c r="B680" i="2"/>
  <c r="AJ679" i="2"/>
  <c r="AF679" i="2"/>
  <c r="AA679" i="2"/>
  <c r="B679" i="2"/>
  <c r="AF678" i="2"/>
  <c r="AA678" i="2"/>
  <c r="B678" i="2"/>
  <c r="AF677" i="2"/>
  <c r="AA677" i="2"/>
  <c r="B677" i="2"/>
  <c r="AF676" i="2"/>
  <c r="AA676" i="2"/>
  <c r="B676" i="2"/>
  <c r="AF675" i="2"/>
  <c r="AA675" i="2"/>
  <c r="B675" i="2"/>
  <c r="AF674" i="2"/>
  <c r="B674" i="2"/>
  <c r="AF673" i="2"/>
  <c r="B673" i="2"/>
  <c r="AF672" i="2"/>
  <c r="B672" i="2"/>
  <c r="AF671" i="2"/>
  <c r="B671" i="2"/>
  <c r="AJ670" i="2"/>
  <c r="AF670" i="2"/>
  <c r="B670" i="2"/>
  <c r="AF669" i="2"/>
  <c r="B669" i="2"/>
  <c r="AJ668" i="2"/>
  <c r="AF668" i="2"/>
  <c r="B668" i="2"/>
  <c r="AF667" i="2"/>
  <c r="B667" i="2"/>
  <c r="AF666" i="2"/>
  <c r="B666" i="2"/>
  <c r="AJ665" i="2"/>
  <c r="AF665" i="2"/>
  <c r="B665" i="2"/>
  <c r="AF664" i="2"/>
  <c r="B664" i="2"/>
  <c r="AF663" i="2"/>
  <c r="B663" i="2"/>
  <c r="AF662" i="2"/>
  <c r="B662" i="2"/>
  <c r="AF661" i="2"/>
  <c r="B661" i="2"/>
  <c r="AF660" i="2"/>
  <c r="B660" i="2"/>
  <c r="AF659" i="2"/>
  <c r="B659" i="2"/>
  <c r="AF658" i="2"/>
  <c r="B658" i="2"/>
  <c r="AF657" i="2"/>
  <c r="B657" i="2"/>
  <c r="AF656" i="2"/>
  <c r="B656" i="2"/>
  <c r="AF655" i="2"/>
  <c r="B655" i="2"/>
  <c r="AF654" i="2"/>
  <c r="B654" i="2"/>
  <c r="AF653" i="2"/>
  <c r="B653" i="2"/>
  <c r="AF652" i="2"/>
  <c r="B652" i="2"/>
  <c r="AF651" i="2"/>
  <c r="B651" i="2"/>
  <c r="AF650" i="2"/>
  <c r="B650" i="2"/>
  <c r="AF649" i="2"/>
  <c r="B649" i="2"/>
  <c r="AF648" i="2"/>
  <c r="B648" i="2"/>
  <c r="AJ647" i="2"/>
  <c r="AF647" i="2"/>
  <c r="B647" i="2"/>
  <c r="AF646" i="2"/>
  <c r="B646" i="2"/>
  <c r="AF645" i="2"/>
  <c r="B645" i="2"/>
  <c r="AF644" i="2"/>
  <c r="B644" i="2"/>
  <c r="AF643" i="2"/>
  <c r="B643" i="2"/>
  <c r="AF642" i="2"/>
  <c r="B642" i="2"/>
  <c r="AF641" i="2"/>
  <c r="B641" i="2"/>
  <c r="AF640" i="2"/>
  <c r="B640" i="2"/>
  <c r="AF639" i="2"/>
  <c r="B639" i="2"/>
  <c r="AF638" i="2"/>
  <c r="B638" i="2"/>
  <c r="AF637" i="2"/>
  <c r="B637" i="2"/>
  <c r="AF636" i="2"/>
  <c r="B636" i="2"/>
  <c r="AJ635" i="2"/>
  <c r="AF635" i="2"/>
  <c r="B635" i="2"/>
  <c r="AF634" i="2"/>
  <c r="B634" i="2"/>
  <c r="AF633" i="2"/>
  <c r="B633" i="2"/>
  <c r="AF632" i="2"/>
  <c r="B632" i="2"/>
  <c r="AF631" i="2"/>
  <c r="B631" i="2"/>
  <c r="AF630" i="2"/>
  <c r="B630" i="2"/>
  <c r="AF629" i="2"/>
  <c r="B629" i="2"/>
  <c r="AF628" i="2"/>
  <c r="B628" i="2"/>
  <c r="AF627" i="2"/>
  <c r="B627" i="2"/>
  <c r="AJ626" i="2"/>
  <c r="AF626" i="2"/>
  <c r="B626" i="2"/>
  <c r="AF625" i="2"/>
  <c r="B625" i="2"/>
  <c r="AF624" i="2"/>
  <c r="B624" i="2"/>
  <c r="AF623" i="2"/>
  <c r="AA623" i="2"/>
  <c r="B623" i="2"/>
  <c r="AF622" i="2"/>
  <c r="AA622" i="2"/>
  <c r="B622" i="2"/>
  <c r="AF621" i="2"/>
  <c r="AA621" i="2"/>
  <c r="B621" i="2"/>
  <c r="AF620" i="2"/>
  <c r="B620" i="2"/>
  <c r="AF619" i="2"/>
  <c r="B619" i="2"/>
  <c r="AF618" i="2"/>
  <c r="AA618" i="2"/>
  <c r="B618" i="2"/>
  <c r="AF617" i="2"/>
  <c r="B617" i="2"/>
  <c r="AF616" i="2"/>
  <c r="AA616" i="2"/>
  <c r="B616" i="2"/>
  <c r="AF615" i="2"/>
  <c r="AA615" i="2"/>
  <c r="B615" i="2"/>
  <c r="AF614" i="2"/>
  <c r="AA614" i="2"/>
  <c r="B614" i="2"/>
  <c r="AF613" i="2"/>
  <c r="AA613" i="2"/>
  <c r="B613" i="2"/>
  <c r="AF612" i="2"/>
  <c r="AA612" i="2"/>
  <c r="B612" i="2"/>
  <c r="AF611" i="2"/>
  <c r="AA611" i="2"/>
  <c r="B611" i="2"/>
  <c r="AJ610" i="2"/>
  <c r="AF610" i="2"/>
  <c r="B610" i="2"/>
  <c r="AF609" i="2"/>
  <c r="AA609" i="2"/>
  <c r="B609" i="2"/>
  <c r="AF608" i="2"/>
  <c r="AA608" i="2"/>
  <c r="B608" i="2"/>
  <c r="AF607" i="2"/>
  <c r="B607" i="2"/>
  <c r="AF606" i="2"/>
  <c r="AA606" i="2"/>
  <c r="B606" i="2"/>
  <c r="AF605" i="2"/>
  <c r="B605" i="2"/>
  <c r="AF604" i="2"/>
  <c r="AA604" i="2"/>
  <c r="B604" i="2"/>
  <c r="AF603" i="2"/>
  <c r="AA603" i="2"/>
  <c r="B603" i="2"/>
  <c r="AF602" i="2"/>
  <c r="AA602" i="2"/>
  <c r="B602" i="2"/>
  <c r="AF601" i="2"/>
  <c r="AA601" i="2"/>
  <c r="B601" i="2"/>
  <c r="AF600" i="2"/>
  <c r="AA600" i="2"/>
  <c r="B600" i="2"/>
  <c r="AJ599" i="2"/>
  <c r="AF599" i="2"/>
  <c r="AA599" i="2"/>
  <c r="B599" i="2"/>
  <c r="AF598" i="2"/>
  <c r="B598" i="2"/>
  <c r="AF597" i="2"/>
  <c r="AA597" i="2"/>
  <c r="B597" i="2"/>
  <c r="AF596" i="2"/>
  <c r="B596" i="2"/>
  <c r="AF595" i="2"/>
  <c r="B595" i="2"/>
  <c r="AF594" i="2"/>
  <c r="AA594" i="2"/>
  <c r="B594" i="2"/>
  <c r="AF593" i="2"/>
  <c r="AA593" i="2"/>
  <c r="B593" i="2"/>
  <c r="AF592" i="2"/>
  <c r="B592" i="2"/>
  <c r="AF591" i="2"/>
  <c r="B591" i="2"/>
  <c r="AF590" i="2"/>
  <c r="B590" i="2"/>
  <c r="AJ589" i="2"/>
  <c r="AF589" i="2"/>
  <c r="B589" i="2"/>
  <c r="AF588" i="2"/>
  <c r="B588" i="2"/>
  <c r="AJ587" i="2"/>
  <c r="AF587" i="2"/>
  <c r="B587" i="2"/>
  <c r="AF586" i="2"/>
  <c r="B586" i="2"/>
  <c r="AF585" i="2"/>
  <c r="B585" i="2"/>
  <c r="AF584" i="2"/>
  <c r="B584" i="2"/>
  <c r="AF583" i="2"/>
  <c r="B583" i="2"/>
  <c r="AF582" i="2"/>
  <c r="B582" i="2"/>
  <c r="AF581" i="2"/>
  <c r="B581" i="2"/>
  <c r="AJ580" i="2"/>
  <c r="AF580" i="2"/>
  <c r="AA580" i="2"/>
  <c r="B580" i="2"/>
  <c r="AF579" i="2"/>
  <c r="AA579" i="2"/>
  <c r="B579" i="2"/>
  <c r="AF578" i="2"/>
  <c r="AA578" i="2"/>
  <c r="B578" i="2"/>
  <c r="AF577" i="2"/>
  <c r="AA577" i="2"/>
  <c r="B577" i="2"/>
  <c r="AF576" i="2"/>
  <c r="AA576" i="2"/>
  <c r="B576" i="2"/>
  <c r="AJ575" i="2"/>
  <c r="AF575" i="2"/>
  <c r="AA575" i="2"/>
  <c r="B575" i="2"/>
  <c r="AF574" i="2"/>
  <c r="AA574" i="2"/>
  <c r="B574" i="2"/>
  <c r="AF573" i="2"/>
  <c r="AA573" i="2"/>
  <c r="B573" i="2"/>
  <c r="AF572" i="2"/>
  <c r="AA572" i="2"/>
  <c r="B572" i="2"/>
  <c r="AF571" i="2"/>
  <c r="AA571" i="2"/>
  <c r="B571" i="2"/>
  <c r="AF570" i="2"/>
  <c r="AA570" i="2"/>
  <c r="B570" i="2"/>
  <c r="AF569" i="2"/>
  <c r="AA569" i="2"/>
  <c r="B569" i="2"/>
  <c r="AF568" i="2"/>
  <c r="AA568" i="2"/>
  <c r="B568" i="2"/>
  <c r="AF567" i="2"/>
  <c r="AA567" i="2"/>
  <c r="B567" i="2"/>
  <c r="AF566" i="2"/>
  <c r="AA566" i="2"/>
  <c r="B566" i="2"/>
  <c r="AF565" i="2"/>
  <c r="AA565" i="2"/>
  <c r="B565" i="2"/>
  <c r="AF564" i="2"/>
  <c r="AA564" i="2"/>
  <c r="B564" i="2"/>
  <c r="AF563" i="2"/>
  <c r="AA563" i="2"/>
  <c r="B563" i="2"/>
  <c r="AF562" i="2"/>
  <c r="AA562" i="2"/>
  <c r="B562" i="2"/>
  <c r="AF561" i="2"/>
  <c r="AA561" i="2"/>
  <c r="B561" i="2"/>
  <c r="AF560" i="2"/>
  <c r="AA560" i="2"/>
  <c r="B560" i="2"/>
  <c r="AJ559" i="2"/>
  <c r="AF559" i="2"/>
  <c r="AA559" i="2"/>
  <c r="B559" i="2"/>
  <c r="AF558" i="2"/>
  <c r="AA558" i="2"/>
  <c r="B558" i="2"/>
  <c r="AF557" i="2"/>
  <c r="AA557" i="2"/>
  <c r="B557" i="2"/>
  <c r="AF556" i="2"/>
  <c r="AA556" i="2"/>
  <c r="B556" i="2"/>
  <c r="AF555" i="2"/>
  <c r="AA555" i="2"/>
  <c r="B555" i="2"/>
  <c r="AF554" i="2"/>
  <c r="AA554" i="2"/>
  <c r="B554" i="2"/>
  <c r="AF553" i="2"/>
  <c r="AA553" i="2"/>
  <c r="B553" i="2"/>
  <c r="AF552" i="2"/>
  <c r="AA552" i="2"/>
  <c r="B552" i="2"/>
  <c r="AF551" i="2"/>
  <c r="AA551" i="2"/>
  <c r="B551" i="2"/>
  <c r="AF550" i="2"/>
  <c r="AA550" i="2"/>
  <c r="B550" i="2"/>
  <c r="AF549" i="2"/>
  <c r="AA549" i="2"/>
  <c r="B549" i="2"/>
  <c r="AF548" i="2"/>
  <c r="AA548" i="2"/>
  <c r="B548" i="2"/>
  <c r="AF547" i="2"/>
  <c r="AA547" i="2"/>
  <c r="B547" i="2"/>
  <c r="AF546" i="2"/>
  <c r="AA546" i="2"/>
  <c r="B546" i="2"/>
  <c r="AF545" i="2"/>
  <c r="AA545" i="2"/>
  <c r="B545" i="2"/>
  <c r="AF544" i="2"/>
  <c r="AA544" i="2"/>
  <c r="B544" i="2"/>
  <c r="AF543" i="2"/>
  <c r="B543" i="2"/>
  <c r="AF542" i="2"/>
  <c r="AA542" i="2"/>
  <c r="B542" i="2"/>
  <c r="AF541" i="2"/>
  <c r="B541" i="2"/>
  <c r="AF540" i="2"/>
  <c r="AA540" i="2"/>
  <c r="B540" i="2"/>
  <c r="AF539" i="2"/>
  <c r="B539" i="2"/>
  <c r="AF538" i="2"/>
  <c r="AA538" i="2"/>
  <c r="B538" i="2"/>
  <c r="AF537" i="2"/>
  <c r="B537" i="2"/>
  <c r="AF536" i="2"/>
  <c r="AA536" i="2"/>
  <c r="B536" i="2"/>
  <c r="AF535" i="2"/>
  <c r="AA535" i="2"/>
  <c r="B535" i="2"/>
  <c r="AJ534" i="2"/>
  <c r="AF534" i="2"/>
  <c r="AA534" i="2"/>
  <c r="B534" i="2"/>
  <c r="AF533" i="2"/>
  <c r="B533" i="2"/>
  <c r="AF532" i="2"/>
  <c r="B532" i="2"/>
  <c r="AF531" i="2"/>
  <c r="AA531" i="2"/>
  <c r="B531" i="2"/>
  <c r="AF530" i="2"/>
  <c r="B530" i="2"/>
  <c r="AF529" i="2"/>
  <c r="B529" i="2"/>
  <c r="AF528" i="2"/>
  <c r="B528" i="2"/>
  <c r="AF527" i="2"/>
  <c r="AA527" i="2"/>
  <c r="B527" i="2"/>
  <c r="AF526" i="2"/>
  <c r="AA526" i="2"/>
  <c r="B526" i="2"/>
  <c r="AJ525" i="2"/>
  <c r="AF525" i="2"/>
  <c r="AA525" i="2"/>
  <c r="B525" i="2"/>
  <c r="AF524" i="2"/>
  <c r="AA524" i="2"/>
  <c r="B524" i="2"/>
  <c r="AF523" i="2"/>
  <c r="B523" i="2"/>
  <c r="AF522" i="2"/>
  <c r="AA522" i="2"/>
  <c r="B522" i="2"/>
  <c r="AF521" i="2"/>
  <c r="AA521" i="2"/>
  <c r="B521" i="2"/>
  <c r="AF520" i="2"/>
  <c r="AA520" i="2"/>
  <c r="B520" i="2"/>
  <c r="AF519" i="2"/>
  <c r="B519" i="2"/>
  <c r="AF518" i="2"/>
  <c r="B518" i="2"/>
  <c r="AF517" i="2"/>
  <c r="B517" i="2"/>
  <c r="AF516" i="2"/>
  <c r="AA516" i="2"/>
  <c r="B516" i="2"/>
  <c r="AF515" i="2"/>
  <c r="AA515" i="2"/>
  <c r="B515" i="2"/>
  <c r="AA514" i="2"/>
  <c r="B514" i="2"/>
  <c r="AF513" i="2"/>
  <c r="B513" i="2"/>
  <c r="AF512" i="2"/>
  <c r="AA512" i="2"/>
  <c r="B512" i="2"/>
  <c r="AF511" i="2"/>
  <c r="B511" i="2"/>
  <c r="AJ510" i="2"/>
  <c r="AF510" i="2"/>
  <c r="B510" i="2"/>
  <c r="AF509" i="2"/>
  <c r="B509" i="2"/>
  <c r="AF508" i="2"/>
  <c r="B508" i="2"/>
  <c r="AF507" i="2"/>
  <c r="AA507" i="2"/>
  <c r="B507" i="2"/>
  <c r="AF506" i="2"/>
  <c r="AA506" i="2"/>
  <c r="B506" i="2"/>
  <c r="AF505" i="2"/>
  <c r="B505" i="2"/>
  <c r="AF504" i="2"/>
  <c r="AA504" i="2"/>
  <c r="B504" i="2"/>
  <c r="AF503" i="2"/>
  <c r="B503" i="2"/>
  <c r="AF502" i="2"/>
  <c r="AA502" i="2"/>
  <c r="B502" i="2"/>
  <c r="AF501" i="2"/>
  <c r="AA501" i="2"/>
  <c r="B501" i="2"/>
  <c r="AF500" i="2"/>
  <c r="AA500" i="2"/>
  <c r="B500" i="2"/>
  <c r="AF499" i="2"/>
  <c r="AA499" i="2"/>
  <c r="B499" i="2"/>
  <c r="AF498" i="2"/>
  <c r="AA498" i="2"/>
  <c r="B498" i="2"/>
  <c r="AF497" i="2"/>
  <c r="AA497" i="2"/>
  <c r="B497" i="2"/>
  <c r="AJ496" i="2"/>
  <c r="AF496" i="2"/>
  <c r="AA496" i="2"/>
  <c r="B496" i="2"/>
  <c r="AF495" i="2"/>
  <c r="AA495" i="2"/>
  <c r="B495" i="2"/>
  <c r="AF494" i="2"/>
  <c r="B494" i="2"/>
  <c r="AF493" i="2"/>
  <c r="B493" i="2"/>
  <c r="AJ492" i="2"/>
  <c r="AF492" i="2"/>
  <c r="AA492" i="2"/>
  <c r="B492" i="2"/>
  <c r="AF491" i="2"/>
  <c r="B491" i="2"/>
  <c r="AF490" i="2"/>
  <c r="B490" i="2"/>
  <c r="AF489" i="2"/>
  <c r="AA489" i="2"/>
  <c r="B489" i="2"/>
  <c r="AF488" i="2"/>
  <c r="B488" i="2"/>
  <c r="AF487" i="2"/>
  <c r="AA487" i="2"/>
  <c r="B487" i="2"/>
  <c r="AF486" i="2"/>
  <c r="B486" i="2"/>
  <c r="AF485" i="2"/>
  <c r="AA485" i="2"/>
  <c r="B485" i="2"/>
  <c r="AF484" i="2"/>
  <c r="AA484" i="2"/>
  <c r="B484" i="2"/>
  <c r="AF483" i="2"/>
  <c r="AA483" i="2"/>
  <c r="B483" i="2"/>
  <c r="AF482" i="2"/>
  <c r="B482" i="2"/>
  <c r="AF481" i="2"/>
  <c r="B481" i="2"/>
  <c r="AF480" i="2"/>
  <c r="AA480" i="2"/>
  <c r="B480" i="2"/>
  <c r="AF479" i="2"/>
  <c r="AA479" i="2"/>
  <c r="B479" i="2"/>
  <c r="AF478" i="2"/>
  <c r="AA478" i="2"/>
  <c r="B478" i="2"/>
  <c r="AF477" i="2"/>
  <c r="AA477" i="2"/>
  <c r="B477" i="2"/>
  <c r="AF476" i="2"/>
  <c r="AA476" i="2"/>
  <c r="B476" i="2"/>
  <c r="AF475" i="2"/>
  <c r="AA475" i="2"/>
  <c r="B475" i="2"/>
  <c r="AF474" i="2"/>
  <c r="AA474" i="2"/>
  <c r="B474" i="2"/>
  <c r="AF473" i="2"/>
  <c r="AA473" i="2"/>
  <c r="B473" i="2"/>
  <c r="AF472" i="2"/>
  <c r="B472" i="2"/>
  <c r="AF471" i="2"/>
  <c r="B471" i="2"/>
  <c r="AF470" i="2"/>
  <c r="B470" i="2"/>
  <c r="AF469" i="2"/>
  <c r="AA469" i="2"/>
  <c r="B469" i="2"/>
  <c r="AF468" i="2"/>
  <c r="B468" i="2"/>
  <c r="AF467" i="2"/>
  <c r="B467" i="2"/>
  <c r="AF466" i="2"/>
  <c r="AA466" i="2"/>
  <c r="B466" i="2"/>
  <c r="AF465" i="2"/>
  <c r="AA465" i="2"/>
  <c r="B465" i="2"/>
  <c r="AF464" i="2"/>
  <c r="B464" i="2"/>
  <c r="AF463" i="2"/>
  <c r="B463" i="2"/>
  <c r="AF462" i="2"/>
  <c r="B462" i="2"/>
  <c r="AF461" i="2"/>
  <c r="AA461" i="2"/>
  <c r="B461" i="2"/>
  <c r="AA460" i="2"/>
  <c r="B460" i="2"/>
  <c r="AJ459" i="2"/>
  <c r="AF459" i="2"/>
  <c r="AA459" i="2"/>
  <c r="B459" i="2"/>
  <c r="AF458" i="2"/>
  <c r="AA458" i="2"/>
  <c r="B458" i="2"/>
  <c r="AF457" i="2"/>
  <c r="B457" i="2"/>
  <c r="AF456" i="2"/>
  <c r="B456" i="2"/>
  <c r="AF455" i="2"/>
  <c r="B455" i="2"/>
  <c r="AF454" i="2"/>
  <c r="B454" i="2"/>
  <c r="AF453" i="2"/>
  <c r="B453" i="2"/>
  <c r="AF452" i="2"/>
  <c r="B452" i="2"/>
  <c r="AJ451" i="2"/>
  <c r="AF451" i="2"/>
  <c r="B451" i="2"/>
  <c r="AF450" i="2"/>
  <c r="AA450" i="2"/>
  <c r="B450" i="2"/>
  <c r="AF449" i="2"/>
  <c r="B449" i="2"/>
  <c r="AF448" i="2"/>
  <c r="AA448" i="2"/>
  <c r="B448" i="2"/>
  <c r="AF447" i="2"/>
  <c r="AA447" i="2"/>
  <c r="B447" i="2"/>
  <c r="AF446" i="2"/>
  <c r="B446" i="2"/>
  <c r="AF445" i="2"/>
  <c r="B445" i="2"/>
  <c r="AF444" i="2"/>
  <c r="AA444" i="2"/>
  <c r="B444" i="2"/>
  <c r="AF443" i="2"/>
  <c r="AA443" i="2"/>
  <c r="B443" i="2"/>
  <c r="AF442" i="2"/>
  <c r="AA442" i="2"/>
  <c r="B442" i="2"/>
  <c r="AF441" i="2"/>
  <c r="AA441" i="2"/>
  <c r="B441" i="2"/>
  <c r="AF440" i="2"/>
  <c r="AA440" i="2"/>
  <c r="B440" i="2"/>
  <c r="AF439" i="2"/>
  <c r="AA439" i="2"/>
  <c r="B439" i="2"/>
  <c r="AF438" i="2"/>
  <c r="AA438" i="2"/>
  <c r="B438" i="2"/>
  <c r="AF437" i="2"/>
  <c r="B437" i="2"/>
  <c r="AJ436" i="2"/>
  <c r="AF436" i="2"/>
  <c r="B436" i="2"/>
  <c r="AF435" i="2"/>
  <c r="AA435" i="2"/>
  <c r="B435" i="2"/>
  <c r="AF434" i="2"/>
  <c r="AA434" i="2"/>
  <c r="B434" i="2"/>
  <c r="AF433" i="2"/>
  <c r="B433" i="2"/>
  <c r="AF432" i="2"/>
  <c r="AA432" i="2"/>
  <c r="B432" i="2"/>
  <c r="AF431" i="2"/>
  <c r="B431" i="2"/>
  <c r="AJ430" i="2"/>
  <c r="AF430" i="2"/>
  <c r="AA430" i="2"/>
  <c r="B430" i="2"/>
  <c r="AF429" i="2"/>
  <c r="B429" i="2"/>
  <c r="AF428" i="2"/>
  <c r="AA428" i="2"/>
  <c r="B428" i="2"/>
  <c r="AF427" i="2"/>
  <c r="B427" i="2"/>
  <c r="AF426" i="2"/>
  <c r="B426" i="2"/>
  <c r="AJ425" i="2"/>
  <c r="AF425" i="2"/>
  <c r="B425" i="2"/>
  <c r="AF424" i="2"/>
  <c r="AA424" i="2"/>
  <c r="B424" i="2"/>
  <c r="AF423" i="2"/>
  <c r="AA423" i="2"/>
  <c r="B423" i="2"/>
  <c r="AF422" i="2"/>
  <c r="AA422" i="2"/>
  <c r="B422" i="2"/>
  <c r="AF421" i="2"/>
  <c r="AA421" i="2"/>
  <c r="B421" i="2"/>
  <c r="AF420" i="2"/>
  <c r="AA420" i="2"/>
  <c r="B420" i="2"/>
  <c r="AF419" i="2"/>
  <c r="AA419" i="2"/>
  <c r="B419" i="2"/>
  <c r="AF418" i="2"/>
  <c r="B418" i="2"/>
  <c r="AF417" i="2"/>
  <c r="AA417" i="2"/>
  <c r="B417" i="2"/>
  <c r="AF416" i="2"/>
  <c r="B416" i="2"/>
  <c r="AF415" i="2"/>
  <c r="AA415" i="2"/>
  <c r="B415" i="2"/>
  <c r="AF414" i="2"/>
  <c r="AA414" i="2"/>
  <c r="B414" i="2"/>
  <c r="AF413" i="2"/>
  <c r="AA413" i="2"/>
  <c r="B413" i="2"/>
  <c r="AF412" i="2"/>
  <c r="AA412" i="2"/>
  <c r="B412" i="2"/>
  <c r="AF411" i="2"/>
  <c r="AA411" i="2"/>
  <c r="B411" i="2"/>
  <c r="AF410" i="2"/>
  <c r="AA410" i="2"/>
  <c r="B410" i="2"/>
  <c r="AF409" i="2"/>
  <c r="AA409" i="2"/>
  <c r="B409" i="2"/>
  <c r="AF408" i="2"/>
  <c r="AA408" i="2"/>
  <c r="B408" i="2"/>
  <c r="AF407" i="2"/>
  <c r="AA407" i="2"/>
  <c r="B407" i="2"/>
  <c r="AF406" i="2"/>
  <c r="AA406" i="2"/>
  <c r="B406" i="2"/>
  <c r="AJ405" i="2"/>
  <c r="AF405" i="2"/>
  <c r="AA405" i="2"/>
  <c r="B405" i="2"/>
  <c r="AF404" i="2"/>
  <c r="B404" i="2"/>
  <c r="AF403" i="2"/>
  <c r="AA403" i="2"/>
  <c r="B403" i="2"/>
  <c r="AF402" i="2"/>
  <c r="AA402" i="2"/>
  <c r="B402" i="2"/>
  <c r="AJ401" i="2"/>
  <c r="AF401" i="2"/>
  <c r="AA401" i="2"/>
  <c r="B401" i="2"/>
  <c r="AF400" i="2"/>
  <c r="AA400" i="2"/>
  <c r="B400" i="2"/>
  <c r="AF399" i="2"/>
  <c r="AA399" i="2"/>
  <c r="B399" i="2"/>
  <c r="AF398" i="2"/>
  <c r="AA398" i="2"/>
  <c r="B398" i="2"/>
  <c r="AF397" i="2"/>
  <c r="AA397" i="2"/>
  <c r="B397" i="2"/>
  <c r="AF396" i="2"/>
  <c r="AA396" i="2"/>
  <c r="B396" i="2"/>
  <c r="AF395" i="2"/>
  <c r="AA395" i="2"/>
  <c r="B395" i="2"/>
  <c r="AJ394" i="2"/>
  <c r="AF394" i="2"/>
  <c r="B394" i="2"/>
  <c r="AF393" i="2"/>
  <c r="AA393" i="2"/>
  <c r="B393" i="2"/>
  <c r="AF392" i="2"/>
  <c r="AA392" i="2"/>
  <c r="B392" i="2"/>
  <c r="AF391" i="2"/>
  <c r="AA391" i="2"/>
  <c r="B391" i="2"/>
  <c r="AJ390" i="2"/>
  <c r="AF390" i="2"/>
  <c r="AA390" i="2"/>
  <c r="B390" i="2"/>
  <c r="AF389" i="2"/>
  <c r="B389" i="2"/>
  <c r="AF388" i="2"/>
  <c r="AA388" i="2"/>
  <c r="B388" i="2"/>
  <c r="AF387" i="2"/>
  <c r="AA387" i="2"/>
  <c r="B387" i="2"/>
  <c r="AF386" i="2"/>
  <c r="B386" i="2"/>
  <c r="AF385" i="2"/>
  <c r="B385" i="2"/>
  <c r="AF384" i="2"/>
  <c r="AA384" i="2"/>
  <c r="B384" i="2"/>
  <c r="AF383" i="2"/>
  <c r="AA383" i="2"/>
  <c r="B383" i="2"/>
  <c r="AF382" i="2"/>
  <c r="AA382" i="2"/>
  <c r="B382" i="2"/>
  <c r="AF381" i="2"/>
  <c r="AA381" i="2"/>
  <c r="B381" i="2"/>
  <c r="AF380" i="2"/>
  <c r="AA380" i="2"/>
  <c r="B380" i="2"/>
  <c r="AF379" i="2"/>
  <c r="AA379" i="2"/>
  <c r="B379" i="2"/>
  <c r="AF378" i="2"/>
  <c r="AA378" i="2"/>
  <c r="B378" i="2"/>
  <c r="AF377" i="2"/>
  <c r="AA377" i="2"/>
  <c r="B377" i="2"/>
  <c r="AF376" i="2"/>
  <c r="AA376" i="2"/>
  <c r="B376" i="2"/>
  <c r="AF375" i="2"/>
  <c r="AA375" i="2"/>
  <c r="B375" i="2"/>
  <c r="AF374" i="2"/>
  <c r="B374" i="2"/>
  <c r="AF373" i="2"/>
  <c r="B373" i="2"/>
  <c r="AF372" i="2"/>
  <c r="B372" i="2"/>
  <c r="AF371" i="2"/>
  <c r="AA371" i="2"/>
  <c r="B371" i="2"/>
  <c r="AF370" i="2"/>
  <c r="B370" i="2"/>
  <c r="AF369" i="2"/>
  <c r="B369" i="2"/>
  <c r="AF368" i="2"/>
  <c r="AA368" i="2"/>
  <c r="B368" i="2"/>
  <c r="AF367" i="2"/>
  <c r="AA367" i="2"/>
  <c r="B367" i="2"/>
  <c r="AF366" i="2"/>
  <c r="B366" i="2"/>
  <c r="AF365" i="2"/>
  <c r="AA365" i="2"/>
  <c r="B365" i="2"/>
  <c r="AF364" i="2"/>
  <c r="AA364" i="2"/>
  <c r="B364" i="2"/>
  <c r="AF363" i="2"/>
  <c r="B363" i="2"/>
  <c r="AF362" i="2"/>
  <c r="AA362" i="2"/>
  <c r="B362" i="2"/>
  <c r="AF361" i="2"/>
  <c r="AA361" i="2"/>
  <c r="B361" i="2"/>
  <c r="AF360" i="2"/>
  <c r="B360" i="2"/>
  <c r="AF359" i="2"/>
  <c r="AA359" i="2"/>
  <c r="B359" i="2"/>
  <c r="AJ358" i="2"/>
  <c r="AF358" i="2"/>
  <c r="AA358" i="2"/>
  <c r="B358" i="2"/>
  <c r="AF357" i="2"/>
  <c r="B357" i="2"/>
  <c r="AF356" i="2"/>
  <c r="AA356" i="2"/>
  <c r="B356" i="2"/>
  <c r="AF355" i="2"/>
  <c r="AA355" i="2"/>
  <c r="B355" i="2"/>
  <c r="AF354" i="2"/>
  <c r="B354" i="2"/>
  <c r="AF353" i="2"/>
  <c r="AA353" i="2"/>
  <c r="B353" i="2"/>
  <c r="AF352" i="2"/>
  <c r="B352" i="2"/>
  <c r="AF351" i="2"/>
  <c r="AA351" i="2"/>
  <c r="B351" i="2"/>
  <c r="AF350" i="2"/>
  <c r="B350" i="2"/>
  <c r="AF349" i="2"/>
  <c r="AA349" i="2"/>
  <c r="B349" i="2"/>
  <c r="AF348" i="2"/>
  <c r="AA348" i="2"/>
  <c r="B348" i="2"/>
  <c r="AJ347" i="2"/>
  <c r="AF347" i="2"/>
  <c r="AA347" i="2"/>
  <c r="B347" i="2"/>
  <c r="AF346" i="2"/>
  <c r="AA346" i="2"/>
  <c r="B346" i="2"/>
  <c r="AF345" i="2"/>
  <c r="AA345" i="2"/>
  <c r="B345" i="2"/>
  <c r="AF344" i="2"/>
  <c r="B344" i="2"/>
  <c r="AF343" i="2"/>
  <c r="B343" i="2"/>
  <c r="AF342" i="2"/>
  <c r="AA342" i="2"/>
  <c r="B342" i="2"/>
  <c r="AF341" i="2"/>
  <c r="B341" i="2"/>
  <c r="AF340" i="2"/>
  <c r="AA340" i="2"/>
  <c r="B340" i="2"/>
  <c r="AF339" i="2"/>
  <c r="B339" i="2"/>
  <c r="AF338" i="2"/>
  <c r="AA338" i="2"/>
  <c r="B338" i="2"/>
  <c r="AJ337" i="2"/>
  <c r="AF337" i="2"/>
  <c r="AA337" i="2"/>
  <c r="B337" i="2"/>
  <c r="AF336" i="2"/>
  <c r="B336" i="2"/>
  <c r="AJ335" i="2"/>
  <c r="AF335" i="2"/>
  <c r="AA335" i="2"/>
  <c r="B335" i="2"/>
  <c r="AF334" i="2"/>
  <c r="B334" i="2"/>
  <c r="AF333" i="2"/>
  <c r="AA333" i="2"/>
  <c r="B333" i="2"/>
  <c r="AF332" i="2"/>
  <c r="AA332" i="2"/>
  <c r="B332" i="2"/>
  <c r="AF331" i="2"/>
  <c r="AA331" i="2"/>
  <c r="B331" i="2"/>
  <c r="AF330" i="2"/>
  <c r="AA330" i="2"/>
  <c r="B330" i="2"/>
  <c r="AF329" i="2"/>
  <c r="B329" i="2"/>
  <c r="AF328" i="2"/>
  <c r="AA328" i="2"/>
  <c r="B328" i="2"/>
  <c r="AF327" i="2"/>
  <c r="B327" i="2"/>
  <c r="AF326" i="2"/>
  <c r="AA326" i="2"/>
  <c r="B326" i="2"/>
  <c r="AF325" i="2"/>
  <c r="B325" i="2"/>
  <c r="AF324" i="2"/>
  <c r="AA324" i="2"/>
  <c r="B324" i="2"/>
  <c r="AF323" i="2"/>
  <c r="AA323" i="2"/>
  <c r="B323" i="2"/>
  <c r="AF322" i="2"/>
  <c r="B322" i="2"/>
  <c r="AF321" i="2"/>
  <c r="B321" i="2"/>
  <c r="AF320" i="2"/>
  <c r="AA320" i="2"/>
  <c r="B320" i="2"/>
  <c r="AF319" i="2"/>
  <c r="AA319" i="2"/>
  <c r="B319" i="2"/>
  <c r="AF318" i="2"/>
  <c r="AA318" i="2"/>
  <c r="B318" i="2"/>
  <c r="AF317" i="2"/>
  <c r="AA317" i="2"/>
  <c r="B317" i="2"/>
  <c r="AF316" i="2"/>
  <c r="AA316" i="2"/>
  <c r="B316" i="2"/>
  <c r="AF315" i="2"/>
  <c r="AA315" i="2"/>
  <c r="B315" i="2"/>
  <c r="AF314" i="2"/>
  <c r="AA314" i="2"/>
  <c r="B314" i="2"/>
  <c r="AF313" i="2"/>
  <c r="AA313" i="2"/>
  <c r="B313" i="2"/>
  <c r="AF312" i="2"/>
  <c r="AA312" i="2"/>
  <c r="B312" i="2"/>
  <c r="AF311" i="2"/>
  <c r="B311" i="2"/>
  <c r="AF310" i="2"/>
  <c r="AA310" i="2"/>
  <c r="B310" i="2"/>
  <c r="AF309" i="2"/>
  <c r="AA309" i="2"/>
  <c r="B309" i="2"/>
  <c r="AF308" i="2"/>
  <c r="AA308" i="2"/>
  <c r="B308" i="2"/>
  <c r="AF307" i="2"/>
  <c r="AA307" i="2"/>
  <c r="B307" i="2"/>
  <c r="AF306" i="2"/>
  <c r="AA306" i="2"/>
  <c r="B306" i="2"/>
  <c r="AF305" i="2"/>
  <c r="AA305" i="2"/>
  <c r="B305" i="2"/>
  <c r="AF304" i="2"/>
  <c r="B304" i="2"/>
  <c r="AF303" i="2"/>
  <c r="B303" i="2"/>
  <c r="AF302" i="2"/>
  <c r="B302" i="2"/>
  <c r="AF301" i="2"/>
  <c r="AA301" i="2"/>
  <c r="B301" i="2"/>
  <c r="AF300" i="2"/>
  <c r="B300" i="2"/>
  <c r="AF299" i="2"/>
  <c r="B299" i="2"/>
  <c r="AF298" i="2"/>
  <c r="B298" i="2"/>
  <c r="AF297" i="2"/>
  <c r="AA297" i="2"/>
  <c r="B297" i="2"/>
  <c r="AF296" i="2"/>
  <c r="B296" i="2"/>
  <c r="AF295" i="2"/>
  <c r="AA295" i="2"/>
  <c r="B295" i="2"/>
  <c r="AF294" i="2"/>
  <c r="AA294" i="2"/>
  <c r="B294" i="2"/>
  <c r="AF293" i="2"/>
  <c r="AA293" i="2"/>
  <c r="B293" i="2"/>
  <c r="AF292" i="2"/>
  <c r="AA292" i="2"/>
  <c r="B292" i="2"/>
  <c r="AF291" i="2"/>
  <c r="AA291" i="2"/>
  <c r="B291" i="2"/>
  <c r="AF290" i="2"/>
  <c r="B290" i="2"/>
  <c r="AF289" i="2"/>
  <c r="AA289" i="2"/>
  <c r="B289" i="2"/>
  <c r="AF288" i="2"/>
  <c r="B288" i="2"/>
  <c r="AF287" i="2"/>
  <c r="AA287" i="2"/>
  <c r="B287" i="2"/>
  <c r="AF286" i="2"/>
  <c r="AA286" i="2"/>
  <c r="B286" i="2"/>
  <c r="AF285" i="2"/>
  <c r="B285" i="2"/>
  <c r="AF284" i="2"/>
  <c r="B284" i="2"/>
  <c r="AF283" i="2"/>
  <c r="AA283" i="2"/>
  <c r="B283" i="2"/>
  <c r="AF282" i="2"/>
  <c r="AA282" i="2"/>
  <c r="B282" i="2"/>
  <c r="AF281" i="2"/>
  <c r="AA281" i="2"/>
  <c r="B281" i="2"/>
  <c r="AF280" i="2"/>
  <c r="AA280" i="2"/>
  <c r="B280" i="2"/>
  <c r="AJ279" i="2"/>
  <c r="AF279" i="2"/>
  <c r="AA279" i="2"/>
  <c r="B279" i="2"/>
  <c r="AF278" i="2"/>
  <c r="B278" i="2"/>
  <c r="AF277" i="2"/>
  <c r="AA277" i="2"/>
  <c r="B277" i="2"/>
  <c r="AF276" i="2"/>
  <c r="B276" i="2"/>
  <c r="AF275" i="2"/>
  <c r="AA275" i="2"/>
  <c r="B275" i="2"/>
  <c r="AF274" i="2"/>
  <c r="AA274" i="2"/>
  <c r="B274" i="2"/>
  <c r="AF273" i="2"/>
  <c r="B273" i="2"/>
  <c r="AF272" i="2"/>
  <c r="AA272" i="2"/>
  <c r="B272" i="2"/>
  <c r="AF271" i="2"/>
  <c r="B271" i="2"/>
  <c r="AF270" i="2"/>
  <c r="AA270" i="2"/>
  <c r="B270" i="2"/>
  <c r="AF269" i="2"/>
  <c r="AA269" i="2"/>
  <c r="B269" i="2"/>
  <c r="AF268" i="2"/>
  <c r="AA268" i="2"/>
  <c r="B268" i="2"/>
  <c r="AF267" i="2"/>
  <c r="AA267" i="2"/>
  <c r="B267" i="2"/>
  <c r="AF266" i="2"/>
  <c r="AA266" i="2"/>
  <c r="B266" i="2"/>
  <c r="AF265" i="2"/>
  <c r="AA265" i="2"/>
  <c r="B265" i="2"/>
  <c r="AF264" i="2"/>
  <c r="AA264" i="2"/>
  <c r="B264" i="2"/>
  <c r="AF263" i="2"/>
  <c r="AA263" i="2"/>
  <c r="B263" i="2"/>
  <c r="AF262" i="2"/>
  <c r="B262" i="2"/>
  <c r="AF261" i="2"/>
  <c r="AA261" i="2"/>
  <c r="B261" i="2"/>
  <c r="AF260" i="2"/>
  <c r="AA260" i="2"/>
  <c r="B260" i="2"/>
  <c r="AF259" i="2"/>
  <c r="AA259" i="2"/>
  <c r="B259" i="2"/>
  <c r="AF258" i="2"/>
  <c r="B258" i="2"/>
  <c r="AF257" i="2"/>
  <c r="AA257" i="2"/>
  <c r="B257" i="2"/>
  <c r="AF256" i="2"/>
  <c r="AA256" i="2"/>
  <c r="B256" i="2"/>
  <c r="AJ255" i="2"/>
  <c r="AF255" i="2"/>
  <c r="AA255" i="2"/>
  <c r="B255" i="2"/>
  <c r="AF254" i="2"/>
  <c r="B254" i="2"/>
  <c r="AF253" i="2"/>
  <c r="AA253" i="2"/>
  <c r="B253" i="2"/>
  <c r="AJ252" i="2"/>
  <c r="AF252" i="2"/>
  <c r="AA252" i="2"/>
  <c r="B252" i="2"/>
  <c r="AF251" i="2"/>
  <c r="AA251" i="2"/>
  <c r="B251" i="2"/>
  <c r="AF250" i="2"/>
  <c r="AA250" i="2"/>
  <c r="B250" i="2"/>
  <c r="AF249" i="2"/>
  <c r="AA249" i="2"/>
  <c r="B249" i="2"/>
  <c r="AF248" i="2"/>
  <c r="AA248" i="2"/>
  <c r="B248" i="2"/>
  <c r="AF247" i="2"/>
  <c r="B247" i="2"/>
  <c r="AF246" i="2"/>
  <c r="AA246" i="2"/>
  <c r="B246" i="2"/>
  <c r="AF245" i="2"/>
  <c r="B245" i="2"/>
  <c r="AF244" i="2"/>
  <c r="AA244" i="2"/>
  <c r="B244" i="2"/>
  <c r="AF243" i="2"/>
  <c r="AA243" i="2"/>
  <c r="B243" i="2"/>
  <c r="AF242" i="2"/>
  <c r="B242" i="2"/>
  <c r="AF241" i="2"/>
  <c r="B241" i="2"/>
  <c r="AJ240" i="2"/>
  <c r="AF240" i="2"/>
  <c r="B240" i="2"/>
  <c r="AF239" i="2"/>
  <c r="AA239" i="2"/>
  <c r="B239" i="2"/>
  <c r="AF238" i="2"/>
  <c r="B238" i="2"/>
  <c r="AF237" i="2"/>
  <c r="AA237" i="2"/>
  <c r="B237" i="2"/>
  <c r="AF236" i="2"/>
  <c r="B236" i="2"/>
  <c r="AF235" i="2"/>
  <c r="AA235" i="2"/>
  <c r="B235" i="2"/>
  <c r="AJ234" i="2"/>
  <c r="AF234" i="2"/>
  <c r="AA234" i="2"/>
  <c r="B234" i="2"/>
  <c r="AF233" i="2"/>
  <c r="AA233" i="2"/>
  <c r="B233" i="2"/>
  <c r="AF232" i="2"/>
  <c r="AA232" i="2"/>
  <c r="B232" i="2"/>
  <c r="AF231" i="2"/>
  <c r="AA231" i="2"/>
  <c r="B231" i="2"/>
  <c r="AF230" i="2"/>
  <c r="AA230" i="2"/>
  <c r="B230" i="2"/>
  <c r="AF229" i="2"/>
  <c r="AA229" i="2"/>
  <c r="B229" i="2"/>
  <c r="AF228" i="2"/>
  <c r="B228" i="2"/>
  <c r="AF227" i="2"/>
  <c r="AA227" i="2"/>
  <c r="B227" i="2"/>
  <c r="AF226" i="2"/>
  <c r="AA226" i="2"/>
  <c r="B226" i="2"/>
  <c r="AF225" i="2"/>
  <c r="AA225" i="2"/>
  <c r="B225" i="2"/>
  <c r="AF224" i="2"/>
  <c r="AA224" i="2"/>
  <c r="B224" i="2"/>
  <c r="AF223" i="2"/>
  <c r="B223" i="2"/>
  <c r="AF222" i="2"/>
  <c r="B222" i="2"/>
  <c r="AF221" i="2"/>
  <c r="B221" i="2"/>
  <c r="AF220" i="2"/>
  <c r="AA220" i="2"/>
  <c r="B220" i="2"/>
  <c r="AJ219" i="2"/>
  <c r="AF219" i="2"/>
  <c r="AA219" i="2"/>
  <c r="B219" i="2"/>
  <c r="AF218" i="2"/>
  <c r="AA218" i="2"/>
  <c r="B218" i="2"/>
  <c r="AF217" i="2"/>
  <c r="AA217" i="2"/>
  <c r="B217" i="2"/>
  <c r="AF216" i="2"/>
  <c r="B216" i="2"/>
  <c r="AF215" i="2"/>
  <c r="AA215" i="2"/>
  <c r="B215" i="2"/>
  <c r="AF214" i="2"/>
  <c r="AA214" i="2"/>
  <c r="B214" i="2"/>
  <c r="AF213" i="2"/>
  <c r="B213" i="2"/>
  <c r="AF212" i="2"/>
  <c r="B212" i="2"/>
  <c r="AF211" i="2"/>
  <c r="AA211" i="2"/>
  <c r="B211" i="2"/>
  <c r="AF210" i="2"/>
  <c r="B210" i="2"/>
  <c r="AF209" i="2"/>
  <c r="AA209" i="2"/>
  <c r="B209" i="2"/>
  <c r="AF208" i="2"/>
  <c r="B208" i="2"/>
  <c r="AF207" i="2"/>
  <c r="AA207" i="2"/>
  <c r="B207" i="2"/>
  <c r="AF206" i="2"/>
  <c r="B206" i="2"/>
  <c r="AF205" i="2"/>
  <c r="AA205" i="2"/>
  <c r="B205" i="2"/>
  <c r="AF204" i="2"/>
  <c r="AA204" i="2"/>
  <c r="B204" i="2"/>
  <c r="AF203" i="2"/>
  <c r="B203" i="2"/>
  <c r="AF202" i="2"/>
  <c r="B202" i="2"/>
  <c r="AF201" i="2"/>
  <c r="AA201" i="2"/>
  <c r="B201" i="2"/>
  <c r="AJ200" i="2"/>
  <c r="AF200" i="2"/>
  <c r="B200" i="2"/>
  <c r="AF199" i="2"/>
  <c r="AA199" i="2"/>
  <c r="B199" i="2"/>
  <c r="AF198" i="2"/>
  <c r="AA198" i="2"/>
  <c r="B198" i="2"/>
  <c r="AF197" i="2"/>
  <c r="AA197" i="2"/>
  <c r="B197" i="2"/>
  <c r="AF196" i="2"/>
  <c r="AA196" i="2"/>
  <c r="B196" i="2"/>
  <c r="AJ195" i="2"/>
  <c r="AF195" i="2"/>
  <c r="AA195" i="2"/>
  <c r="B195" i="2"/>
  <c r="AF194" i="2"/>
  <c r="AA194" i="2"/>
  <c r="B194" i="2"/>
  <c r="AF193" i="2"/>
  <c r="AA193" i="2"/>
  <c r="B193" i="2"/>
  <c r="AF192" i="2"/>
  <c r="B192" i="2"/>
  <c r="AF191" i="2"/>
  <c r="AA191" i="2"/>
  <c r="B191" i="2"/>
  <c r="AF190" i="2"/>
  <c r="B190" i="2"/>
  <c r="AF189" i="2"/>
  <c r="AA189" i="2"/>
  <c r="B189" i="2"/>
  <c r="AF188" i="2"/>
  <c r="AA188" i="2"/>
  <c r="B188" i="2"/>
  <c r="AF187" i="2"/>
  <c r="B187" i="2"/>
  <c r="AF186" i="2"/>
  <c r="AA186" i="2"/>
  <c r="B186" i="2"/>
  <c r="AF185" i="2"/>
  <c r="AA185" i="2"/>
  <c r="B185" i="2"/>
  <c r="AF184" i="2"/>
  <c r="B184" i="2"/>
  <c r="AF183" i="2"/>
  <c r="B183" i="2"/>
  <c r="AF182" i="2"/>
  <c r="AA182" i="2"/>
  <c r="B182" i="2"/>
  <c r="AF181" i="2"/>
  <c r="AA181" i="2"/>
  <c r="B181" i="2"/>
  <c r="AF180" i="2"/>
  <c r="AA180" i="2"/>
  <c r="B180" i="2"/>
  <c r="AF179" i="2"/>
  <c r="AA179" i="2"/>
  <c r="B179" i="2"/>
  <c r="AJ178" i="2"/>
  <c r="AF178" i="2"/>
  <c r="AA178" i="2"/>
  <c r="B178" i="2"/>
  <c r="AF177" i="2"/>
  <c r="AA177" i="2"/>
  <c r="B177" i="2"/>
  <c r="AF176" i="2"/>
  <c r="B176" i="2"/>
  <c r="AF175" i="2"/>
  <c r="B175" i="2"/>
  <c r="AF174" i="2"/>
  <c r="B174" i="2"/>
  <c r="AF173" i="2"/>
  <c r="AA173" i="2"/>
  <c r="B173" i="2"/>
  <c r="AF172" i="2"/>
  <c r="AA172" i="2"/>
  <c r="B172" i="2"/>
  <c r="AF171" i="2"/>
  <c r="AA171" i="2"/>
  <c r="B171" i="2"/>
  <c r="AF170" i="2"/>
  <c r="AA170" i="2"/>
  <c r="B170" i="2"/>
  <c r="AF169" i="2"/>
  <c r="B169" i="2"/>
  <c r="AF168" i="2"/>
  <c r="AA168" i="2"/>
  <c r="B168" i="2"/>
  <c r="AJ167" i="2"/>
  <c r="AF167" i="2"/>
  <c r="AA167" i="2"/>
  <c r="B167" i="2"/>
  <c r="AF166" i="2"/>
  <c r="AA166" i="2"/>
  <c r="B166" i="2"/>
  <c r="AF165" i="2"/>
  <c r="AA165" i="2"/>
  <c r="B165" i="2"/>
  <c r="AF164" i="2"/>
  <c r="B164" i="2"/>
  <c r="AF163" i="2"/>
  <c r="AA163" i="2"/>
  <c r="B163" i="2"/>
  <c r="AF162" i="2"/>
  <c r="AA162" i="2"/>
  <c r="B162" i="2"/>
  <c r="AF161" i="2"/>
  <c r="AA161" i="2"/>
  <c r="B161" i="2"/>
  <c r="AF160" i="2"/>
  <c r="AA160" i="2"/>
  <c r="B160" i="2"/>
  <c r="AF159" i="2"/>
  <c r="AA159" i="2"/>
  <c r="B159" i="2"/>
  <c r="AF158" i="2"/>
  <c r="AA158" i="2"/>
  <c r="B158" i="2"/>
  <c r="AF157" i="2"/>
  <c r="B157" i="2"/>
  <c r="AF156" i="2"/>
  <c r="AA156" i="2"/>
  <c r="B156" i="2"/>
  <c r="AF155" i="2"/>
  <c r="AA155" i="2"/>
  <c r="B155" i="2"/>
  <c r="AF154" i="2"/>
  <c r="AA154" i="2"/>
  <c r="B154" i="2"/>
  <c r="AF153" i="2"/>
  <c r="B153" i="2"/>
  <c r="AF152" i="2"/>
  <c r="B152" i="2"/>
  <c r="AF151" i="2"/>
  <c r="B151" i="2"/>
  <c r="AF150" i="2"/>
  <c r="AA150" i="2"/>
  <c r="B150" i="2"/>
  <c r="AF149" i="2"/>
  <c r="AA149" i="2"/>
  <c r="B149" i="2"/>
  <c r="AF148" i="2"/>
  <c r="B148" i="2"/>
  <c r="AF147" i="2"/>
  <c r="AA147" i="2"/>
  <c r="B147" i="2"/>
  <c r="AF146" i="2"/>
  <c r="B146" i="2"/>
  <c r="AF145" i="2"/>
  <c r="AA145" i="2"/>
  <c r="B145" i="2"/>
  <c r="AF144" i="2"/>
  <c r="AA144" i="2"/>
  <c r="B144" i="2"/>
  <c r="AF143" i="2"/>
  <c r="B143" i="2"/>
  <c r="AF142" i="2"/>
  <c r="AA142" i="2"/>
  <c r="B142" i="2"/>
  <c r="AF141" i="2"/>
  <c r="B141" i="2"/>
  <c r="AF140" i="2"/>
  <c r="AA140" i="2"/>
  <c r="B140" i="2"/>
  <c r="AF139" i="2"/>
  <c r="AA139" i="2"/>
  <c r="B139" i="2"/>
  <c r="AF138" i="2"/>
  <c r="B138" i="2"/>
  <c r="AF137" i="2"/>
  <c r="AA137" i="2"/>
  <c r="B137" i="2"/>
  <c r="AF136" i="2"/>
  <c r="AA136" i="2"/>
  <c r="B136" i="2"/>
  <c r="AF135" i="2"/>
  <c r="AA135" i="2"/>
  <c r="B135" i="2"/>
  <c r="AF134" i="2"/>
  <c r="AA134" i="2"/>
  <c r="B134" i="2"/>
  <c r="AF133" i="2"/>
  <c r="AA133" i="2"/>
  <c r="B133" i="2"/>
  <c r="AF132" i="2"/>
  <c r="AA132" i="2"/>
  <c r="B132" i="2"/>
  <c r="AF131" i="2"/>
  <c r="B131" i="2"/>
  <c r="AF130" i="2"/>
  <c r="B130" i="2"/>
  <c r="AF129" i="2"/>
  <c r="B129" i="2"/>
  <c r="AF128" i="2"/>
  <c r="B128" i="2"/>
  <c r="AF127" i="2"/>
  <c r="B127" i="2"/>
  <c r="AF126" i="2"/>
  <c r="AA126" i="2"/>
  <c r="B126" i="2"/>
  <c r="AF125" i="2"/>
  <c r="B125" i="2"/>
  <c r="AF124" i="2"/>
  <c r="B124" i="2"/>
  <c r="AF123" i="2"/>
  <c r="AA123" i="2"/>
  <c r="B123" i="2"/>
  <c r="AF122" i="2"/>
  <c r="B122" i="2"/>
  <c r="AF121" i="2"/>
  <c r="B121" i="2"/>
  <c r="AF120" i="2"/>
  <c r="AA120" i="2"/>
  <c r="B120" i="2"/>
  <c r="AF119" i="2"/>
  <c r="AA119" i="2"/>
  <c r="B119" i="2"/>
  <c r="AJ118" i="2"/>
  <c r="AF118" i="2"/>
  <c r="AA118" i="2"/>
  <c r="B118" i="2"/>
  <c r="AF117" i="2"/>
  <c r="B117" i="2"/>
  <c r="AF116" i="2"/>
  <c r="B116" i="2"/>
  <c r="AF115" i="2"/>
  <c r="B115" i="2"/>
  <c r="AF114" i="2"/>
  <c r="AA114" i="2"/>
  <c r="B114" i="2"/>
  <c r="AF113" i="2"/>
  <c r="B113" i="2"/>
  <c r="AF112" i="2"/>
  <c r="AA112" i="2"/>
  <c r="B112" i="2"/>
  <c r="AF111" i="2"/>
  <c r="AA111" i="2"/>
  <c r="B111" i="2"/>
  <c r="AF110" i="2"/>
  <c r="B110" i="2"/>
  <c r="AF109" i="2"/>
  <c r="AA109" i="2"/>
  <c r="B109" i="2"/>
  <c r="AF108" i="2"/>
  <c r="B108" i="2"/>
  <c r="AJ107" i="2"/>
  <c r="AF107" i="2"/>
  <c r="AA107" i="2"/>
  <c r="B107" i="2"/>
  <c r="AF106" i="2"/>
  <c r="B106" i="2"/>
  <c r="AF105" i="2"/>
  <c r="AA105" i="2"/>
  <c r="B105" i="2"/>
  <c r="AF104" i="2"/>
  <c r="AA104" i="2"/>
  <c r="B104" i="2"/>
  <c r="AF103" i="2"/>
  <c r="AF102" i="2"/>
  <c r="B102" i="2"/>
  <c r="AF101" i="2"/>
  <c r="B101" i="2"/>
  <c r="AF100" i="2"/>
  <c r="B100" i="2"/>
  <c r="AF99" i="2"/>
  <c r="AA99" i="2"/>
  <c r="AF98" i="2"/>
  <c r="AA98" i="2"/>
  <c r="B98" i="2"/>
  <c r="AJ97" i="2"/>
  <c r="AF97" i="2"/>
  <c r="AA97" i="2"/>
  <c r="B97" i="2"/>
  <c r="AF96" i="2"/>
  <c r="B96" i="2"/>
  <c r="AF95" i="2"/>
  <c r="AA95" i="2"/>
  <c r="B95" i="2"/>
  <c r="AJ94" i="2"/>
  <c r="AF94" i="2"/>
  <c r="B94" i="2"/>
  <c r="AF93" i="2"/>
  <c r="AA93" i="2"/>
  <c r="B93" i="2"/>
  <c r="AF92" i="2"/>
  <c r="B92" i="2"/>
  <c r="AF91" i="2"/>
  <c r="B91" i="2"/>
  <c r="AF90" i="2"/>
  <c r="AA90" i="2"/>
  <c r="B90" i="2"/>
  <c r="AF89" i="2"/>
  <c r="AA89" i="2"/>
  <c r="B89" i="2"/>
  <c r="AJ88" i="2"/>
  <c r="AF88" i="2"/>
  <c r="AA88" i="2"/>
  <c r="B88" i="2"/>
  <c r="AF87" i="2"/>
  <c r="AA87" i="2"/>
  <c r="B87" i="2"/>
  <c r="AJ86" i="2"/>
  <c r="AF86" i="2"/>
  <c r="B86" i="2"/>
  <c r="AF85" i="2"/>
  <c r="B85" i="2"/>
  <c r="AJ84" i="2"/>
  <c r="AF84" i="2"/>
  <c r="AA84" i="2"/>
  <c r="B84" i="2"/>
  <c r="AF83" i="2"/>
  <c r="AA83" i="2"/>
  <c r="B83" i="2"/>
  <c r="AF82" i="2"/>
  <c r="AA82" i="2"/>
  <c r="B82" i="2"/>
  <c r="AF81" i="2"/>
  <c r="AA81" i="2"/>
  <c r="B81" i="2"/>
  <c r="AF80" i="2"/>
  <c r="AA80" i="2"/>
  <c r="B80" i="2"/>
  <c r="AF79" i="2"/>
  <c r="AA79" i="2"/>
  <c r="B79" i="2"/>
  <c r="AF78" i="2"/>
  <c r="B78" i="2"/>
  <c r="AF77" i="2"/>
  <c r="AA77" i="2"/>
  <c r="B77" i="2"/>
  <c r="AF76" i="2"/>
  <c r="AA76" i="2"/>
  <c r="B76" i="2"/>
  <c r="AF75" i="2"/>
  <c r="B75" i="2"/>
  <c r="AF74" i="2"/>
  <c r="AA74" i="2"/>
  <c r="B74" i="2"/>
  <c r="AF73" i="2"/>
  <c r="B73" i="2"/>
  <c r="AF72" i="2"/>
  <c r="AA72" i="2"/>
  <c r="B72" i="2"/>
  <c r="AF71" i="2"/>
  <c r="AA71" i="2"/>
  <c r="B71" i="2"/>
  <c r="AF70" i="2"/>
  <c r="B70" i="2"/>
  <c r="AF69" i="2"/>
  <c r="B69" i="2"/>
  <c r="AF68" i="2"/>
  <c r="AA68" i="2"/>
  <c r="B68" i="2"/>
  <c r="AF67" i="2"/>
  <c r="AA67" i="2"/>
  <c r="B67" i="2"/>
  <c r="AF66" i="2"/>
  <c r="B66" i="2"/>
  <c r="AF65" i="2"/>
  <c r="B65" i="2"/>
  <c r="AF64" i="2"/>
  <c r="AA64" i="2"/>
  <c r="B64" i="2"/>
  <c r="AF63" i="2"/>
  <c r="B63" i="2"/>
  <c r="AF62" i="2"/>
  <c r="AA62" i="2"/>
  <c r="B62" i="2"/>
  <c r="AF61" i="2"/>
  <c r="B61" i="2"/>
  <c r="AF60" i="2"/>
  <c r="AA60" i="2"/>
  <c r="B60" i="2"/>
  <c r="AF59" i="2"/>
  <c r="AA59" i="2"/>
  <c r="B59" i="2"/>
  <c r="AF58" i="2"/>
  <c r="B58" i="2"/>
  <c r="AF57" i="2"/>
  <c r="AA57" i="2"/>
  <c r="B57" i="2"/>
  <c r="AF56" i="2"/>
  <c r="B56" i="2"/>
  <c r="AF55" i="2"/>
  <c r="AA55" i="2"/>
  <c r="B55" i="2"/>
  <c r="AF54" i="2"/>
  <c r="AA54" i="2"/>
  <c r="B54" i="2"/>
  <c r="AF53" i="2"/>
  <c r="AA53" i="2"/>
  <c r="B53" i="2"/>
  <c r="AF52" i="2"/>
  <c r="AA52" i="2"/>
  <c r="B52" i="2"/>
  <c r="AJ51" i="2"/>
  <c r="AF51" i="2"/>
  <c r="AA51" i="2"/>
  <c r="B51" i="2"/>
  <c r="AF50" i="2"/>
  <c r="AA50" i="2"/>
  <c r="B50" i="2"/>
  <c r="AF49" i="2"/>
  <c r="AA49" i="2"/>
  <c r="B49" i="2"/>
  <c r="AF48" i="2"/>
  <c r="AA48" i="2"/>
  <c r="B48" i="2"/>
  <c r="AF47" i="2"/>
  <c r="AA47" i="2"/>
  <c r="B47" i="2"/>
  <c r="AF46" i="2"/>
  <c r="AA46" i="2"/>
  <c r="B46" i="2"/>
  <c r="AF45" i="2"/>
  <c r="AA45" i="2"/>
  <c r="B45" i="2"/>
  <c r="AF44" i="2"/>
  <c r="AA44" i="2"/>
  <c r="B44" i="2"/>
  <c r="AF43" i="2"/>
  <c r="B43" i="2"/>
  <c r="AF42" i="2"/>
  <c r="AA42" i="2"/>
  <c r="B42" i="2"/>
  <c r="AF41" i="2"/>
  <c r="AA41" i="2"/>
  <c r="B41" i="2"/>
  <c r="AF40" i="2"/>
  <c r="AA40" i="2"/>
  <c r="B40" i="2"/>
  <c r="AF39" i="2"/>
  <c r="AA39" i="2"/>
  <c r="B39" i="2"/>
  <c r="AF38" i="2"/>
  <c r="AA38" i="2"/>
  <c r="B38" i="2"/>
  <c r="AF37" i="2"/>
  <c r="AA37" i="2"/>
  <c r="B37" i="2"/>
  <c r="AF36" i="2"/>
  <c r="AA36" i="2"/>
  <c r="B36" i="2"/>
  <c r="AF35" i="2"/>
  <c r="AA35" i="2"/>
  <c r="B35" i="2"/>
  <c r="AF34" i="2"/>
  <c r="AA34" i="2"/>
  <c r="B34" i="2"/>
  <c r="AF33" i="2"/>
  <c r="AA33" i="2"/>
  <c r="B33" i="2"/>
  <c r="AF32" i="2"/>
  <c r="AA32" i="2"/>
  <c r="B32" i="2"/>
  <c r="AF31" i="2"/>
  <c r="AA31" i="2"/>
  <c r="B31" i="2"/>
  <c r="AF30" i="2"/>
  <c r="AA30" i="2"/>
  <c r="B30" i="2"/>
  <c r="AF29" i="2"/>
  <c r="AA29" i="2"/>
  <c r="B29" i="2"/>
  <c r="AF28" i="2"/>
  <c r="AA28" i="2"/>
  <c r="B28" i="2"/>
  <c r="AF27" i="2"/>
  <c r="B27" i="2"/>
  <c r="AF26" i="2"/>
  <c r="B26" i="2"/>
  <c r="AF25" i="2"/>
  <c r="B25" i="2"/>
  <c r="AF24" i="2"/>
  <c r="AA24" i="2"/>
  <c r="B24" i="2"/>
  <c r="AF23" i="2"/>
  <c r="B23" i="2"/>
  <c r="AF22" i="2"/>
  <c r="B22" i="2"/>
  <c r="AF21" i="2"/>
  <c r="AA21" i="2"/>
  <c r="B21" i="2"/>
  <c r="AF20" i="2"/>
  <c r="AA20" i="2"/>
  <c r="B20" i="2"/>
  <c r="AJ19" i="2"/>
  <c r="AF19" i="2"/>
  <c r="B19" i="2"/>
  <c r="AF18" i="2"/>
  <c r="B18" i="2"/>
  <c r="AF17" i="2"/>
  <c r="B17" i="2"/>
  <c r="AF16" i="2"/>
  <c r="AA16" i="2"/>
  <c r="B16" i="2"/>
  <c r="AF15" i="2"/>
  <c r="AA15" i="2"/>
  <c r="B15" i="2"/>
  <c r="AJ14" i="2"/>
  <c r="AF14" i="2"/>
  <c r="B14" i="2"/>
  <c r="AF13" i="2"/>
  <c r="AA13" i="2"/>
  <c r="B13" i="2"/>
  <c r="AF12" i="2"/>
  <c r="B12" i="2"/>
  <c r="AF11" i="2"/>
  <c r="B11" i="2"/>
  <c r="AF10" i="2"/>
  <c r="AA10" i="2"/>
  <c r="B10" i="2"/>
  <c r="AF9" i="2"/>
  <c r="AA9" i="2"/>
  <c r="B9" i="2"/>
  <c r="AF8" i="2"/>
  <c r="AA8" i="2"/>
  <c r="B8" i="2"/>
  <c r="AF7" i="2"/>
  <c r="B7" i="2"/>
  <c r="AF6" i="2"/>
  <c r="AA6" i="2"/>
  <c r="B6" i="2"/>
  <c r="AJ5" i="2"/>
  <c r="AF5" i="2"/>
  <c r="AA5" i="2"/>
  <c r="B5" i="2"/>
  <c r="AF4" i="2"/>
  <c r="AA4" i="2"/>
  <c r="B4" i="2"/>
  <c r="AF3" i="2"/>
  <c r="AA3" i="2"/>
  <c r="B3" i="2"/>
  <c r="AF2" i="2"/>
  <c r="AA2" i="2"/>
  <c r="B2" i="2"/>
  <c r="D572" i="1"/>
  <c r="D571" i="1"/>
  <c r="D570" i="1"/>
  <c r="D569" i="1"/>
  <c r="D568" i="1"/>
  <c r="D567" i="1"/>
  <c r="D566" i="1"/>
  <c r="D565" i="1"/>
  <c r="E562" i="1"/>
  <c r="F561" i="1"/>
  <c r="E561" i="1"/>
  <c r="H560" i="1"/>
  <c r="F560" i="1"/>
  <c r="E560" i="1"/>
  <c r="D560" i="1"/>
  <c r="F559" i="1"/>
  <c r="E559" i="1"/>
  <c r="D559" i="1"/>
  <c r="F558" i="1"/>
  <c r="E558" i="1"/>
  <c r="D558" i="1"/>
  <c r="H557" i="1"/>
  <c r="F557" i="1"/>
  <c r="E557" i="1"/>
  <c r="D557" i="1"/>
  <c r="H556" i="1"/>
  <c r="F556" i="1"/>
  <c r="E556" i="1"/>
  <c r="D556" i="1"/>
  <c r="F555" i="1"/>
  <c r="D555" i="1"/>
  <c r="H554" i="1"/>
  <c r="F554" i="1"/>
  <c r="E554" i="1"/>
  <c r="D554" i="1"/>
  <c r="H553" i="1"/>
  <c r="F553" i="1"/>
  <c r="E553" i="1"/>
  <c r="D553" i="1"/>
  <c r="H552" i="1"/>
  <c r="F552" i="1"/>
  <c r="E552" i="1"/>
  <c r="D552" i="1"/>
  <c r="H551" i="1"/>
  <c r="F551" i="1"/>
  <c r="E551" i="1"/>
  <c r="D551" i="1"/>
  <c r="H550" i="1"/>
  <c r="F550" i="1"/>
  <c r="E550" i="1"/>
  <c r="D550" i="1"/>
  <c r="H549" i="1"/>
  <c r="F549" i="1"/>
  <c r="E549" i="1"/>
  <c r="D549" i="1"/>
  <c r="H548" i="1"/>
  <c r="F548" i="1"/>
  <c r="E548" i="1"/>
  <c r="D548" i="1"/>
  <c r="H547" i="1"/>
  <c r="F547" i="1"/>
  <c r="E547" i="1"/>
  <c r="D547" i="1"/>
  <c r="I546" i="1"/>
  <c r="F546" i="1"/>
  <c r="E546" i="1"/>
  <c r="D546" i="1"/>
  <c r="I545" i="1"/>
  <c r="F545" i="1"/>
  <c r="E545" i="1"/>
  <c r="D545" i="1"/>
  <c r="I544" i="1"/>
  <c r="H544" i="1"/>
  <c r="F544" i="1"/>
  <c r="E544" i="1"/>
  <c r="D544" i="1"/>
  <c r="I543" i="1"/>
  <c r="H543" i="1"/>
  <c r="F543" i="1"/>
  <c r="E543" i="1"/>
  <c r="D543" i="1"/>
  <c r="I542" i="1"/>
  <c r="H542" i="1"/>
  <c r="F542" i="1"/>
  <c r="E542" i="1"/>
  <c r="D542" i="1"/>
  <c r="I541" i="1"/>
  <c r="H541" i="1"/>
  <c r="F541" i="1"/>
  <c r="E541" i="1"/>
  <c r="D541" i="1"/>
  <c r="I540" i="1"/>
  <c r="F540" i="1"/>
  <c r="E540" i="1"/>
  <c r="D540" i="1"/>
  <c r="I539" i="1"/>
  <c r="F539" i="1"/>
  <c r="E539" i="1"/>
  <c r="D539" i="1"/>
  <c r="I538" i="1"/>
  <c r="H538" i="1"/>
  <c r="F538" i="1"/>
  <c r="E538" i="1"/>
  <c r="D538" i="1"/>
  <c r="I537" i="1"/>
  <c r="H537" i="1"/>
  <c r="F537" i="1"/>
  <c r="E537" i="1"/>
  <c r="D537" i="1"/>
  <c r="I536" i="1"/>
  <c r="H536" i="1"/>
  <c r="F536" i="1"/>
  <c r="E536" i="1"/>
  <c r="D536" i="1"/>
  <c r="I535" i="1"/>
  <c r="E535" i="1"/>
  <c r="D535" i="1"/>
  <c r="I534" i="1"/>
  <c r="F534" i="1"/>
  <c r="E534" i="1"/>
  <c r="D534" i="1"/>
  <c r="I533" i="1"/>
  <c r="F533" i="1"/>
  <c r="E533" i="1"/>
  <c r="D533" i="1"/>
  <c r="I532" i="1"/>
  <c r="F532" i="1"/>
  <c r="E532" i="1"/>
  <c r="D532" i="1"/>
  <c r="I531" i="1"/>
  <c r="H531" i="1"/>
  <c r="F531" i="1"/>
  <c r="E531" i="1"/>
  <c r="D531" i="1"/>
  <c r="I530" i="1"/>
  <c r="H530" i="1"/>
  <c r="F530" i="1"/>
  <c r="E530" i="1"/>
  <c r="D530" i="1"/>
  <c r="I529" i="1"/>
  <c r="F529" i="1"/>
  <c r="E529" i="1"/>
  <c r="D529" i="1"/>
  <c r="I528" i="1"/>
  <c r="F528" i="1"/>
  <c r="E528" i="1"/>
  <c r="D528" i="1"/>
  <c r="I527" i="1"/>
  <c r="H527" i="1"/>
  <c r="F527" i="1"/>
  <c r="E527" i="1"/>
  <c r="D527" i="1"/>
  <c r="I526" i="1"/>
  <c r="H526" i="1"/>
  <c r="F526" i="1"/>
  <c r="E526" i="1"/>
  <c r="D526" i="1"/>
  <c r="I525" i="1"/>
  <c r="H525" i="1"/>
  <c r="F525" i="1"/>
  <c r="E525" i="1"/>
  <c r="D525" i="1"/>
  <c r="I524" i="1"/>
  <c r="H524" i="1"/>
  <c r="F524" i="1"/>
  <c r="E524" i="1"/>
  <c r="D524" i="1"/>
  <c r="I523" i="1"/>
  <c r="F523" i="1"/>
  <c r="E523" i="1"/>
  <c r="D523" i="1"/>
  <c r="I522" i="1"/>
  <c r="F522" i="1"/>
  <c r="E522" i="1"/>
  <c r="D522" i="1"/>
  <c r="I521" i="1"/>
  <c r="F521" i="1"/>
  <c r="E521" i="1"/>
  <c r="D521" i="1"/>
  <c r="I520" i="1"/>
  <c r="H520" i="1"/>
  <c r="F520" i="1"/>
  <c r="E520" i="1"/>
  <c r="D520" i="1"/>
  <c r="I519" i="1"/>
  <c r="H519" i="1"/>
  <c r="F519" i="1"/>
  <c r="E519" i="1"/>
  <c r="D519" i="1"/>
  <c r="I518" i="1"/>
  <c r="H518" i="1"/>
  <c r="F518" i="1"/>
  <c r="E518" i="1"/>
  <c r="D518" i="1"/>
  <c r="I517" i="1"/>
  <c r="F517" i="1"/>
  <c r="E517" i="1"/>
  <c r="D517" i="1"/>
  <c r="I516" i="1"/>
  <c r="F516" i="1"/>
  <c r="E516" i="1"/>
  <c r="D516" i="1"/>
  <c r="I515" i="1"/>
  <c r="H515" i="1"/>
  <c r="F515" i="1"/>
  <c r="E515" i="1"/>
  <c r="D515" i="1"/>
  <c r="I514" i="1"/>
  <c r="H514" i="1"/>
  <c r="F514" i="1"/>
  <c r="E514" i="1"/>
  <c r="D514" i="1"/>
  <c r="I513" i="1"/>
  <c r="H513" i="1"/>
  <c r="F513" i="1"/>
  <c r="E513" i="1"/>
  <c r="D513" i="1"/>
  <c r="I512" i="1"/>
  <c r="H512" i="1"/>
  <c r="F512" i="1"/>
  <c r="E512" i="1"/>
  <c r="D512" i="1"/>
  <c r="I511" i="1"/>
  <c r="H511" i="1"/>
  <c r="F511" i="1"/>
  <c r="E511" i="1"/>
  <c r="D511" i="1"/>
  <c r="I510" i="1"/>
  <c r="F510" i="1"/>
  <c r="E510" i="1"/>
  <c r="D510" i="1"/>
  <c r="I509" i="1"/>
  <c r="F509" i="1"/>
  <c r="E509" i="1"/>
  <c r="D509" i="1"/>
  <c r="I508" i="1"/>
  <c r="H508" i="1"/>
  <c r="F508" i="1"/>
  <c r="E508" i="1"/>
  <c r="D508" i="1"/>
  <c r="I507" i="1"/>
  <c r="H507" i="1"/>
  <c r="F507" i="1"/>
  <c r="E507" i="1"/>
  <c r="D507" i="1"/>
  <c r="I506" i="1"/>
  <c r="H506" i="1"/>
  <c r="F506" i="1"/>
  <c r="E506" i="1"/>
  <c r="D506" i="1"/>
  <c r="I505" i="1"/>
  <c r="F505" i="1"/>
  <c r="E505" i="1"/>
  <c r="D505" i="1"/>
  <c r="I504" i="1"/>
  <c r="F504" i="1"/>
  <c r="E504" i="1"/>
  <c r="D504" i="1"/>
  <c r="I503" i="1"/>
  <c r="H503" i="1"/>
  <c r="F503" i="1"/>
  <c r="E503" i="1"/>
  <c r="D503" i="1"/>
  <c r="I502" i="1"/>
  <c r="H502" i="1"/>
  <c r="F502" i="1"/>
  <c r="E502" i="1"/>
  <c r="D502" i="1"/>
  <c r="I501" i="1"/>
  <c r="H501" i="1"/>
  <c r="F501" i="1"/>
  <c r="E501" i="1"/>
  <c r="D501" i="1"/>
  <c r="I500" i="1"/>
  <c r="F500" i="1"/>
  <c r="E500" i="1"/>
  <c r="D500" i="1"/>
  <c r="I499" i="1"/>
  <c r="F499" i="1"/>
  <c r="E499" i="1"/>
  <c r="D499" i="1"/>
  <c r="I498" i="1"/>
  <c r="H498" i="1"/>
  <c r="F498" i="1"/>
  <c r="E498" i="1"/>
  <c r="D498" i="1"/>
  <c r="I497" i="1"/>
  <c r="H497" i="1"/>
  <c r="F497" i="1"/>
  <c r="E497" i="1"/>
  <c r="D497" i="1"/>
  <c r="I496" i="1"/>
  <c r="H496" i="1"/>
  <c r="F496" i="1"/>
  <c r="E496" i="1"/>
  <c r="D496" i="1"/>
  <c r="I495" i="1"/>
  <c r="H495" i="1"/>
  <c r="F495" i="1"/>
  <c r="E495" i="1"/>
  <c r="D495" i="1"/>
  <c r="DF490" i="1"/>
  <c r="DB490" i="1"/>
  <c r="DA490" i="1"/>
  <c r="CZ490" i="1"/>
  <c r="CX490" i="1"/>
  <c r="CW490" i="1"/>
  <c r="CV490" i="1"/>
  <c r="CU490" i="1"/>
  <c r="CT490" i="1"/>
  <c r="CS490" i="1"/>
  <c r="CR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D490" i="1"/>
  <c r="CC490" i="1"/>
  <c r="CA490" i="1"/>
  <c r="BZ490" i="1"/>
  <c r="BX490" i="1"/>
  <c r="BW490" i="1"/>
  <c r="BV490" i="1"/>
  <c r="BU490" i="1"/>
  <c r="BT490" i="1"/>
  <c r="BS490" i="1"/>
  <c r="BR490" i="1"/>
  <c r="BQ490" i="1"/>
  <c r="BP490" i="1"/>
  <c r="BO490" i="1"/>
  <c r="BN490" i="1"/>
  <c r="BM490" i="1"/>
  <c r="DB489" i="1"/>
  <c r="DA489" i="1"/>
  <c r="CZ489" i="1"/>
  <c r="CY489" i="1"/>
  <c r="CX489" i="1"/>
  <c r="CV489" i="1"/>
  <c r="CU489" i="1"/>
  <c r="CT489" i="1"/>
  <c r="CS489" i="1"/>
  <c r="CQ489" i="1"/>
  <c r="CP489" i="1"/>
  <c r="CO489" i="1"/>
  <c r="CN489" i="1"/>
  <c r="CM489" i="1"/>
  <c r="CF489" i="1"/>
  <c r="CE489" i="1"/>
  <c r="CD489" i="1"/>
  <c r="BW489" i="1"/>
  <c r="BV489" i="1"/>
  <c r="BU489" i="1"/>
  <c r="BT489" i="1"/>
  <c r="BS489" i="1"/>
  <c r="BP489" i="1"/>
  <c r="BO489" i="1"/>
  <c r="BN489" i="1"/>
  <c r="BI489" i="1"/>
  <c r="BG489" i="1"/>
  <c r="BF489" i="1"/>
  <c r="BE489" i="1"/>
  <c r="BD489" i="1"/>
  <c r="BB489" i="1"/>
  <c r="R489" i="1"/>
  <c r="P489" i="1"/>
  <c r="O489" i="1"/>
  <c r="M489" i="1"/>
  <c r="L489" i="1"/>
  <c r="K489" i="1"/>
  <c r="J489" i="1"/>
  <c r="I489" i="1"/>
  <c r="F489" i="1"/>
  <c r="E489" i="1"/>
  <c r="C489" i="1"/>
  <c r="DB488" i="1"/>
  <c r="DA488" i="1"/>
  <c r="CZ488" i="1"/>
  <c r="CY488" i="1"/>
  <c r="CX488" i="1"/>
  <c r="CV488" i="1"/>
  <c r="CU488" i="1"/>
  <c r="CT488" i="1"/>
  <c r="CS488" i="1"/>
  <c r="CQ488" i="1"/>
  <c r="CP488" i="1"/>
  <c r="CO488" i="1"/>
  <c r="CN488" i="1"/>
  <c r="CM488" i="1"/>
  <c r="CF488" i="1"/>
  <c r="CE488" i="1"/>
  <c r="CD488" i="1"/>
  <c r="BW488" i="1"/>
  <c r="BV488" i="1"/>
  <c r="BU488" i="1"/>
  <c r="BT488" i="1"/>
  <c r="BS488" i="1"/>
  <c r="BP488" i="1"/>
  <c r="BO488" i="1"/>
  <c r="BN488" i="1"/>
  <c r="BI488" i="1"/>
  <c r="BG488" i="1"/>
  <c r="BF488" i="1"/>
  <c r="BE488" i="1"/>
  <c r="BD488" i="1"/>
  <c r="BB488" i="1"/>
  <c r="R488" i="1"/>
  <c r="P488" i="1"/>
  <c r="O488" i="1"/>
  <c r="M488" i="1"/>
  <c r="L488" i="1"/>
  <c r="K488" i="1"/>
  <c r="J488" i="1"/>
  <c r="I488" i="1"/>
  <c r="H488" i="1"/>
  <c r="F488" i="1"/>
  <c r="E488" i="1"/>
  <c r="C488" i="1"/>
  <c r="DF487" i="1"/>
  <c r="DB487" i="1"/>
  <c r="DA487" i="1"/>
  <c r="CZ487" i="1"/>
  <c r="CY487" i="1"/>
  <c r="CX487" i="1"/>
  <c r="CV487" i="1"/>
  <c r="CU487" i="1"/>
  <c r="CT487" i="1"/>
  <c r="CS487" i="1"/>
  <c r="CQ487" i="1"/>
  <c r="CP487" i="1"/>
  <c r="CO487" i="1"/>
  <c r="CN487" i="1"/>
  <c r="CM487" i="1"/>
  <c r="CF487" i="1"/>
  <c r="CE487" i="1"/>
  <c r="CD487" i="1"/>
  <c r="BW487" i="1"/>
  <c r="BV487" i="1"/>
  <c r="BU487" i="1"/>
  <c r="BT487" i="1"/>
  <c r="BS487" i="1"/>
  <c r="BP487" i="1"/>
  <c r="BO487" i="1"/>
  <c r="BN487" i="1"/>
  <c r="BI487" i="1"/>
  <c r="BG487" i="1"/>
  <c r="BF487" i="1"/>
  <c r="BE487" i="1"/>
  <c r="BD487" i="1"/>
  <c r="BB487" i="1"/>
  <c r="DF486" i="1"/>
  <c r="DB486" i="1"/>
  <c r="DA486" i="1"/>
  <c r="CZ486" i="1"/>
  <c r="CY486" i="1"/>
  <c r="CX486" i="1"/>
  <c r="CV486" i="1"/>
  <c r="CU486" i="1"/>
  <c r="CT486" i="1"/>
  <c r="CS486" i="1"/>
  <c r="CQ486" i="1"/>
  <c r="CP486" i="1"/>
  <c r="CO486" i="1"/>
  <c r="CN486" i="1"/>
  <c r="CM486" i="1"/>
  <c r="CF486" i="1"/>
  <c r="CE486" i="1"/>
  <c r="CD486" i="1"/>
  <c r="BW486" i="1"/>
  <c r="BV486" i="1"/>
  <c r="BU486" i="1"/>
  <c r="BT486" i="1"/>
  <c r="BS486" i="1"/>
  <c r="BP486" i="1"/>
  <c r="BO486" i="1"/>
  <c r="BN486" i="1"/>
  <c r="BI486" i="1"/>
  <c r="BG486" i="1"/>
  <c r="BF486" i="1"/>
  <c r="BE486" i="1"/>
  <c r="BD486" i="1"/>
  <c r="BB486" i="1"/>
  <c r="DF485" i="1"/>
  <c r="DB485" i="1"/>
  <c r="DA485" i="1"/>
  <c r="CZ485" i="1"/>
  <c r="CY485" i="1"/>
  <c r="CX485" i="1"/>
  <c r="CV485" i="1"/>
  <c r="CU485" i="1"/>
  <c r="CT485" i="1"/>
  <c r="CS485" i="1"/>
  <c r="CQ485" i="1"/>
  <c r="CP485" i="1"/>
  <c r="CO485" i="1"/>
  <c r="CN485" i="1"/>
  <c r="CM485" i="1"/>
  <c r="CF485" i="1"/>
  <c r="CE485" i="1"/>
  <c r="CD485" i="1"/>
  <c r="BW485" i="1"/>
  <c r="BV485" i="1"/>
  <c r="BU485" i="1"/>
  <c r="BT485" i="1"/>
  <c r="BS485" i="1"/>
  <c r="BP485" i="1"/>
  <c r="BO485" i="1"/>
  <c r="BN485" i="1"/>
  <c r="BI485" i="1"/>
  <c r="BG485" i="1"/>
  <c r="BF485" i="1"/>
  <c r="BE485" i="1"/>
  <c r="BD485" i="1"/>
  <c r="BB485" i="1"/>
  <c r="DF484" i="1"/>
  <c r="DB484" i="1"/>
  <c r="DA484" i="1"/>
  <c r="CZ484" i="1"/>
  <c r="CY484" i="1"/>
  <c r="CX484" i="1"/>
  <c r="CV484" i="1"/>
  <c r="CU484" i="1"/>
  <c r="CT484" i="1"/>
  <c r="CS484" i="1"/>
  <c r="CQ484" i="1"/>
  <c r="CP484" i="1"/>
  <c r="CO484" i="1"/>
  <c r="CN484" i="1"/>
  <c r="CM484" i="1"/>
  <c r="CF484" i="1"/>
  <c r="CE484" i="1"/>
  <c r="CD484" i="1"/>
  <c r="BW484" i="1"/>
  <c r="BV484" i="1"/>
  <c r="BU484" i="1"/>
  <c r="BT484" i="1"/>
  <c r="BS484" i="1"/>
  <c r="BP484" i="1"/>
  <c r="BO484" i="1"/>
  <c r="BN484" i="1"/>
  <c r="BI484" i="1"/>
  <c r="BG484" i="1"/>
  <c r="BF484" i="1"/>
  <c r="BE484" i="1"/>
  <c r="BD484" i="1"/>
  <c r="BB484" i="1"/>
  <c r="DF483" i="1"/>
  <c r="DB483" i="1"/>
  <c r="DA483" i="1"/>
  <c r="CZ483" i="1"/>
  <c r="CY483" i="1"/>
  <c r="CX483" i="1"/>
  <c r="CV483" i="1"/>
  <c r="CU483" i="1"/>
  <c r="CT483" i="1"/>
  <c r="CS483" i="1"/>
  <c r="CQ483" i="1"/>
  <c r="CP483" i="1"/>
  <c r="CO483" i="1"/>
  <c r="CN483" i="1"/>
  <c r="CM483" i="1"/>
  <c r="CF483" i="1"/>
  <c r="CE483" i="1"/>
  <c r="CD483" i="1"/>
  <c r="BW483" i="1"/>
  <c r="BV483" i="1"/>
  <c r="BU483" i="1"/>
  <c r="BT483" i="1"/>
  <c r="BS483" i="1"/>
  <c r="BP483" i="1"/>
  <c r="BO483" i="1"/>
  <c r="BN483" i="1"/>
  <c r="BI483" i="1"/>
  <c r="BG483" i="1"/>
  <c r="BF483" i="1"/>
  <c r="BE483" i="1"/>
  <c r="BD483" i="1"/>
  <c r="BB483" i="1"/>
  <c r="DF482" i="1"/>
  <c r="DB482" i="1"/>
  <c r="DA482" i="1"/>
  <c r="CZ482" i="1"/>
  <c r="CY482" i="1"/>
  <c r="CX482" i="1"/>
  <c r="CV482" i="1"/>
  <c r="CU482" i="1"/>
  <c r="CT482" i="1"/>
  <c r="CS482" i="1"/>
  <c r="CQ482" i="1"/>
  <c r="CP482" i="1"/>
  <c r="CO482" i="1"/>
  <c r="CN482" i="1"/>
  <c r="CM482" i="1"/>
  <c r="CF482" i="1"/>
  <c r="CE482" i="1"/>
  <c r="CD482" i="1"/>
  <c r="BW482" i="1"/>
  <c r="BV482" i="1"/>
  <c r="BU482" i="1"/>
  <c r="BT482" i="1"/>
  <c r="BS482" i="1"/>
  <c r="BP482" i="1"/>
  <c r="BO482" i="1"/>
  <c r="BN482" i="1"/>
  <c r="BI482" i="1"/>
  <c r="BG482" i="1"/>
  <c r="BF482" i="1"/>
  <c r="BE482" i="1"/>
  <c r="BD482" i="1"/>
  <c r="BB482" i="1"/>
  <c r="DF481" i="1"/>
  <c r="DB481" i="1"/>
  <c r="DA481" i="1"/>
  <c r="CZ481" i="1"/>
  <c r="CY481" i="1"/>
  <c r="CX481" i="1"/>
  <c r="CV481" i="1"/>
  <c r="CU481" i="1"/>
  <c r="CT481" i="1"/>
  <c r="CS481" i="1"/>
  <c r="CQ481" i="1"/>
  <c r="CP481" i="1"/>
  <c r="CO481" i="1"/>
  <c r="CN481" i="1"/>
  <c r="CM481" i="1"/>
  <c r="CF481" i="1"/>
  <c r="CE481" i="1"/>
  <c r="CD481" i="1"/>
  <c r="BW481" i="1"/>
  <c r="BV481" i="1"/>
  <c r="BU481" i="1"/>
  <c r="BT481" i="1"/>
  <c r="BS481" i="1"/>
  <c r="BP481" i="1"/>
  <c r="BO481" i="1"/>
  <c r="BN481" i="1"/>
  <c r="BI481" i="1"/>
  <c r="BG481" i="1"/>
  <c r="BF481" i="1"/>
  <c r="BE481" i="1"/>
  <c r="BD481" i="1"/>
  <c r="BB481" i="1"/>
  <c r="DF480" i="1"/>
  <c r="DB480" i="1"/>
  <c r="DA480" i="1"/>
  <c r="CZ480" i="1"/>
  <c r="CY480" i="1"/>
  <c r="CX480" i="1"/>
  <c r="CV480" i="1"/>
  <c r="CU480" i="1"/>
  <c r="CT480" i="1"/>
  <c r="CS480" i="1"/>
  <c r="CQ480" i="1"/>
  <c r="CP480" i="1"/>
  <c r="CO480" i="1"/>
  <c r="CN480" i="1"/>
  <c r="CM480" i="1"/>
  <c r="CF480" i="1"/>
  <c r="CE480" i="1"/>
  <c r="CD480" i="1"/>
  <c r="BW480" i="1"/>
  <c r="BV480" i="1"/>
  <c r="BU480" i="1"/>
  <c r="BT480" i="1"/>
  <c r="BS480" i="1"/>
  <c r="BP480" i="1"/>
  <c r="BO480" i="1"/>
  <c r="BN480" i="1"/>
  <c r="BI480" i="1"/>
  <c r="BG480" i="1"/>
  <c r="BF480" i="1"/>
  <c r="BE480" i="1"/>
  <c r="BD480" i="1"/>
  <c r="BB480" i="1"/>
  <c r="DF479" i="1"/>
  <c r="DB479" i="1"/>
  <c r="DA479" i="1"/>
  <c r="CZ479" i="1"/>
  <c r="CY479" i="1"/>
  <c r="CX479" i="1"/>
  <c r="CV479" i="1"/>
  <c r="CU479" i="1"/>
  <c r="CT479" i="1"/>
  <c r="CS479" i="1"/>
  <c r="CQ479" i="1"/>
  <c r="CP479" i="1"/>
  <c r="CO479" i="1"/>
  <c r="CN479" i="1"/>
  <c r="CM479" i="1"/>
  <c r="CF479" i="1"/>
  <c r="CE479" i="1"/>
  <c r="CD479" i="1"/>
  <c r="BW479" i="1"/>
  <c r="BV479" i="1"/>
  <c r="BU479" i="1"/>
  <c r="BT479" i="1"/>
  <c r="BS479" i="1"/>
  <c r="BP479" i="1"/>
  <c r="BO479" i="1"/>
  <c r="BN479" i="1"/>
  <c r="BI479" i="1"/>
  <c r="BG479" i="1"/>
  <c r="BF479" i="1"/>
  <c r="BE479" i="1"/>
  <c r="BD479" i="1"/>
  <c r="BB479" i="1"/>
  <c r="DF478" i="1"/>
  <c r="DB478" i="1"/>
  <c r="DA478" i="1"/>
  <c r="CZ478" i="1"/>
  <c r="CY478" i="1"/>
  <c r="CX478" i="1"/>
  <c r="CV478" i="1"/>
  <c r="CU478" i="1"/>
  <c r="CT478" i="1"/>
  <c r="CS478" i="1"/>
  <c r="CQ478" i="1"/>
  <c r="CP478" i="1"/>
  <c r="CO478" i="1"/>
  <c r="CN478" i="1"/>
  <c r="CM478" i="1"/>
  <c r="CF478" i="1"/>
  <c r="CE478" i="1"/>
  <c r="CD478" i="1"/>
  <c r="BW478" i="1"/>
  <c r="BV478" i="1"/>
  <c r="BU478" i="1"/>
  <c r="BT478" i="1"/>
  <c r="BS478" i="1"/>
  <c r="BP478" i="1"/>
  <c r="BO478" i="1"/>
  <c r="BN478" i="1"/>
  <c r="BI478" i="1"/>
  <c r="BG478" i="1"/>
  <c r="BF478" i="1"/>
  <c r="BE478" i="1"/>
  <c r="BD478" i="1"/>
  <c r="BB478" i="1"/>
  <c r="DF477" i="1"/>
  <c r="DB477" i="1"/>
  <c r="DA477" i="1"/>
  <c r="CZ477" i="1"/>
  <c r="CY477" i="1"/>
  <c r="CX477" i="1"/>
  <c r="CV477" i="1"/>
  <c r="CU477" i="1"/>
  <c r="CT477" i="1"/>
  <c r="CS477" i="1"/>
  <c r="CQ477" i="1"/>
  <c r="CP477" i="1"/>
  <c r="CO477" i="1"/>
  <c r="CN477" i="1"/>
  <c r="CM477" i="1"/>
  <c r="CF477" i="1"/>
  <c r="CE477" i="1"/>
  <c r="CD477" i="1"/>
  <c r="BW477" i="1"/>
  <c r="BV477" i="1"/>
  <c r="BU477" i="1"/>
  <c r="BT477" i="1"/>
  <c r="BS477" i="1"/>
  <c r="BP477" i="1"/>
  <c r="BO477" i="1"/>
  <c r="BN477" i="1"/>
  <c r="BI477" i="1"/>
  <c r="BG477" i="1"/>
  <c r="BF477" i="1"/>
  <c r="BE477" i="1"/>
  <c r="BD477" i="1"/>
  <c r="BB477" i="1"/>
  <c r="DF476" i="1"/>
  <c r="DB476" i="1"/>
  <c r="DA476" i="1"/>
  <c r="CZ476" i="1"/>
  <c r="CY476" i="1"/>
  <c r="CX476" i="1"/>
  <c r="CV476" i="1"/>
  <c r="CU476" i="1"/>
  <c r="CT476" i="1"/>
  <c r="CS476" i="1"/>
  <c r="CQ476" i="1"/>
  <c r="CP476" i="1"/>
  <c r="CO476" i="1"/>
  <c r="CN476" i="1"/>
  <c r="CM476" i="1"/>
  <c r="CF476" i="1"/>
  <c r="CE476" i="1"/>
  <c r="CD476" i="1"/>
  <c r="BW476" i="1"/>
  <c r="BV476" i="1"/>
  <c r="BU476" i="1"/>
  <c r="BT476" i="1"/>
  <c r="BS476" i="1"/>
  <c r="BP476" i="1"/>
  <c r="BO476" i="1"/>
  <c r="BN476" i="1"/>
  <c r="BI476" i="1"/>
  <c r="BG476" i="1"/>
  <c r="BF476" i="1"/>
  <c r="BE476" i="1"/>
  <c r="BD476" i="1"/>
  <c r="BB476" i="1"/>
  <c r="DF475" i="1"/>
  <c r="DB475" i="1"/>
  <c r="DA475" i="1"/>
  <c r="CZ475" i="1"/>
  <c r="CY475" i="1"/>
  <c r="CX475" i="1"/>
  <c r="CV475" i="1"/>
  <c r="CU475" i="1"/>
  <c r="CT475" i="1"/>
  <c r="CS475" i="1"/>
  <c r="CQ475" i="1"/>
  <c r="CP475" i="1"/>
  <c r="CO475" i="1"/>
  <c r="CN475" i="1"/>
  <c r="CM475" i="1"/>
  <c r="CF475" i="1"/>
  <c r="CE475" i="1"/>
  <c r="CD475" i="1"/>
  <c r="BW475" i="1"/>
  <c r="BV475" i="1"/>
  <c r="BU475" i="1"/>
  <c r="BT475" i="1"/>
  <c r="BS475" i="1"/>
  <c r="BP475" i="1"/>
  <c r="BO475" i="1"/>
  <c r="BN475" i="1"/>
  <c r="BI475" i="1"/>
  <c r="BG475" i="1"/>
  <c r="BF475" i="1"/>
  <c r="BE475" i="1"/>
  <c r="BD475" i="1"/>
  <c r="BB475" i="1"/>
  <c r="DF474" i="1"/>
  <c r="DB474" i="1"/>
  <c r="DA474" i="1"/>
  <c r="CZ474" i="1"/>
  <c r="CY474" i="1"/>
  <c r="CX474" i="1"/>
  <c r="CV474" i="1"/>
  <c r="CU474" i="1"/>
  <c r="CT474" i="1"/>
  <c r="CS474" i="1"/>
  <c r="CQ474" i="1"/>
  <c r="CP474" i="1"/>
  <c r="CO474" i="1"/>
  <c r="CN474" i="1"/>
  <c r="CM474" i="1"/>
  <c r="CF474" i="1"/>
  <c r="CE474" i="1"/>
  <c r="CD474" i="1"/>
  <c r="BW474" i="1"/>
  <c r="BV474" i="1"/>
  <c r="BU474" i="1"/>
  <c r="BT474" i="1"/>
  <c r="BS474" i="1"/>
  <c r="BP474" i="1"/>
  <c r="BO474" i="1"/>
  <c r="BN474" i="1"/>
  <c r="BI474" i="1"/>
  <c r="BG474" i="1"/>
  <c r="BF474" i="1"/>
  <c r="BE474" i="1"/>
  <c r="BD474" i="1"/>
  <c r="BB474" i="1"/>
  <c r="DF473" i="1"/>
  <c r="DB473" i="1"/>
  <c r="DA473" i="1"/>
  <c r="CZ473" i="1"/>
  <c r="CY473" i="1"/>
  <c r="CX473" i="1"/>
  <c r="CV473" i="1"/>
  <c r="CU473" i="1"/>
  <c r="CT473" i="1"/>
  <c r="CS473" i="1"/>
  <c r="CQ473" i="1"/>
  <c r="CP473" i="1"/>
  <c r="CO473" i="1"/>
  <c r="CN473" i="1"/>
  <c r="CM473" i="1"/>
  <c r="CF473" i="1"/>
  <c r="CE473" i="1"/>
  <c r="CD473" i="1"/>
  <c r="BW473" i="1"/>
  <c r="BV473" i="1"/>
  <c r="BU473" i="1"/>
  <c r="BT473" i="1"/>
  <c r="BS473" i="1"/>
  <c r="BP473" i="1"/>
  <c r="BO473" i="1"/>
  <c r="BN473" i="1"/>
  <c r="BI473" i="1"/>
  <c r="BG473" i="1"/>
  <c r="BF473" i="1"/>
  <c r="BE473" i="1"/>
  <c r="BD473" i="1"/>
  <c r="BB473" i="1"/>
  <c r="DF472" i="1"/>
  <c r="DB472" i="1"/>
  <c r="DA472" i="1"/>
  <c r="CZ472" i="1"/>
  <c r="CY472" i="1"/>
  <c r="CX472" i="1"/>
  <c r="CV472" i="1"/>
  <c r="CU472" i="1"/>
  <c r="CT472" i="1"/>
  <c r="CS472" i="1"/>
  <c r="CQ472" i="1"/>
  <c r="CP472" i="1"/>
  <c r="CO472" i="1"/>
  <c r="CN472" i="1"/>
  <c r="CM472" i="1"/>
  <c r="CF472" i="1"/>
  <c r="CE472" i="1"/>
  <c r="CD472" i="1"/>
  <c r="BW472" i="1"/>
  <c r="BV472" i="1"/>
  <c r="BU472" i="1"/>
  <c r="BT472" i="1"/>
  <c r="BS472" i="1"/>
  <c r="BP472" i="1"/>
  <c r="BO472" i="1"/>
  <c r="BN472" i="1"/>
  <c r="BI472" i="1"/>
  <c r="BG472" i="1"/>
  <c r="BF472" i="1"/>
  <c r="BE472" i="1"/>
  <c r="BD472" i="1"/>
  <c r="BB472" i="1"/>
  <c r="DF471" i="1"/>
  <c r="DB471" i="1"/>
  <c r="DA471" i="1"/>
  <c r="CZ471" i="1"/>
  <c r="CY471" i="1"/>
  <c r="CX471" i="1"/>
  <c r="CV471" i="1"/>
  <c r="CU471" i="1"/>
  <c r="CT471" i="1"/>
  <c r="CS471" i="1"/>
  <c r="CQ471" i="1"/>
  <c r="CP471" i="1"/>
  <c r="CO471" i="1"/>
  <c r="CN471" i="1"/>
  <c r="CM471" i="1"/>
  <c r="CF471" i="1"/>
  <c r="CE471" i="1"/>
  <c r="CD471" i="1"/>
  <c r="BW471" i="1"/>
  <c r="BV471" i="1"/>
  <c r="BU471" i="1"/>
  <c r="BT471" i="1"/>
  <c r="BS471" i="1"/>
  <c r="BP471" i="1"/>
  <c r="BO471" i="1"/>
  <c r="BN471" i="1"/>
  <c r="BI471" i="1"/>
  <c r="BG471" i="1"/>
  <c r="BF471" i="1"/>
  <c r="BE471" i="1"/>
  <c r="BD471" i="1"/>
  <c r="BB471" i="1"/>
  <c r="DF470" i="1"/>
  <c r="DB470" i="1"/>
  <c r="DA470" i="1"/>
  <c r="CZ470" i="1"/>
  <c r="CY470" i="1"/>
  <c r="CX470" i="1"/>
  <c r="CV470" i="1"/>
  <c r="CU470" i="1"/>
  <c r="CT470" i="1"/>
  <c r="CS470" i="1"/>
  <c r="CQ470" i="1"/>
  <c r="CP470" i="1"/>
  <c r="CO470" i="1"/>
  <c r="CN470" i="1"/>
  <c r="CM470" i="1"/>
  <c r="CF470" i="1"/>
  <c r="CE470" i="1"/>
  <c r="CD470" i="1"/>
  <c r="BW470" i="1"/>
  <c r="BV470" i="1"/>
  <c r="BU470" i="1"/>
  <c r="BT470" i="1"/>
  <c r="BS470" i="1"/>
  <c r="BP470" i="1"/>
  <c r="BO470" i="1"/>
  <c r="BN470" i="1"/>
  <c r="BI470" i="1"/>
  <c r="BG470" i="1"/>
  <c r="BF470" i="1"/>
  <c r="BE470" i="1"/>
  <c r="BD470" i="1"/>
  <c r="BB470" i="1"/>
  <c r="DF469" i="1"/>
  <c r="DB469" i="1"/>
  <c r="DA469" i="1"/>
  <c r="CZ469" i="1"/>
  <c r="CY469" i="1"/>
  <c r="CX469" i="1"/>
  <c r="CV469" i="1"/>
  <c r="CU469" i="1"/>
  <c r="CT469" i="1"/>
  <c r="CS469" i="1"/>
  <c r="CQ469" i="1"/>
  <c r="CP469" i="1"/>
  <c r="CO469" i="1"/>
  <c r="CN469" i="1"/>
  <c r="CM469" i="1"/>
  <c r="CF469" i="1"/>
  <c r="CE469" i="1"/>
  <c r="CD469" i="1"/>
  <c r="BW469" i="1"/>
  <c r="BV469" i="1"/>
  <c r="BU469" i="1"/>
  <c r="BT469" i="1"/>
  <c r="BS469" i="1"/>
  <c r="BP469" i="1"/>
  <c r="BO469" i="1"/>
  <c r="BN469" i="1"/>
  <c r="BI469" i="1"/>
  <c r="BG469" i="1"/>
  <c r="BF469" i="1"/>
  <c r="BE469" i="1"/>
  <c r="BD469" i="1"/>
  <c r="BB469" i="1"/>
  <c r="DF468" i="1"/>
  <c r="DB468" i="1"/>
  <c r="DA468" i="1"/>
  <c r="CZ468" i="1"/>
  <c r="CY468" i="1"/>
  <c r="CX468" i="1"/>
  <c r="CV468" i="1"/>
  <c r="CU468" i="1"/>
  <c r="CT468" i="1"/>
  <c r="CS468" i="1"/>
  <c r="CQ468" i="1"/>
  <c r="CP468" i="1"/>
  <c r="CO468" i="1"/>
  <c r="CN468" i="1"/>
  <c r="CM468" i="1"/>
  <c r="CF468" i="1"/>
  <c r="CE468" i="1"/>
  <c r="CD468" i="1"/>
  <c r="BW468" i="1"/>
  <c r="BV468" i="1"/>
  <c r="BU468" i="1"/>
  <c r="BT468" i="1"/>
  <c r="BS468" i="1"/>
  <c r="BP468" i="1"/>
  <c r="BO468" i="1"/>
  <c r="BN468" i="1"/>
  <c r="BI468" i="1"/>
  <c r="BG468" i="1"/>
  <c r="BF468" i="1"/>
  <c r="BE468" i="1"/>
  <c r="BD468" i="1"/>
  <c r="BB468" i="1"/>
  <c r="DF467" i="1"/>
  <c r="DB467" i="1"/>
  <c r="DA467" i="1"/>
  <c r="CZ467" i="1"/>
  <c r="CY467" i="1"/>
  <c r="CX467" i="1"/>
  <c r="CV467" i="1"/>
  <c r="CU467" i="1"/>
  <c r="CT467" i="1"/>
  <c r="CS467" i="1"/>
  <c r="CQ467" i="1"/>
  <c r="CP467" i="1"/>
  <c r="CO467" i="1"/>
  <c r="CN467" i="1"/>
  <c r="CM467" i="1"/>
  <c r="CF467" i="1"/>
  <c r="CE467" i="1"/>
  <c r="CD467" i="1"/>
  <c r="BW467" i="1"/>
  <c r="BV467" i="1"/>
  <c r="BU467" i="1"/>
  <c r="BT467" i="1"/>
  <c r="BS467" i="1"/>
  <c r="BP467" i="1"/>
  <c r="BO467" i="1"/>
  <c r="BN467" i="1"/>
  <c r="BI467" i="1"/>
  <c r="BG467" i="1"/>
  <c r="BF467" i="1"/>
  <c r="BE467" i="1"/>
  <c r="BD467" i="1"/>
  <c r="BB467" i="1"/>
  <c r="DF466" i="1"/>
  <c r="DB466" i="1"/>
  <c r="DA466" i="1"/>
  <c r="CZ466" i="1"/>
  <c r="CY466" i="1"/>
  <c r="CX466" i="1"/>
  <c r="CV466" i="1"/>
  <c r="CU466" i="1"/>
  <c r="CT466" i="1"/>
  <c r="CS466" i="1"/>
  <c r="CQ466" i="1"/>
  <c r="CP466" i="1"/>
  <c r="CO466" i="1"/>
  <c r="CN466" i="1"/>
  <c r="CM466" i="1"/>
  <c r="CF466" i="1"/>
  <c r="CE466" i="1"/>
  <c r="CD466" i="1"/>
  <c r="BW466" i="1"/>
  <c r="BV466" i="1"/>
  <c r="BU466" i="1"/>
  <c r="BT466" i="1"/>
  <c r="BS466" i="1"/>
  <c r="BP466" i="1"/>
  <c r="BO466" i="1"/>
  <c r="BN466" i="1"/>
  <c r="BI466" i="1"/>
  <c r="BG466" i="1"/>
  <c r="BF466" i="1"/>
  <c r="BE466" i="1"/>
  <c r="BD466" i="1"/>
  <c r="BB466" i="1"/>
  <c r="DF465" i="1"/>
  <c r="DB465" i="1"/>
  <c r="DA465" i="1"/>
  <c r="CZ465" i="1"/>
  <c r="CY465" i="1"/>
  <c r="CX465" i="1"/>
  <c r="CV465" i="1"/>
  <c r="CU465" i="1"/>
  <c r="CT465" i="1"/>
  <c r="CS465" i="1"/>
  <c r="CQ465" i="1"/>
  <c r="CP465" i="1"/>
  <c r="CO465" i="1"/>
  <c r="CN465" i="1"/>
  <c r="CM465" i="1"/>
  <c r="CF465" i="1"/>
  <c r="CE465" i="1"/>
  <c r="CD465" i="1"/>
  <c r="BW465" i="1"/>
  <c r="BV465" i="1"/>
  <c r="BU465" i="1"/>
  <c r="BT465" i="1"/>
  <c r="BS465" i="1"/>
  <c r="BP465" i="1"/>
  <c r="BO465" i="1"/>
  <c r="BN465" i="1"/>
  <c r="BI465" i="1"/>
  <c r="BG465" i="1"/>
  <c r="BF465" i="1"/>
  <c r="BE465" i="1"/>
  <c r="BD465" i="1"/>
  <c r="BB465" i="1"/>
  <c r="DF464" i="1"/>
  <c r="DB464" i="1"/>
  <c r="DA464" i="1"/>
  <c r="CZ464" i="1"/>
  <c r="CY464" i="1"/>
  <c r="CX464" i="1"/>
  <c r="CV464" i="1"/>
  <c r="CU464" i="1"/>
  <c r="CT464" i="1"/>
  <c r="CS464" i="1"/>
  <c r="CQ464" i="1"/>
  <c r="CP464" i="1"/>
  <c r="CO464" i="1"/>
  <c r="CN464" i="1"/>
  <c r="CM464" i="1"/>
  <c r="CF464" i="1"/>
  <c r="CE464" i="1"/>
  <c r="CD464" i="1"/>
  <c r="BW464" i="1"/>
  <c r="BV464" i="1"/>
  <c r="BU464" i="1"/>
  <c r="BT464" i="1"/>
  <c r="BS464" i="1"/>
  <c r="BP464" i="1"/>
  <c r="BO464" i="1"/>
  <c r="BN464" i="1"/>
  <c r="BI464" i="1"/>
  <c r="BG464" i="1"/>
  <c r="BF464" i="1"/>
  <c r="BE464" i="1"/>
  <c r="BD464" i="1"/>
  <c r="BB464" i="1"/>
  <c r="DF463" i="1"/>
  <c r="DB463" i="1"/>
  <c r="DA463" i="1"/>
  <c r="CZ463" i="1"/>
  <c r="CY463" i="1"/>
  <c r="CX463" i="1"/>
  <c r="CV463" i="1"/>
  <c r="CU463" i="1"/>
  <c r="CT463" i="1"/>
  <c r="CS463" i="1"/>
  <c r="CQ463" i="1"/>
  <c r="CP463" i="1"/>
  <c r="CO463" i="1"/>
  <c r="CN463" i="1"/>
  <c r="CM463" i="1"/>
  <c r="CF463" i="1"/>
  <c r="CE463" i="1"/>
  <c r="CD463" i="1"/>
  <c r="BW463" i="1"/>
  <c r="BV463" i="1"/>
  <c r="BU463" i="1"/>
  <c r="BT463" i="1"/>
  <c r="BS463" i="1"/>
  <c r="BP463" i="1"/>
  <c r="BO463" i="1"/>
  <c r="BN463" i="1"/>
  <c r="BI463" i="1"/>
  <c r="BG463" i="1"/>
  <c r="BF463" i="1"/>
  <c r="BE463" i="1"/>
  <c r="BD463" i="1"/>
  <c r="BB463" i="1"/>
  <c r="DF462" i="1"/>
  <c r="DB462" i="1"/>
  <c r="DA462" i="1"/>
  <c r="CZ462" i="1"/>
  <c r="CY462" i="1"/>
  <c r="CX462" i="1"/>
  <c r="CV462" i="1"/>
  <c r="CU462" i="1"/>
  <c r="CT462" i="1"/>
  <c r="CS462" i="1"/>
  <c r="CQ462" i="1"/>
  <c r="CP462" i="1"/>
  <c r="CO462" i="1"/>
  <c r="CN462" i="1"/>
  <c r="CM462" i="1"/>
  <c r="CF462" i="1"/>
  <c r="CE462" i="1"/>
  <c r="CD462" i="1"/>
  <c r="BW462" i="1"/>
  <c r="BV462" i="1"/>
  <c r="BU462" i="1"/>
  <c r="BT462" i="1"/>
  <c r="BS462" i="1"/>
  <c r="BP462" i="1"/>
  <c r="BO462" i="1"/>
  <c r="BN462" i="1"/>
  <c r="BI462" i="1"/>
  <c r="BG462" i="1"/>
  <c r="BF462" i="1"/>
  <c r="BE462" i="1"/>
  <c r="BD462" i="1"/>
  <c r="BB462" i="1"/>
  <c r="DF461" i="1"/>
  <c r="DB461" i="1"/>
  <c r="DA461" i="1"/>
  <c r="CZ461" i="1"/>
  <c r="CY461" i="1"/>
  <c r="CX461" i="1"/>
  <c r="CV461" i="1"/>
  <c r="CU461" i="1"/>
  <c r="CT461" i="1"/>
  <c r="CS461" i="1"/>
  <c r="CQ461" i="1"/>
  <c r="CP461" i="1"/>
  <c r="CO461" i="1"/>
  <c r="CN461" i="1"/>
  <c r="CM461" i="1"/>
  <c r="CF461" i="1"/>
  <c r="CE461" i="1"/>
  <c r="CD461" i="1"/>
  <c r="BW461" i="1"/>
  <c r="BV461" i="1"/>
  <c r="BU461" i="1"/>
  <c r="BT461" i="1"/>
  <c r="BS461" i="1"/>
  <c r="BP461" i="1"/>
  <c r="BO461" i="1"/>
  <c r="BN461" i="1"/>
  <c r="BI461" i="1"/>
  <c r="BG461" i="1"/>
  <c r="BF461" i="1"/>
  <c r="BE461" i="1"/>
  <c r="BD461" i="1"/>
  <c r="BB461" i="1"/>
  <c r="DF460" i="1"/>
  <c r="DB460" i="1"/>
  <c r="DA460" i="1"/>
  <c r="CZ460" i="1"/>
  <c r="CY460" i="1"/>
  <c r="CX460" i="1"/>
  <c r="CV460" i="1"/>
  <c r="CU460" i="1"/>
  <c r="CT460" i="1"/>
  <c r="CS460" i="1"/>
  <c r="CQ460" i="1"/>
  <c r="CP460" i="1"/>
  <c r="CO460" i="1"/>
  <c r="CN460" i="1"/>
  <c r="CM460" i="1"/>
  <c r="CF460" i="1"/>
  <c r="CE460" i="1"/>
  <c r="CD460" i="1"/>
  <c r="BW460" i="1"/>
  <c r="BV460" i="1"/>
  <c r="BU460" i="1"/>
  <c r="BT460" i="1"/>
  <c r="BS460" i="1"/>
  <c r="BP460" i="1"/>
  <c r="BO460" i="1"/>
  <c r="BN460" i="1"/>
  <c r="BI460" i="1"/>
  <c r="BG460" i="1"/>
  <c r="BF460" i="1"/>
  <c r="BE460" i="1"/>
  <c r="BD460" i="1"/>
  <c r="BB460" i="1"/>
  <c r="DF459" i="1"/>
  <c r="DB459" i="1"/>
  <c r="DA459" i="1"/>
  <c r="CZ459" i="1"/>
  <c r="CY459" i="1"/>
  <c r="CX459" i="1"/>
  <c r="CV459" i="1"/>
  <c r="CU459" i="1"/>
  <c r="CT459" i="1"/>
  <c r="CS459" i="1"/>
  <c r="CQ459" i="1"/>
  <c r="CP459" i="1"/>
  <c r="CO459" i="1"/>
  <c r="CN459" i="1"/>
  <c r="CM459" i="1"/>
  <c r="CF459" i="1"/>
  <c r="CE459" i="1"/>
  <c r="CD459" i="1"/>
  <c r="BW459" i="1"/>
  <c r="BV459" i="1"/>
  <c r="BU459" i="1"/>
  <c r="BT459" i="1"/>
  <c r="BS459" i="1"/>
  <c r="BP459" i="1"/>
  <c r="BO459" i="1"/>
  <c r="BN459" i="1"/>
  <c r="BI459" i="1"/>
  <c r="BG459" i="1"/>
  <c r="BF459" i="1"/>
  <c r="BE459" i="1"/>
  <c r="BD459" i="1"/>
  <c r="BB459" i="1"/>
  <c r="DF458" i="1"/>
  <c r="DB458" i="1"/>
  <c r="DA458" i="1"/>
  <c r="CZ458" i="1"/>
  <c r="CY458" i="1"/>
  <c r="CX458" i="1"/>
  <c r="CV458" i="1"/>
  <c r="CU458" i="1"/>
  <c r="CT458" i="1"/>
  <c r="CS458" i="1"/>
  <c r="CQ458" i="1"/>
  <c r="CP458" i="1"/>
  <c r="CO458" i="1"/>
  <c r="CN458" i="1"/>
  <c r="CM458" i="1"/>
  <c r="CF458" i="1"/>
  <c r="CE458" i="1"/>
  <c r="CD458" i="1"/>
  <c r="BW458" i="1"/>
  <c r="BV458" i="1"/>
  <c r="BU458" i="1"/>
  <c r="BT458" i="1"/>
  <c r="BS458" i="1"/>
  <c r="BP458" i="1"/>
  <c r="BO458" i="1"/>
  <c r="BN458" i="1"/>
  <c r="BI458" i="1"/>
  <c r="BG458" i="1"/>
  <c r="BF458" i="1"/>
  <c r="BE458" i="1"/>
  <c r="BD458" i="1"/>
  <c r="BB458" i="1"/>
  <c r="DF457" i="1"/>
  <c r="DB457" i="1"/>
  <c r="DA457" i="1"/>
  <c r="CZ457" i="1"/>
  <c r="CY457" i="1"/>
  <c r="CX457" i="1"/>
  <c r="CV457" i="1"/>
  <c r="CU457" i="1"/>
  <c r="CT457" i="1"/>
  <c r="CS457" i="1"/>
  <c r="CQ457" i="1"/>
  <c r="CP457" i="1"/>
  <c r="CO457" i="1"/>
  <c r="CN457" i="1"/>
  <c r="CM457" i="1"/>
  <c r="CF457" i="1"/>
  <c r="CE457" i="1"/>
  <c r="CD457" i="1"/>
  <c r="BW457" i="1"/>
  <c r="BV457" i="1"/>
  <c r="BU457" i="1"/>
  <c r="BT457" i="1"/>
  <c r="BS457" i="1"/>
  <c r="BP457" i="1"/>
  <c r="BO457" i="1"/>
  <c r="BN457" i="1"/>
  <c r="BI457" i="1"/>
  <c r="BG457" i="1"/>
  <c r="BF457" i="1"/>
  <c r="BE457" i="1"/>
  <c r="BD457" i="1"/>
  <c r="BB457" i="1"/>
  <c r="DF456" i="1"/>
  <c r="DB456" i="1"/>
  <c r="DA456" i="1"/>
  <c r="CZ456" i="1"/>
  <c r="CY456" i="1"/>
  <c r="CX456" i="1"/>
  <c r="CV456" i="1"/>
  <c r="CU456" i="1"/>
  <c r="CT456" i="1"/>
  <c r="CS456" i="1"/>
  <c r="CQ456" i="1"/>
  <c r="CP456" i="1"/>
  <c r="CO456" i="1"/>
  <c r="CN456" i="1"/>
  <c r="CM456" i="1"/>
  <c r="CF456" i="1"/>
  <c r="CE456" i="1"/>
  <c r="CD456" i="1"/>
  <c r="BW456" i="1"/>
  <c r="BV456" i="1"/>
  <c r="BU456" i="1"/>
  <c r="BT456" i="1"/>
  <c r="BS456" i="1"/>
  <c r="BP456" i="1"/>
  <c r="BO456" i="1"/>
  <c r="BN456" i="1"/>
  <c r="BI456" i="1"/>
  <c r="BG456" i="1"/>
  <c r="BF456" i="1"/>
  <c r="BE456" i="1"/>
  <c r="BD456" i="1"/>
  <c r="BB456" i="1"/>
  <c r="DF455" i="1"/>
  <c r="DB455" i="1"/>
  <c r="DA455" i="1"/>
  <c r="CZ455" i="1"/>
  <c r="CY455" i="1"/>
  <c r="CX455" i="1"/>
  <c r="CV455" i="1"/>
  <c r="CU455" i="1"/>
  <c r="CT455" i="1"/>
  <c r="CS455" i="1"/>
  <c r="CQ455" i="1"/>
  <c r="CP455" i="1"/>
  <c r="CO455" i="1"/>
  <c r="CN455" i="1"/>
  <c r="CM455" i="1"/>
  <c r="CF455" i="1"/>
  <c r="CE455" i="1"/>
  <c r="CD455" i="1"/>
  <c r="BW455" i="1"/>
  <c r="BV455" i="1"/>
  <c r="BU455" i="1"/>
  <c r="BT455" i="1"/>
  <c r="BS455" i="1"/>
  <c r="BP455" i="1"/>
  <c r="BO455" i="1"/>
  <c r="BN455" i="1"/>
  <c r="BI455" i="1"/>
  <c r="BG455" i="1"/>
  <c r="BF455" i="1"/>
  <c r="BE455" i="1"/>
  <c r="BD455" i="1"/>
  <c r="BB455" i="1"/>
  <c r="DF454" i="1"/>
  <c r="DB454" i="1"/>
  <c r="DA454" i="1"/>
  <c r="CZ454" i="1"/>
  <c r="CY454" i="1"/>
  <c r="CX454" i="1"/>
  <c r="CV454" i="1"/>
  <c r="CU454" i="1"/>
  <c r="CT454" i="1"/>
  <c r="CS454" i="1"/>
  <c r="CQ454" i="1"/>
  <c r="CP454" i="1"/>
  <c r="CO454" i="1"/>
  <c r="CN454" i="1"/>
  <c r="CM454" i="1"/>
  <c r="CF454" i="1"/>
  <c r="CE454" i="1"/>
  <c r="CD454" i="1"/>
  <c r="BW454" i="1"/>
  <c r="BV454" i="1"/>
  <c r="BU454" i="1"/>
  <c r="BT454" i="1"/>
  <c r="BS454" i="1"/>
  <c r="BP454" i="1"/>
  <c r="BO454" i="1"/>
  <c r="BN454" i="1"/>
  <c r="BI454" i="1"/>
  <c r="BG454" i="1"/>
  <c r="BF454" i="1"/>
  <c r="BE454" i="1"/>
  <c r="BD454" i="1"/>
  <c r="BB454" i="1"/>
  <c r="DF453" i="1"/>
  <c r="DB453" i="1"/>
  <c r="DA453" i="1"/>
  <c r="CZ453" i="1"/>
  <c r="CY453" i="1"/>
  <c r="CX453" i="1"/>
  <c r="CV453" i="1"/>
  <c r="CU453" i="1"/>
  <c r="CT453" i="1"/>
  <c r="CS453" i="1"/>
  <c r="CQ453" i="1"/>
  <c r="CP453" i="1"/>
  <c r="CO453" i="1"/>
  <c r="CN453" i="1"/>
  <c r="CM453" i="1"/>
  <c r="CF453" i="1"/>
  <c r="CE453" i="1"/>
  <c r="CD453" i="1"/>
  <c r="BW453" i="1"/>
  <c r="BV453" i="1"/>
  <c r="BU453" i="1"/>
  <c r="BT453" i="1"/>
  <c r="BS453" i="1"/>
  <c r="BP453" i="1"/>
  <c r="BO453" i="1"/>
  <c r="BN453" i="1"/>
  <c r="BI453" i="1"/>
  <c r="BG453" i="1"/>
  <c r="BF453" i="1"/>
  <c r="BE453" i="1"/>
  <c r="BD453" i="1"/>
  <c r="BB453" i="1"/>
  <c r="DF452" i="1"/>
  <c r="DB452" i="1"/>
  <c r="DA452" i="1"/>
  <c r="CZ452" i="1"/>
  <c r="CY452" i="1"/>
  <c r="CX452" i="1"/>
  <c r="CV452" i="1"/>
  <c r="CU452" i="1"/>
  <c r="CT452" i="1"/>
  <c r="CS452" i="1"/>
  <c r="CQ452" i="1"/>
  <c r="CP452" i="1"/>
  <c r="CO452" i="1"/>
  <c r="CN452" i="1"/>
  <c r="CM452" i="1"/>
  <c r="CF452" i="1"/>
  <c r="CE452" i="1"/>
  <c r="CD452" i="1"/>
  <c r="BW452" i="1"/>
  <c r="BV452" i="1"/>
  <c r="BU452" i="1"/>
  <c r="BT452" i="1"/>
  <c r="BS452" i="1"/>
  <c r="BP452" i="1"/>
  <c r="BO452" i="1"/>
  <c r="BN452" i="1"/>
  <c r="BI452" i="1"/>
  <c r="BG452" i="1"/>
  <c r="BF452" i="1"/>
  <c r="BE452" i="1"/>
  <c r="BD452" i="1"/>
  <c r="BB452" i="1"/>
  <c r="DF451" i="1"/>
  <c r="DB451" i="1"/>
  <c r="DA451" i="1"/>
  <c r="CZ451" i="1"/>
  <c r="CY451" i="1"/>
  <c r="CX451" i="1"/>
  <c r="CV451" i="1"/>
  <c r="CU451" i="1"/>
  <c r="CT451" i="1"/>
  <c r="CS451" i="1"/>
  <c r="CQ451" i="1"/>
  <c r="CP451" i="1"/>
  <c r="CO451" i="1"/>
  <c r="CN451" i="1"/>
  <c r="CM451" i="1"/>
  <c r="CF451" i="1"/>
  <c r="CE451" i="1"/>
  <c r="CD451" i="1"/>
  <c r="BW451" i="1"/>
  <c r="BV451" i="1"/>
  <c r="BU451" i="1"/>
  <c r="BT451" i="1"/>
  <c r="BS451" i="1"/>
  <c r="BP451" i="1"/>
  <c r="BO451" i="1"/>
  <c r="BN451" i="1"/>
  <c r="BI451" i="1"/>
  <c r="BG451" i="1"/>
  <c r="BF451" i="1"/>
  <c r="BE451" i="1"/>
  <c r="BD451" i="1"/>
  <c r="BB451" i="1"/>
  <c r="DF450" i="1"/>
  <c r="DB450" i="1"/>
  <c r="DA450" i="1"/>
  <c r="CZ450" i="1"/>
  <c r="CY450" i="1"/>
  <c r="CX450" i="1"/>
  <c r="CV450" i="1"/>
  <c r="CU450" i="1"/>
  <c r="CT450" i="1"/>
  <c r="CS450" i="1"/>
  <c r="CQ450" i="1"/>
  <c r="CP450" i="1"/>
  <c r="CO450" i="1"/>
  <c r="CN450" i="1"/>
  <c r="CM450" i="1"/>
  <c r="CF450" i="1"/>
  <c r="CE450" i="1"/>
  <c r="CD450" i="1"/>
  <c r="BW450" i="1"/>
  <c r="BV450" i="1"/>
  <c r="BU450" i="1"/>
  <c r="BT450" i="1"/>
  <c r="BS450" i="1"/>
  <c r="BP450" i="1"/>
  <c r="BO450" i="1"/>
  <c r="BN450" i="1"/>
  <c r="BI450" i="1"/>
  <c r="BG450" i="1"/>
  <c r="BF450" i="1"/>
  <c r="BE450" i="1"/>
  <c r="BD450" i="1"/>
  <c r="BB450" i="1"/>
  <c r="DF449" i="1"/>
  <c r="DB449" i="1"/>
  <c r="DA449" i="1"/>
  <c r="CZ449" i="1"/>
  <c r="CY449" i="1"/>
  <c r="CX449" i="1"/>
  <c r="CV449" i="1"/>
  <c r="CU449" i="1"/>
  <c r="CT449" i="1"/>
  <c r="CS449" i="1"/>
  <c r="CQ449" i="1"/>
  <c r="CP449" i="1"/>
  <c r="CO449" i="1"/>
  <c r="CN449" i="1"/>
  <c r="CM449" i="1"/>
  <c r="CF449" i="1"/>
  <c r="CE449" i="1"/>
  <c r="CD449" i="1"/>
  <c r="BW449" i="1"/>
  <c r="BV449" i="1"/>
  <c r="BU449" i="1"/>
  <c r="BT449" i="1"/>
  <c r="BS449" i="1"/>
  <c r="BP449" i="1"/>
  <c r="BO449" i="1"/>
  <c r="BN449" i="1"/>
  <c r="BI449" i="1"/>
  <c r="BG449" i="1"/>
  <c r="BF449" i="1"/>
  <c r="BE449" i="1"/>
  <c r="BD449" i="1"/>
  <c r="BB449" i="1"/>
  <c r="DF448" i="1"/>
  <c r="DB448" i="1"/>
  <c r="DA448" i="1"/>
  <c r="CZ448" i="1"/>
  <c r="CY448" i="1"/>
  <c r="CX448" i="1"/>
  <c r="CV448" i="1"/>
  <c r="CU448" i="1"/>
  <c r="CT448" i="1"/>
  <c r="CS448" i="1"/>
  <c r="CQ448" i="1"/>
  <c r="CP448" i="1"/>
  <c r="CO448" i="1"/>
  <c r="CN448" i="1"/>
  <c r="CM448" i="1"/>
  <c r="CF448" i="1"/>
  <c r="CE448" i="1"/>
  <c r="CD448" i="1"/>
  <c r="BW448" i="1"/>
  <c r="BV448" i="1"/>
  <c r="BU448" i="1"/>
  <c r="BT448" i="1"/>
  <c r="BS448" i="1"/>
  <c r="BP448" i="1"/>
  <c r="BO448" i="1"/>
  <c r="BN448" i="1"/>
  <c r="BI448" i="1"/>
  <c r="BG448" i="1"/>
  <c r="BF448" i="1"/>
  <c r="BE448" i="1"/>
  <c r="BD448" i="1"/>
  <c r="BB448" i="1"/>
  <c r="DF447" i="1"/>
  <c r="DB447" i="1"/>
  <c r="DA447" i="1"/>
  <c r="CZ447" i="1"/>
  <c r="CY447" i="1"/>
  <c r="CX447" i="1"/>
  <c r="CV447" i="1"/>
  <c r="CU447" i="1"/>
  <c r="CT447" i="1"/>
  <c r="CS447" i="1"/>
  <c r="CQ447" i="1"/>
  <c r="CP447" i="1"/>
  <c r="CO447" i="1"/>
  <c r="CN447" i="1"/>
  <c r="CM447" i="1"/>
  <c r="CF447" i="1"/>
  <c r="CE447" i="1"/>
  <c r="CD447" i="1"/>
  <c r="BW447" i="1"/>
  <c r="BV447" i="1"/>
  <c r="BU447" i="1"/>
  <c r="BT447" i="1"/>
  <c r="BS447" i="1"/>
  <c r="BP447" i="1"/>
  <c r="BO447" i="1"/>
  <c r="BN447" i="1"/>
  <c r="BI447" i="1"/>
  <c r="BG447" i="1"/>
  <c r="BF447" i="1"/>
  <c r="BE447" i="1"/>
  <c r="BD447" i="1"/>
  <c r="BB447" i="1"/>
  <c r="DF446" i="1"/>
  <c r="DB446" i="1"/>
  <c r="DA446" i="1"/>
  <c r="CZ446" i="1"/>
  <c r="CY446" i="1"/>
  <c r="CX446" i="1"/>
  <c r="CV446" i="1"/>
  <c r="CU446" i="1"/>
  <c r="CT446" i="1"/>
  <c r="CS446" i="1"/>
  <c r="CQ446" i="1"/>
  <c r="CP446" i="1"/>
  <c r="CO446" i="1"/>
  <c r="CN446" i="1"/>
  <c r="CM446" i="1"/>
  <c r="CF446" i="1"/>
  <c r="CE446" i="1"/>
  <c r="CD446" i="1"/>
  <c r="BW446" i="1"/>
  <c r="BV446" i="1"/>
  <c r="BU446" i="1"/>
  <c r="BT446" i="1"/>
  <c r="BS446" i="1"/>
  <c r="BP446" i="1"/>
  <c r="BO446" i="1"/>
  <c r="BN446" i="1"/>
  <c r="BI446" i="1"/>
  <c r="BG446" i="1"/>
  <c r="BF446" i="1"/>
  <c r="BE446" i="1"/>
  <c r="BD446" i="1"/>
  <c r="BB446" i="1"/>
  <c r="DF445" i="1"/>
  <c r="DB445" i="1"/>
  <c r="DA445" i="1"/>
  <c r="CZ445" i="1"/>
  <c r="CY445" i="1"/>
  <c r="CX445" i="1"/>
  <c r="CV445" i="1"/>
  <c r="CU445" i="1"/>
  <c r="CT445" i="1"/>
  <c r="CS445" i="1"/>
  <c r="CQ445" i="1"/>
  <c r="CP445" i="1"/>
  <c r="CO445" i="1"/>
  <c r="CN445" i="1"/>
  <c r="CM445" i="1"/>
  <c r="CF445" i="1"/>
  <c r="CE445" i="1"/>
  <c r="CD445" i="1"/>
  <c r="BW445" i="1"/>
  <c r="BV445" i="1"/>
  <c r="BU445" i="1"/>
  <c r="BT445" i="1"/>
  <c r="BS445" i="1"/>
  <c r="BP445" i="1"/>
  <c r="BO445" i="1"/>
  <c r="BN445" i="1"/>
  <c r="BI445" i="1"/>
  <c r="BG445" i="1"/>
  <c r="BF445" i="1"/>
  <c r="BE445" i="1"/>
  <c r="BD445" i="1"/>
  <c r="BB445" i="1"/>
  <c r="DF444" i="1"/>
  <c r="DB444" i="1"/>
  <c r="DA444" i="1"/>
  <c r="CZ444" i="1"/>
  <c r="CY444" i="1"/>
  <c r="CX444" i="1"/>
  <c r="CV444" i="1"/>
  <c r="CU444" i="1"/>
  <c r="CT444" i="1"/>
  <c r="CS444" i="1"/>
  <c r="CQ444" i="1"/>
  <c r="CP444" i="1"/>
  <c r="CO444" i="1"/>
  <c r="CN444" i="1"/>
  <c r="CM444" i="1"/>
  <c r="CF444" i="1"/>
  <c r="CE444" i="1"/>
  <c r="CD444" i="1"/>
  <c r="BW444" i="1"/>
  <c r="BV444" i="1"/>
  <c r="BU444" i="1"/>
  <c r="BT444" i="1"/>
  <c r="BS444" i="1"/>
  <c r="BP444" i="1"/>
  <c r="BO444" i="1"/>
  <c r="BN444" i="1"/>
  <c r="BI444" i="1"/>
  <c r="BG444" i="1"/>
  <c r="BF444" i="1"/>
  <c r="BE444" i="1"/>
  <c r="BD444" i="1"/>
  <c r="BB444" i="1"/>
  <c r="DF443" i="1"/>
  <c r="DB443" i="1"/>
  <c r="DA443" i="1"/>
  <c r="CZ443" i="1"/>
  <c r="CY443" i="1"/>
  <c r="CX443" i="1"/>
  <c r="CV443" i="1"/>
  <c r="CU443" i="1"/>
  <c r="CT443" i="1"/>
  <c r="CS443" i="1"/>
  <c r="CQ443" i="1"/>
  <c r="CP443" i="1"/>
  <c r="CO443" i="1"/>
  <c r="CN443" i="1"/>
  <c r="CM443" i="1"/>
  <c r="CF443" i="1"/>
  <c r="CE443" i="1"/>
  <c r="CD443" i="1"/>
  <c r="BW443" i="1"/>
  <c r="BV443" i="1"/>
  <c r="BU443" i="1"/>
  <c r="BT443" i="1"/>
  <c r="BS443" i="1"/>
  <c r="BP443" i="1"/>
  <c r="BO443" i="1"/>
  <c r="BN443" i="1"/>
  <c r="BI443" i="1"/>
  <c r="BG443" i="1"/>
  <c r="BF443" i="1"/>
  <c r="BE443" i="1"/>
  <c r="BD443" i="1"/>
  <c r="BB443" i="1"/>
  <c r="DF442" i="1"/>
  <c r="DB442" i="1"/>
  <c r="DA442" i="1"/>
  <c r="CZ442" i="1"/>
  <c r="CY442" i="1"/>
  <c r="CX442" i="1"/>
  <c r="CV442" i="1"/>
  <c r="CU442" i="1"/>
  <c r="CT442" i="1"/>
  <c r="CS442" i="1"/>
  <c r="CQ442" i="1"/>
  <c r="CP442" i="1"/>
  <c r="CO442" i="1"/>
  <c r="CN442" i="1"/>
  <c r="CM442" i="1"/>
  <c r="CF442" i="1"/>
  <c r="CE442" i="1"/>
  <c r="CD442" i="1"/>
  <c r="BW442" i="1"/>
  <c r="BV442" i="1"/>
  <c r="BU442" i="1"/>
  <c r="BT442" i="1"/>
  <c r="BS442" i="1"/>
  <c r="BP442" i="1"/>
  <c r="BO442" i="1"/>
  <c r="BN442" i="1"/>
  <c r="BI442" i="1"/>
  <c r="BG442" i="1"/>
  <c r="BF442" i="1"/>
  <c r="BE442" i="1"/>
  <c r="BD442" i="1"/>
  <c r="BB442" i="1"/>
  <c r="DF441" i="1"/>
  <c r="DB441" i="1"/>
  <c r="DA441" i="1"/>
  <c r="CZ441" i="1"/>
  <c r="CY441" i="1"/>
  <c r="CX441" i="1"/>
  <c r="CV441" i="1"/>
  <c r="CU441" i="1"/>
  <c r="CT441" i="1"/>
  <c r="CS441" i="1"/>
  <c r="CQ441" i="1"/>
  <c r="CP441" i="1"/>
  <c r="CO441" i="1"/>
  <c r="CN441" i="1"/>
  <c r="CM441" i="1"/>
  <c r="CF441" i="1"/>
  <c r="CE441" i="1"/>
  <c r="CD441" i="1"/>
  <c r="BW441" i="1"/>
  <c r="BV441" i="1"/>
  <c r="BU441" i="1"/>
  <c r="BT441" i="1"/>
  <c r="BS441" i="1"/>
  <c r="BP441" i="1"/>
  <c r="BO441" i="1"/>
  <c r="BN441" i="1"/>
  <c r="BI441" i="1"/>
  <c r="BG441" i="1"/>
  <c r="BF441" i="1"/>
  <c r="BE441" i="1"/>
  <c r="BD441" i="1"/>
  <c r="BB441" i="1"/>
  <c r="DF440" i="1"/>
  <c r="DB440" i="1"/>
  <c r="DA440" i="1"/>
  <c r="CZ440" i="1"/>
  <c r="CY440" i="1"/>
  <c r="CX440" i="1"/>
  <c r="CV440" i="1"/>
  <c r="CU440" i="1"/>
  <c r="CT440" i="1"/>
  <c r="CS440" i="1"/>
  <c r="CQ440" i="1"/>
  <c r="CP440" i="1"/>
  <c r="CO440" i="1"/>
  <c r="CN440" i="1"/>
  <c r="CM440" i="1"/>
  <c r="CF440" i="1"/>
  <c r="CE440" i="1"/>
  <c r="CD440" i="1"/>
  <c r="BW440" i="1"/>
  <c r="BV440" i="1"/>
  <c r="BU440" i="1"/>
  <c r="BT440" i="1"/>
  <c r="BS440" i="1"/>
  <c r="BP440" i="1"/>
  <c r="BO440" i="1"/>
  <c r="BN440" i="1"/>
  <c r="BI440" i="1"/>
  <c r="BG440" i="1"/>
  <c r="BF440" i="1"/>
  <c r="BE440" i="1"/>
  <c r="BD440" i="1"/>
  <c r="BB440" i="1"/>
  <c r="DF439" i="1"/>
  <c r="DB439" i="1"/>
  <c r="DA439" i="1"/>
  <c r="CZ439" i="1"/>
  <c r="CY439" i="1"/>
  <c r="CX439" i="1"/>
  <c r="CV439" i="1"/>
  <c r="CU439" i="1"/>
  <c r="CT439" i="1"/>
  <c r="CS439" i="1"/>
  <c r="CQ439" i="1"/>
  <c r="CP439" i="1"/>
  <c r="CO439" i="1"/>
  <c r="CN439" i="1"/>
  <c r="CM439" i="1"/>
  <c r="CF439" i="1"/>
  <c r="CE439" i="1"/>
  <c r="CD439" i="1"/>
  <c r="BW439" i="1"/>
  <c r="BV439" i="1"/>
  <c r="BU439" i="1"/>
  <c r="BT439" i="1"/>
  <c r="BS439" i="1"/>
  <c r="BP439" i="1"/>
  <c r="BO439" i="1"/>
  <c r="BN439" i="1"/>
  <c r="BI439" i="1"/>
  <c r="BG439" i="1"/>
  <c r="BF439" i="1"/>
  <c r="BE439" i="1"/>
  <c r="BD439" i="1"/>
  <c r="BB439" i="1"/>
  <c r="DF438" i="1"/>
  <c r="DB438" i="1"/>
  <c r="DA438" i="1"/>
  <c r="CZ438" i="1"/>
  <c r="CY438" i="1"/>
  <c r="CX438" i="1"/>
  <c r="CV438" i="1"/>
  <c r="CU438" i="1"/>
  <c r="CT438" i="1"/>
  <c r="CS438" i="1"/>
  <c r="CQ438" i="1"/>
  <c r="CP438" i="1"/>
  <c r="CO438" i="1"/>
  <c r="CN438" i="1"/>
  <c r="CM438" i="1"/>
  <c r="CF438" i="1"/>
  <c r="CE438" i="1"/>
  <c r="CD438" i="1"/>
  <c r="BW438" i="1"/>
  <c r="BV438" i="1"/>
  <c r="BU438" i="1"/>
  <c r="BT438" i="1"/>
  <c r="BS438" i="1"/>
  <c r="BP438" i="1"/>
  <c r="BO438" i="1"/>
  <c r="BN438" i="1"/>
  <c r="BI438" i="1"/>
  <c r="BG438" i="1"/>
  <c r="BF438" i="1"/>
  <c r="BE438" i="1"/>
  <c r="BD438" i="1"/>
  <c r="BB438" i="1"/>
  <c r="DF437" i="1"/>
  <c r="DB437" i="1"/>
  <c r="DA437" i="1"/>
  <c r="CZ437" i="1"/>
  <c r="CY437" i="1"/>
  <c r="CX437" i="1"/>
  <c r="CV437" i="1"/>
  <c r="CU437" i="1"/>
  <c r="CT437" i="1"/>
  <c r="CS437" i="1"/>
  <c r="CQ437" i="1"/>
  <c r="CP437" i="1"/>
  <c r="CO437" i="1"/>
  <c r="CN437" i="1"/>
  <c r="CM437" i="1"/>
  <c r="CF437" i="1"/>
  <c r="CE437" i="1"/>
  <c r="CD437" i="1"/>
  <c r="BW437" i="1"/>
  <c r="BV437" i="1"/>
  <c r="BU437" i="1"/>
  <c r="BT437" i="1"/>
  <c r="BS437" i="1"/>
  <c r="BP437" i="1"/>
  <c r="BO437" i="1"/>
  <c r="BN437" i="1"/>
  <c r="BI437" i="1"/>
  <c r="BG437" i="1"/>
  <c r="BF437" i="1"/>
  <c r="BE437" i="1"/>
  <c r="BD437" i="1"/>
  <c r="BB437" i="1"/>
  <c r="P437" i="1"/>
  <c r="DF436" i="1"/>
  <c r="DB436" i="1"/>
  <c r="DA436" i="1"/>
  <c r="CZ436" i="1"/>
  <c r="CY436" i="1"/>
  <c r="CX436" i="1"/>
  <c r="CV436" i="1"/>
  <c r="CU436" i="1"/>
  <c r="CT436" i="1"/>
  <c r="CS436" i="1"/>
  <c r="CQ436" i="1"/>
  <c r="CP436" i="1"/>
  <c r="CO436" i="1"/>
  <c r="CN436" i="1"/>
  <c r="CM436" i="1"/>
  <c r="CF436" i="1"/>
  <c r="CE436" i="1"/>
  <c r="CD436" i="1"/>
  <c r="BW436" i="1"/>
  <c r="BV436" i="1"/>
  <c r="BU436" i="1"/>
  <c r="BT436" i="1"/>
  <c r="BS436" i="1"/>
  <c r="BP436" i="1"/>
  <c r="BO436" i="1"/>
  <c r="BN436" i="1"/>
  <c r="BI436" i="1"/>
  <c r="BG436" i="1"/>
  <c r="BF436" i="1"/>
  <c r="BE436" i="1"/>
  <c r="BD436" i="1"/>
  <c r="BB436" i="1"/>
  <c r="DF435" i="1"/>
  <c r="DB435" i="1"/>
  <c r="DA435" i="1"/>
  <c r="CZ435" i="1"/>
  <c r="CY435" i="1"/>
  <c r="CX435" i="1"/>
  <c r="CV435" i="1"/>
  <c r="CU435" i="1"/>
  <c r="CT435" i="1"/>
  <c r="CS435" i="1"/>
  <c r="CQ435" i="1"/>
  <c r="CP435" i="1"/>
  <c r="CO435" i="1"/>
  <c r="CN435" i="1"/>
  <c r="CM435" i="1"/>
  <c r="CF435" i="1"/>
  <c r="CE435" i="1"/>
  <c r="CD435" i="1"/>
  <c r="BW435" i="1"/>
  <c r="BV435" i="1"/>
  <c r="BU435" i="1"/>
  <c r="BT435" i="1"/>
  <c r="BS435" i="1"/>
  <c r="BP435" i="1"/>
  <c r="BO435" i="1"/>
  <c r="BN435" i="1"/>
  <c r="BI435" i="1"/>
  <c r="BG435" i="1"/>
  <c r="BF435" i="1"/>
  <c r="BE435" i="1"/>
  <c r="BD435" i="1"/>
  <c r="BB435" i="1"/>
  <c r="DF434" i="1"/>
  <c r="DB434" i="1"/>
  <c r="DA434" i="1"/>
  <c r="CZ434" i="1"/>
  <c r="CY434" i="1"/>
  <c r="CX434" i="1"/>
  <c r="CV434" i="1"/>
  <c r="CU434" i="1"/>
  <c r="CT434" i="1"/>
  <c r="CS434" i="1"/>
  <c r="CQ434" i="1"/>
  <c r="CP434" i="1"/>
  <c r="CO434" i="1"/>
  <c r="CN434" i="1"/>
  <c r="CM434" i="1"/>
  <c r="CF434" i="1"/>
  <c r="CE434" i="1"/>
  <c r="CD434" i="1"/>
  <c r="BW434" i="1"/>
  <c r="BV434" i="1"/>
  <c r="BU434" i="1"/>
  <c r="BT434" i="1"/>
  <c r="BS434" i="1"/>
  <c r="BP434" i="1"/>
  <c r="BO434" i="1"/>
  <c r="BN434" i="1"/>
  <c r="BI434" i="1"/>
  <c r="BG434" i="1"/>
  <c r="BF434" i="1"/>
  <c r="BE434" i="1"/>
  <c r="BD434" i="1"/>
  <c r="BB434" i="1"/>
  <c r="DF433" i="1"/>
  <c r="DB433" i="1"/>
  <c r="DA433" i="1"/>
  <c r="CZ433" i="1"/>
  <c r="CY433" i="1"/>
  <c r="CX433" i="1"/>
  <c r="CV433" i="1"/>
  <c r="CU433" i="1"/>
  <c r="CT433" i="1"/>
  <c r="CS433" i="1"/>
  <c r="CQ433" i="1"/>
  <c r="CP433" i="1"/>
  <c r="CO433" i="1"/>
  <c r="CN433" i="1"/>
  <c r="CM433" i="1"/>
  <c r="CF433" i="1"/>
  <c r="CE433" i="1"/>
  <c r="CD433" i="1"/>
  <c r="BW433" i="1"/>
  <c r="BV433" i="1"/>
  <c r="BU433" i="1"/>
  <c r="BT433" i="1"/>
  <c r="BS433" i="1"/>
  <c r="BP433" i="1"/>
  <c r="BO433" i="1"/>
  <c r="BN433" i="1"/>
  <c r="BI433" i="1"/>
  <c r="BG433" i="1"/>
  <c r="BF433" i="1"/>
  <c r="BE433" i="1"/>
  <c r="BD433" i="1"/>
  <c r="BB433" i="1"/>
  <c r="DF432" i="1"/>
  <c r="DB432" i="1"/>
  <c r="DA432" i="1"/>
  <c r="CZ432" i="1"/>
  <c r="CY432" i="1"/>
  <c r="CX432" i="1"/>
  <c r="CV432" i="1"/>
  <c r="CU432" i="1"/>
  <c r="CT432" i="1"/>
  <c r="CS432" i="1"/>
  <c r="CQ432" i="1"/>
  <c r="CP432" i="1"/>
  <c r="CO432" i="1"/>
  <c r="CN432" i="1"/>
  <c r="CM432" i="1"/>
  <c r="CF432" i="1"/>
  <c r="CE432" i="1"/>
  <c r="CD432" i="1"/>
  <c r="BW432" i="1"/>
  <c r="BV432" i="1"/>
  <c r="BU432" i="1"/>
  <c r="BT432" i="1"/>
  <c r="BS432" i="1"/>
  <c r="BP432" i="1"/>
  <c r="BO432" i="1"/>
  <c r="BN432" i="1"/>
  <c r="BI432" i="1"/>
  <c r="BG432" i="1"/>
  <c r="BF432" i="1"/>
  <c r="BE432" i="1"/>
  <c r="BD432" i="1"/>
  <c r="BB432" i="1"/>
  <c r="DF431" i="1"/>
  <c r="DB431" i="1"/>
  <c r="DA431" i="1"/>
  <c r="CZ431" i="1"/>
  <c r="CY431" i="1"/>
  <c r="CX431" i="1"/>
  <c r="CV431" i="1"/>
  <c r="CU431" i="1"/>
  <c r="CT431" i="1"/>
  <c r="CS431" i="1"/>
  <c r="CQ431" i="1"/>
  <c r="CP431" i="1"/>
  <c r="CO431" i="1"/>
  <c r="CN431" i="1"/>
  <c r="CM431" i="1"/>
  <c r="CF431" i="1"/>
  <c r="CE431" i="1"/>
  <c r="CD431" i="1"/>
  <c r="BW431" i="1"/>
  <c r="BV431" i="1"/>
  <c r="BU431" i="1"/>
  <c r="BT431" i="1"/>
  <c r="BS431" i="1"/>
  <c r="BP431" i="1"/>
  <c r="BO431" i="1"/>
  <c r="BN431" i="1"/>
  <c r="BI431" i="1"/>
  <c r="BG431" i="1"/>
  <c r="BF431" i="1"/>
  <c r="BE431" i="1"/>
  <c r="BD431" i="1"/>
  <c r="BB431" i="1"/>
  <c r="DF430" i="1"/>
  <c r="DB430" i="1"/>
  <c r="DA430" i="1"/>
  <c r="CZ430" i="1"/>
  <c r="CY430" i="1"/>
  <c r="CX430" i="1"/>
  <c r="CV430" i="1"/>
  <c r="CU430" i="1"/>
  <c r="CT430" i="1"/>
  <c r="CS430" i="1"/>
  <c r="CQ430" i="1"/>
  <c r="CP430" i="1"/>
  <c r="CO430" i="1"/>
  <c r="CN430" i="1"/>
  <c r="CM430" i="1"/>
  <c r="CF430" i="1"/>
  <c r="CE430" i="1"/>
  <c r="CD430" i="1"/>
  <c r="BW430" i="1"/>
  <c r="BV430" i="1"/>
  <c r="BU430" i="1"/>
  <c r="BT430" i="1"/>
  <c r="BS430" i="1"/>
  <c r="BP430" i="1"/>
  <c r="BO430" i="1"/>
  <c r="BN430" i="1"/>
  <c r="BI430" i="1"/>
  <c r="BG430" i="1"/>
  <c r="BF430" i="1"/>
  <c r="BE430" i="1"/>
  <c r="BD430" i="1"/>
  <c r="BB430" i="1"/>
  <c r="DF429" i="1"/>
  <c r="DB429" i="1"/>
  <c r="DA429" i="1"/>
  <c r="CZ429" i="1"/>
  <c r="CY429" i="1"/>
  <c r="CX429" i="1"/>
  <c r="CV429" i="1"/>
  <c r="CU429" i="1"/>
  <c r="CT429" i="1"/>
  <c r="CS429" i="1"/>
  <c r="CQ429" i="1"/>
  <c r="CP429" i="1"/>
  <c r="CO429" i="1"/>
  <c r="CN429" i="1"/>
  <c r="CM429" i="1"/>
  <c r="CF429" i="1"/>
  <c r="CE429" i="1"/>
  <c r="CD429" i="1"/>
  <c r="BW429" i="1"/>
  <c r="BV429" i="1"/>
  <c r="BU429" i="1"/>
  <c r="BT429" i="1"/>
  <c r="BS429" i="1"/>
  <c r="BP429" i="1"/>
  <c r="BO429" i="1"/>
  <c r="BN429" i="1"/>
  <c r="BI429" i="1"/>
  <c r="BG429" i="1"/>
  <c r="BF429" i="1"/>
  <c r="BE429" i="1"/>
  <c r="BD429" i="1"/>
  <c r="BB429" i="1"/>
  <c r="DF428" i="1"/>
  <c r="DB428" i="1"/>
  <c r="DA428" i="1"/>
  <c r="CZ428" i="1"/>
  <c r="CY428" i="1"/>
  <c r="CX428" i="1"/>
  <c r="CV428" i="1"/>
  <c r="CU428" i="1"/>
  <c r="CT428" i="1"/>
  <c r="CS428" i="1"/>
  <c r="CQ428" i="1"/>
  <c r="CP428" i="1"/>
  <c r="CO428" i="1"/>
  <c r="CN428" i="1"/>
  <c r="CM428" i="1"/>
  <c r="CF428" i="1"/>
  <c r="CE428" i="1"/>
  <c r="CD428" i="1"/>
  <c r="BW428" i="1"/>
  <c r="BV428" i="1"/>
  <c r="BU428" i="1"/>
  <c r="BT428" i="1"/>
  <c r="BS428" i="1"/>
  <c r="BP428" i="1"/>
  <c r="BO428" i="1"/>
  <c r="BN428" i="1"/>
  <c r="BI428" i="1"/>
  <c r="BG428" i="1"/>
  <c r="BF428" i="1"/>
  <c r="BE428" i="1"/>
  <c r="BD428" i="1"/>
  <c r="BB428" i="1"/>
  <c r="DF427" i="1"/>
  <c r="DB427" i="1"/>
  <c r="DA427" i="1"/>
  <c r="CZ427" i="1"/>
  <c r="CY427" i="1"/>
  <c r="CX427" i="1"/>
  <c r="CV427" i="1"/>
  <c r="CU427" i="1"/>
  <c r="CT427" i="1"/>
  <c r="CS427" i="1"/>
  <c r="CQ427" i="1"/>
  <c r="CP427" i="1"/>
  <c r="CO427" i="1"/>
  <c r="CN427" i="1"/>
  <c r="CM427" i="1"/>
  <c r="CF427" i="1"/>
  <c r="CE427" i="1"/>
  <c r="CD427" i="1"/>
  <c r="BW427" i="1"/>
  <c r="BV427" i="1"/>
  <c r="BU427" i="1"/>
  <c r="BT427" i="1"/>
  <c r="BS427" i="1"/>
  <c r="BP427" i="1"/>
  <c r="BO427" i="1"/>
  <c r="BN427" i="1"/>
  <c r="BI427" i="1"/>
  <c r="BG427" i="1"/>
  <c r="BF427" i="1"/>
  <c r="BE427" i="1"/>
  <c r="BD427" i="1"/>
  <c r="BB427" i="1"/>
  <c r="DF426" i="1"/>
  <c r="DB426" i="1"/>
  <c r="DA426" i="1"/>
  <c r="CZ426" i="1"/>
  <c r="CY426" i="1"/>
  <c r="CX426" i="1"/>
  <c r="CV426" i="1"/>
  <c r="CU426" i="1"/>
  <c r="CT426" i="1"/>
  <c r="CS426" i="1"/>
  <c r="CQ426" i="1"/>
  <c r="CP426" i="1"/>
  <c r="CO426" i="1"/>
  <c r="CN426" i="1"/>
  <c r="CM426" i="1"/>
  <c r="CF426" i="1"/>
  <c r="CE426" i="1"/>
  <c r="CD426" i="1"/>
  <c r="BW426" i="1"/>
  <c r="BV426" i="1"/>
  <c r="BU426" i="1"/>
  <c r="BT426" i="1"/>
  <c r="BS426" i="1"/>
  <c r="BP426" i="1"/>
  <c r="BO426" i="1"/>
  <c r="BN426" i="1"/>
  <c r="BI426" i="1"/>
  <c r="BG426" i="1"/>
  <c r="BF426" i="1"/>
  <c r="BE426" i="1"/>
  <c r="BD426" i="1"/>
  <c r="BB426" i="1"/>
  <c r="DF425" i="1"/>
  <c r="DB425" i="1"/>
  <c r="DA425" i="1"/>
  <c r="CZ425" i="1"/>
  <c r="CY425" i="1"/>
  <c r="CX425" i="1"/>
  <c r="CV425" i="1"/>
  <c r="CU425" i="1"/>
  <c r="CT425" i="1"/>
  <c r="CS425" i="1"/>
  <c r="CQ425" i="1"/>
  <c r="CP425" i="1"/>
  <c r="CO425" i="1"/>
  <c r="CN425" i="1"/>
  <c r="CM425" i="1"/>
  <c r="CF425" i="1"/>
  <c r="CE425" i="1"/>
  <c r="CD425" i="1"/>
  <c r="BW425" i="1"/>
  <c r="BV425" i="1"/>
  <c r="BU425" i="1"/>
  <c r="BT425" i="1"/>
  <c r="BS425" i="1"/>
  <c r="BP425" i="1"/>
  <c r="BO425" i="1"/>
  <c r="BN425" i="1"/>
  <c r="BI425" i="1"/>
  <c r="BG425" i="1"/>
  <c r="BF425" i="1"/>
  <c r="BE425" i="1"/>
  <c r="BD425" i="1"/>
  <c r="BB425" i="1"/>
  <c r="DF424" i="1"/>
  <c r="DB424" i="1"/>
  <c r="DA424" i="1"/>
  <c r="CZ424" i="1"/>
  <c r="CY424" i="1"/>
  <c r="CX424" i="1"/>
  <c r="CV424" i="1"/>
  <c r="CU424" i="1"/>
  <c r="CT424" i="1"/>
  <c r="CS424" i="1"/>
  <c r="CQ424" i="1"/>
  <c r="CP424" i="1"/>
  <c r="CO424" i="1"/>
  <c r="CN424" i="1"/>
  <c r="CM424" i="1"/>
  <c r="CF424" i="1"/>
  <c r="CE424" i="1"/>
  <c r="CD424" i="1"/>
  <c r="BW424" i="1"/>
  <c r="BV424" i="1"/>
  <c r="BU424" i="1"/>
  <c r="BT424" i="1"/>
  <c r="BS424" i="1"/>
  <c r="BP424" i="1"/>
  <c r="BO424" i="1"/>
  <c r="BN424" i="1"/>
  <c r="BI424" i="1"/>
  <c r="BG424" i="1"/>
  <c r="BF424" i="1"/>
  <c r="BE424" i="1"/>
  <c r="BD424" i="1"/>
  <c r="BB424" i="1"/>
  <c r="DF423" i="1"/>
  <c r="DB423" i="1"/>
  <c r="DA423" i="1"/>
  <c r="CZ423" i="1"/>
  <c r="CY423" i="1"/>
  <c r="CX423" i="1"/>
  <c r="CV423" i="1"/>
  <c r="CU423" i="1"/>
  <c r="CT423" i="1"/>
  <c r="CS423" i="1"/>
  <c r="CQ423" i="1"/>
  <c r="CP423" i="1"/>
  <c r="CO423" i="1"/>
  <c r="CN423" i="1"/>
  <c r="CM423" i="1"/>
  <c r="CF423" i="1"/>
  <c r="CE423" i="1"/>
  <c r="CD423" i="1"/>
  <c r="BW423" i="1"/>
  <c r="BV423" i="1"/>
  <c r="BU423" i="1"/>
  <c r="BT423" i="1"/>
  <c r="BS423" i="1"/>
  <c r="BP423" i="1"/>
  <c r="BO423" i="1"/>
  <c r="BN423" i="1"/>
  <c r="BI423" i="1"/>
  <c r="BG423" i="1"/>
  <c r="BF423" i="1"/>
  <c r="BE423" i="1"/>
  <c r="BD423" i="1"/>
  <c r="BB423" i="1"/>
  <c r="DF422" i="1"/>
  <c r="DB422" i="1"/>
  <c r="DA422" i="1"/>
  <c r="CZ422" i="1"/>
  <c r="CY422" i="1"/>
  <c r="CX422" i="1"/>
  <c r="CV422" i="1"/>
  <c r="CU422" i="1"/>
  <c r="CT422" i="1"/>
  <c r="CS422" i="1"/>
  <c r="CQ422" i="1"/>
  <c r="CP422" i="1"/>
  <c r="CO422" i="1"/>
  <c r="CN422" i="1"/>
  <c r="CM422" i="1"/>
  <c r="CF422" i="1"/>
  <c r="CE422" i="1"/>
  <c r="CD422" i="1"/>
  <c r="BW422" i="1"/>
  <c r="BV422" i="1"/>
  <c r="BU422" i="1"/>
  <c r="BT422" i="1"/>
  <c r="BS422" i="1"/>
  <c r="BP422" i="1"/>
  <c r="BO422" i="1"/>
  <c r="BN422" i="1"/>
  <c r="BI422" i="1"/>
  <c r="BG422" i="1"/>
  <c r="BF422" i="1"/>
  <c r="BE422" i="1"/>
  <c r="BD422" i="1"/>
  <c r="BB422" i="1"/>
  <c r="DF421" i="1"/>
  <c r="DB421" i="1"/>
  <c r="DA421" i="1"/>
  <c r="CZ421" i="1"/>
  <c r="CY421" i="1"/>
  <c r="CX421" i="1"/>
  <c r="CV421" i="1"/>
  <c r="CU421" i="1"/>
  <c r="CT421" i="1"/>
  <c r="CS421" i="1"/>
  <c r="CQ421" i="1"/>
  <c r="CP421" i="1"/>
  <c r="CO421" i="1"/>
  <c r="CN421" i="1"/>
  <c r="CM421" i="1"/>
  <c r="CF421" i="1"/>
  <c r="CE421" i="1"/>
  <c r="CD421" i="1"/>
  <c r="BW421" i="1"/>
  <c r="BV421" i="1"/>
  <c r="BU421" i="1"/>
  <c r="BT421" i="1"/>
  <c r="BS421" i="1"/>
  <c r="BP421" i="1"/>
  <c r="BO421" i="1"/>
  <c r="BN421" i="1"/>
  <c r="BI421" i="1"/>
  <c r="BG421" i="1"/>
  <c r="BF421" i="1"/>
  <c r="BE421" i="1"/>
  <c r="BD421" i="1"/>
  <c r="BB421" i="1"/>
  <c r="DF420" i="1"/>
  <c r="DB420" i="1"/>
  <c r="DA420" i="1"/>
  <c r="CZ420" i="1"/>
  <c r="CY420" i="1"/>
  <c r="CX420" i="1"/>
  <c r="CV420" i="1"/>
  <c r="CU420" i="1"/>
  <c r="CT420" i="1"/>
  <c r="CS420" i="1"/>
  <c r="CQ420" i="1"/>
  <c r="CP420" i="1"/>
  <c r="CO420" i="1"/>
  <c r="CN420" i="1"/>
  <c r="CM420" i="1"/>
  <c r="CF420" i="1"/>
  <c r="CE420" i="1"/>
  <c r="CD420" i="1"/>
  <c r="BW420" i="1"/>
  <c r="BV420" i="1"/>
  <c r="BU420" i="1"/>
  <c r="BT420" i="1"/>
  <c r="BS420" i="1"/>
  <c r="BP420" i="1"/>
  <c r="BO420" i="1"/>
  <c r="BN420" i="1"/>
  <c r="BI420" i="1"/>
  <c r="BG420" i="1"/>
  <c r="BF420" i="1"/>
  <c r="BE420" i="1"/>
  <c r="BD420" i="1"/>
  <c r="BB420" i="1"/>
  <c r="DF419" i="1"/>
  <c r="DB419" i="1"/>
  <c r="DA419" i="1"/>
  <c r="CZ419" i="1"/>
  <c r="CY419" i="1"/>
  <c r="CX419" i="1"/>
  <c r="CV419" i="1"/>
  <c r="CU419" i="1"/>
  <c r="CT419" i="1"/>
  <c r="CS419" i="1"/>
  <c r="CQ419" i="1"/>
  <c r="CP419" i="1"/>
  <c r="CO419" i="1"/>
  <c r="CN419" i="1"/>
  <c r="CM419" i="1"/>
  <c r="CF419" i="1"/>
  <c r="CE419" i="1"/>
  <c r="CD419" i="1"/>
  <c r="BW419" i="1"/>
  <c r="BV419" i="1"/>
  <c r="BU419" i="1"/>
  <c r="BT419" i="1"/>
  <c r="BS419" i="1"/>
  <c r="BP419" i="1"/>
  <c r="BO419" i="1"/>
  <c r="BN419" i="1"/>
  <c r="BI419" i="1"/>
  <c r="BG419" i="1"/>
  <c r="BF419" i="1"/>
  <c r="BE419" i="1"/>
  <c r="BD419" i="1"/>
  <c r="BB419" i="1"/>
  <c r="DF418" i="1"/>
  <c r="DB418" i="1"/>
  <c r="DA418" i="1"/>
  <c r="CZ418" i="1"/>
  <c r="CY418" i="1"/>
  <c r="CX418" i="1"/>
  <c r="CV418" i="1"/>
  <c r="CU418" i="1"/>
  <c r="CT418" i="1"/>
  <c r="CS418" i="1"/>
  <c r="CQ418" i="1"/>
  <c r="CP418" i="1"/>
  <c r="CO418" i="1"/>
  <c r="CN418" i="1"/>
  <c r="CM418" i="1"/>
  <c r="CF418" i="1"/>
  <c r="CE418" i="1"/>
  <c r="CD418" i="1"/>
  <c r="BW418" i="1"/>
  <c r="BV418" i="1"/>
  <c r="BU418" i="1"/>
  <c r="BT418" i="1"/>
  <c r="BS418" i="1"/>
  <c r="BP418" i="1"/>
  <c r="BO418" i="1"/>
  <c r="BN418" i="1"/>
  <c r="BI418" i="1"/>
  <c r="BG418" i="1"/>
  <c r="BF418" i="1"/>
  <c r="BE418" i="1"/>
  <c r="BD418" i="1"/>
  <c r="BB418" i="1"/>
  <c r="DF417" i="1"/>
  <c r="DB417" i="1"/>
  <c r="DA417" i="1"/>
  <c r="CZ417" i="1"/>
  <c r="CY417" i="1"/>
  <c r="CX417" i="1"/>
  <c r="CV417" i="1"/>
  <c r="CU417" i="1"/>
  <c r="CT417" i="1"/>
  <c r="CS417" i="1"/>
  <c r="CQ417" i="1"/>
  <c r="CP417" i="1"/>
  <c r="CO417" i="1"/>
  <c r="CN417" i="1"/>
  <c r="CM417" i="1"/>
  <c r="CF417" i="1"/>
  <c r="CE417" i="1"/>
  <c r="CD417" i="1"/>
  <c r="BW417" i="1"/>
  <c r="BV417" i="1"/>
  <c r="BU417" i="1"/>
  <c r="BT417" i="1"/>
  <c r="BS417" i="1"/>
  <c r="BP417" i="1"/>
  <c r="BO417" i="1"/>
  <c r="BN417" i="1"/>
  <c r="BI417" i="1"/>
  <c r="BG417" i="1"/>
  <c r="BF417" i="1"/>
  <c r="BE417" i="1"/>
  <c r="BD417" i="1"/>
  <c r="BB417" i="1"/>
  <c r="DF416" i="1"/>
  <c r="DB416" i="1"/>
  <c r="DA416" i="1"/>
  <c r="CZ416" i="1"/>
  <c r="CY416" i="1"/>
  <c r="CX416" i="1"/>
  <c r="CV416" i="1"/>
  <c r="CU416" i="1"/>
  <c r="CT416" i="1"/>
  <c r="CS416" i="1"/>
  <c r="CQ416" i="1"/>
  <c r="CP416" i="1"/>
  <c r="CO416" i="1"/>
  <c r="CN416" i="1"/>
  <c r="CM416" i="1"/>
  <c r="CF416" i="1"/>
  <c r="CE416" i="1"/>
  <c r="CD416" i="1"/>
  <c r="BW416" i="1"/>
  <c r="BV416" i="1"/>
  <c r="BU416" i="1"/>
  <c r="BT416" i="1"/>
  <c r="BS416" i="1"/>
  <c r="BP416" i="1"/>
  <c r="BO416" i="1"/>
  <c r="BN416" i="1"/>
  <c r="BI416" i="1"/>
  <c r="BG416" i="1"/>
  <c r="BF416" i="1"/>
  <c r="BE416" i="1"/>
  <c r="BD416" i="1"/>
  <c r="BB416" i="1"/>
  <c r="DF415" i="1"/>
  <c r="DB415" i="1"/>
  <c r="DA415" i="1"/>
  <c r="CZ415" i="1"/>
  <c r="CY415" i="1"/>
  <c r="CX415" i="1"/>
  <c r="CV415" i="1"/>
  <c r="CU415" i="1"/>
  <c r="CT415" i="1"/>
  <c r="CS415" i="1"/>
  <c r="CQ415" i="1"/>
  <c r="CP415" i="1"/>
  <c r="CO415" i="1"/>
  <c r="CN415" i="1"/>
  <c r="CM415" i="1"/>
  <c r="CF415" i="1"/>
  <c r="CE415" i="1"/>
  <c r="CD415" i="1"/>
  <c r="BW415" i="1"/>
  <c r="BV415" i="1"/>
  <c r="BU415" i="1"/>
  <c r="BT415" i="1"/>
  <c r="BS415" i="1"/>
  <c r="BP415" i="1"/>
  <c r="BO415" i="1"/>
  <c r="BN415" i="1"/>
  <c r="BI415" i="1"/>
  <c r="BG415" i="1"/>
  <c r="BF415" i="1"/>
  <c r="BE415" i="1"/>
  <c r="BD415" i="1"/>
  <c r="BB415" i="1"/>
  <c r="DF414" i="1"/>
  <c r="DB414" i="1"/>
  <c r="DA414" i="1"/>
  <c r="CZ414" i="1"/>
  <c r="CY414" i="1"/>
  <c r="CX414" i="1"/>
  <c r="CV414" i="1"/>
  <c r="CU414" i="1"/>
  <c r="CT414" i="1"/>
  <c r="CS414" i="1"/>
  <c r="CQ414" i="1"/>
  <c r="CP414" i="1"/>
  <c r="CO414" i="1"/>
  <c r="CN414" i="1"/>
  <c r="CM414" i="1"/>
  <c r="CF414" i="1"/>
  <c r="CE414" i="1"/>
  <c r="CD414" i="1"/>
  <c r="BW414" i="1"/>
  <c r="BV414" i="1"/>
  <c r="BU414" i="1"/>
  <c r="BT414" i="1"/>
  <c r="BS414" i="1"/>
  <c r="BP414" i="1"/>
  <c r="BO414" i="1"/>
  <c r="BN414" i="1"/>
  <c r="BI414" i="1"/>
  <c r="BG414" i="1"/>
  <c r="BF414" i="1"/>
  <c r="BE414" i="1"/>
  <c r="BD414" i="1"/>
  <c r="BB414" i="1"/>
  <c r="DF413" i="1"/>
  <c r="DB413" i="1"/>
  <c r="DA413" i="1"/>
  <c r="CZ413" i="1"/>
  <c r="CY413" i="1"/>
  <c r="CX413" i="1"/>
  <c r="CV413" i="1"/>
  <c r="CU413" i="1"/>
  <c r="CT413" i="1"/>
  <c r="CS413" i="1"/>
  <c r="CQ413" i="1"/>
  <c r="CP413" i="1"/>
  <c r="CO413" i="1"/>
  <c r="CN413" i="1"/>
  <c r="CM413" i="1"/>
  <c r="CF413" i="1"/>
  <c r="CE413" i="1"/>
  <c r="CD413" i="1"/>
  <c r="BW413" i="1"/>
  <c r="BV413" i="1"/>
  <c r="BU413" i="1"/>
  <c r="BT413" i="1"/>
  <c r="BS413" i="1"/>
  <c r="BP413" i="1"/>
  <c r="BO413" i="1"/>
  <c r="BN413" i="1"/>
  <c r="BI413" i="1"/>
  <c r="BG413" i="1"/>
  <c r="BF413" i="1"/>
  <c r="BE413" i="1"/>
  <c r="BD413" i="1"/>
  <c r="BB413" i="1"/>
  <c r="DF412" i="1"/>
  <c r="DB412" i="1"/>
  <c r="DA412" i="1"/>
  <c r="CZ412" i="1"/>
  <c r="CY412" i="1"/>
  <c r="CX412" i="1"/>
  <c r="CV412" i="1"/>
  <c r="CU412" i="1"/>
  <c r="CT412" i="1"/>
  <c r="CS412" i="1"/>
  <c r="CQ412" i="1"/>
  <c r="CP412" i="1"/>
  <c r="CO412" i="1"/>
  <c r="CN412" i="1"/>
  <c r="CM412" i="1"/>
  <c r="CF412" i="1"/>
  <c r="CE412" i="1"/>
  <c r="CD412" i="1"/>
  <c r="BW412" i="1"/>
  <c r="BV412" i="1"/>
  <c r="BU412" i="1"/>
  <c r="BT412" i="1"/>
  <c r="BS412" i="1"/>
  <c r="BP412" i="1"/>
  <c r="BO412" i="1"/>
  <c r="BN412" i="1"/>
  <c r="BI412" i="1"/>
  <c r="BG412" i="1"/>
  <c r="BF412" i="1"/>
  <c r="BE412" i="1"/>
  <c r="BD412" i="1"/>
  <c r="BB412" i="1"/>
  <c r="DF411" i="1"/>
  <c r="DB411" i="1"/>
  <c r="DA411" i="1"/>
  <c r="CZ411" i="1"/>
  <c r="CY411" i="1"/>
  <c r="CX411" i="1"/>
  <c r="CV411" i="1"/>
  <c r="CU411" i="1"/>
  <c r="CT411" i="1"/>
  <c r="CS411" i="1"/>
  <c r="CQ411" i="1"/>
  <c r="CP411" i="1"/>
  <c r="CO411" i="1"/>
  <c r="CN411" i="1"/>
  <c r="CM411" i="1"/>
  <c r="CF411" i="1"/>
  <c r="CE411" i="1"/>
  <c r="CD411" i="1"/>
  <c r="BW411" i="1"/>
  <c r="BV411" i="1"/>
  <c r="BU411" i="1"/>
  <c r="BT411" i="1"/>
  <c r="BS411" i="1"/>
  <c r="BP411" i="1"/>
  <c r="BO411" i="1"/>
  <c r="BN411" i="1"/>
  <c r="BI411" i="1"/>
  <c r="BG411" i="1"/>
  <c r="BF411" i="1"/>
  <c r="BE411" i="1"/>
  <c r="BD411" i="1"/>
  <c r="BB411" i="1"/>
  <c r="DF410" i="1"/>
  <c r="DB410" i="1"/>
  <c r="DA410" i="1"/>
  <c r="CZ410" i="1"/>
  <c r="CY410" i="1"/>
  <c r="CX410" i="1"/>
  <c r="CV410" i="1"/>
  <c r="CU410" i="1"/>
  <c r="CT410" i="1"/>
  <c r="CS410" i="1"/>
  <c r="CQ410" i="1"/>
  <c r="CP410" i="1"/>
  <c r="CO410" i="1"/>
  <c r="CN410" i="1"/>
  <c r="CM410" i="1"/>
  <c r="CF410" i="1"/>
  <c r="CE410" i="1"/>
  <c r="CD410" i="1"/>
  <c r="BW410" i="1"/>
  <c r="BV410" i="1"/>
  <c r="BU410" i="1"/>
  <c r="BT410" i="1"/>
  <c r="BS410" i="1"/>
  <c r="BP410" i="1"/>
  <c r="BO410" i="1"/>
  <c r="BN410" i="1"/>
  <c r="BI410" i="1"/>
  <c r="BG410" i="1"/>
  <c r="BF410" i="1"/>
  <c r="BE410" i="1"/>
  <c r="BD410" i="1"/>
  <c r="BB410" i="1"/>
  <c r="DF409" i="1"/>
  <c r="DB409" i="1"/>
  <c r="DA409" i="1"/>
  <c r="CZ409" i="1"/>
  <c r="CY409" i="1"/>
  <c r="CX409" i="1"/>
  <c r="CV409" i="1"/>
  <c r="CU409" i="1"/>
  <c r="CT409" i="1"/>
  <c r="CS409" i="1"/>
  <c r="CQ409" i="1"/>
  <c r="CP409" i="1"/>
  <c r="CO409" i="1"/>
  <c r="CN409" i="1"/>
  <c r="CM409" i="1"/>
  <c r="CF409" i="1"/>
  <c r="CE409" i="1"/>
  <c r="CD409" i="1"/>
  <c r="BW409" i="1"/>
  <c r="BV409" i="1"/>
  <c r="BU409" i="1"/>
  <c r="BT409" i="1"/>
  <c r="BS409" i="1"/>
  <c r="BP409" i="1"/>
  <c r="BO409" i="1"/>
  <c r="BN409" i="1"/>
  <c r="BI409" i="1"/>
  <c r="BG409" i="1"/>
  <c r="BF409" i="1"/>
  <c r="BE409" i="1"/>
  <c r="BD409" i="1"/>
  <c r="BB409" i="1"/>
  <c r="DF408" i="1"/>
  <c r="DB408" i="1"/>
  <c r="DA408" i="1"/>
  <c r="CZ408" i="1"/>
  <c r="CY408" i="1"/>
  <c r="CX408" i="1"/>
  <c r="CV408" i="1"/>
  <c r="CU408" i="1"/>
  <c r="CT408" i="1"/>
  <c r="CS408" i="1"/>
  <c r="CQ408" i="1"/>
  <c r="CP408" i="1"/>
  <c r="CO408" i="1"/>
  <c r="CN408" i="1"/>
  <c r="CM408" i="1"/>
  <c r="CF408" i="1"/>
  <c r="CE408" i="1"/>
  <c r="CD408" i="1"/>
  <c r="BW408" i="1"/>
  <c r="BV408" i="1"/>
  <c r="BU408" i="1"/>
  <c r="BT408" i="1"/>
  <c r="BS408" i="1"/>
  <c r="BP408" i="1"/>
  <c r="BO408" i="1"/>
  <c r="BN408" i="1"/>
  <c r="BI408" i="1"/>
  <c r="BG408" i="1"/>
  <c r="BF408" i="1"/>
  <c r="BE408" i="1"/>
  <c r="BD408" i="1"/>
  <c r="BB408" i="1"/>
  <c r="DF407" i="1"/>
  <c r="DB407" i="1"/>
  <c r="DA407" i="1"/>
  <c r="CZ407" i="1"/>
  <c r="CY407" i="1"/>
  <c r="CX407" i="1"/>
  <c r="CV407" i="1"/>
  <c r="CU407" i="1"/>
  <c r="CT407" i="1"/>
  <c r="CS407" i="1"/>
  <c r="CQ407" i="1"/>
  <c r="CP407" i="1"/>
  <c r="CO407" i="1"/>
  <c r="CN407" i="1"/>
  <c r="CM407" i="1"/>
  <c r="CF407" i="1"/>
  <c r="CE407" i="1"/>
  <c r="CD407" i="1"/>
  <c r="BW407" i="1"/>
  <c r="BV407" i="1"/>
  <c r="BU407" i="1"/>
  <c r="BT407" i="1"/>
  <c r="BS407" i="1"/>
  <c r="BP407" i="1"/>
  <c r="BO407" i="1"/>
  <c r="BN407" i="1"/>
  <c r="BI407" i="1"/>
  <c r="BG407" i="1"/>
  <c r="BF407" i="1"/>
  <c r="BE407" i="1"/>
  <c r="BD407" i="1"/>
  <c r="BB407" i="1"/>
  <c r="DF406" i="1"/>
  <c r="DB406" i="1"/>
  <c r="DA406" i="1"/>
  <c r="CZ406" i="1"/>
  <c r="CY406" i="1"/>
  <c r="CX406" i="1"/>
  <c r="CV406" i="1"/>
  <c r="CU406" i="1"/>
  <c r="CT406" i="1"/>
  <c r="CS406" i="1"/>
  <c r="CQ406" i="1"/>
  <c r="CP406" i="1"/>
  <c r="CO406" i="1"/>
  <c r="CN406" i="1"/>
  <c r="CM406" i="1"/>
  <c r="CF406" i="1"/>
  <c r="CE406" i="1"/>
  <c r="CD406" i="1"/>
  <c r="BW406" i="1"/>
  <c r="BV406" i="1"/>
  <c r="BU406" i="1"/>
  <c r="BT406" i="1"/>
  <c r="BS406" i="1"/>
  <c r="BP406" i="1"/>
  <c r="BO406" i="1"/>
  <c r="BN406" i="1"/>
  <c r="BI406" i="1"/>
  <c r="BG406" i="1"/>
  <c r="BF406" i="1"/>
  <c r="BE406" i="1"/>
  <c r="BD406" i="1"/>
  <c r="BB406" i="1"/>
  <c r="DF405" i="1"/>
  <c r="DB405" i="1"/>
  <c r="DA405" i="1"/>
  <c r="CZ405" i="1"/>
  <c r="CY405" i="1"/>
  <c r="CX405" i="1"/>
  <c r="CV405" i="1"/>
  <c r="CU405" i="1"/>
  <c r="CT405" i="1"/>
  <c r="CS405" i="1"/>
  <c r="CQ405" i="1"/>
  <c r="CP405" i="1"/>
  <c r="CO405" i="1"/>
  <c r="CN405" i="1"/>
  <c r="CM405" i="1"/>
  <c r="CF405" i="1"/>
  <c r="CE405" i="1"/>
  <c r="CD405" i="1"/>
  <c r="BW405" i="1"/>
  <c r="BV405" i="1"/>
  <c r="BU405" i="1"/>
  <c r="BT405" i="1"/>
  <c r="BS405" i="1"/>
  <c r="BP405" i="1"/>
  <c r="BO405" i="1"/>
  <c r="BN405" i="1"/>
  <c r="BI405" i="1"/>
  <c r="BG405" i="1"/>
  <c r="BF405" i="1"/>
  <c r="BE405" i="1"/>
  <c r="BD405" i="1"/>
  <c r="BB405" i="1"/>
  <c r="DF404" i="1"/>
  <c r="DB404" i="1"/>
  <c r="DA404" i="1"/>
  <c r="CZ404" i="1"/>
  <c r="CY404" i="1"/>
  <c r="CX404" i="1"/>
  <c r="CV404" i="1"/>
  <c r="CU404" i="1"/>
  <c r="CT404" i="1"/>
  <c r="CS404" i="1"/>
  <c r="CQ404" i="1"/>
  <c r="CP404" i="1"/>
  <c r="CO404" i="1"/>
  <c r="CN404" i="1"/>
  <c r="CM404" i="1"/>
  <c r="CF404" i="1"/>
  <c r="CE404" i="1"/>
  <c r="CD404" i="1"/>
  <c r="BW404" i="1"/>
  <c r="BV404" i="1"/>
  <c r="BU404" i="1"/>
  <c r="BT404" i="1"/>
  <c r="BS404" i="1"/>
  <c r="BP404" i="1"/>
  <c r="BO404" i="1"/>
  <c r="BN404" i="1"/>
  <c r="BI404" i="1"/>
  <c r="BG404" i="1"/>
  <c r="BF404" i="1"/>
  <c r="BE404" i="1"/>
  <c r="BD404" i="1"/>
  <c r="BB404" i="1"/>
  <c r="DF403" i="1"/>
  <c r="DB403" i="1"/>
  <c r="DA403" i="1"/>
  <c r="CZ403" i="1"/>
  <c r="CY403" i="1"/>
  <c r="CX403" i="1"/>
  <c r="CV403" i="1"/>
  <c r="CU403" i="1"/>
  <c r="CT403" i="1"/>
  <c r="CS403" i="1"/>
  <c r="CQ403" i="1"/>
  <c r="CP403" i="1"/>
  <c r="CO403" i="1"/>
  <c r="CN403" i="1"/>
  <c r="CM403" i="1"/>
  <c r="CF403" i="1"/>
  <c r="CE403" i="1"/>
  <c r="CD403" i="1"/>
  <c r="BW403" i="1"/>
  <c r="BV403" i="1"/>
  <c r="BU403" i="1"/>
  <c r="BT403" i="1"/>
  <c r="BS403" i="1"/>
  <c r="BP403" i="1"/>
  <c r="BO403" i="1"/>
  <c r="BN403" i="1"/>
  <c r="BI403" i="1"/>
  <c r="BG403" i="1"/>
  <c r="BF403" i="1"/>
  <c r="BE403" i="1"/>
  <c r="BD403" i="1"/>
  <c r="BB403" i="1"/>
  <c r="DF402" i="1"/>
  <c r="DB402" i="1"/>
  <c r="DA402" i="1"/>
  <c r="CZ402" i="1"/>
  <c r="CY402" i="1"/>
  <c r="CX402" i="1"/>
  <c r="CV402" i="1"/>
  <c r="CU402" i="1"/>
  <c r="CT402" i="1"/>
  <c r="CS402" i="1"/>
  <c r="CQ402" i="1"/>
  <c r="CP402" i="1"/>
  <c r="CO402" i="1"/>
  <c r="CN402" i="1"/>
  <c r="CM402" i="1"/>
  <c r="CF402" i="1"/>
  <c r="CE402" i="1"/>
  <c r="CD402" i="1"/>
  <c r="BW402" i="1"/>
  <c r="BV402" i="1"/>
  <c r="BU402" i="1"/>
  <c r="BT402" i="1"/>
  <c r="BS402" i="1"/>
  <c r="BP402" i="1"/>
  <c r="BO402" i="1"/>
  <c r="BN402" i="1"/>
  <c r="BI402" i="1"/>
  <c r="BG402" i="1"/>
  <c r="BF402" i="1"/>
  <c r="BE402" i="1"/>
  <c r="BD402" i="1"/>
  <c r="BB402" i="1"/>
  <c r="DF401" i="1"/>
  <c r="DB401" i="1"/>
  <c r="DA401" i="1"/>
  <c r="CZ401" i="1"/>
  <c r="CY401" i="1"/>
  <c r="CX401" i="1"/>
  <c r="CV401" i="1"/>
  <c r="CU401" i="1"/>
  <c r="CT401" i="1"/>
  <c r="CS401" i="1"/>
  <c r="CQ401" i="1"/>
  <c r="CP401" i="1"/>
  <c r="CO401" i="1"/>
  <c r="CN401" i="1"/>
  <c r="CM401" i="1"/>
  <c r="CF401" i="1"/>
  <c r="CE401" i="1"/>
  <c r="CD401" i="1"/>
  <c r="BW401" i="1"/>
  <c r="BV401" i="1"/>
  <c r="BU401" i="1"/>
  <c r="BT401" i="1"/>
  <c r="BS401" i="1"/>
  <c r="BP401" i="1"/>
  <c r="BO401" i="1"/>
  <c r="BN401" i="1"/>
  <c r="BI401" i="1"/>
  <c r="BG401" i="1"/>
  <c r="BF401" i="1"/>
  <c r="BE401" i="1"/>
  <c r="BD401" i="1"/>
  <c r="BB401" i="1"/>
  <c r="DF400" i="1"/>
  <c r="DB400" i="1"/>
  <c r="DA400" i="1"/>
  <c r="CZ400" i="1"/>
  <c r="CY400" i="1"/>
  <c r="CX400" i="1"/>
  <c r="CV400" i="1"/>
  <c r="CU400" i="1"/>
  <c r="CT400" i="1"/>
  <c r="CS400" i="1"/>
  <c r="CQ400" i="1"/>
  <c r="CP400" i="1"/>
  <c r="CO400" i="1"/>
  <c r="CN400" i="1"/>
  <c r="CM400" i="1"/>
  <c r="CF400" i="1"/>
  <c r="CE400" i="1"/>
  <c r="CD400" i="1"/>
  <c r="BW400" i="1"/>
  <c r="BV400" i="1"/>
  <c r="BU400" i="1"/>
  <c r="BT400" i="1"/>
  <c r="BS400" i="1"/>
  <c r="BP400" i="1"/>
  <c r="BO400" i="1"/>
  <c r="BN400" i="1"/>
  <c r="BI400" i="1"/>
  <c r="BG400" i="1"/>
  <c r="BF400" i="1"/>
  <c r="BE400" i="1"/>
  <c r="BD400" i="1"/>
  <c r="BB400" i="1"/>
  <c r="DF399" i="1"/>
  <c r="DB399" i="1"/>
  <c r="DA399" i="1"/>
  <c r="CZ399" i="1"/>
  <c r="CY399" i="1"/>
  <c r="CX399" i="1"/>
  <c r="CV399" i="1"/>
  <c r="CU399" i="1"/>
  <c r="CT399" i="1"/>
  <c r="CS399" i="1"/>
  <c r="CQ399" i="1"/>
  <c r="CP399" i="1"/>
  <c r="CO399" i="1"/>
  <c r="CN399" i="1"/>
  <c r="CM399" i="1"/>
  <c r="CF399" i="1"/>
  <c r="CE399" i="1"/>
  <c r="CD399" i="1"/>
  <c r="BW399" i="1"/>
  <c r="BV399" i="1"/>
  <c r="BU399" i="1"/>
  <c r="BT399" i="1"/>
  <c r="BS399" i="1"/>
  <c r="BP399" i="1"/>
  <c r="BO399" i="1"/>
  <c r="BN399" i="1"/>
  <c r="BI399" i="1"/>
  <c r="BG399" i="1"/>
  <c r="BF399" i="1"/>
  <c r="BE399" i="1"/>
  <c r="BD399" i="1"/>
  <c r="BB399" i="1"/>
  <c r="DF398" i="1"/>
  <c r="DB398" i="1"/>
  <c r="DA398" i="1"/>
  <c r="CZ398" i="1"/>
  <c r="CY398" i="1"/>
  <c r="CX398" i="1"/>
  <c r="CV398" i="1"/>
  <c r="CU398" i="1"/>
  <c r="CT398" i="1"/>
  <c r="CS398" i="1"/>
  <c r="CQ398" i="1"/>
  <c r="CP398" i="1"/>
  <c r="CO398" i="1"/>
  <c r="CN398" i="1"/>
  <c r="CM398" i="1"/>
  <c r="CF398" i="1"/>
  <c r="CE398" i="1"/>
  <c r="CD398" i="1"/>
  <c r="BW398" i="1"/>
  <c r="BV398" i="1"/>
  <c r="BU398" i="1"/>
  <c r="BT398" i="1"/>
  <c r="BS398" i="1"/>
  <c r="BP398" i="1"/>
  <c r="BO398" i="1"/>
  <c r="BN398" i="1"/>
  <c r="BI398" i="1"/>
  <c r="BG398" i="1"/>
  <c r="BF398" i="1"/>
  <c r="BE398" i="1"/>
  <c r="BD398" i="1"/>
  <c r="BB398" i="1"/>
  <c r="DF397" i="1"/>
  <c r="DB397" i="1"/>
  <c r="DA397" i="1"/>
  <c r="CZ397" i="1"/>
  <c r="CY397" i="1"/>
  <c r="CX397" i="1"/>
  <c r="CV397" i="1"/>
  <c r="CU397" i="1"/>
  <c r="CT397" i="1"/>
  <c r="CS397" i="1"/>
  <c r="CQ397" i="1"/>
  <c r="CP397" i="1"/>
  <c r="CO397" i="1"/>
  <c r="CN397" i="1"/>
  <c r="CM397" i="1"/>
  <c r="CF397" i="1"/>
  <c r="CE397" i="1"/>
  <c r="CD397" i="1"/>
  <c r="BW397" i="1"/>
  <c r="BV397" i="1"/>
  <c r="BU397" i="1"/>
  <c r="BT397" i="1"/>
  <c r="BS397" i="1"/>
  <c r="BP397" i="1"/>
  <c r="BO397" i="1"/>
  <c r="BN397" i="1"/>
  <c r="BI397" i="1"/>
  <c r="BG397" i="1"/>
  <c r="BF397" i="1"/>
  <c r="BE397" i="1"/>
  <c r="BD397" i="1"/>
  <c r="BB397" i="1"/>
  <c r="DF396" i="1"/>
  <c r="DB396" i="1"/>
  <c r="DA396" i="1"/>
  <c r="CZ396" i="1"/>
  <c r="CY396" i="1"/>
  <c r="CX396" i="1"/>
  <c r="CV396" i="1"/>
  <c r="CU396" i="1"/>
  <c r="CT396" i="1"/>
  <c r="CS396" i="1"/>
  <c r="CQ396" i="1"/>
  <c r="CP396" i="1"/>
  <c r="CO396" i="1"/>
  <c r="CN396" i="1"/>
  <c r="CM396" i="1"/>
  <c r="CF396" i="1"/>
  <c r="CE396" i="1"/>
  <c r="CD396" i="1"/>
  <c r="BW396" i="1"/>
  <c r="BV396" i="1"/>
  <c r="BU396" i="1"/>
  <c r="BT396" i="1"/>
  <c r="BS396" i="1"/>
  <c r="BP396" i="1"/>
  <c r="BO396" i="1"/>
  <c r="BN396" i="1"/>
  <c r="BI396" i="1"/>
  <c r="BG396" i="1"/>
  <c r="BF396" i="1"/>
  <c r="BE396" i="1"/>
  <c r="BD396" i="1"/>
  <c r="BB396" i="1"/>
  <c r="DF395" i="1"/>
  <c r="DB395" i="1"/>
  <c r="DA395" i="1"/>
  <c r="CZ395" i="1"/>
  <c r="CY395" i="1"/>
  <c r="CX395" i="1"/>
  <c r="CV395" i="1"/>
  <c r="CU395" i="1"/>
  <c r="CT395" i="1"/>
  <c r="CS395" i="1"/>
  <c r="CQ395" i="1"/>
  <c r="CP395" i="1"/>
  <c r="CO395" i="1"/>
  <c r="CN395" i="1"/>
  <c r="CM395" i="1"/>
  <c r="CF395" i="1"/>
  <c r="CE395" i="1"/>
  <c r="CD395" i="1"/>
  <c r="BW395" i="1"/>
  <c r="BV395" i="1"/>
  <c r="BU395" i="1"/>
  <c r="BT395" i="1"/>
  <c r="BS395" i="1"/>
  <c r="BP395" i="1"/>
  <c r="BO395" i="1"/>
  <c r="BN395" i="1"/>
  <c r="BI395" i="1"/>
  <c r="BG395" i="1"/>
  <c r="BF395" i="1"/>
  <c r="BE395" i="1"/>
  <c r="BD395" i="1"/>
  <c r="BB395" i="1"/>
  <c r="DF394" i="1"/>
  <c r="DB394" i="1"/>
  <c r="DA394" i="1"/>
  <c r="CZ394" i="1"/>
  <c r="CY394" i="1"/>
  <c r="CX394" i="1"/>
  <c r="CV394" i="1"/>
  <c r="CU394" i="1"/>
  <c r="CT394" i="1"/>
  <c r="CS394" i="1"/>
  <c r="CQ394" i="1"/>
  <c r="CP394" i="1"/>
  <c r="CO394" i="1"/>
  <c r="CN394" i="1"/>
  <c r="CM394" i="1"/>
  <c r="CF394" i="1"/>
  <c r="CE394" i="1"/>
  <c r="CD394" i="1"/>
  <c r="BW394" i="1"/>
  <c r="BV394" i="1"/>
  <c r="BU394" i="1"/>
  <c r="BT394" i="1"/>
  <c r="BS394" i="1"/>
  <c r="BP394" i="1"/>
  <c r="BO394" i="1"/>
  <c r="BN394" i="1"/>
  <c r="BI394" i="1"/>
  <c r="BG394" i="1"/>
  <c r="BF394" i="1"/>
  <c r="BE394" i="1"/>
  <c r="BD394" i="1"/>
  <c r="BB394" i="1"/>
  <c r="DF393" i="1"/>
  <c r="DB393" i="1"/>
  <c r="DA393" i="1"/>
  <c r="CZ393" i="1"/>
  <c r="CY393" i="1"/>
  <c r="CX393" i="1"/>
  <c r="CV393" i="1"/>
  <c r="CU393" i="1"/>
  <c r="CT393" i="1"/>
  <c r="CS393" i="1"/>
  <c r="CQ393" i="1"/>
  <c r="CP393" i="1"/>
  <c r="CO393" i="1"/>
  <c r="CN393" i="1"/>
  <c r="CM393" i="1"/>
  <c r="CF393" i="1"/>
  <c r="CE393" i="1"/>
  <c r="CD393" i="1"/>
  <c r="BW393" i="1"/>
  <c r="BV393" i="1"/>
  <c r="BU393" i="1"/>
  <c r="BT393" i="1"/>
  <c r="BS393" i="1"/>
  <c r="BP393" i="1"/>
  <c r="BO393" i="1"/>
  <c r="BN393" i="1"/>
  <c r="BI393" i="1"/>
  <c r="BG393" i="1"/>
  <c r="BF393" i="1"/>
  <c r="BE393" i="1"/>
  <c r="BD393" i="1"/>
  <c r="BB393" i="1"/>
  <c r="DF392" i="1"/>
  <c r="DB392" i="1"/>
  <c r="DA392" i="1"/>
  <c r="CZ392" i="1"/>
  <c r="CY392" i="1"/>
  <c r="CX392" i="1"/>
  <c r="CV392" i="1"/>
  <c r="CU392" i="1"/>
  <c r="CT392" i="1"/>
  <c r="CS392" i="1"/>
  <c r="CQ392" i="1"/>
  <c r="CP392" i="1"/>
  <c r="CO392" i="1"/>
  <c r="CN392" i="1"/>
  <c r="CM392" i="1"/>
  <c r="CF392" i="1"/>
  <c r="CE392" i="1"/>
  <c r="CD392" i="1"/>
  <c r="BW392" i="1"/>
  <c r="BV392" i="1"/>
  <c r="BU392" i="1"/>
  <c r="BT392" i="1"/>
  <c r="BS392" i="1"/>
  <c r="BP392" i="1"/>
  <c r="BO392" i="1"/>
  <c r="BN392" i="1"/>
  <c r="BI392" i="1"/>
  <c r="BG392" i="1"/>
  <c r="BF392" i="1"/>
  <c r="BE392" i="1"/>
  <c r="BD392" i="1"/>
  <c r="BB392" i="1"/>
  <c r="DF391" i="1"/>
  <c r="DB391" i="1"/>
  <c r="DA391" i="1"/>
  <c r="CZ391" i="1"/>
  <c r="CY391" i="1"/>
  <c r="CX391" i="1"/>
  <c r="CV391" i="1"/>
  <c r="CU391" i="1"/>
  <c r="CT391" i="1"/>
  <c r="CS391" i="1"/>
  <c r="CQ391" i="1"/>
  <c r="CP391" i="1"/>
  <c r="CO391" i="1"/>
  <c r="CN391" i="1"/>
  <c r="CM391" i="1"/>
  <c r="CF391" i="1"/>
  <c r="CE391" i="1"/>
  <c r="CD391" i="1"/>
  <c r="BW391" i="1"/>
  <c r="BV391" i="1"/>
  <c r="BU391" i="1"/>
  <c r="BT391" i="1"/>
  <c r="BS391" i="1"/>
  <c r="BP391" i="1"/>
  <c r="BO391" i="1"/>
  <c r="BN391" i="1"/>
  <c r="BI391" i="1"/>
  <c r="BG391" i="1"/>
  <c r="BF391" i="1"/>
  <c r="BE391" i="1"/>
  <c r="BD391" i="1"/>
  <c r="BB391" i="1"/>
  <c r="DF390" i="1"/>
  <c r="DB390" i="1"/>
  <c r="DA390" i="1"/>
  <c r="CZ390" i="1"/>
  <c r="CY390" i="1"/>
  <c r="CX390" i="1"/>
  <c r="CV390" i="1"/>
  <c r="CU390" i="1"/>
  <c r="CT390" i="1"/>
  <c r="CS390" i="1"/>
  <c r="CQ390" i="1"/>
  <c r="CP390" i="1"/>
  <c r="CO390" i="1"/>
  <c r="CN390" i="1"/>
  <c r="CM390" i="1"/>
  <c r="CF390" i="1"/>
  <c r="CE390" i="1"/>
  <c r="CD390" i="1"/>
  <c r="BW390" i="1"/>
  <c r="BV390" i="1"/>
  <c r="BU390" i="1"/>
  <c r="BT390" i="1"/>
  <c r="BS390" i="1"/>
  <c r="BP390" i="1"/>
  <c r="BO390" i="1"/>
  <c r="BN390" i="1"/>
  <c r="BI390" i="1"/>
  <c r="BG390" i="1"/>
  <c r="BF390" i="1"/>
  <c r="BE390" i="1"/>
  <c r="BD390" i="1"/>
  <c r="BB390" i="1"/>
  <c r="DF389" i="1"/>
  <c r="DB389" i="1"/>
  <c r="DA389" i="1"/>
  <c r="CZ389" i="1"/>
  <c r="CY389" i="1"/>
  <c r="CX389" i="1"/>
  <c r="CV389" i="1"/>
  <c r="CU389" i="1"/>
  <c r="CT389" i="1"/>
  <c r="CS389" i="1"/>
  <c r="CQ389" i="1"/>
  <c r="CP389" i="1"/>
  <c r="CO389" i="1"/>
  <c r="CN389" i="1"/>
  <c r="CM389" i="1"/>
  <c r="CF389" i="1"/>
  <c r="CE389" i="1"/>
  <c r="CD389" i="1"/>
  <c r="BW389" i="1"/>
  <c r="BV389" i="1"/>
  <c r="BU389" i="1"/>
  <c r="BT389" i="1"/>
  <c r="BS389" i="1"/>
  <c r="BP389" i="1"/>
  <c r="BO389" i="1"/>
  <c r="BN389" i="1"/>
  <c r="BI389" i="1"/>
  <c r="BG389" i="1"/>
  <c r="BF389" i="1"/>
  <c r="BE389" i="1"/>
  <c r="BD389" i="1"/>
  <c r="BB389" i="1"/>
  <c r="DF388" i="1"/>
  <c r="DB388" i="1"/>
  <c r="DA388" i="1"/>
  <c r="CZ388" i="1"/>
  <c r="CY388" i="1"/>
  <c r="CX388" i="1"/>
  <c r="CV388" i="1"/>
  <c r="CU388" i="1"/>
  <c r="CT388" i="1"/>
  <c r="CS388" i="1"/>
  <c r="CQ388" i="1"/>
  <c r="CP388" i="1"/>
  <c r="CO388" i="1"/>
  <c r="CN388" i="1"/>
  <c r="CM388" i="1"/>
  <c r="CF388" i="1"/>
  <c r="CE388" i="1"/>
  <c r="CD388" i="1"/>
  <c r="BW388" i="1"/>
  <c r="BV388" i="1"/>
  <c r="BU388" i="1"/>
  <c r="BT388" i="1"/>
  <c r="BS388" i="1"/>
  <c r="BP388" i="1"/>
  <c r="BO388" i="1"/>
  <c r="BN388" i="1"/>
  <c r="BI388" i="1"/>
  <c r="BG388" i="1"/>
  <c r="BF388" i="1"/>
  <c r="BE388" i="1"/>
  <c r="BD388" i="1"/>
  <c r="BB388" i="1"/>
  <c r="DF387" i="1"/>
  <c r="DB387" i="1"/>
  <c r="DA387" i="1"/>
  <c r="CZ387" i="1"/>
  <c r="CY387" i="1"/>
  <c r="CX387" i="1"/>
  <c r="CV387" i="1"/>
  <c r="CU387" i="1"/>
  <c r="CT387" i="1"/>
  <c r="CS387" i="1"/>
  <c r="CQ387" i="1"/>
  <c r="CP387" i="1"/>
  <c r="CO387" i="1"/>
  <c r="CN387" i="1"/>
  <c r="CM387" i="1"/>
  <c r="CF387" i="1"/>
  <c r="CE387" i="1"/>
  <c r="CD387" i="1"/>
  <c r="BW387" i="1"/>
  <c r="BV387" i="1"/>
  <c r="BU387" i="1"/>
  <c r="BT387" i="1"/>
  <c r="BS387" i="1"/>
  <c r="BP387" i="1"/>
  <c r="BO387" i="1"/>
  <c r="BN387" i="1"/>
  <c r="BI387" i="1"/>
  <c r="BG387" i="1"/>
  <c r="BF387" i="1"/>
  <c r="BE387" i="1"/>
  <c r="BD387" i="1"/>
  <c r="BB387" i="1"/>
  <c r="DF386" i="1"/>
  <c r="DB386" i="1"/>
  <c r="DA386" i="1"/>
  <c r="CZ386" i="1"/>
  <c r="CY386" i="1"/>
  <c r="CX386" i="1"/>
  <c r="CV386" i="1"/>
  <c r="CU386" i="1"/>
  <c r="CT386" i="1"/>
  <c r="CS386" i="1"/>
  <c r="CQ386" i="1"/>
  <c r="CP386" i="1"/>
  <c r="CO386" i="1"/>
  <c r="CN386" i="1"/>
  <c r="CM386" i="1"/>
  <c r="CF386" i="1"/>
  <c r="CE386" i="1"/>
  <c r="CD386" i="1"/>
  <c r="BW386" i="1"/>
  <c r="BV386" i="1"/>
  <c r="BU386" i="1"/>
  <c r="BT386" i="1"/>
  <c r="BS386" i="1"/>
  <c r="BP386" i="1"/>
  <c r="BO386" i="1"/>
  <c r="BN386" i="1"/>
  <c r="BI386" i="1"/>
  <c r="BG386" i="1"/>
  <c r="BF386" i="1"/>
  <c r="BE386" i="1"/>
  <c r="BD386" i="1"/>
  <c r="BB386" i="1"/>
  <c r="DF385" i="1"/>
  <c r="DB385" i="1"/>
  <c r="DA385" i="1"/>
  <c r="CZ385" i="1"/>
  <c r="CY385" i="1"/>
  <c r="CX385" i="1"/>
  <c r="CV385" i="1"/>
  <c r="CU385" i="1"/>
  <c r="CT385" i="1"/>
  <c r="CS385" i="1"/>
  <c r="CQ385" i="1"/>
  <c r="CP385" i="1"/>
  <c r="CO385" i="1"/>
  <c r="CN385" i="1"/>
  <c r="CM385" i="1"/>
  <c r="CF385" i="1"/>
  <c r="CE385" i="1"/>
  <c r="CD385" i="1"/>
  <c r="BW385" i="1"/>
  <c r="BV385" i="1"/>
  <c r="BU385" i="1"/>
  <c r="BT385" i="1"/>
  <c r="BS385" i="1"/>
  <c r="BP385" i="1"/>
  <c r="BO385" i="1"/>
  <c r="BN385" i="1"/>
  <c r="BI385" i="1"/>
  <c r="BG385" i="1"/>
  <c r="BF385" i="1"/>
  <c r="BE385" i="1"/>
  <c r="BD385" i="1"/>
  <c r="BB385" i="1"/>
  <c r="DF384" i="1"/>
  <c r="DB384" i="1"/>
  <c r="DA384" i="1"/>
  <c r="CZ384" i="1"/>
  <c r="CY384" i="1"/>
  <c r="CX384" i="1"/>
  <c r="CV384" i="1"/>
  <c r="CU384" i="1"/>
  <c r="CT384" i="1"/>
  <c r="CS384" i="1"/>
  <c r="CQ384" i="1"/>
  <c r="CP384" i="1"/>
  <c r="CO384" i="1"/>
  <c r="CN384" i="1"/>
  <c r="CM384" i="1"/>
  <c r="CF384" i="1"/>
  <c r="CE384" i="1"/>
  <c r="CD384" i="1"/>
  <c r="BW384" i="1"/>
  <c r="BV384" i="1"/>
  <c r="BU384" i="1"/>
  <c r="BT384" i="1"/>
  <c r="BS384" i="1"/>
  <c r="BP384" i="1"/>
  <c r="BO384" i="1"/>
  <c r="BN384" i="1"/>
  <c r="BI384" i="1"/>
  <c r="BG384" i="1"/>
  <c r="BF384" i="1"/>
  <c r="BE384" i="1"/>
  <c r="BD384" i="1"/>
  <c r="BB384" i="1"/>
  <c r="DF383" i="1"/>
  <c r="DB383" i="1"/>
  <c r="DA383" i="1"/>
  <c r="CZ383" i="1"/>
  <c r="CY383" i="1"/>
  <c r="CX383" i="1"/>
  <c r="CV383" i="1"/>
  <c r="CU383" i="1"/>
  <c r="CT383" i="1"/>
  <c r="CS383" i="1"/>
  <c r="CQ383" i="1"/>
  <c r="CP383" i="1"/>
  <c r="CO383" i="1"/>
  <c r="CN383" i="1"/>
  <c r="CM383" i="1"/>
  <c r="CF383" i="1"/>
  <c r="CE383" i="1"/>
  <c r="CD383" i="1"/>
  <c r="BW383" i="1"/>
  <c r="BV383" i="1"/>
  <c r="BU383" i="1"/>
  <c r="BT383" i="1"/>
  <c r="BS383" i="1"/>
  <c r="BP383" i="1"/>
  <c r="BO383" i="1"/>
  <c r="BN383" i="1"/>
  <c r="BI383" i="1"/>
  <c r="BG383" i="1"/>
  <c r="BF383" i="1"/>
  <c r="BE383" i="1"/>
  <c r="BD383" i="1"/>
  <c r="BB383" i="1"/>
  <c r="DF382" i="1"/>
  <c r="DB382" i="1"/>
  <c r="DA382" i="1"/>
  <c r="CZ382" i="1"/>
  <c r="CY382" i="1"/>
  <c r="CX382" i="1"/>
  <c r="CV382" i="1"/>
  <c r="CU382" i="1"/>
  <c r="CT382" i="1"/>
  <c r="CS382" i="1"/>
  <c r="CQ382" i="1"/>
  <c r="CP382" i="1"/>
  <c r="CO382" i="1"/>
  <c r="CN382" i="1"/>
  <c r="CM382" i="1"/>
  <c r="CF382" i="1"/>
  <c r="CE382" i="1"/>
  <c r="CD382" i="1"/>
  <c r="BW382" i="1"/>
  <c r="BV382" i="1"/>
  <c r="BU382" i="1"/>
  <c r="BT382" i="1"/>
  <c r="BS382" i="1"/>
  <c r="BP382" i="1"/>
  <c r="BO382" i="1"/>
  <c r="BN382" i="1"/>
  <c r="BI382" i="1"/>
  <c r="BG382" i="1"/>
  <c r="BF382" i="1"/>
  <c r="BE382" i="1"/>
  <c r="BD382" i="1"/>
  <c r="BB382" i="1"/>
  <c r="DF381" i="1"/>
  <c r="DB381" i="1"/>
  <c r="DA381" i="1"/>
  <c r="CZ381" i="1"/>
  <c r="CY381" i="1"/>
  <c r="CX381" i="1"/>
  <c r="CV381" i="1"/>
  <c r="CU381" i="1"/>
  <c r="CT381" i="1"/>
  <c r="CS381" i="1"/>
  <c r="CQ381" i="1"/>
  <c r="CP381" i="1"/>
  <c r="CO381" i="1"/>
  <c r="CN381" i="1"/>
  <c r="CM381" i="1"/>
  <c r="CF381" i="1"/>
  <c r="CE381" i="1"/>
  <c r="CD381" i="1"/>
  <c r="BW381" i="1"/>
  <c r="BV381" i="1"/>
  <c r="BU381" i="1"/>
  <c r="BT381" i="1"/>
  <c r="BS381" i="1"/>
  <c r="BP381" i="1"/>
  <c r="BO381" i="1"/>
  <c r="BN381" i="1"/>
  <c r="BI381" i="1"/>
  <c r="BG381" i="1"/>
  <c r="BF381" i="1"/>
  <c r="BE381" i="1"/>
  <c r="BD381" i="1"/>
  <c r="BB381" i="1"/>
  <c r="DF380" i="1"/>
  <c r="DB380" i="1"/>
  <c r="DA380" i="1"/>
  <c r="CZ380" i="1"/>
  <c r="CY380" i="1"/>
  <c r="CX380" i="1"/>
  <c r="CV380" i="1"/>
  <c r="CU380" i="1"/>
  <c r="CT380" i="1"/>
  <c r="CS380" i="1"/>
  <c r="CQ380" i="1"/>
  <c r="CP380" i="1"/>
  <c r="CO380" i="1"/>
  <c r="CN380" i="1"/>
  <c r="CM380" i="1"/>
  <c r="CF380" i="1"/>
  <c r="CE380" i="1"/>
  <c r="CD380" i="1"/>
  <c r="BW380" i="1"/>
  <c r="BV380" i="1"/>
  <c r="BU380" i="1"/>
  <c r="BT380" i="1"/>
  <c r="BS380" i="1"/>
  <c r="BP380" i="1"/>
  <c r="BO380" i="1"/>
  <c r="BN380" i="1"/>
  <c r="BI380" i="1"/>
  <c r="BG380" i="1"/>
  <c r="BF380" i="1"/>
  <c r="BE380" i="1"/>
  <c r="BD380" i="1"/>
  <c r="BB380" i="1"/>
  <c r="DF379" i="1"/>
  <c r="DB379" i="1"/>
  <c r="DA379" i="1"/>
  <c r="CZ379" i="1"/>
  <c r="CY379" i="1"/>
  <c r="CX379" i="1"/>
  <c r="CV379" i="1"/>
  <c r="CU379" i="1"/>
  <c r="CT379" i="1"/>
  <c r="CS379" i="1"/>
  <c r="CQ379" i="1"/>
  <c r="CP379" i="1"/>
  <c r="CO379" i="1"/>
  <c r="CN379" i="1"/>
  <c r="CM379" i="1"/>
  <c r="CF379" i="1"/>
  <c r="CE379" i="1"/>
  <c r="CD379" i="1"/>
  <c r="BW379" i="1"/>
  <c r="BV379" i="1"/>
  <c r="BU379" i="1"/>
  <c r="BT379" i="1"/>
  <c r="BS379" i="1"/>
  <c r="BP379" i="1"/>
  <c r="BO379" i="1"/>
  <c r="BN379" i="1"/>
  <c r="BI379" i="1"/>
  <c r="BG379" i="1"/>
  <c r="BF379" i="1"/>
  <c r="BE379" i="1"/>
  <c r="BD379" i="1"/>
  <c r="BB379" i="1"/>
  <c r="DF378" i="1"/>
  <c r="DB378" i="1"/>
  <c r="DA378" i="1"/>
  <c r="CZ378" i="1"/>
  <c r="CY378" i="1"/>
  <c r="CX378" i="1"/>
  <c r="CV378" i="1"/>
  <c r="CU378" i="1"/>
  <c r="CT378" i="1"/>
  <c r="CS378" i="1"/>
  <c r="CQ378" i="1"/>
  <c r="CP378" i="1"/>
  <c r="CO378" i="1"/>
  <c r="CN378" i="1"/>
  <c r="CM378" i="1"/>
  <c r="CF378" i="1"/>
  <c r="CE378" i="1"/>
  <c r="CD378" i="1"/>
  <c r="BW378" i="1"/>
  <c r="BV378" i="1"/>
  <c r="BU378" i="1"/>
  <c r="BT378" i="1"/>
  <c r="BS378" i="1"/>
  <c r="BP378" i="1"/>
  <c r="BO378" i="1"/>
  <c r="BN378" i="1"/>
  <c r="BI378" i="1"/>
  <c r="BG378" i="1"/>
  <c r="BF378" i="1"/>
  <c r="BE378" i="1"/>
  <c r="BD378" i="1"/>
  <c r="BB378" i="1"/>
  <c r="DF377" i="1"/>
  <c r="DB377" i="1"/>
  <c r="DA377" i="1"/>
  <c r="CZ377" i="1"/>
  <c r="CY377" i="1"/>
  <c r="CX377" i="1"/>
  <c r="CV377" i="1"/>
  <c r="CU377" i="1"/>
  <c r="CT377" i="1"/>
  <c r="CS377" i="1"/>
  <c r="CQ377" i="1"/>
  <c r="CP377" i="1"/>
  <c r="CO377" i="1"/>
  <c r="CN377" i="1"/>
  <c r="CM377" i="1"/>
  <c r="CF377" i="1"/>
  <c r="CE377" i="1"/>
  <c r="CD377" i="1"/>
  <c r="BW377" i="1"/>
  <c r="BV377" i="1"/>
  <c r="BU377" i="1"/>
  <c r="BT377" i="1"/>
  <c r="BS377" i="1"/>
  <c r="BP377" i="1"/>
  <c r="BO377" i="1"/>
  <c r="BN377" i="1"/>
  <c r="BI377" i="1"/>
  <c r="BG377" i="1"/>
  <c r="BF377" i="1"/>
  <c r="BE377" i="1"/>
  <c r="BD377" i="1"/>
  <c r="BB377" i="1"/>
  <c r="DF376" i="1"/>
  <c r="DB376" i="1"/>
  <c r="DA376" i="1"/>
  <c r="CZ376" i="1"/>
  <c r="CY376" i="1"/>
  <c r="CX376" i="1"/>
  <c r="CV376" i="1"/>
  <c r="CU376" i="1"/>
  <c r="CT376" i="1"/>
  <c r="CS376" i="1"/>
  <c r="CQ376" i="1"/>
  <c r="CP376" i="1"/>
  <c r="CO376" i="1"/>
  <c r="CN376" i="1"/>
  <c r="CM376" i="1"/>
  <c r="CF376" i="1"/>
  <c r="CE376" i="1"/>
  <c r="CD376" i="1"/>
  <c r="BW376" i="1"/>
  <c r="BV376" i="1"/>
  <c r="BU376" i="1"/>
  <c r="BT376" i="1"/>
  <c r="BS376" i="1"/>
  <c r="BP376" i="1"/>
  <c r="BO376" i="1"/>
  <c r="BN376" i="1"/>
  <c r="BI376" i="1"/>
  <c r="BG376" i="1"/>
  <c r="BF376" i="1"/>
  <c r="BE376" i="1"/>
  <c r="BD376" i="1"/>
  <c r="BB376" i="1"/>
  <c r="DF375" i="1"/>
  <c r="DB375" i="1"/>
  <c r="DA375" i="1"/>
  <c r="CZ375" i="1"/>
  <c r="CY375" i="1"/>
  <c r="CX375" i="1"/>
  <c r="CV375" i="1"/>
  <c r="CU375" i="1"/>
  <c r="CT375" i="1"/>
  <c r="CS375" i="1"/>
  <c r="CQ375" i="1"/>
  <c r="CP375" i="1"/>
  <c r="CO375" i="1"/>
  <c r="CN375" i="1"/>
  <c r="CM375" i="1"/>
  <c r="CF375" i="1"/>
  <c r="CE375" i="1"/>
  <c r="CD375" i="1"/>
  <c r="BW375" i="1"/>
  <c r="BV375" i="1"/>
  <c r="BU375" i="1"/>
  <c r="BT375" i="1"/>
  <c r="BS375" i="1"/>
  <c r="BP375" i="1"/>
  <c r="BO375" i="1"/>
  <c r="BN375" i="1"/>
  <c r="BI375" i="1"/>
  <c r="BG375" i="1"/>
  <c r="BF375" i="1"/>
  <c r="BE375" i="1"/>
  <c r="BD375" i="1"/>
  <c r="BB375" i="1"/>
  <c r="DF374" i="1"/>
  <c r="DB374" i="1"/>
  <c r="DA374" i="1"/>
  <c r="CZ374" i="1"/>
  <c r="CY374" i="1"/>
  <c r="CX374" i="1"/>
  <c r="CV374" i="1"/>
  <c r="CU374" i="1"/>
  <c r="CT374" i="1"/>
  <c r="CS374" i="1"/>
  <c r="CQ374" i="1"/>
  <c r="CP374" i="1"/>
  <c r="CO374" i="1"/>
  <c r="CN374" i="1"/>
  <c r="CM374" i="1"/>
  <c r="CF374" i="1"/>
  <c r="CE374" i="1"/>
  <c r="CD374" i="1"/>
  <c r="BW374" i="1"/>
  <c r="BV374" i="1"/>
  <c r="BU374" i="1"/>
  <c r="BT374" i="1"/>
  <c r="BS374" i="1"/>
  <c r="BP374" i="1"/>
  <c r="BO374" i="1"/>
  <c r="BN374" i="1"/>
  <c r="BI374" i="1"/>
  <c r="BG374" i="1"/>
  <c r="BF374" i="1"/>
  <c r="BE374" i="1"/>
  <c r="BD374" i="1"/>
  <c r="BB374" i="1"/>
  <c r="DF373" i="1"/>
  <c r="DB373" i="1"/>
  <c r="DA373" i="1"/>
  <c r="CZ373" i="1"/>
  <c r="CY373" i="1"/>
  <c r="CX373" i="1"/>
  <c r="CV373" i="1"/>
  <c r="CU373" i="1"/>
  <c r="CT373" i="1"/>
  <c r="CS373" i="1"/>
  <c r="CQ373" i="1"/>
  <c r="CP373" i="1"/>
  <c r="CO373" i="1"/>
  <c r="CN373" i="1"/>
  <c r="CM373" i="1"/>
  <c r="CF373" i="1"/>
  <c r="CE373" i="1"/>
  <c r="CD373" i="1"/>
  <c r="BW373" i="1"/>
  <c r="BV373" i="1"/>
  <c r="BU373" i="1"/>
  <c r="BT373" i="1"/>
  <c r="BS373" i="1"/>
  <c r="BP373" i="1"/>
  <c r="BO373" i="1"/>
  <c r="BN373" i="1"/>
  <c r="BI373" i="1"/>
  <c r="BG373" i="1"/>
  <c r="BF373" i="1"/>
  <c r="BE373" i="1"/>
  <c r="BD373" i="1"/>
  <c r="BB373" i="1"/>
  <c r="DF372" i="1"/>
  <c r="DB372" i="1"/>
  <c r="DA372" i="1"/>
  <c r="CZ372" i="1"/>
  <c r="CY372" i="1"/>
  <c r="CX372" i="1"/>
  <c r="CV372" i="1"/>
  <c r="CU372" i="1"/>
  <c r="CT372" i="1"/>
  <c r="CS372" i="1"/>
  <c r="CQ372" i="1"/>
  <c r="CP372" i="1"/>
  <c r="CO372" i="1"/>
  <c r="CN372" i="1"/>
  <c r="CM372" i="1"/>
  <c r="CF372" i="1"/>
  <c r="CE372" i="1"/>
  <c r="CD372" i="1"/>
  <c r="BW372" i="1"/>
  <c r="BV372" i="1"/>
  <c r="BU372" i="1"/>
  <c r="BT372" i="1"/>
  <c r="BS372" i="1"/>
  <c r="BP372" i="1"/>
  <c r="BO372" i="1"/>
  <c r="BN372" i="1"/>
  <c r="BI372" i="1"/>
  <c r="BG372" i="1"/>
  <c r="BF372" i="1"/>
  <c r="BE372" i="1"/>
  <c r="BD372" i="1"/>
  <c r="BB372" i="1"/>
  <c r="DF371" i="1"/>
  <c r="DB371" i="1"/>
  <c r="DA371" i="1"/>
  <c r="CZ371" i="1"/>
  <c r="CY371" i="1"/>
  <c r="CX371" i="1"/>
  <c r="CV371" i="1"/>
  <c r="CU371" i="1"/>
  <c r="CT371" i="1"/>
  <c r="CS371" i="1"/>
  <c r="CQ371" i="1"/>
  <c r="CP371" i="1"/>
  <c r="CO371" i="1"/>
  <c r="CN371" i="1"/>
  <c r="CM371" i="1"/>
  <c r="CF371" i="1"/>
  <c r="CE371" i="1"/>
  <c r="CD371" i="1"/>
  <c r="BW371" i="1"/>
  <c r="BV371" i="1"/>
  <c r="BU371" i="1"/>
  <c r="BT371" i="1"/>
  <c r="BS371" i="1"/>
  <c r="BP371" i="1"/>
  <c r="BO371" i="1"/>
  <c r="BN371" i="1"/>
  <c r="BI371" i="1"/>
  <c r="BG371" i="1"/>
  <c r="BF371" i="1"/>
  <c r="BE371" i="1"/>
  <c r="BD371" i="1"/>
  <c r="BB371" i="1"/>
  <c r="DF370" i="1"/>
  <c r="DB370" i="1"/>
  <c r="DA370" i="1"/>
  <c r="CZ370" i="1"/>
  <c r="CY370" i="1"/>
  <c r="CX370" i="1"/>
  <c r="CV370" i="1"/>
  <c r="CU370" i="1"/>
  <c r="CT370" i="1"/>
  <c r="CS370" i="1"/>
  <c r="CQ370" i="1"/>
  <c r="CP370" i="1"/>
  <c r="CO370" i="1"/>
  <c r="CN370" i="1"/>
  <c r="CM370" i="1"/>
  <c r="CF370" i="1"/>
  <c r="CE370" i="1"/>
  <c r="CD370" i="1"/>
  <c r="BW370" i="1"/>
  <c r="BV370" i="1"/>
  <c r="BU370" i="1"/>
  <c r="BT370" i="1"/>
  <c r="BS370" i="1"/>
  <c r="BP370" i="1"/>
  <c r="BO370" i="1"/>
  <c r="BN370" i="1"/>
  <c r="BI370" i="1"/>
  <c r="BG370" i="1"/>
  <c r="BF370" i="1"/>
  <c r="BE370" i="1"/>
  <c r="BD370" i="1"/>
  <c r="BB370" i="1"/>
  <c r="DF369" i="1"/>
  <c r="DB369" i="1"/>
  <c r="DA369" i="1"/>
  <c r="CZ369" i="1"/>
  <c r="CY369" i="1"/>
  <c r="CX369" i="1"/>
  <c r="CV369" i="1"/>
  <c r="CU369" i="1"/>
  <c r="CT369" i="1"/>
  <c r="CS369" i="1"/>
  <c r="CQ369" i="1"/>
  <c r="CP369" i="1"/>
  <c r="CO369" i="1"/>
  <c r="CN369" i="1"/>
  <c r="CM369" i="1"/>
  <c r="CF369" i="1"/>
  <c r="CE369" i="1"/>
  <c r="CD369" i="1"/>
  <c r="BW369" i="1"/>
  <c r="BV369" i="1"/>
  <c r="BU369" i="1"/>
  <c r="BT369" i="1"/>
  <c r="BS369" i="1"/>
  <c r="BP369" i="1"/>
  <c r="BO369" i="1"/>
  <c r="BN369" i="1"/>
  <c r="BI369" i="1"/>
  <c r="BG369" i="1"/>
  <c r="BF369" i="1"/>
  <c r="BE369" i="1"/>
  <c r="BD369" i="1"/>
  <c r="BB369" i="1"/>
  <c r="DF368" i="1"/>
  <c r="DB368" i="1"/>
  <c r="DA368" i="1"/>
  <c r="CZ368" i="1"/>
  <c r="CY368" i="1"/>
  <c r="CX368" i="1"/>
  <c r="CV368" i="1"/>
  <c r="CU368" i="1"/>
  <c r="CT368" i="1"/>
  <c r="CS368" i="1"/>
  <c r="CQ368" i="1"/>
  <c r="CP368" i="1"/>
  <c r="CO368" i="1"/>
  <c r="CN368" i="1"/>
  <c r="CM368" i="1"/>
  <c r="CF368" i="1"/>
  <c r="CE368" i="1"/>
  <c r="CD368" i="1"/>
  <c r="BW368" i="1"/>
  <c r="BV368" i="1"/>
  <c r="BU368" i="1"/>
  <c r="BT368" i="1"/>
  <c r="BS368" i="1"/>
  <c r="BP368" i="1"/>
  <c r="BO368" i="1"/>
  <c r="BN368" i="1"/>
  <c r="BI368" i="1"/>
  <c r="BG368" i="1"/>
  <c r="BF368" i="1"/>
  <c r="BE368" i="1"/>
  <c r="BD368" i="1"/>
  <c r="BB368" i="1"/>
  <c r="DF367" i="1"/>
  <c r="DB367" i="1"/>
  <c r="DA367" i="1"/>
  <c r="CZ367" i="1"/>
  <c r="CY367" i="1"/>
  <c r="CX367" i="1"/>
  <c r="CV367" i="1"/>
  <c r="CU367" i="1"/>
  <c r="CT367" i="1"/>
  <c r="CS367" i="1"/>
  <c r="CQ367" i="1"/>
  <c r="CP367" i="1"/>
  <c r="CO367" i="1"/>
  <c r="CN367" i="1"/>
  <c r="CM367" i="1"/>
  <c r="CF367" i="1"/>
  <c r="CE367" i="1"/>
  <c r="CD367" i="1"/>
  <c r="BW367" i="1"/>
  <c r="BV367" i="1"/>
  <c r="BU367" i="1"/>
  <c r="BT367" i="1"/>
  <c r="BS367" i="1"/>
  <c r="BP367" i="1"/>
  <c r="BO367" i="1"/>
  <c r="BN367" i="1"/>
  <c r="BI367" i="1"/>
  <c r="BG367" i="1"/>
  <c r="BF367" i="1"/>
  <c r="BE367" i="1"/>
  <c r="BD367" i="1"/>
  <c r="BB367" i="1"/>
  <c r="DF366" i="1"/>
  <c r="DB366" i="1"/>
  <c r="DA366" i="1"/>
  <c r="CZ366" i="1"/>
  <c r="CY366" i="1"/>
  <c r="CX366" i="1"/>
  <c r="CV366" i="1"/>
  <c r="CU366" i="1"/>
  <c r="CT366" i="1"/>
  <c r="CS366" i="1"/>
  <c r="CQ366" i="1"/>
  <c r="CP366" i="1"/>
  <c r="CO366" i="1"/>
  <c r="CN366" i="1"/>
  <c r="CM366" i="1"/>
  <c r="CF366" i="1"/>
  <c r="CE366" i="1"/>
  <c r="CD366" i="1"/>
  <c r="BW366" i="1"/>
  <c r="BV366" i="1"/>
  <c r="BU366" i="1"/>
  <c r="BT366" i="1"/>
  <c r="BS366" i="1"/>
  <c r="BP366" i="1"/>
  <c r="BO366" i="1"/>
  <c r="BN366" i="1"/>
  <c r="BI366" i="1"/>
  <c r="BG366" i="1"/>
  <c r="BF366" i="1"/>
  <c r="BE366" i="1"/>
  <c r="BD366" i="1"/>
  <c r="BB366" i="1"/>
  <c r="DF365" i="1"/>
  <c r="DB365" i="1"/>
  <c r="DA365" i="1"/>
  <c r="CZ365" i="1"/>
  <c r="CY365" i="1"/>
  <c r="CX365" i="1"/>
  <c r="CV365" i="1"/>
  <c r="CU365" i="1"/>
  <c r="CT365" i="1"/>
  <c r="CS365" i="1"/>
  <c r="CQ365" i="1"/>
  <c r="CP365" i="1"/>
  <c r="CO365" i="1"/>
  <c r="CN365" i="1"/>
  <c r="CM365" i="1"/>
  <c r="CF365" i="1"/>
  <c r="CE365" i="1"/>
  <c r="CD365" i="1"/>
  <c r="BW365" i="1"/>
  <c r="BV365" i="1"/>
  <c r="BU365" i="1"/>
  <c r="BT365" i="1"/>
  <c r="BS365" i="1"/>
  <c r="BP365" i="1"/>
  <c r="BO365" i="1"/>
  <c r="BN365" i="1"/>
  <c r="BI365" i="1"/>
  <c r="BG365" i="1"/>
  <c r="BF365" i="1"/>
  <c r="BE365" i="1"/>
  <c r="BD365" i="1"/>
  <c r="BB365" i="1"/>
  <c r="DF364" i="1"/>
  <c r="DB364" i="1"/>
  <c r="DA364" i="1"/>
  <c r="CZ364" i="1"/>
  <c r="CY364" i="1"/>
  <c r="CX364" i="1"/>
  <c r="CV364" i="1"/>
  <c r="CU364" i="1"/>
  <c r="CT364" i="1"/>
  <c r="CS364" i="1"/>
  <c r="CQ364" i="1"/>
  <c r="CP364" i="1"/>
  <c r="CO364" i="1"/>
  <c r="CN364" i="1"/>
  <c r="CM364" i="1"/>
  <c r="CF364" i="1"/>
  <c r="CE364" i="1"/>
  <c r="CD364" i="1"/>
  <c r="BW364" i="1"/>
  <c r="BV364" i="1"/>
  <c r="BU364" i="1"/>
  <c r="BT364" i="1"/>
  <c r="BS364" i="1"/>
  <c r="BP364" i="1"/>
  <c r="BO364" i="1"/>
  <c r="BN364" i="1"/>
  <c r="BI364" i="1"/>
  <c r="BG364" i="1"/>
  <c r="BF364" i="1"/>
  <c r="BE364" i="1"/>
  <c r="BD364" i="1"/>
  <c r="BB364" i="1"/>
  <c r="DF363" i="1"/>
  <c r="DB363" i="1"/>
  <c r="DA363" i="1"/>
  <c r="CZ363" i="1"/>
  <c r="CY363" i="1"/>
  <c r="CX363" i="1"/>
  <c r="CV363" i="1"/>
  <c r="CU363" i="1"/>
  <c r="CT363" i="1"/>
  <c r="CS363" i="1"/>
  <c r="CQ363" i="1"/>
  <c r="CP363" i="1"/>
  <c r="CO363" i="1"/>
  <c r="CN363" i="1"/>
  <c r="CM363" i="1"/>
  <c r="CF363" i="1"/>
  <c r="CE363" i="1"/>
  <c r="CD363" i="1"/>
  <c r="BW363" i="1"/>
  <c r="BV363" i="1"/>
  <c r="BU363" i="1"/>
  <c r="BT363" i="1"/>
  <c r="BS363" i="1"/>
  <c r="BP363" i="1"/>
  <c r="BO363" i="1"/>
  <c r="BN363" i="1"/>
  <c r="BI363" i="1"/>
  <c r="BG363" i="1"/>
  <c r="BF363" i="1"/>
  <c r="BE363" i="1"/>
  <c r="BD363" i="1"/>
  <c r="BB363" i="1"/>
  <c r="DF362" i="1"/>
  <c r="DB362" i="1"/>
  <c r="DA362" i="1"/>
  <c r="CZ362" i="1"/>
  <c r="CY362" i="1"/>
  <c r="CX362" i="1"/>
  <c r="CV362" i="1"/>
  <c r="CU362" i="1"/>
  <c r="CT362" i="1"/>
  <c r="CS362" i="1"/>
  <c r="CQ362" i="1"/>
  <c r="CP362" i="1"/>
  <c r="CO362" i="1"/>
  <c r="CN362" i="1"/>
  <c r="CM362" i="1"/>
  <c r="CF362" i="1"/>
  <c r="CE362" i="1"/>
  <c r="CD362" i="1"/>
  <c r="BW362" i="1"/>
  <c r="BV362" i="1"/>
  <c r="BU362" i="1"/>
  <c r="BT362" i="1"/>
  <c r="BS362" i="1"/>
  <c r="BP362" i="1"/>
  <c r="BO362" i="1"/>
  <c r="BN362" i="1"/>
  <c r="BI362" i="1"/>
  <c r="BG362" i="1"/>
  <c r="BF362" i="1"/>
  <c r="BE362" i="1"/>
  <c r="BD362" i="1"/>
  <c r="BB362" i="1"/>
  <c r="DF361" i="1"/>
  <c r="DB361" i="1"/>
  <c r="DA361" i="1"/>
  <c r="CZ361" i="1"/>
  <c r="CY361" i="1"/>
  <c r="CX361" i="1"/>
  <c r="CV361" i="1"/>
  <c r="CU361" i="1"/>
  <c r="CT361" i="1"/>
  <c r="CS361" i="1"/>
  <c r="CQ361" i="1"/>
  <c r="CP361" i="1"/>
  <c r="CO361" i="1"/>
  <c r="CN361" i="1"/>
  <c r="CM361" i="1"/>
  <c r="CF361" i="1"/>
  <c r="CE361" i="1"/>
  <c r="CD361" i="1"/>
  <c r="BW361" i="1"/>
  <c r="BV361" i="1"/>
  <c r="BU361" i="1"/>
  <c r="BT361" i="1"/>
  <c r="BS361" i="1"/>
  <c r="BP361" i="1"/>
  <c r="BO361" i="1"/>
  <c r="BN361" i="1"/>
  <c r="BI361" i="1"/>
  <c r="BG361" i="1"/>
  <c r="BF361" i="1"/>
  <c r="BE361" i="1"/>
  <c r="BD361" i="1"/>
  <c r="BB361" i="1"/>
  <c r="DF360" i="1"/>
  <c r="DB360" i="1"/>
  <c r="DA360" i="1"/>
  <c r="CZ360" i="1"/>
  <c r="CY360" i="1"/>
  <c r="CX360" i="1"/>
  <c r="CV360" i="1"/>
  <c r="CU360" i="1"/>
  <c r="CT360" i="1"/>
  <c r="CS360" i="1"/>
  <c r="CQ360" i="1"/>
  <c r="CP360" i="1"/>
  <c r="CO360" i="1"/>
  <c r="CN360" i="1"/>
  <c r="CM360" i="1"/>
  <c r="CF360" i="1"/>
  <c r="CE360" i="1"/>
  <c r="CD360" i="1"/>
  <c r="BW360" i="1"/>
  <c r="BV360" i="1"/>
  <c r="BU360" i="1"/>
  <c r="BT360" i="1"/>
  <c r="BS360" i="1"/>
  <c r="BP360" i="1"/>
  <c r="BO360" i="1"/>
  <c r="BN360" i="1"/>
  <c r="BI360" i="1"/>
  <c r="BG360" i="1"/>
  <c r="BF360" i="1"/>
  <c r="BE360" i="1"/>
  <c r="BD360" i="1"/>
  <c r="BB360" i="1"/>
  <c r="DF359" i="1"/>
  <c r="DB359" i="1"/>
  <c r="DA359" i="1"/>
  <c r="CZ359" i="1"/>
  <c r="CY359" i="1"/>
  <c r="CX359" i="1"/>
  <c r="CV359" i="1"/>
  <c r="CU359" i="1"/>
  <c r="CT359" i="1"/>
  <c r="CS359" i="1"/>
  <c r="CQ359" i="1"/>
  <c r="CP359" i="1"/>
  <c r="CO359" i="1"/>
  <c r="CN359" i="1"/>
  <c r="CM359" i="1"/>
  <c r="CF359" i="1"/>
  <c r="CE359" i="1"/>
  <c r="CD359" i="1"/>
  <c r="BW359" i="1"/>
  <c r="BV359" i="1"/>
  <c r="BU359" i="1"/>
  <c r="BT359" i="1"/>
  <c r="BS359" i="1"/>
  <c r="BP359" i="1"/>
  <c r="BO359" i="1"/>
  <c r="BN359" i="1"/>
  <c r="BI359" i="1"/>
  <c r="BG359" i="1"/>
  <c r="BF359" i="1"/>
  <c r="BE359" i="1"/>
  <c r="BD359" i="1"/>
  <c r="BB359" i="1"/>
  <c r="DF358" i="1"/>
  <c r="DB358" i="1"/>
  <c r="DA358" i="1"/>
  <c r="CZ358" i="1"/>
  <c r="CY358" i="1"/>
  <c r="CX358" i="1"/>
  <c r="CV358" i="1"/>
  <c r="CU358" i="1"/>
  <c r="CT358" i="1"/>
  <c r="CS358" i="1"/>
  <c r="CQ358" i="1"/>
  <c r="CP358" i="1"/>
  <c r="CO358" i="1"/>
  <c r="CN358" i="1"/>
  <c r="CM358" i="1"/>
  <c r="CF358" i="1"/>
  <c r="CE358" i="1"/>
  <c r="CD358" i="1"/>
  <c r="BW358" i="1"/>
  <c r="BV358" i="1"/>
  <c r="BU358" i="1"/>
  <c r="BT358" i="1"/>
  <c r="BS358" i="1"/>
  <c r="BP358" i="1"/>
  <c r="BO358" i="1"/>
  <c r="BN358" i="1"/>
  <c r="BI358" i="1"/>
  <c r="BG358" i="1"/>
  <c r="BF358" i="1"/>
  <c r="BE358" i="1"/>
  <c r="BD358" i="1"/>
  <c r="BB358" i="1"/>
  <c r="DF357" i="1"/>
  <c r="DB357" i="1"/>
  <c r="DA357" i="1"/>
  <c r="CZ357" i="1"/>
  <c r="CY357" i="1"/>
  <c r="CX357" i="1"/>
  <c r="CV357" i="1"/>
  <c r="CU357" i="1"/>
  <c r="CT357" i="1"/>
  <c r="CS357" i="1"/>
  <c r="CQ357" i="1"/>
  <c r="CP357" i="1"/>
  <c r="CO357" i="1"/>
  <c r="CN357" i="1"/>
  <c r="CM357" i="1"/>
  <c r="CF357" i="1"/>
  <c r="CE357" i="1"/>
  <c r="CD357" i="1"/>
  <c r="BW357" i="1"/>
  <c r="BV357" i="1"/>
  <c r="BU357" i="1"/>
  <c r="BT357" i="1"/>
  <c r="BS357" i="1"/>
  <c r="BP357" i="1"/>
  <c r="BO357" i="1"/>
  <c r="BN357" i="1"/>
  <c r="BI357" i="1"/>
  <c r="BG357" i="1"/>
  <c r="BF357" i="1"/>
  <c r="BE357" i="1"/>
  <c r="BD357" i="1"/>
  <c r="BB357" i="1"/>
  <c r="DF356" i="1"/>
  <c r="DB356" i="1"/>
  <c r="DA356" i="1"/>
  <c r="CZ356" i="1"/>
  <c r="CY356" i="1"/>
  <c r="CX356" i="1"/>
  <c r="CV356" i="1"/>
  <c r="CU356" i="1"/>
  <c r="CT356" i="1"/>
  <c r="CS356" i="1"/>
  <c r="CQ356" i="1"/>
  <c r="CP356" i="1"/>
  <c r="CO356" i="1"/>
  <c r="CN356" i="1"/>
  <c r="CM356" i="1"/>
  <c r="CF356" i="1"/>
  <c r="CE356" i="1"/>
  <c r="CD356" i="1"/>
  <c r="BW356" i="1"/>
  <c r="BV356" i="1"/>
  <c r="BU356" i="1"/>
  <c r="BT356" i="1"/>
  <c r="BS356" i="1"/>
  <c r="BP356" i="1"/>
  <c r="BO356" i="1"/>
  <c r="BN356" i="1"/>
  <c r="BI356" i="1"/>
  <c r="BG356" i="1"/>
  <c r="BF356" i="1"/>
  <c r="BE356" i="1"/>
  <c r="BD356" i="1"/>
  <c r="BB356" i="1"/>
  <c r="DF355" i="1"/>
  <c r="DB355" i="1"/>
  <c r="DA355" i="1"/>
  <c r="CZ355" i="1"/>
  <c r="CY355" i="1"/>
  <c r="CX355" i="1"/>
  <c r="CV355" i="1"/>
  <c r="CU355" i="1"/>
  <c r="CT355" i="1"/>
  <c r="CS355" i="1"/>
  <c r="CQ355" i="1"/>
  <c r="CP355" i="1"/>
  <c r="CO355" i="1"/>
  <c r="CN355" i="1"/>
  <c r="CM355" i="1"/>
  <c r="CF355" i="1"/>
  <c r="CE355" i="1"/>
  <c r="CD355" i="1"/>
  <c r="BW355" i="1"/>
  <c r="BV355" i="1"/>
  <c r="BU355" i="1"/>
  <c r="BT355" i="1"/>
  <c r="BS355" i="1"/>
  <c r="BP355" i="1"/>
  <c r="BO355" i="1"/>
  <c r="BN355" i="1"/>
  <c r="BI355" i="1"/>
  <c r="BG355" i="1"/>
  <c r="BF355" i="1"/>
  <c r="BE355" i="1"/>
  <c r="BD355" i="1"/>
  <c r="BB355" i="1"/>
  <c r="DF354" i="1"/>
  <c r="DB354" i="1"/>
  <c r="DA354" i="1"/>
  <c r="CZ354" i="1"/>
  <c r="CY354" i="1"/>
  <c r="CX354" i="1"/>
  <c r="CV354" i="1"/>
  <c r="CU354" i="1"/>
  <c r="CT354" i="1"/>
  <c r="CS354" i="1"/>
  <c r="CQ354" i="1"/>
  <c r="CP354" i="1"/>
  <c r="CO354" i="1"/>
  <c r="CN354" i="1"/>
  <c r="CM354" i="1"/>
  <c r="CF354" i="1"/>
  <c r="CE354" i="1"/>
  <c r="CD354" i="1"/>
  <c r="BW354" i="1"/>
  <c r="BV354" i="1"/>
  <c r="BU354" i="1"/>
  <c r="BT354" i="1"/>
  <c r="BS354" i="1"/>
  <c r="BP354" i="1"/>
  <c r="BO354" i="1"/>
  <c r="BN354" i="1"/>
  <c r="BI354" i="1"/>
  <c r="BG354" i="1"/>
  <c r="BF354" i="1"/>
  <c r="BE354" i="1"/>
  <c r="BD354" i="1"/>
  <c r="BB354" i="1"/>
  <c r="DF353" i="1"/>
  <c r="DB353" i="1"/>
  <c r="DA353" i="1"/>
  <c r="CZ353" i="1"/>
  <c r="CY353" i="1"/>
  <c r="CX353" i="1"/>
  <c r="CV353" i="1"/>
  <c r="CU353" i="1"/>
  <c r="CT353" i="1"/>
  <c r="CS353" i="1"/>
  <c r="CQ353" i="1"/>
  <c r="CP353" i="1"/>
  <c r="CO353" i="1"/>
  <c r="CN353" i="1"/>
  <c r="CM353" i="1"/>
  <c r="CF353" i="1"/>
  <c r="CE353" i="1"/>
  <c r="CD353" i="1"/>
  <c r="BW353" i="1"/>
  <c r="BV353" i="1"/>
  <c r="BU353" i="1"/>
  <c r="BT353" i="1"/>
  <c r="BS353" i="1"/>
  <c r="BP353" i="1"/>
  <c r="BO353" i="1"/>
  <c r="BN353" i="1"/>
  <c r="BI353" i="1"/>
  <c r="BG353" i="1"/>
  <c r="BF353" i="1"/>
  <c r="BE353" i="1"/>
  <c r="BD353" i="1"/>
  <c r="BB353" i="1"/>
  <c r="DF352" i="1"/>
  <c r="DB352" i="1"/>
  <c r="DA352" i="1"/>
  <c r="CZ352" i="1"/>
  <c r="CY352" i="1"/>
  <c r="CX352" i="1"/>
  <c r="CV352" i="1"/>
  <c r="CU352" i="1"/>
  <c r="CT352" i="1"/>
  <c r="CS352" i="1"/>
  <c r="CQ352" i="1"/>
  <c r="CP352" i="1"/>
  <c r="CO352" i="1"/>
  <c r="CN352" i="1"/>
  <c r="CM352" i="1"/>
  <c r="CF352" i="1"/>
  <c r="CE352" i="1"/>
  <c r="CD352" i="1"/>
  <c r="BW352" i="1"/>
  <c r="BV352" i="1"/>
  <c r="BU352" i="1"/>
  <c r="BT352" i="1"/>
  <c r="BS352" i="1"/>
  <c r="BP352" i="1"/>
  <c r="BO352" i="1"/>
  <c r="BN352" i="1"/>
  <c r="BI352" i="1"/>
  <c r="BG352" i="1"/>
  <c r="BF352" i="1"/>
  <c r="BE352" i="1"/>
  <c r="BD352" i="1"/>
  <c r="BB352" i="1"/>
  <c r="DF351" i="1"/>
  <c r="DB351" i="1"/>
  <c r="DA351" i="1"/>
  <c r="CZ351" i="1"/>
  <c r="CY351" i="1"/>
  <c r="CX351" i="1"/>
  <c r="CV351" i="1"/>
  <c r="CU351" i="1"/>
  <c r="CT351" i="1"/>
  <c r="CS351" i="1"/>
  <c r="CQ351" i="1"/>
  <c r="CP351" i="1"/>
  <c r="CO351" i="1"/>
  <c r="CN351" i="1"/>
  <c r="CM351" i="1"/>
  <c r="CF351" i="1"/>
  <c r="CE351" i="1"/>
  <c r="CD351" i="1"/>
  <c r="BW351" i="1"/>
  <c r="BV351" i="1"/>
  <c r="BU351" i="1"/>
  <c r="BT351" i="1"/>
  <c r="BS351" i="1"/>
  <c r="BP351" i="1"/>
  <c r="BO351" i="1"/>
  <c r="BN351" i="1"/>
  <c r="BI351" i="1"/>
  <c r="BG351" i="1"/>
  <c r="BF351" i="1"/>
  <c r="BE351" i="1"/>
  <c r="BD351" i="1"/>
  <c r="BB351" i="1"/>
  <c r="DF350" i="1"/>
  <c r="DB350" i="1"/>
  <c r="DA350" i="1"/>
  <c r="CZ350" i="1"/>
  <c r="CY350" i="1"/>
  <c r="CX350" i="1"/>
  <c r="CV350" i="1"/>
  <c r="CU350" i="1"/>
  <c r="CT350" i="1"/>
  <c r="CS350" i="1"/>
  <c r="CQ350" i="1"/>
  <c r="CP350" i="1"/>
  <c r="CO350" i="1"/>
  <c r="CN350" i="1"/>
  <c r="CM350" i="1"/>
  <c r="CF350" i="1"/>
  <c r="CE350" i="1"/>
  <c r="CD350" i="1"/>
  <c r="BW350" i="1"/>
  <c r="BV350" i="1"/>
  <c r="BU350" i="1"/>
  <c r="BT350" i="1"/>
  <c r="BS350" i="1"/>
  <c r="BP350" i="1"/>
  <c r="BO350" i="1"/>
  <c r="BN350" i="1"/>
  <c r="BI350" i="1"/>
  <c r="BG350" i="1"/>
  <c r="BF350" i="1"/>
  <c r="BE350" i="1"/>
  <c r="BD350" i="1"/>
  <c r="BB350" i="1"/>
  <c r="DF349" i="1"/>
  <c r="DB349" i="1"/>
  <c r="DA349" i="1"/>
  <c r="CZ349" i="1"/>
  <c r="CY349" i="1"/>
  <c r="CX349" i="1"/>
  <c r="CV349" i="1"/>
  <c r="CU349" i="1"/>
  <c r="CT349" i="1"/>
  <c r="CS349" i="1"/>
  <c r="CQ349" i="1"/>
  <c r="CP349" i="1"/>
  <c r="CO349" i="1"/>
  <c r="CN349" i="1"/>
  <c r="CM349" i="1"/>
  <c r="CF349" i="1"/>
  <c r="CE349" i="1"/>
  <c r="CD349" i="1"/>
  <c r="BW349" i="1"/>
  <c r="BV349" i="1"/>
  <c r="BU349" i="1"/>
  <c r="BT349" i="1"/>
  <c r="BS349" i="1"/>
  <c r="BP349" i="1"/>
  <c r="BO349" i="1"/>
  <c r="BN349" i="1"/>
  <c r="BI349" i="1"/>
  <c r="BG349" i="1"/>
  <c r="BF349" i="1"/>
  <c r="BE349" i="1"/>
  <c r="BD349" i="1"/>
  <c r="BB349" i="1"/>
  <c r="DF348" i="1"/>
  <c r="DB348" i="1"/>
  <c r="DA348" i="1"/>
  <c r="CZ348" i="1"/>
  <c r="CY348" i="1"/>
  <c r="CX348" i="1"/>
  <c r="CV348" i="1"/>
  <c r="CU348" i="1"/>
  <c r="CT348" i="1"/>
  <c r="CS348" i="1"/>
  <c r="CQ348" i="1"/>
  <c r="CP348" i="1"/>
  <c r="CO348" i="1"/>
  <c r="CN348" i="1"/>
  <c r="CM348" i="1"/>
  <c r="CF348" i="1"/>
  <c r="CE348" i="1"/>
  <c r="CD348" i="1"/>
  <c r="BW348" i="1"/>
  <c r="BV348" i="1"/>
  <c r="BU348" i="1"/>
  <c r="BT348" i="1"/>
  <c r="BS348" i="1"/>
  <c r="BP348" i="1"/>
  <c r="BO348" i="1"/>
  <c r="BN348" i="1"/>
  <c r="BI348" i="1"/>
  <c r="BG348" i="1"/>
  <c r="BF348" i="1"/>
  <c r="BE348" i="1"/>
  <c r="BD348" i="1"/>
  <c r="BB348" i="1"/>
  <c r="DF347" i="1"/>
  <c r="DB347" i="1"/>
  <c r="DA347" i="1"/>
  <c r="CZ347" i="1"/>
  <c r="CY347" i="1"/>
  <c r="CX347" i="1"/>
  <c r="CV347" i="1"/>
  <c r="CU347" i="1"/>
  <c r="CT347" i="1"/>
  <c r="CS347" i="1"/>
  <c r="CQ347" i="1"/>
  <c r="CP347" i="1"/>
  <c r="CO347" i="1"/>
  <c r="CN347" i="1"/>
  <c r="CM347" i="1"/>
  <c r="CF347" i="1"/>
  <c r="CE347" i="1"/>
  <c r="CD347" i="1"/>
  <c r="BW347" i="1"/>
  <c r="BV347" i="1"/>
  <c r="BU347" i="1"/>
  <c r="BT347" i="1"/>
  <c r="BS347" i="1"/>
  <c r="BP347" i="1"/>
  <c r="BO347" i="1"/>
  <c r="BN347" i="1"/>
  <c r="BI347" i="1"/>
  <c r="BG347" i="1"/>
  <c r="BF347" i="1"/>
  <c r="BE347" i="1"/>
  <c r="BD347" i="1"/>
  <c r="BB347" i="1"/>
  <c r="DF346" i="1"/>
  <c r="DB346" i="1"/>
  <c r="DA346" i="1"/>
  <c r="CZ346" i="1"/>
  <c r="CY346" i="1"/>
  <c r="CX346" i="1"/>
  <c r="CV346" i="1"/>
  <c r="CU346" i="1"/>
  <c r="CT346" i="1"/>
  <c r="CS346" i="1"/>
  <c r="CQ346" i="1"/>
  <c r="CP346" i="1"/>
  <c r="CO346" i="1"/>
  <c r="CN346" i="1"/>
  <c r="CM346" i="1"/>
  <c r="CF346" i="1"/>
  <c r="CE346" i="1"/>
  <c r="CD346" i="1"/>
  <c r="BW346" i="1"/>
  <c r="BV346" i="1"/>
  <c r="BU346" i="1"/>
  <c r="BT346" i="1"/>
  <c r="BS346" i="1"/>
  <c r="BP346" i="1"/>
  <c r="BO346" i="1"/>
  <c r="BN346" i="1"/>
  <c r="BI346" i="1"/>
  <c r="BG346" i="1"/>
  <c r="BF346" i="1"/>
  <c r="BE346" i="1"/>
  <c r="BD346" i="1"/>
  <c r="BB346" i="1"/>
  <c r="DF345" i="1"/>
  <c r="DB345" i="1"/>
  <c r="DA345" i="1"/>
  <c r="CZ345" i="1"/>
  <c r="CY345" i="1"/>
  <c r="CX345" i="1"/>
  <c r="CV345" i="1"/>
  <c r="CU345" i="1"/>
  <c r="CT345" i="1"/>
  <c r="CS345" i="1"/>
  <c r="CQ345" i="1"/>
  <c r="CP345" i="1"/>
  <c r="CO345" i="1"/>
  <c r="CN345" i="1"/>
  <c r="CM345" i="1"/>
  <c r="CF345" i="1"/>
  <c r="CE345" i="1"/>
  <c r="CD345" i="1"/>
  <c r="BW345" i="1"/>
  <c r="BV345" i="1"/>
  <c r="BU345" i="1"/>
  <c r="BT345" i="1"/>
  <c r="BS345" i="1"/>
  <c r="BP345" i="1"/>
  <c r="BO345" i="1"/>
  <c r="BN345" i="1"/>
  <c r="BI345" i="1"/>
  <c r="BG345" i="1"/>
  <c r="BF345" i="1"/>
  <c r="BE345" i="1"/>
  <c r="BD345" i="1"/>
  <c r="BB345" i="1"/>
  <c r="DF344" i="1"/>
  <c r="DB344" i="1"/>
  <c r="DA344" i="1"/>
  <c r="CZ344" i="1"/>
  <c r="CY344" i="1"/>
  <c r="CX344" i="1"/>
  <c r="CV344" i="1"/>
  <c r="CU344" i="1"/>
  <c r="CT344" i="1"/>
  <c r="CS344" i="1"/>
  <c r="CQ344" i="1"/>
  <c r="CP344" i="1"/>
  <c r="CO344" i="1"/>
  <c r="CN344" i="1"/>
  <c r="CM344" i="1"/>
  <c r="CF344" i="1"/>
  <c r="CE344" i="1"/>
  <c r="CD344" i="1"/>
  <c r="BW344" i="1"/>
  <c r="BV344" i="1"/>
  <c r="BU344" i="1"/>
  <c r="BT344" i="1"/>
  <c r="BS344" i="1"/>
  <c r="BP344" i="1"/>
  <c r="BO344" i="1"/>
  <c r="BN344" i="1"/>
  <c r="BI344" i="1"/>
  <c r="BG344" i="1"/>
  <c r="BF344" i="1"/>
  <c r="BE344" i="1"/>
  <c r="BD344" i="1"/>
  <c r="BB344" i="1"/>
  <c r="DF343" i="1"/>
  <c r="DB343" i="1"/>
  <c r="DA343" i="1"/>
  <c r="CZ343" i="1"/>
  <c r="CY343" i="1"/>
  <c r="CX343" i="1"/>
  <c r="CV343" i="1"/>
  <c r="CU343" i="1"/>
  <c r="CT343" i="1"/>
  <c r="CS343" i="1"/>
  <c r="CQ343" i="1"/>
  <c r="CP343" i="1"/>
  <c r="CO343" i="1"/>
  <c r="CN343" i="1"/>
  <c r="CM343" i="1"/>
  <c r="CF343" i="1"/>
  <c r="CE343" i="1"/>
  <c r="CD343" i="1"/>
  <c r="BW343" i="1"/>
  <c r="BV343" i="1"/>
  <c r="BU343" i="1"/>
  <c r="BT343" i="1"/>
  <c r="BS343" i="1"/>
  <c r="BP343" i="1"/>
  <c r="BO343" i="1"/>
  <c r="BN343" i="1"/>
  <c r="BI343" i="1"/>
  <c r="BG343" i="1"/>
  <c r="BF343" i="1"/>
  <c r="BE343" i="1"/>
  <c r="BD343" i="1"/>
  <c r="BB343" i="1"/>
  <c r="DF342" i="1"/>
  <c r="DB342" i="1"/>
  <c r="DA342" i="1"/>
  <c r="CZ342" i="1"/>
  <c r="CY342" i="1"/>
  <c r="CX342" i="1"/>
  <c r="CV342" i="1"/>
  <c r="CU342" i="1"/>
  <c r="CT342" i="1"/>
  <c r="CS342" i="1"/>
  <c r="CQ342" i="1"/>
  <c r="CP342" i="1"/>
  <c r="CO342" i="1"/>
  <c r="CN342" i="1"/>
  <c r="CM342" i="1"/>
  <c r="CF342" i="1"/>
  <c r="CE342" i="1"/>
  <c r="CD342" i="1"/>
  <c r="BW342" i="1"/>
  <c r="BV342" i="1"/>
  <c r="BU342" i="1"/>
  <c r="BT342" i="1"/>
  <c r="BS342" i="1"/>
  <c r="BP342" i="1"/>
  <c r="BO342" i="1"/>
  <c r="BN342" i="1"/>
  <c r="BI342" i="1"/>
  <c r="BG342" i="1"/>
  <c r="BF342" i="1"/>
  <c r="BE342" i="1"/>
  <c r="BD342" i="1"/>
  <c r="BB342" i="1"/>
  <c r="DF341" i="1"/>
  <c r="DB341" i="1"/>
  <c r="DA341" i="1"/>
  <c r="CZ341" i="1"/>
  <c r="CY341" i="1"/>
  <c r="CX341" i="1"/>
  <c r="CV341" i="1"/>
  <c r="CU341" i="1"/>
  <c r="CT341" i="1"/>
  <c r="CS341" i="1"/>
  <c r="CQ341" i="1"/>
  <c r="CP341" i="1"/>
  <c r="CO341" i="1"/>
  <c r="CN341" i="1"/>
  <c r="CM341" i="1"/>
  <c r="CF341" i="1"/>
  <c r="CE341" i="1"/>
  <c r="CD341" i="1"/>
  <c r="BW341" i="1"/>
  <c r="BV341" i="1"/>
  <c r="BU341" i="1"/>
  <c r="BT341" i="1"/>
  <c r="BS341" i="1"/>
  <c r="BP341" i="1"/>
  <c r="BO341" i="1"/>
  <c r="BN341" i="1"/>
  <c r="BI341" i="1"/>
  <c r="BG341" i="1"/>
  <c r="BF341" i="1"/>
  <c r="BE341" i="1"/>
  <c r="BD341" i="1"/>
  <c r="BB341" i="1"/>
  <c r="DF340" i="1"/>
  <c r="DB340" i="1"/>
  <c r="DA340" i="1"/>
  <c r="CZ340" i="1"/>
  <c r="CY340" i="1"/>
  <c r="CX340" i="1"/>
  <c r="CV340" i="1"/>
  <c r="CU340" i="1"/>
  <c r="CT340" i="1"/>
  <c r="CS340" i="1"/>
  <c r="CQ340" i="1"/>
  <c r="CP340" i="1"/>
  <c r="CO340" i="1"/>
  <c r="CN340" i="1"/>
  <c r="CM340" i="1"/>
  <c r="CF340" i="1"/>
  <c r="CE340" i="1"/>
  <c r="CD340" i="1"/>
  <c r="BW340" i="1"/>
  <c r="BV340" i="1"/>
  <c r="BU340" i="1"/>
  <c r="BT340" i="1"/>
  <c r="BS340" i="1"/>
  <c r="BP340" i="1"/>
  <c r="BO340" i="1"/>
  <c r="BN340" i="1"/>
  <c r="BI340" i="1"/>
  <c r="BG340" i="1"/>
  <c r="BF340" i="1"/>
  <c r="BE340" i="1"/>
  <c r="BD340" i="1"/>
  <c r="BB340" i="1"/>
  <c r="DF339" i="1"/>
  <c r="DB339" i="1"/>
  <c r="DA339" i="1"/>
  <c r="CZ339" i="1"/>
  <c r="CY339" i="1"/>
  <c r="CX339" i="1"/>
  <c r="CV339" i="1"/>
  <c r="CU339" i="1"/>
  <c r="CT339" i="1"/>
  <c r="CS339" i="1"/>
  <c r="CQ339" i="1"/>
  <c r="CP339" i="1"/>
  <c r="CO339" i="1"/>
  <c r="CN339" i="1"/>
  <c r="CM339" i="1"/>
  <c r="CF339" i="1"/>
  <c r="CE339" i="1"/>
  <c r="CD339" i="1"/>
  <c r="BW339" i="1"/>
  <c r="BV339" i="1"/>
  <c r="BU339" i="1"/>
  <c r="BT339" i="1"/>
  <c r="BS339" i="1"/>
  <c r="BP339" i="1"/>
  <c r="BO339" i="1"/>
  <c r="BN339" i="1"/>
  <c r="BI339" i="1"/>
  <c r="BG339" i="1"/>
  <c r="BF339" i="1"/>
  <c r="BE339" i="1"/>
  <c r="BD339" i="1"/>
  <c r="BB339" i="1"/>
  <c r="DF338" i="1"/>
  <c r="DB338" i="1"/>
  <c r="DA338" i="1"/>
  <c r="CZ338" i="1"/>
  <c r="CY338" i="1"/>
  <c r="CX338" i="1"/>
  <c r="CV338" i="1"/>
  <c r="CU338" i="1"/>
  <c r="CT338" i="1"/>
  <c r="CS338" i="1"/>
  <c r="CQ338" i="1"/>
  <c r="CP338" i="1"/>
  <c r="CO338" i="1"/>
  <c r="CN338" i="1"/>
  <c r="CM338" i="1"/>
  <c r="CF338" i="1"/>
  <c r="CE338" i="1"/>
  <c r="CD338" i="1"/>
  <c r="BW338" i="1"/>
  <c r="BV338" i="1"/>
  <c r="BU338" i="1"/>
  <c r="BT338" i="1"/>
  <c r="BS338" i="1"/>
  <c r="BP338" i="1"/>
  <c r="BO338" i="1"/>
  <c r="BN338" i="1"/>
  <c r="BI338" i="1"/>
  <c r="BG338" i="1"/>
  <c r="BF338" i="1"/>
  <c r="BE338" i="1"/>
  <c r="BD338" i="1"/>
  <c r="BB338" i="1"/>
  <c r="DF337" i="1"/>
  <c r="DB337" i="1"/>
  <c r="DA337" i="1"/>
  <c r="CZ337" i="1"/>
  <c r="CY337" i="1"/>
  <c r="CX337" i="1"/>
  <c r="CV337" i="1"/>
  <c r="CU337" i="1"/>
  <c r="CT337" i="1"/>
  <c r="CS337" i="1"/>
  <c r="CQ337" i="1"/>
  <c r="CP337" i="1"/>
  <c r="CO337" i="1"/>
  <c r="CN337" i="1"/>
  <c r="CM337" i="1"/>
  <c r="CF337" i="1"/>
  <c r="CE337" i="1"/>
  <c r="CD337" i="1"/>
  <c r="BW337" i="1"/>
  <c r="BV337" i="1"/>
  <c r="BU337" i="1"/>
  <c r="BT337" i="1"/>
  <c r="BS337" i="1"/>
  <c r="BP337" i="1"/>
  <c r="BO337" i="1"/>
  <c r="BN337" i="1"/>
  <c r="BI337" i="1"/>
  <c r="BG337" i="1"/>
  <c r="BF337" i="1"/>
  <c r="BE337" i="1"/>
  <c r="BD337" i="1"/>
  <c r="BB337" i="1"/>
  <c r="DF336" i="1"/>
  <c r="DB336" i="1"/>
  <c r="DA336" i="1"/>
  <c r="CZ336" i="1"/>
  <c r="CY336" i="1"/>
  <c r="CX336" i="1"/>
  <c r="CV336" i="1"/>
  <c r="CU336" i="1"/>
  <c r="CT336" i="1"/>
  <c r="CS336" i="1"/>
  <c r="CQ336" i="1"/>
  <c r="CP336" i="1"/>
  <c r="CO336" i="1"/>
  <c r="CN336" i="1"/>
  <c r="CM336" i="1"/>
  <c r="CF336" i="1"/>
  <c r="CE336" i="1"/>
  <c r="CD336" i="1"/>
  <c r="BW336" i="1"/>
  <c r="BV336" i="1"/>
  <c r="BU336" i="1"/>
  <c r="BT336" i="1"/>
  <c r="BS336" i="1"/>
  <c r="BP336" i="1"/>
  <c r="BO336" i="1"/>
  <c r="BN336" i="1"/>
  <c r="BI336" i="1"/>
  <c r="BG336" i="1"/>
  <c r="BF336" i="1"/>
  <c r="BE336" i="1"/>
  <c r="BD336" i="1"/>
  <c r="BB336" i="1"/>
  <c r="DF335" i="1"/>
  <c r="DB335" i="1"/>
  <c r="DA335" i="1"/>
  <c r="CZ335" i="1"/>
  <c r="CY335" i="1"/>
  <c r="CX335" i="1"/>
  <c r="CV335" i="1"/>
  <c r="CU335" i="1"/>
  <c r="CT335" i="1"/>
  <c r="CS335" i="1"/>
  <c r="CQ335" i="1"/>
  <c r="CP335" i="1"/>
  <c r="CO335" i="1"/>
  <c r="CN335" i="1"/>
  <c r="CM335" i="1"/>
  <c r="CF335" i="1"/>
  <c r="CE335" i="1"/>
  <c r="CD335" i="1"/>
  <c r="BW335" i="1"/>
  <c r="BV335" i="1"/>
  <c r="BU335" i="1"/>
  <c r="BT335" i="1"/>
  <c r="BS335" i="1"/>
  <c r="BP335" i="1"/>
  <c r="BO335" i="1"/>
  <c r="BN335" i="1"/>
  <c r="BI335" i="1"/>
  <c r="BG335" i="1"/>
  <c r="BF335" i="1"/>
  <c r="BE335" i="1"/>
  <c r="BD335" i="1"/>
  <c r="BB335" i="1"/>
  <c r="DF334" i="1"/>
  <c r="DB334" i="1"/>
  <c r="DA334" i="1"/>
  <c r="CZ334" i="1"/>
  <c r="CY334" i="1"/>
  <c r="CX334" i="1"/>
  <c r="CV334" i="1"/>
  <c r="CU334" i="1"/>
  <c r="CT334" i="1"/>
  <c r="CS334" i="1"/>
  <c r="CQ334" i="1"/>
  <c r="CP334" i="1"/>
  <c r="CO334" i="1"/>
  <c r="CN334" i="1"/>
  <c r="CM334" i="1"/>
  <c r="CF334" i="1"/>
  <c r="CE334" i="1"/>
  <c r="CD334" i="1"/>
  <c r="BW334" i="1"/>
  <c r="BV334" i="1"/>
  <c r="BU334" i="1"/>
  <c r="BT334" i="1"/>
  <c r="BS334" i="1"/>
  <c r="BP334" i="1"/>
  <c r="BO334" i="1"/>
  <c r="BN334" i="1"/>
  <c r="BI334" i="1"/>
  <c r="BG334" i="1"/>
  <c r="BF334" i="1"/>
  <c r="BE334" i="1"/>
  <c r="BD334" i="1"/>
  <c r="BB334" i="1"/>
  <c r="DF333" i="1"/>
  <c r="DB333" i="1"/>
  <c r="DA333" i="1"/>
  <c r="CZ333" i="1"/>
  <c r="CY333" i="1"/>
  <c r="CX333" i="1"/>
  <c r="CV333" i="1"/>
  <c r="CU333" i="1"/>
  <c r="CT333" i="1"/>
  <c r="CS333" i="1"/>
  <c r="CQ333" i="1"/>
  <c r="CP333" i="1"/>
  <c r="CO333" i="1"/>
  <c r="CN333" i="1"/>
  <c r="CM333" i="1"/>
  <c r="CF333" i="1"/>
  <c r="CE333" i="1"/>
  <c r="CD333" i="1"/>
  <c r="BW333" i="1"/>
  <c r="BV333" i="1"/>
  <c r="BU333" i="1"/>
  <c r="BT333" i="1"/>
  <c r="BS333" i="1"/>
  <c r="BP333" i="1"/>
  <c r="BO333" i="1"/>
  <c r="BN333" i="1"/>
  <c r="BI333" i="1"/>
  <c r="BG333" i="1"/>
  <c r="BF333" i="1"/>
  <c r="BE333" i="1"/>
  <c r="BD333" i="1"/>
  <c r="BB333" i="1"/>
  <c r="DF332" i="1"/>
  <c r="DB332" i="1"/>
  <c r="DA332" i="1"/>
  <c r="CZ332" i="1"/>
  <c r="CY332" i="1"/>
  <c r="CX332" i="1"/>
  <c r="CV332" i="1"/>
  <c r="CU332" i="1"/>
  <c r="CT332" i="1"/>
  <c r="CS332" i="1"/>
  <c r="CQ332" i="1"/>
  <c r="CP332" i="1"/>
  <c r="CO332" i="1"/>
  <c r="CN332" i="1"/>
  <c r="CM332" i="1"/>
  <c r="CF332" i="1"/>
  <c r="CE332" i="1"/>
  <c r="CD332" i="1"/>
  <c r="BW332" i="1"/>
  <c r="BV332" i="1"/>
  <c r="BU332" i="1"/>
  <c r="BT332" i="1"/>
  <c r="BS332" i="1"/>
  <c r="BP332" i="1"/>
  <c r="BO332" i="1"/>
  <c r="BN332" i="1"/>
  <c r="BI332" i="1"/>
  <c r="BG332" i="1"/>
  <c r="BF332" i="1"/>
  <c r="BE332" i="1"/>
  <c r="BD332" i="1"/>
  <c r="BB332" i="1"/>
  <c r="DF331" i="1"/>
  <c r="DB331" i="1"/>
  <c r="DA331" i="1"/>
  <c r="CZ331" i="1"/>
  <c r="CY331" i="1"/>
  <c r="CX331" i="1"/>
  <c r="CV331" i="1"/>
  <c r="CU331" i="1"/>
  <c r="CT331" i="1"/>
  <c r="CS331" i="1"/>
  <c r="CQ331" i="1"/>
  <c r="CP331" i="1"/>
  <c r="CO331" i="1"/>
  <c r="CN331" i="1"/>
  <c r="CM331" i="1"/>
  <c r="CF331" i="1"/>
  <c r="CE331" i="1"/>
  <c r="CD331" i="1"/>
  <c r="BW331" i="1"/>
  <c r="BV331" i="1"/>
  <c r="BU331" i="1"/>
  <c r="BT331" i="1"/>
  <c r="BS331" i="1"/>
  <c r="BP331" i="1"/>
  <c r="BO331" i="1"/>
  <c r="BN331" i="1"/>
  <c r="BI331" i="1"/>
  <c r="BG331" i="1"/>
  <c r="BF331" i="1"/>
  <c r="BE331" i="1"/>
  <c r="BD331" i="1"/>
  <c r="BB331" i="1"/>
  <c r="DF330" i="1"/>
  <c r="DB330" i="1"/>
  <c r="DA330" i="1"/>
  <c r="CZ330" i="1"/>
  <c r="CY330" i="1"/>
  <c r="CX330" i="1"/>
  <c r="CV330" i="1"/>
  <c r="CU330" i="1"/>
  <c r="CT330" i="1"/>
  <c r="CS330" i="1"/>
  <c r="CQ330" i="1"/>
  <c r="CP330" i="1"/>
  <c r="CO330" i="1"/>
  <c r="CN330" i="1"/>
  <c r="CM330" i="1"/>
  <c r="CF330" i="1"/>
  <c r="CE330" i="1"/>
  <c r="CD330" i="1"/>
  <c r="BW330" i="1"/>
  <c r="BV330" i="1"/>
  <c r="BU330" i="1"/>
  <c r="BT330" i="1"/>
  <c r="BS330" i="1"/>
  <c r="BP330" i="1"/>
  <c r="BO330" i="1"/>
  <c r="BN330" i="1"/>
  <c r="BI330" i="1"/>
  <c r="BG330" i="1"/>
  <c r="BF330" i="1"/>
  <c r="BE330" i="1"/>
  <c r="BD330" i="1"/>
  <c r="BB330" i="1"/>
  <c r="DF329" i="1"/>
  <c r="DB329" i="1"/>
  <c r="DA329" i="1"/>
  <c r="CZ329" i="1"/>
  <c r="CY329" i="1"/>
  <c r="CX329" i="1"/>
  <c r="CV329" i="1"/>
  <c r="CU329" i="1"/>
  <c r="CT329" i="1"/>
  <c r="CS329" i="1"/>
  <c r="CQ329" i="1"/>
  <c r="CP329" i="1"/>
  <c r="CO329" i="1"/>
  <c r="CN329" i="1"/>
  <c r="CM329" i="1"/>
  <c r="CF329" i="1"/>
  <c r="CE329" i="1"/>
  <c r="CD329" i="1"/>
  <c r="BW329" i="1"/>
  <c r="BV329" i="1"/>
  <c r="BU329" i="1"/>
  <c r="BT329" i="1"/>
  <c r="BS329" i="1"/>
  <c r="BP329" i="1"/>
  <c r="BO329" i="1"/>
  <c r="BN329" i="1"/>
  <c r="BI329" i="1"/>
  <c r="BG329" i="1"/>
  <c r="BF329" i="1"/>
  <c r="BE329" i="1"/>
  <c r="BD329" i="1"/>
  <c r="BB329" i="1"/>
  <c r="DF328" i="1"/>
  <c r="DB328" i="1"/>
  <c r="DA328" i="1"/>
  <c r="CZ328" i="1"/>
  <c r="CY328" i="1"/>
  <c r="CX328" i="1"/>
  <c r="CV328" i="1"/>
  <c r="CU328" i="1"/>
  <c r="CT328" i="1"/>
  <c r="CS328" i="1"/>
  <c r="CQ328" i="1"/>
  <c r="CP328" i="1"/>
  <c r="CO328" i="1"/>
  <c r="CN328" i="1"/>
  <c r="CM328" i="1"/>
  <c r="CF328" i="1"/>
  <c r="CE328" i="1"/>
  <c r="CD328" i="1"/>
  <c r="BW328" i="1"/>
  <c r="BV328" i="1"/>
  <c r="BU328" i="1"/>
  <c r="BT328" i="1"/>
  <c r="BS328" i="1"/>
  <c r="BP328" i="1"/>
  <c r="BO328" i="1"/>
  <c r="BN328" i="1"/>
  <c r="BI328" i="1"/>
  <c r="BG328" i="1"/>
  <c r="BF328" i="1"/>
  <c r="BE328" i="1"/>
  <c r="BD328" i="1"/>
  <c r="BB328" i="1"/>
  <c r="DF327" i="1"/>
  <c r="DB327" i="1"/>
  <c r="DA327" i="1"/>
  <c r="CZ327" i="1"/>
  <c r="CY327" i="1"/>
  <c r="CX327" i="1"/>
  <c r="CV327" i="1"/>
  <c r="CU327" i="1"/>
  <c r="CT327" i="1"/>
  <c r="CS327" i="1"/>
  <c r="CQ327" i="1"/>
  <c r="CP327" i="1"/>
  <c r="CO327" i="1"/>
  <c r="CN327" i="1"/>
  <c r="CM327" i="1"/>
  <c r="CF327" i="1"/>
  <c r="CE327" i="1"/>
  <c r="CD327" i="1"/>
  <c r="BW327" i="1"/>
  <c r="BV327" i="1"/>
  <c r="BU327" i="1"/>
  <c r="BT327" i="1"/>
  <c r="BS327" i="1"/>
  <c r="BP327" i="1"/>
  <c r="BO327" i="1"/>
  <c r="BN327" i="1"/>
  <c r="BI327" i="1"/>
  <c r="BG327" i="1"/>
  <c r="BF327" i="1"/>
  <c r="BE327" i="1"/>
  <c r="BD327" i="1"/>
  <c r="BB327" i="1"/>
  <c r="DF326" i="1"/>
  <c r="DB326" i="1"/>
  <c r="DA326" i="1"/>
  <c r="CZ326" i="1"/>
  <c r="CY326" i="1"/>
  <c r="CX326" i="1"/>
  <c r="CV326" i="1"/>
  <c r="CU326" i="1"/>
  <c r="CT326" i="1"/>
  <c r="CS326" i="1"/>
  <c r="CQ326" i="1"/>
  <c r="CP326" i="1"/>
  <c r="CO326" i="1"/>
  <c r="CN326" i="1"/>
  <c r="CM326" i="1"/>
  <c r="CF326" i="1"/>
  <c r="CE326" i="1"/>
  <c r="CD326" i="1"/>
  <c r="BW326" i="1"/>
  <c r="BV326" i="1"/>
  <c r="BU326" i="1"/>
  <c r="BT326" i="1"/>
  <c r="BS326" i="1"/>
  <c r="BP326" i="1"/>
  <c r="BO326" i="1"/>
  <c r="BN326" i="1"/>
  <c r="BI326" i="1"/>
  <c r="BG326" i="1"/>
  <c r="BF326" i="1"/>
  <c r="BE326" i="1"/>
  <c r="BD326" i="1"/>
  <c r="BB326" i="1"/>
  <c r="DF325" i="1"/>
  <c r="DB325" i="1"/>
  <c r="DA325" i="1"/>
  <c r="CZ325" i="1"/>
  <c r="CY325" i="1"/>
  <c r="CX325" i="1"/>
  <c r="CV325" i="1"/>
  <c r="CU325" i="1"/>
  <c r="CT325" i="1"/>
  <c r="CS325" i="1"/>
  <c r="CQ325" i="1"/>
  <c r="CP325" i="1"/>
  <c r="CO325" i="1"/>
  <c r="CN325" i="1"/>
  <c r="CM325" i="1"/>
  <c r="CF325" i="1"/>
  <c r="CE325" i="1"/>
  <c r="CD325" i="1"/>
  <c r="BW325" i="1"/>
  <c r="BV325" i="1"/>
  <c r="BU325" i="1"/>
  <c r="BT325" i="1"/>
  <c r="BS325" i="1"/>
  <c r="BP325" i="1"/>
  <c r="BO325" i="1"/>
  <c r="BN325" i="1"/>
  <c r="BI325" i="1"/>
  <c r="BG325" i="1"/>
  <c r="BF325" i="1"/>
  <c r="BE325" i="1"/>
  <c r="BD325" i="1"/>
  <c r="BB325" i="1"/>
  <c r="DF324" i="1"/>
  <c r="DB324" i="1"/>
  <c r="DA324" i="1"/>
  <c r="CZ324" i="1"/>
  <c r="CY324" i="1"/>
  <c r="CX324" i="1"/>
  <c r="CV324" i="1"/>
  <c r="CU324" i="1"/>
  <c r="CT324" i="1"/>
  <c r="CS324" i="1"/>
  <c r="CQ324" i="1"/>
  <c r="CP324" i="1"/>
  <c r="CO324" i="1"/>
  <c r="CN324" i="1"/>
  <c r="CM324" i="1"/>
  <c r="CF324" i="1"/>
  <c r="CE324" i="1"/>
  <c r="CD324" i="1"/>
  <c r="BW324" i="1"/>
  <c r="BV324" i="1"/>
  <c r="BU324" i="1"/>
  <c r="BT324" i="1"/>
  <c r="BS324" i="1"/>
  <c r="BP324" i="1"/>
  <c r="BO324" i="1"/>
  <c r="BN324" i="1"/>
  <c r="BI324" i="1"/>
  <c r="BG324" i="1"/>
  <c r="BF324" i="1"/>
  <c r="BE324" i="1"/>
  <c r="BD324" i="1"/>
  <c r="BB324" i="1"/>
  <c r="DF323" i="1"/>
  <c r="DB323" i="1"/>
  <c r="DA323" i="1"/>
  <c r="CZ323" i="1"/>
  <c r="CY323" i="1"/>
  <c r="CX323" i="1"/>
  <c r="CV323" i="1"/>
  <c r="CU323" i="1"/>
  <c r="CT323" i="1"/>
  <c r="CS323" i="1"/>
  <c r="CQ323" i="1"/>
  <c r="CP323" i="1"/>
  <c r="CO323" i="1"/>
  <c r="CN323" i="1"/>
  <c r="CM323" i="1"/>
  <c r="CF323" i="1"/>
  <c r="CE323" i="1"/>
  <c r="CD323" i="1"/>
  <c r="BW323" i="1"/>
  <c r="BV323" i="1"/>
  <c r="BU323" i="1"/>
  <c r="BT323" i="1"/>
  <c r="BS323" i="1"/>
  <c r="BP323" i="1"/>
  <c r="BO323" i="1"/>
  <c r="BN323" i="1"/>
  <c r="BI323" i="1"/>
  <c r="BG323" i="1"/>
  <c r="BF323" i="1"/>
  <c r="BE323" i="1"/>
  <c r="BD323" i="1"/>
  <c r="BB323" i="1"/>
  <c r="DF322" i="1"/>
  <c r="DB322" i="1"/>
  <c r="DA322" i="1"/>
  <c r="CZ322" i="1"/>
  <c r="CY322" i="1"/>
  <c r="CX322" i="1"/>
  <c r="CV322" i="1"/>
  <c r="CU322" i="1"/>
  <c r="CT322" i="1"/>
  <c r="CS322" i="1"/>
  <c r="CQ322" i="1"/>
  <c r="CP322" i="1"/>
  <c r="CO322" i="1"/>
  <c r="CN322" i="1"/>
  <c r="CM322" i="1"/>
  <c r="CF322" i="1"/>
  <c r="CE322" i="1"/>
  <c r="CD322" i="1"/>
  <c r="BW322" i="1"/>
  <c r="BV322" i="1"/>
  <c r="BU322" i="1"/>
  <c r="BT322" i="1"/>
  <c r="BS322" i="1"/>
  <c r="BP322" i="1"/>
  <c r="BO322" i="1"/>
  <c r="BN322" i="1"/>
  <c r="BI322" i="1"/>
  <c r="BG322" i="1"/>
  <c r="BF322" i="1"/>
  <c r="BE322" i="1"/>
  <c r="BD322" i="1"/>
  <c r="BB322" i="1"/>
  <c r="DF321" i="1"/>
  <c r="DB321" i="1"/>
  <c r="DA321" i="1"/>
  <c r="CZ321" i="1"/>
  <c r="CY321" i="1"/>
  <c r="CX321" i="1"/>
  <c r="CV321" i="1"/>
  <c r="CU321" i="1"/>
  <c r="CT321" i="1"/>
  <c r="CS321" i="1"/>
  <c r="CQ321" i="1"/>
  <c r="CP321" i="1"/>
  <c r="CO321" i="1"/>
  <c r="CN321" i="1"/>
  <c r="CM321" i="1"/>
  <c r="CF321" i="1"/>
  <c r="CE321" i="1"/>
  <c r="CD321" i="1"/>
  <c r="BW321" i="1"/>
  <c r="BV321" i="1"/>
  <c r="BU321" i="1"/>
  <c r="BT321" i="1"/>
  <c r="BS321" i="1"/>
  <c r="BP321" i="1"/>
  <c r="BO321" i="1"/>
  <c r="BN321" i="1"/>
  <c r="BI321" i="1"/>
  <c r="BG321" i="1"/>
  <c r="BF321" i="1"/>
  <c r="BE321" i="1"/>
  <c r="BD321" i="1"/>
  <c r="BB321" i="1"/>
  <c r="DF320" i="1"/>
  <c r="DB320" i="1"/>
  <c r="DA320" i="1"/>
  <c r="CZ320" i="1"/>
  <c r="CY320" i="1"/>
  <c r="CX320" i="1"/>
  <c r="CV320" i="1"/>
  <c r="CU320" i="1"/>
  <c r="CT320" i="1"/>
  <c r="CS320" i="1"/>
  <c r="CQ320" i="1"/>
  <c r="CP320" i="1"/>
  <c r="CO320" i="1"/>
  <c r="CN320" i="1"/>
  <c r="CM320" i="1"/>
  <c r="CF320" i="1"/>
  <c r="CE320" i="1"/>
  <c r="CD320" i="1"/>
  <c r="BW320" i="1"/>
  <c r="BV320" i="1"/>
  <c r="BU320" i="1"/>
  <c r="BT320" i="1"/>
  <c r="BS320" i="1"/>
  <c r="BP320" i="1"/>
  <c r="BO320" i="1"/>
  <c r="BN320" i="1"/>
  <c r="BI320" i="1"/>
  <c r="BG320" i="1"/>
  <c r="BF320" i="1"/>
  <c r="BE320" i="1"/>
  <c r="BD320" i="1"/>
  <c r="BB320" i="1"/>
  <c r="DF319" i="1"/>
  <c r="DB319" i="1"/>
  <c r="DA319" i="1"/>
  <c r="CZ319" i="1"/>
  <c r="CY319" i="1"/>
  <c r="CX319" i="1"/>
  <c r="CV319" i="1"/>
  <c r="CU319" i="1"/>
  <c r="CT319" i="1"/>
  <c r="CS319" i="1"/>
  <c r="CQ319" i="1"/>
  <c r="CP319" i="1"/>
  <c r="CO319" i="1"/>
  <c r="CN319" i="1"/>
  <c r="CM319" i="1"/>
  <c r="CF319" i="1"/>
  <c r="CE319" i="1"/>
  <c r="CD319" i="1"/>
  <c r="BW319" i="1"/>
  <c r="BV319" i="1"/>
  <c r="BU319" i="1"/>
  <c r="BT319" i="1"/>
  <c r="BS319" i="1"/>
  <c r="BP319" i="1"/>
  <c r="BO319" i="1"/>
  <c r="BN319" i="1"/>
  <c r="BI319" i="1"/>
  <c r="BG319" i="1"/>
  <c r="BF319" i="1"/>
  <c r="BE319" i="1"/>
  <c r="BD319" i="1"/>
  <c r="BB319" i="1"/>
  <c r="DF318" i="1"/>
  <c r="DB318" i="1"/>
  <c r="DA318" i="1"/>
  <c r="CZ318" i="1"/>
  <c r="CY318" i="1"/>
  <c r="CX318" i="1"/>
  <c r="CV318" i="1"/>
  <c r="CU318" i="1"/>
  <c r="CT318" i="1"/>
  <c r="CS318" i="1"/>
  <c r="CQ318" i="1"/>
  <c r="CP318" i="1"/>
  <c r="CO318" i="1"/>
  <c r="CN318" i="1"/>
  <c r="CM318" i="1"/>
  <c r="CF318" i="1"/>
  <c r="CE318" i="1"/>
  <c r="CD318" i="1"/>
  <c r="BW318" i="1"/>
  <c r="BV318" i="1"/>
  <c r="BU318" i="1"/>
  <c r="BT318" i="1"/>
  <c r="BS318" i="1"/>
  <c r="BP318" i="1"/>
  <c r="BO318" i="1"/>
  <c r="BN318" i="1"/>
  <c r="BI318" i="1"/>
  <c r="BG318" i="1"/>
  <c r="BF318" i="1"/>
  <c r="BE318" i="1"/>
  <c r="BD318" i="1"/>
  <c r="BB318" i="1"/>
  <c r="DF317" i="1"/>
  <c r="DB317" i="1"/>
  <c r="DA317" i="1"/>
  <c r="CZ317" i="1"/>
  <c r="CY317" i="1"/>
  <c r="CX317" i="1"/>
  <c r="CV317" i="1"/>
  <c r="CU317" i="1"/>
  <c r="CT317" i="1"/>
  <c r="CS317" i="1"/>
  <c r="CQ317" i="1"/>
  <c r="CP317" i="1"/>
  <c r="CO317" i="1"/>
  <c r="CN317" i="1"/>
  <c r="CM317" i="1"/>
  <c r="CF317" i="1"/>
  <c r="CE317" i="1"/>
  <c r="CD317" i="1"/>
  <c r="BW317" i="1"/>
  <c r="BV317" i="1"/>
  <c r="BU317" i="1"/>
  <c r="BT317" i="1"/>
  <c r="BS317" i="1"/>
  <c r="BP317" i="1"/>
  <c r="BO317" i="1"/>
  <c r="BN317" i="1"/>
  <c r="BI317" i="1"/>
  <c r="BG317" i="1"/>
  <c r="BF317" i="1"/>
  <c r="BE317" i="1"/>
  <c r="BD317" i="1"/>
  <c r="BB317" i="1"/>
  <c r="DF316" i="1"/>
  <c r="DB316" i="1"/>
  <c r="DA316" i="1"/>
  <c r="CZ316" i="1"/>
  <c r="CY316" i="1"/>
  <c r="CX316" i="1"/>
  <c r="CV316" i="1"/>
  <c r="CU316" i="1"/>
  <c r="CT316" i="1"/>
  <c r="CS316" i="1"/>
  <c r="CQ316" i="1"/>
  <c r="CP316" i="1"/>
  <c r="CO316" i="1"/>
  <c r="CN316" i="1"/>
  <c r="CM316" i="1"/>
  <c r="CF316" i="1"/>
  <c r="CE316" i="1"/>
  <c r="CD316" i="1"/>
  <c r="BW316" i="1"/>
  <c r="BV316" i="1"/>
  <c r="BU316" i="1"/>
  <c r="BT316" i="1"/>
  <c r="BS316" i="1"/>
  <c r="BP316" i="1"/>
  <c r="BO316" i="1"/>
  <c r="BN316" i="1"/>
  <c r="BI316" i="1"/>
  <c r="BG316" i="1"/>
  <c r="BF316" i="1"/>
  <c r="BE316" i="1"/>
  <c r="BD316" i="1"/>
  <c r="BB316" i="1"/>
  <c r="DF315" i="1"/>
  <c r="DB315" i="1"/>
  <c r="DA315" i="1"/>
  <c r="CZ315" i="1"/>
  <c r="CY315" i="1"/>
  <c r="CX315" i="1"/>
  <c r="CV315" i="1"/>
  <c r="CU315" i="1"/>
  <c r="CT315" i="1"/>
  <c r="CS315" i="1"/>
  <c r="CQ315" i="1"/>
  <c r="CP315" i="1"/>
  <c r="CO315" i="1"/>
  <c r="CN315" i="1"/>
  <c r="CM315" i="1"/>
  <c r="CF315" i="1"/>
  <c r="CE315" i="1"/>
  <c r="CD315" i="1"/>
  <c r="BW315" i="1"/>
  <c r="BV315" i="1"/>
  <c r="BU315" i="1"/>
  <c r="BT315" i="1"/>
  <c r="BS315" i="1"/>
  <c r="BP315" i="1"/>
  <c r="BO315" i="1"/>
  <c r="BN315" i="1"/>
  <c r="BI315" i="1"/>
  <c r="BG315" i="1"/>
  <c r="BF315" i="1"/>
  <c r="BE315" i="1"/>
  <c r="BD315" i="1"/>
  <c r="BB315" i="1"/>
  <c r="DF314" i="1"/>
  <c r="DB314" i="1"/>
  <c r="DA314" i="1"/>
  <c r="CZ314" i="1"/>
  <c r="CY314" i="1"/>
  <c r="CX314" i="1"/>
  <c r="CV314" i="1"/>
  <c r="CU314" i="1"/>
  <c r="CT314" i="1"/>
  <c r="CS314" i="1"/>
  <c r="CQ314" i="1"/>
  <c r="CP314" i="1"/>
  <c r="CO314" i="1"/>
  <c r="CN314" i="1"/>
  <c r="CM314" i="1"/>
  <c r="CF314" i="1"/>
  <c r="CE314" i="1"/>
  <c r="CD314" i="1"/>
  <c r="BW314" i="1"/>
  <c r="BV314" i="1"/>
  <c r="BU314" i="1"/>
  <c r="BT314" i="1"/>
  <c r="BS314" i="1"/>
  <c r="BP314" i="1"/>
  <c r="BO314" i="1"/>
  <c r="BN314" i="1"/>
  <c r="BI314" i="1"/>
  <c r="BG314" i="1"/>
  <c r="BF314" i="1"/>
  <c r="BE314" i="1"/>
  <c r="BD314" i="1"/>
  <c r="BB314" i="1"/>
  <c r="DF313" i="1"/>
  <c r="DB313" i="1"/>
  <c r="DA313" i="1"/>
  <c r="CZ313" i="1"/>
  <c r="CY313" i="1"/>
  <c r="CX313" i="1"/>
  <c r="CV313" i="1"/>
  <c r="CU313" i="1"/>
  <c r="CT313" i="1"/>
  <c r="CS313" i="1"/>
  <c r="CQ313" i="1"/>
  <c r="CP313" i="1"/>
  <c r="CO313" i="1"/>
  <c r="CN313" i="1"/>
  <c r="CM313" i="1"/>
  <c r="CF313" i="1"/>
  <c r="CE313" i="1"/>
  <c r="CD313" i="1"/>
  <c r="BW313" i="1"/>
  <c r="BV313" i="1"/>
  <c r="BU313" i="1"/>
  <c r="BT313" i="1"/>
  <c r="BS313" i="1"/>
  <c r="BP313" i="1"/>
  <c r="BO313" i="1"/>
  <c r="BN313" i="1"/>
  <c r="BI313" i="1"/>
  <c r="BG313" i="1"/>
  <c r="BF313" i="1"/>
  <c r="BE313" i="1"/>
  <c r="BD313" i="1"/>
  <c r="BB313" i="1"/>
  <c r="DF312" i="1"/>
  <c r="DB312" i="1"/>
  <c r="DA312" i="1"/>
  <c r="CZ312" i="1"/>
  <c r="CY312" i="1"/>
  <c r="CX312" i="1"/>
  <c r="CV312" i="1"/>
  <c r="CU312" i="1"/>
  <c r="CT312" i="1"/>
  <c r="CS312" i="1"/>
  <c r="CQ312" i="1"/>
  <c r="CP312" i="1"/>
  <c r="CO312" i="1"/>
  <c r="CN312" i="1"/>
  <c r="CM312" i="1"/>
  <c r="CF312" i="1"/>
  <c r="CE312" i="1"/>
  <c r="CD312" i="1"/>
  <c r="BW312" i="1"/>
  <c r="BV312" i="1"/>
  <c r="BU312" i="1"/>
  <c r="BT312" i="1"/>
  <c r="BS312" i="1"/>
  <c r="BP312" i="1"/>
  <c r="BO312" i="1"/>
  <c r="BN312" i="1"/>
  <c r="BI312" i="1"/>
  <c r="BG312" i="1"/>
  <c r="BF312" i="1"/>
  <c r="BE312" i="1"/>
  <c r="BD312" i="1"/>
  <c r="BB312" i="1"/>
  <c r="DF311" i="1"/>
  <c r="DB311" i="1"/>
  <c r="DA311" i="1"/>
  <c r="CZ311" i="1"/>
  <c r="CY311" i="1"/>
  <c r="CX311" i="1"/>
  <c r="CV311" i="1"/>
  <c r="CU311" i="1"/>
  <c r="CT311" i="1"/>
  <c r="CS311" i="1"/>
  <c r="CQ311" i="1"/>
  <c r="CP311" i="1"/>
  <c r="CO311" i="1"/>
  <c r="CN311" i="1"/>
  <c r="CM311" i="1"/>
  <c r="CF311" i="1"/>
  <c r="CE311" i="1"/>
  <c r="CD311" i="1"/>
  <c r="BW311" i="1"/>
  <c r="BV311" i="1"/>
  <c r="BU311" i="1"/>
  <c r="BT311" i="1"/>
  <c r="BS311" i="1"/>
  <c r="BP311" i="1"/>
  <c r="BO311" i="1"/>
  <c r="BN311" i="1"/>
  <c r="BI311" i="1"/>
  <c r="BG311" i="1"/>
  <c r="BF311" i="1"/>
  <c r="BE311" i="1"/>
  <c r="BD311" i="1"/>
  <c r="BB311" i="1"/>
  <c r="DF310" i="1"/>
  <c r="DB310" i="1"/>
  <c r="DA310" i="1"/>
  <c r="CZ310" i="1"/>
  <c r="CY310" i="1"/>
  <c r="CX310" i="1"/>
  <c r="CV310" i="1"/>
  <c r="CU310" i="1"/>
  <c r="CT310" i="1"/>
  <c r="CS310" i="1"/>
  <c r="CQ310" i="1"/>
  <c r="CP310" i="1"/>
  <c r="CO310" i="1"/>
  <c r="CN310" i="1"/>
  <c r="CM310" i="1"/>
  <c r="CF310" i="1"/>
  <c r="CE310" i="1"/>
  <c r="CD310" i="1"/>
  <c r="BW310" i="1"/>
  <c r="BV310" i="1"/>
  <c r="BU310" i="1"/>
  <c r="BT310" i="1"/>
  <c r="BS310" i="1"/>
  <c r="BP310" i="1"/>
  <c r="BO310" i="1"/>
  <c r="BN310" i="1"/>
  <c r="BI310" i="1"/>
  <c r="BG310" i="1"/>
  <c r="BF310" i="1"/>
  <c r="BE310" i="1"/>
  <c r="BD310" i="1"/>
  <c r="BB310" i="1"/>
  <c r="DF309" i="1"/>
  <c r="DB309" i="1"/>
  <c r="DA309" i="1"/>
  <c r="CZ309" i="1"/>
  <c r="CY309" i="1"/>
  <c r="CX309" i="1"/>
  <c r="CV309" i="1"/>
  <c r="CU309" i="1"/>
  <c r="CT309" i="1"/>
  <c r="CS309" i="1"/>
  <c r="CQ309" i="1"/>
  <c r="CP309" i="1"/>
  <c r="CO309" i="1"/>
  <c r="CN309" i="1"/>
  <c r="CM309" i="1"/>
  <c r="CF309" i="1"/>
  <c r="CE309" i="1"/>
  <c r="CD309" i="1"/>
  <c r="BW309" i="1"/>
  <c r="BV309" i="1"/>
  <c r="BU309" i="1"/>
  <c r="BT309" i="1"/>
  <c r="BS309" i="1"/>
  <c r="BP309" i="1"/>
  <c r="BO309" i="1"/>
  <c r="BN309" i="1"/>
  <c r="BI309" i="1"/>
  <c r="BG309" i="1"/>
  <c r="BF309" i="1"/>
  <c r="BE309" i="1"/>
  <c r="BD309" i="1"/>
  <c r="BB309" i="1"/>
  <c r="DF308" i="1"/>
  <c r="DB308" i="1"/>
  <c r="DA308" i="1"/>
  <c r="CZ308" i="1"/>
  <c r="CY308" i="1"/>
  <c r="CX308" i="1"/>
  <c r="CV308" i="1"/>
  <c r="CU308" i="1"/>
  <c r="CT308" i="1"/>
  <c r="CS308" i="1"/>
  <c r="CQ308" i="1"/>
  <c r="CP308" i="1"/>
  <c r="CO308" i="1"/>
  <c r="CN308" i="1"/>
  <c r="CM308" i="1"/>
  <c r="CF308" i="1"/>
  <c r="CE308" i="1"/>
  <c r="CD308" i="1"/>
  <c r="BW308" i="1"/>
  <c r="BV308" i="1"/>
  <c r="BU308" i="1"/>
  <c r="BT308" i="1"/>
  <c r="BS308" i="1"/>
  <c r="BP308" i="1"/>
  <c r="BO308" i="1"/>
  <c r="BN308" i="1"/>
  <c r="BI308" i="1"/>
  <c r="BG308" i="1"/>
  <c r="BF308" i="1"/>
  <c r="BE308" i="1"/>
  <c r="BD308" i="1"/>
  <c r="BB308" i="1"/>
  <c r="DF307" i="1"/>
  <c r="DB307" i="1"/>
  <c r="DA307" i="1"/>
  <c r="CZ307" i="1"/>
  <c r="CY307" i="1"/>
  <c r="CX307" i="1"/>
  <c r="CV307" i="1"/>
  <c r="CU307" i="1"/>
  <c r="CT307" i="1"/>
  <c r="CS307" i="1"/>
  <c r="CQ307" i="1"/>
  <c r="CP307" i="1"/>
  <c r="CO307" i="1"/>
  <c r="CN307" i="1"/>
  <c r="CM307" i="1"/>
  <c r="CF307" i="1"/>
  <c r="CE307" i="1"/>
  <c r="CD307" i="1"/>
  <c r="BW307" i="1"/>
  <c r="BV307" i="1"/>
  <c r="BU307" i="1"/>
  <c r="BT307" i="1"/>
  <c r="BS307" i="1"/>
  <c r="BP307" i="1"/>
  <c r="BO307" i="1"/>
  <c r="BN307" i="1"/>
  <c r="BI307" i="1"/>
  <c r="BG307" i="1"/>
  <c r="BF307" i="1"/>
  <c r="BE307" i="1"/>
  <c r="BD307" i="1"/>
  <c r="BB307" i="1"/>
  <c r="DF306" i="1"/>
  <c r="DB306" i="1"/>
  <c r="DA306" i="1"/>
  <c r="CZ306" i="1"/>
  <c r="CY306" i="1"/>
  <c r="CX306" i="1"/>
  <c r="CV306" i="1"/>
  <c r="CU306" i="1"/>
  <c r="CT306" i="1"/>
  <c r="CS306" i="1"/>
  <c r="CQ306" i="1"/>
  <c r="CP306" i="1"/>
  <c r="CO306" i="1"/>
  <c r="CN306" i="1"/>
  <c r="CM306" i="1"/>
  <c r="CF306" i="1"/>
  <c r="CE306" i="1"/>
  <c r="CD306" i="1"/>
  <c r="BW306" i="1"/>
  <c r="BV306" i="1"/>
  <c r="BU306" i="1"/>
  <c r="BT306" i="1"/>
  <c r="BS306" i="1"/>
  <c r="BP306" i="1"/>
  <c r="BO306" i="1"/>
  <c r="BN306" i="1"/>
  <c r="BI306" i="1"/>
  <c r="BG306" i="1"/>
  <c r="BF306" i="1"/>
  <c r="BE306" i="1"/>
  <c r="BD306" i="1"/>
  <c r="BB306" i="1"/>
  <c r="DF305" i="1"/>
  <c r="DB305" i="1"/>
  <c r="DA305" i="1"/>
  <c r="CZ305" i="1"/>
  <c r="CY305" i="1"/>
  <c r="CX305" i="1"/>
  <c r="CV305" i="1"/>
  <c r="CU305" i="1"/>
  <c r="CT305" i="1"/>
  <c r="CS305" i="1"/>
  <c r="CQ305" i="1"/>
  <c r="CP305" i="1"/>
  <c r="CO305" i="1"/>
  <c r="CN305" i="1"/>
  <c r="CM305" i="1"/>
  <c r="CF305" i="1"/>
  <c r="CE305" i="1"/>
  <c r="CD305" i="1"/>
  <c r="BW305" i="1"/>
  <c r="BV305" i="1"/>
  <c r="BU305" i="1"/>
  <c r="BT305" i="1"/>
  <c r="BS305" i="1"/>
  <c r="BP305" i="1"/>
  <c r="BO305" i="1"/>
  <c r="BN305" i="1"/>
  <c r="BI305" i="1"/>
  <c r="BG305" i="1"/>
  <c r="BF305" i="1"/>
  <c r="BE305" i="1"/>
  <c r="BD305" i="1"/>
  <c r="BB305" i="1"/>
  <c r="DF304" i="1"/>
  <c r="DB304" i="1"/>
  <c r="DA304" i="1"/>
  <c r="CZ304" i="1"/>
  <c r="CY304" i="1"/>
  <c r="CX304" i="1"/>
  <c r="CV304" i="1"/>
  <c r="CU304" i="1"/>
  <c r="CT304" i="1"/>
  <c r="CS304" i="1"/>
  <c r="CQ304" i="1"/>
  <c r="CP304" i="1"/>
  <c r="CO304" i="1"/>
  <c r="CN304" i="1"/>
  <c r="CM304" i="1"/>
  <c r="CF304" i="1"/>
  <c r="CE304" i="1"/>
  <c r="CD304" i="1"/>
  <c r="BW304" i="1"/>
  <c r="BV304" i="1"/>
  <c r="BU304" i="1"/>
  <c r="BT304" i="1"/>
  <c r="BS304" i="1"/>
  <c r="BP304" i="1"/>
  <c r="BO304" i="1"/>
  <c r="BN304" i="1"/>
  <c r="BI304" i="1"/>
  <c r="BG304" i="1"/>
  <c r="BF304" i="1"/>
  <c r="BE304" i="1"/>
  <c r="BD304" i="1"/>
  <c r="BB304" i="1"/>
  <c r="DF303" i="1"/>
  <c r="DB303" i="1"/>
  <c r="DA303" i="1"/>
  <c r="CZ303" i="1"/>
  <c r="CY303" i="1"/>
  <c r="CX303" i="1"/>
  <c r="CV303" i="1"/>
  <c r="CU303" i="1"/>
  <c r="CT303" i="1"/>
  <c r="CS303" i="1"/>
  <c r="CQ303" i="1"/>
  <c r="CP303" i="1"/>
  <c r="CO303" i="1"/>
  <c r="CN303" i="1"/>
  <c r="CM303" i="1"/>
  <c r="CF303" i="1"/>
  <c r="CE303" i="1"/>
  <c r="CD303" i="1"/>
  <c r="BW303" i="1"/>
  <c r="BV303" i="1"/>
  <c r="BU303" i="1"/>
  <c r="BT303" i="1"/>
  <c r="BS303" i="1"/>
  <c r="BP303" i="1"/>
  <c r="BO303" i="1"/>
  <c r="BN303" i="1"/>
  <c r="BI303" i="1"/>
  <c r="BG303" i="1"/>
  <c r="BF303" i="1"/>
  <c r="BE303" i="1"/>
  <c r="BD303" i="1"/>
  <c r="BB303" i="1"/>
  <c r="DF302" i="1"/>
  <c r="DB302" i="1"/>
  <c r="DA302" i="1"/>
  <c r="CZ302" i="1"/>
  <c r="CY302" i="1"/>
  <c r="CX302" i="1"/>
  <c r="CV302" i="1"/>
  <c r="CU302" i="1"/>
  <c r="CT302" i="1"/>
  <c r="CS302" i="1"/>
  <c r="CQ302" i="1"/>
  <c r="CP302" i="1"/>
  <c r="CO302" i="1"/>
  <c r="CN302" i="1"/>
  <c r="CM302" i="1"/>
  <c r="CF302" i="1"/>
  <c r="CE302" i="1"/>
  <c r="CD302" i="1"/>
  <c r="BW302" i="1"/>
  <c r="BV302" i="1"/>
  <c r="BU302" i="1"/>
  <c r="BT302" i="1"/>
  <c r="BS302" i="1"/>
  <c r="BP302" i="1"/>
  <c r="BO302" i="1"/>
  <c r="BN302" i="1"/>
  <c r="BI302" i="1"/>
  <c r="BG302" i="1"/>
  <c r="BF302" i="1"/>
  <c r="BE302" i="1"/>
  <c r="BD302" i="1"/>
  <c r="BB302" i="1"/>
  <c r="DF301" i="1"/>
  <c r="DB301" i="1"/>
  <c r="DA301" i="1"/>
  <c r="CZ301" i="1"/>
  <c r="CY301" i="1"/>
  <c r="CX301" i="1"/>
  <c r="CV301" i="1"/>
  <c r="CU301" i="1"/>
  <c r="CT301" i="1"/>
  <c r="CS301" i="1"/>
  <c r="CQ301" i="1"/>
  <c r="CP301" i="1"/>
  <c r="CO301" i="1"/>
  <c r="CN301" i="1"/>
  <c r="CM301" i="1"/>
  <c r="CF301" i="1"/>
  <c r="CE301" i="1"/>
  <c r="CD301" i="1"/>
  <c r="BW301" i="1"/>
  <c r="BV301" i="1"/>
  <c r="BU301" i="1"/>
  <c r="BT301" i="1"/>
  <c r="BS301" i="1"/>
  <c r="BP301" i="1"/>
  <c r="BO301" i="1"/>
  <c r="BN301" i="1"/>
  <c r="BI301" i="1"/>
  <c r="BG301" i="1"/>
  <c r="BF301" i="1"/>
  <c r="BE301" i="1"/>
  <c r="BD301" i="1"/>
  <c r="BB301" i="1"/>
  <c r="DF300" i="1"/>
  <c r="DB300" i="1"/>
  <c r="DA300" i="1"/>
  <c r="CZ300" i="1"/>
  <c r="CY300" i="1"/>
  <c r="CX300" i="1"/>
  <c r="CV300" i="1"/>
  <c r="CU300" i="1"/>
  <c r="CT300" i="1"/>
  <c r="CS300" i="1"/>
  <c r="CQ300" i="1"/>
  <c r="CP300" i="1"/>
  <c r="CO300" i="1"/>
  <c r="CN300" i="1"/>
  <c r="CM300" i="1"/>
  <c r="CF300" i="1"/>
  <c r="CE300" i="1"/>
  <c r="CD300" i="1"/>
  <c r="BW300" i="1"/>
  <c r="BV300" i="1"/>
  <c r="BU300" i="1"/>
  <c r="BT300" i="1"/>
  <c r="BS300" i="1"/>
  <c r="BP300" i="1"/>
  <c r="BO300" i="1"/>
  <c r="BN300" i="1"/>
  <c r="BI300" i="1"/>
  <c r="BG300" i="1"/>
  <c r="BF300" i="1"/>
  <c r="BE300" i="1"/>
  <c r="BD300" i="1"/>
  <c r="BB300" i="1"/>
  <c r="DF299" i="1"/>
  <c r="DB299" i="1"/>
  <c r="DA299" i="1"/>
  <c r="CZ299" i="1"/>
  <c r="CY299" i="1"/>
  <c r="CX299" i="1"/>
  <c r="CV299" i="1"/>
  <c r="CU299" i="1"/>
  <c r="CT299" i="1"/>
  <c r="CS299" i="1"/>
  <c r="CQ299" i="1"/>
  <c r="CP299" i="1"/>
  <c r="CO299" i="1"/>
  <c r="CN299" i="1"/>
  <c r="CM299" i="1"/>
  <c r="CF299" i="1"/>
  <c r="CE299" i="1"/>
  <c r="CD299" i="1"/>
  <c r="BW299" i="1"/>
  <c r="BV299" i="1"/>
  <c r="BU299" i="1"/>
  <c r="BT299" i="1"/>
  <c r="BS299" i="1"/>
  <c r="BP299" i="1"/>
  <c r="BO299" i="1"/>
  <c r="BN299" i="1"/>
  <c r="BI299" i="1"/>
  <c r="BG299" i="1"/>
  <c r="BF299" i="1"/>
  <c r="BE299" i="1"/>
  <c r="BD299" i="1"/>
  <c r="BB299" i="1"/>
  <c r="DF298" i="1"/>
  <c r="DB298" i="1"/>
  <c r="DA298" i="1"/>
  <c r="CZ298" i="1"/>
  <c r="CY298" i="1"/>
  <c r="CX298" i="1"/>
  <c r="CV298" i="1"/>
  <c r="CU298" i="1"/>
  <c r="CT298" i="1"/>
  <c r="CS298" i="1"/>
  <c r="CQ298" i="1"/>
  <c r="CP298" i="1"/>
  <c r="CO298" i="1"/>
  <c r="CN298" i="1"/>
  <c r="CM298" i="1"/>
  <c r="CF298" i="1"/>
  <c r="CE298" i="1"/>
  <c r="CD298" i="1"/>
  <c r="BW298" i="1"/>
  <c r="BV298" i="1"/>
  <c r="BU298" i="1"/>
  <c r="BT298" i="1"/>
  <c r="BS298" i="1"/>
  <c r="BP298" i="1"/>
  <c r="BO298" i="1"/>
  <c r="BN298" i="1"/>
  <c r="BI298" i="1"/>
  <c r="BG298" i="1"/>
  <c r="BF298" i="1"/>
  <c r="BE298" i="1"/>
  <c r="BD298" i="1"/>
  <c r="BB298" i="1"/>
  <c r="DF297" i="1"/>
  <c r="DB297" i="1"/>
  <c r="DA297" i="1"/>
  <c r="CZ297" i="1"/>
  <c r="CY297" i="1"/>
  <c r="CX297" i="1"/>
  <c r="CV297" i="1"/>
  <c r="CU297" i="1"/>
  <c r="CT297" i="1"/>
  <c r="CS297" i="1"/>
  <c r="CQ297" i="1"/>
  <c r="CP297" i="1"/>
  <c r="CO297" i="1"/>
  <c r="CN297" i="1"/>
  <c r="CM297" i="1"/>
  <c r="CF297" i="1"/>
  <c r="CE297" i="1"/>
  <c r="CD297" i="1"/>
  <c r="BW297" i="1"/>
  <c r="BV297" i="1"/>
  <c r="BU297" i="1"/>
  <c r="BT297" i="1"/>
  <c r="BS297" i="1"/>
  <c r="BP297" i="1"/>
  <c r="BO297" i="1"/>
  <c r="BN297" i="1"/>
  <c r="BI297" i="1"/>
  <c r="BG297" i="1"/>
  <c r="BF297" i="1"/>
  <c r="BE297" i="1"/>
  <c r="BD297" i="1"/>
  <c r="BB297" i="1"/>
  <c r="DF296" i="1"/>
  <c r="DB296" i="1"/>
  <c r="DA296" i="1"/>
  <c r="CZ296" i="1"/>
  <c r="CY296" i="1"/>
  <c r="CX296" i="1"/>
  <c r="CV296" i="1"/>
  <c r="CU296" i="1"/>
  <c r="CT296" i="1"/>
  <c r="CS296" i="1"/>
  <c r="CQ296" i="1"/>
  <c r="CP296" i="1"/>
  <c r="CO296" i="1"/>
  <c r="CN296" i="1"/>
  <c r="CM296" i="1"/>
  <c r="CF296" i="1"/>
  <c r="CE296" i="1"/>
  <c r="CD296" i="1"/>
  <c r="BW296" i="1"/>
  <c r="BV296" i="1"/>
  <c r="BU296" i="1"/>
  <c r="BT296" i="1"/>
  <c r="BS296" i="1"/>
  <c r="BP296" i="1"/>
  <c r="BO296" i="1"/>
  <c r="BN296" i="1"/>
  <c r="BI296" i="1"/>
  <c r="BG296" i="1"/>
  <c r="BF296" i="1"/>
  <c r="BE296" i="1"/>
  <c r="BD296" i="1"/>
  <c r="BB296" i="1"/>
  <c r="DF295" i="1"/>
  <c r="DB295" i="1"/>
  <c r="DA295" i="1"/>
  <c r="CZ295" i="1"/>
  <c r="CY295" i="1"/>
  <c r="CX295" i="1"/>
  <c r="CV295" i="1"/>
  <c r="CU295" i="1"/>
  <c r="CT295" i="1"/>
  <c r="CS295" i="1"/>
  <c r="CQ295" i="1"/>
  <c r="CP295" i="1"/>
  <c r="CO295" i="1"/>
  <c r="CN295" i="1"/>
  <c r="CM295" i="1"/>
  <c r="CF295" i="1"/>
  <c r="CE295" i="1"/>
  <c r="CD295" i="1"/>
  <c r="BW295" i="1"/>
  <c r="BV295" i="1"/>
  <c r="BU295" i="1"/>
  <c r="BT295" i="1"/>
  <c r="BS295" i="1"/>
  <c r="BP295" i="1"/>
  <c r="BO295" i="1"/>
  <c r="BN295" i="1"/>
  <c r="BI295" i="1"/>
  <c r="BG295" i="1"/>
  <c r="BF295" i="1"/>
  <c r="BE295" i="1"/>
  <c r="BD295" i="1"/>
  <c r="BB295" i="1"/>
  <c r="DF294" i="1"/>
  <c r="DB294" i="1"/>
  <c r="DA294" i="1"/>
  <c r="CZ294" i="1"/>
  <c r="CY294" i="1"/>
  <c r="CX294" i="1"/>
  <c r="CV294" i="1"/>
  <c r="CU294" i="1"/>
  <c r="CT294" i="1"/>
  <c r="CS294" i="1"/>
  <c r="CQ294" i="1"/>
  <c r="CP294" i="1"/>
  <c r="CO294" i="1"/>
  <c r="CN294" i="1"/>
  <c r="CM294" i="1"/>
  <c r="CF294" i="1"/>
  <c r="CE294" i="1"/>
  <c r="CD294" i="1"/>
  <c r="BW294" i="1"/>
  <c r="BV294" i="1"/>
  <c r="BU294" i="1"/>
  <c r="BT294" i="1"/>
  <c r="BS294" i="1"/>
  <c r="BP294" i="1"/>
  <c r="BO294" i="1"/>
  <c r="BN294" i="1"/>
  <c r="BI294" i="1"/>
  <c r="BG294" i="1"/>
  <c r="BF294" i="1"/>
  <c r="BE294" i="1"/>
  <c r="BD294" i="1"/>
  <c r="BB294" i="1"/>
  <c r="DF293" i="1"/>
  <c r="DB293" i="1"/>
  <c r="DA293" i="1"/>
  <c r="CZ293" i="1"/>
  <c r="CY293" i="1"/>
  <c r="CX293" i="1"/>
  <c r="CV293" i="1"/>
  <c r="CU293" i="1"/>
  <c r="CT293" i="1"/>
  <c r="CS293" i="1"/>
  <c r="CQ293" i="1"/>
  <c r="CP293" i="1"/>
  <c r="CO293" i="1"/>
  <c r="CN293" i="1"/>
  <c r="CM293" i="1"/>
  <c r="CF293" i="1"/>
  <c r="CE293" i="1"/>
  <c r="CD293" i="1"/>
  <c r="BW293" i="1"/>
  <c r="BV293" i="1"/>
  <c r="BU293" i="1"/>
  <c r="BT293" i="1"/>
  <c r="BS293" i="1"/>
  <c r="BP293" i="1"/>
  <c r="BO293" i="1"/>
  <c r="BN293" i="1"/>
  <c r="BI293" i="1"/>
  <c r="BG293" i="1"/>
  <c r="BF293" i="1"/>
  <c r="BE293" i="1"/>
  <c r="BD293" i="1"/>
  <c r="BB293" i="1"/>
  <c r="DF292" i="1"/>
  <c r="DB292" i="1"/>
  <c r="DA292" i="1"/>
  <c r="CZ292" i="1"/>
  <c r="CY292" i="1"/>
  <c r="CX292" i="1"/>
  <c r="CV292" i="1"/>
  <c r="CU292" i="1"/>
  <c r="CT292" i="1"/>
  <c r="CS292" i="1"/>
  <c r="CQ292" i="1"/>
  <c r="CP292" i="1"/>
  <c r="CO292" i="1"/>
  <c r="CN292" i="1"/>
  <c r="CM292" i="1"/>
  <c r="CF292" i="1"/>
  <c r="CE292" i="1"/>
  <c r="CD292" i="1"/>
  <c r="BW292" i="1"/>
  <c r="BV292" i="1"/>
  <c r="BU292" i="1"/>
  <c r="BT292" i="1"/>
  <c r="BS292" i="1"/>
  <c r="BP292" i="1"/>
  <c r="BO292" i="1"/>
  <c r="BN292" i="1"/>
  <c r="BI292" i="1"/>
  <c r="BG292" i="1"/>
  <c r="BF292" i="1"/>
  <c r="BE292" i="1"/>
  <c r="BD292" i="1"/>
  <c r="BB292" i="1"/>
  <c r="DF291" i="1"/>
  <c r="DB291" i="1"/>
  <c r="DA291" i="1"/>
  <c r="CZ291" i="1"/>
  <c r="CY291" i="1"/>
  <c r="CX291" i="1"/>
  <c r="CV291" i="1"/>
  <c r="CU291" i="1"/>
  <c r="CT291" i="1"/>
  <c r="CS291" i="1"/>
  <c r="CQ291" i="1"/>
  <c r="CP291" i="1"/>
  <c r="CO291" i="1"/>
  <c r="CN291" i="1"/>
  <c r="CM291" i="1"/>
  <c r="CF291" i="1"/>
  <c r="CE291" i="1"/>
  <c r="CD291" i="1"/>
  <c r="BW291" i="1"/>
  <c r="BV291" i="1"/>
  <c r="BU291" i="1"/>
  <c r="BT291" i="1"/>
  <c r="BS291" i="1"/>
  <c r="BP291" i="1"/>
  <c r="BO291" i="1"/>
  <c r="BN291" i="1"/>
  <c r="BI291" i="1"/>
  <c r="BG291" i="1"/>
  <c r="BF291" i="1"/>
  <c r="BE291" i="1"/>
  <c r="BD291" i="1"/>
  <c r="BB291" i="1"/>
  <c r="DF290" i="1"/>
  <c r="DB290" i="1"/>
  <c r="DA290" i="1"/>
  <c r="CZ290" i="1"/>
  <c r="CY290" i="1"/>
  <c r="CX290" i="1"/>
  <c r="CV290" i="1"/>
  <c r="CU290" i="1"/>
  <c r="CT290" i="1"/>
  <c r="CS290" i="1"/>
  <c r="CQ290" i="1"/>
  <c r="CP290" i="1"/>
  <c r="CO290" i="1"/>
  <c r="CN290" i="1"/>
  <c r="CM290" i="1"/>
  <c r="CF290" i="1"/>
  <c r="CE290" i="1"/>
  <c r="CD290" i="1"/>
  <c r="BW290" i="1"/>
  <c r="BV290" i="1"/>
  <c r="BU290" i="1"/>
  <c r="BT290" i="1"/>
  <c r="BS290" i="1"/>
  <c r="BP290" i="1"/>
  <c r="BO290" i="1"/>
  <c r="BN290" i="1"/>
  <c r="BI290" i="1"/>
  <c r="BG290" i="1"/>
  <c r="BF290" i="1"/>
  <c r="BE290" i="1"/>
  <c r="BD290" i="1"/>
  <c r="BB290" i="1"/>
  <c r="DF289" i="1"/>
  <c r="DB289" i="1"/>
  <c r="DA289" i="1"/>
  <c r="CZ289" i="1"/>
  <c r="CY289" i="1"/>
  <c r="CX289" i="1"/>
  <c r="CV289" i="1"/>
  <c r="CU289" i="1"/>
  <c r="CT289" i="1"/>
  <c r="CS289" i="1"/>
  <c r="CQ289" i="1"/>
  <c r="CP289" i="1"/>
  <c r="CO289" i="1"/>
  <c r="CN289" i="1"/>
  <c r="CM289" i="1"/>
  <c r="CF289" i="1"/>
  <c r="CE289" i="1"/>
  <c r="CD289" i="1"/>
  <c r="BW289" i="1"/>
  <c r="BV289" i="1"/>
  <c r="BU289" i="1"/>
  <c r="BT289" i="1"/>
  <c r="BS289" i="1"/>
  <c r="BP289" i="1"/>
  <c r="BO289" i="1"/>
  <c r="BN289" i="1"/>
  <c r="BI289" i="1"/>
  <c r="BG289" i="1"/>
  <c r="BF289" i="1"/>
  <c r="BE289" i="1"/>
  <c r="BD289" i="1"/>
  <c r="BB289" i="1"/>
  <c r="DF288" i="1"/>
  <c r="DB288" i="1"/>
  <c r="DA288" i="1"/>
  <c r="CZ288" i="1"/>
  <c r="CY288" i="1"/>
  <c r="CX288" i="1"/>
  <c r="CV288" i="1"/>
  <c r="CU288" i="1"/>
  <c r="CT288" i="1"/>
  <c r="CS288" i="1"/>
  <c r="CQ288" i="1"/>
  <c r="CP288" i="1"/>
  <c r="CO288" i="1"/>
  <c r="CN288" i="1"/>
  <c r="CM288" i="1"/>
  <c r="CF288" i="1"/>
  <c r="CE288" i="1"/>
  <c r="CD288" i="1"/>
  <c r="BW288" i="1"/>
  <c r="BV288" i="1"/>
  <c r="BU288" i="1"/>
  <c r="BT288" i="1"/>
  <c r="BS288" i="1"/>
  <c r="BP288" i="1"/>
  <c r="BO288" i="1"/>
  <c r="BN288" i="1"/>
  <c r="BI288" i="1"/>
  <c r="BG288" i="1"/>
  <c r="BF288" i="1"/>
  <c r="BE288" i="1"/>
  <c r="BD288" i="1"/>
  <c r="BB288" i="1"/>
  <c r="DF287" i="1"/>
  <c r="DB287" i="1"/>
  <c r="DA287" i="1"/>
  <c r="CZ287" i="1"/>
  <c r="CY287" i="1"/>
  <c r="CX287" i="1"/>
  <c r="CV287" i="1"/>
  <c r="CU287" i="1"/>
  <c r="CT287" i="1"/>
  <c r="CS287" i="1"/>
  <c r="CQ287" i="1"/>
  <c r="CP287" i="1"/>
  <c r="CO287" i="1"/>
  <c r="CN287" i="1"/>
  <c r="CM287" i="1"/>
  <c r="CF287" i="1"/>
  <c r="CE287" i="1"/>
  <c r="CD287" i="1"/>
  <c r="BW287" i="1"/>
  <c r="BV287" i="1"/>
  <c r="BU287" i="1"/>
  <c r="BT287" i="1"/>
  <c r="BS287" i="1"/>
  <c r="BP287" i="1"/>
  <c r="BO287" i="1"/>
  <c r="BN287" i="1"/>
  <c r="BI287" i="1"/>
  <c r="BG287" i="1"/>
  <c r="BF287" i="1"/>
  <c r="BE287" i="1"/>
  <c r="BD287" i="1"/>
  <c r="BB287" i="1"/>
  <c r="DF286" i="1"/>
  <c r="DB286" i="1"/>
  <c r="DA286" i="1"/>
  <c r="CZ286" i="1"/>
  <c r="CY286" i="1"/>
  <c r="CX286" i="1"/>
  <c r="CV286" i="1"/>
  <c r="CU286" i="1"/>
  <c r="CT286" i="1"/>
  <c r="CS286" i="1"/>
  <c r="CQ286" i="1"/>
  <c r="CP286" i="1"/>
  <c r="CO286" i="1"/>
  <c r="CN286" i="1"/>
  <c r="CM286" i="1"/>
  <c r="CF286" i="1"/>
  <c r="CE286" i="1"/>
  <c r="CD286" i="1"/>
  <c r="BW286" i="1"/>
  <c r="BV286" i="1"/>
  <c r="BU286" i="1"/>
  <c r="BT286" i="1"/>
  <c r="BS286" i="1"/>
  <c r="BP286" i="1"/>
  <c r="BO286" i="1"/>
  <c r="BN286" i="1"/>
  <c r="BI286" i="1"/>
  <c r="BG286" i="1"/>
  <c r="BF286" i="1"/>
  <c r="BE286" i="1"/>
  <c r="BD286" i="1"/>
  <c r="BB286" i="1"/>
  <c r="DF285" i="1"/>
  <c r="DB285" i="1"/>
  <c r="DA285" i="1"/>
  <c r="CZ285" i="1"/>
  <c r="CY285" i="1"/>
  <c r="CX285" i="1"/>
  <c r="CV285" i="1"/>
  <c r="CU285" i="1"/>
  <c r="CT285" i="1"/>
  <c r="CS285" i="1"/>
  <c r="CQ285" i="1"/>
  <c r="CP285" i="1"/>
  <c r="CO285" i="1"/>
  <c r="CN285" i="1"/>
  <c r="CM285" i="1"/>
  <c r="CF285" i="1"/>
  <c r="CE285" i="1"/>
  <c r="CD285" i="1"/>
  <c r="BW285" i="1"/>
  <c r="BV285" i="1"/>
  <c r="BU285" i="1"/>
  <c r="BT285" i="1"/>
  <c r="BS285" i="1"/>
  <c r="BP285" i="1"/>
  <c r="BO285" i="1"/>
  <c r="BN285" i="1"/>
  <c r="BI285" i="1"/>
  <c r="BG285" i="1"/>
  <c r="BF285" i="1"/>
  <c r="BE285" i="1"/>
  <c r="BD285" i="1"/>
  <c r="BB285" i="1"/>
  <c r="DF284" i="1"/>
  <c r="DB284" i="1"/>
  <c r="DA284" i="1"/>
  <c r="CZ284" i="1"/>
  <c r="CY284" i="1"/>
  <c r="CX284" i="1"/>
  <c r="CV284" i="1"/>
  <c r="CU284" i="1"/>
  <c r="CT284" i="1"/>
  <c r="CS284" i="1"/>
  <c r="CQ284" i="1"/>
  <c r="CP284" i="1"/>
  <c r="CO284" i="1"/>
  <c r="CN284" i="1"/>
  <c r="CM284" i="1"/>
  <c r="CF284" i="1"/>
  <c r="CE284" i="1"/>
  <c r="CD284" i="1"/>
  <c r="BW284" i="1"/>
  <c r="BV284" i="1"/>
  <c r="BU284" i="1"/>
  <c r="BT284" i="1"/>
  <c r="BS284" i="1"/>
  <c r="BP284" i="1"/>
  <c r="BO284" i="1"/>
  <c r="BN284" i="1"/>
  <c r="BI284" i="1"/>
  <c r="BG284" i="1"/>
  <c r="BF284" i="1"/>
  <c r="BE284" i="1"/>
  <c r="BD284" i="1"/>
  <c r="BB284" i="1"/>
  <c r="DF283" i="1"/>
  <c r="DB283" i="1"/>
  <c r="DA283" i="1"/>
  <c r="CZ283" i="1"/>
  <c r="CY283" i="1"/>
  <c r="CX283" i="1"/>
  <c r="CV283" i="1"/>
  <c r="CU283" i="1"/>
  <c r="CT283" i="1"/>
  <c r="CS283" i="1"/>
  <c r="CQ283" i="1"/>
  <c r="CP283" i="1"/>
  <c r="CO283" i="1"/>
  <c r="CN283" i="1"/>
  <c r="CM283" i="1"/>
  <c r="CF283" i="1"/>
  <c r="CE283" i="1"/>
  <c r="CD283" i="1"/>
  <c r="BW283" i="1"/>
  <c r="BV283" i="1"/>
  <c r="BU283" i="1"/>
  <c r="BT283" i="1"/>
  <c r="BS283" i="1"/>
  <c r="BP283" i="1"/>
  <c r="BO283" i="1"/>
  <c r="BN283" i="1"/>
  <c r="BI283" i="1"/>
  <c r="BG283" i="1"/>
  <c r="BF283" i="1"/>
  <c r="BE283" i="1"/>
  <c r="BD283" i="1"/>
  <c r="BB283" i="1"/>
  <c r="DF282" i="1"/>
  <c r="DB282" i="1"/>
  <c r="DA282" i="1"/>
  <c r="CZ282" i="1"/>
  <c r="CY282" i="1"/>
  <c r="CX282" i="1"/>
  <c r="CV282" i="1"/>
  <c r="CU282" i="1"/>
  <c r="CT282" i="1"/>
  <c r="CS282" i="1"/>
  <c r="CQ282" i="1"/>
  <c r="CP282" i="1"/>
  <c r="CO282" i="1"/>
  <c r="CN282" i="1"/>
  <c r="CM282" i="1"/>
  <c r="CF282" i="1"/>
  <c r="CE282" i="1"/>
  <c r="CD282" i="1"/>
  <c r="BW282" i="1"/>
  <c r="BV282" i="1"/>
  <c r="BU282" i="1"/>
  <c r="BT282" i="1"/>
  <c r="BS282" i="1"/>
  <c r="BP282" i="1"/>
  <c r="BO282" i="1"/>
  <c r="BN282" i="1"/>
  <c r="BI282" i="1"/>
  <c r="BG282" i="1"/>
  <c r="BF282" i="1"/>
  <c r="BE282" i="1"/>
  <c r="BD282" i="1"/>
  <c r="BB282" i="1"/>
  <c r="DF281" i="1"/>
  <c r="DB281" i="1"/>
  <c r="DA281" i="1"/>
  <c r="CZ281" i="1"/>
  <c r="CY281" i="1"/>
  <c r="CX281" i="1"/>
  <c r="CV281" i="1"/>
  <c r="CU281" i="1"/>
  <c r="CT281" i="1"/>
  <c r="CS281" i="1"/>
  <c r="CQ281" i="1"/>
  <c r="CP281" i="1"/>
  <c r="CO281" i="1"/>
  <c r="CN281" i="1"/>
  <c r="CM281" i="1"/>
  <c r="CF281" i="1"/>
  <c r="CE281" i="1"/>
  <c r="CD281" i="1"/>
  <c r="BW281" i="1"/>
  <c r="BV281" i="1"/>
  <c r="BU281" i="1"/>
  <c r="BT281" i="1"/>
  <c r="BS281" i="1"/>
  <c r="BP281" i="1"/>
  <c r="BO281" i="1"/>
  <c r="BN281" i="1"/>
  <c r="BI281" i="1"/>
  <c r="BG281" i="1"/>
  <c r="BF281" i="1"/>
  <c r="BE281" i="1"/>
  <c r="BD281" i="1"/>
  <c r="BB281" i="1"/>
  <c r="DF280" i="1"/>
  <c r="DB280" i="1"/>
  <c r="DA280" i="1"/>
  <c r="CZ280" i="1"/>
  <c r="CY280" i="1"/>
  <c r="CX280" i="1"/>
  <c r="CV280" i="1"/>
  <c r="CU280" i="1"/>
  <c r="CT280" i="1"/>
  <c r="CS280" i="1"/>
  <c r="CQ280" i="1"/>
  <c r="CP280" i="1"/>
  <c r="CO280" i="1"/>
  <c r="CN280" i="1"/>
  <c r="CM280" i="1"/>
  <c r="CF280" i="1"/>
  <c r="CE280" i="1"/>
  <c r="CD280" i="1"/>
  <c r="BW280" i="1"/>
  <c r="BV280" i="1"/>
  <c r="BU280" i="1"/>
  <c r="BT280" i="1"/>
  <c r="BS280" i="1"/>
  <c r="BP280" i="1"/>
  <c r="BO280" i="1"/>
  <c r="BN280" i="1"/>
  <c r="BI280" i="1"/>
  <c r="BG280" i="1"/>
  <c r="BF280" i="1"/>
  <c r="BE280" i="1"/>
  <c r="BD280" i="1"/>
  <c r="BB280" i="1"/>
  <c r="DF279" i="1"/>
  <c r="DB279" i="1"/>
  <c r="DA279" i="1"/>
  <c r="CZ279" i="1"/>
  <c r="CY279" i="1"/>
  <c r="CX279" i="1"/>
  <c r="CV279" i="1"/>
  <c r="CU279" i="1"/>
  <c r="CT279" i="1"/>
  <c r="CS279" i="1"/>
  <c r="CQ279" i="1"/>
  <c r="CP279" i="1"/>
  <c r="CO279" i="1"/>
  <c r="CN279" i="1"/>
  <c r="CM279" i="1"/>
  <c r="CF279" i="1"/>
  <c r="CE279" i="1"/>
  <c r="CD279" i="1"/>
  <c r="BW279" i="1"/>
  <c r="BV279" i="1"/>
  <c r="BU279" i="1"/>
  <c r="BT279" i="1"/>
  <c r="BS279" i="1"/>
  <c r="BP279" i="1"/>
  <c r="BO279" i="1"/>
  <c r="BN279" i="1"/>
  <c r="BI279" i="1"/>
  <c r="BG279" i="1"/>
  <c r="BF279" i="1"/>
  <c r="BE279" i="1"/>
  <c r="BD279" i="1"/>
  <c r="BB279" i="1"/>
  <c r="DF278" i="1"/>
  <c r="DB278" i="1"/>
  <c r="DA278" i="1"/>
  <c r="CZ278" i="1"/>
  <c r="CY278" i="1"/>
  <c r="CX278" i="1"/>
  <c r="CV278" i="1"/>
  <c r="CU278" i="1"/>
  <c r="CT278" i="1"/>
  <c r="CS278" i="1"/>
  <c r="CQ278" i="1"/>
  <c r="CP278" i="1"/>
  <c r="CO278" i="1"/>
  <c r="CN278" i="1"/>
  <c r="CM278" i="1"/>
  <c r="CF278" i="1"/>
  <c r="CE278" i="1"/>
  <c r="CD278" i="1"/>
  <c r="BW278" i="1"/>
  <c r="BV278" i="1"/>
  <c r="BU278" i="1"/>
  <c r="BT278" i="1"/>
  <c r="BS278" i="1"/>
  <c r="BP278" i="1"/>
  <c r="BO278" i="1"/>
  <c r="BN278" i="1"/>
  <c r="BI278" i="1"/>
  <c r="BG278" i="1"/>
  <c r="BF278" i="1"/>
  <c r="BE278" i="1"/>
  <c r="BD278" i="1"/>
  <c r="BB278" i="1"/>
  <c r="DF277" i="1"/>
  <c r="DB277" i="1"/>
  <c r="DA277" i="1"/>
  <c r="CZ277" i="1"/>
  <c r="CY277" i="1"/>
  <c r="CX277" i="1"/>
  <c r="CV277" i="1"/>
  <c r="CU277" i="1"/>
  <c r="CT277" i="1"/>
  <c r="CS277" i="1"/>
  <c r="CQ277" i="1"/>
  <c r="CP277" i="1"/>
  <c r="CO277" i="1"/>
  <c r="CN277" i="1"/>
  <c r="CM277" i="1"/>
  <c r="CF277" i="1"/>
  <c r="CE277" i="1"/>
  <c r="CD277" i="1"/>
  <c r="BW277" i="1"/>
  <c r="BV277" i="1"/>
  <c r="BU277" i="1"/>
  <c r="BT277" i="1"/>
  <c r="BS277" i="1"/>
  <c r="BP277" i="1"/>
  <c r="BO277" i="1"/>
  <c r="BN277" i="1"/>
  <c r="BI277" i="1"/>
  <c r="BG277" i="1"/>
  <c r="BF277" i="1"/>
  <c r="BE277" i="1"/>
  <c r="BD277" i="1"/>
  <c r="BB277" i="1"/>
  <c r="DF276" i="1"/>
  <c r="DB276" i="1"/>
  <c r="DA276" i="1"/>
  <c r="CZ276" i="1"/>
  <c r="CY276" i="1"/>
  <c r="CX276" i="1"/>
  <c r="CV276" i="1"/>
  <c r="CU276" i="1"/>
  <c r="CT276" i="1"/>
  <c r="CS276" i="1"/>
  <c r="CQ276" i="1"/>
  <c r="CP276" i="1"/>
  <c r="CO276" i="1"/>
  <c r="CN276" i="1"/>
  <c r="CM276" i="1"/>
  <c r="CF276" i="1"/>
  <c r="CE276" i="1"/>
  <c r="CD276" i="1"/>
  <c r="BW276" i="1"/>
  <c r="BV276" i="1"/>
  <c r="BU276" i="1"/>
  <c r="BT276" i="1"/>
  <c r="BS276" i="1"/>
  <c r="BP276" i="1"/>
  <c r="BO276" i="1"/>
  <c r="BN276" i="1"/>
  <c r="BI276" i="1"/>
  <c r="BG276" i="1"/>
  <c r="BF276" i="1"/>
  <c r="BE276" i="1"/>
  <c r="BD276" i="1"/>
  <c r="BB276" i="1"/>
  <c r="DF275" i="1"/>
  <c r="DB275" i="1"/>
  <c r="DA275" i="1"/>
  <c r="CZ275" i="1"/>
  <c r="CY275" i="1"/>
  <c r="CX275" i="1"/>
  <c r="CV275" i="1"/>
  <c r="CU275" i="1"/>
  <c r="CT275" i="1"/>
  <c r="CS275" i="1"/>
  <c r="CQ275" i="1"/>
  <c r="CP275" i="1"/>
  <c r="CO275" i="1"/>
  <c r="CN275" i="1"/>
  <c r="CM275" i="1"/>
  <c r="CF275" i="1"/>
  <c r="CE275" i="1"/>
  <c r="CD275" i="1"/>
  <c r="BW275" i="1"/>
  <c r="BV275" i="1"/>
  <c r="BU275" i="1"/>
  <c r="BT275" i="1"/>
  <c r="BS275" i="1"/>
  <c r="BP275" i="1"/>
  <c r="BO275" i="1"/>
  <c r="BN275" i="1"/>
  <c r="BI275" i="1"/>
  <c r="BG275" i="1"/>
  <c r="BF275" i="1"/>
  <c r="BE275" i="1"/>
  <c r="BD275" i="1"/>
  <c r="BB275" i="1"/>
  <c r="DF274" i="1"/>
  <c r="DB274" i="1"/>
  <c r="DA274" i="1"/>
  <c r="CZ274" i="1"/>
  <c r="CY274" i="1"/>
  <c r="CX274" i="1"/>
  <c r="CV274" i="1"/>
  <c r="CU274" i="1"/>
  <c r="CT274" i="1"/>
  <c r="CS274" i="1"/>
  <c r="CQ274" i="1"/>
  <c r="CP274" i="1"/>
  <c r="CO274" i="1"/>
  <c r="CN274" i="1"/>
  <c r="CM274" i="1"/>
  <c r="CF274" i="1"/>
  <c r="CE274" i="1"/>
  <c r="CD274" i="1"/>
  <c r="BW274" i="1"/>
  <c r="BV274" i="1"/>
  <c r="BU274" i="1"/>
  <c r="BT274" i="1"/>
  <c r="BS274" i="1"/>
  <c r="BP274" i="1"/>
  <c r="BO274" i="1"/>
  <c r="BN274" i="1"/>
  <c r="BI274" i="1"/>
  <c r="BG274" i="1"/>
  <c r="BF274" i="1"/>
  <c r="BE274" i="1"/>
  <c r="BD274" i="1"/>
  <c r="BB274" i="1"/>
  <c r="DF273" i="1"/>
  <c r="DB273" i="1"/>
  <c r="DA273" i="1"/>
  <c r="CZ273" i="1"/>
  <c r="CY273" i="1"/>
  <c r="CX273" i="1"/>
  <c r="CV273" i="1"/>
  <c r="CU273" i="1"/>
  <c r="CT273" i="1"/>
  <c r="CS273" i="1"/>
  <c r="CQ273" i="1"/>
  <c r="CP273" i="1"/>
  <c r="CO273" i="1"/>
  <c r="CN273" i="1"/>
  <c r="CM273" i="1"/>
  <c r="CF273" i="1"/>
  <c r="CE273" i="1"/>
  <c r="CD273" i="1"/>
  <c r="BW273" i="1"/>
  <c r="BV273" i="1"/>
  <c r="BU273" i="1"/>
  <c r="BT273" i="1"/>
  <c r="BS273" i="1"/>
  <c r="BP273" i="1"/>
  <c r="BO273" i="1"/>
  <c r="BN273" i="1"/>
  <c r="BI273" i="1"/>
  <c r="BG273" i="1"/>
  <c r="BF273" i="1"/>
  <c r="BE273" i="1"/>
  <c r="BD273" i="1"/>
  <c r="BB273" i="1"/>
  <c r="DF272" i="1"/>
  <c r="DB272" i="1"/>
  <c r="DA272" i="1"/>
  <c r="CZ272" i="1"/>
  <c r="CY272" i="1"/>
  <c r="CX272" i="1"/>
  <c r="CV272" i="1"/>
  <c r="CU272" i="1"/>
  <c r="CT272" i="1"/>
  <c r="CS272" i="1"/>
  <c r="CQ272" i="1"/>
  <c r="CP272" i="1"/>
  <c r="CO272" i="1"/>
  <c r="CN272" i="1"/>
  <c r="CM272" i="1"/>
  <c r="CF272" i="1"/>
  <c r="CE272" i="1"/>
  <c r="CD272" i="1"/>
  <c r="BW272" i="1"/>
  <c r="BV272" i="1"/>
  <c r="BU272" i="1"/>
  <c r="BT272" i="1"/>
  <c r="BS272" i="1"/>
  <c r="BP272" i="1"/>
  <c r="BO272" i="1"/>
  <c r="BN272" i="1"/>
  <c r="BI272" i="1"/>
  <c r="BG272" i="1"/>
  <c r="BF272" i="1"/>
  <c r="BE272" i="1"/>
  <c r="BD272" i="1"/>
  <c r="BB272" i="1"/>
  <c r="DF271" i="1"/>
  <c r="DB271" i="1"/>
  <c r="DA271" i="1"/>
  <c r="CZ271" i="1"/>
  <c r="CY271" i="1"/>
  <c r="CX271" i="1"/>
  <c r="CV271" i="1"/>
  <c r="CU271" i="1"/>
  <c r="CT271" i="1"/>
  <c r="CS271" i="1"/>
  <c r="CQ271" i="1"/>
  <c r="CP271" i="1"/>
  <c r="CO271" i="1"/>
  <c r="CN271" i="1"/>
  <c r="CM271" i="1"/>
  <c r="CF271" i="1"/>
  <c r="CE271" i="1"/>
  <c r="CD271" i="1"/>
  <c r="BW271" i="1"/>
  <c r="BV271" i="1"/>
  <c r="BU271" i="1"/>
  <c r="BT271" i="1"/>
  <c r="BS271" i="1"/>
  <c r="BP271" i="1"/>
  <c r="BO271" i="1"/>
  <c r="BN271" i="1"/>
  <c r="BI271" i="1"/>
  <c r="BG271" i="1"/>
  <c r="BF271" i="1"/>
  <c r="BE271" i="1"/>
  <c r="BD271" i="1"/>
  <c r="BB271" i="1"/>
  <c r="DF270" i="1"/>
  <c r="DB270" i="1"/>
  <c r="DA270" i="1"/>
  <c r="CZ270" i="1"/>
  <c r="CY270" i="1"/>
  <c r="CX270" i="1"/>
  <c r="CV270" i="1"/>
  <c r="CU270" i="1"/>
  <c r="CT270" i="1"/>
  <c r="CS270" i="1"/>
  <c r="CQ270" i="1"/>
  <c r="CP270" i="1"/>
  <c r="CO270" i="1"/>
  <c r="CN270" i="1"/>
  <c r="CM270" i="1"/>
  <c r="CF270" i="1"/>
  <c r="CE270" i="1"/>
  <c r="CD270" i="1"/>
  <c r="BW270" i="1"/>
  <c r="BV270" i="1"/>
  <c r="BU270" i="1"/>
  <c r="BT270" i="1"/>
  <c r="BS270" i="1"/>
  <c r="BP270" i="1"/>
  <c r="BO270" i="1"/>
  <c r="BN270" i="1"/>
  <c r="BI270" i="1"/>
  <c r="BG270" i="1"/>
  <c r="BF270" i="1"/>
  <c r="BE270" i="1"/>
  <c r="BD270" i="1"/>
  <c r="BB270" i="1"/>
  <c r="DF269" i="1"/>
  <c r="DB269" i="1"/>
  <c r="DA269" i="1"/>
  <c r="CZ269" i="1"/>
  <c r="CY269" i="1"/>
  <c r="CX269" i="1"/>
  <c r="CV269" i="1"/>
  <c r="CU269" i="1"/>
  <c r="CT269" i="1"/>
  <c r="CS269" i="1"/>
  <c r="CQ269" i="1"/>
  <c r="CP269" i="1"/>
  <c r="CO269" i="1"/>
  <c r="CN269" i="1"/>
  <c r="CM269" i="1"/>
  <c r="CF269" i="1"/>
  <c r="CE269" i="1"/>
  <c r="CD269" i="1"/>
  <c r="BW269" i="1"/>
  <c r="BV269" i="1"/>
  <c r="BU269" i="1"/>
  <c r="BT269" i="1"/>
  <c r="BS269" i="1"/>
  <c r="BP269" i="1"/>
  <c r="BO269" i="1"/>
  <c r="BN269" i="1"/>
  <c r="BI269" i="1"/>
  <c r="BG269" i="1"/>
  <c r="BF269" i="1"/>
  <c r="BE269" i="1"/>
  <c r="BD269" i="1"/>
  <c r="BB269" i="1"/>
  <c r="DF268" i="1"/>
  <c r="DB268" i="1"/>
  <c r="DA268" i="1"/>
  <c r="CZ268" i="1"/>
  <c r="CY268" i="1"/>
  <c r="CX268" i="1"/>
  <c r="CV268" i="1"/>
  <c r="CU268" i="1"/>
  <c r="CT268" i="1"/>
  <c r="CS268" i="1"/>
  <c r="CQ268" i="1"/>
  <c r="CP268" i="1"/>
  <c r="CO268" i="1"/>
  <c r="CN268" i="1"/>
  <c r="CM268" i="1"/>
  <c r="CF268" i="1"/>
  <c r="CE268" i="1"/>
  <c r="CD268" i="1"/>
  <c r="BW268" i="1"/>
  <c r="BV268" i="1"/>
  <c r="BU268" i="1"/>
  <c r="BT268" i="1"/>
  <c r="BS268" i="1"/>
  <c r="BP268" i="1"/>
  <c r="BO268" i="1"/>
  <c r="BN268" i="1"/>
  <c r="BI268" i="1"/>
  <c r="BG268" i="1"/>
  <c r="BF268" i="1"/>
  <c r="BE268" i="1"/>
  <c r="BD268" i="1"/>
  <c r="BB268" i="1"/>
  <c r="DF267" i="1"/>
  <c r="DB267" i="1"/>
  <c r="DA267" i="1"/>
  <c r="CZ267" i="1"/>
  <c r="CY267" i="1"/>
  <c r="CX267" i="1"/>
  <c r="CV267" i="1"/>
  <c r="CU267" i="1"/>
  <c r="CT267" i="1"/>
  <c r="CS267" i="1"/>
  <c r="CQ267" i="1"/>
  <c r="CP267" i="1"/>
  <c r="CO267" i="1"/>
  <c r="CN267" i="1"/>
  <c r="CM267" i="1"/>
  <c r="CF267" i="1"/>
  <c r="CE267" i="1"/>
  <c r="CD267" i="1"/>
  <c r="BW267" i="1"/>
  <c r="BV267" i="1"/>
  <c r="BU267" i="1"/>
  <c r="BT267" i="1"/>
  <c r="BS267" i="1"/>
  <c r="BP267" i="1"/>
  <c r="BO267" i="1"/>
  <c r="BN267" i="1"/>
  <c r="BI267" i="1"/>
  <c r="BG267" i="1"/>
  <c r="BF267" i="1"/>
  <c r="BE267" i="1"/>
  <c r="BD267" i="1"/>
  <c r="BB267" i="1"/>
  <c r="DF266" i="1"/>
  <c r="DB266" i="1"/>
  <c r="DA266" i="1"/>
  <c r="CZ266" i="1"/>
  <c r="CY266" i="1"/>
  <c r="CX266" i="1"/>
  <c r="CV266" i="1"/>
  <c r="CU266" i="1"/>
  <c r="CT266" i="1"/>
  <c r="CS266" i="1"/>
  <c r="CQ266" i="1"/>
  <c r="CP266" i="1"/>
  <c r="CO266" i="1"/>
  <c r="CN266" i="1"/>
  <c r="CM266" i="1"/>
  <c r="CF266" i="1"/>
  <c r="CE266" i="1"/>
  <c r="CD266" i="1"/>
  <c r="BW266" i="1"/>
  <c r="BV266" i="1"/>
  <c r="BU266" i="1"/>
  <c r="BT266" i="1"/>
  <c r="BS266" i="1"/>
  <c r="BP266" i="1"/>
  <c r="BO266" i="1"/>
  <c r="BN266" i="1"/>
  <c r="BI266" i="1"/>
  <c r="BG266" i="1"/>
  <c r="BF266" i="1"/>
  <c r="BE266" i="1"/>
  <c r="BD266" i="1"/>
  <c r="BB266" i="1"/>
  <c r="DF265" i="1"/>
  <c r="DB265" i="1"/>
  <c r="DA265" i="1"/>
  <c r="CZ265" i="1"/>
  <c r="CY265" i="1"/>
  <c r="CX265" i="1"/>
  <c r="CV265" i="1"/>
  <c r="CU265" i="1"/>
  <c r="CT265" i="1"/>
  <c r="CS265" i="1"/>
  <c r="CQ265" i="1"/>
  <c r="CP265" i="1"/>
  <c r="CO265" i="1"/>
  <c r="CN265" i="1"/>
  <c r="CM265" i="1"/>
  <c r="CF265" i="1"/>
  <c r="CE265" i="1"/>
  <c r="CD265" i="1"/>
  <c r="BW265" i="1"/>
  <c r="BV265" i="1"/>
  <c r="BU265" i="1"/>
  <c r="BT265" i="1"/>
  <c r="BS265" i="1"/>
  <c r="BP265" i="1"/>
  <c r="BO265" i="1"/>
  <c r="BN265" i="1"/>
  <c r="BI265" i="1"/>
  <c r="BG265" i="1"/>
  <c r="BF265" i="1"/>
  <c r="BE265" i="1"/>
  <c r="BD265" i="1"/>
  <c r="BB265" i="1"/>
  <c r="DF264" i="1"/>
  <c r="DB264" i="1"/>
  <c r="DA264" i="1"/>
  <c r="CZ264" i="1"/>
  <c r="CY264" i="1"/>
  <c r="CX264" i="1"/>
  <c r="CV264" i="1"/>
  <c r="CU264" i="1"/>
  <c r="CT264" i="1"/>
  <c r="CS264" i="1"/>
  <c r="CQ264" i="1"/>
  <c r="CP264" i="1"/>
  <c r="CO264" i="1"/>
  <c r="CN264" i="1"/>
  <c r="CM264" i="1"/>
  <c r="CF264" i="1"/>
  <c r="CE264" i="1"/>
  <c r="CD264" i="1"/>
  <c r="BW264" i="1"/>
  <c r="BV264" i="1"/>
  <c r="BU264" i="1"/>
  <c r="BT264" i="1"/>
  <c r="BS264" i="1"/>
  <c r="BP264" i="1"/>
  <c r="BO264" i="1"/>
  <c r="BN264" i="1"/>
  <c r="BI264" i="1"/>
  <c r="BG264" i="1"/>
  <c r="BF264" i="1"/>
  <c r="BE264" i="1"/>
  <c r="BD264" i="1"/>
  <c r="BB264" i="1"/>
  <c r="DF263" i="1"/>
  <c r="DB263" i="1"/>
  <c r="DA263" i="1"/>
  <c r="CZ263" i="1"/>
  <c r="CY263" i="1"/>
  <c r="CX263" i="1"/>
  <c r="CV263" i="1"/>
  <c r="CU263" i="1"/>
  <c r="CT263" i="1"/>
  <c r="CS263" i="1"/>
  <c r="CQ263" i="1"/>
  <c r="CP263" i="1"/>
  <c r="CO263" i="1"/>
  <c r="CN263" i="1"/>
  <c r="CM263" i="1"/>
  <c r="CF263" i="1"/>
  <c r="CE263" i="1"/>
  <c r="CD263" i="1"/>
  <c r="BW263" i="1"/>
  <c r="BV263" i="1"/>
  <c r="BU263" i="1"/>
  <c r="BT263" i="1"/>
  <c r="BS263" i="1"/>
  <c r="BP263" i="1"/>
  <c r="BO263" i="1"/>
  <c r="BN263" i="1"/>
  <c r="BI263" i="1"/>
  <c r="BG263" i="1"/>
  <c r="BF263" i="1"/>
  <c r="BE263" i="1"/>
  <c r="BD263" i="1"/>
  <c r="BB263" i="1"/>
  <c r="DF262" i="1"/>
  <c r="DB262" i="1"/>
  <c r="DA262" i="1"/>
  <c r="CZ262" i="1"/>
  <c r="CY262" i="1"/>
  <c r="CX262" i="1"/>
  <c r="CV262" i="1"/>
  <c r="CU262" i="1"/>
  <c r="CT262" i="1"/>
  <c r="CS262" i="1"/>
  <c r="CQ262" i="1"/>
  <c r="CP262" i="1"/>
  <c r="CO262" i="1"/>
  <c r="CN262" i="1"/>
  <c r="CM262" i="1"/>
  <c r="CF262" i="1"/>
  <c r="CE262" i="1"/>
  <c r="CD262" i="1"/>
  <c r="BW262" i="1"/>
  <c r="BV262" i="1"/>
  <c r="BU262" i="1"/>
  <c r="BT262" i="1"/>
  <c r="BS262" i="1"/>
  <c r="BP262" i="1"/>
  <c r="BO262" i="1"/>
  <c r="BN262" i="1"/>
  <c r="BI262" i="1"/>
  <c r="BG262" i="1"/>
  <c r="BF262" i="1"/>
  <c r="BE262" i="1"/>
  <c r="BD262" i="1"/>
  <c r="BB262" i="1"/>
  <c r="DF261" i="1"/>
  <c r="DB261" i="1"/>
  <c r="DA261" i="1"/>
  <c r="CZ261" i="1"/>
  <c r="CY261" i="1"/>
  <c r="CX261" i="1"/>
  <c r="CV261" i="1"/>
  <c r="CU261" i="1"/>
  <c r="CT261" i="1"/>
  <c r="CS261" i="1"/>
  <c r="CQ261" i="1"/>
  <c r="CP261" i="1"/>
  <c r="CO261" i="1"/>
  <c r="CN261" i="1"/>
  <c r="CM261" i="1"/>
  <c r="CF261" i="1"/>
  <c r="CE261" i="1"/>
  <c r="CD261" i="1"/>
  <c r="BW261" i="1"/>
  <c r="BV261" i="1"/>
  <c r="BU261" i="1"/>
  <c r="BT261" i="1"/>
  <c r="BS261" i="1"/>
  <c r="BP261" i="1"/>
  <c r="BO261" i="1"/>
  <c r="BN261" i="1"/>
  <c r="BI261" i="1"/>
  <c r="BG261" i="1"/>
  <c r="BF261" i="1"/>
  <c r="BE261" i="1"/>
  <c r="BD261" i="1"/>
  <c r="BB261" i="1"/>
  <c r="DF260" i="1"/>
  <c r="DB260" i="1"/>
  <c r="DA260" i="1"/>
  <c r="CZ260" i="1"/>
  <c r="CY260" i="1"/>
  <c r="CX260" i="1"/>
  <c r="CV260" i="1"/>
  <c r="CU260" i="1"/>
  <c r="CT260" i="1"/>
  <c r="CS260" i="1"/>
  <c r="CQ260" i="1"/>
  <c r="CP260" i="1"/>
  <c r="CO260" i="1"/>
  <c r="CN260" i="1"/>
  <c r="CM260" i="1"/>
  <c r="CF260" i="1"/>
  <c r="CE260" i="1"/>
  <c r="CD260" i="1"/>
  <c r="BW260" i="1"/>
  <c r="BV260" i="1"/>
  <c r="BU260" i="1"/>
  <c r="BT260" i="1"/>
  <c r="BS260" i="1"/>
  <c r="BP260" i="1"/>
  <c r="BO260" i="1"/>
  <c r="BN260" i="1"/>
  <c r="BI260" i="1"/>
  <c r="BG260" i="1"/>
  <c r="BF260" i="1"/>
  <c r="BE260" i="1"/>
  <c r="BD260" i="1"/>
  <c r="BB260" i="1"/>
  <c r="DF259" i="1"/>
  <c r="DB259" i="1"/>
  <c r="DA259" i="1"/>
  <c r="CZ259" i="1"/>
  <c r="CY259" i="1"/>
  <c r="CX259" i="1"/>
  <c r="CV259" i="1"/>
  <c r="CU259" i="1"/>
  <c r="CT259" i="1"/>
  <c r="CS259" i="1"/>
  <c r="CQ259" i="1"/>
  <c r="CP259" i="1"/>
  <c r="CO259" i="1"/>
  <c r="CN259" i="1"/>
  <c r="CM259" i="1"/>
  <c r="CF259" i="1"/>
  <c r="CE259" i="1"/>
  <c r="CD259" i="1"/>
  <c r="BW259" i="1"/>
  <c r="BV259" i="1"/>
  <c r="BU259" i="1"/>
  <c r="BT259" i="1"/>
  <c r="BS259" i="1"/>
  <c r="BP259" i="1"/>
  <c r="BO259" i="1"/>
  <c r="BN259" i="1"/>
  <c r="BI259" i="1"/>
  <c r="BG259" i="1"/>
  <c r="BF259" i="1"/>
  <c r="BE259" i="1"/>
  <c r="BD259" i="1"/>
  <c r="BB259" i="1"/>
  <c r="DF258" i="1"/>
  <c r="DB258" i="1"/>
  <c r="DA258" i="1"/>
  <c r="CZ258" i="1"/>
  <c r="CY258" i="1"/>
  <c r="CX258" i="1"/>
  <c r="CV258" i="1"/>
  <c r="CU258" i="1"/>
  <c r="CT258" i="1"/>
  <c r="CS258" i="1"/>
  <c r="CQ258" i="1"/>
  <c r="CP258" i="1"/>
  <c r="CO258" i="1"/>
  <c r="CN258" i="1"/>
  <c r="CM258" i="1"/>
  <c r="CF258" i="1"/>
  <c r="CE258" i="1"/>
  <c r="CD258" i="1"/>
  <c r="BW258" i="1"/>
  <c r="BV258" i="1"/>
  <c r="BU258" i="1"/>
  <c r="BT258" i="1"/>
  <c r="BS258" i="1"/>
  <c r="BP258" i="1"/>
  <c r="BO258" i="1"/>
  <c r="BN258" i="1"/>
  <c r="BI258" i="1"/>
  <c r="BG258" i="1"/>
  <c r="BF258" i="1"/>
  <c r="BE258" i="1"/>
  <c r="BD258" i="1"/>
  <c r="BB258" i="1"/>
  <c r="DF257" i="1"/>
  <c r="DB257" i="1"/>
  <c r="DA257" i="1"/>
  <c r="CZ257" i="1"/>
  <c r="CY257" i="1"/>
  <c r="CX257" i="1"/>
  <c r="CV257" i="1"/>
  <c r="CU257" i="1"/>
  <c r="CT257" i="1"/>
  <c r="CS257" i="1"/>
  <c r="CQ257" i="1"/>
  <c r="CP257" i="1"/>
  <c r="CO257" i="1"/>
  <c r="CN257" i="1"/>
  <c r="CM257" i="1"/>
  <c r="CF257" i="1"/>
  <c r="CE257" i="1"/>
  <c r="CD257" i="1"/>
  <c r="BW257" i="1"/>
  <c r="BV257" i="1"/>
  <c r="BU257" i="1"/>
  <c r="BT257" i="1"/>
  <c r="BS257" i="1"/>
  <c r="BP257" i="1"/>
  <c r="BO257" i="1"/>
  <c r="BN257" i="1"/>
  <c r="BI257" i="1"/>
  <c r="BG257" i="1"/>
  <c r="BF257" i="1"/>
  <c r="BE257" i="1"/>
  <c r="BD257" i="1"/>
  <c r="BB257" i="1"/>
  <c r="DF256" i="1"/>
  <c r="DB256" i="1"/>
  <c r="DA256" i="1"/>
  <c r="CZ256" i="1"/>
  <c r="CY256" i="1"/>
  <c r="CX256" i="1"/>
  <c r="CV256" i="1"/>
  <c r="CU256" i="1"/>
  <c r="CT256" i="1"/>
  <c r="CS256" i="1"/>
  <c r="CQ256" i="1"/>
  <c r="CP256" i="1"/>
  <c r="CO256" i="1"/>
  <c r="CN256" i="1"/>
  <c r="CM256" i="1"/>
  <c r="CF256" i="1"/>
  <c r="CE256" i="1"/>
  <c r="CD256" i="1"/>
  <c r="BW256" i="1"/>
  <c r="BV256" i="1"/>
  <c r="BU256" i="1"/>
  <c r="BT256" i="1"/>
  <c r="BS256" i="1"/>
  <c r="BP256" i="1"/>
  <c r="BO256" i="1"/>
  <c r="BN256" i="1"/>
  <c r="BI256" i="1"/>
  <c r="BG256" i="1"/>
  <c r="BF256" i="1"/>
  <c r="BE256" i="1"/>
  <c r="BD256" i="1"/>
  <c r="BB256" i="1"/>
  <c r="DF255" i="1"/>
  <c r="DB255" i="1"/>
  <c r="DA255" i="1"/>
  <c r="CZ255" i="1"/>
  <c r="CY255" i="1"/>
  <c r="CX255" i="1"/>
  <c r="CV255" i="1"/>
  <c r="CU255" i="1"/>
  <c r="CT255" i="1"/>
  <c r="CS255" i="1"/>
  <c r="CQ255" i="1"/>
  <c r="CP255" i="1"/>
  <c r="CO255" i="1"/>
  <c r="CN255" i="1"/>
  <c r="CM255" i="1"/>
  <c r="CF255" i="1"/>
  <c r="CE255" i="1"/>
  <c r="CD255" i="1"/>
  <c r="BW255" i="1"/>
  <c r="BV255" i="1"/>
  <c r="BU255" i="1"/>
  <c r="BT255" i="1"/>
  <c r="BS255" i="1"/>
  <c r="BP255" i="1"/>
  <c r="BO255" i="1"/>
  <c r="BN255" i="1"/>
  <c r="BI255" i="1"/>
  <c r="BG255" i="1"/>
  <c r="BF255" i="1"/>
  <c r="BE255" i="1"/>
  <c r="BD255" i="1"/>
  <c r="BB255" i="1"/>
  <c r="DF254" i="1"/>
  <c r="DB254" i="1"/>
  <c r="DA254" i="1"/>
  <c r="CZ254" i="1"/>
  <c r="CY254" i="1"/>
  <c r="CX254" i="1"/>
  <c r="CV254" i="1"/>
  <c r="CU254" i="1"/>
  <c r="CT254" i="1"/>
  <c r="CS254" i="1"/>
  <c r="CQ254" i="1"/>
  <c r="CP254" i="1"/>
  <c r="CO254" i="1"/>
  <c r="CN254" i="1"/>
  <c r="CM254" i="1"/>
  <c r="CF254" i="1"/>
  <c r="CE254" i="1"/>
  <c r="CD254" i="1"/>
  <c r="BW254" i="1"/>
  <c r="BV254" i="1"/>
  <c r="BU254" i="1"/>
  <c r="BT254" i="1"/>
  <c r="BS254" i="1"/>
  <c r="BP254" i="1"/>
  <c r="BO254" i="1"/>
  <c r="BN254" i="1"/>
  <c r="BI254" i="1"/>
  <c r="BG254" i="1"/>
  <c r="BF254" i="1"/>
  <c r="BE254" i="1"/>
  <c r="BD254" i="1"/>
  <c r="BB254" i="1"/>
  <c r="DF253" i="1"/>
  <c r="DB253" i="1"/>
  <c r="DA253" i="1"/>
  <c r="CZ253" i="1"/>
  <c r="CY253" i="1"/>
  <c r="CX253" i="1"/>
  <c r="CV253" i="1"/>
  <c r="CU253" i="1"/>
  <c r="CT253" i="1"/>
  <c r="CS253" i="1"/>
  <c r="CQ253" i="1"/>
  <c r="CP253" i="1"/>
  <c r="CO253" i="1"/>
  <c r="CN253" i="1"/>
  <c r="CM253" i="1"/>
  <c r="CF253" i="1"/>
  <c r="CE253" i="1"/>
  <c r="CD253" i="1"/>
  <c r="BW253" i="1"/>
  <c r="BV253" i="1"/>
  <c r="BU253" i="1"/>
  <c r="BT253" i="1"/>
  <c r="BS253" i="1"/>
  <c r="BP253" i="1"/>
  <c r="BO253" i="1"/>
  <c r="BN253" i="1"/>
  <c r="BI253" i="1"/>
  <c r="BG253" i="1"/>
  <c r="BF253" i="1"/>
  <c r="BE253" i="1"/>
  <c r="BD253" i="1"/>
  <c r="BB253" i="1"/>
  <c r="DF252" i="1"/>
  <c r="DB252" i="1"/>
  <c r="DA252" i="1"/>
  <c r="CZ252" i="1"/>
  <c r="CY252" i="1"/>
  <c r="CX252" i="1"/>
  <c r="CV252" i="1"/>
  <c r="CU252" i="1"/>
  <c r="CT252" i="1"/>
  <c r="CS252" i="1"/>
  <c r="CQ252" i="1"/>
  <c r="CP252" i="1"/>
  <c r="CO252" i="1"/>
  <c r="CN252" i="1"/>
  <c r="CM252" i="1"/>
  <c r="CF252" i="1"/>
  <c r="CE252" i="1"/>
  <c r="CD252" i="1"/>
  <c r="BW252" i="1"/>
  <c r="BV252" i="1"/>
  <c r="BU252" i="1"/>
  <c r="BT252" i="1"/>
  <c r="BS252" i="1"/>
  <c r="BP252" i="1"/>
  <c r="BO252" i="1"/>
  <c r="BN252" i="1"/>
  <c r="BI252" i="1"/>
  <c r="BG252" i="1"/>
  <c r="BF252" i="1"/>
  <c r="BE252" i="1"/>
  <c r="BD252" i="1"/>
  <c r="BB252" i="1"/>
  <c r="DF251" i="1"/>
  <c r="DB251" i="1"/>
  <c r="DA251" i="1"/>
  <c r="CZ251" i="1"/>
  <c r="CY251" i="1"/>
  <c r="CX251" i="1"/>
  <c r="CV251" i="1"/>
  <c r="CU251" i="1"/>
  <c r="CT251" i="1"/>
  <c r="CS251" i="1"/>
  <c r="CQ251" i="1"/>
  <c r="CP251" i="1"/>
  <c r="CO251" i="1"/>
  <c r="CN251" i="1"/>
  <c r="CM251" i="1"/>
  <c r="CF251" i="1"/>
  <c r="CE251" i="1"/>
  <c r="CD251" i="1"/>
  <c r="BW251" i="1"/>
  <c r="BV251" i="1"/>
  <c r="BU251" i="1"/>
  <c r="BT251" i="1"/>
  <c r="BS251" i="1"/>
  <c r="BP251" i="1"/>
  <c r="BO251" i="1"/>
  <c r="BN251" i="1"/>
  <c r="BI251" i="1"/>
  <c r="BG251" i="1"/>
  <c r="BF251" i="1"/>
  <c r="BE251" i="1"/>
  <c r="BD251" i="1"/>
  <c r="BB251" i="1"/>
  <c r="DF250" i="1"/>
  <c r="DB250" i="1"/>
  <c r="DA250" i="1"/>
  <c r="CZ250" i="1"/>
  <c r="CY250" i="1"/>
  <c r="CX250" i="1"/>
  <c r="CV250" i="1"/>
  <c r="CU250" i="1"/>
  <c r="CT250" i="1"/>
  <c r="CS250" i="1"/>
  <c r="CQ250" i="1"/>
  <c r="CP250" i="1"/>
  <c r="CO250" i="1"/>
  <c r="CN250" i="1"/>
  <c r="CM250" i="1"/>
  <c r="CF250" i="1"/>
  <c r="CE250" i="1"/>
  <c r="CD250" i="1"/>
  <c r="BW250" i="1"/>
  <c r="BV250" i="1"/>
  <c r="BU250" i="1"/>
  <c r="BT250" i="1"/>
  <c r="BS250" i="1"/>
  <c r="BP250" i="1"/>
  <c r="BO250" i="1"/>
  <c r="BN250" i="1"/>
  <c r="BI250" i="1"/>
  <c r="BG250" i="1"/>
  <c r="BF250" i="1"/>
  <c r="BE250" i="1"/>
  <c r="BD250" i="1"/>
  <c r="BB250" i="1"/>
  <c r="DF249" i="1"/>
  <c r="DB249" i="1"/>
  <c r="DA249" i="1"/>
  <c r="CZ249" i="1"/>
  <c r="CY249" i="1"/>
  <c r="CX249" i="1"/>
  <c r="CV249" i="1"/>
  <c r="CU249" i="1"/>
  <c r="CT249" i="1"/>
  <c r="CS249" i="1"/>
  <c r="CQ249" i="1"/>
  <c r="CP249" i="1"/>
  <c r="CO249" i="1"/>
  <c r="CN249" i="1"/>
  <c r="CM249" i="1"/>
  <c r="CF249" i="1"/>
  <c r="CE249" i="1"/>
  <c r="CD249" i="1"/>
  <c r="BW249" i="1"/>
  <c r="BV249" i="1"/>
  <c r="BU249" i="1"/>
  <c r="BT249" i="1"/>
  <c r="BS249" i="1"/>
  <c r="BP249" i="1"/>
  <c r="BO249" i="1"/>
  <c r="BN249" i="1"/>
  <c r="BI249" i="1"/>
  <c r="BG249" i="1"/>
  <c r="BF249" i="1"/>
  <c r="BE249" i="1"/>
  <c r="BD249" i="1"/>
  <c r="BB249" i="1"/>
  <c r="DF248" i="1"/>
  <c r="DB248" i="1"/>
  <c r="DA248" i="1"/>
  <c r="CZ248" i="1"/>
  <c r="CY248" i="1"/>
  <c r="CX248" i="1"/>
  <c r="CV248" i="1"/>
  <c r="CU248" i="1"/>
  <c r="CT248" i="1"/>
  <c r="CS248" i="1"/>
  <c r="CQ248" i="1"/>
  <c r="CP248" i="1"/>
  <c r="CO248" i="1"/>
  <c r="CN248" i="1"/>
  <c r="CM248" i="1"/>
  <c r="CF248" i="1"/>
  <c r="CE248" i="1"/>
  <c r="CD248" i="1"/>
  <c r="BW248" i="1"/>
  <c r="BV248" i="1"/>
  <c r="BU248" i="1"/>
  <c r="BT248" i="1"/>
  <c r="BS248" i="1"/>
  <c r="BP248" i="1"/>
  <c r="BO248" i="1"/>
  <c r="BN248" i="1"/>
  <c r="BI248" i="1"/>
  <c r="BG248" i="1"/>
  <c r="BF248" i="1"/>
  <c r="BE248" i="1"/>
  <c r="BD248" i="1"/>
  <c r="BB248" i="1"/>
  <c r="DF247" i="1"/>
  <c r="DB247" i="1"/>
  <c r="DA247" i="1"/>
  <c r="CZ247" i="1"/>
  <c r="CY247" i="1"/>
  <c r="CX247" i="1"/>
  <c r="CV247" i="1"/>
  <c r="CU247" i="1"/>
  <c r="CT247" i="1"/>
  <c r="CS247" i="1"/>
  <c r="CQ247" i="1"/>
  <c r="CP247" i="1"/>
  <c r="CO247" i="1"/>
  <c r="CN247" i="1"/>
  <c r="CM247" i="1"/>
  <c r="CF247" i="1"/>
  <c r="CE247" i="1"/>
  <c r="CD247" i="1"/>
  <c r="BW247" i="1"/>
  <c r="BV247" i="1"/>
  <c r="BU247" i="1"/>
  <c r="BT247" i="1"/>
  <c r="BS247" i="1"/>
  <c r="BP247" i="1"/>
  <c r="BO247" i="1"/>
  <c r="BN247" i="1"/>
  <c r="BI247" i="1"/>
  <c r="BG247" i="1"/>
  <c r="BF247" i="1"/>
  <c r="BE247" i="1"/>
  <c r="BD247" i="1"/>
  <c r="BB247" i="1"/>
  <c r="DF246" i="1"/>
  <c r="DB246" i="1"/>
  <c r="DA246" i="1"/>
  <c r="CZ246" i="1"/>
  <c r="CY246" i="1"/>
  <c r="CX246" i="1"/>
  <c r="CV246" i="1"/>
  <c r="CU246" i="1"/>
  <c r="CT246" i="1"/>
  <c r="CS246" i="1"/>
  <c r="CQ246" i="1"/>
  <c r="CP246" i="1"/>
  <c r="CO246" i="1"/>
  <c r="CN246" i="1"/>
  <c r="CM246" i="1"/>
  <c r="CF246" i="1"/>
  <c r="CE246" i="1"/>
  <c r="CD246" i="1"/>
  <c r="BW246" i="1"/>
  <c r="BV246" i="1"/>
  <c r="BU246" i="1"/>
  <c r="BT246" i="1"/>
  <c r="BS246" i="1"/>
  <c r="BP246" i="1"/>
  <c r="BO246" i="1"/>
  <c r="BN246" i="1"/>
  <c r="BI246" i="1"/>
  <c r="BG246" i="1"/>
  <c r="BF246" i="1"/>
  <c r="BE246" i="1"/>
  <c r="BD246" i="1"/>
  <c r="BB246" i="1"/>
  <c r="DF245" i="1"/>
  <c r="DB245" i="1"/>
  <c r="DA245" i="1"/>
  <c r="CZ245" i="1"/>
  <c r="CY245" i="1"/>
  <c r="CX245" i="1"/>
  <c r="CV245" i="1"/>
  <c r="CU245" i="1"/>
  <c r="CT245" i="1"/>
  <c r="CS245" i="1"/>
  <c r="CQ245" i="1"/>
  <c r="CP245" i="1"/>
  <c r="CO245" i="1"/>
  <c r="CN245" i="1"/>
  <c r="CM245" i="1"/>
  <c r="CF245" i="1"/>
  <c r="CE245" i="1"/>
  <c r="CD245" i="1"/>
  <c r="BW245" i="1"/>
  <c r="BV245" i="1"/>
  <c r="BU245" i="1"/>
  <c r="BT245" i="1"/>
  <c r="BS245" i="1"/>
  <c r="BP245" i="1"/>
  <c r="BO245" i="1"/>
  <c r="BN245" i="1"/>
  <c r="BI245" i="1"/>
  <c r="BG245" i="1"/>
  <c r="BF245" i="1"/>
  <c r="BE245" i="1"/>
  <c r="BD245" i="1"/>
  <c r="BB245" i="1"/>
  <c r="DF244" i="1"/>
  <c r="DB244" i="1"/>
  <c r="DA244" i="1"/>
  <c r="CZ244" i="1"/>
  <c r="CY244" i="1"/>
  <c r="CX244" i="1"/>
  <c r="CV244" i="1"/>
  <c r="CU244" i="1"/>
  <c r="CT244" i="1"/>
  <c r="CS244" i="1"/>
  <c r="CQ244" i="1"/>
  <c r="CP244" i="1"/>
  <c r="CO244" i="1"/>
  <c r="CN244" i="1"/>
  <c r="CM244" i="1"/>
  <c r="CF244" i="1"/>
  <c r="CE244" i="1"/>
  <c r="CD244" i="1"/>
  <c r="BW244" i="1"/>
  <c r="BV244" i="1"/>
  <c r="BU244" i="1"/>
  <c r="BT244" i="1"/>
  <c r="BS244" i="1"/>
  <c r="BP244" i="1"/>
  <c r="BO244" i="1"/>
  <c r="BN244" i="1"/>
  <c r="BI244" i="1"/>
  <c r="BG244" i="1"/>
  <c r="BF244" i="1"/>
  <c r="BE244" i="1"/>
  <c r="BD244" i="1"/>
  <c r="BB244" i="1"/>
  <c r="DF243" i="1"/>
  <c r="DB243" i="1"/>
  <c r="DA243" i="1"/>
  <c r="CZ243" i="1"/>
  <c r="CY243" i="1"/>
  <c r="CX243" i="1"/>
  <c r="CV243" i="1"/>
  <c r="CU243" i="1"/>
  <c r="CT243" i="1"/>
  <c r="CS243" i="1"/>
  <c r="CQ243" i="1"/>
  <c r="CP243" i="1"/>
  <c r="CO243" i="1"/>
  <c r="CN243" i="1"/>
  <c r="CM243" i="1"/>
  <c r="CF243" i="1"/>
  <c r="CE243" i="1"/>
  <c r="CD243" i="1"/>
  <c r="BW243" i="1"/>
  <c r="BV243" i="1"/>
  <c r="BU243" i="1"/>
  <c r="BT243" i="1"/>
  <c r="BS243" i="1"/>
  <c r="BP243" i="1"/>
  <c r="BO243" i="1"/>
  <c r="BN243" i="1"/>
  <c r="BI243" i="1"/>
  <c r="BG243" i="1"/>
  <c r="BF243" i="1"/>
  <c r="BE243" i="1"/>
  <c r="BD243" i="1"/>
  <c r="BB243" i="1"/>
  <c r="DF242" i="1"/>
  <c r="DB242" i="1"/>
  <c r="DA242" i="1"/>
  <c r="CZ242" i="1"/>
  <c r="CY242" i="1"/>
  <c r="CX242" i="1"/>
  <c r="CV242" i="1"/>
  <c r="CU242" i="1"/>
  <c r="CT242" i="1"/>
  <c r="CS242" i="1"/>
  <c r="CQ242" i="1"/>
  <c r="CP242" i="1"/>
  <c r="CO242" i="1"/>
  <c r="CN242" i="1"/>
  <c r="CM242" i="1"/>
  <c r="CF242" i="1"/>
  <c r="CE242" i="1"/>
  <c r="CD242" i="1"/>
  <c r="BW242" i="1"/>
  <c r="BV242" i="1"/>
  <c r="BU242" i="1"/>
  <c r="BT242" i="1"/>
  <c r="BS242" i="1"/>
  <c r="BP242" i="1"/>
  <c r="BO242" i="1"/>
  <c r="BN242" i="1"/>
  <c r="BI242" i="1"/>
  <c r="BG242" i="1"/>
  <c r="BF242" i="1"/>
  <c r="BE242" i="1"/>
  <c r="BD242" i="1"/>
  <c r="BB242" i="1"/>
  <c r="DF241" i="1"/>
  <c r="DB241" i="1"/>
  <c r="DA241" i="1"/>
  <c r="CZ241" i="1"/>
  <c r="CY241" i="1"/>
  <c r="CX241" i="1"/>
  <c r="CV241" i="1"/>
  <c r="CU241" i="1"/>
  <c r="CT241" i="1"/>
  <c r="CS241" i="1"/>
  <c r="CQ241" i="1"/>
  <c r="CP241" i="1"/>
  <c r="CO241" i="1"/>
  <c r="CN241" i="1"/>
  <c r="CM241" i="1"/>
  <c r="CF241" i="1"/>
  <c r="CE241" i="1"/>
  <c r="CD241" i="1"/>
  <c r="BW241" i="1"/>
  <c r="BV241" i="1"/>
  <c r="BU241" i="1"/>
  <c r="BT241" i="1"/>
  <c r="BS241" i="1"/>
  <c r="BP241" i="1"/>
  <c r="BO241" i="1"/>
  <c r="BN241" i="1"/>
  <c r="BI241" i="1"/>
  <c r="BG241" i="1"/>
  <c r="BF241" i="1"/>
  <c r="BE241" i="1"/>
  <c r="BD241" i="1"/>
  <c r="BB241" i="1"/>
  <c r="DF240" i="1"/>
  <c r="DB240" i="1"/>
  <c r="DA240" i="1"/>
  <c r="CZ240" i="1"/>
  <c r="CY240" i="1"/>
  <c r="CX240" i="1"/>
  <c r="CV240" i="1"/>
  <c r="CU240" i="1"/>
  <c r="CT240" i="1"/>
  <c r="CS240" i="1"/>
  <c r="CQ240" i="1"/>
  <c r="CP240" i="1"/>
  <c r="CO240" i="1"/>
  <c r="CN240" i="1"/>
  <c r="CM240" i="1"/>
  <c r="CF240" i="1"/>
  <c r="CE240" i="1"/>
  <c r="CD240" i="1"/>
  <c r="BW240" i="1"/>
  <c r="BV240" i="1"/>
  <c r="BU240" i="1"/>
  <c r="BT240" i="1"/>
  <c r="BS240" i="1"/>
  <c r="BP240" i="1"/>
  <c r="BO240" i="1"/>
  <c r="BN240" i="1"/>
  <c r="BI240" i="1"/>
  <c r="BG240" i="1"/>
  <c r="BF240" i="1"/>
  <c r="BE240" i="1"/>
  <c r="BD240" i="1"/>
  <c r="BB240" i="1"/>
  <c r="DF239" i="1"/>
  <c r="DB239" i="1"/>
  <c r="DA239" i="1"/>
  <c r="CZ239" i="1"/>
  <c r="CY239" i="1"/>
  <c r="CX239" i="1"/>
  <c r="CV239" i="1"/>
  <c r="CU239" i="1"/>
  <c r="CT239" i="1"/>
  <c r="CS239" i="1"/>
  <c r="CQ239" i="1"/>
  <c r="CP239" i="1"/>
  <c r="CO239" i="1"/>
  <c r="CN239" i="1"/>
  <c r="CM239" i="1"/>
  <c r="CF239" i="1"/>
  <c r="CE239" i="1"/>
  <c r="CD239" i="1"/>
  <c r="BW239" i="1"/>
  <c r="BV239" i="1"/>
  <c r="BU239" i="1"/>
  <c r="BT239" i="1"/>
  <c r="BS239" i="1"/>
  <c r="BP239" i="1"/>
  <c r="BO239" i="1"/>
  <c r="BN239" i="1"/>
  <c r="BI239" i="1"/>
  <c r="BG239" i="1"/>
  <c r="BF239" i="1"/>
  <c r="BE239" i="1"/>
  <c r="BD239" i="1"/>
  <c r="BB239" i="1"/>
  <c r="DF238" i="1"/>
  <c r="DB238" i="1"/>
  <c r="DA238" i="1"/>
  <c r="CZ238" i="1"/>
  <c r="CY238" i="1"/>
  <c r="CX238" i="1"/>
  <c r="CV238" i="1"/>
  <c r="CU238" i="1"/>
  <c r="CT238" i="1"/>
  <c r="CS238" i="1"/>
  <c r="CQ238" i="1"/>
  <c r="CP238" i="1"/>
  <c r="CO238" i="1"/>
  <c r="CN238" i="1"/>
  <c r="CM238" i="1"/>
  <c r="CF238" i="1"/>
  <c r="CE238" i="1"/>
  <c r="CD238" i="1"/>
  <c r="BW238" i="1"/>
  <c r="BV238" i="1"/>
  <c r="BU238" i="1"/>
  <c r="BT238" i="1"/>
  <c r="BS238" i="1"/>
  <c r="BP238" i="1"/>
  <c r="BO238" i="1"/>
  <c r="BN238" i="1"/>
  <c r="BI238" i="1"/>
  <c r="BG238" i="1"/>
  <c r="BF238" i="1"/>
  <c r="BE238" i="1"/>
  <c r="BD238" i="1"/>
  <c r="BB238" i="1"/>
  <c r="DF237" i="1"/>
  <c r="DB237" i="1"/>
  <c r="DA237" i="1"/>
  <c r="CZ237" i="1"/>
  <c r="CY237" i="1"/>
  <c r="CX237" i="1"/>
  <c r="CV237" i="1"/>
  <c r="CU237" i="1"/>
  <c r="CT237" i="1"/>
  <c r="CS237" i="1"/>
  <c r="CQ237" i="1"/>
  <c r="CP237" i="1"/>
  <c r="CO237" i="1"/>
  <c r="CN237" i="1"/>
  <c r="CM237" i="1"/>
  <c r="CF237" i="1"/>
  <c r="CE237" i="1"/>
  <c r="CD237" i="1"/>
  <c r="BW237" i="1"/>
  <c r="BV237" i="1"/>
  <c r="BU237" i="1"/>
  <c r="BT237" i="1"/>
  <c r="BS237" i="1"/>
  <c r="BP237" i="1"/>
  <c r="BO237" i="1"/>
  <c r="BN237" i="1"/>
  <c r="BI237" i="1"/>
  <c r="BG237" i="1"/>
  <c r="BF237" i="1"/>
  <c r="BE237" i="1"/>
  <c r="BD237" i="1"/>
  <c r="BB237" i="1"/>
  <c r="DF236" i="1"/>
  <c r="DB236" i="1"/>
  <c r="DA236" i="1"/>
  <c r="CZ236" i="1"/>
  <c r="CY236" i="1"/>
  <c r="CX236" i="1"/>
  <c r="CV236" i="1"/>
  <c r="CU236" i="1"/>
  <c r="CT236" i="1"/>
  <c r="CS236" i="1"/>
  <c r="CQ236" i="1"/>
  <c r="CP236" i="1"/>
  <c r="CO236" i="1"/>
  <c r="CN236" i="1"/>
  <c r="CM236" i="1"/>
  <c r="CF236" i="1"/>
  <c r="CE236" i="1"/>
  <c r="CD236" i="1"/>
  <c r="BW236" i="1"/>
  <c r="BV236" i="1"/>
  <c r="BU236" i="1"/>
  <c r="BT236" i="1"/>
  <c r="BS236" i="1"/>
  <c r="BP236" i="1"/>
  <c r="BO236" i="1"/>
  <c r="BN236" i="1"/>
  <c r="BI236" i="1"/>
  <c r="BG236" i="1"/>
  <c r="BF236" i="1"/>
  <c r="BE236" i="1"/>
  <c r="BD236" i="1"/>
  <c r="BB236" i="1"/>
  <c r="DF235" i="1"/>
  <c r="DB235" i="1"/>
  <c r="DA235" i="1"/>
  <c r="CZ235" i="1"/>
  <c r="CY235" i="1"/>
  <c r="CX235" i="1"/>
  <c r="CV235" i="1"/>
  <c r="CU235" i="1"/>
  <c r="CT235" i="1"/>
  <c r="CS235" i="1"/>
  <c r="CQ235" i="1"/>
  <c r="CP235" i="1"/>
  <c r="CO235" i="1"/>
  <c r="CN235" i="1"/>
  <c r="CM235" i="1"/>
  <c r="CF235" i="1"/>
  <c r="CE235" i="1"/>
  <c r="CD235" i="1"/>
  <c r="BW235" i="1"/>
  <c r="BV235" i="1"/>
  <c r="BU235" i="1"/>
  <c r="BT235" i="1"/>
  <c r="BS235" i="1"/>
  <c r="BP235" i="1"/>
  <c r="BO235" i="1"/>
  <c r="BN235" i="1"/>
  <c r="BI235" i="1"/>
  <c r="BG235" i="1"/>
  <c r="BF235" i="1"/>
  <c r="BE235" i="1"/>
  <c r="BD235" i="1"/>
  <c r="BB235" i="1"/>
  <c r="DF234" i="1"/>
  <c r="DB234" i="1"/>
  <c r="DA234" i="1"/>
  <c r="CZ234" i="1"/>
  <c r="CY234" i="1"/>
  <c r="CX234" i="1"/>
  <c r="CV234" i="1"/>
  <c r="CU234" i="1"/>
  <c r="CT234" i="1"/>
  <c r="CS234" i="1"/>
  <c r="CQ234" i="1"/>
  <c r="CP234" i="1"/>
  <c r="CO234" i="1"/>
  <c r="CN234" i="1"/>
  <c r="CM234" i="1"/>
  <c r="CF234" i="1"/>
  <c r="CE234" i="1"/>
  <c r="CD234" i="1"/>
  <c r="BW234" i="1"/>
  <c r="BV234" i="1"/>
  <c r="BU234" i="1"/>
  <c r="BT234" i="1"/>
  <c r="BS234" i="1"/>
  <c r="BP234" i="1"/>
  <c r="BO234" i="1"/>
  <c r="BN234" i="1"/>
  <c r="BI234" i="1"/>
  <c r="BG234" i="1"/>
  <c r="BF234" i="1"/>
  <c r="BE234" i="1"/>
  <c r="BD234" i="1"/>
  <c r="BB234" i="1"/>
  <c r="DF233" i="1"/>
  <c r="DB233" i="1"/>
  <c r="DA233" i="1"/>
  <c r="CZ233" i="1"/>
  <c r="CY233" i="1"/>
  <c r="CX233" i="1"/>
  <c r="CV233" i="1"/>
  <c r="CU233" i="1"/>
  <c r="CT233" i="1"/>
  <c r="CS233" i="1"/>
  <c r="CQ233" i="1"/>
  <c r="CP233" i="1"/>
  <c r="CO233" i="1"/>
  <c r="CN233" i="1"/>
  <c r="CM233" i="1"/>
  <c r="CF233" i="1"/>
  <c r="CE233" i="1"/>
  <c r="CD233" i="1"/>
  <c r="BW233" i="1"/>
  <c r="BV233" i="1"/>
  <c r="BU233" i="1"/>
  <c r="BT233" i="1"/>
  <c r="BS233" i="1"/>
  <c r="BP233" i="1"/>
  <c r="BO233" i="1"/>
  <c r="BN233" i="1"/>
  <c r="BI233" i="1"/>
  <c r="BG233" i="1"/>
  <c r="BF233" i="1"/>
  <c r="BE233" i="1"/>
  <c r="BD233" i="1"/>
  <c r="BB233" i="1"/>
  <c r="DF232" i="1"/>
  <c r="DB232" i="1"/>
  <c r="DA232" i="1"/>
  <c r="CZ232" i="1"/>
  <c r="CY232" i="1"/>
  <c r="CX232" i="1"/>
  <c r="CV232" i="1"/>
  <c r="CU232" i="1"/>
  <c r="CT232" i="1"/>
  <c r="CS232" i="1"/>
  <c r="CQ232" i="1"/>
  <c r="CP232" i="1"/>
  <c r="CO232" i="1"/>
  <c r="CN232" i="1"/>
  <c r="CM232" i="1"/>
  <c r="CF232" i="1"/>
  <c r="CE232" i="1"/>
  <c r="CD232" i="1"/>
  <c r="BW232" i="1"/>
  <c r="BV232" i="1"/>
  <c r="BU232" i="1"/>
  <c r="BT232" i="1"/>
  <c r="BS232" i="1"/>
  <c r="BP232" i="1"/>
  <c r="BO232" i="1"/>
  <c r="BN232" i="1"/>
  <c r="BI232" i="1"/>
  <c r="BG232" i="1"/>
  <c r="BF232" i="1"/>
  <c r="BE232" i="1"/>
  <c r="BD232" i="1"/>
  <c r="BB232" i="1"/>
  <c r="DF231" i="1"/>
  <c r="DB231" i="1"/>
  <c r="DA231" i="1"/>
  <c r="CZ231" i="1"/>
  <c r="CY231" i="1"/>
  <c r="CX231" i="1"/>
  <c r="CV231" i="1"/>
  <c r="CU231" i="1"/>
  <c r="CT231" i="1"/>
  <c r="CS231" i="1"/>
  <c r="CQ231" i="1"/>
  <c r="CP231" i="1"/>
  <c r="CO231" i="1"/>
  <c r="CN231" i="1"/>
  <c r="CM231" i="1"/>
  <c r="CF231" i="1"/>
  <c r="CE231" i="1"/>
  <c r="CD231" i="1"/>
  <c r="BW231" i="1"/>
  <c r="BV231" i="1"/>
  <c r="BU231" i="1"/>
  <c r="BT231" i="1"/>
  <c r="BS231" i="1"/>
  <c r="BP231" i="1"/>
  <c r="BO231" i="1"/>
  <c r="BN231" i="1"/>
  <c r="BI231" i="1"/>
  <c r="BG231" i="1"/>
  <c r="BF231" i="1"/>
  <c r="BE231" i="1"/>
  <c r="BD231" i="1"/>
  <c r="BB231" i="1"/>
  <c r="DF230" i="1"/>
  <c r="DB230" i="1"/>
  <c r="DA230" i="1"/>
  <c r="CZ230" i="1"/>
  <c r="CY230" i="1"/>
  <c r="CX230" i="1"/>
  <c r="CV230" i="1"/>
  <c r="CU230" i="1"/>
  <c r="CT230" i="1"/>
  <c r="CS230" i="1"/>
  <c r="CQ230" i="1"/>
  <c r="CP230" i="1"/>
  <c r="CO230" i="1"/>
  <c r="CN230" i="1"/>
  <c r="CM230" i="1"/>
  <c r="CF230" i="1"/>
  <c r="CE230" i="1"/>
  <c r="CD230" i="1"/>
  <c r="BW230" i="1"/>
  <c r="BV230" i="1"/>
  <c r="BU230" i="1"/>
  <c r="BT230" i="1"/>
  <c r="BS230" i="1"/>
  <c r="BP230" i="1"/>
  <c r="BO230" i="1"/>
  <c r="BN230" i="1"/>
  <c r="BI230" i="1"/>
  <c r="BG230" i="1"/>
  <c r="BF230" i="1"/>
  <c r="BE230" i="1"/>
  <c r="BD230" i="1"/>
  <c r="BB230" i="1"/>
  <c r="DF229" i="1"/>
  <c r="DB229" i="1"/>
  <c r="DA229" i="1"/>
  <c r="CZ229" i="1"/>
  <c r="CY229" i="1"/>
  <c r="CX229" i="1"/>
  <c r="CV229" i="1"/>
  <c r="CU229" i="1"/>
  <c r="CT229" i="1"/>
  <c r="CS229" i="1"/>
  <c r="CQ229" i="1"/>
  <c r="CP229" i="1"/>
  <c r="CO229" i="1"/>
  <c r="CN229" i="1"/>
  <c r="CM229" i="1"/>
  <c r="CF229" i="1"/>
  <c r="CE229" i="1"/>
  <c r="CD229" i="1"/>
  <c r="BW229" i="1"/>
  <c r="BV229" i="1"/>
  <c r="BU229" i="1"/>
  <c r="BT229" i="1"/>
  <c r="BS229" i="1"/>
  <c r="BP229" i="1"/>
  <c r="BO229" i="1"/>
  <c r="BN229" i="1"/>
  <c r="BI229" i="1"/>
  <c r="BG229" i="1"/>
  <c r="BF229" i="1"/>
  <c r="BE229" i="1"/>
  <c r="BD229" i="1"/>
  <c r="BB229" i="1"/>
  <c r="DF228" i="1"/>
  <c r="DB228" i="1"/>
  <c r="DA228" i="1"/>
  <c r="CZ228" i="1"/>
  <c r="CY228" i="1"/>
  <c r="CX228" i="1"/>
  <c r="CV228" i="1"/>
  <c r="CU228" i="1"/>
  <c r="CT228" i="1"/>
  <c r="CS228" i="1"/>
  <c r="CQ228" i="1"/>
  <c r="CP228" i="1"/>
  <c r="CO228" i="1"/>
  <c r="CN228" i="1"/>
  <c r="CM228" i="1"/>
  <c r="CF228" i="1"/>
  <c r="CE228" i="1"/>
  <c r="CD228" i="1"/>
  <c r="BW228" i="1"/>
  <c r="BV228" i="1"/>
  <c r="BU228" i="1"/>
  <c r="BT228" i="1"/>
  <c r="BS228" i="1"/>
  <c r="BP228" i="1"/>
  <c r="BO228" i="1"/>
  <c r="BN228" i="1"/>
  <c r="BI228" i="1"/>
  <c r="BG228" i="1"/>
  <c r="BF228" i="1"/>
  <c r="BE228" i="1"/>
  <c r="BD228" i="1"/>
  <c r="BB228" i="1"/>
  <c r="H228" i="1"/>
  <c r="DF227" i="1"/>
  <c r="DB227" i="1"/>
  <c r="DA227" i="1"/>
  <c r="CZ227" i="1"/>
  <c r="CY227" i="1"/>
  <c r="CX227" i="1"/>
  <c r="CV227" i="1"/>
  <c r="CU227" i="1"/>
  <c r="CT227" i="1"/>
  <c r="CS227" i="1"/>
  <c r="CQ227" i="1"/>
  <c r="CP227" i="1"/>
  <c r="CO227" i="1"/>
  <c r="CN227" i="1"/>
  <c r="CM227" i="1"/>
  <c r="CF227" i="1"/>
  <c r="CE227" i="1"/>
  <c r="CD227" i="1"/>
  <c r="BW227" i="1"/>
  <c r="BV227" i="1"/>
  <c r="BU227" i="1"/>
  <c r="BT227" i="1"/>
  <c r="BS227" i="1"/>
  <c r="BP227" i="1"/>
  <c r="BO227" i="1"/>
  <c r="BN227" i="1"/>
  <c r="BI227" i="1"/>
  <c r="BG227" i="1"/>
  <c r="BF227" i="1"/>
  <c r="BE227" i="1"/>
  <c r="BD227" i="1"/>
  <c r="BB227" i="1"/>
  <c r="H227" i="1"/>
  <c r="DF226" i="1"/>
  <c r="DB226" i="1"/>
  <c r="DA226" i="1"/>
  <c r="CZ226" i="1"/>
  <c r="CY226" i="1"/>
  <c r="CX226" i="1"/>
  <c r="CV226" i="1"/>
  <c r="CU226" i="1"/>
  <c r="CT226" i="1"/>
  <c r="CS226" i="1"/>
  <c r="CQ226" i="1"/>
  <c r="CP226" i="1"/>
  <c r="CO226" i="1"/>
  <c r="CN226" i="1"/>
  <c r="CM226" i="1"/>
  <c r="CF226" i="1"/>
  <c r="CE226" i="1"/>
  <c r="CD226" i="1"/>
  <c r="BW226" i="1"/>
  <c r="BV226" i="1"/>
  <c r="BU226" i="1"/>
  <c r="BT226" i="1"/>
  <c r="BS226" i="1"/>
  <c r="BP226" i="1"/>
  <c r="BO226" i="1"/>
  <c r="BN226" i="1"/>
  <c r="BI226" i="1"/>
  <c r="BG226" i="1"/>
  <c r="BF226" i="1"/>
  <c r="BE226" i="1"/>
  <c r="BD226" i="1"/>
  <c r="BB226" i="1"/>
  <c r="H226" i="1"/>
  <c r="DF225" i="1"/>
  <c r="DB225" i="1"/>
  <c r="DA225" i="1"/>
  <c r="CZ225" i="1"/>
  <c r="CY225" i="1"/>
  <c r="CX225" i="1"/>
  <c r="CV225" i="1"/>
  <c r="CU225" i="1"/>
  <c r="CT225" i="1"/>
  <c r="CS225" i="1"/>
  <c r="CQ225" i="1"/>
  <c r="CP225" i="1"/>
  <c r="CO225" i="1"/>
  <c r="CN225" i="1"/>
  <c r="CM225" i="1"/>
  <c r="CF225" i="1"/>
  <c r="CE225" i="1"/>
  <c r="CD225" i="1"/>
  <c r="BW225" i="1"/>
  <c r="BV225" i="1"/>
  <c r="BU225" i="1"/>
  <c r="BT225" i="1"/>
  <c r="BS225" i="1"/>
  <c r="BP225" i="1"/>
  <c r="BO225" i="1"/>
  <c r="BN225" i="1"/>
  <c r="BI225" i="1"/>
  <c r="BG225" i="1"/>
  <c r="BF225" i="1"/>
  <c r="BE225" i="1"/>
  <c r="BD225" i="1"/>
  <c r="BB225" i="1"/>
  <c r="H225" i="1"/>
  <c r="DF224" i="1"/>
  <c r="DB224" i="1"/>
  <c r="DA224" i="1"/>
  <c r="CZ224" i="1"/>
  <c r="CY224" i="1"/>
  <c r="CX224" i="1"/>
  <c r="CV224" i="1"/>
  <c r="CU224" i="1"/>
  <c r="CT224" i="1"/>
  <c r="CS224" i="1"/>
  <c r="CQ224" i="1"/>
  <c r="CP224" i="1"/>
  <c r="CO224" i="1"/>
  <c r="CN224" i="1"/>
  <c r="CM224" i="1"/>
  <c r="CF224" i="1"/>
  <c r="CE224" i="1"/>
  <c r="CD224" i="1"/>
  <c r="BW224" i="1"/>
  <c r="BV224" i="1"/>
  <c r="BU224" i="1"/>
  <c r="BT224" i="1"/>
  <c r="BS224" i="1"/>
  <c r="BP224" i="1"/>
  <c r="BO224" i="1"/>
  <c r="BN224" i="1"/>
  <c r="BI224" i="1"/>
  <c r="BG224" i="1"/>
  <c r="BF224" i="1"/>
  <c r="BE224" i="1"/>
  <c r="BD224" i="1"/>
  <c r="BB224" i="1"/>
  <c r="H224" i="1"/>
  <c r="DF223" i="1"/>
  <c r="DB223" i="1"/>
  <c r="DA223" i="1"/>
  <c r="CZ223" i="1"/>
  <c r="CY223" i="1"/>
  <c r="CX223" i="1"/>
  <c r="CV223" i="1"/>
  <c r="CU223" i="1"/>
  <c r="CT223" i="1"/>
  <c r="CS223" i="1"/>
  <c r="CQ223" i="1"/>
  <c r="CP223" i="1"/>
  <c r="CO223" i="1"/>
  <c r="CN223" i="1"/>
  <c r="CM223" i="1"/>
  <c r="CF223" i="1"/>
  <c r="CE223" i="1"/>
  <c r="CD223" i="1"/>
  <c r="BW223" i="1"/>
  <c r="BV223" i="1"/>
  <c r="BU223" i="1"/>
  <c r="BT223" i="1"/>
  <c r="BS223" i="1"/>
  <c r="BP223" i="1"/>
  <c r="BO223" i="1"/>
  <c r="BN223" i="1"/>
  <c r="BI223" i="1"/>
  <c r="BG223" i="1"/>
  <c r="BF223" i="1"/>
  <c r="BE223" i="1"/>
  <c r="BD223" i="1"/>
  <c r="BB223" i="1"/>
  <c r="H223" i="1"/>
  <c r="DF222" i="1"/>
  <c r="DB222" i="1"/>
  <c r="DA222" i="1"/>
  <c r="CZ222" i="1"/>
  <c r="CY222" i="1"/>
  <c r="CX222" i="1"/>
  <c r="CV222" i="1"/>
  <c r="CU222" i="1"/>
  <c r="CT222" i="1"/>
  <c r="CS222" i="1"/>
  <c r="CQ222" i="1"/>
  <c r="CP222" i="1"/>
  <c r="CO222" i="1"/>
  <c r="CN222" i="1"/>
  <c r="CM222" i="1"/>
  <c r="CF222" i="1"/>
  <c r="CE222" i="1"/>
  <c r="CD222" i="1"/>
  <c r="BW222" i="1"/>
  <c r="BV222" i="1"/>
  <c r="BU222" i="1"/>
  <c r="BT222" i="1"/>
  <c r="BS222" i="1"/>
  <c r="BP222" i="1"/>
  <c r="BO222" i="1"/>
  <c r="BN222" i="1"/>
  <c r="BI222" i="1"/>
  <c r="BG222" i="1"/>
  <c r="BF222" i="1"/>
  <c r="BE222" i="1"/>
  <c r="BD222" i="1"/>
  <c r="BB222" i="1"/>
  <c r="H222" i="1"/>
  <c r="DF221" i="1"/>
  <c r="DB221" i="1"/>
  <c r="DA221" i="1"/>
  <c r="CZ221" i="1"/>
  <c r="CY221" i="1"/>
  <c r="CX221" i="1"/>
  <c r="CV221" i="1"/>
  <c r="CU221" i="1"/>
  <c r="CT221" i="1"/>
  <c r="CS221" i="1"/>
  <c r="CQ221" i="1"/>
  <c r="CP221" i="1"/>
  <c r="CO221" i="1"/>
  <c r="CN221" i="1"/>
  <c r="CM221" i="1"/>
  <c r="CF221" i="1"/>
  <c r="CE221" i="1"/>
  <c r="CD221" i="1"/>
  <c r="BW221" i="1"/>
  <c r="BV221" i="1"/>
  <c r="BU221" i="1"/>
  <c r="BT221" i="1"/>
  <c r="BS221" i="1"/>
  <c r="BP221" i="1"/>
  <c r="BO221" i="1"/>
  <c r="BN221" i="1"/>
  <c r="BI221" i="1"/>
  <c r="BG221" i="1"/>
  <c r="BF221" i="1"/>
  <c r="BE221" i="1"/>
  <c r="BD221" i="1"/>
  <c r="BB221" i="1"/>
  <c r="H221" i="1"/>
  <c r="DF220" i="1"/>
  <c r="DB220" i="1"/>
  <c r="DA220" i="1"/>
  <c r="CZ220" i="1"/>
  <c r="CY220" i="1"/>
  <c r="CX220" i="1"/>
  <c r="CV220" i="1"/>
  <c r="CU220" i="1"/>
  <c r="CT220" i="1"/>
  <c r="CS220" i="1"/>
  <c r="CQ220" i="1"/>
  <c r="CP220" i="1"/>
  <c r="CO220" i="1"/>
  <c r="CN220" i="1"/>
  <c r="CM220" i="1"/>
  <c r="CF220" i="1"/>
  <c r="CE220" i="1"/>
  <c r="CD220" i="1"/>
  <c r="BW220" i="1"/>
  <c r="BV220" i="1"/>
  <c r="BU220" i="1"/>
  <c r="BT220" i="1"/>
  <c r="BS220" i="1"/>
  <c r="BP220" i="1"/>
  <c r="BO220" i="1"/>
  <c r="BN220" i="1"/>
  <c r="BI220" i="1"/>
  <c r="BG220" i="1"/>
  <c r="BF220" i="1"/>
  <c r="BE220" i="1"/>
  <c r="BD220" i="1"/>
  <c r="BB220" i="1"/>
  <c r="H220" i="1"/>
  <c r="DF219" i="1"/>
  <c r="DB219" i="1"/>
  <c r="DA219" i="1"/>
  <c r="CZ219" i="1"/>
  <c r="CY219" i="1"/>
  <c r="CX219" i="1"/>
  <c r="CV219" i="1"/>
  <c r="CU219" i="1"/>
  <c r="CT219" i="1"/>
  <c r="CS219" i="1"/>
  <c r="CQ219" i="1"/>
  <c r="CP219" i="1"/>
  <c r="CO219" i="1"/>
  <c r="CN219" i="1"/>
  <c r="CM219" i="1"/>
  <c r="CF219" i="1"/>
  <c r="CE219" i="1"/>
  <c r="CD219" i="1"/>
  <c r="BW219" i="1"/>
  <c r="BV219" i="1"/>
  <c r="BU219" i="1"/>
  <c r="BT219" i="1"/>
  <c r="BS219" i="1"/>
  <c r="BP219" i="1"/>
  <c r="BO219" i="1"/>
  <c r="BN219" i="1"/>
  <c r="BI219" i="1"/>
  <c r="BG219" i="1"/>
  <c r="BF219" i="1"/>
  <c r="BE219" i="1"/>
  <c r="BD219" i="1"/>
  <c r="BB219" i="1"/>
  <c r="H219" i="1"/>
  <c r="DF218" i="1"/>
  <c r="DB218" i="1"/>
  <c r="DA218" i="1"/>
  <c r="CZ218" i="1"/>
  <c r="CY218" i="1"/>
  <c r="CX218" i="1"/>
  <c r="CV218" i="1"/>
  <c r="CU218" i="1"/>
  <c r="CT218" i="1"/>
  <c r="CS218" i="1"/>
  <c r="CQ218" i="1"/>
  <c r="CP218" i="1"/>
  <c r="CO218" i="1"/>
  <c r="CN218" i="1"/>
  <c r="CM218" i="1"/>
  <c r="CF218" i="1"/>
  <c r="CE218" i="1"/>
  <c r="CD218" i="1"/>
  <c r="BW218" i="1"/>
  <c r="BV218" i="1"/>
  <c r="BU218" i="1"/>
  <c r="BT218" i="1"/>
  <c r="BS218" i="1"/>
  <c r="BP218" i="1"/>
  <c r="BO218" i="1"/>
  <c r="BN218" i="1"/>
  <c r="BI218" i="1"/>
  <c r="BG218" i="1"/>
  <c r="BF218" i="1"/>
  <c r="BE218" i="1"/>
  <c r="BD218" i="1"/>
  <c r="BB218" i="1"/>
  <c r="H218" i="1"/>
  <c r="DF217" i="1"/>
  <c r="DB217" i="1"/>
  <c r="DA217" i="1"/>
  <c r="CZ217" i="1"/>
  <c r="CY217" i="1"/>
  <c r="CX217" i="1"/>
  <c r="CV217" i="1"/>
  <c r="CU217" i="1"/>
  <c r="CT217" i="1"/>
  <c r="CS217" i="1"/>
  <c r="CQ217" i="1"/>
  <c r="CP217" i="1"/>
  <c r="CO217" i="1"/>
  <c r="CN217" i="1"/>
  <c r="CM217" i="1"/>
  <c r="CF217" i="1"/>
  <c r="CE217" i="1"/>
  <c r="CD217" i="1"/>
  <c r="BW217" i="1"/>
  <c r="BV217" i="1"/>
  <c r="BU217" i="1"/>
  <c r="BT217" i="1"/>
  <c r="BS217" i="1"/>
  <c r="BP217" i="1"/>
  <c r="BO217" i="1"/>
  <c r="BN217" i="1"/>
  <c r="BI217" i="1"/>
  <c r="BG217" i="1"/>
  <c r="BF217" i="1"/>
  <c r="BE217" i="1"/>
  <c r="BD217" i="1"/>
  <c r="BB217" i="1"/>
  <c r="H217" i="1"/>
  <c r="DF216" i="1"/>
  <c r="DB216" i="1"/>
  <c r="DA216" i="1"/>
  <c r="CZ216" i="1"/>
  <c r="CY216" i="1"/>
  <c r="CX216" i="1"/>
  <c r="CV216" i="1"/>
  <c r="CU216" i="1"/>
  <c r="CT216" i="1"/>
  <c r="CS216" i="1"/>
  <c r="CQ216" i="1"/>
  <c r="CP216" i="1"/>
  <c r="CO216" i="1"/>
  <c r="CN216" i="1"/>
  <c r="CM216" i="1"/>
  <c r="CF216" i="1"/>
  <c r="CE216" i="1"/>
  <c r="CD216" i="1"/>
  <c r="BW216" i="1"/>
  <c r="BV216" i="1"/>
  <c r="BU216" i="1"/>
  <c r="BT216" i="1"/>
  <c r="BS216" i="1"/>
  <c r="BP216" i="1"/>
  <c r="BO216" i="1"/>
  <c r="BN216" i="1"/>
  <c r="BI216" i="1"/>
  <c r="BG216" i="1"/>
  <c r="BF216" i="1"/>
  <c r="BE216" i="1"/>
  <c r="BD216" i="1"/>
  <c r="BB216" i="1"/>
  <c r="H216" i="1"/>
  <c r="DF215" i="1"/>
  <c r="DB215" i="1"/>
  <c r="DA215" i="1"/>
  <c r="CZ215" i="1"/>
  <c r="CY215" i="1"/>
  <c r="CX215" i="1"/>
  <c r="CV215" i="1"/>
  <c r="CU215" i="1"/>
  <c r="CT215" i="1"/>
  <c r="CS215" i="1"/>
  <c r="CQ215" i="1"/>
  <c r="CP215" i="1"/>
  <c r="CO215" i="1"/>
  <c r="CN215" i="1"/>
  <c r="CM215" i="1"/>
  <c r="CF215" i="1"/>
  <c r="CE215" i="1"/>
  <c r="CD215" i="1"/>
  <c r="BW215" i="1"/>
  <c r="BV215" i="1"/>
  <c r="BU215" i="1"/>
  <c r="BT215" i="1"/>
  <c r="BS215" i="1"/>
  <c r="BP215" i="1"/>
  <c r="BO215" i="1"/>
  <c r="BN215" i="1"/>
  <c r="BI215" i="1"/>
  <c r="BG215" i="1"/>
  <c r="BF215" i="1"/>
  <c r="BE215" i="1"/>
  <c r="BD215" i="1"/>
  <c r="BB215" i="1"/>
  <c r="H215" i="1"/>
  <c r="DF214" i="1"/>
  <c r="DB214" i="1"/>
  <c r="DA214" i="1"/>
  <c r="CZ214" i="1"/>
  <c r="CY214" i="1"/>
  <c r="CX214" i="1"/>
  <c r="CV214" i="1"/>
  <c r="CU214" i="1"/>
  <c r="CT214" i="1"/>
  <c r="CS214" i="1"/>
  <c r="CQ214" i="1"/>
  <c r="CP214" i="1"/>
  <c r="CO214" i="1"/>
  <c r="CN214" i="1"/>
  <c r="CM214" i="1"/>
  <c r="CF214" i="1"/>
  <c r="CE214" i="1"/>
  <c r="CD214" i="1"/>
  <c r="BW214" i="1"/>
  <c r="BV214" i="1"/>
  <c r="BU214" i="1"/>
  <c r="BT214" i="1"/>
  <c r="BS214" i="1"/>
  <c r="BP214" i="1"/>
  <c r="BO214" i="1"/>
  <c r="BN214" i="1"/>
  <c r="BI214" i="1"/>
  <c r="BG214" i="1"/>
  <c r="BF214" i="1"/>
  <c r="BE214" i="1"/>
  <c r="BD214" i="1"/>
  <c r="BB214" i="1"/>
  <c r="H214" i="1"/>
  <c r="DF213" i="1"/>
  <c r="DB213" i="1"/>
  <c r="DA213" i="1"/>
  <c r="CZ213" i="1"/>
  <c r="CY213" i="1"/>
  <c r="CX213" i="1"/>
  <c r="CV213" i="1"/>
  <c r="CU213" i="1"/>
  <c r="CT213" i="1"/>
  <c r="CS213" i="1"/>
  <c r="CQ213" i="1"/>
  <c r="CP213" i="1"/>
  <c r="CO213" i="1"/>
  <c r="CN213" i="1"/>
  <c r="CM213" i="1"/>
  <c r="CF213" i="1"/>
  <c r="CE213" i="1"/>
  <c r="CD213" i="1"/>
  <c r="BW213" i="1"/>
  <c r="BV213" i="1"/>
  <c r="BU213" i="1"/>
  <c r="BT213" i="1"/>
  <c r="BS213" i="1"/>
  <c r="BP213" i="1"/>
  <c r="BO213" i="1"/>
  <c r="BN213" i="1"/>
  <c r="BI213" i="1"/>
  <c r="BG213" i="1"/>
  <c r="BF213" i="1"/>
  <c r="BE213" i="1"/>
  <c r="BD213" i="1"/>
  <c r="BB213" i="1"/>
  <c r="H213" i="1"/>
  <c r="DF212" i="1"/>
  <c r="DB212" i="1"/>
  <c r="DA212" i="1"/>
  <c r="CZ212" i="1"/>
  <c r="CY212" i="1"/>
  <c r="CX212" i="1"/>
  <c r="CV212" i="1"/>
  <c r="CU212" i="1"/>
  <c r="CT212" i="1"/>
  <c r="CS212" i="1"/>
  <c r="CQ212" i="1"/>
  <c r="CP212" i="1"/>
  <c r="CO212" i="1"/>
  <c r="CN212" i="1"/>
  <c r="CM212" i="1"/>
  <c r="CF212" i="1"/>
  <c r="CE212" i="1"/>
  <c r="CD212" i="1"/>
  <c r="BW212" i="1"/>
  <c r="BV212" i="1"/>
  <c r="BU212" i="1"/>
  <c r="BT212" i="1"/>
  <c r="BS212" i="1"/>
  <c r="BP212" i="1"/>
  <c r="BO212" i="1"/>
  <c r="BN212" i="1"/>
  <c r="BI212" i="1"/>
  <c r="BG212" i="1"/>
  <c r="BF212" i="1"/>
  <c r="BE212" i="1"/>
  <c r="BD212" i="1"/>
  <c r="BB212" i="1"/>
  <c r="H212" i="1"/>
  <c r="DF211" i="1"/>
  <c r="DB211" i="1"/>
  <c r="DA211" i="1"/>
  <c r="CZ211" i="1"/>
  <c r="CY211" i="1"/>
  <c r="CX211" i="1"/>
  <c r="CV211" i="1"/>
  <c r="CU211" i="1"/>
  <c r="CT211" i="1"/>
  <c r="CS211" i="1"/>
  <c r="CQ211" i="1"/>
  <c r="CP211" i="1"/>
  <c r="CO211" i="1"/>
  <c r="CN211" i="1"/>
  <c r="CM211" i="1"/>
  <c r="CF211" i="1"/>
  <c r="CE211" i="1"/>
  <c r="CD211" i="1"/>
  <c r="BW211" i="1"/>
  <c r="BV211" i="1"/>
  <c r="BU211" i="1"/>
  <c r="BT211" i="1"/>
  <c r="BS211" i="1"/>
  <c r="BP211" i="1"/>
  <c r="BO211" i="1"/>
  <c r="BN211" i="1"/>
  <c r="BI211" i="1"/>
  <c r="BG211" i="1"/>
  <c r="BF211" i="1"/>
  <c r="BE211" i="1"/>
  <c r="BD211" i="1"/>
  <c r="BB211" i="1"/>
  <c r="H211" i="1"/>
  <c r="DF210" i="1"/>
  <c r="DB210" i="1"/>
  <c r="DA210" i="1"/>
  <c r="CZ210" i="1"/>
  <c r="CY210" i="1"/>
  <c r="CX210" i="1"/>
  <c r="CV210" i="1"/>
  <c r="CU210" i="1"/>
  <c r="CT210" i="1"/>
  <c r="CS210" i="1"/>
  <c r="CQ210" i="1"/>
  <c r="CP210" i="1"/>
  <c r="CO210" i="1"/>
  <c r="CN210" i="1"/>
  <c r="CM210" i="1"/>
  <c r="CF210" i="1"/>
  <c r="CE210" i="1"/>
  <c r="CD210" i="1"/>
  <c r="BW210" i="1"/>
  <c r="BV210" i="1"/>
  <c r="BU210" i="1"/>
  <c r="BT210" i="1"/>
  <c r="BS210" i="1"/>
  <c r="BP210" i="1"/>
  <c r="BO210" i="1"/>
  <c r="BN210" i="1"/>
  <c r="BI210" i="1"/>
  <c r="BG210" i="1"/>
  <c r="BF210" i="1"/>
  <c r="BE210" i="1"/>
  <c r="BD210" i="1"/>
  <c r="BB210" i="1"/>
  <c r="H210" i="1"/>
  <c r="DF209" i="1"/>
  <c r="DB209" i="1"/>
  <c r="DA209" i="1"/>
  <c r="CZ209" i="1"/>
  <c r="CY209" i="1"/>
  <c r="CX209" i="1"/>
  <c r="CV209" i="1"/>
  <c r="CU209" i="1"/>
  <c r="CT209" i="1"/>
  <c r="CS209" i="1"/>
  <c r="CQ209" i="1"/>
  <c r="CP209" i="1"/>
  <c r="CO209" i="1"/>
  <c r="CN209" i="1"/>
  <c r="CM209" i="1"/>
  <c r="CF209" i="1"/>
  <c r="CE209" i="1"/>
  <c r="CD209" i="1"/>
  <c r="BW209" i="1"/>
  <c r="BV209" i="1"/>
  <c r="BU209" i="1"/>
  <c r="BT209" i="1"/>
  <c r="BS209" i="1"/>
  <c r="BP209" i="1"/>
  <c r="BO209" i="1"/>
  <c r="BN209" i="1"/>
  <c r="BI209" i="1"/>
  <c r="BG209" i="1"/>
  <c r="BF209" i="1"/>
  <c r="BE209" i="1"/>
  <c r="BD209" i="1"/>
  <c r="BB209" i="1"/>
  <c r="H209" i="1"/>
  <c r="DF208" i="1"/>
  <c r="DB208" i="1"/>
  <c r="DA208" i="1"/>
  <c r="CZ208" i="1"/>
  <c r="CY208" i="1"/>
  <c r="CX208" i="1"/>
  <c r="CV208" i="1"/>
  <c r="CU208" i="1"/>
  <c r="CT208" i="1"/>
  <c r="CS208" i="1"/>
  <c r="CQ208" i="1"/>
  <c r="CP208" i="1"/>
  <c r="CO208" i="1"/>
  <c r="CN208" i="1"/>
  <c r="CM208" i="1"/>
  <c r="CF208" i="1"/>
  <c r="CE208" i="1"/>
  <c r="CD208" i="1"/>
  <c r="BW208" i="1"/>
  <c r="BV208" i="1"/>
  <c r="BU208" i="1"/>
  <c r="BT208" i="1"/>
  <c r="BS208" i="1"/>
  <c r="BP208" i="1"/>
  <c r="BO208" i="1"/>
  <c r="BN208" i="1"/>
  <c r="BI208" i="1"/>
  <c r="BG208" i="1"/>
  <c r="BF208" i="1"/>
  <c r="BE208" i="1"/>
  <c r="BD208" i="1"/>
  <c r="BB208" i="1"/>
  <c r="H208" i="1"/>
  <c r="DF207" i="1"/>
  <c r="DB207" i="1"/>
  <c r="DA207" i="1"/>
  <c r="CZ207" i="1"/>
  <c r="CY207" i="1"/>
  <c r="CX207" i="1"/>
  <c r="CV207" i="1"/>
  <c r="CU207" i="1"/>
  <c r="CT207" i="1"/>
  <c r="CS207" i="1"/>
  <c r="CQ207" i="1"/>
  <c r="CP207" i="1"/>
  <c r="CO207" i="1"/>
  <c r="CN207" i="1"/>
  <c r="CM207" i="1"/>
  <c r="CF207" i="1"/>
  <c r="CE207" i="1"/>
  <c r="CD207" i="1"/>
  <c r="BW207" i="1"/>
  <c r="BV207" i="1"/>
  <c r="BU207" i="1"/>
  <c r="BT207" i="1"/>
  <c r="BS207" i="1"/>
  <c r="BP207" i="1"/>
  <c r="BO207" i="1"/>
  <c r="BN207" i="1"/>
  <c r="BI207" i="1"/>
  <c r="BG207" i="1"/>
  <c r="BF207" i="1"/>
  <c r="BE207" i="1"/>
  <c r="BD207" i="1"/>
  <c r="BB207" i="1"/>
  <c r="DF206" i="1"/>
  <c r="DB206" i="1"/>
  <c r="DA206" i="1"/>
  <c r="CZ206" i="1"/>
  <c r="CY206" i="1"/>
  <c r="CX206" i="1"/>
  <c r="CV206" i="1"/>
  <c r="CU206" i="1"/>
  <c r="CT206" i="1"/>
  <c r="CS206" i="1"/>
  <c r="CQ206" i="1"/>
  <c r="CP206" i="1"/>
  <c r="CO206" i="1"/>
  <c r="CN206" i="1"/>
  <c r="CM206" i="1"/>
  <c r="CF206" i="1"/>
  <c r="CE206" i="1"/>
  <c r="CD206" i="1"/>
  <c r="BW206" i="1"/>
  <c r="BV206" i="1"/>
  <c r="BU206" i="1"/>
  <c r="BT206" i="1"/>
  <c r="BS206" i="1"/>
  <c r="BP206" i="1"/>
  <c r="BO206" i="1"/>
  <c r="BN206" i="1"/>
  <c r="BI206" i="1"/>
  <c r="BG206" i="1"/>
  <c r="BF206" i="1"/>
  <c r="BE206" i="1"/>
  <c r="BD206" i="1"/>
  <c r="BB206" i="1"/>
  <c r="DF205" i="1"/>
  <c r="DB205" i="1"/>
  <c r="DA205" i="1"/>
  <c r="CZ205" i="1"/>
  <c r="CY205" i="1"/>
  <c r="CX205" i="1"/>
  <c r="CV205" i="1"/>
  <c r="CU205" i="1"/>
  <c r="CT205" i="1"/>
  <c r="CS205" i="1"/>
  <c r="CQ205" i="1"/>
  <c r="CP205" i="1"/>
  <c r="CO205" i="1"/>
  <c r="CN205" i="1"/>
  <c r="CM205" i="1"/>
  <c r="CF205" i="1"/>
  <c r="CE205" i="1"/>
  <c r="CD205" i="1"/>
  <c r="BW205" i="1"/>
  <c r="BV205" i="1"/>
  <c r="BU205" i="1"/>
  <c r="BT205" i="1"/>
  <c r="BS205" i="1"/>
  <c r="BP205" i="1"/>
  <c r="BO205" i="1"/>
  <c r="BN205" i="1"/>
  <c r="BI205" i="1"/>
  <c r="BG205" i="1"/>
  <c r="BF205" i="1"/>
  <c r="BE205" i="1"/>
  <c r="BD205" i="1"/>
  <c r="BB205" i="1"/>
  <c r="DF204" i="1"/>
  <c r="DB204" i="1"/>
  <c r="DA204" i="1"/>
  <c r="CZ204" i="1"/>
  <c r="CY204" i="1"/>
  <c r="CX204" i="1"/>
  <c r="CV204" i="1"/>
  <c r="CU204" i="1"/>
  <c r="CT204" i="1"/>
  <c r="CS204" i="1"/>
  <c r="CQ204" i="1"/>
  <c r="CP204" i="1"/>
  <c r="CO204" i="1"/>
  <c r="CN204" i="1"/>
  <c r="CM204" i="1"/>
  <c r="CF204" i="1"/>
  <c r="CE204" i="1"/>
  <c r="CD204" i="1"/>
  <c r="BW204" i="1"/>
  <c r="BV204" i="1"/>
  <c r="BU204" i="1"/>
  <c r="BT204" i="1"/>
  <c r="BS204" i="1"/>
  <c r="BP204" i="1"/>
  <c r="BO204" i="1"/>
  <c r="BN204" i="1"/>
  <c r="BI204" i="1"/>
  <c r="BG204" i="1"/>
  <c r="BF204" i="1"/>
  <c r="BE204" i="1"/>
  <c r="BD204" i="1"/>
  <c r="BB204" i="1"/>
  <c r="DF203" i="1"/>
  <c r="DB203" i="1"/>
  <c r="DA203" i="1"/>
  <c r="CZ203" i="1"/>
  <c r="CY203" i="1"/>
  <c r="CX203" i="1"/>
  <c r="CV203" i="1"/>
  <c r="CU203" i="1"/>
  <c r="CT203" i="1"/>
  <c r="CS203" i="1"/>
  <c r="CQ203" i="1"/>
  <c r="CP203" i="1"/>
  <c r="CO203" i="1"/>
  <c r="CN203" i="1"/>
  <c r="CM203" i="1"/>
  <c r="CF203" i="1"/>
  <c r="CE203" i="1"/>
  <c r="CD203" i="1"/>
  <c r="BW203" i="1"/>
  <c r="BV203" i="1"/>
  <c r="BU203" i="1"/>
  <c r="BT203" i="1"/>
  <c r="BS203" i="1"/>
  <c r="BP203" i="1"/>
  <c r="BO203" i="1"/>
  <c r="BN203" i="1"/>
  <c r="BI203" i="1"/>
  <c r="BG203" i="1"/>
  <c r="BF203" i="1"/>
  <c r="BE203" i="1"/>
  <c r="BD203" i="1"/>
  <c r="BB203" i="1"/>
  <c r="DF202" i="1"/>
  <c r="DB202" i="1"/>
  <c r="DA202" i="1"/>
  <c r="CZ202" i="1"/>
  <c r="CY202" i="1"/>
  <c r="CX202" i="1"/>
  <c r="CV202" i="1"/>
  <c r="CU202" i="1"/>
  <c r="CT202" i="1"/>
  <c r="CS202" i="1"/>
  <c r="CQ202" i="1"/>
  <c r="CP202" i="1"/>
  <c r="CO202" i="1"/>
  <c r="CN202" i="1"/>
  <c r="CM202" i="1"/>
  <c r="CF202" i="1"/>
  <c r="CE202" i="1"/>
  <c r="CD202" i="1"/>
  <c r="BW202" i="1"/>
  <c r="BV202" i="1"/>
  <c r="BU202" i="1"/>
  <c r="BT202" i="1"/>
  <c r="BS202" i="1"/>
  <c r="BP202" i="1"/>
  <c r="BO202" i="1"/>
  <c r="BN202" i="1"/>
  <c r="BI202" i="1"/>
  <c r="BG202" i="1"/>
  <c r="BF202" i="1"/>
  <c r="BE202" i="1"/>
  <c r="BD202" i="1"/>
  <c r="BB202" i="1"/>
  <c r="DF201" i="1"/>
  <c r="DB201" i="1"/>
  <c r="DA201" i="1"/>
  <c r="CZ201" i="1"/>
  <c r="CY201" i="1"/>
  <c r="CX201" i="1"/>
  <c r="CV201" i="1"/>
  <c r="CU201" i="1"/>
  <c r="CT201" i="1"/>
  <c r="CS201" i="1"/>
  <c r="CQ201" i="1"/>
  <c r="CP201" i="1"/>
  <c r="CO201" i="1"/>
  <c r="CN201" i="1"/>
  <c r="CM201" i="1"/>
  <c r="CF201" i="1"/>
  <c r="CE201" i="1"/>
  <c r="CD201" i="1"/>
  <c r="BW201" i="1"/>
  <c r="BV201" i="1"/>
  <c r="BU201" i="1"/>
  <c r="BT201" i="1"/>
  <c r="BS201" i="1"/>
  <c r="BP201" i="1"/>
  <c r="BO201" i="1"/>
  <c r="BN201" i="1"/>
  <c r="BI201" i="1"/>
  <c r="BG201" i="1"/>
  <c r="BF201" i="1"/>
  <c r="BE201" i="1"/>
  <c r="BD201" i="1"/>
  <c r="BB201" i="1"/>
  <c r="DF200" i="1"/>
  <c r="DB200" i="1"/>
  <c r="DA200" i="1"/>
  <c r="CZ200" i="1"/>
  <c r="CY200" i="1"/>
  <c r="CX200" i="1"/>
  <c r="CV200" i="1"/>
  <c r="CU200" i="1"/>
  <c r="CT200" i="1"/>
  <c r="CS200" i="1"/>
  <c r="CQ200" i="1"/>
  <c r="CP200" i="1"/>
  <c r="CO200" i="1"/>
  <c r="CN200" i="1"/>
  <c r="CM200" i="1"/>
  <c r="CF200" i="1"/>
  <c r="CE200" i="1"/>
  <c r="CD200" i="1"/>
  <c r="BW200" i="1"/>
  <c r="BV200" i="1"/>
  <c r="BU200" i="1"/>
  <c r="BT200" i="1"/>
  <c r="BS200" i="1"/>
  <c r="BP200" i="1"/>
  <c r="BO200" i="1"/>
  <c r="BN200" i="1"/>
  <c r="BI200" i="1"/>
  <c r="BG200" i="1"/>
  <c r="BF200" i="1"/>
  <c r="BE200" i="1"/>
  <c r="BD200" i="1"/>
  <c r="BB200" i="1"/>
  <c r="DF199" i="1"/>
  <c r="DB199" i="1"/>
  <c r="DA199" i="1"/>
  <c r="CZ199" i="1"/>
  <c r="CY199" i="1"/>
  <c r="CX199" i="1"/>
  <c r="CV199" i="1"/>
  <c r="CU199" i="1"/>
  <c r="CT199" i="1"/>
  <c r="CS199" i="1"/>
  <c r="CQ199" i="1"/>
  <c r="CP199" i="1"/>
  <c r="CO199" i="1"/>
  <c r="CN199" i="1"/>
  <c r="CM199" i="1"/>
  <c r="CF199" i="1"/>
  <c r="CE199" i="1"/>
  <c r="CD199" i="1"/>
  <c r="BW199" i="1"/>
  <c r="BV199" i="1"/>
  <c r="BU199" i="1"/>
  <c r="BT199" i="1"/>
  <c r="BS199" i="1"/>
  <c r="BP199" i="1"/>
  <c r="BO199" i="1"/>
  <c r="BN199" i="1"/>
  <c r="BI199" i="1"/>
  <c r="BG199" i="1"/>
  <c r="BF199" i="1"/>
  <c r="BE199" i="1"/>
  <c r="BD199" i="1"/>
  <c r="BB199" i="1"/>
  <c r="DF198" i="1"/>
  <c r="DB198" i="1"/>
  <c r="DA198" i="1"/>
  <c r="CZ198" i="1"/>
  <c r="CY198" i="1"/>
  <c r="CX198" i="1"/>
  <c r="CV198" i="1"/>
  <c r="CU198" i="1"/>
  <c r="CT198" i="1"/>
  <c r="CS198" i="1"/>
  <c r="CQ198" i="1"/>
  <c r="CP198" i="1"/>
  <c r="CO198" i="1"/>
  <c r="CN198" i="1"/>
  <c r="CM198" i="1"/>
  <c r="CF198" i="1"/>
  <c r="CE198" i="1"/>
  <c r="CD198" i="1"/>
  <c r="BW198" i="1"/>
  <c r="BV198" i="1"/>
  <c r="BU198" i="1"/>
  <c r="BT198" i="1"/>
  <c r="BS198" i="1"/>
  <c r="BP198" i="1"/>
  <c r="BO198" i="1"/>
  <c r="BN198" i="1"/>
  <c r="BI198" i="1"/>
  <c r="BG198" i="1"/>
  <c r="BF198" i="1"/>
  <c r="BE198" i="1"/>
  <c r="BD198" i="1"/>
  <c r="BB198" i="1"/>
  <c r="DF197" i="1"/>
  <c r="DB197" i="1"/>
  <c r="DA197" i="1"/>
  <c r="CZ197" i="1"/>
  <c r="CY197" i="1"/>
  <c r="CX197" i="1"/>
  <c r="CV197" i="1"/>
  <c r="CU197" i="1"/>
  <c r="CT197" i="1"/>
  <c r="CS197" i="1"/>
  <c r="CQ197" i="1"/>
  <c r="CP197" i="1"/>
  <c r="CO197" i="1"/>
  <c r="CN197" i="1"/>
  <c r="CM197" i="1"/>
  <c r="CF197" i="1"/>
  <c r="CE197" i="1"/>
  <c r="CD197" i="1"/>
  <c r="BW197" i="1"/>
  <c r="BV197" i="1"/>
  <c r="BU197" i="1"/>
  <c r="BT197" i="1"/>
  <c r="BS197" i="1"/>
  <c r="BP197" i="1"/>
  <c r="BO197" i="1"/>
  <c r="BN197" i="1"/>
  <c r="BI197" i="1"/>
  <c r="BG197" i="1"/>
  <c r="BF197" i="1"/>
  <c r="BE197" i="1"/>
  <c r="BD197" i="1"/>
  <c r="BB197" i="1"/>
  <c r="DF196" i="1"/>
  <c r="DB196" i="1"/>
  <c r="DA196" i="1"/>
  <c r="CZ196" i="1"/>
  <c r="CY196" i="1"/>
  <c r="CX196" i="1"/>
  <c r="CV196" i="1"/>
  <c r="CU196" i="1"/>
  <c r="CT196" i="1"/>
  <c r="CS196" i="1"/>
  <c r="CQ196" i="1"/>
  <c r="CP196" i="1"/>
  <c r="CO196" i="1"/>
  <c r="CN196" i="1"/>
  <c r="CM196" i="1"/>
  <c r="CF196" i="1"/>
  <c r="CE196" i="1"/>
  <c r="CD196" i="1"/>
  <c r="BW196" i="1"/>
  <c r="BV196" i="1"/>
  <c r="BU196" i="1"/>
  <c r="BT196" i="1"/>
  <c r="BS196" i="1"/>
  <c r="BP196" i="1"/>
  <c r="BO196" i="1"/>
  <c r="BN196" i="1"/>
  <c r="BI196" i="1"/>
  <c r="BG196" i="1"/>
  <c r="BF196" i="1"/>
  <c r="BE196" i="1"/>
  <c r="BD196" i="1"/>
  <c r="BB196" i="1"/>
  <c r="DF195" i="1"/>
  <c r="DB195" i="1"/>
  <c r="DA195" i="1"/>
  <c r="CZ195" i="1"/>
  <c r="CY195" i="1"/>
  <c r="CX195" i="1"/>
  <c r="CV195" i="1"/>
  <c r="CU195" i="1"/>
  <c r="CT195" i="1"/>
  <c r="CS195" i="1"/>
  <c r="CQ195" i="1"/>
  <c r="CP195" i="1"/>
  <c r="CO195" i="1"/>
  <c r="CN195" i="1"/>
  <c r="CM195" i="1"/>
  <c r="CF195" i="1"/>
  <c r="CE195" i="1"/>
  <c r="CD195" i="1"/>
  <c r="BW195" i="1"/>
  <c r="BV195" i="1"/>
  <c r="BU195" i="1"/>
  <c r="BT195" i="1"/>
  <c r="BS195" i="1"/>
  <c r="BP195" i="1"/>
  <c r="BO195" i="1"/>
  <c r="BN195" i="1"/>
  <c r="BI195" i="1"/>
  <c r="BG195" i="1"/>
  <c r="BF195" i="1"/>
  <c r="BE195" i="1"/>
  <c r="BD195" i="1"/>
  <c r="BB195" i="1"/>
  <c r="DF194" i="1"/>
  <c r="DB194" i="1"/>
  <c r="DA194" i="1"/>
  <c r="CZ194" i="1"/>
  <c r="CY194" i="1"/>
  <c r="CX194" i="1"/>
  <c r="CV194" i="1"/>
  <c r="CU194" i="1"/>
  <c r="CT194" i="1"/>
  <c r="CS194" i="1"/>
  <c r="CQ194" i="1"/>
  <c r="CP194" i="1"/>
  <c r="CO194" i="1"/>
  <c r="CN194" i="1"/>
  <c r="CM194" i="1"/>
  <c r="CF194" i="1"/>
  <c r="CE194" i="1"/>
  <c r="CD194" i="1"/>
  <c r="BW194" i="1"/>
  <c r="BV194" i="1"/>
  <c r="BU194" i="1"/>
  <c r="BT194" i="1"/>
  <c r="BS194" i="1"/>
  <c r="BP194" i="1"/>
  <c r="BO194" i="1"/>
  <c r="BN194" i="1"/>
  <c r="BI194" i="1"/>
  <c r="BG194" i="1"/>
  <c r="BF194" i="1"/>
  <c r="BE194" i="1"/>
  <c r="BD194" i="1"/>
  <c r="BB194" i="1"/>
  <c r="DF193" i="1"/>
  <c r="DB193" i="1"/>
  <c r="DA193" i="1"/>
  <c r="CZ193" i="1"/>
  <c r="CY193" i="1"/>
  <c r="CX193" i="1"/>
  <c r="CV193" i="1"/>
  <c r="CU193" i="1"/>
  <c r="CT193" i="1"/>
  <c r="CS193" i="1"/>
  <c r="CQ193" i="1"/>
  <c r="CP193" i="1"/>
  <c r="CO193" i="1"/>
  <c r="CN193" i="1"/>
  <c r="CM193" i="1"/>
  <c r="CF193" i="1"/>
  <c r="CE193" i="1"/>
  <c r="CD193" i="1"/>
  <c r="BW193" i="1"/>
  <c r="BV193" i="1"/>
  <c r="BU193" i="1"/>
  <c r="BT193" i="1"/>
  <c r="BS193" i="1"/>
  <c r="BP193" i="1"/>
  <c r="BO193" i="1"/>
  <c r="BN193" i="1"/>
  <c r="BI193" i="1"/>
  <c r="BG193" i="1"/>
  <c r="BF193" i="1"/>
  <c r="BE193" i="1"/>
  <c r="BD193" i="1"/>
  <c r="BB193" i="1"/>
  <c r="DF192" i="1"/>
  <c r="DB192" i="1"/>
  <c r="DA192" i="1"/>
  <c r="CZ192" i="1"/>
  <c r="CY192" i="1"/>
  <c r="CX192" i="1"/>
  <c r="CV192" i="1"/>
  <c r="CU192" i="1"/>
  <c r="CT192" i="1"/>
  <c r="CS192" i="1"/>
  <c r="CQ192" i="1"/>
  <c r="CP192" i="1"/>
  <c r="CO192" i="1"/>
  <c r="CN192" i="1"/>
  <c r="CM192" i="1"/>
  <c r="CF192" i="1"/>
  <c r="CE192" i="1"/>
  <c r="CD192" i="1"/>
  <c r="BW192" i="1"/>
  <c r="BV192" i="1"/>
  <c r="BU192" i="1"/>
  <c r="BT192" i="1"/>
  <c r="BS192" i="1"/>
  <c r="BP192" i="1"/>
  <c r="BO192" i="1"/>
  <c r="BN192" i="1"/>
  <c r="BI192" i="1"/>
  <c r="BG192" i="1"/>
  <c r="BF192" i="1"/>
  <c r="BE192" i="1"/>
  <c r="BD192" i="1"/>
  <c r="BB192" i="1"/>
  <c r="DF191" i="1"/>
  <c r="DB191" i="1"/>
  <c r="DA191" i="1"/>
  <c r="CZ191" i="1"/>
  <c r="CY191" i="1"/>
  <c r="CX191" i="1"/>
  <c r="CV191" i="1"/>
  <c r="CU191" i="1"/>
  <c r="CT191" i="1"/>
  <c r="CS191" i="1"/>
  <c r="CQ191" i="1"/>
  <c r="CP191" i="1"/>
  <c r="CO191" i="1"/>
  <c r="CN191" i="1"/>
  <c r="CM191" i="1"/>
  <c r="CF191" i="1"/>
  <c r="CE191" i="1"/>
  <c r="CD191" i="1"/>
  <c r="BW191" i="1"/>
  <c r="BV191" i="1"/>
  <c r="BU191" i="1"/>
  <c r="BT191" i="1"/>
  <c r="BS191" i="1"/>
  <c r="BP191" i="1"/>
  <c r="BO191" i="1"/>
  <c r="BN191" i="1"/>
  <c r="BI191" i="1"/>
  <c r="BG191" i="1"/>
  <c r="BF191" i="1"/>
  <c r="BE191" i="1"/>
  <c r="BD191" i="1"/>
  <c r="BB191" i="1"/>
  <c r="DF190" i="1"/>
  <c r="DB190" i="1"/>
  <c r="DA190" i="1"/>
  <c r="CZ190" i="1"/>
  <c r="CY190" i="1"/>
  <c r="CX190" i="1"/>
  <c r="CV190" i="1"/>
  <c r="CU190" i="1"/>
  <c r="CT190" i="1"/>
  <c r="CS190" i="1"/>
  <c r="CQ190" i="1"/>
  <c r="CP190" i="1"/>
  <c r="CO190" i="1"/>
  <c r="CN190" i="1"/>
  <c r="CM190" i="1"/>
  <c r="CF190" i="1"/>
  <c r="CE190" i="1"/>
  <c r="CD190" i="1"/>
  <c r="BW190" i="1"/>
  <c r="BV190" i="1"/>
  <c r="BU190" i="1"/>
  <c r="BT190" i="1"/>
  <c r="BS190" i="1"/>
  <c r="BP190" i="1"/>
  <c r="BO190" i="1"/>
  <c r="BN190" i="1"/>
  <c r="BI190" i="1"/>
  <c r="BG190" i="1"/>
  <c r="BF190" i="1"/>
  <c r="BE190" i="1"/>
  <c r="BD190" i="1"/>
  <c r="BB190" i="1"/>
  <c r="DF189" i="1"/>
  <c r="DB189" i="1"/>
  <c r="DA189" i="1"/>
  <c r="CZ189" i="1"/>
  <c r="CY189" i="1"/>
  <c r="CX189" i="1"/>
  <c r="CV189" i="1"/>
  <c r="CU189" i="1"/>
  <c r="CT189" i="1"/>
  <c r="CS189" i="1"/>
  <c r="CQ189" i="1"/>
  <c r="CP189" i="1"/>
  <c r="CO189" i="1"/>
  <c r="CN189" i="1"/>
  <c r="CM189" i="1"/>
  <c r="CF189" i="1"/>
  <c r="CE189" i="1"/>
  <c r="CD189" i="1"/>
  <c r="BW189" i="1"/>
  <c r="BV189" i="1"/>
  <c r="BU189" i="1"/>
  <c r="BT189" i="1"/>
  <c r="BS189" i="1"/>
  <c r="BP189" i="1"/>
  <c r="BO189" i="1"/>
  <c r="BN189" i="1"/>
  <c r="BI189" i="1"/>
  <c r="BG189" i="1"/>
  <c r="BF189" i="1"/>
  <c r="BE189" i="1"/>
  <c r="BD189" i="1"/>
  <c r="BB189" i="1"/>
  <c r="DF188" i="1"/>
  <c r="DB188" i="1"/>
  <c r="DA188" i="1"/>
  <c r="CZ188" i="1"/>
  <c r="CY188" i="1"/>
  <c r="CX188" i="1"/>
  <c r="CV188" i="1"/>
  <c r="CU188" i="1"/>
  <c r="CT188" i="1"/>
  <c r="CS188" i="1"/>
  <c r="CQ188" i="1"/>
  <c r="CP188" i="1"/>
  <c r="CO188" i="1"/>
  <c r="CN188" i="1"/>
  <c r="CM188" i="1"/>
  <c r="CF188" i="1"/>
  <c r="CE188" i="1"/>
  <c r="CD188" i="1"/>
  <c r="BW188" i="1"/>
  <c r="BV188" i="1"/>
  <c r="BU188" i="1"/>
  <c r="BT188" i="1"/>
  <c r="BS188" i="1"/>
  <c r="BP188" i="1"/>
  <c r="BO188" i="1"/>
  <c r="BN188" i="1"/>
  <c r="BI188" i="1"/>
  <c r="BG188" i="1"/>
  <c r="BF188" i="1"/>
  <c r="BE188" i="1"/>
  <c r="BD188" i="1"/>
  <c r="BB188" i="1"/>
  <c r="DF187" i="1"/>
  <c r="DB187" i="1"/>
  <c r="DA187" i="1"/>
  <c r="CZ187" i="1"/>
  <c r="CY187" i="1"/>
  <c r="CX187" i="1"/>
  <c r="CV187" i="1"/>
  <c r="CU187" i="1"/>
  <c r="CT187" i="1"/>
  <c r="CS187" i="1"/>
  <c r="CQ187" i="1"/>
  <c r="CP187" i="1"/>
  <c r="CO187" i="1"/>
  <c r="CN187" i="1"/>
  <c r="CM187" i="1"/>
  <c r="CF187" i="1"/>
  <c r="CE187" i="1"/>
  <c r="CD187" i="1"/>
  <c r="BW187" i="1"/>
  <c r="BV187" i="1"/>
  <c r="BU187" i="1"/>
  <c r="BT187" i="1"/>
  <c r="BS187" i="1"/>
  <c r="BP187" i="1"/>
  <c r="BO187" i="1"/>
  <c r="BN187" i="1"/>
  <c r="BI187" i="1"/>
  <c r="BG187" i="1"/>
  <c r="BF187" i="1"/>
  <c r="BE187" i="1"/>
  <c r="BD187" i="1"/>
  <c r="BB187" i="1"/>
  <c r="DF186" i="1"/>
  <c r="DB186" i="1"/>
  <c r="DA186" i="1"/>
  <c r="CZ186" i="1"/>
  <c r="CY186" i="1"/>
  <c r="CX186" i="1"/>
  <c r="CV186" i="1"/>
  <c r="CU186" i="1"/>
  <c r="CT186" i="1"/>
  <c r="CS186" i="1"/>
  <c r="CQ186" i="1"/>
  <c r="CP186" i="1"/>
  <c r="CO186" i="1"/>
  <c r="CN186" i="1"/>
  <c r="CM186" i="1"/>
  <c r="CF186" i="1"/>
  <c r="CE186" i="1"/>
  <c r="CD186" i="1"/>
  <c r="BW186" i="1"/>
  <c r="BV186" i="1"/>
  <c r="BU186" i="1"/>
  <c r="BT186" i="1"/>
  <c r="BS186" i="1"/>
  <c r="BP186" i="1"/>
  <c r="BO186" i="1"/>
  <c r="BN186" i="1"/>
  <c r="BI186" i="1"/>
  <c r="BG186" i="1"/>
  <c r="BF186" i="1"/>
  <c r="BE186" i="1"/>
  <c r="BD186" i="1"/>
  <c r="BB186" i="1"/>
  <c r="DF185" i="1"/>
  <c r="DB185" i="1"/>
  <c r="DA185" i="1"/>
  <c r="CZ185" i="1"/>
  <c r="CY185" i="1"/>
  <c r="CX185" i="1"/>
  <c r="CV185" i="1"/>
  <c r="CU185" i="1"/>
  <c r="CT185" i="1"/>
  <c r="CS185" i="1"/>
  <c r="CQ185" i="1"/>
  <c r="CP185" i="1"/>
  <c r="CO185" i="1"/>
  <c r="CN185" i="1"/>
  <c r="CM185" i="1"/>
  <c r="CF185" i="1"/>
  <c r="CE185" i="1"/>
  <c r="CD185" i="1"/>
  <c r="BW185" i="1"/>
  <c r="BV185" i="1"/>
  <c r="BU185" i="1"/>
  <c r="BT185" i="1"/>
  <c r="BS185" i="1"/>
  <c r="BP185" i="1"/>
  <c r="BO185" i="1"/>
  <c r="BN185" i="1"/>
  <c r="BI185" i="1"/>
  <c r="BG185" i="1"/>
  <c r="BF185" i="1"/>
  <c r="BE185" i="1"/>
  <c r="BD185" i="1"/>
  <c r="BB185" i="1"/>
  <c r="DF184" i="1"/>
  <c r="DB184" i="1"/>
  <c r="DA184" i="1"/>
  <c r="CZ184" i="1"/>
  <c r="CY184" i="1"/>
  <c r="CX184" i="1"/>
  <c r="CV184" i="1"/>
  <c r="CU184" i="1"/>
  <c r="CT184" i="1"/>
  <c r="CS184" i="1"/>
  <c r="CQ184" i="1"/>
  <c r="CP184" i="1"/>
  <c r="CO184" i="1"/>
  <c r="CN184" i="1"/>
  <c r="CM184" i="1"/>
  <c r="CF184" i="1"/>
  <c r="CE184" i="1"/>
  <c r="CD184" i="1"/>
  <c r="BW184" i="1"/>
  <c r="BV184" i="1"/>
  <c r="BU184" i="1"/>
  <c r="BT184" i="1"/>
  <c r="BS184" i="1"/>
  <c r="BP184" i="1"/>
  <c r="BO184" i="1"/>
  <c r="BN184" i="1"/>
  <c r="BI184" i="1"/>
  <c r="BG184" i="1"/>
  <c r="BF184" i="1"/>
  <c r="BE184" i="1"/>
  <c r="BD184" i="1"/>
  <c r="BB184" i="1"/>
  <c r="DF183" i="1"/>
  <c r="DB183" i="1"/>
  <c r="DA183" i="1"/>
  <c r="CZ183" i="1"/>
  <c r="CY183" i="1"/>
  <c r="CX183" i="1"/>
  <c r="CV183" i="1"/>
  <c r="CU183" i="1"/>
  <c r="CT183" i="1"/>
  <c r="CS183" i="1"/>
  <c r="CQ183" i="1"/>
  <c r="CP183" i="1"/>
  <c r="CO183" i="1"/>
  <c r="CN183" i="1"/>
  <c r="CM183" i="1"/>
  <c r="CF183" i="1"/>
  <c r="CE183" i="1"/>
  <c r="CD183" i="1"/>
  <c r="BW183" i="1"/>
  <c r="BV183" i="1"/>
  <c r="BU183" i="1"/>
  <c r="BT183" i="1"/>
  <c r="BS183" i="1"/>
  <c r="BP183" i="1"/>
  <c r="BO183" i="1"/>
  <c r="BN183" i="1"/>
  <c r="BI183" i="1"/>
  <c r="BG183" i="1"/>
  <c r="BF183" i="1"/>
  <c r="BE183" i="1"/>
  <c r="BD183" i="1"/>
  <c r="BB183" i="1"/>
  <c r="DF182" i="1"/>
  <c r="DB182" i="1"/>
  <c r="DA182" i="1"/>
  <c r="CZ182" i="1"/>
  <c r="CY182" i="1"/>
  <c r="CX182" i="1"/>
  <c r="CV182" i="1"/>
  <c r="CU182" i="1"/>
  <c r="CT182" i="1"/>
  <c r="CS182" i="1"/>
  <c r="CQ182" i="1"/>
  <c r="CP182" i="1"/>
  <c r="CO182" i="1"/>
  <c r="CN182" i="1"/>
  <c r="CM182" i="1"/>
  <c r="CF182" i="1"/>
  <c r="CE182" i="1"/>
  <c r="CD182" i="1"/>
  <c r="BW182" i="1"/>
  <c r="BV182" i="1"/>
  <c r="BU182" i="1"/>
  <c r="BT182" i="1"/>
  <c r="BS182" i="1"/>
  <c r="BP182" i="1"/>
  <c r="BO182" i="1"/>
  <c r="BN182" i="1"/>
  <c r="BI182" i="1"/>
  <c r="BG182" i="1"/>
  <c r="BF182" i="1"/>
  <c r="BE182" i="1"/>
  <c r="BD182" i="1"/>
  <c r="BB182" i="1"/>
  <c r="DF181" i="1"/>
  <c r="DB181" i="1"/>
  <c r="DA181" i="1"/>
  <c r="CZ181" i="1"/>
  <c r="CY181" i="1"/>
  <c r="CX181" i="1"/>
  <c r="CV181" i="1"/>
  <c r="CU181" i="1"/>
  <c r="CT181" i="1"/>
  <c r="CS181" i="1"/>
  <c r="CQ181" i="1"/>
  <c r="CP181" i="1"/>
  <c r="CO181" i="1"/>
  <c r="CN181" i="1"/>
  <c r="CM181" i="1"/>
  <c r="CF181" i="1"/>
  <c r="CE181" i="1"/>
  <c r="CD181" i="1"/>
  <c r="BW181" i="1"/>
  <c r="BV181" i="1"/>
  <c r="BU181" i="1"/>
  <c r="BT181" i="1"/>
  <c r="BS181" i="1"/>
  <c r="BP181" i="1"/>
  <c r="BO181" i="1"/>
  <c r="BN181" i="1"/>
  <c r="BI181" i="1"/>
  <c r="BG181" i="1"/>
  <c r="BF181" i="1"/>
  <c r="BE181" i="1"/>
  <c r="BD181" i="1"/>
  <c r="BB181" i="1"/>
  <c r="DF180" i="1"/>
  <c r="DB180" i="1"/>
  <c r="DA180" i="1"/>
  <c r="CZ180" i="1"/>
  <c r="CY180" i="1"/>
  <c r="CX180" i="1"/>
  <c r="CV180" i="1"/>
  <c r="CU180" i="1"/>
  <c r="CT180" i="1"/>
  <c r="CS180" i="1"/>
  <c r="CQ180" i="1"/>
  <c r="CP180" i="1"/>
  <c r="CO180" i="1"/>
  <c r="CN180" i="1"/>
  <c r="CM180" i="1"/>
  <c r="CF180" i="1"/>
  <c r="CE180" i="1"/>
  <c r="CD180" i="1"/>
  <c r="BW180" i="1"/>
  <c r="BV180" i="1"/>
  <c r="BU180" i="1"/>
  <c r="BT180" i="1"/>
  <c r="BS180" i="1"/>
  <c r="BP180" i="1"/>
  <c r="BO180" i="1"/>
  <c r="BN180" i="1"/>
  <c r="BI180" i="1"/>
  <c r="BG180" i="1"/>
  <c r="BF180" i="1"/>
  <c r="BE180" i="1"/>
  <c r="BD180" i="1"/>
  <c r="BB180" i="1"/>
  <c r="DF179" i="1"/>
  <c r="DB179" i="1"/>
  <c r="DA179" i="1"/>
  <c r="CZ179" i="1"/>
  <c r="CY179" i="1"/>
  <c r="CX179" i="1"/>
  <c r="CV179" i="1"/>
  <c r="CU179" i="1"/>
  <c r="CT179" i="1"/>
  <c r="CS179" i="1"/>
  <c r="CQ179" i="1"/>
  <c r="CP179" i="1"/>
  <c r="CO179" i="1"/>
  <c r="CN179" i="1"/>
  <c r="CM179" i="1"/>
  <c r="CF179" i="1"/>
  <c r="CE179" i="1"/>
  <c r="CD179" i="1"/>
  <c r="BW179" i="1"/>
  <c r="BV179" i="1"/>
  <c r="BU179" i="1"/>
  <c r="BT179" i="1"/>
  <c r="BS179" i="1"/>
  <c r="BP179" i="1"/>
  <c r="BO179" i="1"/>
  <c r="BN179" i="1"/>
  <c r="BI179" i="1"/>
  <c r="BG179" i="1"/>
  <c r="BF179" i="1"/>
  <c r="BE179" i="1"/>
  <c r="BD179" i="1"/>
  <c r="BB179" i="1"/>
  <c r="DF178" i="1"/>
  <c r="DB178" i="1"/>
  <c r="DA178" i="1"/>
  <c r="CZ178" i="1"/>
  <c r="CY178" i="1"/>
  <c r="CX178" i="1"/>
  <c r="CV178" i="1"/>
  <c r="CU178" i="1"/>
  <c r="CT178" i="1"/>
  <c r="CS178" i="1"/>
  <c r="CQ178" i="1"/>
  <c r="CP178" i="1"/>
  <c r="CO178" i="1"/>
  <c r="CN178" i="1"/>
  <c r="CM178" i="1"/>
  <c r="CF178" i="1"/>
  <c r="CE178" i="1"/>
  <c r="CD178" i="1"/>
  <c r="BW178" i="1"/>
  <c r="BV178" i="1"/>
  <c r="BU178" i="1"/>
  <c r="BT178" i="1"/>
  <c r="BS178" i="1"/>
  <c r="BP178" i="1"/>
  <c r="BO178" i="1"/>
  <c r="BN178" i="1"/>
  <c r="BI178" i="1"/>
  <c r="BG178" i="1"/>
  <c r="BF178" i="1"/>
  <c r="BE178" i="1"/>
  <c r="BD178" i="1"/>
  <c r="BB178" i="1"/>
  <c r="DF177" i="1"/>
  <c r="DB177" i="1"/>
  <c r="DA177" i="1"/>
  <c r="CZ177" i="1"/>
  <c r="CY177" i="1"/>
  <c r="CX177" i="1"/>
  <c r="CV177" i="1"/>
  <c r="CU177" i="1"/>
  <c r="CT177" i="1"/>
  <c r="CS177" i="1"/>
  <c r="CQ177" i="1"/>
  <c r="CP177" i="1"/>
  <c r="CO177" i="1"/>
  <c r="CN177" i="1"/>
  <c r="CM177" i="1"/>
  <c r="CF177" i="1"/>
  <c r="CE177" i="1"/>
  <c r="CD177" i="1"/>
  <c r="BW177" i="1"/>
  <c r="BV177" i="1"/>
  <c r="BU177" i="1"/>
  <c r="BT177" i="1"/>
  <c r="BS177" i="1"/>
  <c r="BP177" i="1"/>
  <c r="BO177" i="1"/>
  <c r="BN177" i="1"/>
  <c r="BI177" i="1"/>
  <c r="BG177" i="1"/>
  <c r="BF177" i="1"/>
  <c r="BE177" i="1"/>
  <c r="BD177" i="1"/>
  <c r="BB177" i="1"/>
  <c r="DF176" i="1"/>
  <c r="DB176" i="1"/>
  <c r="DA176" i="1"/>
  <c r="CZ176" i="1"/>
  <c r="CY176" i="1"/>
  <c r="CX176" i="1"/>
  <c r="CV176" i="1"/>
  <c r="CU176" i="1"/>
  <c r="CT176" i="1"/>
  <c r="CS176" i="1"/>
  <c r="CQ176" i="1"/>
  <c r="CP176" i="1"/>
  <c r="CO176" i="1"/>
  <c r="CN176" i="1"/>
  <c r="CM176" i="1"/>
  <c r="CF176" i="1"/>
  <c r="CE176" i="1"/>
  <c r="CD176" i="1"/>
  <c r="BW176" i="1"/>
  <c r="BV176" i="1"/>
  <c r="BU176" i="1"/>
  <c r="BT176" i="1"/>
  <c r="BS176" i="1"/>
  <c r="BP176" i="1"/>
  <c r="BO176" i="1"/>
  <c r="BN176" i="1"/>
  <c r="BI176" i="1"/>
  <c r="BG176" i="1"/>
  <c r="BF176" i="1"/>
  <c r="BE176" i="1"/>
  <c r="BD176" i="1"/>
  <c r="BB176" i="1"/>
  <c r="DF175" i="1"/>
  <c r="DB175" i="1"/>
  <c r="DA175" i="1"/>
  <c r="CZ175" i="1"/>
  <c r="CY175" i="1"/>
  <c r="CX175" i="1"/>
  <c r="CV175" i="1"/>
  <c r="CU175" i="1"/>
  <c r="CT175" i="1"/>
  <c r="CS175" i="1"/>
  <c r="CQ175" i="1"/>
  <c r="CP175" i="1"/>
  <c r="CO175" i="1"/>
  <c r="CN175" i="1"/>
  <c r="CM175" i="1"/>
  <c r="CF175" i="1"/>
  <c r="CE175" i="1"/>
  <c r="CD175" i="1"/>
  <c r="BW175" i="1"/>
  <c r="BV175" i="1"/>
  <c r="BU175" i="1"/>
  <c r="BT175" i="1"/>
  <c r="BS175" i="1"/>
  <c r="BP175" i="1"/>
  <c r="BO175" i="1"/>
  <c r="BN175" i="1"/>
  <c r="BI175" i="1"/>
  <c r="BG175" i="1"/>
  <c r="BF175" i="1"/>
  <c r="BE175" i="1"/>
  <c r="BD175" i="1"/>
  <c r="BB175" i="1"/>
  <c r="DF174" i="1"/>
  <c r="DB174" i="1"/>
  <c r="DA174" i="1"/>
  <c r="CZ174" i="1"/>
  <c r="CY174" i="1"/>
  <c r="CX174" i="1"/>
  <c r="CV174" i="1"/>
  <c r="CU174" i="1"/>
  <c r="CT174" i="1"/>
  <c r="CS174" i="1"/>
  <c r="CQ174" i="1"/>
  <c r="CP174" i="1"/>
  <c r="CO174" i="1"/>
  <c r="CN174" i="1"/>
  <c r="CM174" i="1"/>
  <c r="CF174" i="1"/>
  <c r="CE174" i="1"/>
  <c r="CD174" i="1"/>
  <c r="BW174" i="1"/>
  <c r="BV174" i="1"/>
  <c r="BU174" i="1"/>
  <c r="BT174" i="1"/>
  <c r="BS174" i="1"/>
  <c r="BP174" i="1"/>
  <c r="BO174" i="1"/>
  <c r="BN174" i="1"/>
  <c r="BI174" i="1"/>
  <c r="BG174" i="1"/>
  <c r="BF174" i="1"/>
  <c r="BE174" i="1"/>
  <c r="BD174" i="1"/>
  <c r="BB174" i="1"/>
  <c r="DF173" i="1"/>
  <c r="DB173" i="1"/>
  <c r="DA173" i="1"/>
  <c r="CZ173" i="1"/>
  <c r="CY173" i="1"/>
  <c r="CX173" i="1"/>
  <c r="CV173" i="1"/>
  <c r="CU173" i="1"/>
  <c r="CT173" i="1"/>
  <c r="CS173" i="1"/>
  <c r="CQ173" i="1"/>
  <c r="CP173" i="1"/>
  <c r="CO173" i="1"/>
  <c r="CN173" i="1"/>
  <c r="CM173" i="1"/>
  <c r="CF173" i="1"/>
  <c r="CE173" i="1"/>
  <c r="CD173" i="1"/>
  <c r="BW173" i="1"/>
  <c r="BV173" i="1"/>
  <c r="BU173" i="1"/>
  <c r="BT173" i="1"/>
  <c r="BS173" i="1"/>
  <c r="BP173" i="1"/>
  <c r="BO173" i="1"/>
  <c r="BN173" i="1"/>
  <c r="BI173" i="1"/>
  <c r="BG173" i="1"/>
  <c r="BF173" i="1"/>
  <c r="BE173" i="1"/>
  <c r="BD173" i="1"/>
  <c r="BB173" i="1"/>
  <c r="DF172" i="1"/>
  <c r="DB172" i="1"/>
  <c r="DA172" i="1"/>
  <c r="CZ172" i="1"/>
  <c r="CY172" i="1"/>
  <c r="CX172" i="1"/>
  <c r="CV172" i="1"/>
  <c r="CU172" i="1"/>
  <c r="CT172" i="1"/>
  <c r="CS172" i="1"/>
  <c r="CQ172" i="1"/>
  <c r="CP172" i="1"/>
  <c r="CO172" i="1"/>
  <c r="CN172" i="1"/>
  <c r="CM172" i="1"/>
  <c r="CF172" i="1"/>
  <c r="CE172" i="1"/>
  <c r="CD172" i="1"/>
  <c r="BW172" i="1"/>
  <c r="BV172" i="1"/>
  <c r="BU172" i="1"/>
  <c r="BT172" i="1"/>
  <c r="BS172" i="1"/>
  <c r="BP172" i="1"/>
  <c r="BO172" i="1"/>
  <c r="BN172" i="1"/>
  <c r="BI172" i="1"/>
  <c r="BG172" i="1"/>
  <c r="BF172" i="1"/>
  <c r="BE172" i="1"/>
  <c r="BD172" i="1"/>
  <c r="BB172" i="1"/>
  <c r="DF171" i="1"/>
  <c r="DB171" i="1"/>
  <c r="DA171" i="1"/>
  <c r="CZ171" i="1"/>
  <c r="CY171" i="1"/>
  <c r="CX171" i="1"/>
  <c r="CV171" i="1"/>
  <c r="CU171" i="1"/>
  <c r="CT171" i="1"/>
  <c r="CS171" i="1"/>
  <c r="CQ171" i="1"/>
  <c r="CP171" i="1"/>
  <c r="CO171" i="1"/>
  <c r="CN171" i="1"/>
  <c r="CM171" i="1"/>
  <c r="CF171" i="1"/>
  <c r="CE171" i="1"/>
  <c r="CD171" i="1"/>
  <c r="BW171" i="1"/>
  <c r="BV171" i="1"/>
  <c r="BU171" i="1"/>
  <c r="BT171" i="1"/>
  <c r="BS171" i="1"/>
  <c r="BP171" i="1"/>
  <c r="BO171" i="1"/>
  <c r="BN171" i="1"/>
  <c r="BI171" i="1"/>
  <c r="BG171" i="1"/>
  <c r="BF171" i="1"/>
  <c r="BE171" i="1"/>
  <c r="BD171" i="1"/>
  <c r="BB171" i="1"/>
  <c r="DF170" i="1"/>
  <c r="DB170" i="1"/>
  <c r="DA170" i="1"/>
  <c r="CZ170" i="1"/>
  <c r="CY170" i="1"/>
  <c r="CX170" i="1"/>
  <c r="CV170" i="1"/>
  <c r="CU170" i="1"/>
  <c r="CT170" i="1"/>
  <c r="CS170" i="1"/>
  <c r="CQ170" i="1"/>
  <c r="CP170" i="1"/>
  <c r="CO170" i="1"/>
  <c r="CN170" i="1"/>
  <c r="CM170" i="1"/>
  <c r="CF170" i="1"/>
  <c r="CE170" i="1"/>
  <c r="CD170" i="1"/>
  <c r="BW170" i="1"/>
  <c r="BV170" i="1"/>
  <c r="BU170" i="1"/>
  <c r="BT170" i="1"/>
  <c r="BS170" i="1"/>
  <c r="BP170" i="1"/>
  <c r="BO170" i="1"/>
  <c r="BN170" i="1"/>
  <c r="BI170" i="1"/>
  <c r="BG170" i="1"/>
  <c r="BF170" i="1"/>
  <c r="BE170" i="1"/>
  <c r="BD170" i="1"/>
  <c r="BB170" i="1"/>
  <c r="DF169" i="1"/>
  <c r="DB169" i="1"/>
  <c r="DA169" i="1"/>
  <c r="CZ169" i="1"/>
  <c r="CY169" i="1"/>
  <c r="CX169" i="1"/>
  <c r="CV169" i="1"/>
  <c r="CU169" i="1"/>
  <c r="CT169" i="1"/>
  <c r="CS169" i="1"/>
  <c r="CQ169" i="1"/>
  <c r="CP169" i="1"/>
  <c r="CO169" i="1"/>
  <c r="CN169" i="1"/>
  <c r="CM169" i="1"/>
  <c r="CF169" i="1"/>
  <c r="CE169" i="1"/>
  <c r="CD169" i="1"/>
  <c r="BW169" i="1"/>
  <c r="BV169" i="1"/>
  <c r="BU169" i="1"/>
  <c r="BT169" i="1"/>
  <c r="BS169" i="1"/>
  <c r="BP169" i="1"/>
  <c r="BO169" i="1"/>
  <c r="BN169" i="1"/>
  <c r="BI169" i="1"/>
  <c r="BG169" i="1"/>
  <c r="BF169" i="1"/>
  <c r="BE169" i="1"/>
  <c r="BD169" i="1"/>
  <c r="BB169" i="1"/>
  <c r="DF168" i="1"/>
  <c r="DB168" i="1"/>
  <c r="DA168" i="1"/>
  <c r="CZ168" i="1"/>
  <c r="CY168" i="1"/>
  <c r="CX168" i="1"/>
  <c r="CV168" i="1"/>
  <c r="CU168" i="1"/>
  <c r="CT168" i="1"/>
  <c r="CS168" i="1"/>
  <c r="CQ168" i="1"/>
  <c r="CP168" i="1"/>
  <c r="CO168" i="1"/>
  <c r="CN168" i="1"/>
  <c r="CM168" i="1"/>
  <c r="CF168" i="1"/>
  <c r="CE168" i="1"/>
  <c r="CD168" i="1"/>
  <c r="BW168" i="1"/>
  <c r="BV168" i="1"/>
  <c r="BU168" i="1"/>
  <c r="BT168" i="1"/>
  <c r="BS168" i="1"/>
  <c r="BP168" i="1"/>
  <c r="BO168" i="1"/>
  <c r="BN168" i="1"/>
  <c r="BI168" i="1"/>
  <c r="BG168" i="1"/>
  <c r="BF168" i="1"/>
  <c r="BE168" i="1"/>
  <c r="BD168" i="1"/>
  <c r="BB168" i="1"/>
  <c r="DF167" i="1"/>
  <c r="DB167" i="1"/>
  <c r="DA167" i="1"/>
  <c r="CZ167" i="1"/>
  <c r="CY167" i="1"/>
  <c r="CX167" i="1"/>
  <c r="CV167" i="1"/>
  <c r="CU167" i="1"/>
  <c r="CT167" i="1"/>
  <c r="CS167" i="1"/>
  <c r="CQ167" i="1"/>
  <c r="CP167" i="1"/>
  <c r="CO167" i="1"/>
  <c r="CN167" i="1"/>
  <c r="CM167" i="1"/>
  <c r="CF167" i="1"/>
  <c r="CE167" i="1"/>
  <c r="CD167" i="1"/>
  <c r="BW167" i="1"/>
  <c r="BV167" i="1"/>
  <c r="BU167" i="1"/>
  <c r="BT167" i="1"/>
  <c r="BS167" i="1"/>
  <c r="BP167" i="1"/>
  <c r="BO167" i="1"/>
  <c r="BN167" i="1"/>
  <c r="BI167" i="1"/>
  <c r="BG167" i="1"/>
  <c r="BF167" i="1"/>
  <c r="BE167" i="1"/>
  <c r="BD167" i="1"/>
  <c r="BB167" i="1"/>
  <c r="DF166" i="1"/>
  <c r="DB166" i="1"/>
  <c r="DA166" i="1"/>
  <c r="CZ166" i="1"/>
  <c r="CY166" i="1"/>
  <c r="CX166" i="1"/>
  <c r="CV166" i="1"/>
  <c r="CU166" i="1"/>
  <c r="CT166" i="1"/>
  <c r="CS166" i="1"/>
  <c r="CQ166" i="1"/>
  <c r="CP166" i="1"/>
  <c r="CO166" i="1"/>
  <c r="CN166" i="1"/>
  <c r="CM166" i="1"/>
  <c r="CF166" i="1"/>
  <c r="CE166" i="1"/>
  <c r="CD166" i="1"/>
  <c r="BW166" i="1"/>
  <c r="BV166" i="1"/>
  <c r="BU166" i="1"/>
  <c r="BT166" i="1"/>
  <c r="BS166" i="1"/>
  <c r="BP166" i="1"/>
  <c r="BO166" i="1"/>
  <c r="BN166" i="1"/>
  <c r="BI166" i="1"/>
  <c r="BG166" i="1"/>
  <c r="BF166" i="1"/>
  <c r="BE166" i="1"/>
  <c r="BD166" i="1"/>
  <c r="BB166" i="1"/>
  <c r="DF165" i="1"/>
  <c r="DB165" i="1"/>
  <c r="DA165" i="1"/>
  <c r="CZ165" i="1"/>
  <c r="CY165" i="1"/>
  <c r="CX165" i="1"/>
  <c r="CV165" i="1"/>
  <c r="CU165" i="1"/>
  <c r="CT165" i="1"/>
  <c r="CS165" i="1"/>
  <c r="CQ165" i="1"/>
  <c r="CP165" i="1"/>
  <c r="CO165" i="1"/>
  <c r="CN165" i="1"/>
  <c r="CM165" i="1"/>
  <c r="CF165" i="1"/>
  <c r="CE165" i="1"/>
  <c r="CD165" i="1"/>
  <c r="BW165" i="1"/>
  <c r="BV165" i="1"/>
  <c r="BU165" i="1"/>
  <c r="BT165" i="1"/>
  <c r="BS165" i="1"/>
  <c r="BP165" i="1"/>
  <c r="BO165" i="1"/>
  <c r="BN165" i="1"/>
  <c r="BI165" i="1"/>
  <c r="BG165" i="1"/>
  <c r="BF165" i="1"/>
  <c r="BE165" i="1"/>
  <c r="BD165" i="1"/>
  <c r="BB165" i="1"/>
  <c r="DF164" i="1"/>
  <c r="DB164" i="1"/>
  <c r="DA164" i="1"/>
  <c r="CZ164" i="1"/>
  <c r="CY164" i="1"/>
  <c r="CX164" i="1"/>
  <c r="CV164" i="1"/>
  <c r="CU164" i="1"/>
  <c r="CT164" i="1"/>
  <c r="CS164" i="1"/>
  <c r="CQ164" i="1"/>
  <c r="CP164" i="1"/>
  <c r="CO164" i="1"/>
  <c r="CN164" i="1"/>
  <c r="CM164" i="1"/>
  <c r="CF164" i="1"/>
  <c r="CE164" i="1"/>
  <c r="CD164" i="1"/>
  <c r="BW164" i="1"/>
  <c r="BV164" i="1"/>
  <c r="BU164" i="1"/>
  <c r="BT164" i="1"/>
  <c r="BS164" i="1"/>
  <c r="BP164" i="1"/>
  <c r="BO164" i="1"/>
  <c r="BN164" i="1"/>
  <c r="BI164" i="1"/>
  <c r="BG164" i="1"/>
  <c r="BF164" i="1"/>
  <c r="BE164" i="1"/>
  <c r="BD164" i="1"/>
  <c r="BB164" i="1"/>
  <c r="DF163" i="1"/>
  <c r="DB163" i="1"/>
  <c r="DA163" i="1"/>
  <c r="CZ163" i="1"/>
  <c r="CY163" i="1"/>
  <c r="CX163" i="1"/>
  <c r="CV163" i="1"/>
  <c r="CU163" i="1"/>
  <c r="CT163" i="1"/>
  <c r="CS163" i="1"/>
  <c r="CQ163" i="1"/>
  <c r="CP163" i="1"/>
  <c r="CO163" i="1"/>
  <c r="CN163" i="1"/>
  <c r="CM163" i="1"/>
  <c r="CF163" i="1"/>
  <c r="CE163" i="1"/>
  <c r="CD163" i="1"/>
  <c r="BW163" i="1"/>
  <c r="BV163" i="1"/>
  <c r="BU163" i="1"/>
  <c r="BT163" i="1"/>
  <c r="BS163" i="1"/>
  <c r="BP163" i="1"/>
  <c r="BO163" i="1"/>
  <c r="BN163" i="1"/>
  <c r="BI163" i="1"/>
  <c r="BG163" i="1"/>
  <c r="BF163" i="1"/>
  <c r="BE163" i="1"/>
  <c r="BD163" i="1"/>
  <c r="BB163" i="1"/>
  <c r="DF162" i="1"/>
  <c r="DB162" i="1"/>
  <c r="DA162" i="1"/>
  <c r="CZ162" i="1"/>
  <c r="CY162" i="1"/>
  <c r="CX162" i="1"/>
  <c r="CV162" i="1"/>
  <c r="CU162" i="1"/>
  <c r="CT162" i="1"/>
  <c r="CS162" i="1"/>
  <c r="CQ162" i="1"/>
  <c r="CP162" i="1"/>
  <c r="CO162" i="1"/>
  <c r="CN162" i="1"/>
  <c r="CM162" i="1"/>
  <c r="CF162" i="1"/>
  <c r="CE162" i="1"/>
  <c r="CD162" i="1"/>
  <c r="BW162" i="1"/>
  <c r="BV162" i="1"/>
  <c r="BU162" i="1"/>
  <c r="BT162" i="1"/>
  <c r="BS162" i="1"/>
  <c r="BP162" i="1"/>
  <c r="BO162" i="1"/>
  <c r="BN162" i="1"/>
  <c r="BI162" i="1"/>
  <c r="BG162" i="1"/>
  <c r="BF162" i="1"/>
  <c r="BE162" i="1"/>
  <c r="BD162" i="1"/>
  <c r="BB162" i="1"/>
  <c r="DF161" i="1"/>
  <c r="DB161" i="1"/>
  <c r="DA161" i="1"/>
  <c r="CZ161" i="1"/>
  <c r="CY161" i="1"/>
  <c r="CX161" i="1"/>
  <c r="CV161" i="1"/>
  <c r="CU161" i="1"/>
  <c r="CT161" i="1"/>
  <c r="CS161" i="1"/>
  <c r="CQ161" i="1"/>
  <c r="CP161" i="1"/>
  <c r="CO161" i="1"/>
  <c r="CN161" i="1"/>
  <c r="CM161" i="1"/>
  <c r="CF161" i="1"/>
  <c r="CE161" i="1"/>
  <c r="CD161" i="1"/>
  <c r="BW161" i="1"/>
  <c r="BV161" i="1"/>
  <c r="BU161" i="1"/>
  <c r="BT161" i="1"/>
  <c r="BS161" i="1"/>
  <c r="BP161" i="1"/>
  <c r="BO161" i="1"/>
  <c r="BN161" i="1"/>
  <c r="BI161" i="1"/>
  <c r="BG161" i="1"/>
  <c r="BF161" i="1"/>
  <c r="BE161" i="1"/>
  <c r="BD161" i="1"/>
  <c r="BB161" i="1"/>
  <c r="DF160" i="1"/>
  <c r="DB160" i="1"/>
  <c r="DA160" i="1"/>
  <c r="CZ160" i="1"/>
  <c r="CY160" i="1"/>
  <c r="CX160" i="1"/>
  <c r="CV160" i="1"/>
  <c r="CU160" i="1"/>
  <c r="CT160" i="1"/>
  <c r="CS160" i="1"/>
  <c r="CQ160" i="1"/>
  <c r="CP160" i="1"/>
  <c r="CO160" i="1"/>
  <c r="CN160" i="1"/>
  <c r="CM160" i="1"/>
  <c r="CF160" i="1"/>
  <c r="CE160" i="1"/>
  <c r="CD160" i="1"/>
  <c r="BW160" i="1"/>
  <c r="BV160" i="1"/>
  <c r="BU160" i="1"/>
  <c r="BT160" i="1"/>
  <c r="BS160" i="1"/>
  <c r="BP160" i="1"/>
  <c r="BO160" i="1"/>
  <c r="BN160" i="1"/>
  <c r="BI160" i="1"/>
  <c r="BG160" i="1"/>
  <c r="BF160" i="1"/>
  <c r="BE160" i="1"/>
  <c r="BD160" i="1"/>
  <c r="BB160" i="1"/>
  <c r="DF159" i="1"/>
  <c r="DB159" i="1"/>
  <c r="DA159" i="1"/>
  <c r="CZ159" i="1"/>
  <c r="CY159" i="1"/>
  <c r="CX159" i="1"/>
  <c r="CV159" i="1"/>
  <c r="CU159" i="1"/>
  <c r="CT159" i="1"/>
  <c r="CS159" i="1"/>
  <c r="CQ159" i="1"/>
  <c r="CP159" i="1"/>
  <c r="CO159" i="1"/>
  <c r="CN159" i="1"/>
  <c r="CM159" i="1"/>
  <c r="CF159" i="1"/>
  <c r="CE159" i="1"/>
  <c r="CD159" i="1"/>
  <c r="BW159" i="1"/>
  <c r="BV159" i="1"/>
  <c r="BU159" i="1"/>
  <c r="BT159" i="1"/>
  <c r="BS159" i="1"/>
  <c r="BP159" i="1"/>
  <c r="BO159" i="1"/>
  <c r="BN159" i="1"/>
  <c r="BI159" i="1"/>
  <c r="BG159" i="1"/>
  <c r="BF159" i="1"/>
  <c r="BE159" i="1"/>
  <c r="BD159" i="1"/>
  <c r="BB159" i="1"/>
  <c r="DF158" i="1"/>
  <c r="DB158" i="1"/>
  <c r="DA158" i="1"/>
  <c r="CZ158" i="1"/>
  <c r="CY158" i="1"/>
  <c r="CX158" i="1"/>
  <c r="CV158" i="1"/>
  <c r="CU158" i="1"/>
  <c r="CT158" i="1"/>
  <c r="CS158" i="1"/>
  <c r="CQ158" i="1"/>
  <c r="CP158" i="1"/>
  <c r="CO158" i="1"/>
  <c r="CN158" i="1"/>
  <c r="CM158" i="1"/>
  <c r="CF158" i="1"/>
  <c r="CE158" i="1"/>
  <c r="CD158" i="1"/>
  <c r="BW158" i="1"/>
  <c r="BV158" i="1"/>
  <c r="BU158" i="1"/>
  <c r="BT158" i="1"/>
  <c r="BS158" i="1"/>
  <c r="BP158" i="1"/>
  <c r="BO158" i="1"/>
  <c r="BN158" i="1"/>
  <c r="BI158" i="1"/>
  <c r="BG158" i="1"/>
  <c r="BF158" i="1"/>
  <c r="BE158" i="1"/>
  <c r="BD158" i="1"/>
  <c r="BB158" i="1"/>
  <c r="DF157" i="1"/>
  <c r="DB157" i="1"/>
  <c r="DA157" i="1"/>
  <c r="CZ157" i="1"/>
  <c r="CY157" i="1"/>
  <c r="CX157" i="1"/>
  <c r="CV157" i="1"/>
  <c r="CU157" i="1"/>
  <c r="CT157" i="1"/>
  <c r="CS157" i="1"/>
  <c r="CQ157" i="1"/>
  <c r="CP157" i="1"/>
  <c r="CO157" i="1"/>
  <c r="CN157" i="1"/>
  <c r="CM157" i="1"/>
  <c r="CF157" i="1"/>
  <c r="CE157" i="1"/>
  <c r="CD157" i="1"/>
  <c r="BW157" i="1"/>
  <c r="BV157" i="1"/>
  <c r="BU157" i="1"/>
  <c r="BT157" i="1"/>
  <c r="BS157" i="1"/>
  <c r="BP157" i="1"/>
  <c r="BO157" i="1"/>
  <c r="BN157" i="1"/>
  <c r="BI157" i="1"/>
  <c r="BG157" i="1"/>
  <c r="BF157" i="1"/>
  <c r="BE157" i="1"/>
  <c r="BD157" i="1"/>
  <c r="BB157" i="1"/>
  <c r="DF156" i="1"/>
  <c r="DB156" i="1"/>
  <c r="DA156" i="1"/>
  <c r="CZ156" i="1"/>
  <c r="CY156" i="1"/>
  <c r="CX156" i="1"/>
  <c r="CV156" i="1"/>
  <c r="CU156" i="1"/>
  <c r="CT156" i="1"/>
  <c r="CS156" i="1"/>
  <c r="CQ156" i="1"/>
  <c r="CP156" i="1"/>
  <c r="CO156" i="1"/>
  <c r="CN156" i="1"/>
  <c r="CM156" i="1"/>
  <c r="CF156" i="1"/>
  <c r="CE156" i="1"/>
  <c r="CD156" i="1"/>
  <c r="BW156" i="1"/>
  <c r="BV156" i="1"/>
  <c r="BU156" i="1"/>
  <c r="BT156" i="1"/>
  <c r="BS156" i="1"/>
  <c r="BP156" i="1"/>
  <c r="BO156" i="1"/>
  <c r="BN156" i="1"/>
  <c r="BI156" i="1"/>
  <c r="BG156" i="1"/>
  <c r="BF156" i="1"/>
  <c r="BE156" i="1"/>
  <c r="BD156" i="1"/>
  <c r="BB156" i="1"/>
  <c r="DF155" i="1"/>
  <c r="DB155" i="1"/>
  <c r="DA155" i="1"/>
  <c r="CZ155" i="1"/>
  <c r="CY155" i="1"/>
  <c r="CX155" i="1"/>
  <c r="CV155" i="1"/>
  <c r="CU155" i="1"/>
  <c r="CT155" i="1"/>
  <c r="CS155" i="1"/>
  <c r="CQ155" i="1"/>
  <c r="CP155" i="1"/>
  <c r="CO155" i="1"/>
  <c r="CN155" i="1"/>
  <c r="CM155" i="1"/>
  <c r="CF155" i="1"/>
  <c r="CE155" i="1"/>
  <c r="CD155" i="1"/>
  <c r="BW155" i="1"/>
  <c r="BV155" i="1"/>
  <c r="BU155" i="1"/>
  <c r="BT155" i="1"/>
  <c r="BS155" i="1"/>
  <c r="BP155" i="1"/>
  <c r="BO155" i="1"/>
  <c r="BN155" i="1"/>
  <c r="BI155" i="1"/>
  <c r="BG155" i="1"/>
  <c r="BF155" i="1"/>
  <c r="BE155" i="1"/>
  <c r="BD155" i="1"/>
  <c r="BB155" i="1"/>
  <c r="DF154" i="1"/>
  <c r="DB154" i="1"/>
  <c r="DA154" i="1"/>
  <c r="CZ154" i="1"/>
  <c r="CY154" i="1"/>
  <c r="CX154" i="1"/>
  <c r="CV154" i="1"/>
  <c r="CU154" i="1"/>
  <c r="CT154" i="1"/>
  <c r="CS154" i="1"/>
  <c r="CQ154" i="1"/>
  <c r="CP154" i="1"/>
  <c r="CO154" i="1"/>
  <c r="CN154" i="1"/>
  <c r="CM154" i="1"/>
  <c r="CF154" i="1"/>
  <c r="CE154" i="1"/>
  <c r="CD154" i="1"/>
  <c r="BW154" i="1"/>
  <c r="BV154" i="1"/>
  <c r="BU154" i="1"/>
  <c r="BT154" i="1"/>
  <c r="BS154" i="1"/>
  <c r="BP154" i="1"/>
  <c r="BO154" i="1"/>
  <c r="BN154" i="1"/>
  <c r="BI154" i="1"/>
  <c r="BG154" i="1"/>
  <c r="BF154" i="1"/>
  <c r="BE154" i="1"/>
  <c r="BD154" i="1"/>
  <c r="BB154" i="1"/>
  <c r="DF153" i="1"/>
  <c r="DB153" i="1"/>
  <c r="DA153" i="1"/>
  <c r="CZ153" i="1"/>
  <c r="CY153" i="1"/>
  <c r="CX153" i="1"/>
  <c r="CV153" i="1"/>
  <c r="CU153" i="1"/>
  <c r="CT153" i="1"/>
  <c r="CS153" i="1"/>
  <c r="CQ153" i="1"/>
  <c r="CP153" i="1"/>
  <c r="CO153" i="1"/>
  <c r="CN153" i="1"/>
  <c r="CM153" i="1"/>
  <c r="CF153" i="1"/>
  <c r="CE153" i="1"/>
  <c r="CD153" i="1"/>
  <c r="BW153" i="1"/>
  <c r="BV153" i="1"/>
  <c r="BU153" i="1"/>
  <c r="BT153" i="1"/>
  <c r="BS153" i="1"/>
  <c r="BP153" i="1"/>
  <c r="BO153" i="1"/>
  <c r="BN153" i="1"/>
  <c r="BI153" i="1"/>
  <c r="BG153" i="1"/>
  <c r="BF153" i="1"/>
  <c r="BE153" i="1"/>
  <c r="BD153" i="1"/>
  <c r="BB153" i="1"/>
  <c r="DF152" i="1"/>
  <c r="DB152" i="1"/>
  <c r="DA152" i="1"/>
  <c r="CZ152" i="1"/>
  <c r="CY152" i="1"/>
  <c r="CX152" i="1"/>
  <c r="CV152" i="1"/>
  <c r="CU152" i="1"/>
  <c r="CT152" i="1"/>
  <c r="CS152" i="1"/>
  <c r="CQ152" i="1"/>
  <c r="CP152" i="1"/>
  <c r="CO152" i="1"/>
  <c r="CN152" i="1"/>
  <c r="CM152" i="1"/>
  <c r="CF152" i="1"/>
  <c r="CE152" i="1"/>
  <c r="CD152" i="1"/>
  <c r="BW152" i="1"/>
  <c r="BV152" i="1"/>
  <c r="BU152" i="1"/>
  <c r="BT152" i="1"/>
  <c r="BS152" i="1"/>
  <c r="BP152" i="1"/>
  <c r="BO152" i="1"/>
  <c r="BN152" i="1"/>
  <c r="BI152" i="1"/>
  <c r="BG152" i="1"/>
  <c r="BF152" i="1"/>
  <c r="BE152" i="1"/>
  <c r="BD152" i="1"/>
  <c r="BB152" i="1"/>
  <c r="DF151" i="1"/>
  <c r="DB151" i="1"/>
  <c r="DA151" i="1"/>
  <c r="CZ151" i="1"/>
  <c r="CY151" i="1"/>
  <c r="CX151" i="1"/>
  <c r="CV151" i="1"/>
  <c r="CU151" i="1"/>
  <c r="CT151" i="1"/>
  <c r="CS151" i="1"/>
  <c r="CQ151" i="1"/>
  <c r="CP151" i="1"/>
  <c r="CO151" i="1"/>
  <c r="CN151" i="1"/>
  <c r="CM151" i="1"/>
  <c r="CF151" i="1"/>
  <c r="CE151" i="1"/>
  <c r="CD151" i="1"/>
  <c r="BW151" i="1"/>
  <c r="BV151" i="1"/>
  <c r="BU151" i="1"/>
  <c r="BT151" i="1"/>
  <c r="BS151" i="1"/>
  <c r="BP151" i="1"/>
  <c r="BO151" i="1"/>
  <c r="BN151" i="1"/>
  <c r="BI151" i="1"/>
  <c r="BG151" i="1"/>
  <c r="BF151" i="1"/>
  <c r="BE151" i="1"/>
  <c r="BD151" i="1"/>
  <c r="BB151" i="1"/>
  <c r="DF150" i="1"/>
  <c r="DB150" i="1"/>
  <c r="DA150" i="1"/>
  <c r="CZ150" i="1"/>
  <c r="CY150" i="1"/>
  <c r="CX150" i="1"/>
  <c r="CV150" i="1"/>
  <c r="CU150" i="1"/>
  <c r="CT150" i="1"/>
  <c r="CS150" i="1"/>
  <c r="CQ150" i="1"/>
  <c r="CP150" i="1"/>
  <c r="CO150" i="1"/>
  <c r="CN150" i="1"/>
  <c r="CM150" i="1"/>
  <c r="CF150" i="1"/>
  <c r="CE150" i="1"/>
  <c r="CD150" i="1"/>
  <c r="BW150" i="1"/>
  <c r="BV150" i="1"/>
  <c r="BU150" i="1"/>
  <c r="BT150" i="1"/>
  <c r="BS150" i="1"/>
  <c r="BP150" i="1"/>
  <c r="BO150" i="1"/>
  <c r="BN150" i="1"/>
  <c r="BI150" i="1"/>
  <c r="BG150" i="1"/>
  <c r="BF150" i="1"/>
  <c r="BE150" i="1"/>
  <c r="BD150" i="1"/>
  <c r="BB150" i="1"/>
  <c r="DF149" i="1"/>
  <c r="DB149" i="1"/>
  <c r="DA149" i="1"/>
  <c r="CZ149" i="1"/>
  <c r="CY149" i="1"/>
  <c r="CX149" i="1"/>
  <c r="CV149" i="1"/>
  <c r="CU149" i="1"/>
  <c r="CT149" i="1"/>
  <c r="CS149" i="1"/>
  <c r="CQ149" i="1"/>
  <c r="CP149" i="1"/>
  <c r="CO149" i="1"/>
  <c r="CN149" i="1"/>
  <c r="CM149" i="1"/>
  <c r="CF149" i="1"/>
  <c r="CE149" i="1"/>
  <c r="CD149" i="1"/>
  <c r="BW149" i="1"/>
  <c r="BV149" i="1"/>
  <c r="BU149" i="1"/>
  <c r="BT149" i="1"/>
  <c r="BS149" i="1"/>
  <c r="BP149" i="1"/>
  <c r="BO149" i="1"/>
  <c r="BN149" i="1"/>
  <c r="BI149" i="1"/>
  <c r="BG149" i="1"/>
  <c r="BF149" i="1"/>
  <c r="BE149" i="1"/>
  <c r="BD149" i="1"/>
  <c r="BB149" i="1"/>
  <c r="DF148" i="1"/>
  <c r="DB148" i="1"/>
  <c r="DA148" i="1"/>
  <c r="CZ148" i="1"/>
  <c r="CY148" i="1"/>
  <c r="CX148" i="1"/>
  <c r="CV148" i="1"/>
  <c r="CU148" i="1"/>
  <c r="CT148" i="1"/>
  <c r="CS148" i="1"/>
  <c r="CQ148" i="1"/>
  <c r="CP148" i="1"/>
  <c r="CO148" i="1"/>
  <c r="CN148" i="1"/>
  <c r="CM148" i="1"/>
  <c r="CF148" i="1"/>
  <c r="CE148" i="1"/>
  <c r="CD148" i="1"/>
  <c r="BW148" i="1"/>
  <c r="BV148" i="1"/>
  <c r="BU148" i="1"/>
  <c r="BT148" i="1"/>
  <c r="BS148" i="1"/>
  <c r="BP148" i="1"/>
  <c r="BO148" i="1"/>
  <c r="BN148" i="1"/>
  <c r="BI148" i="1"/>
  <c r="BG148" i="1"/>
  <c r="BF148" i="1"/>
  <c r="BE148" i="1"/>
  <c r="BD148" i="1"/>
  <c r="BB148" i="1"/>
  <c r="DF147" i="1"/>
  <c r="DB147" i="1"/>
  <c r="DA147" i="1"/>
  <c r="CZ147" i="1"/>
  <c r="CY147" i="1"/>
  <c r="CX147" i="1"/>
  <c r="CV147" i="1"/>
  <c r="CU147" i="1"/>
  <c r="CT147" i="1"/>
  <c r="CS147" i="1"/>
  <c r="CQ147" i="1"/>
  <c r="CP147" i="1"/>
  <c r="CO147" i="1"/>
  <c r="CN147" i="1"/>
  <c r="CM147" i="1"/>
  <c r="CF147" i="1"/>
  <c r="CE147" i="1"/>
  <c r="CD147" i="1"/>
  <c r="BW147" i="1"/>
  <c r="BV147" i="1"/>
  <c r="BU147" i="1"/>
  <c r="BT147" i="1"/>
  <c r="BS147" i="1"/>
  <c r="BP147" i="1"/>
  <c r="BO147" i="1"/>
  <c r="BN147" i="1"/>
  <c r="BI147" i="1"/>
  <c r="BG147" i="1"/>
  <c r="BF147" i="1"/>
  <c r="BE147" i="1"/>
  <c r="BD147" i="1"/>
  <c r="BB147" i="1"/>
  <c r="DF146" i="1"/>
  <c r="DB146" i="1"/>
  <c r="DA146" i="1"/>
  <c r="CZ146" i="1"/>
  <c r="CY146" i="1"/>
  <c r="CX146" i="1"/>
  <c r="CV146" i="1"/>
  <c r="CU146" i="1"/>
  <c r="CT146" i="1"/>
  <c r="CS146" i="1"/>
  <c r="CQ146" i="1"/>
  <c r="CP146" i="1"/>
  <c r="CO146" i="1"/>
  <c r="CN146" i="1"/>
  <c r="CM146" i="1"/>
  <c r="CF146" i="1"/>
  <c r="CE146" i="1"/>
  <c r="CD146" i="1"/>
  <c r="BW146" i="1"/>
  <c r="BV146" i="1"/>
  <c r="BU146" i="1"/>
  <c r="BT146" i="1"/>
  <c r="BS146" i="1"/>
  <c r="BP146" i="1"/>
  <c r="BO146" i="1"/>
  <c r="BN146" i="1"/>
  <c r="BI146" i="1"/>
  <c r="BG146" i="1"/>
  <c r="BF146" i="1"/>
  <c r="BE146" i="1"/>
  <c r="BD146" i="1"/>
  <c r="BB146" i="1"/>
  <c r="DF145" i="1"/>
  <c r="DB145" i="1"/>
  <c r="DA145" i="1"/>
  <c r="CZ145" i="1"/>
  <c r="CY145" i="1"/>
  <c r="CX145" i="1"/>
  <c r="CV145" i="1"/>
  <c r="CU145" i="1"/>
  <c r="CT145" i="1"/>
  <c r="CS145" i="1"/>
  <c r="CQ145" i="1"/>
  <c r="CP145" i="1"/>
  <c r="CO145" i="1"/>
  <c r="CN145" i="1"/>
  <c r="CM145" i="1"/>
  <c r="CF145" i="1"/>
  <c r="CE145" i="1"/>
  <c r="CD145" i="1"/>
  <c r="BW145" i="1"/>
  <c r="BV145" i="1"/>
  <c r="BU145" i="1"/>
  <c r="BT145" i="1"/>
  <c r="BS145" i="1"/>
  <c r="BP145" i="1"/>
  <c r="BO145" i="1"/>
  <c r="BN145" i="1"/>
  <c r="BI145" i="1"/>
  <c r="BG145" i="1"/>
  <c r="BF145" i="1"/>
  <c r="BE145" i="1"/>
  <c r="BD145" i="1"/>
  <c r="BB145" i="1"/>
  <c r="DF144" i="1"/>
  <c r="DB144" i="1"/>
  <c r="DA144" i="1"/>
  <c r="CZ144" i="1"/>
  <c r="CY144" i="1"/>
  <c r="CX144" i="1"/>
  <c r="CV144" i="1"/>
  <c r="CU144" i="1"/>
  <c r="CT144" i="1"/>
  <c r="CS144" i="1"/>
  <c r="CQ144" i="1"/>
  <c r="CP144" i="1"/>
  <c r="CO144" i="1"/>
  <c r="CN144" i="1"/>
  <c r="CM144" i="1"/>
  <c r="CF144" i="1"/>
  <c r="CE144" i="1"/>
  <c r="CD144" i="1"/>
  <c r="BW144" i="1"/>
  <c r="BV144" i="1"/>
  <c r="BU144" i="1"/>
  <c r="BT144" i="1"/>
  <c r="BS144" i="1"/>
  <c r="BP144" i="1"/>
  <c r="BO144" i="1"/>
  <c r="BN144" i="1"/>
  <c r="BI144" i="1"/>
  <c r="BG144" i="1"/>
  <c r="BF144" i="1"/>
  <c r="BE144" i="1"/>
  <c r="BD144" i="1"/>
  <c r="BB144" i="1"/>
  <c r="DF143" i="1"/>
  <c r="DB143" i="1"/>
  <c r="DA143" i="1"/>
  <c r="CZ143" i="1"/>
  <c r="CY143" i="1"/>
  <c r="CX143" i="1"/>
  <c r="CV143" i="1"/>
  <c r="CU143" i="1"/>
  <c r="CT143" i="1"/>
  <c r="CS143" i="1"/>
  <c r="CQ143" i="1"/>
  <c r="CP143" i="1"/>
  <c r="CO143" i="1"/>
  <c r="CN143" i="1"/>
  <c r="CM143" i="1"/>
  <c r="CF143" i="1"/>
  <c r="CE143" i="1"/>
  <c r="CD143" i="1"/>
  <c r="BW143" i="1"/>
  <c r="BV143" i="1"/>
  <c r="BU143" i="1"/>
  <c r="BT143" i="1"/>
  <c r="BS143" i="1"/>
  <c r="BP143" i="1"/>
  <c r="BO143" i="1"/>
  <c r="BN143" i="1"/>
  <c r="BI143" i="1"/>
  <c r="BG143" i="1"/>
  <c r="BF143" i="1"/>
  <c r="BE143" i="1"/>
  <c r="BD143" i="1"/>
  <c r="BB143" i="1"/>
  <c r="DF142" i="1"/>
  <c r="DB142" i="1"/>
  <c r="DA142" i="1"/>
  <c r="CZ142" i="1"/>
  <c r="CY142" i="1"/>
  <c r="CX142" i="1"/>
  <c r="CV142" i="1"/>
  <c r="CU142" i="1"/>
  <c r="CT142" i="1"/>
  <c r="CS142" i="1"/>
  <c r="CQ142" i="1"/>
  <c r="CP142" i="1"/>
  <c r="CO142" i="1"/>
  <c r="CN142" i="1"/>
  <c r="CM142" i="1"/>
  <c r="CF142" i="1"/>
  <c r="CE142" i="1"/>
  <c r="CD142" i="1"/>
  <c r="BW142" i="1"/>
  <c r="BV142" i="1"/>
  <c r="BU142" i="1"/>
  <c r="BT142" i="1"/>
  <c r="BS142" i="1"/>
  <c r="BP142" i="1"/>
  <c r="BO142" i="1"/>
  <c r="BN142" i="1"/>
  <c r="BI142" i="1"/>
  <c r="BG142" i="1"/>
  <c r="BF142" i="1"/>
  <c r="BE142" i="1"/>
  <c r="BD142" i="1"/>
  <c r="BB142" i="1"/>
  <c r="DF141" i="1"/>
  <c r="DB141" i="1"/>
  <c r="DA141" i="1"/>
  <c r="CZ141" i="1"/>
  <c r="CY141" i="1"/>
  <c r="CX141" i="1"/>
  <c r="CV141" i="1"/>
  <c r="CU141" i="1"/>
  <c r="CT141" i="1"/>
  <c r="CS141" i="1"/>
  <c r="CQ141" i="1"/>
  <c r="CP141" i="1"/>
  <c r="CO141" i="1"/>
  <c r="CN141" i="1"/>
  <c r="CM141" i="1"/>
  <c r="CF141" i="1"/>
  <c r="CE141" i="1"/>
  <c r="CD141" i="1"/>
  <c r="BW141" i="1"/>
  <c r="BV141" i="1"/>
  <c r="BU141" i="1"/>
  <c r="BT141" i="1"/>
  <c r="BS141" i="1"/>
  <c r="BP141" i="1"/>
  <c r="BO141" i="1"/>
  <c r="BN141" i="1"/>
  <c r="BI141" i="1"/>
  <c r="BG141" i="1"/>
  <c r="BF141" i="1"/>
  <c r="BE141" i="1"/>
  <c r="BD141" i="1"/>
  <c r="BB141" i="1"/>
  <c r="DF140" i="1"/>
  <c r="DB140" i="1"/>
  <c r="DA140" i="1"/>
  <c r="CZ140" i="1"/>
  <c r="CY140" i="1"/>
  <c r="CX140" i="1"/>
  <c r="CV140" i="1"/>
  <c r="CU140" i="1"/>
  <c r="CT140" i="1"/>
  <c r="CS140" i="1"/>
  <c r="CQ140" i="1"/>
  <c r="CP140" i="1"/>
  <c r="CO140" i="1"/>
  <c r="CN140" i="1"/>
  <c r="CM140" i="1"/>
  <c r="CF140" i="1"/>
  <c r="CE140" i="1"/>
  <c r="CD140" i="1"/>
  <c r="BW140" i="1"/>
  <c r="BV140" i="1"/>
  <c r="BU140" i="1"/>
  <c r="BT140" i="1"/>
  <c r="BS140" i="1"/>
  <c r="BP140" i="1"/>
  <c r="BO140" i="1"/>
  <c r="BN140" i="1"/>
  <c r="BI140" i="1"/>
  <c r="BG140" i="1"/>
  <c r="BF140" i="1"/>
  <c r="BE140" i="1"/>
  <c r="BD140" i="1"/>
  <c r="BB140" i="1"/>
  <c r="DF139" i="1"/>
  <c r="DB139" i="1"/>
  <c r="DA139" i="1"/>
  <c r="CZ139" i="1"/>
  <c r="CY139" i="1"/>
  <c r="CX139" i="1"/>
  <c r="CV139" i="1"/>
  <c r="CU139" i="1"/>
  <c r="CT139" i="1"/>
  <c r="CS139" i="1"/>
  <c r="CQ139" i="1"/>
  <c r="CP139" i="1"/>
  <c r="CO139" i="1"/>
  <c r="CN139" i="1"/>
  <c r="CM139" i="1"/>
  <c r="CF139" i="1"/>
  <c r="CE139" i="1"/>
  <c r="CD139" i="1"/>
  <c r="BW139" i="1"/>
  <c r="BV139" i="1"/>
  <c r="BU139" i="1"/>
  <c r="BT139" i="1"/>
  <c r="BS139" i="1"/>
  <c r="BP139" i="1"/>
  <c r="BO139" i="1"/>
  <c r="BN139" i="1"/>
  <c r="BI139" i="1"/>
  <c r="BG139" i="1"/>
  <c r="BF139" i="1"/>
  <c r="BE139" i="1"/>
  <c r="BD139" i="1"/>
  <c r="BB139" i="1"/>
  <c r="DF138" i="1"/>
  <c r="DB138" i="1"/>
  <c r="DA138" i="1"/>
  <c r="CZ138" i="1"/>
  <c r="CY138" i="1"/>
  <c r="CX138" i="1"/>
  <c r="CV138" i="1"/>
  <c r="CU138" i="1"/>
  <c r="CT138" i="1"/>
  <c r="CS138" i="1"/>
  <c r="CQ138" i="1"/>
  <c r="CP138" i="1"/>
  <c r="CO138" i="1"/>
  <c r="CN138" i="1"/>
  <c r="CM138" i="1"/>
  <c r="CF138" i="1"/>
  <c r="CE138" i="1"/>
  <c r="CD138" i="1"/>
  <c r="BW138" i="1"/>
  <c r="BV138" i="1"/>
  <c r="BU138" i="1"/>
  <c r="BT138" i="1"/>
  <c r="BS138" i="1"/>
  <c r="BP138" i="1"/>
  <c r="BO138" i="1"/>
  <c r="BN138" i="1"/>
  <c r="BI138" i="1"/>
  <c r="BG138" i="1"/>
  <c r="BF138" i="1"/>
  <c r="BE138" i="1"/>
  <c r="BD138" i="1"/>
  <c r="BB138" i="1"/>
  <c r="DF137" i="1"/>
  <c r="DB137" i="1"/>
  <c r="DA137" i="1"/>
  <c r="CZ137" i="1"/>
  <c r="CY137" i="1"/>
  <c r="CX137" i="1"/>
  <c r="CV137" i="1"/>
  <c r="CU137" i="1"/>
  <c r="CT137" i="1"/>
  <c r="CS137" i="1"/>
  <c r="CQ137" i="1"/>
  <c r="CP137" i="1"/>
  <c r="CO137" i="1"/>
  <c r="CN137" i="1"/>
  <c r="CM137" i="1"/>
  <c r="CF137" i="1"/>
  <c r="CE137" i="1"/>
  <c r="CD137" i="1"/>
  <c r="BW137" i="1"/>
  <c r="BV137" i="1"/>
  <c r="BU137" i="1"/>
  <c r="BT137" i="1"/>
  <c r="BS137" i="1"/>
  <c r="BP137" i="1"/>
  <c r="BO137" i="1"/>
  <c r="BN137" i="1"/>
  <c r="BI137" i="1"/>
  <c r="BG137" i="1"/>
  <c r="BF137" i="1"/>
  <c r="BE137" i="1"/>
  <c r="BD137" i="1"/>
  <c r="BB137" i="1"/>
  <c r="DF136" i="1"/>
  <c r="DB136" i="1"/>
  <c r="DA136" i="1"/>
  <c r="CZ136" i="1"/>
  <c r="CY136" i="1"/>
  <c r="CX136" i="1"/>
  <c r="CV136" i="1"/>
  <c r="CU136" i="1"/>
  <c r="CT136" i="1"/>
  <c r="CS136" i="1"/>
  <c r="CQ136" i="1"/>
  <c r="CP136" i="1"/>
  <c r="CO136" i="1"/>
  <c r="CN136" i="1"/>
  <c r="CM136" i="1"/>
  <c r="CF136" i="1"/>
  <c r="CE136" i="1"/>
  <c r="CD136" i="1"/>
  <c r="BW136" i="1"/>
  <c r="BV136" i="1"/>
  <c r="BU136" i="1"/>
  <c r="BT136" i="1"/>
  <c r="BS136" i="1"/>
  <c r="BP136" i="1"/>
  <c r="BO136" i="1"/>
  <c r="BN136" i="1"/>
  <c r="BI136" i="1"/>
  <c r="BG136" i="1"/>
  <c r="BF136" i="1"/>
  <c r="BE136" i="1"/>
  <c r="BD136" i="1"/>
  <c r="BB136" i="1"/>
  <c r="DF135" i="1"/>
  <c r="DB135" i="1"/>
  <c r="DA135" i="1"/>
  <c r="CZ135" i="1"/>
  <c r="CY135" i="1"/>
  <c r="CX135" i="1"/>
  <c r="CV135" i="1"/>
  <c r="CU135" i="1"/>
  <c r="CT135" i="1"/>
  <c r="CS135" i="1"/>
  <c r="CQ135" i="1"/>
  <c r="CP135" i="1"/>
  <c r="CO135" i="1"/>
  <c r="CN135" i="1"/>
  <c r="CM135" i="1"/>
  <c r="CF135" i="1"/>
  <c r="CE135" i="1"/>
  <c r="CD135" i="1"/>
  <c r="BW135" i="1"/>
  <c r="BV135" i="1"/>
  <c r="BU135" i="1"/>
  <c r="BT135" i="1"/>
  <c r="BS135" i="1"/>
  <c r="BP135" i="1"/>
  <c r="BO135" i="1"/>
  <c r="BN135" i="1"/>
  <c r="BI135" i="1"/>
  <c r="BG135" i="1"/>
  <c r="BF135" i="1"/>
  <c r="BE135" i="1"/>
  <c r="BD135" i="1"/>
  <c r="BB135" i="1"/>
  <c r="DF134" i="1"/>
  <c r="DB134" i="1"/>
  <c r="DA134" i="1"/>
  <c r="CZ134" i="1"/>
  <c r="CY134" i="1"/>
  <c r="CX134" i="1"/>
  <c r="CV134" i="1"/>
  <c r="CU134" i="1"/>
  <c r="CT134" i="1"/>
  <c r="CS134" i="1"/>
  <c r="CQ134" i="1"/>
  <c r="CP134" i="1"/>
  <c r="CO134" i="1"/>
  <c r="CN134" i="1"/>
  <c r="CM134" i="1"/>
  <c r="CF134" i="1"/>
  <c r="CE134" i="1"/>
  <c r="CD134" i="1"/>
  <c r="BW134" i="1"/>
  <c r="BV134" i="1"/>
  <c r="BU134" i="1"/>
  <c r="BT134" i="1"/>
  <c r="BS134" i="1"/>
  <c r="BP134" i="1"/>
  <c r="BO134" i="1"/>
  <c r="BN134" i="1"/>
  <c r="BI134" i="1"/>
  <c r="BG134" i="1"/>
  <c r="BF134" i="1"/>
  <c r="BE134" i="1"/>
  <c r="BD134" i="1"/>
  <c r="BB134" i="1"/>
  <c r="DF133" i="1"/>
  <c r="DB133" i="1"/>
  <c r="DA133" i="1"/>
  <c r="CZ133" i="1"/>
  <c r="CY133" i="1"/>
  <c r="CX133" i="1"/>
  <c r="CV133" i="1"/>
  <c r="CU133" i="1"/>
  <c r="CT133" i="1"/>
  <c r="CS133" i="1"/>
  <c r="CQ133" i="1"/>
  <c r="CP133" i="1"/>
  <c r="CO133" i="1"/>
  <c r="CN133" i="1"/>
  <c r="CM133" i="1"/>
  <c r="CF133" i="1"/>
  <c r="CE133" i="1"/>
  <c r="CD133" i="1"/>
  <c r="BW133" i="1"/>
  <c r="BV133" i="1"/>
  <c r="BU133" i="1"/>
  <c r="BT133" i="1"/>
  <c r="BS133" i="1"/>
  <c r="BP133" i="1"/>
  <c r="BO133" i="1"/>
  <c r="BN133" i="1"/>
  <c r="BI133" i="1"/>
  <c r="BG133" i="1"/>
  <c r="BF133" i="1"/>
  <c r="BE133" i="1"/>
  <c r="BD133" i="1"/>
  <c r="BB133" i="1"/>
  <c r="DF132" i="1"/>
  <c r="DB132" i="1"/>
  <c r="DA132" i="1"/>
  <c r="CZ132" i="1"/>
  <c r="CY132" i="1"/>
  <c r="CX132" i="1"/>
  <c r="CV132" i="1"/>
  <c r="CU132" i="1"/>
  <c r="CT132" i="1"/>
  <c r="CS132" i="1"/>
  <c r="CQ132" i="1"/>
  <c r="CP132" i="1"/>
  <c r="CO132" i="1"/>
  <c r="CN132" i="1"/>
  <c r="CM132" i="1"/>
  <c r="CF132" i="1"/>
  <c r="CE132" i="1"/>
  <c r="CD132" i="1"/>
  <c r="BW132" i="1"/>
  <c r="BV132" i="1"/>
  <c r="BU132" i="1"/>
  <c r="BT132" i="1"/>
  <c r="BS132" i="1"/>
  <c r="BP132" i="1"/>
  <c r="BO132" i="1"/>
  <c r="BN132" i="1"/>
  <c r="BI132" i="1"/>
  <c r="BG132" i="1"/>
  <c r="BF132" i="1"/>
  <c r="BE132" i="1"/>
  <c r="BD132" i="1"/>
  <c r="BB132" i="1"/>
  <c r="DF131" i="1"/>
  <c r="DB131" i="1"/>
  <c r="DA131" i="1"/>
  <c r="CZ131" i="1"/>
  <c r="CY131" i="1"/>
  <c r="CX131" i="1"/>
  <c r="CV131" i="1"/>
  <c r="CU131" i="1"/>
  <c r="CT131" i="1"/>
  <c r="CS131" i="1"/>
  <c r="CQ131" i="1"/>
  <c r="CP131" i="1"/>
  <c r="CO131" i="1"/>
  <c r="CN131" i="1"/>
  <c r="CM131" i="1"/>
  <c r="CF131" i="1"/>
  <c r="CE131" i="1"/>
  <c r="CD131" i="1"/>
  <c r="BW131" i="1"/>
  <c r="BV131" i="1"/>
  <c r="BU131" i="1"/>
  <c r="BT131" i="1"/>
  <c r="BS131" i="1"/>
  <c r="BP131" i="1"/>
  <c r="BO131" i="1"/>
  <c r="BN131" i="1"/>
  <c r="BI131" i="1"/>
  <c r="BG131" i="1"/>
  <c r="BF131" i="1"/>
  <c r="BE131" i="1"/>
  <c r="BD131" i="1"/>
  <c r="BB131" i="1"/>
  <c r="DF130" i="1"/>
  <c r="DB130" i="1"/>
  <c r="DA130" i="1"/>
  <c r="CZ130" i="1"/>
  <c r="CY130" i="1"/>
  <c r="CX130" i="1"/>
  <c r="CV130" i="1"/>
  <c r="CU130" i="1"/>
  <c r="CT130" i="1"/>
  <c r="CS130" i="1"/>
  <c r="CQ130" i="1"/>
  <c r="CP130" i="1"/>
  <c r="CO130" i="1"/>
  <c r="CN130" i="1"/>
  <c r="CM130" i="1"/>
  <c r="CF130" i="1"/>
  <c r="CE130" i="1"/>
  <c r="CD130" i="1"/>
  <c r="BW130" i="1"/>
  <c r="BV130" i="1"/>
  <c r="BU130" i="1"/>
  <c r="BT130" i="1"/>
  <c r="BS130" i="1"/>
  <c r="BP130" i="1"/>
  <c r="BO130" i="1"/>
  <c r="BN130" i="1"/>
  <c r="BI130" i="1"/>
  <c r="BG130" i="1"/>
  <c r="BF130" i="1"/>
  <c r="BE130" i="1"/>
  <c r="BD130" i="1"/>
  <c r="BB130" i="1"/>
  <c r="DF129" i="1"/>
  <c r="DB129" i="1"/>
  <c r="DA129" i="1"/>
  <c r="CZ129" i="1"/>
  <c r="CY129" i="1"/>
  <c r="CX129" i="1"/>
  <c r="CV129" i="1"/>
  <c r="CU129" i="1"/>
  <c r="CT129" i="1"/>
  <c r="CS129" i="1"/>
  <c r="CQ129" i="1"/>
  <c r="CP129" i="1"/>
  <c r="CO129" i="1"/>
  <c r="CN129" i="1"/>
  <c r="CM129" i="1"/>
  <c r="CF129" i="1"/>
  <c r="CE129" i="1"/>
  <c r="CD129" i="1"/>
  <c r="BW129" i="1"/>
  <c r="BV129" i="1"/>
  <c r="BU129" i="1"/>
  <c r="BT129" i="1"/>
  <c r="BS129" i="1"/>
  <c r="BP129" i="1"/>
  <c r="BO129" i="1"/>
  <c r="BN129" i="1"/>
  <c r="BI129" i="1"/>
  <c r="BG129" i="1"/>
  <c r="BF129" i="1"/>
  <c r="BE129" i="1"/>
  <c r="BD129" i="1"/>
  <c r="BB129" i="1"/>
  <c r="DF128" i="1"/>
  <c r="DB128" i="1"/>
  <c r="DA128" i="1"/>
  <c r="CZ128" i="1"/>
  <c r="CY128" i="1"/>
  <c r="CX128" i="1"/>
  <c r="CV128" i="1"/>
  <c r="CU128" i="1"/>
  <c r="CT128" i="1"/>
  <c r="CS128" i="1"/>
  <c r="CQ128" i="1"/>
  <c r="CP128" i="1"/>
  <c r="CO128" i="1"/>
  <c r="CN128" i="1"/>
  <c r="CM128" i="1"/>
  <c r="CF128" i="1"/>
  <c r="CE128" i="1"/>
  <c r="CD128" i="1"/>
  <c r="BW128" i="1"/>
  <c r="BV128" i="1"/>
  <c r="BU128" i="1"/>
  <c r="BT128" i="1"/>
  <c r="BS128" i="1"/>
  <c r="BP128" i="1"/>
  <c r="BO128" i="1"/>
  <c r="BN128" i="1"/>
  <c r="BI128" i="1"/>
  <c r="BG128" i="1"/>
  <c r="BF128" i="1"/>
  <c r="BE128" i="1"/>
  <c r="BD128" i="1"/>
  <c r="BB128" i="1"/>
  <c r="DF127" i="1"/>
  <c r="DB127" i="1"/>
  <c r="DA127" i="1"/>
  <c r="CZ127" i="1"/>
  <c r="CY127" i="1"/>
  <c r="CX127" i="1"/>
  <c r="CV127" i="1"/>
  <c r="CU127" i="1"/>
  <c r="CT127" i="1"/>
  <c r="CS127" i="1"/>
  <c r="CQ127" i="1"/>
  <c r="CP127" i="1"/>
  <c r="CO127" i="1"/>
  <c r="CN127" i="1"/>
  <c r="CM127" i="1"/>
  <c r="CF127" i="1"/>
  <c r="CE127" i="1"/>
  <c r="CD127" i="1"/>
  <c r="BW127" i="1"/>
  <c r="BV127" i="1"/>
  <c r="BU127" i="1"/>
  <c r="BT127" i="1"/>
  <c r="BS127" i="1"/>
  <c r="BP127" i="1"/>
  <c r="BO127" i="1"/>
  <c r="BN127" i="1"/>
  <c r="BI127" i="1"/>
  <c r="BG127" i="1"/>
  <c r="BF127" i="1"/>
  <c r="BE127" i="1"/>
  <c r="BD127" i="1"/>
  <c r="BB127" i="1"/>
  <c r="DF126" i="1"/>
  <c r="DB126" i="1"/>
  <c r="DA126" i="1"/>
  <c r="CZ126" i="1"/>
  <c r="CY126" i="1"/>
  <c r="CX126" i="1"/>
  <c r="CV126" i="1"/>
  <c r="CU126" i="1"/>
  <c r="CT126" i="1"/>
  <c r="CS126" i="1"/>
  <c r="CQ126" i="1"/>
  <c r="CP126" i="1"/>
  <c r="CO126" i="1"/>
  <c r="CN126" i="1"/>
  <c r="CM126" i="1"/>
  <c r="CF126" i="1"/>
  <c r="CE126" i="1"/>
  <c r="CD126" i="1"/>
  <c r="BW126" i="1"/>
  <c r="BV126" i="1"/>
  <c r="BU126" i="1"/>
  <c r="BT126" i="1"/>
  <c r="BS126" i="1"/>
  <c r="BP126" i="1"/>
  <c r="BO126" i="1"/>
  <c r="BN126" i="1"/>
  <c r="BI126" i="1"/>
  <c r="BG126" i="1"/>
  <c r="BF126" i="1"/>
  <c r="BE126" i="1"/>
  <c r="BD126" i="1"/>
  <c r="BB126" i="1"/>
  <c r="DF125" i="1"/>
  <c r="DB125" i="1"/>
  <c r="DA125" i="1"/>
  <c r="CZ125" i="1"/>
  <c r="CY125" i="1"/>
  <c r="CX125" i="1"/>
  <c r="CV125" i="1"/>
  <c r="CU125" i="1"/>
  <c r="CT125" i="1"/>
  <c r="CS125" i="1"/>
  <c r="CQ125" i="1"/>
  <c r="CP125" i="1"/>
  <c r="CO125" i="1"/>
  <c r="CN125" i="1"/>
  <c r="CM125" i="1"/>
  <c r="CF125" i="1"/>
  <c r="CE125" i="1"/>
  <c r="CD125" i="1"/>
  <c r="BW125" i="1"/>
  <c r="BV125" i="1"/>
  <c r="BU125" i="1"/>
  <c r="BT125" i="1"/>
  <c r="BS125" i="1"/>
  <c r="BP125" i="1"/>
  <c r="BO125" i="1"/>
  <c r="BN125" i="1"/>
  <c r="BI125" i="1"/>
  <c r="BG125" i="1"/>
  <c r="BF125" i="1"/>
  <c r="BE125" i="1"/>
  <c r="BD125" i="1"/>
  <c r="BB125" i="1"/>
  <c r="DF124" i="1"/>
  <c r="DB124" i="1"/>
  <c r="DA124" i="1"/>
  <c r="CZ124" i="1"/>
  <c r="CY124" i="1"/>
  <c r="CX124" i="1"/>
  <c r="CV124" i="1"/>
  <c r="CU124" i="1"/>
  <c r="CT124" i="1"/>
  <c r="CS124" i="1"/>
  <c r="CQ124" i="1"/>
  <c r="CP124" i="1"/>
  <c r="CO124" i="1"/>
  <c r="CN124" i="1"/>
  <c r="CM124" i="1"/>
  <c r="CF124" i="1"/>
  <c r="CE124" i="1"/>
  <c r="CD124" i="1"/>
  <c r="BW124" i="1"/>
  <c r="BV124" i="1"/>
  <c r="BU124" i="1"/>
  <c r="BT124" i="1"/>
  <c r="BS124" i="1"/>
  <c r="BP124" i="1"/>
  <c r="BO124" i="1"/>
  <c r="BN124" i="1"/>
  <c r="BI124" i="1"/>
  <c r="BG124" i="1"/>
  <c r="BF124" i="1"/>
  <c r="BE124" i="1"/>
  <c r="BD124" i="1"/>
  <c r="BB124" i="1"/>
  <c r="DF123" i="1"/>
  <c r="DB123" i="1"/>
  <c r="DA123" i="1"/>
  <c r="CZ123" i="1"/>
  <c r="CY123" i="1"/>
  <c r="CX123" i="1"/>
  <c r="CV123" i="1"/>
  <c r="CU123" i="1"/>
  <c r="CT123" i="1"/>
  <c r="CS123" i="1"/>
  <c r="CQ123" i="1"/>
  <c r="CP123" i="1"/>
  <c r="CO123" i="1"/>
  <c r="CN123" i="1"/>
  <c r="CM123" i="1"/>
  <c r="CF123" i="1"/>
  <c r="CE123" i="1"/>
  <c r="CD123" i="1"/>
  <c r="BW123" i="1"/>
  <c r="BV123" i="1"/>
  <c r="BU123" i="1"/>
  <c r="BT123" i="1"/>
  <c r="BS123" i="1"/>
  <c r="BP123" i="1"/>
  <c r="BO123" i="1"/>
  <c r="BN123" i="1"/>
  <c r="BI123" i="1"/>
  <c r="BG123" i="1"/>
  <c r="BF123" i="1"/>
  <c r="BE123" i="1"/>
  <c r="BD123" i="1"/>
  <c r="BB123" i="1"/>
  <c r="DF122" i="1"/>
  <c r="DB122" i="1"/>
  <c r="DA122" i="1"/>
  <c r="CZ122" i="1"/>
  <c r="CY122" i="1"/>
  <c r="CX122" i="1"/>
  <c r="CV122" i="1"/>
  <c r="CU122" i="1"/>
  <c r="CT122" i="1"/>
  <c r="CS122" i="1"/>
  <c r="CQ122" i="1"/>
  <c r="CP122" i="1"/>
  <c r="CO122" i="1"/>
  <c r="CN122" i="1"/>
  <c r="CM122" i="1"/>
  <c r="CF122" i="1"/>
  <c r="CE122" i="1"/>
  <c r="CD122" i="1"/>
  <c r="BW122" i="1"/>
  <c r="BV122" i="1"/>
  <c r="BU122" i="1"/>
  <c r="BT122" i="1"/>
  <c r="BS122" i="1"/>
  <c r="BP122" i="1"/>
  <c r="BO122" i="1"/>
  <c r="BN122" i="1"/>
  <c r="BI122" i="1"/>
  <c r="BG122" i="1"/>
  <c r="BF122" i="1"/>
  <c r="BE122" i="1"/>
  <c r="BD122" i="1"/>
  <c r="BB122" i="1"/>
  <c r="DF121" i="1"/>
  <c r="DB121" i="1"/>
  <c r="DA121" i="1"/>
  <c r="CZ121" i="1"/>
  <c r="CY121" i="1"/>
  <c r="CX121" i="1"/>
  <c r="CV121" i="1"/>
  <c r="CU121" i="1"/>
  <c r="CT121" i="1"/>
  <c r="CS121" i="1"/>
  <c r="CQ121" i="1"/>
  <c r="CP121" i="1"/>
  <c r="CO121" i="1"/>
  <c r="CN121" i="1"/>
  <c r="CM121" i="1"/>
  <c r="CF121" i="1"/>
  <c r="CE121" i="1"/>
  <c r="CD121" i="1"/>
  <c r="BW121" i="1"/>
  <c r="BV121" i="1"/>
  <c r="BU121" i="1"/>
  <c r="BT121" i="1"/>
  <c r="BS121" i="1"/>
  <c r="BP121" i="1"/>
  <c r="BO121" i="1"/>
  <c r="BN121" i="1"/>
  <c r="BI121" i="1"/>
  <c r="BG121" i="1"/>
  <c r="BF121" i="1"/>
  <c r="BE121" i="1"/>
  <c r="BD121" i="1"/>
  <c r="BB121" i="1"/>
  <c r="DF120" i="1"/>
  <c r="DB120" i="1"/>
  <c r="DA120" i="1"/>
  <c r="CZ120" i="1"/>
  <c r="CY120" i="1"/>
  <c r="CX120" i="1"/>
  <c r="CV120" i="1"/>
  <c r="CU120" i="1"/>
  <c r="CT120" i="1"/>
  <c r="CS120" i="1"/>
  <c r="CQ120" i="1"/>
  <c r="CP120" i="1"/>
  <c r="CO120" i="1"/>
  <c r="CN120" i="1"/>
  <c r="CM120" i="1"/>
  <c r="CF120" i="1"/>
  <c r="CE120" i="1"/>
  <c r="CD120" i="1"/>
  <c r="BW120" i="1"/>
  <c r="BV120" i="1"/>
  <c r="BU120" i="1"/>
  <c r="BT120" i="1"/>
  <c r="BS120" i="1"/>
  <c r="BP120" i="1"/>
  <c r="BO120" i="1"/>
  <c r="BN120" i="1"/>
  <c r="BI120" i="1"/>
  <c r="BG120" i="1"/>
  <c r="BF120" i="1"/>
  <c r="BE120" i="1"/>
  <c r="BD120" i="1"/>
  <c r="BB120" i="1"/>
  <c r="DF119" i="1"/>
  <c r="DB119" i="1"/>
  <c r="DA119" i="1"/>
  <c r="CZ119" i="1"/>
  <c r="CY119" i="1"/>
  <c r="CX119" i="1"/>
  <c r="CV119" i="1"/>
  <c r="CU119" i="1"/>
  <c r="CT119" i="1"/>
  <c r="CS119" i="1"/>
  <c r="CQ119" i="1"/>
  <c r="CP119" i="1"/>
  <c r="CO119" i="1"/>
  <c r="CN119" i="1"/>
  <c r="CM119" i="1"/>
  <c r="CF119" i="1"/>
  <c r="CE119" i="1"/>
  <c r="CD119" i="1"/>
  <c r="BW119" i="1"/>
  <c r="BV119" i="1"/>
  <c r="BU119" i="1"/>
  <c r="BT119" i="1"/>
  <c r="BS119" i="1"/>
  <c r="BP119" i="1"/>
  <c r="BO119" i="1"/>
  <c r="BN119" i="1"/>
  <c r="BI119" i="1"/>
  <c r="BG119" i="1"/>
  <c r="BF119" i="1"/>
  <c r="BE119" i="1"/>
  <c r="BD119" i="1"/>
  <c r="BB119" i="1"/>
  <c r="DF118" i="1"/>
  <c r="DB118" i="1"/>
  <c r="DA118" i="1"/>
  <c r="CZ118" i="1"/>
  <c r="CY118" i="1"/>
  <c r="CX118" i="1"/>
  <c r="CV118" i="1"/>
  <c r="CU118" i="1"/>
  <c r="CT118" i="1"/>
  <c r="CS118" i="1"/>
  <c r="CQ118" i="1"/>
  <c r="CP118" i="1"/>
  <c r="CO118" i="1"/>
  <c r="CN118" i="1"/>
  <c r="CM118" i="1"/>
  <c r="CF118" i="1"/>
  <c r="CE118" i="1"/>
  <c r="CD118" i="1"/>
  <c r="BW118" i="1"/>
  <c r="BV118" i="1"/>
  <c r="BU118" i="1"/>
  <c r="BT118" i="1"/>
  <c r="BS118" i="1"/>
  <c r="BP118" i="1"/>
  <c r="BO118" i="1"/>
  <c r="BN118" i="1"/>
  <c r="BI118" i="1"/>
  <c r="BG118" i="1"/>
  <c r="BF118" i="1"/>
  <c r="BE118" i="1"/>
  <c r="BD118" i="1"/>
  <c r="BB118" i="1"/>
  <c r="DF117" i="1"/>
  <c r="DB117" i="1"/>
  <c r="DA117" i="1"/>
  <c r="CZ117" i="1"/>
  <c r="CY117" i="1"/>
  <c r="CX117" i="1"/>
  <c r="CV117" i="1"/>
  <c r="CU117" i="1"/>
  <c r="CT117" i="1"/>
  <c r="CS117" i="1"/>
  <c r="CQ117" i="1"/>
  <c r="CP117" i="1"/>
  <c r="CO117" i="1"/>
  <c r="CN117" i="1"/>
  <c r="CM117" i="1"/>
  <c r="CF117" i="1"/>
  <c r="CE117" i="1"/>
  <c r="CD117" i="1"/>
  <c r="BW117" i="1"/>
  <c r="BV117" i="1"/>
  <c r="BU117" i="1"/>
  <c r="BT117" i="1"/>
  <c r="BS117" i="1"/>
  <c r="BP117" i="1"/>
  <c r="BO117" i="1"/>
  <c r="BN117" i="1"/>
  <c r="BI117" i="1"/>
  <c r="BG117" i="1"/>
  <c r="BF117" i="1"/>
  <c r="BE117" i="1"/>
  <c r="BD117" i="1"/>
  <c r="BB117" i="1"/>
  <c r="DF116" i="1"/>
  <c r="DB116" i="1"/>
  <c r="DA116" i="1"/>
  <c r="CZ116" i="1"/>
  <c r="CY116" i="1"/>
  <c r="CX116" i="1"/>
  <c r="CV116" i="1"/>
  <c r="CU116" i="1"/>
  <c r="CT116" i="1"/>
  <c r="CS116" i="1"/>
  <c r="CQ116" i="1"/>
  <c r="CP116" i="1"/>
  <c r="CO116" i="1"/>
  <c r="CN116" i="1"/>
  <c r="CM116" i="1"/>
  <c r="CF116" i="1"/>
  <c r="CE116" i="1"/>
  <c r="CD116" i="1"/>
  <c r="BW116" i="1"/>
  <c r="BV116" i="1"/>
  <c r="BU116" i="1"/>
  <c r="BT116" i="1"/>
  <c r="BS116" i="1"/>
  <c r="BP116" i="1"/>
  <c r="BO116" i="1"/>
  <c r="BN116" i="1"/>
  <c r="BI116" i="1"/>
  <c r="BG116" i="1"/>
  <c r="BF116" i="1"/>
  <c r="BE116" i="1"/>
  <c r="BD116" i="1"/>
  <c r="BB116" i="1"/>
  <c r="DF115" i="1"/>
  <c r="DB115" i="1"/>
  <c r="DA115" i="1"/>
  <c r="CZ115" i="1"/>
  <c r="CY115" i="1"/>
  <c r="CX115" i="1"/>
  <c r="CV115" i="1"/>
  <c r="CU115" i="1"/>
  <c r="CT115" i="1"/>
  <c r="CS115" i="1"/>
  <c r="CQ115" i="1"/>
  <c r="CP115" i="1"/>
  <c r="CO115" i="1"/>
  <c r="CN115" i="1"/>
  <c r="CM115" i="1"/>
  <c r="CF115" i="1"/>
  <c r="CE115" i="1"/>
  <c r="CD115" i="1"/>
  <c r="BW115" i="1"/>
  <c r="BV115" i="1"/>
  <c r="BU115" i="1"/>
  <c r="BT115" i="1"/>
  <c r="BS115" i="1"/>
  <c r="BP115" i="1"/>
  <c r="BO115" i="1"/>
  <c r="BN115" i="1"/>
  <c r="BI115" i="1"/>
  <c r="BG115" i="1"/>
  <c r="BF115" i="1"/>
  <c r="BE115" i="1"/>
  <c r="BD115" i="1"/>
  <c r="BB115" i="1"/>
  <c r="DF114" i="1"/>
  <c r="DB114" i="1"/>
  <c r="DA114" i="1"/>
  <c r="CZ114" i="1"/>
  <c r="CY114" i="1"/>
  <c r="CX114" i="1"/>
  <c r="CV114" i="1"/>
  <c r="CU114" i="1"/>
  <c r="CT114" i="1"/>
  <c r="CS114" i="1"/>
  <c r="CQ114" i="1"/>
  <c r="CP114" i="1"/>
  <c r="CO114" i="1"/>
  <c r="CN114" i="1"/>
  <c r="CM114" i="1"/>
  <c r="CF114" i="1"/>
  <c r="CE114" i="1"/>
  <c r="CD114" i="1"/>
  <c r="BW114" i="1"/>
  <c r="BV114" i="1"/>
  <c r="BU114" i="1"/>
  <c r="BT114" i="1"/>
  <c r="BS114" i="1"/>
  <c r="BP114" i="1"/>
  <c r="BO114" i="1"/>
  <c r="BN114" i="1"/>
  <c r="BI114" i="1"/>
  <c r="BG114" i="1"/>
  <c r="BF114" i="1"/>
  <c r="BE114" i="1"/>
  <c r="BD114" i="1"/>
  <c r="BB114" i="1"/>
  <c r="DF113" i="1"/>
  <c r="DB113" i="1"/>
  <c r="DA113" i="1"/>
  <c r="CZ113" i="1"/>
  <c r="CY113" i="1"/>
  <c r="CX113" i="1"/>
  <c r="CV113" i="1"/>
  <c r="CU113" i="1"/>
  <c r="CT113" i="1"/>
  <c r="CS113" i="1"/>
  <c r="CQ113" i="1"/>
  <c r="CP113" i="1"/>
  <c r="CO113" i="1"/>
  <c r="CN113" i="1"/>
  <c r="CM113" i="1"/>
  <c r="CF113" i="1"/>
  <c r="CE113" i="1"/>
  <c r="CD113" i="1"/>
  <c r="BW113" i="1"/>
  <c r="BV113" i="1"/>
  <c r="BU113" i="1"/>
  <c r="BT113" i="1"/>
  <c r="BS113" i="1"/>
  <c r="BP113" i="1"/>
  <c r="BO113" i="1"/>
  <c r="BN113" i="1"/>
  <c r="BI113" i="1"/>
  <c r="BG113" i="1"/>
  <c r="BF113" i="1"/>
  <c r="BE113" i="1"/>
  <c r="BD113" i="1"/>
  <c r="BB113" i="1"/>
  <c r="DF112" i="1"/>
  <c r="DB112" i="1"/>
  <c r="DA112" i="1"/>
  <c r="CZ112" i="1"/>
  <c r="CY112" i="1"/>
  <c r="CX112" i="1"/>
  <c r="CV112" i="1"/>
  <c r="CU112" i="1"/>
  <c r="CT112" i="1"/>
  <c r="CS112" i="1"/>
  <c r="CQ112" i="1"/>
  <c r="CP112" i="1"/>
  <c r="CO112" i="1"/>
  <c r="CN112" i="1"/>
  <c r="CM112" i="1"/>
  <c r="CF112" i="1"/>
  <c r="CE112" i="1"/>
  <c r="CD112" i="1"/>
  <c r="BW112" i="1"/>
  <c r="BV112" i="1"/>
  <c r="BU112" i="1"/>
  <c r="BT112" i="1"/>
  <c r="BS112" i="1"/>
  <c r="BP112" i="1"/>
  <c r="BO112" i="1"/>
  <c r="BN112" i="1"/>
  <c r="BI112" i="1"/>
  <c r="BG112" i="1"/>
  <c r="BF112" i="1"/>
  <c r="BE112" i="1"/>
  <c r="BD112" i="1"/>
  <c r="BB112" i="1"/>
  <c r="DF111" i="1"/>
  <c r="DB111" i="1"/>
  <c r="DA111" i="1"/>
  <c r="CZ111" i="1"/>
  <c r="CY111" i="1"/>
  <c r="CX111" i="1"/>
  <c r="CV111" i="1"/>
  <c r="CU111" i="1"/>
  <c r="CT111" i="1"/>
  <c r="CS111" i="1"/>
  <c r="CQ111" i="1"/>
  <c r="CP111" i="1"/>
  <c r="CO111" i="1"/>
  <c r="CN111" i="1"/>
  <c r="CM111" i="1"/>
  <c r="CF111" i="1"/>
  <c r="CE111" i="1"/>
  <c r="CD111" i="1"/>
  <c r="BW111" i="1"/>
  <c r="BV111" i="1"/>
  <c r="BU111" i="1"/>
  <c r="BT111" i="1"/>
  <c r="BS111" i="1"/>
  <c r="BP111" i="1"/>
  <c r="BO111" i="1"/>
  <c r="BN111" i="1"/>
  <c r="BI111" i="1"/>
  <c r="BG111" i="1"/>
  <c r="BF111" i="1"/>
  <c r="BE111" i="1"/>
  <c r="BD111" i="1"/>
  <c r="BB111" i="1"/>
  <c r="DF110" i="1"/>
  <c r="DB110" i="1"/>
  <c r="DA110" i="1"/>
  <c r="CZ110" i="1"/>
  <c r="CY110" i="1"/>
  <c r="CX110" i="1"/>
  <c r="CV110" i="1"/>
  <c r="CU110" i="1"/>
  <c r="CT110" i="1"/>
  <c r="CS110" i="1"/>
  <c r="CQ110" i="1"/>
  <c r="CP110" i="1"/>
  <c r="CO110" i="1"/>
  <c r="CN110" i="1"/>
  <c r="CM110" i="1"/>
  <c r="CF110" i="1"/>
  <c r="CE110" i="1"/>
  <c r="CD110" i="1"/>
  <c r="BW110" i="1"/>
  <c r="BV110" i="1"/>
  <c r="BU110" i="1"/>
  <c r="BT110" i="1"/>
  <c r="BS110" i="1"/>
  <c r="BP110" i="1"/>
  <c r="BO110" i="1"/>
  <c r="BN110" i="1"/>
  <c r="BI110" i="1"/>
  <c r="BG110" i="1"/>
  <c r="BF110" i="1"/>
  <c r="BE110" i="1"/>
  <c r="BD110" i="1"/>
  <c r="BB110" i="1"/>
  <c r="DF109" i="1"/>
  <c r="DB109" i="1"/>
  <c r="DA109" i="1"/>
  <c r="CZ109" i="1"/>
  <c r="CY109" i="1"/>
  <c r="CX109" i="1"/>
  <c r="CV109" i="1"/>
  <c r="CU109" i="1"/>
  <c r="CT109" i="1"/>
  <c r="CS109" i="1"/>
  <c r="CQ109" i="1"/>
  <c r="CP109" i="1"/>
  <c r="CO109" i="1"/>
  <c r="CN109" i="1"/>
  <c r="CM109" i="1"/>
  <c r="CF109" i="1"/>
  <c r="CE109" i="1"/>
  <c r="CD109" i="1"/>
  <c r="BW109" i="1"/>
  <c r="BV109" i="1"/>
  <c r="BU109" i="1"/>
  <c r="BT109" i="1"/>
  <c r="BS109" i="1"/>
  <c r="BP109" i="1"/>
  <c r="BO109" i="1"/>
  <c r="BN109" i="1"/>
  <c r="BI109" i="1"/>
  <c r="BG109" i="1"/>
  <c r="BF109" i="1"/>
  <c r="BE109" i="1"/>
  <c r="BD109" i="1"/>
  <c r="BB109" i="1"/>
  <c r="DF108" i="1"/>
  <c r="DB108" i="1"/>
  <c r="DA108" i="1"/>
  <c r="CZ108" i="1"/>
  <c r="CY108" i="1"/>
  <c r="CX108" i="1"/>
  <c r="CV108" i="1"/>
  <c r="CU108" i="1"/>
  <c r="CT108" i="1"/>
  <c r="CS108" i="1"/>
  <c r="CQ108" i="1"/>
  <c r="CP108" i="1"/>
  <c r="CO108" i="1"/>
  <c r="CN108" i="1"/>
  <c r="CM108" i="1"/>
  <c r="CF108" i="1"/>
  <c r="CE108" i="1"/>
  <c r="CD108" i="1"/>
  <c r="BW108" i="1"/>
  <c r="BV108" i="1"/>
  <c r="BU108" i="1"/>
  <c r="BT108" i="1"/>
  <c r="BS108" i="1"/>
  <c r="BP108" i="1"/>
  <c r="BO108" i="1"/>
  <c r="BN108" i="1"/>
  <c r="BI108" i="1"/>
  <c r="BG108" i="1"/>
  <c r="BF108" i="1"/>
  <c r="BE108" i="1"/>
  <c r="BD108" i="1"/>
  <c r="BB108" i="1"/>
  <c r="DF107" i="1"/>
  <c r="DB107" i="1"/>
  <c r="DA107" i="1"/>
  <c r="CZ107" i="1"/>
  <c r="CY107" i="1"/>
  <c r="CX107" i="1"/>
  <c r="CV107" i="1"/>
  <c r="CU107" i="1"/>
  <c r="CT107" i="1"/>
  <c r="CS107" i="1"/>
  <c r="CQ107" i="1"/>
  <c r="CP107" i="1"/>
  <c r="CO107" i="1"/>
  <c r="CN107" i="1"/>
  <c r="CM107" i="1"/>
  <c r="CF107" i="1"/>
  <c r="CE107" i="1"/>
  <c r="CD107" i="1"/>
  <c r="BW107" i="1"/>
  <c r="BV107" i="1"/>
  <c r="BU107" i="1"/>
  <c r="BT107" i="1"/>
  <c r="BS107" i="1"/>
  <c r="BP107" i="1"/>
  <c r="BO107" i="1"/>
  <c r="BN107" i="1"/>
  <c r="BI107" i="1"/>
  <c r="BG107" i="1"/>
  <c r="BF107" i="1"/>
  <c r="BE107" i="1"/>
  <c r="BD107" i="1"/>
  <c r="BB107" i="1"/>
  <c r="DF106" i="1"/>
  <c r="DB106" i="1"/>
  <c r="DA106" i="1"/>
  <c r="CZ106" i="1"/>
  <c r="CY106" i="1"/>
  <c r="CX106" i="1"/>
  <c r="CV106" i="1"/>
  <c r="CU106" i="1"/>
  <c r="CT106" i="1"/>
  <c r="CS106" i="1"/>
  <c r="CQ106" i="1"/>
  <c r="CP106" i="1"/>
  <c r="CO106" i="1"/>
  <c r="CN106" i="1"/>
  <c r="CM106" i="1"/>
  <c r="CF106" i="1"/>
  <c r="CE106" i="1"/>
  <c r="CD106" i="1"/>
  <c r="BW106" i="1"/>
  <c r="BV106" i="1"/>
  <c r="BU106" i="1"/>
  <c r="BT106" i="1"/>
  <c r="BS106" i="1"/>
  <c r="BP106" i="1"/>
  <c r="BO106" i="1"/>
  <c r="BN106" i="1"/>
  <c r="BI106" i="1"/>
  <c r="BG106" i="1"/>
  <c r="BF106" i="1"/>
  <c r="BE106" i="1"/>
  <c r="BD106" i="1"/>
  <c r="BB106" i="1"/>
  <c r="DF105" i="1"/>
  <c r="DB105" i="1"/>
  <c r="DA105" i="1"/>
  <c r="CZ105" i="1"/>
  <c r="CY105" i="1"/>
  <c r="CX105" i="1"/>
  <c r="CV105" i="1"/>
  <c r="CU105" i="1"/>
  <c r="CT105" i="1"/>
  <c r="CS105" i="1"/>
  <c r="CQ105" i="1"/>
  <c r="CP105" i="1"/>
  <c r="CO105" i="1"/>
  <c r="CN105" i="1"/>
  <c r="CM105" i="1"/>
  <c r="CF105" i="1"/>
  <c r="CE105" i="1"/>
  <c r="CD105" i="1"/>
  <c r="BW105" i="1"/>
  <c r="BV105" i="1"/>
  <c r="BU105" i="1"/>
  <c r="BT105" i="1"/>
  <c r="BS105" i="1"/>
  <c r="BP105" i="1"/>
  <c r="BO105" i="1"/>
  <c r="BN105" i="1"/>
  <c r="BI105" i="1"/>
  <c r="BG105" i="1"/>
  <c r="BF105" i="1"/>
  <c r="BE105" i="1"/>
  <c r="BD105" i="1"/>
  <c r="BB105" i="1"/>
  <c r="DF104" i="1"/>
  <c r="DB104" i="1"/>
  <c r="DA104" i="1"/>
  <c r="CZ104" i="1"/>
  <c r="CY104" i="1"/>
  <c r="CX104" i="1"/>
  <c r="CV104" i="1"/>
  <c r="CU104" i="1"/>
  <c r="CT104" i="1"/>
  <c r="CS104" i="1"/>
  <c r="CQ104" i="1"/>
  <c r="CP104" i="1"/>
  <c r="CO104" i="1"/>
  <c r="CN104" i="1"/>
  <c r="CM104" i="1"/>
  <c r="CF104" i="1"/>
  <c r="CE104" i="1"/>
  <c r="CD104" i="1"/>
  <c r="BW104" i="1"/>
  <c r="BV104" i="1"/>
  <c r="BU104" i="1"/>
  <c r="BT104" i="1"/>
  <c r="BS104" i="1"/>
  <c r="BP104" i="1"/>
  <c r="BO104" i="1"/>
  <c r="BN104" i="1"/>
  <c r="BI104" i="1"/>
  <c r="BG104" i="1"/>
  <c r="BF104" i="1"/>
  <c r="BE104" i="1"/>
  <c r="BD104" i="1"/>
  <c r="BB104" i="1"/>
  <c r="DF103" i="1"/>
  <c r="DB103" i="1"/>
  <c r="DA103" i="1"/>
  <c r="CZ103" i="1"/>
  <c r="CY103" i="1"/>
  <c r="CX103" i="1"/>
  <c r="CV103" i="1"/>
  <c r="CU103" i="1"/>
  <c r="CT103" i="1"/>
  <c r="CS103" i="1"/>
  <c r="CQ103" i="1"/>
  <c r="CP103" i="1"/>
  <c r="CO103" i="1"/>
  <c r="CN103" i="1"/>
  <c r="CM103" i="1"/>
  <c r="CF103" i="1"/>
  <c r="CE103" i="1"/>
  <c r="CD103" i="1"/>
  <c r="BW103" i="1"/>
  <c r="BV103" i="1"/>
  <c r="BU103" i="1"/>
  <c r="BT103" i="1"/>
  <c r="BS103" i="1"/>
  <c r="BP103" i="1"/>
  <c r="BO103" i="1"/>
  <c r="BN103" i="1"/>
  <c r="BI103" i="1"/>
  <c r="BG103" i="1"/>
  <c r="BF103" i="1"/>
  <c r="BE103" i="1"/>
  <c r="BD103" i="1"/>
  <c r="BB103" i="1"/>
  <c r="DF102" i="1"/>
  <c r="DB102" i="1"/>
  <c r="DA102" i="1"/>
  <c r="CZ102" i="1"/>
  <c r="CY102" i="1"/>
  <c r="CX102" i="1"/>
  <c r="CV102" i="1"/>
  <c r="CU102" i="1"/>
  <c r="CT102" i="1"/>
  <c r="CS102" i="1"/>
  <c r="CQ102" i="1"/>
  <c r="CP102" i="1"/>
  <c r="CO102" i="1"/>
  <c r="CN102" i="1"/>
  <c r="CM102" i="1"/>
  <c r="CF102" i="1"/>
  <c r="CE102" i="1"/>
  <c r="CD102" i="1"/>
  <c r="BW102" i="1"/>
  <c r="BV102" i="1"/>
  <c r="BU102" i="1"/>
  <c r="BT102" i="1"/>
  <c r="BS102" i="1"/>
  <c r="BP102" i="1"/>
  <c r="BO102" i="1"/>
  <c r="BN102" i="1"/>
  <c r="BI102" i="1"/>
  <c r="BG102" i="1"/>
  <c r="BF102" i="1"/>
  <c r="BE102" i="1"/>
  <c r="BD102" i="1"/>
  <c r="BB102" i="1"/>
  <c r="DF101" i="1"/>
  <c r="DB101" i="1"/>
  <c r="DA101" i="1"/>
  <c r="CZ101" i="1"/>
  <c r="CY101" i="1"/>
  <c r="CX101" i="1"/>
  <c r="CV101" i="1"/>
  <c r="CU101" i="1"/>
  <c r="CT101" i="1"/>
  <c r="CS101" i="1"/>
  <c r="CQ101" i="1"/>
  <c r="CP101" i="1"/>
  <c r="CO101" i="1"/>
  <c r="CN101" i="1"/>
  <c r="CM101" i="1"/>
  <c r="CF101" i="1"/>
  <c r="CE101" i="1"/>
  <c r="CD101" i="1"/>
  <c r="BW101" i="1"/>
  <c r="BV101" i="1"/>
  <c r="BU101" i="1"/>
  <c r="BT101" i="1"/>
  <c r="BS101" i="1"/>
  <c r="BP101" i="1"/>
  <c r="BO101" i="1"/>
  <c r="BN101" i="1"/>
  <c r="BI101" i="1"/>
  <c r="BG101" i="1"/>
  <c r="BF101" i="1"/>
  <c r="BE101" i="1"/>
  <c r="BD101" i="1"/>
  <c r="BB101" i="1"/>
  <c r="DF100" i="1"/>
  <c r="DB100" i="1"/>
  <c r="DA100" i="1"/>
  <c r="CZ100" i="1"/>
  <c r="CY100" i="1"/>
  <c r="CX100" i="1"/>
  <c r="CV100" i="1"/>
  <c r="CU100" i="1"/>
  <c r="CT100" i="1"/>
  <c r="CS100" i="1"/>
  <c r="CQ100" i="1"/>
  <c r="CP100" i="1"/>
  <c r="CO100" i="1"/>
  <c r="CN100" i="1"/>
  <c r="CM100" i="1"/>
  <c r="CF100" i="1"/>
  <c r="CE100" i="1"/>
  <c r="CD100" i="1"/>
  <c r="BW100" i="1"/>
  <c r="BV100" i="1"/>
  <c r="BU100" i="1"/>
  <c r="BT100" i="1"/>
  <c r="BS100" i="1"/>
  <c r="BP100" i="1"/>
  <c r="BO100" i="1"/>
  <c r="BN100" i="1"/>
  <c r="BI100" i="1"/>
  <c r="BG100" i="1"/>
  <c r="BF100" i="1"/>
  <c r="BE100" i="1"/>
  <c r="BD100" i="1"/>
  <c r="BB100" i="1"/>
  <c r="DF99" i="1"/>
  <c r="DB99" i="1"/>
  <c r="DA99" i="1"/>
  <c r="CZ99" i="1"/>
  <c r="CY99" i="1"/>
  <c r="CX99" i="1"/>
  <c r="CV99" i="1"/>
  <c r="CU99" i="1"/>
  <c r="CT99" i="1"/>
  <c r="CS99" i="1"/>
  <c r="CQ99" i="1"/>
  <c r="CP99" i="1"/>
  <c r="CO99" i="1"/>
  <c r="CN99" i="1"/>
  <c r="CM99" i="1"/>
  <c r="CF99" i="1"/>
  <c r="CE99" i="1"/>
  <c r="CD99" i="1"/>
  <c r="BW99" i="1"/>
  <c r="BV99" i="1"/>
  <c r="BU99" i="1"/>
  <c r="BT99" i="1"/>
  <c r="BS99" i="1"/>
  <c r="BP99" i="1"/>
  <c r="BO99" i="1"/>
  <c r="BN99" i="1"/>
  <c r="BI99" i="1"/>
  <c r="BG99" i="1"/>
  <c r="BF99" i="1"/>
  <c r="BE99" i="1"/>
  <c r="BD99" i="1"/>
  <c r="BB99" i="1"/>
  <c r="DF98" i="1"/>
  <c r="DB98" i="1"/>
  <c r="DA98" i="1"/>
  <c r="CZ98" i="1"/>
  <c r="CY98" i="1"/>
  <c r="CX98" i="1"/>
  <c r="CV98" i="1"/>
  <c r="CU98" i="1"/>
  <c r="CT98" i="1"/>
  <c r="CS98" i="1"/>
  <c r="CQ98" i="1"/>
  <c r="CP98" i="1"/>
  <c r="CO98" i="1"/>
  <c r="CN98" i="1"/>
  <c r="CM98" i="1"/>
  <c r="CF98" i="1"/>
  <c r="CE98" i="1"/>
  <c r="CD98" i="1"/>
  <c r="BW98" i="1"/>
  <c r="BV98" i="1"/>
  <c r="BU98" i="1"/>
  <c r="BT98" i="1"/>
  <c r="BS98" i="1"/>
  <c r="BP98" i="1"/>
  <c r="BO98" i="1"/>
  <c r="BN98" i="1"/>
  <c r="BI98" i="1"/>
  <c r="BG98" i="1"/>
  <c r="BF98" i="1"/>
  <c r="BE98" i="1"/>
  <c r="BD98" i="1"/>
  <c r="BB98" i="1"/>
  <c r="DF97" i="1"/>
  <c r="DB97" i="1"/>
  <c r="DA97" i="1"/>
  <c r="CZ97" i="1"/>
  <c r="CY97" i="1"/>
  <c r="CX97" i="1"/>
  <c r="CV97" i="1"/>
  <c r="CU97" i="1"/>
  <c r="CT97" i="1"/>
  <c r="CS97" i="1"/>
  <c r="CQ97" i="1"/>
  <c r="CP97" i="1"/>
  <c r="CO97" i="1"/>
  <c r="CN97" i="1"/>
  <c r="CM97" i="1"/>
  <c r="CF97" i="1"/>
  <c r="CE97" i="1"/>
  <c r="CD97" i="1"/>
  <c r="BW97" i="1"/>
  <c r="BV97" i="1"/>
  <c r="BU97" i="1"/>
  <c r="BT97" i="1"/>
  <c r="BS97" i="1"/>
  <c r="BP97" i="1"/>
  <c r="BO97" i="1"/>
  <c r="BN97" i="1"/>
  <c r="BI97" i="1"/>
  <c r="BG97" i="1"/>
  <c r="BF97" i="1"/>
  <c r="BE97" i="1"/>
  <c r="BD97" i="1"/>
  <c r="BB97" i="1"/>
  <c r="DF96" i="1"/>
  <c r="DB96" i="1"/>
  <c r="DA96" i="1"/>
  <c r="CZ96" i="1"/>
  <c r="CY96" i="1"/>
  <c r="CX96" i="1"/>
  <c r="CV96" i="1"/>
  <c r="CU96" i="1"/>
  <c r="CT96" i="1"/>
  <c r="CS96" i="1"/>
  <c r="CQ96" i="1"/>
  <c r="CP96" i="1"/>
  <c r="CO96" i="1"/>
  <c r="CN96" i="1"/>
  <c r="CM96" i="1"/>
  <c r="CF96" i="1"/>
  <c r="CE96" i="1"/>
  <c r="CD96" i="1"/>
  <c r="BW96" i="1"/>
  <c r="BV96" i="1"/>
  <c r="BU96" i="1"/>
  <c r="BT96" i="1"/>
  <c r="BS96" i="1"/>
  <c r="BP96" i="1"/>
  <c r="BO96" i="1"/>
  <c r="BN96" i="1"/>
  <c r="BI96" i="1"/>
  <c r="BG96" i="1"/>
  <c r="BF96" i="1"/>
  <c r="BE96" i="1"/>
  <c r="BD96" i="1"/>
  <c r="BB96" i="1"/>
  <c r="DF95" i="1"/>
  <c r="DB95" i="1"/>
  <c r="DA95" i="1"/>
  <c r="CZ95" i="1"/>
  <c r="CY95" i="1"/>
  <c r="CX95" i="1"/>
  <c r="CV95" i="1"/>
  <c r="CU95" i="1"/>
  <c r="CT95" i="1"/>
  <c r="CS95" i="1"/>
  <c r="CQ95" i="1"/>
  <c r="CP95" i="1"/>
  <c r="CO95" i="1"/>
  <c r="CN95" i="1"/>
  <c r="CM95" i="1"/>
  <c r="CF95" i="1"/>
  <c r="CE95" i="1"/>
  <c r="CD95" i="1"/>
  <c r="BW95" i="1"/>
  <c r="BV95" i="1"/>
  <c r="BU95" i="1"/>
  <c r="BT95" i="1"/>
  <c r="BS95" i="1"/>
  <c r="BP95" i="1"/>
  <c r="BO95" i="1"/>
  <c r="BN95" i="1"/>
  <c r="BI95" i="1"/>
  <c r="BG95" i="1"/>
  <c r="BF95" i="1"/>
  <c r="BE95" i="1"/>
  <c r="BD95" i="1"/>
  <c r="BB95" i="1"/>
  <c r="DF94" i="1"/>
  <c r="DB94" i="1"/>
  <c r="DA94" i="1"/>
  <c r="CZ94" i="1"/>
  <c r="CY94" i="1"/>
  <c r="CX94" i="1"/>
  <c r="CV94" i="1"/>
  <c r="CU94" i="1"/>
  <c r="CT94" i="1"/>
  <c r="CS94" i="1"/>
  <c r="CQ94" i="1"/>
  <c r="CP94" i="1"/>
  <c r="CO94" i="1"/>
  <c r="CN94" i="1"/>
  <c r="CM94" i="1"/>
  <c r="CF94" i="1"/>
  <c r="CE94" i="1"/>
  <c r="CD94" i="1"/>
  <c r="BW94" i="1"/>
  <c r="BV94" i="1"/>
  <c r="BU94" i="1"/>
  <c r="BT94" i="1"/>
  <c r="BS94" i="1"/>
  <c r="BP94" i="1"/>
  <c r="BO94" i="1"/>
  <c r="BN94" i="1"/>
  <c r="BI94" i="1"/>
  <c r="BG94" i="1"/>
  <c r="BF94" i="1"/>
  <c r="BE94" i="1"/>
  <c r="BD94" i="1"/>
  <c r="BB94" i="1"/>
  <c r="DF93" i="1"/>
  <c r="DB93" i="1"/>
  <c r="DA93" i="1"/>
  <c r="CZ93" i="1"/>
  <c r="CY93" i="1"/>
  <c r="CX93" i="1"/>
  <c r="CV93" i="1"/>
  <c r="CU93" i="1"/>
  <c r="CT93" i="1"/>
  <c r="CS93" i="1"/>
  <c r="CQ93" i="1"/>
  <c r="CP93" i="1"/>
  <c r="CO93" i="1"/>
  <c r="CN93" i="1"/>
  <c r="CM93" i="1"/>
  <c r="CF93" i="1"/>
  <c r="CE93" i="1"/>
  <c r="CD93" i="1"/>
  <c r="BW93" i="1"/>
  <c r="BV93" i="1"/>
  <c r="BU93" i="1"/>
  <c r="BT93" i="1"/>
  <c r="BS93" i="1"/>
  <c r="BP93" i="1"/>
  <c r="BO93" i="1"/>
  <c r="BN93" i="1"/>
  <c r="BI93" i="1"/>
  <c r="BG93" i="1"/>
  <c r="BF93" i="1"/>
  <c r="BE93" i="1"/>
  <c r="BD93" i="1"/>
  <c r="BB93" i="1"/>
  <c r="DF92" i="1"/>
  <c r="DB92" i="1"/>
  <c r="DA92" i="1"/>
  <c r="CZ92" i="1"/>
  <c r="CY92" i="1"/>
  <c r="CX92" i="1"/>
  <c r="CV92" i="1"/>
  <c r="CU92" i="1"/>
  <c r="CT92" i="1"/>
  <c r="CS92" i="1"/>
  <c r="CQ92" i="1"/>
  <c r="CP92" i="1"/>
  <c r="CO92" i="1"/>
  <c r="CN92" i="1"/>
  <c r="CM92" i="1"/>
  <c r="CF92" i="1"/>
  <c r="CE92" i="1"/>
  <c r="CD92" i="1"/>
  <c r="BW92" i="1"/>
  <c r="BV92" i="1"/>
  <c r="BU92" i="1"/>
  <c r="BT92" i="1"/>
  <c r="BS92" i="1"/>
  <c r="BP92" i="1"/>
  <c r="BO92" i="1"/>
  <c r="BN92" i="1"/>
  <c r="BI92" i="1"/>
  <c r="BG92" i="1"/>
  <c r="BF92" i="1"/>
  <c r="BE92" i="1"/>
  <c r="BD92" i="1"/>
  <c r="BB92" i="1"/>
  <c r="DF91" i="1"/>
  <c r="DB91" i="1"/>
  <c r="DA91" i="1"/>
  <c r="CZ91" i="1"/>
  <c r="CY91" i="1"/>
  <c r="CX91" i="1"/>
  <c r="CV91" i="1"/>
  <c r="CU91" i="1"/>
  <c r="CT91" i="1"/>
  <c r="CS91" i="1"/>
  <c r="CQ91" i="1"/>
  <c r="CP91" i="1"/>
  <c r="CO91" i="1"/>
  <c r="CN91" i="1"/>
  <c r="CM91" i="1"/>
  <c r="CF91" i="1"/>
  <c r="CE91" i="1"/>
  <c r="CD91" i="1"/>
  <c r="BW91" i="1"/>
  <c r="BV91" i="1"/>
  <c r="BU91" i="1"/>
  <c r="BT91" i="1"/>
  <c r="BS91" i="1"/>
  <c r="BP91" i="1"/>
  <c r="BO91" i="1"/>
  <c r="BN91" i="1"/>
  <c r="BI91" i="1"/>
  <c r="BG91" i="1"/>
  <c r="BF91" i="1"/>
  <c r="BE91" i="1"/>
  <c r="BD91" i="1"/>
  <c r="BB91" i="1"/>
  <c r="DF90" i="1"/>
  <c r="DB90" i="1"/>
  <c r="DA90" i="1"/>
  <c r="CZ90" i="1"/>
  <c r="CY90" i="1"/>
  <c r="CX90" i="1"/>
  <c r="CV90" i="1"/>
  <c r="CU90" i="1"/>
  <c r="CT90" i="1"/>
  <c r="CS90" i="1"/>
  <c r="CQ90" i="1"/>
  <c r="CP90" i="1"/>
  <c r="CO90" i="1"/>
  <c r="CN90" i="1"/>
  <c r="CM90" i="1"/>
  <c r="CF90" i="1"/>
  <c r="CE90" i="1"/>
  <c r="CD90" i="1"/>
  <c r="BW90" i="1"/>
  <c r="BV90" i="1"/>
  <c r="BU90" i="1"/>
  <c r="BT90" i="1"/>
  <c r="BS90" i="1"/>
  <c r="BP90" i="1"/>
  <c r="BO90" i="1"/>
  <c r="BN90" i="1"/>
  <c r="BI90" i="1"/>
  <c r="BG90" i="1"/>
  <c r="BF90" i="1"/>
  <c r="BE90" i="1"/>
  <c r="BD90" i="1"/>
  <c r="BB90" i="1"/>
  <c r="DF89" i="1"/>
  <c r="DB89" i="1"/>
  <c r="DA89" i="1"/>
  <c r="CZ89" i="1"/>
  <c r="CY89" i="1"/>
  <c r="CX89" i="1"/>
  <c r="CV89" i="1"/>
  <c r="CU89" i="1"/>
  <c r="CT89" i="1"/>
  <c r="CS89" i="1"/>
  <c r="CQ89" i="1"/>
  <c r="CP89" i="1"/>
  <c r="CO89" i="1"/>
  <c r="CN89" i="1"/>
  <c r="CM89" i="1"/>
  <c r="CF89" i="1"/>
  <c r="CE89" i="1"/>
  <c r="CD89" i="1"/>
  <c r="BW89" i="1"/>
  <c r="BV89" i="1"/>
  <c r="BU89" i="1"/>
  <c r="BT89" i="1"/>
  <c r="BS89" i="1"/>
  <c r="BP89" i="1"/>
  <c r="BO89" i="1"/>
  <c r="BN89" i="1"/>
  <c r="BI89" i="1"/>
  <c r="BG89" i="1"/>
  <c r="BF89" i="1"/>
  <c r="BE89" i="1"/>
  <c r="BD89" i="1"/>
  <c r="BB89" i="1"/>
  <c r="DF88" i="1"/>
  <c r="DB88" i="1"/>
  <c r="DA88" i="1"/>
  <c r="CZ88" i="1"/>
  <c r="CY88" i="1"/>
  <c r="CX88" i="1"/>
  <c r="CV88" i="1"/>
  <c r="CU88" i="1"/>
  <c r="CT88" i="1"/>
  <c r="CS88" i="1"/>
  <c r="CQ88" i="1"/>
  <c r="CP88" i="1"/>
  <c r="CO88" i="1"/>
  <c r="CN88" i="1"/>
  <c r="CM88" i="1"/>
  <c r="CF88" i="1"/>
  <c r="CE88" i="1"/>
  <c r="CD88" i="1"/>
  <c r="BW88" i="1"/>
  <c r="BV88" i="1"/>
  <c r="BU88" i="1"/>
  <c r="BT88" i="1"/>
  <c r="BS88" i="1"/>
  <c r="BP88" i="1"/>
  <c r="BO88" i="1"/>
  <c r="BN88" i="1"/>
  <c r="BI88" i="1"/>
  <c r="BG88" i="1"/>
  <c r="BF88" i="1"/>
  <c r="BE88" i="1"/>
  <c r="BD88" i="1"/>
  <c r="BB88" i="1"/>
  <c r="DF87" i="1"/>
  <c r="DB87" i="1"/>
  <c r="DA87" i="1"/>
  <c r="CZ87" i="1"/>
  <c r="CY87" i="1"/>
  <c r="CX87" i="1"/>
  <c r="CV87" i="1"/>
  <c r="CU87" i="1"/>
  <c r="CT87" i="1"/>
  <c r="CS87" i="1"/>
  <c r="CQ87" i="1"/>
  <c r="CP87" i="1"/>
  <c r="CO87" i="1"/>
  <c r="CN87" i="1"/>
  <c r="CM87" i="1"/>
  <c r="CF87" i="1"/>
  <c r="CE87" i="1"/>
  <c r="CD87" i="1"/>
  <c r="BW87" i="1"/>
  <c r="BV87" i="1"/>
  <c r="BU87" i="1"/>
  <c r="BT87" i="1"/>
  <c r="BS87" i="1"/>
  <c r="BP87" i="1"/>
  <c r="BO87" i="1"/>
  <c r="BN87" i="1"/>
  <c r="BI87" i="1"/>
  <c r="BG87" i="1"/>
  <c r="BF87" i="1"/>
  <c r="BE87" i="1"/>
  <c r="BD87" i="1"/>
  <c r="BB87" i="1"/>
  <c r="DF86" i="1"/>
  <c r="DB86" i="1"/>
  <c r="DA86" i="1"/>
  <c r="CZ86" i="1"/>
  <c r="CY86" i="1"/>
  <c r="CX86" i="1"/>
  <c r="CV86" i="1"/>
  <c r="CU86" i="1"/>
  <c r="CT86" i="1"/>
  <c r="CS86" i="1"/>
  <c r="CQ86" i="1"/>
  <c r="CP86" i="1"/>
  <c r="CO86" i="1"/>
  <c r="CN86" i="1"/>
  <c r="CM86" i="1"/>
  <c r="CF86" i="1"/>
  <c r="CE86" i="1"/>
  <c r="CD86" i="1"/>
  <c r="BW86" i="1"/>
  <c r="BV86" i="1"/>
  <c r="BU86" i="1"/>
  <c r="BT86" i="1"/>
  <c r="BS86" i="1"/>
  <c r="BP86" i="1"/>
  <c r="BO86" i="1"/>
  <c r="BN86" i="1"/>
  <c r="BI86" i="1"/>
  <c r="BG86" i="1"/>
  <c r="BF86" i="1"/>
  <c r="BE86" i="1"/>
  <c r="BD86" i="1"/>
  <c r="BB86" i="1"/>
  <c r="DF85" i="1"/>
  <c r="DB85" i="1"/>
  <c r="DA85" i="1"/>
  <c r="CZ85" i="1"/>
  <c r="CY85" i="1"/>
  <c r="CX85" i="1"/>
  <c r="CV85" i="1"/>
  <c r="CU85" i="1"/>
  <c r="CT85" i="1"/>
  <c r="CS85" i="1"/>
  <c r="CQ85" i="1"/>
  <c r="CP85" i="1"/>
  <c r="CO85" i="1"/>
  <c r="CN85" i="1"/>
  <c r="CM85" i="1"/>
  <c r="CF85" i="1"/>
  <c r="CE85" i="1"/>
  <c r="CD85" i="1"/>
  <c r="BW85" i="1"/>
  <c r="BV85" i="1"/>
  <c r="BU85" i="1"/>
  <c r="BT85" i="1"/>
  <c r="BS85" i="1"/>
  <c r="BP85" i="1"/>
  <c r="BO85" i="1"/>
  <c r="BN85" i="1"/>
  <c r="BI85" i="1"/>
  <c r="BG85" i="1"/>
  <c r="BF85" i="1"/>
  <c r="BE85" i="1"/>
  <c r="BD85" i="1"/>
  <c r="BB85" i="1"/>
  <c r="DF84" i="1"/>
  <c r="DB84" i="1"/>
  <c r="DA84" i="1"/>
  <c r="CZ84" i="1"/>
  <c r="CY84" i="1"/>
  <c r="CX84" i="1"/>
  <c r="CV84" i="1"/>
  <c r="CU84" i="1"/>
  <c r="CT84" i="1"/>
  <c r="CS84" i="1"/>
  <c r="CQ84" i="1"/>
  <c r="CP84" i="1"/>
  <c r="CO84" i="1"/>
  <c r="CN84" i="1"/>
  <c r="CM84" i="1"/>
  <c r="CF84" i="1"/>
  <c r="CE84" i="1"/>
  <c r="CD84" i="1"/>
  <c r="BW84" i="1"/>
  <c r="BV84" i="1"/>
  <c r="BU84" i="1"/>
  <c r="BT84" i="1"/>
  <c r="BS84" i="1"/>
  <c r="BP84" i="1"/>
  <c r="BO84" i="1"/>
  <c r="BN84" i="1"/>
  <c r="BI84" i="1"/>
  <c r="BG84" i="1"/>
  <c r="BF84" i="1"/>
  <c r="BE84" i="1"/>
  <c r="BD84" i="1"/>
  <c r="BB84" i="1"/>
  <c r="DF83" i="1"/>
  <c r="DB83" i="1"/>
  <c r="DA83" i="1"/>
  <c r="CZ83" i="1"/>
  <c r="CY83" i="1"/>
  <c r="CX83" i="1"/>
  <c r="CV83" i="1"/>
  <c r="CU83" i="1"/>
  <c r="CT83" i="1"/>
  <c r="CS83" i="1"/>
  <c r="CQ83" i="1"/>
  <c r="CP83" i="1"/>
  <c r="CO83" i="1"/>
  <c r="CN83" i="1"/>
  <c r="CM83" i="1"/>
  <c r="CF83" i="1"/>
  <c r="CE83" i="1"/>
  <c r="CD83" i="1"/>
  <c r="BW83" i="1"/>
  <c r="BV83" i="1"/>
  <c r="BU83" i="1"/>
  <c r="BT83" i="1"/>
  <c r="BS83" i="1"/>
  <c r="BP83" i="1"/>
  <c r="BO83" i="1"/>
  <c r="BN83" i="1"/>
  <c r="BI83" i="1"/>
  <c r="BG83" i="1"/>
  <c r="BF83" i="1"/>
  <c r="BE83" i="1"/>
  <c r="BD83" i="1"/>
  <c r="BB83" i="1"/>
  <c r="DF82" i="1"/>
  <c r="DB82" i="1"/>
  <c r="DA82" i="1"/>
  <c r="CZ82" i="1"/>
  <c r="CY82" i="1"/>
  <c r="CX82" i="1"/>
  <c r="CV82" i="1"/>
  <c r="CU82" i="1"/>
  <c r="CT82" i="1"/>
  <c r="CS82" i="1"/>
  <c r="CQ82" i="1"/>
  <c r="CP82" i="1"/>
  <c r="CO82" i="1"/>
  <c r="CN82" i="1"/>
  <c r="CM82" i="1"/>
  <c r="CF82" i="1"/>
  <c r="CE82" i="1"/>
  <c r="CD82" i="1"/>
  <c r="BW82" i="1"/>
  <c r="BV82" i="1"/>
  <c r="BU82" i="1"/>
  <c r="BT82" i="1"/>
  <c r="BS82" i="1"/>
  <c r="BP82" i="1"/>
  <c r="BO82" i="1"/>
  <c r="BN82" i="1"/>
  <c r="BI82" i="1"/>
  <c r="BG82" i="1"/>
  <c r="BF82" i="1"/>
  <c r="BE82" i="1"/>
  <c r="BD82" i="1"/>
  <c r="BB82" i="1"/>
  <c r="DF81" i="1"/>
  <c r="DB81" i="1"/>
  <c r="DA81" i="1"/>
  <c r="CZ81" i="1"/>
  <c r="CY81" i="1"/>
  <c r="CX81" i="1"/>
  <c r="CV81" i="1"/>
  <c r="CU81" i="1"/>
  <c r="CT81" i="1"/>
  <c r="CS81" i="1"/>
  <c r="CQ81" i="1"/>
  <c r="CP81" i="1"/>
  <c r="CO81" i="1"/>
  <c r="CN81" i="1"/>
  <c r="CM81" i="1"/>
  <c r="CF81" i="1"/>
  <c r="CE81" i="1"/>
  <c r="CD81" i="1"/>
  <c r="BW81" i="1"/>
  <c r="BV81" i="1"/>
  <c r="BU81" i="1"/>
  <c r="BT81" i="1"/>
  <c r="BS81" i="1"/>
  <c r="BP81" i="1"/>
  <c r="BO81" i="1"/>
  <c r="BN81" i="1"/>
  <c r="BI81" i="1"/>
  <c r="BG81" i="1"/>
  <c r="BF81" i="1"/>
  <c r="BE81" i="1"/>
  <c r="BD81" i="1"/>
  <c r="BB81" i="1"/>
  <c r="DF80" i="1"/>
  <c r="DB80" i="1"/>
  <c r="DA80" i="1"/>
  <c r="CZ80" i="1"/>
  <c r="CY80" i="1"/>
  <c r="CX80" i="1"/>
  <c r="CV80" i="1"/>
  <c r="CU80" i="1"/>
  <c r="CT80" i="1"/>
  <c r="CS80" i="1"/>
  <c r="CQ80" i="1"/>
  <c r="CP80" i="1"/>
  <c r="CO80" i="1"/>
  <c r="CN80" i="1"/>
  <c r="CM80" i="1"/>
  <c r="CF80" i="1"/>
  <c r="CE80" i="1"/>
  <c r="CD80" i="1"/>
  <c r="BW80" i="1"/>
  <c r="BV80" i="1"/>
  <c r="BU80" i="1"/>
  <c r="BT80" i="1"/>
  <c r="BS80" i="1"/>
  <c r="BP80" i="1"/>
  <c r="BO80" i="1"/>
  <c r="BN80" i="1"/>
  <c r="BI80" i="1"/>
  <c r="BG80" i="1"/>
  <c r="BF80" i="1"/>
  <c r="BE80" i="1"/>
  <c r="BD80" i="1"/>
  <c r="BB80" i="1"/>
  <c r="DF79" i="1"/>
  <c r="DB79" i="1"/>
  <c r="DA79" i="1"/>
  <c r="CZ79" i="1"/>
  <c r="CY79" i="1"/>
  <c r="CX79" i="1"/>
  <c r="CV79" i="1"/>
  <c r="CU79" i="1"/>
  <c r="CT79" i="1"/>
  <c r="CS79" i="1"/>
  <c r="CQ79" i="1"/>
  <c r="CP79" i="1"/>
  <c r="CO79" i="1"/>
  <c r="CN79" i="1"/>
  <c r="CM79" i="1"/>
  <c r="CF79" i="1"/>
  <c r="CE79" i="1"/>
  <c r="CD79" i="1"/>
  <c r="BW79" i="1"/>
  <c r="BV79" i="1"/>
  <c r="BU79" i="1"/>
  <c r="BT79" i="1"/>
  <c r="BS79" i="1"/>
  <c r="BP79" i="1"/>
  <c r="BO79" i="1"/>
  <c r="BN79" i="1"/>
  <c r="BI79" i="1"/>
  <c r="BG79" i="1"/>
  <c r="BF79" i="1"/>
  <c r="BE79" i="1"/>
  <c r="BD79" i="1"/>
  <c r="BB79" i="1"/>
  <c r="DF78" i="1"/>
  <c r="DB78" i="1"/>
  <c r="DA78" i="1"/>
  <c r="CZ78" i="1"/>
  <c r="CY78" i="1"/>
  <c r="CX78" i="1"/>
  <c r="CV78" i="1"/>
  <c r="CU78" i="1"/>
  <c r="CT78" i="1"/>
  <c r="CS78" i="1"/>
  <c r="CQ78" i="1"/>
  <c r="CP78" i="1"/>
  <c r="CO78" i="1"/>
  <c r="CN78" i="1"/>
  <c r="CM78" i="1"/>
  <c r="CF78" i="1"/>
  <c r="CE78" i="1"/>
  <c r="CD78" i="1"/>
  <c r="BW78" i="1"/>
  <c r="BV78" i="1"/>
  <c r="BU78" i="1"/>
  <c r="BT78" i="1"/>
  <c r="BS78" i="1"/>
  <c r="BP78" i="1"/>
  <c r="BO78" i="1"/>
  <c r="BN78" i="1"/>
  <c r="BI78" i="1"/>
  <c r="BG78" i="1"/>
  <c r="BF78" i="1"/>
  <c r="BE78" i="1"/>
  <c r="BD78" i="1"/>
  <c r="BB78" i="1"/>
  <c r="DF77" i="1"/>
  <c r="DB77" i="1"/>
  <c r="DA77" i="1"/>
  <c r="CZ77" i="1"/>
  <c r="CY77" i="1"/>
  <c r="CX77" i="1"/>
  <c r="CV77" i="1"/>
  <c r="CU77" i="1"/>
  <c r="CT77" i="1"/>
  <c r="CS77" i="1"/>
  <c r="CQ77" i="1"/>
  <c r="CP77" i="1"/>
  <c r="CO77" i="1"/>
  <c r="CN77" i="1"/>
  <c r="CM77" i="1"/>
  <c r="CF77" i="1"/>
  <c r="CE77" i="1"/>
  <c r="CD77" i="1"/>
  <c r="BW77" i="1"/>
  <c r="BV77" i="1"/>
  <c r="BU77" i="1"/>
  <c r="BT77" i="1"/>
  <c r="BS77" i="1"/>
  <c r="BP77" i="1"/>
  <c r="BO77" i="1"/>
  <c r="BN77" i="1"/>
  <c r="BI77" i="1"/>
  <c r="BG77" i="1"/>
  <c r="BF77" i="1"/>
  <c r="BE77" i="1"/>
  <c r="BD77" i="1"/>
  <c r="BB77" i="1"/>
  <c r="DF76" i="1"/>
  <c r="DB76" i="1"/>
  <c r="DA76" i="1"/>
  <c r="CZ76" i="1"/>
  <c r="CY76" i="1"/>
  <c r="CX76" i="1"/>
  <c r="CV76" i="1"/>
  <c r="CU76" i="1"/>
  <c r="CT76" i="1"/>
  <c r="CS76" i="1"/>
  <c r="CQ76" i="1"/>
  <c r="CP76" i="1"/>
  <c r="CO76" i="1"/>
  <c r="CN76" i="1"/>
  <c r="CM76" i="1"/>
  <c r="CF76" i="1"/>
  <c r="CE76" i="1"/>
  <c r="CD76" i="1"/>
  <c r="BW76" i="1"/>
  <c r="BV76" i="1"/>
  <c r="BU76" i="1"/>
  <c r="BT76" i="1"/>
  <c r="BS76" i="1"/>
  <c r="BP76" i="1"/>
  <c r="BO76" i="1"/>
  <c r="BN76" i="1"/>
  <c r="BI76" i="1"/>
  <c r="BG76" i="1"/>
  <c r="BF76" i="1"/>
  <c r="BE76" i="1"/>
  <c r="BD76" i="1"/>
  <c r="BB76" i="1"/>
  <c r="DF75" i="1"/>
  <c r="DB75" i="1"/>
  <c r="DA75" i="1"/>
  <c r="CZ75" i="1"/>
  <c r="CY75" i="1"/>
  <c r="CX75" i="1"/>
  <c r="CV75" i="1"/>
  <c r="CU75" i="1"/>
  <c r="CT75" i="1"/>
  <c r="CS75" i="1"/>
  <c r="CQ75" i="1"/>
  <c r="CP75" i="1"/>
  <c r="CO75" i="1"/>
  <c r="CN75" i="1"/>
  <c r="CM75" i="1"/>
  <c r="CF75" i="1"/>
  <c r="CE75" i="1"/>
  <c r="CD75" i="1"/>
  <c r="BW75" i="1"/>
  <c r="BV75" i="1"/>
  <c r="BU75" i="1"/>
  <c r="BT75" i="1"/>
  <c r="BS75" i="1"/>
  <c r="BP75" i="1"/>
  <c r="BO75" i="1"/>
  <c r="BN75" i="1"/>
  <c r="BI75" i="1"/>
  <c r="BG75" i="1"/>
  <c r="BF75" i="1"/>
  <c r="BE75" i="1"/>
  <c r="BD75" i="1"/>
  <c r="BB75" i="1"/>
  <c r="DF74" i="1"/>
  <c r="DB74" i="1"/>
  <c r="DA74" i="1"/>
  <c r="CZ74" i="1"/>
  <c r="CY74" i="1"/>
  <c r="CX74" i="1"/>
  <c r="CV74" i="1"/>
  <c r="CU74" i="1"/>
  <c r="CT74" i="1"/>
  <c r="CS74" i="1"/>
  <c r="CQ74" i="1"/>
  <c r="CP74" i="1"/>
  <c r="CO74" i="1"/>
  <c r="CN74" i="1"/>
  <c r="CM74" i="1"/>
  <c r="CF74" i="1"/>
  <c r="CE74" i="1"/>
  <c r="CD74" i="1"/>
  <c r="BW74" i="1"/>
  <c r="BV74" i="1"/>
  <c r="BU74" i="1"/>
  <c r="BT74" i="1"/>
  <c r="BS74" i="1"/>
  <c r="BP74" i="1"/>
  <c r="BO74" i="1"/>
  <c r="BN74" i="1"/>
  <c r="BI74" i="1"/>
  <c r="BG74" i="1"/>
  <c r="BF74" i="1"/>
  <c r="BE74" i="1"/>
  <c r="BD74" i="1"/>
  <c r="BB74" i="1"/>
  <c r="DF73" i="1"/>
  <c r="DB73" i="1"/>
  <c r="DA73" i="1"/>
  <c r="CZ73" i="1"/>
  <c r="CY73" i="1"/>
  <c r="CX73" i="1"/>
  <c r="CV73" i="1"/>
  <c r="CU73" i="1"/>
  <c r="CT73" i="1"/>
  <c r="CS73" i="1"/>
  <c r="CQ73" i="1"/>
  <c r="CP73" i="1"/>
  <c r="CO73" i="1"/>
  <c r="CN73" i="1"/>
  <c r="CM73" i="1"/>
  <c r="CF73" i="1"/>
  <c r="CE73" i="1"/>
  <c r="CD73" i="1"/>
  <c r="BW73" i="1"/>
  <c r="BV73" i="1"/>
  <c r="BU73" i="1"/>
  <c r="BT73" i="1"/>
  <c r="BS73" i="1"/>
  <c r="BP73" i="1"/>
  <c r="BO73" i="1"/>
  <c r="BN73" i="1"/>
  <c r="BI73" i="1"/>
  <c r="BG73" i="1"/>
  <c r="BF73" i="1"/>
  <c r="BE73" i="1"/>
  <c r="BD73" i="1"/>
  <c r="BB73" i="1"/>
  <c r="DF72" i="1"/>
  <c r="DB72" i="1"/>
  <c r="DA72" i="1"/>
  <c r="CZ72" i="1"/>
  <c r="CY72" i="1"/>
  <c r="CX72" i="1"/>
  <c r="CV72" i="1"/>
  <c r="CU72" i="1"/>
  <c r="CT72" i="1"/>
  <c r="CS72" i="1"/>
  <c r="CQ72" i="1"/>
  <c r="CP72" i="1"/>
  <c r="CO72" i="1"/>
  <c r="CN72" i="1"/>
  <c r="CM72" i="1"/>
  <c r="CF72" i="1"/>
  <c r="CE72" i="1"/>
  <c r="CD72" i="1"/>
  <c r="BW72" i="1"/>
  <c r="BV72" i="1"/>
  <c r="BU72" i="1"/>
  <c r="BT72" i="1"/>
  <c r="BS72" i="1"/>
  <c r="BP72" i="1"/>
  <c r="BO72" i="1"/>
  <c r="BN72" i="1"/>
  <c r="BI72" i="1"/>
  <c r="BG72" i="1"/>
  <c r="BF72" i="1"/>
  <c r="BE72" i="1"/>
  <c r="BD72" i="1"/>
  <c r="BB72" i="1"/>
  <c r="DF71" i="1"/>
  <c r="DB71" i="1"/>
  <c r="DA71" i="1"/>
  <c r="CZ71" i="1"/>
  <c r="CY71" i="1"/>
  <c r="CX71" i="1"/>
  <c r="CV71" i="1"/>
  <c r="CU71" i="1"/>
  <c r="CT71" i="1"/>
  <c r="CS71" i="1"/>
  <c r="CQ71" i="1"/>
  <c r="CP71" i="1"/>
  <c r="CO71" i="1"/>
  <c r="CN71" i="1"/>
  <c r="CM71" i="1"/>
  <c r="CF71" i="1"/>
  <c r="CE71" i="1"/>
  <c r="CD71" i="1"/>
  <c r="BW71" i="1"/>
  <c r="BV71" i="1"/>
  <c r="BU71" i="1"/>
  <c r="BT71" i="1"/>
  <c r="BS71" i="1"/>
  <c r="BP71" i="1"/>
  <c r="BO71" i="1"/>
  <c r="BN71" i="1"/>
  <c r="BI71" i="1"/>
  <c r="BG71" i="1"/>
  <c r="BF71" i="1"/>
  <c r="BE71" i="1"/>
  <c r="BD71" i="1"/>
  <c r="BB71" i="1"/>
  <c r="DF70" i="1"/>
  <c r="DB70" i="1"/>
  <c r="DA70" i="1"/>
  <c r="CZ70" i="1"/>
  <c r="CY70" i="1"/>
  <c r="CX70" i="1"/>
  <c r="CV70" i="1"/>
  <c r="CU70" i="1"/>
  <c r="CT70" i="1"/>
  <c r="CS70" i="1"/>
  <c r="CQ70" i="1"/>
  <c r="CP70" i="1"/>
  <c r="CO70" i="1"/>
  <c r="CN70" i="1"/>
  <c r="CM70" i="1"/>
  <c r="CF70" i="1"/>
  <c r="CE70" i="1"/>
  <c r="CD70" i="1"/>
  <c r="BW70" i="1"/>
  <c r="BV70" i="1"/>
  <c r="BU70" i="1"/>
  <c r="BT70" i="1"/>
  <c r="BS70" i="1"/>
  <c r="BP70" i="1"/>
  <c r="BO70" i="1"/>
  <c r="BN70" i="1"/>
  <c r="BI70" i="1"/>
  <c r="BG70" i="1"/>
  <c r="BF70" i="1"/>
  <c r="BE70" i="1"/>
  <c r="BD70" i="1"/>
  <c r="BB70" i="1"/>
  <c r="DF69" i="1"/>
  <c r="DB69" i="1"/>
  <c r="DA69" i="1"/>
  <c r="CZ69" i="1"/>
  <c r="CY69" i="1"/>
  <c r="CX69" i="1"/>
  <c r="CV69" i="1"/>
  <c r="CU69" i="1"/>
  <c r="CT69" i="1"/>
  <c r="CS69" i="1"/>
  <c r="CQ69" i="1"/>
  <c r="CP69" i="1"/>
  <c r="CO69" i="1"/>
  <c r="CN69" i="1"/>
  <c r="CM69" i="1"/>
  <c r="CF69" i="1"/>
  <c r="CE69" i="1"/>
  <c r="CD69" i="1"/>
  <c r="BW69" i="1"/>
  <c r="BV69" i="1"/>
  <c r="BU69" i="1"/>
  <c r="BT69" i="1"/>
  <c r="BS69" i="1"/>
  <c r="BP69" i="1"/>
  <c r="BO69" i="1"/>
  <c r="BN69" i="1"/>
  <c r="BI69" i="1"/>
  <c r="BG69" i="1"/>
  <c r="BF69" i="1"/>
  <c r="BE69" i="1"/>
  <c r="BD69" i="1"/>
  <c r="BB69" i="1"/>
  <c r="DF68" i="1"/>
  <c r="DB68" i="1"/>
  <c r="DA68" i="1"/>
  <c r="CZ68" i="1"/>
  <c r="CY68" i="1"/>
  <c r="CX68" i="1"/>
  <c r="CV68" i="1"/>
  <c r="CU68" i="1"/>
  <c r="CT68" i="1"/>
  <c r="CS68" i="1"/>
  <c r="CQ68" i="1"/>
  <c r="CP68" i="1"/>
  <c r="CO68" i="1"/>
  <c r="CN68" i="1"/>
  <c r="CM68" i="1"/>
  <c r="CF68" i="1"/>
  <c r="CE68" i="1"/>
  <c r="CD68" i="1"/>
  <c r="BW68" i="1"/>
  <c r="BV68" i="1"/>
  <c r="BU68" i="1"/>
  <c r="BT68" i="1"/>
  <c r="BS68" i="1"/>
  <c r="BP68" i="1"/>
  <c r="BO68" i="1"/>
  <c r="BN68" i="1"/>
  <c r="BI68" i="1"/>
  <c r="BG68" i="1"/>
  <c r="BF68" i="1"/>
  <c r="BE68" i="1"/>
  <c r="BD68" i="1"/>
  <c r="BB68" i="1"/>
  <c r="DF67" i="1"/>
  <c r="DB67" i="1"/>
  <c r="DA67" i="1"/>
  <c r="CZ67" i="1"/>
  <c r="CY67" i="1"/>
  <c r="CX67" i="1"/>
  <c r="CV67" i="1"/>
  <c r="CU67" i="1"/>
  <c r="CT67" i="1"/>
  <c r="CS67" i="1"/>
  <c r="CQ67" i="1"/>
  <c r="CP67" i="1"/>
  <c r="CO67" i="1"/>
  <c r="CN67" i="1"/>
  <c r="CM67" i="1"/>
  <c r="CF67" i="1"/>
  <c r="CE67" i="1"/>
  <c r="CD67" i="1"/>
  <c r="BW67" i="1"/>
  <c r="BV67" i="1"/>
  <c r="BU67" i="1"/>
  <c r="BT67" i="1"/>
  <c r="BS67" i="1"/>
  <c r="BP67" i="1"/>
  <c r="BO67" i="1"/>
  <c r="BN67" i="1"/>
  <c r="BI67" i="1"/>
  <c r="BG67" i="1"/>
  <c r="BF67" i="1"/>
  <c r="BE67" i="1"/>
  <c r="BD67" i="1"/>
  <c r="BB67" i="1"/>
  <c r="DF66" i="1"/>
  <c r="DB66" i="1"/>
  <c r="DA66" i="1"/>
  <c r="CZ66" i="1"/>
  <c r="CY66" i="1"/>
  <c r="CX66" i="1"/>
  <c r="CV66" i="1"/>
  <c r="CU66" i="1"/>
  <c r="CT66" i="1"/>
  <c r="CS66" i="1"/>
  <c r="CQ66" i="1"/>
  <c r="CP66" i="1"/>
  <c r="CO66" i="1"/>
  <c r="CN66" i="1"/>
  <c r="CM66" i="1"/>
  <c r="CF66" i="1"/>
  <c r="CE66" i="1"/>
  <c r="CD66" i="1"/>
  <c r="BW66" i="1"/>
  <c r="BV66" i="1"/>
  <c r="BU66" i="1"/>
  <c r="BT66" i="1"/>
  <c r="BS66" i="1"/>
  <c r="BP66" i="1"/>
  <c r="BO66" i="1"/>
  <c r="BN66" i="1"/>
  <c r="BI66" i="1"/>
  <c r="BG66" i="1"/>
  <c r="BF66" i="1"/>
  <c r="BE66" i="1"/>
  <c r="BD66" i="1"/>
  <c r="BB66" i="1"/>
  <c r="DF65" i="1"/>
  <c r="DB65" i="1"/>
  <c r="DA65" i="1"/>
  <c r="CZ65" i="1"/>
  <c r="CY65" i="1"/>
  <c r="CX65" i="1"/>
  <c r="CV65" i="1"/>
  <c r="CU65" i="1"/>
  <c r="CT65" i="1"/>
  <c r="CS65" i="1"/>
  <c r="CQ65" i="1"/>
  <c r="CP65" i="1"/>
  <c r="CO65" i="1"/>
  <c r="CN65" i="1"/>
  <c r="CM65" i="1"/>
  <c r="CF65" i="1"/>
  <c r="CE65" i="1"/>
  <c r="CD65" i="1"/>
  <c r="BW65" i="1"/>
  <c r="BV65" i="1"/>
  <c r="BU65" i="1"/>
  <c r="BT65" i="1"/>
  <c r="BS65" i="1"/>
  <c r="BP65" i="1"/>
  <c r="BO65" i="1"/>
  <c r="BN65" i="1"/>
  <c r="BI65" i="1"/>
  <c r="BG65" i="1"/>
  <c r="BF65" i="1"/>
  <c r="BE65" i="1"/>
  <c r="BD65" i="1"/>
  <c r="BB65" i="1"/>
  <c r="DF64" i="1"/>
  <c r="DB64" i="1"/>
  <c r="DA64" i="1"/>
  <c r="CZ64" i="1"/>
  <c r="CY64" i="1"/>
  <c r="CX64" i="1"/>
  <c r="CV64" i="1"/>
  <c r="CU64" i="1"/>
  <c r="CT64" i="1"/>
  <c r="CS64" i="1"/>
  <c r="CQ64" i="1"/>
  <c r="CP64" i="1"/>
  <c r="CO64" i="1"/>
  <c r="CN64" i="1"/>
  <c r="CM64" i="1"/>
  <c r="CF64" i="1"/>
  <c r="CE64" i="1"/>
  <c r="CD64" i="1"/>
  <c r="BW64" i="1"/>
  <c r="BV64" i="1"/>
  <c r="BU64" i="1"/>
  <c r="BT64" i="1"/>
  <c r="BS64" i="1"/>
  <c r="BP64" i="1"/>
  <c r="BO64" i="1"/>
  <c r="BN64" i="1"/>
  <c r="BI64" i="1"/>
  <c r="BG64" i="1"/>
  <c r="BF64" i="1"/>
  <c r="BE64" i="1"/>
  <c r="BD64" i="1"/>
  <c r="BB64" i="1"/>
  <c r="DF63" i="1"/>
  <c r="DB63" i="1"/>
  <c r="DA63" i="1"/>
  <c r="CZ63" i="1"/>
  <c r="CY63" i="1"/>
  <c r="CX63" i="1"/>
  <c r="CV63" i="1"/>
  <c r="CU63" i="1"/>
  <c r="CT63" i="1"/>
  <c r="CS63" i="1"/>
  <c r="CQ63" i="1"/>
  <c r="CP63" i="1"/>
  <c r="CO63" i="1"/>
  <c r="CN63" i="1"/>
  <c r="CM63" i="1"/>
  <c r="CF63" i="1"/>
  <c r="CE63" i="1"/>
  <c r="CD63" i="1"/>
  <c r="BW63" i="1"/>
  <c r="BV63" i="1"/>
  <c r="BU63" i="1"/>
  <c r="BT63" i="1"/>
  <c r="BS63" i="1"/>
  <c r="BP63" i="1"/>
  <c r="BO63" i="1"/>
  <c r="BN63" i="1"/>
  <c r="BI63" i="1"/>
  <c r="BG63" i="1"/>
  <c r="BF63" i="1"/>
  <c r="BE63" i="1"/>
  <c r="BD63" i="1"/>
  <c r="BB63" i="1"/>
  <c r="DF62" i="1"/>
  <c r="DB62" i="1"/>
  <c r="DA62" i="1"/>
  <c r="CZ62" i="1"/>
  <c r="CY62" i="1"/>
  <c r="CX62" i="1"/>
  <c r="CV62" i="1"/>
  <c r="CU62" i="1"/>
  <c r="CT62" i="1"/>
  <c r="CS62" i="1"/>
  <c r="CQ62" i="1"/>
  <c r="CP62" i="1"/>
  <c r="CO62" i="1"/>
  <c r="CN62" i="1"/>
  <c r="CM62" i="1"/>
  <c r="CF62" i="1"/>
  <c r="CE62" i="1"/>
  <c r="CD62" i="1"/>
  <c r="BW62" i="1"/>
  <c r="BV62" i="1"/>
  <c r="BU62" i="1"/>
  <c r="BT62" i="1"/>
  <c r="BS62" i="1"/>
  <c r="BP62" i="1"/>
  <c r="BO62" i="1"/>
  <c r="BN62" i="1"/>
  <c r="BI62" i="1"/>
  <c r="BG62" i="1"/>
  <c r="BF62" i="1"/>
  <c r="BE62" i="1"/>
  <c r="BD62" i="1"/>
  <c r="BB62" i="1"/>
  <c r="DF61" i="1"/>
  <c r="DB61" i="1"/>
  <c r="DA61" i="1"/>
  <c r="CZ61" i="1"/>
  <c r="CY61" i="1"/>
  <c r="CX61" i="1"/>
  <c r="CV61" i="1"/>
  <c r="CU61" i="1"/>
  <c r="CT61" i="1"/>
  <c r="CS61" i="1"/>
  <c r="CQ61" i="1"/>
  <c r="CP61" i="1"/>
  <c r="CO61" i="1"/>
  <c r="CN61" i="1"/>
  <c r="CM61" i="1"/>
  <c r="CF61" i="1"/>
  <c r="CE61" i="1"/>
  <c r="CD61" i="1"/>
  <c r="BW61" i="1"/>
  <c r="BV61" i="1"/>
  <c r="BU61" i="1"/>
  <c r="BT61" i="1"/>
  <c r="BS61" i="1"/>
  <c r="BP61" i="1"/>
  <c r="BO61" i="1"/>
  <c r="BN61" i="1"/>
  <c r="BI61" i="1"/>
  <c r="BG61" i="1"/>
  <c r="BF61" i="1"/>
  <c r="BE61" i="1"/>
  <c r="BD61" i="1"/>
  <c r="BB61" i="1"/>
  <c r="DF60" i="1"/>
  <c r="DB60" i="1"/>
  <c r="DA60" i="1"/>
  <c r="CZ60" i="1"/>
  <c r="CY60" i="1"/>
  <c r="CX60" i="1"/>
  <c r="CV60" i="1"/>
  <c r="CU60" i="1"/>
  <c r="CT60" i="1"/>
  <c r="CS60" i="1"/>
  <c r="CQ60" i="1"/>
  <c r="CP60" i="1"/>
  <c r="CO60" i="1"/>
  <c r="CN60" i="1"/>
  <c r="CM60" i="1"/>
  <c r="CF60" i="1"/>
  <c r="CE60" i="1"/>
  <c r="CD60" i="1"/>
  <c r="BW60" i="1"/>
  <c r="BV60" i="1"/>
  <c r="BU60" i="1"/>
  <c r="BT60" i="1"/>
  <c r="BS60" i="1"/>
  <c r="BP60" i="1"/>
  <c r="BO60" i="1"/>
  <c r="BN60" i="1"/>
  <c r="BI60" i="1"/>
  <c r="BG60" i="1"/>
  <c r="BF60" i="1"/>
  <c r="BE60" i="1"/>
  <c r="BD60" i="1"/>
  <c r="BB60" i="1"/>
  <c r="DF59" i="1"/>
  <c r="DB59" i="1"/>
  <c r="DA59" i="1"/>
  <c r="CZ59" i="1"/>
  <c r="CY59" i="1"/>
  <c r="CX59" i="1"/>
  <c r="CV59" i="1"/>
  <c r="CU59" i="1"/>
  <c r="CT59" i="1"/>
  <c r="CS59" i="1"/>
  <c r="CQ59" i="1"/>
  <c r="CP59" i="1"/>
  <c r="CO59" i="1"/>
  <c r="CN59" i="1"/>
  <c r="CM59" i="1"/>
  <c r="CF59" i="1"/>
  <c r="CE59" i="1"/>
  <c r="CD59" i="1"/>
  <c r="BW59" i="1"/>
  <c r="BV59" i="1"/>
  <c r="BU59" i="1"/>
  <c r="BT59" i="1"/>
  <c r="BS59" i="1"/>
  <c r="BP59" i="1"/>
  <c r="BO59" i="1"/>
  <c r="BN59" i="1"/>
  <c r="BI59" i="1"/>
  <c r="BG59" i="1"/>
  <c r="BF59" i="1"/>
  <c r="BE59" i="1"/>
  <c r="BD59" i="1"/>
  <c r="BB59" i="1"/>
  <c r="DF58" i="1"/>
  <c r="DB58" i="1"/>
  <c r="DA58" i="1"/>
  <c r="CZ58" i="1"/>
  <c r="CY58" i="1"/>
  <c r="CX58" i="1"/>
  <c r="CV58" i="1"/>
  <c r="CU58" i="1"/>
  <c r="CT58" i="1"/>
  <c r="CS58" i="1"/>
  <c r="CQ58" i="1"/>
  <c r="CP58" i="1"/>
  <c r="CO58" i="1"/>
  <c r="CN58" i="1"/>
  <c r="CM58" i="1"/>
  <c r="CF58" i="1"/>
  <c r="CE58" i="1"/>
  <c r="CD58" i="1"/>
  <c r="BW58" i="1"/>
  <c r="BV58" i="1"/>
  <c r="BU58" i="1"/>
  <c r="BT58" i="1"/>
  <c r="BS58" i="1"/>
  <c r="BP58" i="1"/>
  <c r="BO58" i="1"/>
  <c r="BN58" i="1"/>
  <c r="BI58" i="1"/>
  <c r="BG58" i="1"/>
  <c r="BF58" i="1"/>
  <c r="BE58" i="1"/>
  <c r="BD58" i="1"/>
  <c r="BB58" i="1"/>
  <c r="DF57" i="1"/>
  <c r="DB57" i="1"/>
  <c r="DA57" i="1"/>
  <c r="CZ57" i="1"/>
  <c r="CY57" i="1"/>
  <c r="CX57" i="1"/>
  <c r="CV57" i="1"/>
  <c r="CU57" i="1"/>
  <c r="CT57" i="1"/>
  <c r="CS57" i="1"/>
  <c r="CQ57" i="1"/>
  <c r="CP57" i="1"/>
  <c r="CO57" i="1"/>
  <c r="CN57" i="1"/>
  <c r="CM57" i="1"/>
  <c r="CF57" i="1"/>
  <c r="CE57" i="1"/>
  <c r="CD57" i="1"/>
  <c r="BW57" i="1"/>
  <c r="BV57" i="1"/>
  <c r="BU57" i="1"/>
  <c r="BT57" i="1"/>
  <c r="BS57" i="1"/>
  <c r="BP57" i="1"/>
  <c r="BO57" i="1"/>
  <c r="BN57" i="1"/>
  <c r="BI57" i="1"/>
  <c r="BG57" i="1"/>
  <c r="BF57" i="1"/>
  <c r="BE57" i="1"/>
  <c r="BD57" i="1"/>
  <c r="BB57" i="1"/>
  <c r="DF56" i="1"/>
  <c r="DB56" i="1"/>
  <c r="DA56" i="1"/>
  <c r="CZ56" i="1"/>
  <c r="CY56" i="1"/>
  <c r="CX56" i="1"/>
  <c r="CV56" i="1"/>
  <c r="CU56" i="1"/>
  <c r="CT56" i="1"/>
  <c r="CS56" i="1"/>
  <c r="CQ56" i="1"/>
  <c r="CP56" i="1"/>
  <c r="CO56" i="1"/>
  <c r="CN56" i="1"/>
  <c r="CM56" i="1"/>
  <c r="CF56" i="1"/>
  <c r="CE56" i="1"/>
  <c r="CD56" i="1"/>
  <c r="BW56" i="1"/>
  <c r="BV56" i="1"/>
  <c r="BU56" i="1"/>
  <c r="BT56" i="1"/>
  <c r="BS56" i="1"/>
  <c r="BP56" i="1"/>
  <c r="BO56" i="1"/>
  <c r="BN56" i="1"/>
  <c r="BI56" i="1"/>
  <c r="BG56" i="1"/>
  <c r="BF56" i="1"/>
  <c r="BE56" i="1"/>
  <c r="BD56" i="1"/>
  <c r="BB56" i="1"/>
  <c r="DF55" i="1"/>
  <c r="DB55" i="1"/>
  <c r="DA55" i="1"/>
  <c r="CZ55" i="1"/>
  <c r="CY55" i="1"/>
  <c r="CX55" i="1"/>
  <c r="CV55" i="1"/>
  <c r="CU55" i="1"/>
  <c r="CT55" i="1"/>
  <c r="CS55" i="1"/>
  <c r="CQ55" i="1"/>
  <c r="CP55" i="1"/>
  <c r="CO55" i="1"/>
  <c r="CN55" i="1"/>
  <c r="CM55" i="1"/>
  <c r="CF55" i="1"/>
  <c r="CE55" i="1"/>
  <c r="CD55" i="1"/>
  <c r="BW55" i="1"/>
  <c r="BV55" i="1"/>
  <c r="BU55" i="1"/>
  <c r="BT55" i="1"/>
  <c r="BS55" i="1"/>
  <c r="BP55" i="1"/>
  <c r="BO55" i="1"/>
  <c r="BN55" i="1"/>
  <c r="BI55" i="1"/>
  <c r="BG55" i="1"/>
  <c r="BF55" i="1"/>
  <c r="BE55" i="1"/>
  <c r="BD55" i="1"/>
  <c r="BB55" i="1"/>
  <c r="DF54" i="1"/>
  <c r="DB54" i="1"/>
  <c r="DA54" i="1"/>
  <c r="CZ54" i="1"/>
  <c r="CY54" i="1"/>
  <c r="CX54" i="1"/>
  <c r="CV54" i="1"/>
  <c r="CU54" i="1"/>
  <c r="CT54" i="1"/>
  <c r="CS54" i="1"/>
  <c r="CQ54" i="1"/>
  <c r="CP54" i="1"/>
  <c r="CO54" i="1"/>
  <c r="CN54" i="1"/>
  <c r="CM54" i="1"/>
  <c r="CF54" i="1"/>
  <c r="CE54" i="1"/>
  <c r="CD54" i="1"/>
  <c r="BW54" i="1"/>
  <c r="BV54" i="1"/>
  <c r="BU54" i="1"/>
  <c r="BT54" i="1"/>
  <c r="BS54" i="1"/>
  <c r="BP54" i="1"/>
  <c r="BO54" i="1"/>
  <c r="BN54" i="1"/>
  <c r="BI54" i="1"/>
  <c r="BG54" i="1"/>
  <c r="BF54" i="1"/>
  <c r="BE54" i="1"/>
  <c r="BD54" i="1"/>
  <c r="BB54" i="1"/>
  <c r="DF53" i="1"/>
  <c r="DB53" i="1"/>
  <c r="DA53" i="1"/>
  <c r="CZ53" i="1"/>
  <c r="CY53" i="1"/>
  <c r="CX53" i="1"/>
  <c r="CV53" i="1"/>
  <c r="CU53" i="1"/>
  <c r="CT53" i="1"/>
  <c r="CS53" i="1"/>
  <c r="CQ53" i="1"/>
  <c r="CP53" i="1"/>
  <c r="CO53" i="1"/>
  <c r="CN53" i="1"/>
  <c r="CM53" i="1"/>
  <c r="CF53" i="1"/>
  <c r="CE53" i="1"/>
  <c r="CD53" i="1"/>
  <c r="BW53" i="1"/>
  <c r="BV53" i="1"/>
  <c r="BU53" i="1"/>
  <c r="BT53" i="1"/>
  <c r="BS53" i="1"/>
  <c r="BP53" i="1"/>
  <c r="BO53" i="1"/>
  <c r="BN53" i="1"/>
  <c r="BI53" i="1"/>
  <c r="BG53" i="1"/>
  <c r="BF53" i="1"/>
  <c r="BE53" i="1"/>
  <c r="BD53" i="1"/>
  <c r="BB53" i="1"/>
  <c r="DF52" i="1"/>
  <c r="DB52" i="1"/>
  <c r="DA52" i="1"/>
  <c r="CZ52" i="1"/>
  <c r="CY52" i="1"/>
  <c r="CX52" i="1"/>
  <c r="CV52" i="1"/>
  <c r="CU52" i="1"/>
  <c r="CT52" i="1"/>
  <c r="CS52" i="1"/>
  <c r="CQ52" i="1"/>
  <c r="CP52" i="1"/>
  <c r="CO52" i="1"/>
  <c r="CN52" i="1"/>
  <c r="CM52" i="1"/>
  <c r="CF52" i="1"/>
  <c r="CE52" i="1"/>
  <c r="CD52" i="1"/>
  <c r="BW52" i="1"/>
  <c r="BV52" i="1"/>
  <c r="BU52" i="1"/>
  <c r="BT52" i="1"/>
  <c r="BS52" i="1"/>
  <c r="BP52" i="1"/>
  <c r="BO52" i="1"/>
  <c r="BN52" i="1"/>
  <c r="BI52" i="1"/>
  <c r="BG52" i="1"/>
  <c r="BF52" i="1"/>
  <c r="BE52" i="1"/>
  <c r="BD52" i="1"/>
  <c r="BB52" i="1"/>
  <c r="DF51" i="1"/>
  <c r="DB51" i="1"/>
  <c r="DA51" i="1"/>
  <c r="CZ51" i="1"/>
  <c r="CY51" i="1"/>
  <c r="CX51" i="1"/>
  <c r="CV51" i="1"/>
  <c r="CU51" i="1"/>
  <c r="CT51" i="1"/>
  <c r="CS51" i="1"/>
  <c r="CQ51" i="1"/>
  <c r="CP51" i="1"/>
  <c r="CO51" i="1"/>
  <c r="CN51" i="1"/>
  <c r="CM51" i="1"/>
  <c r="CF51" i="1"/>
  <c r="CE51" i="1"/>
  <c r="CD51" i="1"/>
  <c r="BW51" i="1"/>
  <c r="BV51" i="1"/>
  <c r="BU51" i="1"/>
  <c r="BT51" i="1"/>
  <c r="BS51" i="1"/>
  <c r="BP51" i="1"/>
  <c r="BO51" i="1"/>
  <c r="BN51" i="1"/>
  <c r="BI51" i="1"/>
  <c r="BG51" i="1"/>
  <c r="BF51" i="1"/>
  <c r="BE51" i="1"/>
  <c r="BD51" i="1"/>
  <c r="BB51" i="1"/>
  <c r="DF50" i="1"/>
  <c r="DB50" i="1"/>
  <c r="DA50" i="1"/>
  <c r="CZ50" i="1"/>
  <c r="CY50" i="1"/>
  <c r="CX50" i="1"/>
  <c r="CV50" i="1"/>
  <c r="CU50" i="1"/>
  <c r="CT50" i="1"/>
  <c r="CS50" i="1"/>
  <c r="CQ50" i="1"/>
  <c r="CP50" i="1"/>
  <c r="CO50" i="1"/>
  <c r="CN50" i="1"/>
  <c r="CM50" i="1"/>
  <c r="CF50" i="1"/>
  <c r="CE50" i="1"/>
  <c r="CD50" i="1"/>
  <c r="BW50" i="1"/>
  <c r="BV50" i="1"/>
  <c r="BU50" i="1"/>
  <c r="BT50" i="1"/>
  <c r="BS50" i="1"/>
  <c r="BP50" i="1"/>
  <c r="BO50" i="1"/>
  <c r="BN50" i="1"/>
  <c r="BI50" i="1"/>
  <c r="BG50" i="1"/>
  <c r="BF50" i="1"/>
  <c r="BE50" i="1"/>
  <c r="BD50" i="1"/>
  <c r="BB50" i="1"/>
  <c r="DF49" i="1"/>
  <c r="DB49" i="1"/>
  <c r="DA49" i="1"/>
  <c r="CZ49" i="1"/>
  <c r="CY49" i="1"/>
  <c r="CX49" i="1"/>
  <c r="CV49" i="1"/>
  <c r="CU49" i="1"/>
  <c r="CT49" i="1"/>
  <c r="CS49" i="1"/>
  <c r="CQ49" i="1"/>
  <c r="CP49" i="1"/>
  <c r="CO49" i="1"/>
  <c r="CN49" i="1"/>
  <c r="CM49" i="1"/>
  <c r="CF49" i="1"/>
  <c r="CE49" i="1"/>
  <c r="CD49" i="1"/>
  <c r="BW49" i="1"/>
  <c r="BV49" i="1"/>
  <c r="BU49" i="1"/>
  <c r="BT49" i="1"/>
  <c r="BS49" i="1"/>
  <c r="BP49" i="1"/>
  <c r="BO49" i="1"/>
  <c r="BN49" i="1"/>
  <c r="BI49" i="1"/>
  <c r="BG49" i="1"/>
  <c r="BF49" i="1"/>
  <c r="BE49" i="1"/>
  <c r="BD49" i="1"/>
  <c r="BB49" i="1"/>
  <c r="DF48" i="1"/>
  <c r="DB48" i="1"/>
  <c r="DA48" i="1"/>
  <c r="CZ48" i="1"/>
  <c r="CY48" i="1"/>
  <c r="CX48" i="1"/>
  <c r="CV48" i="1"/>
  <c r="CU48" i="1"/>
  <c r="CT48" i="1"/>
  <c r="CS48" i="1"/>
  <c r="CQ48" i="1"/>
  <c r="CP48" i="1"/>
  <c r="CO48" i="1"/>
  <c r="CN48" i="1"/>
  <c r="CM48" i="1"/>
  <c r="CF48" i="1"/>
  <c r="CE48" i="1"/>
  <c r="CD48" i="1"/>
  <c r="BW48" i="1"/>
  <c r="BV48" i="1"/>
  <c r="BU48" i="1"/>
  <c r="BT48" i="1"/>
  <c r="BS48" i="1"/>
  <c r="BP48" i="1"/>
  <c r="BO48" i="1"/>
  <c r="BN48" i="1"/>
  <c r="BI48" i="1"/>
  <c r="BG48" i="1"/>
  <c r="BF48" i="1"/>
  <c r="BE48" i="1"/>
  <c r="BD48" i="1"/>
  <c r="BB48" i="1"/>
  <c r="DF47" i="1"/>
  <c r="DB47" i="1"/>
  <c r="DA47" i="1"/>
  <c r="CZ47" i="1"/>
  <c r="CY47" i="1"/>
  <c r="CX47" i="1"/>
  <c r="CV47" i="1"/>
  <c r="CU47" i="1"/>
  <c r="CT47" i="1"/>
  <c r="CS47" i="1"/>
  <c r="CQ47" i="1"/>
  <c r="CP47" i="1"/>
  <c r="CO47" i="1"/>
  <c r="CN47" i="1"/>
  <c r="CM47" i="1"/>
  <c r="CF47" i="1"/>
  <c r="CE47" i="1"/>
  <c r="CD47" i="1"/>
  <c r="BW47" i="1"/>
  <c r="BV47" i="1"/>
  <c r="BU47" i="1"/>
  <c r="BT47" i="1"/>
  <c r="BS47" i="1"/>
  <c r="BP47" i="1"/>
  <c r="BO47" i="1"/>
  <c r="BN47" i="1"/>
  <c r="BI47" i="1"/>
  <c r="BG47" i="1"/>
  <c r="BF47" i="1"/>
  <c r="BE47" i="1"/>
  <c r="BD47" i="1"/>
  <c r="BB47" i="1"/>
  <c r="DF46" i="1"/>
  <c r="DB46" i="1"/>
  <c r="DA46" i="1"/>
  <c r="CZ46" i="1"/>
  <c r="CY46" i="1"/>
  <c r="CX46" i="1"/>
  <c r="CV46" i="1"/>
  <c r="CU46" i="1"/>
  <c r="CT46" i="1"/>
  <c r="CS46" i="1"/>
  <c r="CQ46" i="1"/>
  <c r="CP46" i="1"/>
  <c r="CO46" i="1"/>
  <c r="CN46" i="1"/>
  <c r="CM46" i="1"/>
  <c r="CF46" i="1"/>
  <c r="CE46" i="1"/>
  <c r="CD46" i="1"/>
  <c r="BW46" i="1"/>
  <c r="BV46" i="1"/>
  <c r="BU46" i="1"/>
  <c r="BT46" i="1"/>
  <c r="BS46" i="1"/>
  <c r="BP46" i="1"/>
  <c r="BO46" i="1"/>
  <c r="BN46" i="1"/>
  <c r="BI46" i="1"/>
  <c r="BG46" i="1"/>
  <c r="BF46" i="1"/>
  <c r="BE46" i="1"/>
  <c r="BD46" i="1"/>
  <c r="BB46" i="1"/>
  <c r="DF45" i="1"/>
  <c r="DB45" i="1"/>
  <c r="DA45" i="1"/>
  <c r="CZ45" i="1"/>
  <c r="CY45" i="1"/>
  <c r="CX45" i="1"/>
  <c r="CV45" i="1"/>
  <c r="CU45" i="1"/>
  <c r="CT45" i="1"/>
  <c r="CS45" i="1"/>
  <c r="CQ45" i="1"/>
  <c r="CP45" i="1"/>
  <c r="CO45" i="1"/>
  <c r="CN45" i="1"/>
  <c r="CM45" i="1"/>
  <c r="CF45" i="1"/>
  <c r="CE45" i="1"/>
  <c r="CD45" i="1"/>
  <c r="BW45" i="1"/>
  <c r="BV45" i="1"/>
  <c r="BU45" i="1"/>
  <c r="BT45" i="1"/>
  <c r="BS45" i="1"/>
  <c r="BP45" i="1"/>
  <c r="BO45" i="1"/>
  <c r="BN45" i="1"/>
  <c r="BI45" i="1"/>
  <c r="BG45" i="1"/>
  <c r="BF45" i="1"/>
  <c r="BE45" i="1"/>
  <c r="BD45" i="1"/>
  <c r="BB45" i="1"/>
  <c r="DF44" i="1"/>
  <c r="DB44" i="1"/>
  <c r="DA44" i="1"/>
  <c r="CZ44" i="1"/>
  <c r="CY44" i="1"/>
  <c r="CX44" i="1"/>
  <c r="CV44" i="1"/>
  <c r="CU44" i="1"/>
  <c r="CT44" i="1"/>
  <c r="CS44" i="1"/>
  <c r="CQ44" i="1"/>
  <c r="CP44" i="1"/>
  <c r="CO44" i="1"/>
  <c r="CN44" i="1"/>
  <c r="CM44" i="1"/>
  <c r="CF44" i="1"/>
  <c r="CE44" i="1"/>
  <c r="CD44" i="1"/>
  <c r="BW44" i="1"/>
  <c r="BV44" i="1"/>
  <c r="BU44" i="1"/>
  <c r="BT44" i="1"/>
  <c r="BS44" i="1"/>
  <c r="BP44" i="1"/>
  <c r="BO44" i="1"/>
  <c r="BN44" i="1"/>
  <c r="BI44" i="1"/>
  <c r="BG44" i="1"/>
  <c r="BF44" i="1"/>
  <c r="BE44" i="1"/>
  <c r="BD44" i="1"/>
  <c r="BB44" i="1"/>
  <c r="DF43" i="1"/>
  <c r="DB43" i="1"/>
  <c r="DA43" i="1"/>
  <c r="CZ43" i="1"/>
  <c r="CY43" i="1"/>
  <c r="CX43" i="1"/>
  <c r="CV43" i="1"/>
  <c r="CU43" i="1"/>
  <c r="CT43" i="1"/>
  <c r="CS43" i="1"/>
  <c r="CQ43" i="1"/>
  <c r="CP43" i="1"/>
  <c r="CO43" i="1"/>
  <c r="CN43" i="1"/>
  <c r="CM43" i="1"/>
  <c r="CF43" i="1"/>
  <c r="CE43" i="1"/>
  <c r="CD43" i="1"/>
  <c r="BW43" i="1"/>
  <c r="BV43" i="1"/>
  <c r="BU43" i="1"/>
  <c r="BT43" i="1"/>
  <c r="BS43" i="1"/>
  <c r="BP43" i="1"/>
  <c r="BO43" i="1"/>
  <c r="BN43" i="1"/>
  <c r="BI43" i="1"/>
  <c r="BG43" i="1"/>
  <c r="BF43" i="1"/>
  <c r="BE43" i="1"/>
  <c r="BD43" i="1"/>
  <c r="BB43" i="1"/>
  <c r="DF42" i="1"/>
  <c r="DB42" i="1"/>
  <c r="DA42" i="1"/>
  <c r="CZ42" i="1"/>
  <c r="CY42" i="1"/>
  <c r="CX42" i="1"/>
  <c r="CV42" i="1"/>
  <c r="CU42" i="1"/>
  <c r="CT42" i="1"/>
  <c r="CS42" i="1"/>
  <c r="CQ42" i="1"/>
  <c r="CP42" i="1"/>
  <c r="CO42" i="1"/>
  <c r="CN42" i="1"/>
  <c r="CM42" i="1"/>
  <c r="CF42" i="1"/>
  <c r="CE42" i="1"/>
  <c r="CD42" i="1"/>
  <c r="BW42" i="1"/>
  <c r="BV42" i="1"/>
  <c r="BU42" i="1"/>
  <c r="BT42" i="1"/>
  <c r="BS42" i="1"/>
  <c r="BP42" i="1"/>
  <c r="BO42" i="1"/>
  <c r="BN42" i="1"/>
  <c r="BI42" i="1"/>
  <c r="BG42" i="1"/>
  <c r="BF42" i="1"/>
  <c r="BE42" i="1"/>
  <c r="BD42" i="1"/>
  <c r="BB42" i="1"/>
  <c r="DF41" i="1"/>
  <c r="DB41" i="1"/>
  <c r="DA41" i="1"/>
  <c r="CZ41" i="1"/>
  <c r="CY41" i="1"/>
  <c r="CX41" i="1"/>
  <c r="CV41" i="1"/>
  <c r="CU41" i="1"/>
  <c r="CT41" i="1"/>
  <c r="CS41" i="1"/>
  <c r="CQ41" i="1"/>
  <c r="CP41" i="1"/>
  <c r="CO41" i="1"/>
  <c r="CN41" i="1"/>
  <c r="CM41" i="1"/>
  <c r="CF41" i="1"/>
  <c r="CE41" i="1"/>
  <c r="CD41" i="1"/>
  <c r="BW41" i="1"/>
  <c r="BV41" i="1"/>
  <c r="BU41" i="1"/>
  <c r="BT41" i="1"/>
  <c r="BS41" i="1"/>
  <c r="BP41" i="1"/>
  <c r="BO41" i="1"/>
  <c r="BN41" i="1"/>
  <c r="BI41" i="1"/>
  <c r="BG41" i="1"/>
  <c r="BF41" i="1"/>
  <c r="BE41" i="1"/>
  <c r="BD41" i="1"/>
  <c r="BB41" i="1"/>
  <c r="DF40" i="1"/>
  <c r="DB40" i="1"/>
  <c r="DA40" i="1"/>
  <c r="CZ40" i="1"/>
  <c r="CY40" i="1"/>
  <c r="CX40" i="1"/>
  <c r="CV40" i="1"/>
  <c r="CU40" i="1"/>
  <c r="CT40" i="1"/>
  <c r="CS40" i="1"/>
  <c r="CQ40" i="1"/>
  <c r="CP40" i="1"/>
  <c r="CO40" i="1"/>
  <c r="CN40" i="1"/>
  <c r="CM40" i="1"/>
  <c r="CF40" i="1"/>
  <c r="CE40" i="1"/>
  <c r="CD40" i="1"/>
  <c r="BW40" i="1"/>
  <c r="BV40" i="1"/>
  <c r="BU40" i="1"/>
  <c r="BT40" i="1"/>
  <c r="BS40" i="1"/>
  <c r="BP40" i="1"/>
  <c r="BO40" i="1"/>
  <c r="BN40" i="1"/>
  <c r="BI40" i="1"/>
  <c r="BG40" i="1"/>
  <c r="BF40" i="1"/>
  <c r="BE40" i="1"/>
  <c r="BD40" i="1"/>
  <c r="BB40" i="1"/>
  <c r="DF39" i="1"/>
  <c r="DB39" i="1"/>
  <c r="DA39" i="1"/>
  <c r="CZ39" i="1"/>
  <c r="CY39" i="1"/>
  <c r="CX39" i="1"/>
  <c r="CV39" i="1"/>
  <c r="CU39" i="1"/>
  <c r="CT39" i="1"/>
  <c r="CS39" i="1"/>
  <c r="CQ39" i="1"/>
  <c r="CP39" i="1"/>
  <c r="CO39" i="1"/>
  <c r="CN39" i="1"/>
  <c r="CM39" i="1"/>
  <c r="CF39" i="1"/>
  <c r="CE39" i="1"/>
  <c r="CD39" i="1"/>
  <c r="BW39" i="1"/>
  <c r="BV39" i="1"/>
  <c r="BU39" i="1"/>
  <c r="BT39" i="1"/>
  <c r="BS39" i="1"/>
  <c r="BP39" i="1"/>
  <c r="BO39" i="1"/>
  <c r="BN39" i="1"/>
  <c r="BI39" i="1"/>
  <c r="BG39" i="1"/>
  <c r="BF39" i="1"/>
  <c r="BE39" i="1"/>
  <c r="BD39" i="1"/>
  <c r="BB39" i="1"/>
  <c r="DF38" i="1"/>
  <c r="DB38" i="1"/>
  <c r="DA38" i="1"/>
  <c r="CZ38" i="1"/>
  <c r="CY38" i="1"/>
  <c r="CX38" i="1"/>
  <c r="CV38" i="1"/>
  <c r="CU38" i="1"/>
  <c r="CT38" i="1"/>
  <c r="CS38" i="1"/>
  <c r="CQ38" i="1"/>
  <c r="CP38" i="1"/>
  <c r="CO38" i="1"/>
  <c r="CN38" i="1"/>
  <c r="CM38" i="1"/>
  <c r="CF38" i="1"/>
  <c r="CE38" i="1"/>
  <c r="CD38" i="1"/>
  <c r="BW38" i="1"/>
  <c r="BV38" i="1"/>
  <c r="BU38" i="1"/>
  <c r="BT38" i="1"/>
  <c r="BS38" i="1"/>
  <c r="BP38" i="1"/>
  <c r="BO38" i="1"/>
  <c r="BN38" i="1"/>
  <c r="BI38" i="1"/>
  <c r="BG38" i="1"/>
  <c r="BF38" i="1"/>
  <c r="BE38" i="1"/>
  <c r="BD38" i="1"/>
  <c r="BB38" i="1"/>
  <c r="DF37" i="1"/>
  <c r="DB37" i="1"/>
  <c r="DA37" i="1"/>
  <c r="CZ37" i="1"/>
  <c r="CY37" i="1"/>
  <c r="CX37" i="1"/>
  <c r="CV37" i="1"/>
  <c r="CU37" i="1"/>
  <c r="CT37" i="1"/>
  <c r="CS37" i="1"/>
  <c r="CQ37" i="1"/>
  <c r="CP37" i="1"/>
  <c r="CO37" i="1"/>
  <c r="CN37" i="1"/>
  <c r="CM37" i="1"/>
  <c r="CF37" i="1"/>
  <c r="CE37" i="1"/>
  <c r="CD37" i="1"/>
  <c r="BW37" i="1"/>
  <c r="BV37" i="1"/>
  <c r="BU37" i="1"/>
  <c r="BT37" i="1"/>
  <c r="BS37" i="1"/>
  <c r="BP37" i="1"/>
  <c r="BO37" i="1"/>
  <c r="BN37" i="1"/>
  <c r="BI37" i="1"/>
  <c r="BG37" i="1"/>
  <c r="BF37" i="1"/>
  <c r="BE37" i="1"/>
  <c r="BD37" i="1"/>
  <c r="BB37" i="1"/>
  <c r="DF36" i="1"/>
  <c r="DB36" i="1"/>
  <c r="DA36" i="1"/>
  <c r="CZ36" i="1"/>
  <c r="CY36" i="1"/>
  <c r="CX36" i="1"/>
  <c r="CV36" i="1"/>
  <c r="CU36" i="1"/>
  <c r="CT36" i="1"/>
  <c r="CS36" i="1"/>
  <c r="CQ36" i="1"/>
  <c r="CP36" i="1"/>
  <c r="CO36" i="1"/>
  <c r="CN36" i="1"/>
  <c r="CM36" i="1"/>
  <c r="CF36" i="1"/>
  <c r="CE36" i="1"/>
  <c r="CD36" i="1"/>
  <c r="BW36" i="1"/>
  <c r="BV36" i="1"/>
  <c r="BU36" i="1"/>
  <c r="BT36" i="1"/>
  <c r="BS36" i="1"/>
  <c r="BP36" i="1"/>
  <c r="BO36" i="1"/>
  <c r="BN36" i="1"/>
  <c r="BI36" i="1"/>
  <c r="BG36" i="1"/>
  <c r="BF36" i="1"/>
  <c r="BE36" i="1"/>
  <c r="BD36" i="1"/>
  <c r="BB36" i="1"/>
  <c r="DF35" i="1"/>
  <c r="DB35" i="1"/>
  <c r="DA35" i="1"/>
  <c r="CZ35" i="1"/>
  <c r="CY35" i="1"/>
  <c r="CX35" i="1"/>
  <c r="CV35" i="1"/>
  <c r="CU35" i="1"/>
  <c r="CT35" i="1"/>
  <c r="CS35" i="1"/>
  <c r="CQ35" i="1"/>
  <c r="CP35" i="1"/>
  <c r="CO35" i="1"/>
  <c r="CN35" i="1"/>
  <c r="CM35" i="1"/>
  <c r="CF35" i="1"/>
  <c r="CE35" i="1"/>
  <c r="CD35" i="1"/>
  <c r="BW35" i="1"/>
  <c r="BV35" i="1"/>
  <c r="BU35" i="1"/>
  <c r="BT35" i="1"/>
  <c r="BS35" i="1"/>
  <c r="BP35" i="1"/>
  <c r="BO35" i="1"/>
  <c r="BN35" i="1"/>
  <c r="BI35" i="1"/>
  <c r="BG35" i="1"/>
  <c r="BF35" i="1"/>
  <c r="BE35" i="1"/>
  <c r="BD35" i="1"/>
  <c r="BB35" i="1"/>
  <c r="DF34" i="1"/>
  <c r="DB34" i="1"/>
  <c r="DA34" i="1"/>
  <c r="CZ34" i="1"/>
  <c r="CY34" i="1"/>
  <c r="CX34" i="1"/>
  <c r="CV34" i="1"/>
  <c r="CU34" i="1"/>
  <c r="CT34" i="1"/>
  <c r="CS34" i="1"/>
  <c r="CQ34" i="1"/>
  <c r="CP34" i="1"/>
  <c r="CO34" i="1"/>
  <c r="CN34" i="1"/>
  <c r="CM34" i="1"/>
  <c r="CF34" i="1"/>
  <c r="CE34" i="1"/>
  <c r="CD34" i="1"/>
  <c r="BW34" i="1"/>
  <c r="BV34" i="1"/>
  <c r="BU34" i="1"/>
  <c r="BT34" i="1"/>
  <c r="BS34" i="1"/>
  <c r="BP34" i="1"/>
  <c r="BO34" i="1"/>
  <c r="BN34" i="1"/>
  <c r="BI34" i="1"/>
  <c r="BG34" i="1"/>
  <c r="BF34" i="1"/>
  <c r="BE34" i="1"/>
  <c r="BD34" i="1"/>
  <c r="BB34" i="1"/>
  <c r="DF33" i="1"/>
  <c r="DB33" i="1"/>
  <c r="DA33" i="1"/>
  <c r="CZ33" i="1"/>
  <c r="CY33" i="1"/>
  <c r="CX33" i="1"/>
  <c r="CV33" i="1"/>
  <c r="CU33" i="1"/>
  <c r="CT33" i="1"/>
  <c r="CS33" i="1"/>
  <c r="CQ33" i="1"/>
  <c r="CP33" i="1"/>
  <c r="CO33" i="1"/>
  <c r="CN33" i="1"/>
  <c r="CM33" i="1"/>
  <c r="CF33" i="1"/>
  <c r="CE33" i="1"/>
  <c r="CD33" i="1"/>
  <c r="BW33" i="1"/>
  <c r="BV33" i="1"/>
  <c r="BU33" i="1"/>
  <c r="BT33" i="1"/>
  <c r="BS33" i="1"/>
  <c r="BP33" i="1"/>
  <c r="BO33" i="1"/>
  <c r="BN33" i="1"/>
  <c r="BI33" i="1"/>
  <c r="BG33" i="1"/>
  <c r="BF33" i="1"/>
  <c r="BE33" i="1"/>
  <c r="BD33" i="1"/>
  <c r="BB33" i="1"/>
  <c r="DF32" i="1"/>
  <c r="DB32" i="1"/>
  <c r="DA32" i="1"/>
  <c r="CZ32" i="1"/>
  <c r="CY32" i="1"/>
  <c r="CX32" i="1"/>
  <c r="CV32" i="1"/>
  <c r="CU32" i="1"/>
  <c r="CT32" i="1"/>
  <c r="CS32" i="1"/>
  <c r="CQ32" i="1"/>
  <c r="CP32" i="1"/>
  <c r="CO32" i="1"/>
  <c r="CN32" i="1"/>
  <c r="CM32" i="1"/>
  <c r="CF32" i="1"/>
  <c r="CE32" i="1"/>
  <c r="CD32" i="1"/>
  <c r="BW32" i="1"/>
  <c r="BV32" i="1"/>
  <c r="BU32" i="1"/>
  <c r="BT32" i="1"/>
  <c r="BS32" i="1"/>
  <c r="BP32" i="1"/>
  <c r="BO32" i="1"/>
  <c r="BN32" i="1"/>
  <c r="BI32" i="1"/>
  <c r="BG32" i="1"/>
  <c r="BF32" i="1"/>
  <c r="BE32" i="1"/>
  <c r="BD32" i="1"/>
  <c r="BB32" i="1"/>
  <c r="DF31" i="1"/>
  <c r="DB31" i="1"/>
  <c r="DA31" i="1"/>
  <c r="CZ31" i="1"/>
  <c r="CY31" i="1"/>
  <c r="CX31" i="1"/>
  <c r="CV31" i="1"/>
  <c r="CU31" i="1"/>
  <c r="CT31" i="1"/>
  <c r="CS31" i="1"/>
  <c r="CQ31" i="1"/>
  <c r="CP31" i="1"/>
  <c r="CO31" i="1"/>
  <c r="CN31" i="1"/>
  <c r="CM31" i="1"/>
  <c r="CF31" i="1"/>
  <c r="CE31" i="1"/>
  <c r="CD31" i="1"/>
  <c r="BW31" i="1"/>
  <c r="BV31" i="1"/>
  <c r="BU31" i="1"/>
  <c r="BT31" i="1"/>
  <c r="BS31" i="1"/>
  <c r="BP31" i="1"/>
  <c r="BO31" i="1"/>
  <c r="BN31" i="1"/>
  <c r="BI31" i="1"/>
  <c r="BG31" i="1"/>
  <c r="BF31" i="1"/>
  <c r="BE31" i="1"/>
  <c r="BD31" i="1"/>
  <c r="BB31" i="1"/>
  <c r="DF30" i="1"/>
  <c r="DB30" i="1"/>
  <c r="DA30" i="1"/>
  <c r="CZ30" i="1"/>
  <c r="CY30" i="1"/>
  <c r="CX30" i="1"/>
  <c r="CV30" i="1"/>
  <c r="CU30" i="1"/>
  <c r="CT30" i="1"/>
  <c r="CS30" i="1"/>
  <c r="CQ30" i="1"/>
  <c r="CP30" i="1"/>
  <c r="CO30" i="1"/>
  <c r="CN30" i="1"/>
  <c r="CM30" i="1"/>
  <c r="CF30" i="1"/>
  <c r="CE30" i="1"/>
  <c r="CD30" i="1"/>
  <c r="BW30" i="1"/>
  <c r="BV30" i="1"/>
  <c r="BU30" i="1"/>
  <c r="BT30" i="1"/>
  <c r="BS30" i="1"/>
  <c r="BP30" i="1"/>
  <c r="BO30" i="1"/>
  <c r="BN30" i="1"/>
  <c r="BI30" i="1"/>
  <c r="BG30" i="1"/>
  <c r="BF30" i="1"/>
  <c r="BE30" i="1"/>
  <c r="BD30" i="1"/>
  <c r="BB30" i="1"/>
  <c r="DF29" i="1"/>
  <c r="DB29" i="1"/>
  <c r="DA29" i="1"/>
  <c r="CZ29" i="1"/>
  <c r="CY29" i="1"/>
  <c r="CX29" i="1"/>
  <c r="CV29" i="1"/>
  <c r="CU29" i="1"/>
  <c r="CT29" i="1"/>
  <c r="CS29" i="1"/>
  <c r="CQ29" i="1"/>
  <c r="CP29" i="1"/>
  <c r="CO29" i="1"/>
  <c r="CN29" i="1"/>
  <c r="CM29" i="1"/>
  <c r="CF29" i="1"/>
  <c r="CE29" i="1"/>
  <c r="CD29" i="1"/>
  <c r="BW29" i="1"/>
  <c r="BV29" i="1"/>
  <c r="BU29" i="1"/>
  <c r="BT29" i="1"/>
  <c r="BS29" i="1"/>
  <c r="BP29" i="1"/>
  <c r="BO29" i="1"/>
  <c r="BN29" i="1"/>
  <c r="BI29" i="1"/>
  <c r="BG29" i="1"/>
  <c r="BF29" i="1"/>
  <c r="BE29" i="1"/>
  <c r="BD29" i="1"/>
  <c r="BB29" i="1"/>
  <c r="DF28" i="1"/>
  <c r="DB28" i="1"/>
  <c r="DA28" i="1"/>
  <c r="CZ28" i="1"/>
  <c r="CY28" i="1"/>
  <c r="CX28" i="1"/>
  <c r="CV28" i="1"/>
  <c r="CU28" i="1"/>
  <c r="CT28" i="1"/>
  <c r="CS28" i="1"/>
  <c r="CQ28" i="1"/>
  <c r="CP28" i="1"/>
  <c r="CO28" i="1"/>
  <c r="CN28" i="1"/>
  <c r="CM28" i="1"/>
  <c r="CF28" i="1"/>
  <c r="CE28" i="1"/>
  <c r="CD28" i="1"/>
  <c r="BW28" i="1"/>
  <c r="BV28" i="1"/>
  <c r="BU28" i="1"/>
  <c r="BT28" i="1"/>
  <c r="BS28" i="1"/>
  <c r="BP28" i="1"/>
  <c r="BO28" i="1"/>
  <c r="BN28" i="1"/>
  <c r="BI28" i="1"/>
  <c r="BG28" i="1"/>
  <c r="BF28" i="1"/>
  <c r="BE28" i="1"/>
  <c r="BD28" i="1"/>
  <c r="BB28" i="1"/>
  <c r="DF27" i="1"/>
  <c r="DB27" i="1"/>
  <c r="DA27" i="1"/>
  <c r="CZ27" i="1"/>
  <c r="CY27" i="1"/>
  <c r="CX27" i="1"/>
  <c r="CV27" i="1"/>
  <c r="CU27" i="1"/>
  <c r="CT27" i="1"/>
  <c r="CS27" i="1"/>
  <c r="CQ27" i="1"/>
  <c r="CP27" i="1"/>
  <c r="CO27" i="1"/>
  <c r="CN27" i="1"/>
  <c r="CM27" i="1"/>
  <c r="CF27" i="1"/>
  <c r="CE27" i="1"/>
  <c r="CD27" i="1"/>
  <c r="BW27" i="1"/>
  <c r="BV27" i="1"/>
  <c r="BU27" i="1"/>
  <c r="BT27" i="1"/>
  <c r="BS27" i="1"/>
  <c r="BP27" i="1"/>
  <c r="BO27" i="1"/>
  <c r="BN27" i="1"/>
  <c r="BI27" i="1"/>
  <c r="BG27" i="1"/>
  <c r="BF27" i="1"/>
  <c r="BE27" i="1"/>
  <c r="BD27" i="1"/>
  <c r="BB27" i="1"/>
  <c r="DF26" i="1"/>
  <c r="DB26" i="1"/>
  <c r="DA26" i="1"/>
  <c r="CZ26" i="1"/>
  <c r="CY26" i="1"/>
  <c r="CX26" i="1"/>
  <c r="CV26" i="1"/>
  <c r="CU26" i="1"/>
  <c r="CT26" i="1"/>
  <c r="CS26" i="1"/>
  <c r="CQ26" i="1"/>
  <c r="CP26" i="1"/>
  <c r="CO26" i="1"/>
  <c r="CN26" i="1"/>
  <c r="CM26" i="1"/>
  <c r="CF26" i="1"/>
  <c r="CE26" i="1"/>
  <c r="CD26" i="1"/>
  <c r="BW26" i="1"/>
  <c r="BV26" i="1"/>
  <c r="BU26" i="1"/>
  <c r="BT26" i="1"/>
  <c r="BS26" i="1"/>
  <c r="BP26" i="1"/>
  <c r="BO26" i="1"/>
  <c r="BN26" i="1"/>
  <c r="BI26" i="1"/>
  <c r="BG26" i="1"/>
  <c r="BF26" i="1"/>
  <c r="BE26" i="1"/>
  <c r="BD26" i="1"/>
  <c r="BB26" i="1"/>
  <c r="DF25" i="1"/>
  <c r="DB25" i="1"/>
  <c r="DA25" i="1"/>
  <c r="CZ25" i="1"/>
  <c r="CY25" i="1"/>
  <c r="CX25" i="1"/>
  <c r="CV25" i="1"/>
  <c r="CU25" i="1"/>
  <c r="CT25" i="1"/>
  <c r="CS25" i="1"/>
  <c r="CQ25" i="1"/>
  <c r="CP25" i="1"/>
  <c r="CO25" i="1"/>
  <c r="CN25" i="1"/>
  <c r="CM25" i="1"/>
  <c r="CF25" i="1"/>
  <c r="CE25" i="1"/>
  <c r="CD25" i="1"/>
  <c r="BW25" i="1"/>
  <c r="BV25" i="1"/>
  <c r="BU25" i="1"/>
  <c r="BT25" i="1"/>
  <c r="BS25" i="1"/>
  <c r="BP25" i="1"/>
  <c r="BO25" i="1"/>
  <c r="BN25" i="1"/>
  <c r="BI25" i="1"/>
  <c r="BG25" i="1"/>
  <c r="BF25" i="1"/>
  <c r="BE25" i="1"/>
  <c r="BD25" i="1"/>
  <c r="BB25" i="1"/>
  <c r="DF24" i="1"/>
  <c r="DB24" i="1"/>
  <c r="DA24" i="1"/>
  <c r="CZ24" i="1"/>
  <c r="CY24" i="1"/>
  <c r="CX24" i="1"/>
  <c r="CV24" i="1"/>
  <c r="CU24" i="1"/>
  <c r="CT24" i="1"/>
  <c r="CS24" i="1"/>
  <c r="CQ24" i="1"/>
  <c r="CP24" i="1"/>
  <c r="CO24" i="1"/>
  <c r="CN24" i="1"/>
  <c r="CM24" i="1"/>
  <c r="CF24" i="1"/>
  <c r="CE24" i="1"/>
  <c r="CD24" i="1"/>
  <c r="BW24" i="1"/>
  <c r="BV24" i="1"/>
  <c r="BU24" i="1"/>
  <c r="BT24" i="1"/>
  <c r="BS24" i="1"/>
  <c r="BP24" i="1"/>
  <c r="BO24" i="1"/>
  <c r="BN24" i="1"/>
  <c r="BI24" i="1"/>
  <c r="BG24" i="1"/>
  <c r="BF24" i="1"/>
  <c r="BE24" i="1"/>
  <c r="BD24" i="1"/>
  <c r="BB24" i="1"/>
  <c r="DF23" i="1"/>
  <c r="DB23" i="1"/>
  <c r="DA23" i="1"/>
  <c r="CZ23" i="1"/>
  <c r="CY23" i="1"/>
  <c r="CX23" i="1"/>
  <c r="CV23" i="1"/>
  <c r="CU23" i="1"/>
  <c r="CT23" i="1"/>
  <c r="CS23" i="1"/>
  <c r="CQ23" i="1"/>
  <c r="CP23" i="1"/>
  <c r="CO23" i="1"/>
  <c r="CN23" i="1"/>
  <c r="CM23" i="1"/>
  <c r="CF23" i="1"/>
  <c r="CE23" i="1"/>
  <c r="CD23" i="1"/>
  <c r="BW23" i="1"/>
  <c r="BV23" i="1"/>
  <c r="BU23" i="1"/>
  <c r="BT23" i="1"/>
  <c r="BS23" i="1"/>
  <c r="BP23" i="1"/>
  <c r="BO23" i="1"/>
  <c r="BN23" i="1"/>
  <c r="BI23" i="1"/>
  <c r="BG23" i="1"/>
  <c r="BF23" i="1"/>
  <c r="BE23" i="1"/>
  <c r="BD23" i="1"/>
  <c r="BB23" i="1"/>
  <c r="DF22" i="1"/>
  <c r="DB22" i="1"/>
  <c r="DA22" i="1"/>
  <c r="CZ22" i="1"/>
  <c r="CY22" i="1"/>
  <c r="CX22" i="1"/>
  <c r="CV22" i="1"/>
  <c r="CU22" i="1"/>
  <c r="CT22" i="1"/>
  <c r="CS22" i="1"/>
  <c r="CQ22" i="1"/>
  <c r="CP22" i="1"/>
  <c r="CO22" i="1"/>
  <c r="CN22" i="1"/>
  <c r="CM22" i="1"/>
  <c r="CF22" i="1"/>
  <c r="CE22" i="1"/>
  <c r="CD22" i="1"/>
  <c r="BW22" i="1"/>
  <c r="BV22" i="1"/>
  <c r="BU22" i="1"/>
  <c r="BT22" i="1"/>
  <c r="BS22" i="1"/>
  <c r="BP22" i="1"/>
  <c r="BO22" i="1"/>
  <c r="BN22" i="1"/>
  <c r="BI22" i="1"/>
  <c r="BG22" i="1"/>
  <c r="BF22" i="1"/>
  <c r="BE22" i="1"/>
  <c r="BD22" i="1"/>
  <c r="BB22" i="1"/>
  <c r="DF21" i="1"/>
  <c r="DB21" i="1"/>
  <c r="DA21" i="1"/>
  <c r="CZ21" i="1"/>
  <c r="CY21" i="1"/>
  <c r="CX21" i="1"/>
  <c r="CV21" i="1"/>
  <c r="CU21" i="1"/>
  <c r="CT21" i="1"/>
  <c r="CS21" i="1"/>
  <c r="CQ21" i="1"/>
  <c r="CP21" i="1"/>
  <c r="CO21" i="1"/>
  <c r="CN21" i="1"/>
  <c r="CM21" i="1"/>
  <c r="CF21" i="1"/>
  <c r="CE21" i="1"/>
  <c r="CD21" i="1"/>
  <c r="BW21" i="1"/>
  <c r="BV21" i="1"/>
  <c r="BU21" i="1"/>
  <c r="BT21" i="1"/>
  <c r="BS21" i="1"/>
  <c r="BP21" i="1"/>
  <c r="BO21" i="1"/>
  <c r="BN21" i="1"/>
  <c r="BI21" i="1"/>
  <c r="BG21" i="1"/>
  <c r="BF21" i="1"/>
  <c r="BE21" i="1"/>
  <c r="BD21" i="1"/>
  <c r="BB21" i="1"/>
  <c r="DF20" i="1"/>
  <c r="DB20" i="1"/>
  <c r="DA20" i="1"/>
  <c r="CZ20" i="1"/>
  <c r="CY20" i="1"/>
  <c r="CX20" i="1"/>
  <c r="CV20" i="1"/>
  <c r="CU20" i="1"/>
  <c r="CT20" i="1"/>
  <c r="CS20" i="1"/>
  <c r="CQ20" i="1"/>
  <c r="CP20" i="1"/>
  <c r="CO20" i="1"/>
  <c r="CN20" i="1"/>
  <c r="CM20" i="1"/>
  <c r="CF20" i="1"/>
  <c r="CE20" i="1"/>
  <c r="CD20" i="1"/>
  <c r="BW20" i="1"/>
  <c r="BV20" i="1"/>
  <c r="BU20" i="1"/>
  <c r="BT20" i="1"/>
  <c r="BS20" i="1"/>
  <c r="BP20" i="1"/>
  <c r="BO20" i="1"/>
  <c r="BN20" i="1"/>
  <c r="BI20" i="1"/>
  <c r="BG20" i="1"/>
  <c r="BF20" i="1"/>
  <c r="BE20" i="1"/>
  <c r="BD20" i="1"/>
  <c r="BB20" i="1"/>
  <c r="DF19" i="1"/>
  <c r="DB19" i="1"/>
  <c r="DA19" i="1"/>
  <c r="CZ19" i="1"/>
  <c r="CY19" i="1"/>
  <c r="CX19" i="1"/>
  <c r="CV19" i="1"/>
  <c r="CU19" i="1"/>
  <c r="CT19" i="1"/>
  <c r="CS19" i="1"/>
  <c r="CQ19" i="1"/>
  <c r="CP19" i="1"/>
  <c r="CO19" i="1"/>
  <c r="CN19" i="1"/>
  <c r="CM19" i="1"/>
  <c r="CF19" i="1"/>
  <c r="CE19" i="1"/>
  <c r="CD19" i="1"/>
  <c r="BW19" i="1"/>
  <c r="BV19" i="1"/>
  <c r="BU19" i="1"/>
  <c r="BT19" i="1"/>
  <c r="BS19" i="1"/>
  <c r="BP19" i="1"/>
  <c r="BO19" i="1"/>
  <c r="BN19" i="1"/>
  <c r="BI19" i="1"/>
  <c r="BG19" i="1"/>
  <c r="BF19" i="1"/>
  <c r="BE19" i="1"/>
  <c r="BD19" i="1"/>
  <c r="BB19" i="1"/>
  <c r="DF18" i="1"/>
  <c r="DB18" i="1"/>
  <c r="DA18" i="1"/>
  <c r="CZ18" i="1"/>
  <c r="CY18" i="1"/>
  <c r="CX18" i="1"/>
  <c r="CV18" i="1"/>
  <c r="CU18" i="1"/>
  <c r="CT18" i="1"/>
  <c r="CS18" i="1"/>
  <c r="CQ18" i="1"/>
  <c r="CP18" i="1"/>
  <c r="CO18" i="1"/>
  <c r="CN18" i="1"/>
  <c r="CM18" i="1"/>
  <c r="CF18" i="1"/>
  <c r="CE18" i="1"/>
  <c r="CD18" i="1"/>
  <c r="BW18" i="1"/>
  <c r="BV18" i="1"/>
  <c r="BU18" i="1"/>
  <c r="BT18" i="1"/>
  <c r="BS18" i="1"/>
  <c r="BP18" i="1"/>
  <c r="BO18" i="1"/>
  <c r="BN18" i="1"/>
  <c r="BI18" i="1"/>
  <c r="BG18" i="1"/>
  <c r="BF18" i="1"/>
  <c r="BE18" i="1"/>
  <c r="BD18" i="1"/>
  <c r="BB18" i="1"/>
  <c r="DF17" i="1"/>
  <c r="DB17" i="1"/>
  <c r="DA17" i="1"/>
  <c r="CZ17" i="1"/>
  <c r="CY17" i="1"/>
  <c r="CX17" i="1"/>
  <c r="CV17" i="1"/>
  <c r="CU17" i="1"/>
  <c r="CT17" i="1"/>
  <c r="CS17" i="1"/>
  <c r="CQ17" i="1"/>
  <c r="CP17" i="1"/>
  <c r="CO17" i="1"/>
  <c r="CN17" i="1"/>
  <c r="CM17" i="1"/>
  <c r="CF17" i="1"/>
  <c r="CE17" i="1"/>
  <c r="CD17" i="1"/>
  <c r="BW17" i="1"/>
  <c r="BV17" i="1"/>
  <c r="BU17" i="1"/>
  <c r="BT17" i="1"/>
  <c r="BS17" i="1"/>
  <c r="BP17" i="1"/>
  <c r="BO17" i="1"/>
  <c r="BN17" i="1"/>
  <c r="BI17" i="1"/>
  <c r="BG17" i="1"/>
  <c r="BF17" i="1"/>
  <c r="BE17" i="1"/>
  <c r="BD17" i="1"/>
  <c r="BB17" i="1"/>
  <c r="DF16" i="1"/>
  <c r="DB16" i="1"/>
  <c r="DA16" i="1"/>
  <c r="CZ16" i="1"/>
  <c r="CY16" i="1"/>
  <c r="CX16" i="1"/>
  <c r="CV16" i="1"/>
  <c r="CU16" i="1"/>
  <c r="CT16" i="1"/>
  <c r="CS16" i="1"/>
  <c r="CQ16" i="1"/>
  <c r="CP16" i="1"/>
  <c r="CO16" i="1"/>
  <c r="CN16" i="1"/>
  <c r="CM16" i="1"/>
  <c r="CF16" i="1"/>
  <c r="CE16" i="1"/>
  <c r="CD16" i="1"/>
  <c r="BW16" i="1"/>
  <c r="BV16" i="1"/>
  <c r="BU16" i="1"/>
  <c r="BT16" i="1"/>
  <c r="BS16" i="1"/>
  <c r="BP16" i="1"/>
  <c r="BO16" i="1"/>
  <c r="BN16" i="1"/>
  <c r="BI16" i="1"/>
  <c r="BG16" i="1"/>
  <c r="BF16" i="1"/>
  <c r="BE16" i="1"/>
  <c r="BD16" i="1"/>
  <c r="BB16" i="1"/>
  <c r="DF15" i="1"/>
  <c r="DB15" i="1"/>
  <c r="DA15" i="1"/>
  <c r="CZ15" i="1"/>
  <c r="CY15" i="1"/>
  <c r="CX15" i="1"/>
  <c r="CV15" i="1"/>
  <c r="CU15" i="1"/>
  <c r="CT15" i="1"/>
  <c r="CS15" i="1"/>
  <c r="CQ15" i="1"/>
  <c r="CP15" i="1"/>
  <c r="CO15" i="1"/>
  <c r="CN15" i="1"/>
  <c r="CM15" i="1"/>
  <c r="CF15" i="1"/>
  <c r="CE15" i="1"/>
  <c r="CD15" i="1"/>
  <c r="BW15" i="1"/>
  <c r="BV15" i="1"/>
  <c r="BU15" i="1"/>
  <c r="BT15" i="1"/>
  <c r="BS15" i="1"/>
  <c r="BP15" i="1"/>
  <c r="BO15" i="1"/>
  <c r="BN15" i="1"/>
  <c r="BI15" i="1"/>
  <c r="BG15" i="1"/>
  <c r="BF15" i="1"/>
  <c r="BE15" i="1"/>
  <c r="BD15" i="1"/>
  <c r="BB15" i="1"/>
  <c r="DF14" i="1"/>
  <c r="DB14" i="1"/>
  <c r="DA14" i="1"/>
  <c r="CZ14" i="1"/>
  <c r="CY14" i="1"/>
  <c r="CX14" i="1"/>
  <c r="CV14" i="1"/>
  <c r="CU14" i="1"/>
  <c r="CT14" i="1"/>
  <c r="CS14" i="1"/>
  <c r="CQ14" i="1"/>
  <c r="CP14" i="1"/>
  <c r="CO14" i="1"/>
  <c r="CN14" i="1"/>
  <c r="CM14" i="1"/>
  <c r="CF14" i="1"/>
  <c r="CE14" i="1"/>
  <c r="CD14" i="1"/>
  <c r="BW14" i="1"/>
  <c r="BV14" i="1"/>
  <c r="BU14" i="1"/>
  <c r="BT14" i="1"/>
  <c r="BS14" i="1"/>
  <c r="BP14" i="1"/>
  <c r="BO14" i="1"/>
  <c r="BN14" i="1"/>
  <c r="BI14" i="1"/>
  <c r="BG14" i="1"/>
  <c r="BF14" i="1"/>
  <c r="BE14" i="1"/>
  <c r="BD14" i="1"/>
  <c r="BB14" i="1"/>
  <c r="BA13" i="1"/>
  <c r="AZ13" i="1"/>
  <c r="AY13" i="1"/>
  <c r="AW13" i="1"/>
  <c r="AV13" i="1"/>
  <c r="AU13" i="1"/>
  <c r="AT13" i="1"/>
  <c r="AS13" i="1"/>
  <c r="AR13" i="1"/>
  <c r="AQ13" i="1"/>
  <c r="AO13" i="1"/>
  <c r="AN13" i="1"/>
  <c r="AM13" i="1"/>
  <c r="AL13" i="1"/>
  <c r="AK13" i="1"/>
  <c r="AJ13" i="1"/>
  <c r="AI13" i="1"/>
  <c r="AG13" i="1"/>
  <c r="AF13" i="1"/>
  <c r="AE13" i="1"/>
  <c r="AD13" i="1"/>
  <c r="AC13" i="1"/>
  <c r="AB13" i="1"/>
  <c r="AA13" i="1"/>
  <c r="Y13" i="1"/>
  <c r="X13" i="1"/>
  <c r="W13" i="1"/>
  <c r="V13" i="1"/>
  <c r="U13" i="1"/>
  <c r="T13" i="1"/>
  <c r="C9" i="1"/>
  <c r="C5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USUARIO</author>
    <author>Andres Vicente</author>
    <author>User</author>
    <author>user</author>
    <author>jose Humberto Castillo Ruiz</author>
    <author>admin</author>
  </authors>
  <commentList>
    <comment ref="L3" authorId="0" shapeId="0" xr:uid="{4C0E0889-CE3D-431C-A960-C3FAB4821E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07/11/15, 02/09/21</t>
        </r>
      </text>
    </comment>
    <comment ref="M3" authorId="0" shapeId="0" xr:uid="{4F180967-7DAA-4DC0-9889-D93D246D22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31/07/16, 30/09/22</t>
        </r>
      </text>
    </comment>
    <comment ref="M4" authorId="1" shapeId="0" xr:uid="{AD1A94E4-310C-4817-A05B-CF69B073C3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16.07.25 al 03.01.26
16.03.26</t>
        </r>
      </text>
    </comment>
    <comment ref="L6" authorId="0" shapeId="0" xr:uid="{ED4B6CAF-EF2C-47AA-8602-392009AAB0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22/07/21, 14/04/23, 19/09/23</t>
        </r>
      </text>
    </comment>
    <comment ref="M6" authorId="0" shapeId="0" xr:uid="{09F7E1AB-2634-4EB0-A351-0E286F0871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12/03/22, 17/08/23, 07/12/23
21.10 al 12.01.26
17.02.26</t>
        </r>
      </text>
    </comment>
    <comment ref="L8" authorId="0" shapeId="0" xr:uid="{E1DA468C-7428-4771-90D2-24FDE90BD7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01/12/23</t>
        </r>
      </text>
    </comment>
    <comment ref="M8" authorId="0" shapeId="0" xr:uid="{D0F13F3C-9C8A-4950-857E-870B331584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31/12/24</t>
        </r>
      </text>
    </comment>
    <comment ref="E11" authorId="1" shapeId="0" xr:uid="{2E6EC40C-E82C-4EB7-B976-F411F88FF9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13" authorId="0" shapeId="0" xr:uid="{50FB1D23-60C3-45CB-8949-1766BD7141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11/01/16</t>
        </r>
      </text>
    </comment>
    <comment ref="M13" authorId="0" shapeId="0" xr:uid="{63B78D07-A5A3-4883-8D29-5CB0078528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20/08/16</t>
        </r>
      </text>
    </comment>
    <comment ref="L15" authorId="0" shapeId="0" xr:uid="{DCACBF85-DB92-4BEC-BDAC-422A88B621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18/01/23, 12/04/23,
07/06/23</t>
        </r>
      </text>
    </comment>
    <comment ref="M15" authorId="0" shapeId="0" xr:uid="{4DEEE5E9-7B4C-4CF6-92F7-D25FC1B0B8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04/03/23, 31/05/23,
11/02/24
</t>
        </r>
      </text>
    </comment>
    <comment ref="E19" authorId="0" shapeId="0" xr:uid="{41C2BA84-1D08-4EB4-81F8-9AA232391DF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 cat.</t>
        </r>
      </text>
    </comment>
    <comment ref="M20" authorId="1" shapeId="0" xr:uid="{255949F1-BFAF-49BC-967B-CB448ED86D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20.10.25 al 28.02.26 Baldomero
10.03.26 La Union</t>
        </r>
      </text>
    </comment>
    <comment ref="L21" authorId="2" shapeId="0" xr:uid="{00000000-0006-0000-0100-0000C8000000}">
      <text>
        <r>
          <rPr>
            <sz val="11"/>
            <color theme="1"/>
            <rFont val="Calibri"/>
            <family val="2"/>
            <scheme val="minor"/>
          </rPr>
          <t>Andres Vicente:
08-12-15
Declarado 16/10/18, 24/10/19, 21/07/20, 15/09/21, 14/11/23, 22/10/24</t>
        </r>
      </text>
    </comment>
    <comment ref="M21" authorId="2" shapeId="0" xr:uid="{00000000-0006-0000-0100-0000C9000000}">
      <text>
        <r>
          <rPr>
            <sz val="11"/>
            <color theme="1"/>
            <rFont val="Calibri"/>
            <family val="2"/>
            <scheme val="minor"/>
          </rPr>
          <t>Andres Vicente:
30-06-16, 31/01/19, 29/01/21, 22/06/22, 07/10/24, 06/11/24</t>
        </r>
      </text>
    </comment>
    <comment ref="E26" authorId="1" shapeId="0" xr:uid="{5B405F38-147B-49AD-A532-97216C5A63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27" authorId="3" shapeId="0" xr:uid="{78B0320C-DE00-4887-B21E-DF15D89240A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01/05/26</t>
        </r>
      </text>
    </comment>
    <comment ref="M27" authorId="3" shapeId="0" xr:uid="{CDA06589-0253-41DA-8130-652AAA5E890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02/05726</t>
        </r>
      </text>
    </comment>
    <comment ref="L29" authorId="0" shapeId="0" xr:uid="{89A1E2F6-8F73-47B8-8C4E-825C381D9D1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28/06/21, 11/08/22, 12/12/23</t>
        </r>
      </text>
    </comment>
    <comment ref="M29" authorId="0" shapeId="0" xr:uid="{5AC2EF83-912B-42B5-9AA7-3871299D16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20/12/21, 29/12/22, 09/09/24</t>
        </r>
      </text>
    </comment>
    <comment ref="L30" authorId="2" shapeId="0" xr:uid="{00000000-0006-0000-0100-0000B000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29/10/15
Declarado  16/10/18, 14/10/19, 21/07/20, 02/09/21, 14/11/23
</t>
        </r>
      </text>
    </comment>
    <comment ref="M30" authorId="2" shapeId="0" xr:uid="{00000000-0006-0000-0100-0000B100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06/07/16, 31/01/19, 29/01/21, 24/05/22, 06/11/24
</t>
        </r>
      </text>
    </comment>
    <comment ref="L33" authorId="0" shapeId="0" xr:uid="{8562F315-D701-410F-AF88-CC5662227D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16/08/22, 21/11/22, 18/12/23</t>
        </r>
      </text>
    </comment>
    <comment ref="M33" authorId="0" shapeId="0" xr:uid="{F2641469-A50C-4394-9D2F-A4BCB5D39B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23/10/22, 05/01/23, 11/04/24
</t>
        </r>
      </text>
    </comment>
    <comment ref="L34" authorId="4" shapeId="0" xr:uid="{00000000-0006-0000-0100-0000B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4" authorId="0" shapeId="0" xr:uid="{F6320B62-1734-4691-AF98-8C05406B063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35" authorId="1" shapeId="0" xr:uid="{38AD015D-DB23-4AF2-B754-D3F03294E4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22.10 al 17.01.26
05.02.26</t>
        </r>
      </text>
    </comment>
    <comment ref="L36" authorId="0" shapeId="0" xr:uid="{E78283C9-C723-412E-95C3-469DC4197E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04/10/22, 07/07/23, 24/11/23, 08/12/23, 08/12/23</t>
        </r>
      </text>
    </comment>
    <comment ref="M36" authorId="0" shapeId="0" xr:uid="{EFF9CB77-B64D-446A-B760-C424A7565B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17/12/22, 28/10/23, 29/11/23, 25/05/24
Reingreso 05/01/2026</t>
        </r>
      </text>
    </comment>
    <comment ref="L37" authorId="0" shapeId="0" xr:uid="{EED363E0-07D6-4791-AEF0-9B73A50FDC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28/03/16, 21/07/21, 13/12/22, 04/07/23</t>
        </r>
      </text>
    </comment>
    <comment ref="M37" authorId="0" shapeId="0" xr:uid="{2EC48899-5FCF-4E3F-9104-8EABF6CD63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30/06/21, 16/03/22, 31/12/22,15/12/23</t>
        </r>
      </text>
    </comment>
    <comment ref="L38" authorId="4" shapeId="0" xr:uid="{507843CF-4502-43E3-A638-9C30D20B79A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" authorId="0" shapeId="0" xr:uid="{62805475-AE96-47F2-88E1-1C6B6380975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1" authorId="0" shapeId="0" xr:uid="{37D95A3D-B5BE-4DE2-BB6B-F1F1A85655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08/02/21, 14/06/22, 15/08/23, 15/08/24</t>
        </r>
      </text>
    </comment>
    <comment ref="M41" authorId="0" shapeId="0" xr:uid="{C9E48103-A29A-4C43-861F-6DC8E5102B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16/04/22, 17/07/22, 07/01/23, 21/09/24</t>
        </r>
      </text>
    </comment>
    <comment ref="L43" authorId="4" shapeId="0" xr:uid="{DE02981F-D96A-4CFD-98CA-2A34E35680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3" authorId="0" shapeId="0" xr:uid="{CC45C47A-43E6-4062-A0FE-A848FEB2F00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6" authorId="4" shapeId="0" xr:uid="{BA694560-F24E-452F-B864-C0788286B9D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6" authorId="0" shapeId="0" xr:uid="{15C19C8F-B9A4-444B-BE30-E21268F2A3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47" authorId="1" shapeId="0" xr:uid="{08CD4D50-C225-46DE-846D-C14624E6FA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22.09 al 31.12.25
05.01.26 al 07.02.26
02.03.26</t>
        </r>
      </text>
    </comment>
    <comment ref="M48" authorId="1" shapeId="0" xr:uid="{AE41A59B-0CB3-4E68-A59C-60D628F26A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26.08.25 al 18.02.26
23.03.26</t>
        </r>
      </text>
    </comment>
    <comment ref="M49" authorId="1" shapeId="0" xr:uid="{94D8442B-BAB8-4FFC-A20F-259C671182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06.05.25 al 13.01.26
03.03.26</t>
        </r>
      </text>
    </comment>
    <comment ref="M53" authorId="1" shapeId="0" xr:uid="{95C00BE3-198C-4AE4-9652-1E9964B5D9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06/11 al 01/12/2025
11/12 al 31/12/2025
13.04.2026</t>
        </r>
      </text>
    </comment>
    <comment ref="M54" authorId="1" shapeId="0" xr:uid="{005FFB58-6E81-407B-A5D9-2EBEFB9D51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23.06.25 al 18.02.26
02.03.26</t>
        </r>
      </text>
    </comment>
    <comment ref="L56" authorId="4" shapeId="0" xr:uid="{2DC9F269-0497-44DD-A446-D836A50E4E6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56" authorId="0" shapeId="0" xr:uid="{67153A99-5D5E-4E3E-B0BA-88FB9826B0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58" authorId="4" shapeId="0" xr:uid="{91CBBA80-C398-4B9D-8CA7-BF7B7B0A20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58" authorId="0" shapeId="0" xr:uid="{87B548EF-4D12-4CCC-A846-DFDC322934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 </t>
        </r>
        <r>
          <rPr>
            <b/>
            <sz val="9"/>
            <color indexed="81"/>
            <rFont val="Tahoma"/>
            <family val="2"/>
          </rPr>
          <t>NO SE INICIO RELACION LABORAL</t>
        </r>
      </text>
    </comment>
    <comment ref="L60" authorId="4" shapeId="0" xr:uid="{130283A3-FAAA-4CA7-953B-E18D9D53C1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60" authorId="0" shapeId="0" xr:uid="{99CCD854-AE69-47FE-8BC9-A812766794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12/07/25</t>
        </r>
      </text>
    </comment>
    <comment ref="M62" authorId="1" shapeId="0" xr:uid="{4B3B5440-2A6B-4547-BAEA-C895029C7E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13.06.25 al 18.02.26
02.03.26</t>
        </r>
      </text>
    </comment>
    <comment ref="L63" authorId="4" shapeId="0" xr:uid="{08750FAA-53C3-44A5-869B-FEBE642FFE4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63" authorId="0" shapeId="0" xr:uid="{DE5BCA2A-EC07-4F9D-B07D-94CF300C22D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64" authorId="4" shapeId="0" xr:uid="{371E9CD5-DEB2-4465-A3D5-E1678A04CDB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64" authorId="0" shapeId="0" xr:uid="{BC91818F-59B5-4C5D-96F6-033B8D0DE2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66" authorId="4" shapeId="0" xr:uid="{B362604C-D67E-4373-8B8A-4E0F185C9D0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66" authorId="0" shapeId="0" xr:uid="{E1B45D7B-A427-4249-B0A3-4C6540568E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68" authorId="4" shapeId="0" xr:uid="{364CECC2-E527-467E-B978-C8946F5D29F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69" authorId="4" shapeId="0" xr:uid="{28E63206-9191-4306-B294-140B47935E4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69" authorId="0" shapeId="0" xr:uid="{71742715-AB16-4062-88FD-FC21113E81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70" authorId="1" shapeId="0" xr:uid="{9CDA2670-5935-4E94-82D1-42D02E9EBE3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70" authorId="4" shapeId="0" xr:uid="{77D53AB5-822B-4775-8574-1EFF6229224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0" authorId="0" shapeId="0" xr:uid="{9B206709-AC96-4EED-8032-8EF8D29C5E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71" authorId="0" shapeId="0" xr:uid="{A3ACC10F-39BE-475E-A4C8-4364220896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Rta.57</t>
        </r>
      </text>
    </comment>
    <comment ref="L71" authorId="4" shapeId="0" xr:uid="{70B09A77-D28A-4C7D-AADB-F7352F85F7A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1" authorId="0" shapeId="0" xr:uid="{A5841461-E321-45DE-8B76-7233710B1F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72" authorId="0" shapeId="0" xr:uid="{1644C8AC-E333-428D-8F7C-6D01BBFFB0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 cat.</t>
        </r>
      </text>
    </comment>
    <comment ref="L73" authorId="4" shapeId="0" xr:uid="{85D93258-8E78-423D-AA13-DC33FBA6D0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3" authorId="0" shapeId="0" xr:uid="{289A3315-9F83-4BEA-A6DB-E52593DC65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74" authorId="1" shapeId="0" xr:uid="{9D355E76-EA0E-4674-B171-7A35722477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23.09.25 al 07.02.26
10.03.26</t>
        </r>
      </text>
    </comment>
    <comment ref="L76" authorId="4" shapeId="0" xr:uid="{5FD9AADF-76EF-403A-AA9B-5C12D23D462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6" authorId="0" shapeId="0" xr:uid="{02904E4E-2A10-4A0B-BED2-95BA325450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77" authorId="0" shapeId="0" xr:uid="{CC85F994-8BE3-4E13-B6A2-FF2AC88546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reta. 5ta. Cat.</t>
        </r>
      </text>
    </comment>
    <comment ref="L77" authorId="4" shapeId="0" xr:uid="{893A90F8-E1EE-4E31-B1B6-AD992FF52B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7" authorId="0" shapeId="0" xr:uid="{F545D886-2EFA-4A93-8942-682ADDEDBB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79" authorId="4" shapeId="0" xr:uid="{5FD597DE-F20D-4067-9A4F-31DC0C9F0D7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79" authorId="0" shapeId="0" xr:uid="{20D54468-4C22-4763-9CD4-6CE42000BD8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80" authorId="0" shapeId="0" xr:uid="{DCF6E56A-8FA7-41D3-9E02-D1F15DB3EE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21/09/23</t>
        </r>
      </text>
    </comment>
    <comment ref="M80" authorId="0" shapeId="0" xr:uid="{3B141F42-4995-4F99-ADFE-ADB32EE8D0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18/07/24</t>
        </r>
      </text>
    </comment>
    <comment ref="E81" authorId="0" shapeId="0" xr:uid="{51ADB572-2FEE-4693-8689-AA4F42903A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RHP y Planilla Ing. Residente</t>
        </r>
      </text>
    </comment>
    <comment ref="L81" authorId="0" shapeId="0" xr:uid="{130C9487-6A57-4CA4-B873-DA884195C7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01/07/22 RHP al 31/08/22</t>
        </r>
      </text>
    </comment>
    <comment ref="L82" authorId="0" shapeId="0" xr:uid="{B2C84E8D-E377-48E8-920E-327D2CBA404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22/10/25</t>
        </r>
      </text>
    </comment>
    <comment ref="M82" authorId="0" shapeId="0" xr:uid="{46DB7843-5A2F-4CA6-8D72-5EA6310B5A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10/01/26</t>
        </r>
      </text>
    </comment>
    <comment ref="L83" authorId="0" shapeId="0" xr:uid="{162C404C-856D-4C38-BA35-C720D3069D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06/10/23, 12/12/23
</t>
        </r>
      </text>
    </comment>
    <comment ref="M83" authorId="0" shapeId="0" xr:uid="{57702620-5628-44C1-8DD9-6B852E0452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11/11/23, 29/06/24
</t>
        </r>
      </text>
    </comment>
    <comment ref="M84" authorId="1" shapeId="0" xr:uid="{C83A497D-54A2-4967-8988-0622D99778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24.09.25 al 08.01.26
04.03.26</t>
        </r>
      </text>
    </comment>
    <comment ref="L87" authorId="4" shapeId="0" xr:uid="{6A161048-7EE9-4CDF-B22D-E54D1EAAA08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87" authorId="0" shapeId="0" xr:uid="{36B7E373-1A1D-49C5-9127-4C695678FE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90" authorId="4" shapeId="0" xr:uid="{8226D23D-4774-4AB1-BED7-DEC31F84E56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90" authorId="0" shapeId="0" xr:uid="{AFA9483E-0262-4A25-99E8-A6F037C2EB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92" authorId="4" shapeId="0" xr:uid="{1C5663E9-6BA9-43BD-A18F-1D14D45327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92" authorId="0" shapeId="0" xr:uid="{53DCF0E8-1C00-410E-A898-178E420A65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93" authorId="0" shapeId="0" xr:uid="{B3297C27-6414-4C79-BC2A-7A9AA88964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16/08/22</t>
        </r>
      </text>
    </comment>
    <comment ref="M93" authorId="0" shapeId="0" xr:uid="{E6E0740C-F8A1-4A5E-9536-7A0F179366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24/09/22</t>
        </r>
      </text>
    </comment>
    <comment ref="L94" authorId="4" shapeId="0" xr:uid="{79F36F9A-06FD-4C8A-A5A3-F2B2F3E9EF8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94" authorId="0" shapeId="0" xr:uid="{596381AF-D8CD-42E0-9EBF-7B715BB65A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96" authorId="0" shapeId="0" xr:uid="{5CFED492-59A9-4271-9301-AFC9C6DDBA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Rta.5ta.categ.</t>
        </r>
      </text>
    </comment>
    <comment ref="L97" authorId="4" shapeId="0" xr:uid="{3C23E0D2-D318-44B5-A487-4C3830813C2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97" authorId="0" shapeId="0" xr:uid="{31453810-43DE-4DA3-B101-80069B6E93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98" authorId="1" shapeId="0" xr:uid="{F9483080-5250-43BD-BBCA-C3CB22BDE5E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16.10.25 al 18.02.26
04.03.26</t>
        </r>
      </text>
    </comment>
    <comment ref="L104" authorId="4" shapeId="0" xr:uid="{85C7F778-A947-4B0A-AEE6-950DDA7A0C2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04" authorId="0" shapeId="0" xr:uid="{4C938C2E-B66F-4CFA-8A18-E4D66002E2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05" authorId="4" shapeId="0" xr:uid="{C12B76A3-D737-440D-83D7-93EE4E154AC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05" authorId="0" shapeId="0" xr:uid="{B2605F7C-8F74-47B4-80AB-3D46848AB47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06" authorId="4" shapeId="0" xr:uid="{5F1B6388-E75E-41CD-B3CB-C4E841D950F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06" authorId="0" shapeId="0" xr:uid="{26742FB7-5099-42AA-A961-8D7A653B1AB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07" authorId="4" shapeId="0" xr:uid="{75EB6BC5-0AAF-4A56-B704-A66952FEBC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07" authorId="0" shapeId="0" xr:uid="{2D16567B-8313-498F-9D17-607BD3B8BA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09" authorId="4" shapeId="0" xr:uid="{5B01A69D-F400-4EE5-ACC1-0433A3A0013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09" authorId="0" shapeId="0" xr:uid="{485929A0-A46A-412C-8EC4-47022070CF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112" authorId="1" shapeId="0" xr:uid="{5FA40DDA-6743-4386-8D0A-52F49E9D6C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23.10.25 al 28.02.26 Bald
03.03.26 La Union </t>
        </r>
      </text>
    </comment>
    <comment ref="L113" authorId="4" shapeId="0" xr:uid="{7D82987F-DC4E-43CF-A456-DBCDA7D4D84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13" authorId="0" shapeId="0" xr:uid="{22CEE21C-50C9-4645-BD5C-11580D09ED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14" authorId="0" shapeId="0" xr:uid="{9FB8A8C9-3980-4165-865C-62CEC294EC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27/10/26</t>
        </r>
      </text>
    </comment>
    <comment ref="M114" authorId="0" shapeId="0" xr:uid="{0FD3E636-348D-4F07-8A8F-286A9DFF9C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10/01/26
15.01 al 17.01
05.02.26</t>
        </r>
      </text>
    </comment>
    <comment ref="L115" authorId="4" shapeId="0" xr:uid="{F97D5F48-738B-4E0A-99F0-230B9833FEE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15" authorId="0" shapeId="0" xr:uid="{CA682D19-5C8D-4F74-8DCA-C20C78FCFF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119" authorId="1" shapeId="0" xr:uid="{BFF61571-C6CD-42BF-954A-69756C9B27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24.09.25 al 31.12.25
05.01.26</t>
        </r>
      </text>
    </comment>
    <comment ref="L121" authorId="4" shapeId="0" xr:uid="{FDB71E7F-F616-4241-9D8F-CFD858EC06D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1" authorId="0" shapeId="0" xr:uid="{F52D50B3-763F-4A86-AB1B-94F6DAB7718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22" authorId="4" shapeId="0" xr:uid="{8F56E30F-EC84-4D93-B314-F30FF93F180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2" authorId="0" shapeId="0" xr:uid="{C5E8CD3F-E13F-44CA-83BC-0138369FC4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23" authorId="4" shapeId="0" xr:uid="{961F299B-2935-4F78-AA92-6099266300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3" authorId="0" shapeId="0" xr:uid="{325DC187-399C-42D7-AC94-CF67E12F8FC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24" authorId="3" shapeId="0" xr:uid="{53B8E58D-D8F4-4115-A0ED-BB650C1B074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05/02/26</t>
        </r>
      </text>
    </comment>
    <comment ref="M124" authorId="3" shapeId="0" xr:uid="{016089C1-97DE-45F1-9DB1-8C5999E2E2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10/04/26</t>
        </r>
      </text>
    </comment>
    <comment ref="L126" authorId="4" shapeId="0" xr:uid="{17B67F35-C81A-47A2-8C67-1DC33F6819A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6" authorId="0" shapeId="0" xr:uid="{8BC6915A-14CD-41FD-99DA-EFC82280328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27" authorId="4" shapeId="0" xr:uid="{F04EC685-B1C2-48E2-9CBB-07FCEF6DDC1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7" authorId="0" shapeId="0" xr:uid="{8D61D067-3B61-44A7-8A2B-CE80817CC5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
NO SE INICIO RELACION LABORAL</t>
        </r>
      </text>
    </comment>
    <comment ref="L128" authorId="4" shapeId="0" xr:uid="{59AAEC9C-3908-4D65-AF96-32255907C97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28" authorId="0" shapeId="0" xr:uid="{40630776-0CCF-4DE6-820F-7CC98180DD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129" authorId="1" shapeId="0" xr:uid="{B96C2F07-C3E9-4C68-AE7B-E6151CB70F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30" authorId="4" shapeId="0" xr:uid="{6F320ED2-CFE3-44FF-82B9-87AE141928F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30" authorId="0" shapeId="0" xr:uid="{EFC2963F-C042-404E-9DBB-30AE6ECD26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131" authorId="1" shapeId="0" xr:uid="{186BF0B9-3D08-4AA5-8EDB-F9623FFEAE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132" authorId="4" shapeId="0" xr:uid="{4238523D-ECED-4434-95C6-900A026C61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32" authorId="0" shapeId="0" xr:uid="{121F1F72-23B3-4333-97FE-8BB63866BF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33" authorId="5" shapeId="0" xr:uid="{5E582058-F12E-46DE-A7F0-57633E6705B5}">
      <text>
        <r>
          <rPr>
            <sz val="11"/>
            <color theme="1"/>
            <rFont val="Calibri"/>
            <family val="2"/>
            <scheme val="minor"/>
          </rPr>
          <t>jose Humberto Castillo Ruiz:
24/10/23</t>
        </r>
      </text>
    </comment>
    <comment ref="M133" authorId="5" shapeId="0" xr:uid="{8C1F7170-C6FE-43CD-9F72-48EED3E21D6E}">
      <text>
        <r>
          <rPr>
            <sz val="11"/>
            <color theme="1"/>
            <rFont val="Calibri"/>
            <family val="2"/>
            <scheme val="minor"/>
          </rPr>
          <t>jose Humberto Castillo Ruiz:
29/12/23</t>
        </r>
      </text>
    </comment>
    <comment ref="M134" authorId="1" shapeId="0" xr:uid="{4121312E-2C72-40B6-8C37-2BB36C71A2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01/09 al 13/09/2025
Reingreso 06/01/2026</t>
        </r>
      </text>
    </comment>
    <comment ref="M135" authorId="1" shapeId="0" xr:uid="{8DC7687C-A468-4470-B9EA-428BDC2396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15.07.25 al 18.02.26
04.03.26</t>
        </r>
      </text>
    </comment>
    <comment ref="L136" authorId="2" shapeId="0" xr:uid="{00000000-0006-0000-0100-0000FE00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06/01/16, 15/01/18, 
22/10/18, 14/01/19, 27/10/21, 08/06/23, 25/25/09/23, 12/01/24
</t>
        </r>
      </text>
    </comment>
    <comment ref="M136" authorId="2" shapeId="0" xr:uid="{00000000-0006-0000-0100-0000FF00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30/06/16, 14/03/18, 31/10/18, 31/01/19, 22/12/21, 13/09/23, 16/11/23, 12/10/24
</t>
        </r>
      </text>
    </comment>
    <comment ref="L137" authorId="4" shapeId="0" xr:uid="{871FFDBC-ADC9-4A06-845C-DC98AF9141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37" authorId="0" shapeId="0" xr:uid="{C64AD315-544D-4EBA-9AF4-BFDA979728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39" authorId="4" shapeId="0" xr:uid="{EC9347AD-9749-436A-B7B3-1D1567A556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39" authorId="0" shapeId="0" xr:uid="{16422DDE-DE31-49B8-B827-3C5030E1F7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144" authorId="0" shapeId="0" xr:uid="{18FC8B5D-99B5-472F-92F2-D3008317F3AD}">
      <text>
        <r>
          <rPr>
            <b/>
            <sz val="9"/>
            <color indexed="81"/>
            <rFont val="Tahoma"/>
            <family val="2"/>
          </rPr>
          <t>usuario:RHP</t>
        </r>
      </text>
    </comment>
    <comment ref="L145" authorId="4" shapeId="0" xr:uid="{54553176-AF04-4B97-ADAC-DF2018A4D7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45" authorId="0" shapeId="0" xr:uid="{8D7BA6CC-C805-48F6-9E71-3B99A46BC1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46" authorId="4" shapeId="0" xr:uid="{E13770ED-5FFA-4E9A-A6EC-772E2DA0EF5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46" authorId="0" shapeId="0" xr:uid="{DD3604B5-5342-4451-9154-07683B41F1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2" authorId="4" shapeId="0" xr:uid="{D1BC8A91-0833-4900-A703-548133F45C7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52" authorId="0" shapeId="0" xr:uid="{1E3E4FDF-6817-4873-B44C-6EA36F2845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3" authorId="4" shapeId="0" xr:uid="{9F0E2294-582A-4C48-A8F4-B133B3D9E31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53" authorId="0" shapeId="0" xr:uid="{46CE1084-0133-485C-B3DD-0F534A7A49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5" authorId="4" shapeId="0" xr:uid="{A826765F-71A7-49A4-8C8F-915EB3120C6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55" authorId="0" shapeId="0" xr:uid="{9DB08812-CB39-4D51-BC1C-559D540507E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6" authorId="4" shapeId="0" xr:uid="{3F7DC954-F03F-4BF5-BA0F-09022C11EF8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56" authorId="0" shapeId="0" xr:uid="{376BB61E-12E5-4895-8882-8C95ECFCBF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7" authorId="4" shapeId="0" xr:uid="{93E44B13-3078-41DF-ACFD-EA9111DF51F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57" authorId="0" shapeId="0" xr:uid="{1D90CB48-971E-4D22-B89C-0146BAEC69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59" authorId="0" shapeId="0" xr:uid="{D67BC494-DF81-4FDB-AC48-CFD2A214A8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15/08/25</t>
        </r>
      </text>
    </comment>
    <comment ref="M159" authorId="0" shapeId="0" xr:uid="{6FE257DF-4460-43C3-95E4-91A7F5CF29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29/08/25</t>
        </r>
      </text>
    </comment>
    <comment ref="L161" authorId="4" shapeId="0" xr:uid="{6E7A1EFC-BC77-4777-8CD4-A0D302289B7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61" authorId="0" shapeId="0" xr:uid="{AE983295-AD94-4B15-9F22-EDC149014BD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65" authorId="0" shapeId="0" xr:uid="{C3828007-BD1D-4456-9515-9827218C93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22/10/23</t>
        </r>
      </text>
    </comment>
    <comment ref="M165" authorId="0" shapeId="0" xr:uid="{1BCE31E9-2AE3-430D-8672-B59391CF06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12/01/26</t>
        </r>
      </text>
    </comment>
    <comment ref="L166" authorId="4" shapeId="0" xr:uid="{374977DF-4ED3-4B1A-A408-E07B6F6955E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66" authorId="0" shapeId="0" xr:uid="{5B9890AB-6812-4670-993F-7AC91EFAD2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7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03/11/15, 07/11/17, 01/07/19
</t>
        </r>
      </text>
    </comment>
    <comment ref="M171" authorId="0" shapeId="0" xr:uid="{72FFB62D-60D8-4B4F-9A31-F3611A079D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29/12/24</t>
        </r>
      </text>
    </comment>
    <comment ref="L172" authorId="0" shapeId="0" xr:uid="{FCAEA43B-C267-4048-A169-3FD689C32E8E}">
      <text>
        <r>
          <rPr>
            <sz val="11"/>
            <color theme="1"/>
            <rFont val="Calibri"/>
            <family val="2"/>
            <scheme val="minor"/>
          </rPr>
          <t>usuario:
11/01/16, 14/07/22, 20/04/23, 13/02/24, 01/04/24, 03/01/25, 07/04/25</t>
        </r>
      </text>
    </comment>
    <comment ref="M172" authorId="0" shapeId="0" xr:uid="{6A39A6C8-F226-4214-B31D-2132278D1616}">
      <text>
        <r>
          <rPr>
            <sz val="11"/>
            <color theme="1"/>
            <rFont val="Calibri"/>
            <family val="2"/>
            <scheme val="minor"/>
          </rPr>
          <t>usuario:
29/02/16, 04/03/23, 11/02/24, 29/02/24, 11/05/24, 02/02/25, 12/04/25</t>
        </r>
      </text>
    </comment>
    <comment ref="L173" authorId="0" shapeId="0" xr:uid="{0CF08391-6F8E-4773-B4BD-CA7EFDF189E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23/10/25</t>
        </r>
      </text>
    </comment>
    <comment ref="M173" authorId="0" shapeId="0" xr:uid="{8709D1BA-2E20-4F44-BCC7-108338C046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10/01/26</t>
        </r>
      </text>
    </comment>
    <comment ref="L178" authorId="4" shapeId="0" xr:uid="{ABA96537-565E-4C71-8CBE-7987F2C0184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78" authorId="0" shapeId="0" xr:uid="{885DE09E-76FA-489C-9CA1-14357E9ED7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180" authorId="4" shapeId="0" xr:uid="{FCC23821-E996-483D-A021-AD46042BF97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80" authorId="0" shapeId="0" xr:uid="{6FD465BC-9B61-46A9-AE90-2705D5A611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182" authorId="0" shapeId="0" xr:uid="{1CC098AC-8288-4273-91B3-581C9AFEBA6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Tiene otro empleador renta de 5ta</t>
        </r>
      </text>
    </comment>
    <comment ref="L183" authorId="4" shapeId="0" xr:uid="{8081767C-13A9-4827-A933-2B0D1C0DA4C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183" authorId="0" shapeId="0" xr:uid="{A0D5E7B3-6814-4DAF-A770-64B862B6BD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185" authorId="1" shapeId="0" xr:uid="{997DA54C-9D83-46AF-9F95-B4C5A2B9C3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07.01 al 26.01.26 Leon Ortiz
02.03.26 Ferreñafe</t>
        </r>
      </text>
    </comment>
    <comment ref="L186" authorId="0" shapeId="0" xr:uid="{47EF828C-DC9C-4B45-B458-21C4BA0B9A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21/09/23</t>
        </r>
      </text>
    </comment>
    <comment ref="M186" authorId="0" shapeId="0" xr:uid="{31955B9D-D1AC-474D-AC9E-04531E7210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26/07/25</t>
        </r>
      </text>
    </comment>
    <comment ref="L188" authorId="0" shapeId="0" xr:uid="{A234E614-5EA0-481E-94F2-1514807113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06/08/25</t>
        </r>
      </text>
    </comment>
    <comment ref="M188" authorId="0" shapeId="0" xr:uid="{A16DC313-D5FE-4AD7-8959-EA319742B6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la Relacion Laboral 06/08/25</t>
        </r>
      </text>
    </comment>
    <comment ref="M194" authorId="1" shapeId="0" xr:uid="{F055970E-E902-40F7-BC21-4F4AA59650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05.11.25 al 30.05.26
03.06.26 al 06.06.26</t>
        </r>
      </text>
    </comment>
    <comment ref="L195" authorId="0" shapeId="0" xr:uid="{C57BEA3D-FB82-41B6-B271-1A024F9821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25/01/22, 09/08/22, 25/11/2215/04/23, 
15/04/2023, 19/01/24</t>
        </r>
      </text>
    </comment>
    <comment ref="M195" authorId="0" shapeId="0" xr:uid="{1D1DD257-DE54-4649-B21B-6CB834A9EE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24/06/22, 15/10/22, 04/03/23, 02/07/2023, 20/04/24</t>
        </r>
      </text>
    </comment>
    <comment ref="E196" authorId="0" shapeId="0" xr:uid="{CE3FA237-F52A-45C3-917C-631A655C38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 Arquitecto
</t>
        </r>
      </text>
    </comment>
    <comment ref="L196" authorId="0" shapeId="0" xr:uid="{FCEFF5FE-FCB0-4CD7-9D8A-53144FF9A93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22/11/23</t>
        </r>
      </text>
    </comment>
    <comment ref="M196" authorId="0" shapeId="0" xr:uid="{809EE243-82BF-401A-92E7-482C58D65D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30/09/24</t>
        </r>
      </text>
    </comment>
    <comment ref="M202" authorId="1" shapeId="0" xr:uid="{7F57628B-0097-4A99-BD11-B73B23E244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20.10 al 24.12.25 Bald
16.02.26 La Union</t>
        </r>
      </text>
    </comment>
    <comment ref="E204" authorId="1" shapeId="0" xr:uid="{1662B110-024A-44B9-8E4A-1D328A2E8C1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</t>
        </r>
      </text>
    </comment>
    <comment ref="L204" authorId="1" shapeId="0" xr:uid="{87114E0B-65E1-4CFA-AEDF-07F2BFBAC6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24/10/23
</t>
        </r>
      </text>
    </comment>
    <comment ref="M204" authorId="1" shapeId="0" xr:uid="{9754DA89-06A3-4AB1-9A8E-9C316E2D8A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09" authorId="4" shapeId="0" xr:uid="{87AB1598-4928-4FF6-B533-A29EF21E247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09" authorId="0" shapeId="0" xr:uid="{D50BA7D3-6C45-4087-92B1-74A152F4E8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10" authorId="4" shapeId="0" xr:uid="{01A57E1C-DFCF-4724-A686-FE68C811005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10" authorId="0" shapeId="0" xr:uid="{752E23C6-AE5D-489E-99DC-365981B234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11" authorId="0" shapeId="0" xr:uid="{29D94289-6C8E-4D40-814C-E2E95695AF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31/12/15
04/10/21, 04/02/22, 11/08/22</t>
        </r>
      </text>
    </comment>
    <comment ref="M211" authorId="0" shapeId="0" xr:uid="{346F5719-D681-4798-AF30-610D4C7E09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26/03/16, 03/11/21, 12/02/22, 29/12/22</t>
        </r>
      </text>
    </comment>
    <comment ref="M214" authorId="1" shapeId="0" xr:uid="{F63B2338-9358-4246-BEBC-5F0239AB01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27.10 al 10.01.26
05.02.26</t>
        </r>
      </text>
    </comment>
    <comment ref="L215" authorId="4" shapeId="0" xr:uid="{387F3BD1-C188-414C-98CE-A4407C51663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15" authorId="0" shapeId="0" xr:uid="{569103C1-953D-4EAC-B1D7-44819FE5E9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17" authorId="4" shapeId="0" xr:uid="{0EEC197C-22F3-4563-9068-87601BF9072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17" authorId="0" shapeId="0" xr:uid="{C9DC5F10-5E7F-4E12-87A7-5092173154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19" authorId="4" shapeId="0" xr:uid="{B4D3CE78-EC99-46C9-BDAC-0DCB45096F6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19" authorId="0" shapeId="0" xr:uid="{B4EA8843-B7A1-4D79-950C-B7ABF4D035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20" authorId="5" shapeId="0" xr:uid="{CC254D35-ABF5-43DA-810F-3149C2A3BC82}">
      <text>
        <r>
          <rPr>
            <sz val="11"/>
            <color theme="1"/>
            <rFont val="Calibri"/>
            <family val="2"/>
            <scheme val="minor"/>
          </rPr>
          <t>jose Humberto Castillo Ruiz:
07/11/25</t>
        </r>
      </text>
    </comment>
    <comment ref="M220" authorId="1" shapeId="0" xr:uid="{48E58996-CDC5-46AA-8A3A-79611C5877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07.01.26 al 18.02.26
05.03.26</t>
        </r>
      </text>
    </comment>
    <comment ref="L221" authorId="4" shapeId="0" xr:uid="{0EE93AC6-ABC6-4B7A-A8DC-AC2E98C5A37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21" authorId="0" shapeId="0" xr:uid="{31B6EE9F-8EF7-424A-A2D5-5EE631DB9F2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24" authorId="4" shapeId="0" xr:uid="{8809C533-C37B-4130-9ABD-DB9CADBC4CA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24" authorId="0" shapeId="0" xr:uid="{197B3518-5788-4472-8FDB-DA41BCACBB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25" authorId="0" shapeId="0" xr:uid="{AAA0AC04-D265-4CD7-86B3-02E9098E5D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11/06/15, 02/01/24</t>
        </r>
      </text>
    </comment>
    <comment ref="M225" authorId="0" shapeId="0" xr:uid="{A94B1716-7771-4666-9DB7-55222238B7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31/12/15, 06/05/24
27.09.25 al 07.03.26 Baldomero
18.03.26 La Union</t>
        </r>
      </text>
    </comment>
    <comment ref="L226" authorId="4" shapeId="0" xr:uid="{00B3FE17-E680-40B6-BA1E-3B7ABE97890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26" authorId="0" shapeId="0" xr:uid="{E8A669F2-B528-4A56-BEBD-BBBBE7F246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28" authorId="4" shapeId="0" xr:uid="{4801C307-C066-4F90-B0D6-BED0C945FF2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28" authorId="0" shapeId="0" xr:uid="{96DCAE8C-40E0-43D2-8874-B70B7780CC6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29" authorId="0" shapeId="0" xr:uid="{469EA219-3B4F-4B16-B39E-16D73B0EBD9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12/02/24, 26/06/24</t>
        </r>
      </text>
    </comment>
    <comment ref="M229" authorId="0" shapeId="0" xr:uid="{0C2C64B0-45BC-4686-BF68-5EDB8C01B7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02/07/24</t>
        </r>
      </text>
    </comment>
    <comment ref="L232" authorId="0" shapeId="0" xr:uid="{1078F7CF-A2EB-4162-BC43-5C38384E505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28/06/21, 09/12/21, 15/08/22, 06/01/24</t>
        </r>
      </text>
    </comment>
    <comment ref="M232" authorId="0" shapeId="0" xr:uid="{0B7ADC83-72C4-4556-AEF2-E556FD00A3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24/11/21, 20/12/21, 29/12/22, 15/06/24
</t>
        </r>
      </text>
    </comment>
    <comment ref="M233" authorId="1" shapeId="0" xr:uid="{737B2533-A8C7-4EFE-AA40-A55F5BE4FA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02.10.25 al 05.12.25
23.03.26</t>
        </r>
      </text>
    </comment>
    <comment ref="L234" authorId="0" shapeId="0" xr:uid="{14E3DF3B-3406-43C2-9327-5CFCE959AC5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15/07/25</t>
        </r>
      </text>
    </comment>
    <comment ref="M234" authorId="0" shapeId="0" xr:uid="{3D59F422-A9A4-47F5-A3B0-D21D8A8F9F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27/09/25
15.10.25 al 31.01.26
24.03.26</t>
        </r>
      </text>
    </comment>
    <comment ref="L235" authorId="4" shapeId="0" xr:uid="{27C2F6B5-87AD-47AC-AD9A-6509A032693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35" authorId="0" shapeId="0" xr:uid="{525963D2-CF2C-4535-87A5-79711E35C47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36" authorId="4" shapeId="0" xr:uid="{BDFD7569-7996-4CCA-9C4B-3A697674FDA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36" authorId="0" shapeId="0" xr:uid="{72B4C2DF-174A-46EF-B0C9-6C25FCE361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238" authorId="0" shapeId="0" xr:uid="{E98140DF-FB3D-4D29-B1DD-95640E2E3A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E239" authorId="0" shapeId="0" xr:uid="{8133DF99-BEC2-4325-897D-3FCB895FCE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 Ing. Residente
</t>
        </r>
      </text>
    </comment>
    <comment ref="L244" authorId="0" shapeId="0" xr:uid="{4D790A31-EA18-4563-8D88-9F80CCA2AE4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11/11/15
</t>
        </r>
      </text>
    </comment>
    <comment ref="M244" authorId="0" shapeId="0" xr:uid="{1F7927A9-119C-47B2-B560-7D326E70ADE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30/06/16</t>
        </r>
      </text>
    </comment>
    <comment ref="L246" authorId="4" shapeId="0" xr:uid="{8D5BFE1C-1858-45F3-970D-ED5FA8961A8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46" authorId="0" shapeId="0" xr:uid="{D7C63D36-1345-477B-958D-1BE1C9091C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247" authorId="1" shapeId="0" xr:uid="{E6E9FB28-5227-48D5-9C67-A448F968187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247" authorId="4" shapeId="0" xr:uid="{122FDB9C-370D-432A-A64E-15BE00E3FA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47" authorId="0" shapeId="0" xr:uid="{58A67DBB-1806-4770-85D9-CBA58C01A5B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49" authorId="4" shapeId="0" xr:uid="{87004C19-0FD6-4335-8893-4C6D835759D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49" authorId="0" shapeId="0" xr:uid="{5D6459B8-1CE8-4FDE-A554-48982873F7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50" authorId="4" shapeId="0" xr:uid="{E7C71134-2BD7-43E0-B27F-64785116F52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50" authorId="0" shapeId="0" xr:uid="{C0E69BCF-8801-4B73-B9BC-66F34E5EA2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52" authorId="4" shapeId="0" xr:uid="{DCF6CC95-B862-4EF4-9F7B-451CB5FA90F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52" authorId="0" shapeId="0" xr:uid="{5FDDE7CA-0330-43F9-9371-F6227AFFBBB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F253" authorId="0" shapeId="0" xr:uid="{EA1985BA-71A8-47B1-B901-91840FD8E7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19/12/25</t>
        </r>
      </text>
    </comment>
    <comment ref="L253" authorId="4" shapeId="0" xr:uid="{E35EF0B3-A169-450B-B2F2-EA73DE1ABBB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53" authorId="0" shapeId="0" xr:uid="{1C3E8F88-EBA3-4C10-B03E-056CE88BE7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255" authorId="1" shapeId="0" xr:uid="{ADBA22A9-F200-4443-B2A2-CB821F57BB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29.04.25 al 14.02.26
02.03.26</t>
        </r>
      </text>
    </comment>
    <comment ref="L257" authorId="4" shapeId="0" xr:uid="{3E6A6929-32E6-47CB-9785-2FA7F82F253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57" authorId="0" shapeId="0" xr:uid="{4B139875-52C7-43B8-AD48-E49530DD1E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59" authorId="4" shapeId="0" xr:uid="{083728AA-AB2F-4330-8AFF-F90CEA533CA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59" authorId="0" shapeId="0" xr:uid="{F69390DF-8DEE-4C93-A5A0-B53C4F3144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260" authorId="0" shapeId="0" xr:uid="{6A1142BA-47ED-4148-91B5-7AB8FFE75F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</t>
        </r>
      </text>
    </comment>
    <comment ref="M261" authorId="1" shapeId="0" xr:uid="{CAAE6427-02D7-49A7-80DD-DEDF85D0FE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23.06.25 al 18.02.26
05.03.26</t>
        </r>
      </text>
    </comment>
    <comment ref="L262" authorId="4" shapeId="0" xr:uid="{58166D04-BB6A-4F2D-A98F-264A0479D7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62" authorId="0" shapeId="0" xr:uid="{582C1FF9-4092-45B8-9F95-0E77D54A4B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264" authorId="1" shapeId="0" xr:uid="{98210D7A-320D-422D-9E3C-7E4A59229D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RXH</t>
        </r>
      </text>
    </comment>
    <comment ref="L264" authorId="1" shapeId="0" xr:uid="{41CEFC87-9D89-4E33-85C7-E6DFEF2CE8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24/10/23
</t>
        </r>
      </text>
    </comment>
    <comment ref="M264" authorId="1" shapeId="0" xr:uid="{99C55295-1EDD-402C-9C91-457F2FDF6F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65" authorId="4" shapeId="0" xr:uid="{8F327593-F931-4D2B-A2EB-981C2854885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65" authorId="0" shapeId="0" xr:uid="{F205C88B-8687-41A5-8580-ED3A3AF07C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68" authorId="4" shapeId="0" xr:uid="{2235FFF5-8FCF-4165-84E3-A7736951DFB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68" authorId="0" shapeId="0" xr:uid="{A7A7514C-601B-45C3-BF0D-35BF7F538A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69" authorId="4" shapeId="0" xr:uid="{4CE97918-37B8-449C-A4F8-0E21122E53C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69" authorId="0" shapeId="0" xr:uid="{400812C1-A6A8-4E83-80D4-4AC171AC47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70" authorId="4" shapeId="0" xr:uid="{C0E3A8C4-5296-4D39-81C1-532ED3C0F55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70" authorId="0" shapeId="0" xr:uid="{149025FA-F308-4EBE-BE2E-CBE5FA2C20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272" authorId="1" shapeId="0" xr:uid="{37F93B2A-3E79-47D0-9DCE-317BCF785D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25.08.25 al 18.02.26
02.03.26</t>
        </r>
      </text>
    </comment>
    <comment ref="L273" authorId="4" shapeId="0" xr:uid="{91095685-AFEE-4C09-8CBE-5354C61480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73" authorId="0" shapeId="0" xr:uid="{016E8C87-44C4-411E-9C89-57CE741D9F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75" authorId="0" shapeId="0" xr:uid="{D662175B-006A-4A85-8597-11B959466997}">
      <text>
        <r>
          <rPr>
            <sz val="11"/>
            <color theme="1"/>
            <rFont val="Calibri"/>
            <family val="2"/>
            <scheme val="minor"/>
          </rPr>
          <t>usuario:
13/10/20, 13/09/22, 10/07/23, 02/01/24</t>
        </r>
      </text>
    </comment>
    <comment ref="M275" authorId="0" shapeId="0" xr:uid="{A261792D-A103-4A11-957D-F067DABDE086}">
      <text>
        <r>
          <rPr>
            <sz val="11"/>
            <color theme="1"/>
            <rFont val="Calibri"/>
            <family val="2"/>
            <scheme val="minor"/>
          </rPr>
          <t>usuario:
11/11/20, 07/01/23, 28/12/23, 22/06/24</t>
        </r>
      </text>
    </comment>
    <comment ref="L277" authorId="4" shapeId="0" xr:uid="{302759BA-24A8-402E-ABBD-3E1E2664561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77" authorId="0" shapeId="0" xr:uid="{518FB1B7-8C58-4086-A2B3-E8D3A6954A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N278" authorId="0" shapeId="0" xr:uid="{15C66F80-A836-4D55-91AA-4DDD22EB88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10/06/26</t>
        </r>
      </text>
    </comment>
    <comment ref="L280" authorId="4" shapeId="0" xr:uid="{E0271B01-04D9-4D3E-ABB7-9A2296ADC9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80" authorId="0" shapeId="0" xr:uid="{A64E3248-F59F-4558-A18B-054F518684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81" authorId="0" shapeId="0" xr:uid="{0355AEF1-11D4-47AE-8813-3F3BA32254AC}">
      <text>
        <r>
          <rPr>
            <sz val="11"/>
            <color theme="1"/>
            <rFont val="Calibri"/>
            <family val="2"/>
            <scheme val="minor"/>
          </rPr>
          <t>usuario:
22/11/22, 13/06/23, 09/07/23, 12/08/24</t>
        </r>
      </text>
    </comment>
    <comment ref="M282" authorId="1" shapeId="0" xr:uid="{7802030D-E6ED-42E5-89B1-7697B9F02D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05.11 al 16.11.25 Ferreñafe
16.02.26 La Union</t>
        </r>
      </text>
    </comment>
    <comment ref="N283" authorId="0" shapeId="0" xr:uid="{0C09A3C0-30BB-4FB1-BE83-D1C9C36772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12/05/25</t>
        </r>
      </text>
    </comment>
    <comment ref="L284" authorId="4" shapeId="0" xr:uid="{A5FAA94E-11B2-4640-89EC-67AC8C2A600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84" authorId="0" shapeId="0" xr:uid="{1CBF10D0-EA2E-4236-A79B-EB350183B3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86" authorId="4" shapeId="0" xr:uid="{C2D76D06-30CE-43DE-B468-241C772847B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86" authorId="0" shapeId="0" xr:uid="{AB5E2C06-3AFF-459C-8ECB-AD22297CB8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92" authorId="0" shapeId="0" xr:uid="{39AD9ED4-D927-4538-915A-1F1D4A54D5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23/09/25</t>
        </r>
      </text>
    </comment>
    <comment ref="M292" authorId="0" shapeId="0" xr:uid="{381A229D-C085-44B8-A99F-B4766D567A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31/12/25
07.01 al 18.02.26
09.03.26</t>
        </r>
      </text>
    </comment>
    <comment ref="L293" authorId="4" shapeId="0" xr:uid="{66AF5DAE-D8DC-459E-AC7F-A4447CF4BC3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93" authorId="0" shapeId="0" xr:uid="{AF325F34-93D8-4E82-8DC8-103400CF0F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94" authorId="4" shapeId="0" xr:uid="{38C216A7-4958-4A6A-93F5-CAE2350860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94" authorId="0" shapeId="0" xr:uid="{533DB8A0-50A3-4907-9CE6-BFC888B32CF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295" authorId="4" shapeId="0" xr:uid="{00000000-0006-0000-0100-0000C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2101/15, 01/04/16, 02/10/23, 15/06/24, 18/08/25</t>
        </r>
      </text>
    </comment>
    <comment ref="M295" authorId="0" shapeId="0" xr:uid="{9623A0E6-F986-4DA6-91A5-91DD7200A7B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06/07/16, 03/12/23, 31/08/24, 02/10/25</t>
        </r>
      </text>
    </comment>
    <comment ref="L298" authorId="4" shapeId="0" xr:uid="{D104B26F-C032-44E6-B33D-502C7F61F6F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298" authorId="0" shapeId="0" xr:uid="{8AFC4D0E-38EE-4324-9B8E-9838D30DBA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1" authorId="5" shapeId="0" xr:uid="{578A6734-59D0-4311-8556-E4A2EA794BDA}">
      <text>
        <r>
          <rPr>
            <sz val="11"/>
            <color theme="1"/>
            <rFont val="Calibri"/>
            <family val="2"/>
            <scheme val="minor"/>
          </rPr>
          <t>jose Humberto Castillo Ruiz:
22/11/23, 15/08/24</t>
        </r>
      </text>
    </comment>
    <comment ref="M301" authorId="5" shapeId="0" xr:uid="{964B2457-F5E7-4DAF-BB20-37772193C5E5}">
      <text>
        <r>
          <rPr>
            <sz val="11"/>
            <color theme="1"/>
            <rFont val="Calibri"/>
            <family val="2"/>
            <scheme val="minor"/>
          </rPr>
          <t xml:space="preserve">jose Humberto Castillo Ruiz:
26/07/24, 21/08/24
</t>
        </r>
      </text>
    </comment>
    <comment ref="L303" authorId="4" shapeId="0" xr:uid="{42AE69A8-B189-4137-B5BD-E51C296C06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03" authorId="0" shapeId="0" xr:uid="{DE69AAB8-0E0E-458F-B1BE-9E6BD2FF6B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4" authorId="4" shapeId="0" xr:uid="{51ABCA11-CA2C-4B0B-BE8D-3A380634CEB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04" authorId="0" shapeId="0" xr:uid="{794CE745-88F4-44A2-84E7-D13D408A7D4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5" authorId="4" shapeId="0" xr:uid="{F396356F-D22E-443C-8DDF-FA084BF3505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05" authorId="0" shapeId="0" xr:uid="{0F93364B-B533-413F-A462-843F722794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6" authorId="4" shapeId="0" xr:uid="{22BFEEE9-0530-45BC-B9B2-8C70DF4751C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06" authorId="0" shapeId="0" xr:uid="{C7B6BFAF-5AAC-4FC6-B4B8-69C9A9FF3D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7" authorId="4" shapeId="0" xr:uid="{7792E896-167A-4175-96A4-C6A066B0317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07" authorId="0" shapeId="0" xr:uid="{AD20BB10-DD1B-48C2-9FC0-728083DBFE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08" authorId="0" shapeId="0" xr:uid="{316A25B1-79C4-458D-BE39-9DB80CBF3C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18/10/22, 04/07/23</t>
        </r>
      </text>
    </comment>
    <comment ref="M308" authorId="0" shapeId="0" xr:uid="{B0CEFEDC-68B2-41C2-8B13-94F84B88AF5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07/01/23, 28/12/23</t>
        </r>
      </text>
    </comment>
    <comment ref="L309" authorId="1" shapeId="0" xr:uid="{36279841-437F-466C-A413-47B9FAF8722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Cambio de categoría</t>
        </r>
      </text>
    </comment>
    <comment ref="M309" authorId="1" shapeId="0" xr:uid="{D7EA9654-44D1-4DCC-9C9D-BC97A65C71B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17-11 al 21-12-2025 estuvo como Peón
Reingreso el 22-12-2025 como oficial</t>
        </r>
      </text>
    </comment>
    <comment ref="L310" authorId="4" shapeId="0" xr:uid="{00000000-0006-0000-0100-00009C000000}">
      <text>
        <r>
          <rPr>
            <sz val="11"/>
            <color theme="1"/>
            <rFont val="Calibri"/>
            <family val="2"/>
            <scheme val="minor"/>
          </rPr>
          <t xml:space="preserve">user:
26/10/15, 23/10/17, 05/06/18,
25/11/20, 01/07/21, 23/10/23, 09/01/24, 08/04/24, 22/10/24, 24/01/25
</t>
        </r>
      </text>
    </comment>
    <comment ref="M310" authorId="1" shapeId="0" xr:uid="{00000000-0006-0000-0100-00009D000000}">
      <text>
        <r>
          <rPr>
            <sz val="11"/>
            <color theme="1"/>
            <rFont val="Calibri"/>
            <family val="2"/>
            <scheme val="minor"/>
          </rPr>
          <t>USUARIO:
07/05/16, 23/03/18,21/01/21
09/07/21, 30/10/23, 01/03/24, 19/10/24,
29/10/24, 01/02/25</t>
        </r>
      </text>
    </comment>
    <comment ref="L311" authorId="4" shapeId="0" xr:uid="{4924102D-E97B-4FF9-82CE-EC03D8A58A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11" authorId="0" shapeId="0" xr:uid="{442E6C71-57E7-41C0-B646-36EF2FEB5C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12" authorId="4" shapeId="0" xr:uid="{A62B5A83-B6DF-4C6F-83AC-486FFDFF0D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12" authorId="0" shapeId="0" xr:uid="{F915A752-0952-4F09-A295-30B126EBB1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14" authorId="4" shapeId="0" xr:uid="{E944C060-C11B-4D73-A585-41D863F7F2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14" authorId="0" shapeId="0" xr:uid="{4E57CAC7-24D2-4D35-8A71-3F432E3A80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15" authorId="4" shapeId="0" xr:uid="{65FA76FD-CF5A-465F-951E-440183FBFE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15" authorId="0" shapeId="0" xr:uid="{793E95DB-F329-4190-84E2-580FB82DBD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17" authorId="0" shapeId="0" xr:uid="{E4FF8689-C176-4993-BF2A-A37144CF80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01/08/14</t>
        </r>
      </text>
    </comment>
    <comment ref="M317" authorId="0" shapeId="0" xr:uid="{8DB4E3E6-963F-4E71-A64C-ABC0EC583A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04/01/15</t>
        </r>
      </text>
    </comment>
    <comment ref="L318" authorId="0" shapeId="0" xr:uid="{B567FCDE-31CC-4723-9CC7-0D9D555942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11/06/15, 11/08/22
03/07/23, 29/10/25</t>
        </r>
      </text>
    </comment>
    <comment ref="M318" authorId="0" shapeId="0" xr:uid="{3AE71BFD-F2FC-495A-83EE-7CBC059E1A2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31/12/15, 29/12/22, 05/10/23, 13/12/25</t>
        </r>
      </text>
    </comment>
    <comment ref="M319" authorId="1" shapeId="0" xr:uid="{73BCF81B-07F3-42DF-BE67-B7D2FCDAD8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25.09.25 al 07.02.26
17.03.26</t>
        </r>
      </text>
    </comment>
    <comment ref="L320" authorId="0" shapeId="0" xr:uid="{49919ACA-0878-45EE-9E77-4E9F32037E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320" authorId="0" shapeId="0" xr:uid="{48ADABDB-D4C9-4AAD-BFD8-9311C9BC96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31/08/24</t>
        </r>
      </text>
    </comment>
    <comment ref="M323" authorId="1" shapeId="0" xr:uid="{4DBEAAF8-CEA8-46DD-9826-13255845CC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11.11 al 06.12.25
05.02.26</t>
        </r>
      </text>
    </comment>
    <comment ref="L324" authorId="0" shapeId="0" xr:uid="{6F4A100E-D440-4BE9-B842-5E9A66FADA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14/09/21, 13/12/22, 04/07/23
</t>
        </r>
      </text>
    </comment>
    <comment ref="E325" authorId="1" shapeId="0" xr:uid="{84A50D60-66A3-480F-AF29-AEBA686BB9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L328" authorId="0" shapeId="0" xr:uid="{B600E0D2-E750-4D19-943E-DA9EF5D8FE14}">
      <text>
        <r>
          <rPr>
            <sz val="11"/>
            <color theme="1"/>
            <rFont val="Calibri"/>
            <family val="2"/>
            <scheme val="minor"/>
          </rPr>
          <t>usuario:
16/10/23, 18/03/24</t>
        </r>
      </text>
    </comment>
    <comment ref="M328" authorId="0" shapeId="0" xr:uid="{036C7DCE-1011-4759-BE7A-C2D9D6E022EF}">
      <text>
        <r>
          <rPr>
            <sz val="11"/>
            <color theme="1"/>
            <rFont val="Calibri"/>
            <family val="2"/>
            <scheme val="minor"/>
          </rPr>
          <t>usuario:
01/03/24, 05/12/24</t>
        </r>
      </text>
    </comment>
    <comment ref="L329" authorId="4" shapeId="0" xr:uid="{8B7F3ED1-6FD1-4E29-9E1A-6339C75F329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29" authorId="0" shapeId="0" xr:uid="{2FA74E06-BD3F-42CC-B717-87B53AF7307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30" authorId="4" shapeId="0" xr:uid="{1CC71CFF-02D8-405F-BEBE-2D95EB73E3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0" authorId="0" shapeId="0" xr:uid="{0D4D5AA9-AF90-4220-8C60-D8AEA3FAD9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331" authorId="1" shapeId="0" xr:uid="{D7236030-6473-4DB9-AA67-E9EF3269002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18.09.25 al 14.02.26 PEON
16.02.26 OFICIAL</t>
        </r>
      </text>
    </comment>
    <comment ref="L333" authorId="0" shapeId="0" xr:uid="{A5E1B0F0-B26E-464E-888E-7FFC79936F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18/02/13, 06/02/14, 20/05/14, 01/07/15, 01/07/15, 01/02/16, 01/02/16,  01/01/20, 21/07/20, 25/06/21, 01/08/23, 07/03/24,  26/12/24, 02/01/25, 23/01/25</t>
        </r>
      </text>
    </comment>
    <comment ref="M333" authorId="0" shapeId="0" xr:uid="{E6DEF74D-C3EB-42D8-B957-7142E34C19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27/09/13, 08/04/14, 07/09/14, 08/06/15, 30/11/15, 21/09/16, 11/03/20, 31/10/20, 29/01/21, 09/07/21, 02/03/24, 05/12/24, 28/12/24, 11/01/25, 03/02/25
</t>
        </r>
      </text>
    </comment>
    <comment ref="L334" authorId="4" shapeId="0" xr:uid="{2BF226D8-6E4F-4EBD-81D2-639213534FD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4" authorId="0" shapeId="0" xr:uid="{206C3F41-7062-4BF4-86D9-EE6AC346547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36" authorId="4" shapeId="0" xr:uid="{A38D216E-6DC8-4930-91C6-3E6E55B76DB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6" authorId="0" shapeId="0" xr:uid="{55D24FEA-0ADD-4009-8181-51875BAAA2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37" authorId="4" shapeId="0" xr:uid="{9B4BA458-12CC-4BF2-84B5-B1BCDB71FD8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7" authorId="0" shapeId="0" xr:uid="{EF4E9C36-9E56-40AF-98B4-ACF70318AF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38" authorId="4" shapeId="0" xr:uid="{7FC4E9AE-AAF4-4363-A025-A371BA5CCA4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8" authorId="0" shapeId="0" xr:uid="{FA62AF9F-637A-42FC-9E9D-FFC97F0216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39" authorId="4" shapeId="0" xr:uid="{2E0E01E3-6DFA-4738-BEB7-721EA32A465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39" authorId="0" shapeId="0" xr:uid="{6022E087-330D-470F-B9A2-C9CD932824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40" authorId="4" shapeId="0" xr:uid="{FEB1B599-01DF-4947-8A34-E1A583424A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40" authorId="0" shapeId="0" xr:uid="{309DC476-AD6F-469F-B7ED-DA95D5C8BA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41" authorId="4" shapeId="0" xr:uid="{C8382963-45CB-4142-A2E6-F8C17391A2F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41" authorId="0" shapeId="0" xr:uid="{283F20F8-116E-4A1D-8A22-5C5586D0A5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42" authorId="0" shapeId="0" xr:uid="{64A895A2-B876-4E6A-A44A-96DCA0C2E47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02/10/23</t>
        </r>
      </text>
    </comment>
    <comment ref="M342" authorId="0" shapeId="0" xr:uid="{B79546AD-22A5-42C2-9EE2-4A7E000595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343" authorId="4" shapeId="0" xr:uid="{CB89A41A-8585-4E59-8FAD-CA9D54F98A9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43" authorId="0" shapeId="0" xr:uid="{B02C0594-0499-4AFD-A69B-15EB020824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45" authorId="0" shapeId="0" xr:uid="{FFF7F901-1348-40C2-80DF-EE71B2DFD3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19/07/21,  19/07/21, 09/07/23</t>
        </r>
      </text>
    </comment>
    <comment ref="M345" authorId="0" shapeId="0" xr:uid="{16D52709-0D46-47BB-9203-398052EADC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24/11/21, 24/11/21, 31/08/24 
Hasta el 24.01.26 con Baldomero
26.01.26 La Union</t>
        </r>
      </text>
    </comment>
    <comment ref="L347" authorId="0" shapeId="0" xr:uid="{20A19F9F-DD26-4B54-B530-AE518DA299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24/03/22, 01/02/23, 04/07/23, 27/11/23
</t>
        </r>
      </text>
    </comment>
    <comment ref="M347" authorId="0" shapeId="0" xr:uid="{5E93850F-A063-43CF-BF56-9C034137DF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26/04/22, 01/03/23, 18/11/23
13/12/23</t>
        </r>
      </text>
    </comment>
    <comment ref="L349" authorId="4" shapeId="0" xr:uid="{DFBA7658-CB11-44CB-A5B6-0D9AAD581A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49" authorId="0" shapeId="0" xr:uid="{5A829637-97A9-4B7E-97A5-79E66753CCE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50" authorId="4" shapeId="0" xr:uid="{04738E5C-17B8-48BB-B6B3-672E62DA680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0" authorId="0" shapeId="0" xr:uid="{EC42E80A-79CB-4141-AF82-857933EF96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351" authorId="0" shapeId="0" xr:uid="{FEB65A3C-7808-4A73-957C-0D5655A4B0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rta.5ta</t>
        </r>
      </text>
    </comment>
    <comment ref="L351" authorId="4" shapeId="0" xr:uid="{4E1BC2E5-72C0-48E4-95DC-B9B016157DA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1" authorId="0" shapeId="0" xr:uid="{BE44CE4B-B263-49D5-8633-DF02456EEB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53" authorId="4" shapeId="0" xr:uid="{035DE6E5-EAE2-47F3-9CDF-7C52CA64531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3" authorId="0" shapeId="0" xr:uid="{9EF62814-C3D8-46EE-959F-DAA1C191F08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354" authorId="4" shapeId="0" xr:uid="{DC212644-1D78-4141-A9AE-2DFBFF64528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4" authorId="0" shapeId="0" xr:uid="{065A73FE-EF7C-4B67-A846-37773091E8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55" authorId="0" shapeId="0" xr:uid="{42D88131-CF68-4F17-BFBD-477352B590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26-11-25, 06/01/26</t>
        </r>
      </text>
    </comment>
    <comment ref="M355" authorId="0" shapeId="0" xr:uid="{BF2632AA-F2C8-4773-BD4E-E230951E41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06-12-25, 10/01/26</t>
        </r>
      </text>
    </comment>
    <comment ref="L356" authorId="4" shapeId="0" xr:uid="{BD883309-4551-4C0B-8B7D-6676AA50B7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6" authorId="0" shapeId="0" xr:uid="{D34DE668-0C2D-4493-A443-173176C4C8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58" authorId="0" shapeId="0" xr:uid="{FAF65792-8931-4FCB-BE92-83E1336E16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23/10/23, 30/04/24, 20/04/26</t>
        </r>
      </text>
    </comment>
    <comment ref="M358" authorId="0" shapeId="0" xr:uid="{4D294BC2-F2A7-4E50-B89E-6D45DACEE57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30/12/23, 16/11/24, 31/08/24, 08/10/2025
</t>
        </r>
      </text>
    </comment>
    <comment ref="L359" authorId="4" shapeId="0" xr:uid="{AB21B2BF-1089-4A79-B3C7-E08E456903C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59" authorId="0" shapeId="0" xr:uid="{24B4DEBB-C151-40CA-9D35-DAB3D056199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0" authorId="4" shapeId="0" xr:uid="{6012C1B2-E959-4F5E-B231-3AAAB6D5F08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0" authorId="0" shapeId="0" xr:uid="{18EFA507-68F9-404D-AB47-4231D0FE7C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1" authorId="4" shapeId="0" xr:uid="{DE8D61BC-30B5-4A96-BB31-39DB6E760B7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1" authorId="0" shapeId="0" xr:uid="{2F8743A5-27B3-4A33-9300-8E97406100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2" authorId="4" shapeId="0" xr:uid="{4224C7FF-7CC4-4030-B38A-C485FD414B3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2" authorId="0" shapeId="0" xr:uid="{105159E0-2DC6-42D9-B9AD-8E32FB3860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3" authorId="4" shapeId="0" xr:uid="{319031FD-0C6E-4827-9663-E22F55C02C1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3" authorId="0" shapeId="0" xr:uid="{FC677A7F-2EAE-40C6-86B3-400B8FD1A8B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364" authorId="4" shapeId="0" xr:uid="{E7313E1B-15E3-4870-A4B4-B3153B0B6AD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4" authorId="0" shapeId="0" xr:uid="{EE8845D4-EC00-4DF9-8106-0D712270C5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N364" authorId="3" shapeId="0" xr:uid="{00DE64BF-391B-4ACF-A9B5-3FA1B8D8839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afiliado 20/05/26</t>
        </r>
      </text>
    </comment>
    <comment ref="L365" authorId="4" shapeId="0" xr:uid="{E0A8B3CB-5D4A-4EBA-A75E-8919D1666D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5" authorId="0" shapeId="0" xr:uid="{CEFB31C1-E3D9-4BB7-841E-D6638F51FA6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6" authorId="4" shapeId="0" xr:uid="{6EFF3268-9F18-4035-9762-04EF6FEBAFB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6" authorId="0" shapeId="0" xr:uid="{B24F034B-8075-49AB-A3A4-82B7C4C446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68" authorId="4" shapeId="0" xr:uid="{4B58D934-AD81-4E87-9B11-9EDB88E5AE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68" authorId="0" shapeId="0" xr:uid="{BD17D7F6-160D-4150-B2A6-B247B89196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70" authorId="4" shapeId="0" xr:uid="{018048B4-C8AE-4C07-9B7B-89F7FEA6326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70" authorId="0" shapeId="0" xr:uid="{864F2CEA-B130-4366-8D99-BC85A421C1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371" authorId="0" shapeId="0" xr:uid="{50E6E01D-B0D0-45D1-89EB-149B87429C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371" authorId="4" shapeId="0" xr:uid="{40C5B34E-0167-46F1-9D73-9733AD93C1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71" authorId="0" shapeId="0" xr:uid="{4771CEB6-BA7B-4239-8C51-741FE8530A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77" authorId="0" shapeId="0" xr:uid="{576C51B6-4422-4090-B32D-D543E1C9C7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31/01/23</t>
        </r>
      </text>
    </comment>
    <comment ref="M377" authorId="0" shapeId="0" xr:uid="{FB5ED503-3216-44E1-B085-99C039E6493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03/03/23
Del 05.02 al 08.02 oficial
09.02 Operario</t>
        </r>
      </text>
    </comment>
    <comment ref="L380" authorId="0" shapeId="0" xr:uid="{BECC0409-98C8-48DE-BA0D-D159E9FF83A7}">
      <text>
        <r>
          <rPr>
            <sz val="11"/>
            <color theme="1"/>
            <rFont val="Calibri"/>
            <family val="2"/>
            <scheme val="minor"/>
          </rPr>
          <t>usuario:
14/07/22, 20/04/23, 07/01/23, 22/10/25</t>
        </r>
      </text>
    </comment>
    <comment ref="M380" authorId="0" shapeId="0" xr:uid="{9CEA6CAF-0184-4B8E-B1E9-14E416E160EB}">
      <text>
        <r>
          <rPr>
            <sz val="11"/>
            <color theme="1"/>
            <rFont val="Calibri"/>
            <family val="2"/>
            <scheme val="minor"/>
          </rPr>
          <t xml:space="preserve">usuario:
04/03/23, 07/12/23, 02/02/25, 12/01/26
</t>
        </r>
      </text>
    </comment>
    <comment ref="L381" authorId="4" shapeId="0" xr:uid="{902753F2-3730-4C20-8FA7-542AAA99D04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1" authorId="0" shapeId="0" xr:uid="{94B4BB1F-263A-4F30-8AD3-D643ECBCC8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382" authorId="4" shapeId="0" xr:uid="{09926F60-414B-456B-A41B-89A89CC8E7C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2" authorId="0" shapeId="0" xr:uid="{23425874-FCF7-4A0C-B2EF-4195BA192C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383" authorId="0" shapeId="0" xr:uid="{AF2F54E7-7676-4FD4-9257-A08FA871D1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 Ing. Electricista</t>
        </r>
      </text>
    </comment>
    <comment ref="L383" authorId="0" shapeId="0" xr:uid="{32188937-5184-4BE9-882F-14D7366826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16/10/23</t>
        </r>
      </text>
    </comment>
    <comment ref="M383" authorId="0" shapeId="0" xr:uid="{A7DC212D-3E87-4D44-8F9C-EA82A7BEF7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30/08/24</t>
        </r>
      </text>
    </comment>
    <comment ref="L386" authorId="4" shapeId="0" xr:uid="{F190A8C8-6AEE-4DA2-ACDE-487A0D6229C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6" authorId="0" shapeId="0" xr:uid="{C6C616CB-F5B7-4D86-B85E-799A960836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87" authorId="4" shapeId="0" xr:uid="{C6EBB91B-A711-4320-9521-CE06DF855A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7" authorId="0" shapeId="0" xr:uid="{9AB17A95-E009-4E57-899B-1CB4D247F2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K388" authorId="1" shapeId="0" xr:uid="{9EEB0F26-2EE2-457A-8FC2-4D44A3A6189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27.05.26 cambio a Leo Ortiz</t>
        </r>
      </text>
    </comment>
    <comment ref="L388" authorId="0" shapeId="0" xr:uid="{C13B79C0-BB4F-4D41-A523-076BFACEFD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L389" authorId="4" shapeId="0" xr:uid="{344C64DC-2D09-4B62-921E-ADFCAD14928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89" authorId="0" shapeId="0" xr:uid="{8E994BDE-AA86-45B7-A096-9666953CC3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90" authorId="4" shapeId="0" xr:uid="{6F98189E-EFFB-4210-997D-2FC2FB1D3CB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90" authorId="0" shapeId="0" xr:uid="{704B716A-4AFE-4B68-A016-1C7D4CDB4B6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91" authorId="0" shapeId="0" xr:uid="{12362D2B-E5BF-441F-BFEE-3484536422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11/12/25</t>
        </r>
      </text>
    </comment>
    <comment ref="M391" authorId="0" shapeId="0" xr:uid="{6E4DB200-1D8C-41EC-A8B9-870BA76F0D4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31/12/25
07.01.26 al 10.01.26
24.03.26</t>
        </r>
      </text>
    </comment>
    <comment ref="L392" authorId="4" shapeId="0" xr:uid="{5CA9CAEB-4956-4012-A2FD-72FC8FD66F1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92" authorId="0" shapeId="0" xr:uid="{F2C2A8CC-B042-4DFC-91F8-F6226D4775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394" authorId="4" shapeId="0" xr:uid="{7590E8FB-E967-47C2-B3B6-CEFF38E6EA9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94" authorId="0" shapeId="0" xr:uid="{A9DC50FD-35AB-4431-ABE8-A4FA4D1EEB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00" authorId="4" shapeId="0" xr:uid="{A316BA01-11BE-44E3-8F4D-A412CE60318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00" authorId="0" shapeId="0" xr:uid="{22DD4A3D-11D6-4181-A6BB-F418B6AAB5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01" authorId="0" shapeId="0" xr:uid="{B14EF3C3-472F-481C-8CE5-80E886AB2A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08/09/22,
 25/11/22,
14/04/23</t>
        </r>
      </text>
    </comment>
    <comment ref="M401" authorId="0" shapeId="0" xr:uid="{05F1A88F-80EC-4D91-88EC-86C2987A15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01/10/22, 04/03/23,
11/02/24
</t>
        </r>
      </text>
    </comment>
    <comment ref="E407" authorId="0" shapeId="0" xr:uid="{AD1895BB-84E4-4381-8F63-81D6EF92C0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
</t>
        </r>
      </text>
    </comment>
    <comment ref="L407" authorId="0" shapeId="0" xr:uid="{EFE26983-F318-437A-B1BC-6CAE0957DC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29/09/23</t>
        </r>
      </text>
    </comment>
    <comment ref="M407" authorId="0" shapeId="0" xr:uid="{7520347D-D934-45E0-AB9C-E75607CFF1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15/06/24</t>
        </r>
      </text>
    </comment>
    <comment ref="L410" authorId="4" shapeId="0" xr:uid="{52187304-EDF6-44E0-B5A8-378F7B9909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10" authorId="0" shapeId="0" xr:uid="{8C1893A7-0ADC-4188-9DD2-1214E8EBC67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12" authorId="0" shapeId="0" xr:uid="{AB3D221C-AA7A-4F91-836B-B7F1393E49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24/11/22, 19/06/25</t>
        </r>
      </text>
    </comment>
    <comment ref="M412" authorId="0" shapeId="0" xr:uid="{B82C04DB-385F-4D26-9343-B01E8AA071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09/12/19, 20/09/23</t>
        </r>
      </text>
    </comment>
    <comment ref="L413" authorId="0" shapeId="0" xr:uid="{21302E34-AC2A-4611-A524-ADD2568130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01/02/22, 01/04/23, 01/04/23</t>
        </r>
      </text>
    </comment>
    <comment ref="M413" authorId="0" shapeId="0" xr:uid="{B74E05A3-2913-4C6A-B568-BA1A86B29E0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06/03/23, 30/04/23, 30/04/23</t>
        </r>
      </text>
    </comment>
    <comment ref="X413" authorId="0" shapeId="0" xr:uid="{7762736C-618E-40B9-B222-D86B8C05DAF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2000 Sueldo y SMV por apoyo social, subio a partir jul.26 a 3,000</t>
        </r>
      </text>
    </comment>
    <comment ref="L414" authorId="4" shapeId="0" xr:uid="{08CD9264-6CEE-4B24-886E-9719AAE8E84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14" authorId="0" shapeId="0" xr:uid="{0761382F-07CC-492E-AFEE-FB5C5657CF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X415" authorId="0" shapeId="0" xr:uid="{A39D7B24-B338-45BA-9094-68732587DB6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2,200 A Partir de ago.25 4,000</t>
        </r>
      </text>
    </comment>
    <comment ref="L417" authorId="0" shapeId="0" xr:uid="{A0DD6F6B-29BD-4188-A289-89415992C5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19/08/22, 07/06/23, 13/11/25</t>
        </r>
      </text>
    </comment>
    <comment ref="M417" authorId="0" shapeId="0" xr:uid="{5DB6A74D-E29F-4622-A25D-79225D2A2C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22/09/22, 05/11/23, 03/01/26</t>
        </r>
      </text>
    </comment>
    <comment ref="L418" authorId="4" shapeId="0" xr:uid="{17584738-1A92-4EA4-996E-CA4BA637388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18" authorId="0" shapeId="0" xr:uid="{EEB9FF05-44D2-4874-805E-A89BA2E1D8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21" authorId="0" shapeId="0" xr:uid="{6B76DCF2-9C1F-402B-88FC-EF6CC20E564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01/12/23</t>
        </r>
      </text>
    </comment>
    <comment ref="M421" authorId="0" shapeId="0" xr:uid="{68ADEDDE-0057-4D83-8D9A-F7E14F65B93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30/09/24</t>
        </r>
      </text>
    </comment>
    <comment ref="X421" authorId="0" shapeId="0" xr:uid="{1EA11BCE-0B8C-403C-841C-CCEDA249CB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 partir de Jul.26 4,300</t>
        </r>
      </text>
    </comment>
    <comment ref="M423" authorId="1" shapeId="0" xr:uid="{9C20FC65-252B-4558-8560-0A16C4C3A7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06.01.26 al 07.02.26
09.03.26</t>
        </r>
      </text>
    </comment>
    <comment ref="L424" authorId="4" shapeId="0" xr:uid="{E32BB75C-E730-4477-BBF4-1D31AA46C3B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24" authorId="0" shapeId="0" xr:uid="{17137390-7E95-4829-9D3F-9DDFEB9EB21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K425" authorId="1" shapeId="0" xr:uid="{D37147B1-BD9A-4994-BE34-2B2F404847B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27.05.26 ingresa con Leo Ortiz</t>
        </r>
      </text>
    </comment>
    <comment ref="L425" authorId="4" shapeId="0" xr:uid="{E4AF78C6-1E6F-41BB-87B9-E09A99F210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25" authorId="0" shapeId="0" xr:uid="{BA04649E-B637-4064-9A12-38001F3FB00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426" authorId="1" shapeId="0" xr:uid="{13C114B3-C398-4BA0-9F33-2016129C578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429" authorId="4" shapeId="0" xr:uid="{6EB734B2-974E-4762-9526-1EA79EA0F36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29" authorId="0" shapeId="0" xr:uid="{B5B2A3EF-AC44-483E-B93D-B159F4B788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30" authorId="0" shapeId="0" xr:uid="{BD4CF756-6CCB-4206-8CA9-6D9FC8A7A3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01/09/23, 27/11/23,
11/01/24, 21/09/25</t>
        </r>
      </text>
    </comment>
    <comment ref="M430" authorId="0" shapeId="0" xr:uid="{19041E68-DE82-4933-A414-AB31428B67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Relacion Laborl
03/11/23, 23/12/23,
23/02/24, 12/05/26</t>
        </r>
      </text>
    </comment>
    <comment ref="L431" authorId="4" shapeId="0" xr:uid="{3A05B23C-D72A-47F5-9A2A-7256FF9546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31" authorId="0" shapeId="0" xr:uid="{304C415D-BB40-40A0-B65D-A77CDCC2E5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32" authorId="4" shapeId="0" xr:uid="{74F3A4D3-7BED-48B8-8886-3D4ACCCD6B8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32" authorId="0" shapeId="0" xr:uid="{3A7CE546-B9C7-4F8D-9855-0A484B2DA3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33" authorId="4" shapeId="0" xr:uid="{BC2F7A28-98E3-4883-A3AB-94789FDCAEC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33" authorId="0" shapeId="0" xr:uid="{46234DC9-0A0B-46BD-89A5-2637D33DD4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35" authorId="0" shapeId="0" xr:uid="{44AAE73B-83C4-4D18-AB13-9225FA92AF9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27/08/20, 18/02/21, 18/12/23, 
</t>
        </r>
      </text>
    </comment>
    <comment ref="M435" authorId="0" shapeId="0" xr:uid="{4546C915-0C61-44FC-9DAA-FB70D4F4A96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23/09/20, 07/06/23,
30/09/24</t>
        </r>
      </text>
    </comment>
    <comment ref="M438" authorId="1" shapeId="0" xr:uid="{58097117-926C-4D18-BB37-D3C54E5239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13.10.25 al 06.12.25 Baldomero
26.01.26  al 07.02.26 La Union
13.02.26</t>
        </r>
      </text>
    </comment>
    <comment ref="L439" authorId="0" shapeId="0" xr:uid="{5D1F416C-6231-46C8-A401-E996B48F709C}">
      <text>
        <r>
          <rPr>
            <sz val="11"/>
            <color theme="1"/>
            <rFont val="Calibri"/>
            <family val="2"/>
            <scheme val="minor"/>
          </rPr>
          <t>usuario:
07/02/23, 23/05/23, 03/07/23, 12/01/24. 13/02/24,
23/10/25</t>
        </r>
      </text>
    </comment>
    <comment ref="M439" authorId="0" shapeId="0" xr:uid="{B0648D41-6646-41D0-B683-F472A9433CDC}">
      <text>
        <r>
          <rPr>
            <sz val="11"/>
            <color theme="1"/>
            <rFont val="Calibri"/>
            <family val="2"/>
            <scheme val="minor"/>
          </rPr>
          <t>usuario:
03/03/23, 24/05/23, 09/12/23, 11/02/24, 24/02/24, 06/12/25</t>
        </r>
      </text>
    </comment>
    <comment ref="O439" authorId="0" shapeId="0" xr:uid="{1DDAE5C7-E0C2-49B2-BBB0-C22CA43C628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25/04/24</t>
        </r>
      </text>
    </comment>
    <comment ref="L442" authorId="0" shapeId="0" xr:uid="{55917068-3315-4EC9-AB54-274F747F62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15/08/22, 03/07/23, 14/10/23, 29/10/25</t>
        </r>
      </text>
    </comment>
    <comment ref="M442" authorId="0" shapeId="0" xr:uid="{7100149B-597C-4CD5-8CBD-B2C99A16DC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29/12/22, 06/10/23, 03/11/23, 13/12/25</t>
        </r>
      </text>
    </comment>
    <comment ref="L443" authorId="0" shapeId="0" xr:uid="{F485A8FF-B07C-4175-A899-EBC5034E4E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04/07/23</t>
        </r>
      </text>
    </comment>
    <comment ref="M443" authorId="0" shapeId="0" xr:uid="{7634B014-E850-4157-BE4E-8D012B0BE3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</t>
        </r>
      </text>
    </comment>
    <comment ref="E444" authorId="0" shapeId="0" xr:uid="{DA28BC18-B5E7-4C6C-A4B3-6393E28041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HIJO Lorezo Huaman Soldador
</t>
        </r>
      </text>
    </comment>
    <comment ref="L444" authorId="0" shapeId="0" xr:uid="{1BBEF179-4B0C-4645-8AE1-AA7DB1356C2C}">
      <text>
        <r>
          <rPr>
            <sz val="11"/>
            <color theme="1"/>
            <rFont val="Calibri"/>
            <family val="2"/>
            <scheme val="minor"/>
          </rPr>
          <t>usuario:
24/01/23, 16/08/23, 28/09/23, 30/10/24
28/04/25, 09/07/25</t>
        </r>
      </text>
    </comment>
    <comment ref="M444" authorId="0" shapeId="0" xr:uid="{3D3E6378-31C4-4CE0-8345-9BF07F6294BC}">
      <text>
        <r>
          <rPr>
            <sz val="11"/>
            <color theme="1"/>
            <rFont val="Calibri"/>
            <family val="2"/>
            <scheme val="minor"/>
          </rPr>
          <t>usuario:
28/02/23, 17/08/23, 19/10/24, 20/11/24, 25/06/25, 10/01/26</t>
        </r>
      </text>
    </comment>
    <comment ref="L446" authorId="4" shapeId="0" xr:uid="{5459EAF1-92FF-4D94-936C-69EB3EA43C1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46" authorId="0" shapeId="0" xr:uid="{2B3E924A-F64A-443D-9E57-758DB45006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D447" authorId="0" shapeId="0" xr:uid="{058E5A26-7D28-43E6-9B94-E5AC54DF9C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RUC 10738996360</t>
        </r>
      </text>
    </comment>
    <comment ref="E447" authorId="0" shapeId="0" xr:uid="{66584439-6E16-47E0-A55D-546ECB4B7D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
</t>
        </r>
      </text>
    </comment>
    <comment ref="M448" authorId="1" shapeId="0" xr:uid="{BC63EF54-02F5-4D21-A593-388CA5CEBF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02.10.25 al 07.03.26
16.03.26 al 01.08.26</t>
        </r>
      </text>
    </comment>
    <comment ref="L449" authorId="4" shapeId="0" xr:uid="{814ABBE5-5ADD-43E4-B70A-2FC86417B1F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49" authorId="0" shapeId="0" xr:uid="{E9FDCF16-800A-4C7E-BBE5-4AF20AC9E3F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50" authorId="4" shapeId="0" xr:uid="{06FA2883-E8BB-420B-AB0C-390C161311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50" authorId="0" shapeId="0" xr:uid="{650695C5-25CE-4DC7-B1CA-44CC6DB923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51" authorId="4" shapeId="0" xr:uid="{4B68E182-DDA5-4EFE-A115-381D4A94D07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51" authorId="0" shapeId="0" xr:uid="{8689878F-16D4-4833-AB9F-A768FCC5CE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M457" authorId="0" shapeId="0" xr:uid="{F4717A29-B6AF-467B-9ABF-D5115D152F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458" authorId="0" shapeId="0" xr:uid="{1CE05FF8-11D3-4B21-8AFC-2A8103A64D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13/09/2021, 05/11/21
05/01/2024, 16/05/24, 03/07/24</t>
        </r>
      </text>
    </comment>
    <comment ref="M458" authorId="0" shapeId="0" xr:uid="{316DCA80-0D21-4D05-A43C-CDD2A8389C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27/09/2021,
20/11/21
03/05/2024, 29/06/24</t>
        </r>
      </text>
    </comment>
    <comment ref="L459" authorId="4" shapeId="0" xr:uid="{85EDA0FC-40A7-4534-AC4A-853A8DA9DCE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59" authorId="0" shapeId="0" xr:uid="{E3B5C1F7-124A-43FB-92E5-F5DA4C4AA8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E462" authorId="1" shapeId="0" xr:uid="{B45E149E-6BE9-4347-A37F-9A38E9100B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M463" authorId="1" shapeId="0" xr:uid="{6EE9B246-6441-48DD-971C-EB6B78FBEB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14.01.26 al 18.02.26
18.03.26</t>
        </r>
      </text>
    </comment>
    <comment ref="L464" authorId="4" shapeId="0" xr:uid="{DEE6B758-75F2-4CF7-82AD-DFF5612630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64" authorId="0" shapeId="0" xr:uid="{115BFD09-C3FC-4015-81BF-A667A0C6D46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65" authorId="4" shapeId="0" xr:uid="{7E4CA3B0-A76C-4D4C-B950-4BE35C785A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65" authorId="0" shapeId="0" xr:uid="{231FF287-A861-41E6-8FAD-F780BECA02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69" authorId="0" shapeId="0" xr:uid="{019A45F1-F4A7-4BE3-900D-99D57F7F03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07/11/22, 08/06/23</t>
        </r>
      </text>
    </comment>
    <comment ref="M469" authorId="0" shapeId="0" xr:uid="{A3FBBE90-05F6-464F-853A-C4D7B72EC5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28/02/23, 15/06/24</t>
        </r>
      </text>
    </comment>
    <comment ref="L471" authorId="4" shapeId="0" xr:uid="{CF79D5E7-08D7-43EA-B9F4-48434B19D1F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71" authorId="0" shapeId="0" xr:uid="{E9BE7024-6629-4933-8C9C-51756EC06F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73" authorId="0" shapeId="0" xr:uid="{A67BA4AF-3043-40AF-97EF-6594EB0286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18/07/23, 13/12/23</t>
        </r>
      </text>
    </comment>
    <comment ref="M473" authorId="0" shapeId="0" xr:uid="{8AB1EED3-2F78-4CA6-94CF-8BF572673E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13/10/23, 06/05/24
27/12/25, 10/01/26</t>
        </r>
      </text>
    </comment>
    <comment ref="L475" authorId="4" shapeId="0" xr:uid="{C097439E-BE00-4481-86DE-6A20C4791CF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75" authorId="0" shapeId="0" xr:uid="{D1D4CF9D-D51D-4A9E-AAE3-DA47540C41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77" authorId="4" shapeId="0" xr:uid="{90A50D40-7296-4051-BF56-46EDE6F821D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77" authorId="0" shapeId="0" xr:uid="{10AB0617-D8EC-4DE4-A55E-8E1F3A923F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78" authorId="4" shapeId="0" xr:uid="{7482485B-D013-4E13-A28E-AAB5C6C0040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78" authorId="0" shapeId="0" xr:uid="{916668D5-2A00-4AA4-B94E-FDAD7018D1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79" authorId="4" shapeId="0" xr:uid="{68C58759-4256-4340-953D-38E7724F6FA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79" authorId="0" shapeId="0" xr:uid="{22F452B4-C96B-4A78-B166-48308B1043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</t>
        </r>
      </text>
    </comment>
    <comment ref="L483" authorId="4" shapeId="0" xr:uid="{271F03A2-F668-4E4A-95F6-10976C09013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86" authorId="4" shapeId="0" xr:uid="{4338CAA6-68DE-45B6-898A-BAEF63E9712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87" authorId="0" shapeId="0" xr:uid="{C20C5107-83E9-43AC-8B57-7A5734B5BBBF}">
      <text>
        <r>
          <rPr>
            <sz val="11"/>
            <color theme="1"/>
            <rFont val="Calibri"/>
            <family val="2"/>
            <scheme val="minor"/>
          </rPr>
          <t>usuario:
16/03/22, 24/02/23, 04/07/23, 16/04/24, 15/08/24</t>
        </r>
      </text>
    </comment>
    <comment ref="M487" authorId="0" shapeId="0" xr:uid="{8AB78CB6-6EE0-407E-AF72-D706E071390C}">
      <text>
        <r>
          <rPr>
            <sz val="11"/>
            <color theme="1"/>
            <rFont val="Calibri"/>
            <family val="2"/>
            <scheme val="minor"/>
          </rPr>
          <t>usuario:
23/05/22, 02/03/23, 08/03/24, 12/08/24, 08/09/24
09/06 AL 30/12/25
05/01/26</t>
        </r>
      </text>
    </comment>
    <comment ref="L489" authorId="4" shapeId="0" xr:uid="{09452861-4F06-43A8-9ED3-51A0ADAE4E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89" authorId="0" shapeId="0" xr:uid="{4129FD64-0FDC-4856-8DE9-F6BCA40A9A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490" authorId="4" shapeId="0" xr:uid="{8F2E6480-62F7-41CF-AEB0-17C56FF8D6D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91" authorId="4" shapeId="0" xr:uid="{DAF1D04D-4FD2-4A11-9A3B-078EBC88B657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92" authorId="4" shapeId="0" xr:uid="{F2E724E5-9552-46CA-B94E-AFAC9465385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E493" authorId="1" shapeId="0" xr:uid="{2C3C6B5D-DCDF-44EC-ABD6-77E18CE98E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Cuenta con otro empleador, renta 5ta</t>
        </r>
      </text>
    </comment>
    <comment ref="L493" authorId="4" shapeId="0" xr:uid="{2D228B78-E0DE-49B2-B52B-1D31AAF2418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94" authorId="4" shapeId="0" xr:uid="{2FC83C60-6911-4FCC-A005-10773A403A0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495" authorId="1" shapeId="0" xr:uid="{C351C350-CB42-4BE5-909F-95EA12FD53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11.06.25 al 14.02.26
20.02.26</t>
        </r>
      </text>
    </comment>
    <comment ref="L496" authorId="4" shapeId="0" xr:uid="{6E63ED20-7774-45EB-AB00-38A4489FB54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97" authorId="5" shapeId="0" xr:uid="{08AE8981-A398-4A05-ACA8-F38A0984C49A}">
      <text>
        <r>
          <rPr>
            <sz val="11"/>
            <color theme="1"/>
            <rFont val="Calibri"/>
            <family val="2"/>
            <scheme val="minor"/>
          </rPr>
          <t xml:space="preserve">jose Humberto Castillo Ruiz:
24/07/24, 30/11/24, 11/08/25
</t>
        </r>
      </text>
    </comment>
    <comment ref="M497" authorId="5" shapeId="0" xr:uid="{03C6E071-F64F-48BA-934E-EEAA4CE1B7D8}">
      <text>
        <r>
          <rPr>
            <sz val="11"/>
            <color theme="1"/>
            <rFont val="Calibri"/>
            <family val="2"/>
            <scheme val="minor"/>
          </rPr>
          <t>jose Humberto Castillo Ruiz:
19/10/24, 20/11/24, 07/01/26</t>
        </r>
      </text>
    </comment>
    <comment ref="L498" authorId="4" shapeId="0" xr:uid="{09A81CEC-B539-45EF-93CC-9709A7B18FD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499" authorId="4" shapeId="0" xr:uid="{C4E8540B-9476-46E7-9307-1A22EBE1EA0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0" authorId="4" shapeId="0" xr:uid="{FF3B73F0-FE3D-4FBD-894B-CF24370CCB5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1" authorId="4" shapeId="0" xr:uid="{954FA09F-CB4F-48A8-BAF9-11B217D0CDD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2" authorId="4" shapeId="0" xr:uid="{417CC708-830D-4C47-B889-2E2C5BC48B0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3" authorId="4" shapeId="0" xr:uid="{7E50FA8C-F4B3-4E09-9BC3-AC4A0A656F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504" authorId="1" shapeId="0" xr:uid="{6215C3B3-5482-4011-98D8-08C3C4E51D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23.10 al 20.12.25 Bald
03.02.26 La Union</t>
        </r>
      </text>
    </comment>
    <comment ref="L505" authorId="4" shapeId="0" xr:uid="{79A1ED43-3648-4BCF-B80F-3D98FE495BC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7" authorId="4" shapeId="0" xr:uid="{DDEF1F9B-DB6E-47A1-BC10-02DF6A288EF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09" authorId="4" shapeId="0" xr:uid="{897A0AEA-1706-4C81-9012-7F3D02E6038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11" authorId="4" shapeId="0" xr:uid="{856314EB-9A5B-4A2C-BDAD-1EDDA11C19E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12" authorId="0" shapeId="0" xr:uid="{D93B8CA5-35B8-4776-87E2-A52268E817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16/03/22, 19/01/23, 21/04/23, 10/06/23, 12/01/24</t>
        </r>
      </text>
    </comment>
    <comment ref="M512" authorId="0" shapeId="0" xr:uid="{A595FC2E-940D-4D8D-BBB7-B3D837D697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25/04/22, 25/02/23, 09/06/23, 21/10/23, 25/09/24</t>
        </r>
      </text>
    </comment>
    <comment ref="L513" authorId="4" shapeId="0" xr:uid="{BC8C1225-CAC8-44A8-89AE-61D2C47D6D3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X514" authorId="0" shapeId="0" xr:uid="{CE7185E2-2CCE-460F-A7FC-1EB37378AE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 partir de ago.25 1,500
</t>
        </r>
      </text>
    </comment>
    <comment ref="L515" authorId="4" shapeId="0" xr:uid="{AD37716E-E0EF-4C5B-B386-8DB95FA4576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16" authorId="4" shapeId="0" xr:uid="{4740EC38-43CC-4168-8670-355AE9AE15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18" authorId="0" shapeId="0" xr:uid="{F886A700-79FC-464A-A435-202239A620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30/07/21, 08/09/22</t>
        </r>
      </text>
    </comment>
    <comment ref="M518" authorId="0" shapeId="0" xr:uid="{9884D5EB-EA29-4063-84C9-6FCEB9426A5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18/08/21, 29/12/22</t>
        </r>
      </text>
    </comment>
    <comment ref="L519" authorId="4" shapeId="0" xr:uid="{E140CFEB-6E9A-4053-8138-369D5C7DEBD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21" authorId="0" shapeId="0" xr:uid="{9145E004-929D-4891-9FAD-25E9F3B885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04/10/23, 18/06/24</t>
        </r>
      </text>
    </comment>
    <comment ref="M521" authorId="0" shapeId="0" xr:uid="{B2DEEA96-8A45-484E-B3BC-AF44F54B91C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01/07/24, 15/07/24
</t>
        </r>
      </text>
    </comment>
    <comment ref="L522" authorId="0" shapeId="0" xr:uid="{F2ECA612-FD99-490D-90D5-38AE1D8434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19/08/25</t>
        </r>
      </text>
    </comment>
    <comment ref="M522" authorId="0" shapeId="0" xr:uid="{DA14B5EF-A4DF-4158-B0A1-9C8B0501CA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01/09/25</t>
        </r>
      </text>
    </comment>
    <comment ref="E523" authorId="1" shapeId="0" xr:uid="{D4EB9B7C-370D-4354-9369-433F32C48B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M525" authorId="1" shapeId="0" xr:uid="{5B193D61-0301-46F4-A1BE-672148382C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10.10 al 18.11.25
18.02.26</t>
        </r>
      </text>
    </comment>
    <comment ref="L527" authorId="5" shapeId="0" xr:uid="{2675F7B4-30F9-47F0-9D5F-AEB607E6A4E8}">
      <text>
        <r>
          <rPr>
            <sz val="11"/>
            <color theme="1"/>
            <rFont val="Calibri"/>
            <family val="2"/>
            <scheme val="minor"/>
          </rPr>
          <t>jose Humberto Castillo Ruiz:
13/11/25</t>
        </r>
      </text>
    </comment>
    <comment ref="M527" authorId="5" shapeId="0" xr:uid="{931DD84F-C6CA-4BD7-A3F0-DC372100DDA1}">
      <text>
        <r>
          <rPr>
            <sz val="11"/>
            <color theme="1"/>
            <rFont val="Calibri"/>
            <family val="2"/>
            <scheme val="minor"/>
          </rPr>
          <t>jose Humberto Castillo Ruiz:
06/12/25</t>
        </r>
      </text>
    </comment>
    <comment ref="L532" authorId="4" shapeId="0" xr:uid="{D0A3D016-2E9F-4D4E-99A5-367B51C6E09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33" authorId="4" shapeId="0" xr:uid="{A2D609E4-05FE-4D37-9BF1-33DCEA14568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34" authorId="0" shapeId="0" xr:uid="{786F07CF-020E-4099-8087-634A1E380FA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04/10/23</t>
        </r>
      </text>
    </comment>
    <comment ref="M534" authorId="0" shapeId="0" xr:uid="{D6AF8EE5-6C1C-4B81-A04C-CA0B4CB872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17/01/24</t>
        </r>
      </text>
    </comment>
    <comment ref="E535" authorId="1" shapeId="0" xr:uid="{6E8BEC17-9F8A-42AF-B5A8-D471064608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539" authorId="4" shapeId="0" xr:uid="{5C9E8ACB-FC40-4F5A-B277-ABEF38D3BBC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E540" authorId="1" shapeId="0" xr:uid="{CC0BA066-1A25-45E7-833B-4D45A6E5D2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540" authorId="4" shapeId="0" xr:uid="{9821AB7D-7537-43C5-A370-FA093764B3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E541" authorId="1" shapeId="0" xr:uid="{F1BF7C15-0BFD-49AF-A28E-A50815F59E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542" authorId="0" shapeId="0" xr:uid="{70902956-882C-46F6-8B25-15CA363000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15/09/25</t>
        </r>
      </text>
    </comment>
    <comment ref="M542" authorId="0" shapeId="0" xr:uid="{5C37AB07-EF78-41A6-ABFC-D44A37F408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27/09/25</t>
        </r>
      </text>
    </comment>
    <comment ref="L544" authorId="0" shapeId="0" xr:uid="{43A875DB-CE17-46A7-B407-9BDE6B2FD0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07/08/25</t>
        </r>
      </text>
    </comment>
    <comment ref="M544" authorId="0" shapeId="0" xr:uid="{FDC5379E-9065-4401-B70A-119F89F173B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20/08/25</t>
        </r>
      </text>
    </comment>
    <comment ref="L552" authorId="4" shapeId="0" xr:uid="{E6EF05D5-03B0-4CEA-B0D3-75B21B1C9E3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N553" authorId="0" shapeId="0" xr:uid="{68FF2684-8814-438D-87C3-09CF1BF006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10 jun.26</t>
        </r>
      </text>
    </comment>
    <comment ref="L554" authorId="4" shapeId="0" xr:uid="{C2732A98-C272-427C-B0E9-1603B283928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56" authorId="4" shapeId="0" xr:uid="{DCC8CCB2-5B6A-455A-959E-1D25570CA1F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57" authorId="4" shapeId="0" xr:uid="{DD010926-4833-4C46-BA9C-F5226A98CAD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59" authorId="4" shapeId="0" xr:uid="{C66CD79E-01A3-474D-85A7-6AEB88C27E0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0" authorId="4" shapeId="0" xr:uid="{8B7C6432-C5CA-4B0F-8E5B-0E460153C3F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1" authorId="4" shapeId="0" xr:uid="{35B5B5A7-055F-4624-9511-581B511276D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3" authorId="4" shapeId="0" xr:uid="{A31842AF-0954-440A-9BB9-3B1741F81EB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5" authorId="4" shapeId="0" xr:uid="{396880B5-DCD6-4E61-B82A-8A99EA9F22A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6" authorId="4" shapeId="0" xr:uid="{0EC4327F-1CF9-468A-A6A7-4F27AAFA287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L567" authorId="4" shapeId="0" xr:uid="{28A71A12-9703-4813-88DD-B317C74564E4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E592" authorId="0" shapeId="0" xr:uid="{33A31BBC-EFAC-4DAE-8DDC-4006A20A9A8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cuenta cn otro empleador</t>
        </r>
      </text>
    </comment>
    <comment ref="E594" authorId="0" shapeId="0" xr:uid="{F497F374-E6DE-4E09-A8D0-A514D821F4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599" authorId="0" shapeId="0" xr:uid="{CBB8A9F1-1B1F-4F13-8A07-EB760919123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26/11/25</t>
        </r>
      </text>
    </comment>
    <comment ref="M599" authorId="0" shapeId="0" xr:uid="{A69A6D18-665D-44E2-B576-A07448C315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06/12/25</t>
        </r>
      </text>
    </comment>
    <comment ref="L602" authorId="0" shapeId="0" xr:uid="{1138098D-2321-4025-A9C1-29A5AD220CF2}">
      <text>
        <r>
          <rPr>
            <sz val="11"/>
            <color theme="1"/>
            <rFont val="Calibri"/>
            <family val="2"/>
            <scheme val="minor"/>
          </rPr>
          <t>usuario:
09/10/23, 13/05/24, 15/10/24, 11/08/25</t>
        </r>
      </text>
    </comment>
    <comment ref="M602" authorId="0" shapeId="0" xr:uid="{D69DFD7B-4310-480E-A7A0-64BAA04B735F}">
      <text>
        <r>
          <rPr>
            <sz val="11"/>
            <color theme="1"/>
            <rFont val="Calibri"/>
            <family val="2"/>
            <scheme val="minor"/>
          </rPr>
          <t>usuario:
13/05/2026,30/12/23, 12/10/24, 11/10/24, 08-10-25</t>
        </r>
      </text>
    </comment>
    <comment ref="L604" authorId="1" shapeId="0" xr:uid="{CB4CEDCA-BD8A-4C76-B240-0E24FAA4C81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18/07/23
23/02/24</t>
        </r>
      </text>
    </comment>
    <comment ref="M605" authorId="0" shapeId="0" xr:uid="{DFADFDF9-6FBF-42F5-8454-88AE7D9525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E607" authorId="1" shapeId="0" xr:uid="{0ACF0DDE-5762-46E4-9245-BA0B137645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609" authorId="0" shapeId="0" xr:uid="{ED74BE3B-BC0F-4AF5-A34E-D4EABC027D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22/10/25</t>
        </r>
      </text>
    </comment>
    <comment ref="M609" authorId="0" shapeId="0" xr:uid="{CB912438-B14F-4D5F-920A-AD26E6E896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22/11/25
01.12 al 14.12.25
02.03.26</t>
        </r>
      </text>
    </comment>
    <comment ref="L611" authorId="0" shapeId="0" xr:uid="{1CCEF462-0A89-45D5-A331-153C54599E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15/11/23</t>
        </r>
      </text>
    </comment>
    <comment ref="L612" authorId="0" shapeId="0" xr:uid="{890FA698-C35B-4EB0-B967-A4613E185F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13/02/24</t>
        </r>
      </text>
    </comment>
    <comment ref="M612" authorId="0" shapeId="0" xr:uid="{0F10B21B-1603-4EA8-9288-7410F73E49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04/05/24</t>
        </r>
      </text>
    </comment>
    <comment ref="L613" authorId="0" shapeId="0" xr:uid="{81C2AEA8-F26C-45DB-B953-111A6E679641}">
      <text>
        <r>
          <rPr>
            <sz val="11"/>
            <color theme="1"/>
            <rFont val="Calibri"/>
            <family val="2"/>
            <scheme val="minor"/>
          </rPr>
          <t>usuario:
01/08/23, 23/08/23, 27/11/23, 02/07/24, 15/10/24, 10/11/25</t>
        </r>
      </text>
    </comment>
    <comment ref="M613" authorId="0" shapeId="0" xr:uid="{6C444F17-9E33-4C6A-AE78-AEDEA2933812}">
      <text>
        <r>
          <rPr>
            <sz val="11"/>
            <color theme="1"/>
            <rFont val="Calibri"/>
            <family val="2"/>
            <scheme val="minor"/>
          </rPr>
          <t>usuario:
19/08/23, 14/10/23, 06/01/24
12/10/24, 19/10/24, 06/12/25</t>
        </r>
      </text>
    </comment>
    <comment ref="L614" authorId="0" shapeId="0" xr:uid="{5CF3C605-6BE2-4A5F-9FEC-7DC75F0D8A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11/01/16</t>
        </r>
      </text>
    </comment>
    <comment ref="E615" authorId="0" shapeId="0" xr:uid="{1A65EF2A-4B9A-4848-8B4D-17A088BBB9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Rta.5ta</t>
        </r>
      </text>
    </comment>
    <comment ref="L618" authorId="0" shapeId="0" xr:uid="{7088CF4D-AA94-4C87-B536-413D03F264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18/01/23
21/04/23
</t>
        </r>
      </text>
    </comment>
    <comment ref="M621" authorId="1" shapeId="0" xr:uid="{2ACC04A5-A1E5-4FEC-A7AC-9F367E761F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RL</t>
        </r>
      </text>
    </comment>
    <comment ref="E634" authorId="1" shapeId="0" xr:uid="{312BF6EB-AFB3-4C6A-9BCB-615D3183ED6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E640" authorId="1" shapeId="0" xr:uid="{B0AD4E0A-E5DC-4680-9FAF-2126CAA2FE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E643" authorId="1" shapeId="0" xr:uid="{AE5F3CEC-94A5-4301-967F-87A123ACF9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645" authorId="0" shapeId="0" xr:uid="{E29B4382-A8F1-47D0-A9B7-F99D854554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01-07-26</t>
        </r>
      </text>
    </comment>
    <comment ref="E676" authorId="0" shapeId="0" xr:uid="{710241B1-2313-4329-B002-31A7E27247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M676" authorId="1" shapeId="0" xr:uid="{EA065A6D-BD6D-4B89-9A4E-40CE395597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12.08.25 al 07.02.26
05.03.26</t>
        </r>
      </text>
    </comment>
    <comment ref="L680" authorId="0" shapeId="0" xr:uid="{2187C1B8-283A-4C64-AA1A-D40580C325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14/01/21, 25/05/21</t>
        </r>
      </text>
    </comment>
    <comment ref="M680" authorId="0" shapeId="0" xr:uid="{844ED6A9-CA71-45B2-9A1E-0A05524556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31/01/21, 13/06/21</t>
        </r>
      </text>
    </comment>
    <comment ref="L686" authorId="0" shapeId="0" xr:uid="{50F303E0-D24C-466C-9009-E466052D14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26/04/21, 01/06/21</t>
        </r>
      </text>
    </comment>
    <comment ref="M686" authorId="0" shapeId="0" xr:uid="{5DB2DBC0-91CA-41C3-BBBF-9223C02B5E4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10/05/21, 27/06/21</t>
        </r>
      </text>
    </comment>
    <comment ref="L689" authorId="0" shapeId="0" xr:uid="{2ACDB6C9-97AD-4BFD-B19D-8029629F560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03/05/21, 07/07/21, 06/09/21</t>
        </r>
      </text>
    </comment>
    <comment ref="M689" authorId="0" shapeId="0" xr:uid="{A66CD468-8EE7-43F7-9EE8-FA87042329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28/02/21, 17/05/21
, 31/07/21, 12/09/21</t>
        </r>
      </text>
    </comment>
    <comment ref="L691" authorId="0" shapeId="0" xr:uid="{614891F6-526F-41CA-96B8-3B1B62E666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11/05/21
</t>
        </r>
      </text>
    </comment>
    <comment ref="M691" authorId="0" shapeId="0" xr:uid="{9E6CB641-3711-4583-96BB-BC25AEB388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28/0/21, 02/05/21, 08/06/21</t>
        </r>
      </text>
    </comment>
    <comment ref="L693" authorId="0" shapeId="0" xr:uid="{B33830E2-F946-44D0-9FE9-2D90D253DA8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07/07/21, 06/09/21, 27/09/21, 13/12/21</t>
        </r>
      </text>
    </comment>
    <comment ref="M693" authorId="0" shapeId="0" xr:uid="{9A50D73B-044D-4063-93E1-599A27591B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.31/07/21,
12/09/21, 17/10/21,
19/12/21</t>
        </r>
      </text>
    </comment>
    <comment ref="L697" authorId="0" shapeId="0" xr:uid="{E06DFFAB-E0C3-451E-BEE6-05EF339BE4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M697" authorId="0" shapeId="0" xr:uid="{4B68498B-A8D8-466F-BAF0-3800B3AEA9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698" authorId="0" shapeId="0" xr:uid="{CDDDD5D1-1989-44AA-9D60-D72A56692B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</t>
        </r>
      </text>
    </comment>
    <comment ref="M698" authorId="0" shapeId="0" xr:uid="{3197E999-B17A-4243-A08C-204304B5FA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</t>
        </r>
      </text>
    </comment>
    <comment ref="L699" authorId="0" shapeId="0" xr:uid="{21176EC2-3F57-41EE-AD1E-2304AA2384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23/02/21, 22/06/21</t>
        </r>
      </text>
    </comment>
    <comment ref="M699" authorId="0" shapeId="0" xr:uid="{F9AE5F2C-98EE-4D38-B259-3A4CE038C9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03/10/21</t>
        </r>
      </text>
    </comment>
    <comment ref="L704" authorId="6" shapeId="0" xr:uid="{00000000-0006-0000-0100-0000F2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01/03/13,  01/01/19, 02/01/22</t>
        </r>
      </text>
    </comment>
    <comment ref="M704" authorId="6" shapeId="0" xr:uid="{00000000-0006-0000-0100-0000F3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28/02/18, 07/11/19, 30/09/23</t>
        </r>
      </text>
    </comment>
    <comment ref="L710" authorId="0" shapeId="0" xr:uid="{B5F56BB5-B06A-4407-8425-0D48788E2E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29/03/16</t>
        </r>
      </text>
    </comment>
    <comment ref="M710" authorId="0" shapeId="0" xr:uid="{67CDCEF9-CA45-4243-B9FB-473B3D77F4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27/04/16</t>
        </r>
      </text>
    </comment>
    <comment ref="L711" authorId="4" shapeId="0" xr:uid="{204D1FFB-A185-46CF-B420-CCF1F027416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09/03/16, 11/08/16</t>
        </r>
      </text>
    </comment>
    <comment ref="M711" authorId="0" shapeId="0" xr:uid="{913FBFD2-BF55-4042-B51A-57399BAF73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24/08/16</t>
        </r>
      </text>
    </comment>
    <comment ref="L713" authorId="0" shapeId="0" xr:uid="{45A3E0DC-0ECA-4AF9-828A-207D07E5C2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21/12/15</t>
        </r>
      </text>
    </comment>
    <comment ref="M713" authorId="0" shapeId="0" xr:uid="{AB00B72B-DA84-49F3-B1FB-F74FC23FE5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13/08/16</t>
        </r>
      </text>
    </comment>
    <comment ref="L718" authorId="0" shapeId="0" xr:uid="{0DD902D0-F0DB-4F1B-B459-BAD7834C61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11/03/22, 21/06/22</t>
        </r>
      </text>
    </comment>
    <comment ref="M718" authorId="0" shapeId="0" xr:uid="{2276E692-DA88-4440-9710-78833122C2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24/05/22, 30/06/22</t>
        </r>
      </text>
    </comment>
    <comment ref="L720" authorId="0" shapeId="0" xr:uid="{A19C82DB-A148-45E6-AA0F-C35DC7B6F4C5}">
      <text>
        <r>
          <rPr>
            <sz val="11"/>
            <color theme="1"/>
            <rFont val="Calibri"/>
            <family val="2"/>
            <scheme val="minor"/>
          </rPr>
          <t>usuario:
08/12/14, 21/09/24,
05/11/24, 19/08/25</t>
        </r>
      </text>
    </comment>
    <comment ref="M720" authorId="0" shapeId="0" xr:uid="{8CFEFE1C-948B-47DA-A6C4-0A9363C730A7}">
      <text>
        <r>
          <rPr>
            <sz val="11"/>
            <color theme="1"/>
            <rFont val="Calibri"/>
            <family val="2"/>
            <scheme val="minor"/>
          </rPr>
          <t xml:space="preserve">usuario:
31/03/16, 19/10/24, 20/11/24, 15/09/25
</t>
        </r>
      </text>
    </comment>
    <comment ref="L726" authorId="0" shapeId="0" xr:uid="{1E66CBC1-5E04-4DB6-9E06-4BA80DF11F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27/07/20, 07/04/21, 13/05/21, 08/07/21, 13/09/21. 06/10/21
</t>
        </r>
      </text>
    </comment>
    <comment ref="M726" authorId="0" shapeId="0" xr:uid="{E6FC8003-B802-4688-A4D2-DF3FB9A16D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13/02/21, 29/04/21, 15/05/21, 11/07/21, 14/09/21, 26/10/21</t>
        </r>
      </text>
    </comment>
    <comment ref="L729" authorId="0" shapeId="0" xr:uid="{9659C0A8-DF41-4226-BC59-669155933B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01/10/14, 07/06/23</t>
        </r>
      </text>
    </comment>
    <comment ref="M729" authorId="0" shapeId="0" xr:uid="{906274DC-0DD4-4CF5-BB42-3DC5C8A368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13/06/15, 27/06/23</t>
        </r>
      </text>
    </comment>
    <comment ref="L735" authorId="0" shapeId="0" xr:uid="{B997EEA2-CE83-4E3C-BA6A-C4855607AF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16/02/21</t>
        </r>
      </text>
    </comment>
    <comment ref="M735" authorId="0" shapeId="0" xr:uid="{F7065980-24F0-4304-8E56-C797DCB3E5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736" authorId="0" shapeId="0" xr:uid="{B5704D55-E9E2-4050-8685-B4452031B7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12/04/21, 09/08/21</t>
        </r>
      </text>
    </comment>
    <comment ref="M736" authorId="0" shapeId="0" xr:uid="{ED8A4047-1E05-429B-8546-3CBF616776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03/08/21, 19/12/21</t>
        </r>
      </text>
    </comment>
    <comment ref="L739" authorId="0" shapeId="0" xr:uid="{0F82DEFD-6BBD-4195-AE6D-43C765448A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19/12/21</t>
        </r>
      </text>
    </comment>
    <comment ref="L740" authorId="2" shapeId="0" xr:uid="{00000000-0006-0000-0100-000002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Ingreso Real 24/10/18</t>
        </r>
      </text>
    </comment>
    <comment ref="L745" authorId="0" shapeId="0" xr:uid="{FECF8FCF-C8B8-4301-850D-8294809337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23/11/15, 15/02/22, 23/07/22, 09/06/23</t>
        </r>
      </text>
    </comment>
    <comment ref="M745" authorId="0" shapeId="0" xr:uid="{D2A90A59-469B-47BD-92D0-7A9C57C021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06/08/16, 19/03/22, 03/03/23, 23/08/23</t>
        </r>
      </text>
    </comment>
    <comment ref="L748" authorId="0" shapeId="0" xr:uid="{8537E3F1-A609-4878-9073-23883A697D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22/01/16
</t>
        </r>
      </text>
    </comment>
    <comment ref="M748" authorId="0" shapeId="0" xr:uid="{7C327CD7-F770-4E7F-9265-10B5C225EBE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30/06/16</t>
        </r>
      </text>
    </comment>
    <comment ref="L751" authorId="0" shapeId="0" xr:uid="{9C62159A-EE0E-4ED5-B4F0-AA3B105119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01/12/16, 07/06/23</t>
        </r>
      </text>
    </comment>
    <comment ref="M751" authorId="0" shapeId="0" xr:uid="{38D80795-3F6D-412D-ADAE-B7B0FCCB5F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31/12/16, 27/07/23</t>
        </r>
      </text>
    </comment>
    <comment ref="L760" authorId="4" shapeId="0" xr:uid="{00000000-0006-0000-0100-00006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09/03/16, 11/08/16
</t>
        </r>
      </text>
    </comment>
    <comment ref="M760" authorId="0" shapeId="0" xr:uid="{2B9A7796-ADD4-4629-9B1D-D0C9B48202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24/0816</t>
        </r>
      </text>
    </comment>
    <comment ref="L761" authorId="0" shapeId="0" xr:uid="{08BC2ADE-3267-42E2-9F9B-7EAF82E3AC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30/06/21</t>
        </r>
      </text>
    </comment>
    <comment ref="M761" authorId="0" shapeId="0" xr:uid="{74FAF09B-4F56-4057-987E-B324642682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21/07/21
</t>
        </r>
      </text>
    </comment>
    <comment ref="L763" authorId="0" shapeId="0" xr:uid="{9BF67F1B-042F-4D22-99C8-8B5C2E0271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23/05/22</t>
        </r>
      </text>
    </comment>
    <comment ref="M763" authorId="0" shapeId="0" xr:uid="{610F353C-8F51-47A1-A26C-D566B1A9D9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</t>
        </r>
      </text>
    </comment>
    <comment ref="L766" authorId="0" shapeId="0" xr:uid="{E042E6EA-933E-4858-BB12-67E7DB23F6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03/01/15</t>
        </r>
      </text>
    </comment>
    <comment ref="M766" authorId="0" shapeId="0" xr:uid="{86199CB3-192C-42BA-8B7E-EA83F43A6A3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31/01/16</t>
        </r>
      </text>
    </comment>
    <comment ref="L767" authorId="0" shapeId="0" xr:uid="{3E26880A-D774-40C9-9F55-B4515DF43E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01/09/20, 11/03/22, 21/06/22, 07/07/23, 04/08/23</t>
        </r>
      </text>
    </comment>
    <comment ref="M767" authorId="0" shapeId="0" xr:uid="{9AA01EC4-F282-4255-B56C-4C5055C191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22/01/21, 24/05/22, 30/06/22, 25/07/23, 19/08/23</t>
        </r>
      </text>
    </comment>
    <comment ref="L771" authorId="0" shapeId="0" xr:uid="{00000000-0006-0000-0100-0000FA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18/10/18
</t>
        </r>
      </text>
    </comment>
    <comment ref="M771" authorId="0" shapeId="0" xr:uid="{00000000-0006-0000-0100-0000FB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23/01/19
</t>
        </r>
      </text>
    </comment>
    <comment ref="L772" authorId="0" shapeId="0" xr:uid="{4E04251F-E2C9-405C-A5A1-5CCB1228E838}">
      <text>
        <r>
          <rPr>
            <sz val="11"/>
            <color theme="1"/>
            <rFont val="Calibri"/>
            <family val="2"/>
            <scheme val="minor"/>
          </rPr>
          <t>usuario:
29/03/22, 25/05/22, 10/04/24, 22/05/24, 03/01/25</t>
        </r>
      </text>
    </comment>
    <comment ref="M772" authorId="0" shapeId="0" xr:uid="{4C476C7A-F009-48A5-97C5-C7C8FDFC419C}">
      <text>
        <r>
          <rPr>
            <sz val="11"/>
            <color theme="1"/>
            <rFont val="Calibri"/>
            <family val="2"/>
            <scheme val="minor"/>
          </rPr>
          <t>usuario:
20/04/22, 04/03/23, 11/05/24, 15/06/24, 02/02/25</t>
        </r>
      </text>
    </comment>
    <comment ref="L775" authorId="0" shapeId="0" xr:uid="{DBE5A8F6-4E30-4ED5-8F87-8DE9622772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16/04/21, 09/06/21
</t>
        </r>
      </text>
    </comment>
    <comment ref="M775" authorId="0" shapeId="0" xr:uid="{017003B6-31DE-45FD-A2C5-54316D7B5A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30/05/21, 03/10/21
</t>
        </r>
      </text>
    </comment>
    <comment ref="L776" authorId="0" shapeId="0" xr:uid="{190DAB30-AAF8-4502-8941-6FDE964CE8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15/08/22, 07/06/23</t>
        </r>
      </text>
    </comment>
    <comment ref="M776" authorId="0" shapeId="0" xr:uid="{3A36648F-7849-4F6E-ADF0-66402B5411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10/09/22, 27/07/23</t>
        </r>
      </text>
    </comment>
    <comment ref="L779" authorId="0" shapeId="0" xr:uid="{88E5E25A-662E-47D6-9483-C725E49141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23/07/20, 06/04/21, 23/05/22</t>
        </r>
      </text>
    </comment>
    <comment ref="M779" authorId="0" shapeId="0" xr:uid="{DB1DFC98-3C81-4A41-8716-74266C0987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29/01/21, 29/04/21, 31/12/22</t>
        </r>
      </text>
    </comment>
    <comment ref="L782" authorId="4" shapeId="0" xr:uid="{00000000-0006-0000-0100-0000B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09/03/16, 11/08/16</t>
        </r>
      </text>
    </comment>
    <comment ref="L783" authorId="0" shapeId="0" xr:uid="{F486ADE2-2196-495B-B2F5-BBE38A774E7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09/06/21, 17/01/21
</t>
        </r>
      </text>
    </comment>
    <comment ref="M783" authorId="0" shapeId="0" xr:uid="{B405F75B-593B-41D1-83ED-1B2361F0837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04/10/21, 13/03/22
09/05/22</t>
        </r>
      </text>
    </comment>
    <comment ref="L784" authorId="0" shapeId="0" xr:uid="{81C5BAC1-CF18-42B8-A6E8-02353178FA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19/04/21, 31/05/21</t>
        </r>
      </text>
    </comment>
    <comment ref="M784" authorId="0" shapeId="0" xr:uid="{1BD96063-CF7C-40FD-BF36-93BA539F9E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25/04/21, 05/07/21</t>
        </r>
      </text>
    </comment>
    <comment ref="M786" authorId="0" shapeId="0" xr:uid="{3E6EC9E6-A8BD-41B9-9C76-73CE411B58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787" authorId="0" shapeId="0" xr:uid="{3E4B76A3-672A-475B-9418-439F828609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07/12/22, 09/06/23</t>
        </r>
      </text>
    </comment>
    <comment ref="M787" authorId="0" shapeId="0" xr:uid="{E6AF6740-051C-400A-80C4-4245C702B8D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02/03/23, 16/11/23</t>
        </r>
      </text>
    </comment>
    <comment ref="L788" authorId="0" shapeId="0" xr:uid="{6C2CC6DF-8D6F-4A25-B3C6-A60E856B82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13/07/23, 10/01/24</t>
        </r>
      </text>
    </comment>
    <comment ref="M788" authorId="0" shapeId="0" xr:uid="{2DDFCFD5-D5EA-48B8-859D-46538E149CD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30/12/23, 11/02/24</t>
        </r>
      </text>
    </comment>
    <comment ref="L789" authorId="0" shapeId="0" xr:uid="{C55F3604-97B4-4483-BEA7-8216631BC1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02/02/23, 07/06/23</t>
        </r>
      </text>
    </comment>
    <comment ref="M789" authorId="0" shapeId="0" xr:uid="{186C3AA5-FA1C-4D3B-9A1B-1D3B9F9203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04/03/23, 07/12/23</t>
        </r>
      </text>
    </comment>
    <comment ref="L791" authorId="0" shapeId="0" xr:uid="{DA37C9D0-CCAB-4F9E-BAA8-22A93222845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26/07/22</t>
        </r>
      </text>
    </comment>
    <comment ref="M791" authorId="0" shapeId="0" xr:uid="{61C54393-AB01-48F7-B684-1A38EE9D74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31/01/23</t>
        </r>
      </text>
    </comment>
    <comment ref="L792" authorId="0" shapeId="0" xr:uid="{588FD2BA-E0B3-4EFA-A233-5FA15072CB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21/06/22
</t>
        </r>
      </text>
    </comment>
    <comment ref="M792" authorId="0" shapeId="0" xr:uid="{C55E4EC9-E72F-4151-859D-D645AD080F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</t>
        </r>
      </text>
    </comment>
    <comment ref="L797" authorId="0" shapeId="0" xr:uid="{D6D18A8B-5C06-43EF-ADBB-560BBD5A63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18/03/21</t>
        </r>
      </text>
    </comment>
    <comment ref="M797" authorId="0" shapeId="0" xr:uid="{7CAF7A42-3572-459A-AB16-5D3E5C9A1BF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</t>
        </r>
      </text>
    </comment>
    <comment ref="L799" authorId="1" shapeId="0" xr:uid="{A6FE53C0-814D-4954-B89E-0F39C6BE22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26/12/23</t>
        </r>
      </text>
    </comment>
    <comment ref="M799" authorId="1" shapeId="0" xr:uid="{380A403F-457D-4816-935D-918E7DF62B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27/01/24</t>
        </r>
      </text>
    </comment>
    <comment ref="L800" authorId="0" shapeId="0" xr:uid="{014FC9B4-C8BF-4A87-944D-4F824AB771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01/12/22
16/09/23</t>
        </r>
      </text>
    </comment>
    <comment ref="M800" authorId="0" shapeId="0" xr:uid="{32AC12AC-3289-470C-9DA2-C4829A3152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31/12/22,
30/09/23</t>
        </r>
      </text>
    </comment>
    <comment ref="L801" authorId="0" shapeId="0" xr:uid="{6468F6CF-D745-495C-AB5E-C154C36E95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16/10/22, 12/12/22</t>
        </r>
      </text>
    </comment>
    <comment ref="M801" authorId="0" shapeId="0" xr:uid="{2BC014E8-26FC-48A3-998C-5691CB59EA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31/10/22, 07/01/23</t>
        </r>
      </text>
    </comment>
    <comment ref="L802" authorId="0" shapeId="0" xr:uid="{14B48120-668F-4DA6-867A-0BC3A087C73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10/01/21</t>
        </r>
      </text>
    </comment>
    <comment ref="M802" authorId="0" shapeId="0" xr:uid="{7A3E9B2E-4C03-4F05-8ED6-4AC23A8CCC1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12/01/22</t>
        </r>
      </text>
    </comment>
    <comment ref="L806" authorId="0" shapeId="0" xr:uid="{AB4718BC-63D6-48A2-B110-6A7AD0B06B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29/08/22, 07/11/22</t>
        </r>
      </text>
    </comment>
    <comment ref="M806" authorId="0" shapeId="0" xr:uid="{52CDEA01-0F19-48FC-8438-FF08FFACEF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10/09/2022, 22/10/22, 19/11/22</t>
        </r>
      </text>
    </comment>
    <comment ref="L807" authorId="0" shapeId="0" xr:uid="{E2F7BD82-6370-4289-A271-257E958057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16/08/22</t>
        </r>
      </text>
    </comment>
    <comment ref="M807" authorId="0" shapeId="0" xr:uid="{6900E32B-C079-4045-A5EB-5EB129F8B2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30/09/22</t>
        </r>
      </text>
    </comment>
    <comment ref="L809" authorId="0" shapeId="0" xr:uid="{F57BE77B-6B28-4DFC-B664-5660AB18D6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29/08/22, 10/10/22
</t>
        </r>
      </text>
    </comment>
    <comment ref="M809" authorId="0" shapeId="0" xr:uid="{D70D00F7-824C-452D-9A42-D3B202496F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01/10/22, 11/10/22</t>
        </r>
      </text>
    </comment>
    <comment ref="L810" authorId="5" shapeId="0" xr:uid="{A30C72EE-D87B-404E-8AD0-EA2D9B0ECDCA}">
      <text>
        <r>
          <rPr>
            <sz val="11"/>
            <color theme="1"/>
            <rFont val="Calibri"/>
            <family val="2"/>
            <scheme val="minor"/>
          </rPr>
          <t>jose Humberto Castillo Ruiz:
12/08/24, 19/09/24</t>
        </r>
      </text>
    </comment>
    <comment ref="M810" authorId="5" shapeId="0" xr:uid="{EABDF09F-8F27-4FB0-8CFF-FB84C59B6CCF}">
      <text>
        <r>
          <rPr>
            <sz val="11"/>
            <color theme="1"/>
            <rFont val="Calibri"/>
            <family val="2"/>
            <scheme val="minor"/>
          </rPr>
          <t>jose Humberto Castillo Ruiz:
28/08/24, 05/10/24</t>
        </r>
      </text>
    </comment>
    <comment ref="L811" authorId="0" shapeId="0" xr:uid="{998B88C2-7C23-4513-B356-117686EA263A}">
      <text>
        <r>
          <rPr>
            <sz val="11"/>
            <color theme="1"/>
            <rFont val="Calibri"/>
            <family val="2"/>
            <scheme val="minor"/>
          </rPr>
          <t>usuario:
04/10/22, 10/07/23, 04/12/23</t>
        </r>
      </text>
    </comment>
    <comment ref="M811" authorId="0" shapeId="0" xr:uid="{5F07EA56-9FA2-4FD4-961C-77E0C87844A7}">
      <text>
        <r>
          <rPr>
            <sz val="11"/>
            <color theme="1"/>
            <rFont val="Calibri"/>
            <family val="2"/>
            <scheme val="minor"/>
          </rPr>
          <t>usuario:
15/10/22, 19/08/23, 15/12/23</t>
        </r>
      </text>
    </comment>
    <comment ref="L812" authorId="0" shapeId="0" xr:uid="{1F10A858-8D84-40F7-B605-C5DC713017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12/01/24</t>
        </r>
      </text>
    </comment>
    <comment ref="M812" authorId="0" shapeId="0" xr:uid="{05AE4960-AB6A-450B-B67C-DBDEC35215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20/01/24</t>
        </r>
      </text>
    </comment>
    <comment ref="L813" authorId="0" shapeId="0" xr:uid="{DF65D4F0-BF66-4947-A05B-E7BD46E0E0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02/12/15</t>
        </r>
      </text>
    </comment>
    <comment ref="M813" authorId="0" shapeId="0" xr:uid="{91F357B5-E7DD-40D6-A883-FF6C2C79EC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31/12/15
</t>
        </r>
      </text>
    </comment>
    <comment ref="L815" authorId="0" shapeId="0" xr:uid="{C653DD55-AA7E-4D24-A8CD-80FF8A4CCFF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05/09/22, 26/09/22
07/11/22, 05/12/22, 26/08/23, 02/10/23, 20/11/2023</t>
        </r>
      </text>
    </comment>
    <comment ref="M815" authorId="0" shapeId="0" xr:uid="{4C94D023-8CDF-4219-A87A-F88147C7DAB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17/09/22, 08/10/22
20/11/22, 31/12/22, 26/08/23, 28/10/23, 15/12/2023</t>
        </r>
      </text>
    </comment>
    <comment ref="L817" authorId="0" shapeId="0" xr:uid="{F790B1DE-65BD-486F-80BD-CCEAA7F767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07/11/22</t>
        </r>
      </text>
    </comment>
    <comment ref="M817" authorId="0" shapeId="0" xr:uid="{4F846D11-3C2D-4D09-907D-730E8DB4DD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03/12/22</t>
        </r>
      </text>
    </comment>
    <comment ref="L818" authorId="0" shapeId="0" xr:uid="{F7961596-3ABF-41B2-81C7-2F6E8DC0CA6C}">
      <text>
        <r>
          <rPr>
            <sz val="11"/>
            <color theme="1"/>
            <rFont val="Calibri"/>
            <family val="2"/>
            <scheme val="minor"/>
          </rPr>
          <t>usuario:
07/11/22, 17/07/23, 04/12/2023, 01/08/24</t>
        </r>
      </text>
    </comment>
    <comment ref="M818" authorId="0" shapeId="0" xr:uid="{F78D4679-1D3D-4F76-B81F-349820CDA107}">
      <text>
        <r>
          <rPr>
            <sz val="11"/>
            <color theme="1"/>
            <rFont val="Calibri"/>
            <family val="2"/>
            <scheme val="minor"/>
          </rPr>
          <t>usuario:
31/12/22, 18/11/23
28/12/2023, 17/08/24</t>
        </r>
      </text>
    </comment>
    <comment ref="L819" authorId="0" shapeId="0" xr:uid="{6389134B-169F-4DF3-88A7-09F27002F7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15/08/22, 24/10/22
10/07/23
</t>
        </r>
      </text>
    </comment>
    <comment ref="M819" authorId="0" shapeId="0" xr:uid="{C78FAA01-C279-4767-ABD2-79F07AC462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01/10/22, 31/12/22, 18/11/23</t>
        </r>
      </text>
    </comment>
    <comment ref="L821" authorId="0" shapeId="0" xr:uid="{D197033A-CCBF-4347-9A1C-6D865681AB6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04/10/22, 28/11/22, 04/09/23, 23/10/23
</t>
        </r>
      </text>
    </comment>
    <comment ref="M821" authorId="0" shapeId="0" xr:uid="{D6954D42-3D9B-42F8-B3E1-F9E9FD3DC4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15/10/22, 17/12/22, 30/09/22, 04/11/23
</t>
        </r>
      </text>
    </comment>
    <comment ref="L822" authorId="0" shapeId="0" xr:uid="{B779C62B-3E06-48C1-8A85-B392B5794308}">
      <text>
        <r>
          <rPr>
            <sz val="11"/>
            <color theme="1"/>
            <rFont val="Calibri"/>
            <family val="2"/>
            <scheme val="minor"/>
          </rPr>
          <t>usuario:
04/10/22, 24/10/22</t>
        </r>
      </text>
    </comment>
    <comment ref="M822" authorId="0" shapeId="0" xr:uid="{54CBFA0F-E7B4-4FA7-836B-0AF84345C076}">
      <text>
        <r>
          <rPr>
            <sz val="11"/>
            <color theme="1"/>
            <rFont val="Calibri"/>
            <family val="2"/>
            <scheme val="minor"/>
          </rPr>
          <t>usuario:
15/10/22, 19/11/22</t>
        </r>
      </text>
    </comment>
    <comment ref="L823" authorId="0" shapeId="0" xr:uid="{8A6F1D4C-EC33-482A-AF62-AF59CE4A8D4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02/01/23</t>
        </r>
      </text>
    </comment>
    <comment ref="M823" authorId="0" shapeId="0" xr:uid="{B9EC4C72-3B92-43B7-B2FD-D870B23050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13/01/23</t>
        </r>
      </text>
    </comment>
    <comment ref="L824" authorId="0" shapeId="0" xr:uid="{236FFECD-7D4E-4824-BD95-C11C8282FCD9}">
      <text>
        <r>
          <rPr>
            <sz val="11"/>
            <color theme="1"/>
            <rFont val="Calibri"/>
            <family val="2"/>
            <scheme val="minor"/>
          </rPr>
          <t>usuario:
17707/23,25/09/23</t>
        </r>
      </text>
    </comment>
    <comment ref="M824" authorId="0" shapeId="0" xr:uid="{8FBF95B9-384F-4009-A890-09A03CD9AB2C}">
      <text>
        <r>
          <rPr>
            <sz val="11"/>
            <color theme="1"/>
            <rFont val="Calibri"/>
            <family val="2"/>
            <scheme val="minor"/>
          </rPr>
          <t>usuario:
29/07/23, 15/12/23</t>
        </r>
      </text>
    </comment>
    <comment ref="L825" authorId="0" shapeId="0" xr:uid="{FBCF95E1-E206-4A23-B650-1249F8983214}">
      <text>
        <r>
          <rPr>
            <sz val="11"/>
            <color theme="1"/>
            <rFont val="Calibri"/>
            <family val="2"/>
            <scheme val="minor"/>
          </rPr>
          <t>usuario:
22/08/22, 26/09/22, 05/07/23, 04/09/23, 
13/11/23</t>
        </r>
      </text>
    </comment>
    <comment ref="M825" authorId="0" shapeId="0" xr:uid="{449D50D5-76D1-456F-A913-3CE034DF375B}">
      <text>
        <r>
          <rPr>
            <sz val="11"/>
            <color theme="1"/>
            <rFont val="Calibri"/>
            <family val="2"/>
            <scheme val="minor"/>
          </rPr>
          <t>usuario:
03/09/22, 26/11/22, 37/07/23, 14/10/23, 09/12/23</t>
        </r>
      </text>
    </comment>
    <comment ref="E836" authorId="4" shapeId="0" xr:uid="{00000000-0006-0000-0100-0000E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 Ingreso como Trabajador a pedido del Ing JHCR del </t>
        </r>
        <r>
          <rPr>
            <b/>
            <sz val="9"/>
            <color indexed="81"/>
            <rFont val="Tahoma"/>
            <family val="2"/>
          </rPr>
          <t>SINDICATO</t>
        </r>
      </text>
    </comment>
    <comment ref="L836" authorId="0" shapeId="0" xr:uid="{00000000-0006-0000-0100-0000EE000000}">
      <text>
        <r>
          <rPr>
            <sz val="11"/>
            <color theme="1"/>
            <rFont val="Calibri"/>
            <family val="2"/>
            <scheme val="minor"/>
          </rPr>
          <t xml:space="preserve">usuario:
13/01/20, 01/06/20, 
</t>
        </r>
      </text>
    </comment>
    <comment ref="M836" authorId="0" shapeId="0" xr:uid="{00000000-0006-0000-0100-0000E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14/03/20, 22/06/24
</t>
        </r>
      </text>
    </comment>
    <comment ref="L871" authorId="0" shapeId="0" xr:uid="{18B82630-69B3-495D-9F0C-AE84C6DBC3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16/03/20</t>
        </r>
      </text>
    </comment>
    <comment ref="M871" authorId="0" shapeId="0" xr:uid="{CABD4A53-5C23-4AD8-90F9-BBBFB1F6759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22/07/20</t>
        </r>
      </text>
    </comment>
    <comment ref="L873" authorId="0" shapeId="0" xr:uid="{9098AA07-9F24-4281-857D-038739BD1B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23/06/21, 05/08/21
</t>
        </r>
      </text>
    </comment>
    <comment ref="M873" authorId="0" shapeId="0" xr:uid="{DC23E3E4-8AF1-41B8-9A0D-902371CD06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22/07/21, 18/08/21
</t>
        </r>
      </text>
    </comment>
    <comment ref="L874" authorId="0" shapeId="0" xr:uid="{00000000-0006-0000-0100-00002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03/01/20, 04/11/19
</t>
        </r>
      </text>
    </comment>
    <comment ref="E878" authorId="0" shapeId="0" xr:uid="{00000000-0006-0000-0100-00001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ingreso como Trabajador a pedido ing. JHCR, del </t>
        </r>
        <r>
          <rPr>
            <b/>
            <sz val="9"/>
            <color indexed="81"/>
            <rFont val="Tahoma"/>
            <family val="2"/>
          </rPr>
          <t>SINDICATO</t>
        </r>
      </text>
    </comment>
    <comment ref="L878" authorId="0" shapeId="0" xr:uid="{00000000-0006-0000-0100-00001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01/07/19, 01/06/20
</t>
        </r>
      </text>
    </comment>
    <comment ref="M878" authorId="0" shapeId="0" xr:uid="{00000000-0006-0000-0100-00001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07/12/19, 29/06/24</t>
        </r>
      </text>
    </comment>
    <comment ref="L887" authorId="1" shapeId="0" xr:uid="{3573BD77-784E-4CED-B11E-9CCF38E75D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31/01/24</t>
        </r>
      </text>
    </comment>
    <comment ref="M887" authorId="1" shapeId="0" xr:uid="{6741A1E1-8A04-4C8C-92EE-45A580BE85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24/02/24</t>
        </r>
      </text>
    </comment>
    <comment ref="L897" authorId="0" shapeId="0" xr:uid="{F518AE52-D13F-43F2-93A7-C7B35D7A10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03/08/20, 01/07/23</t>
        </r>
      </text>
    </comment>
    <comment ref="M897" authorId="0" shapeId="0" xr:uid="{8D73E413-3E3F-433C-A019-8DFF3F1B5C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10/02/21, 07/07/23</t>
        </r>
      </text>
    </comment>
    <comment ref="L900" authorId="0" shapeId="0" xr:uid="{4A74BBB4-ADC8-4CD4-B93A-33404890D0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23/08/21
01/09/21</t>
        </r>
      </text>
    </comment>
    <comment ref="M900" authorId="0" shapeId="0" xr:uid="{9F0EA84B-01B6-4DC2-8230-9F686D3DA1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22/09/22</t>
        </r>
      </text>
    </comment>
    <comment ref="L901" authorId="0" shapeId="0" xr:uid="{0EF144A0-E595-4BF1-8FF0-6912391865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06/08/2020</t>
        </r>
      </text>
    </comment>
    <comment ref="M901" authorId="0" shapeId="0" xr:uid="{BD4B5DDC-3048-46F3-996F-8FDC5B955C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21/08/2020</t>
        </r>
      </text>
    </comment>
    <comment ref="L904" authorId="0" shapeId="0" xr:uid="{00000000-0006-0000-0100-00002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17/10/19</t>
        </r>
      </text>
    </comment>
    <comment ref="M904" authorId="0" shapeId="0" xr:uid="{00000000-0006-0000-0100-00002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02/11/19</t>
        </r>
      </text>
    </comment>
    <comment ref="L905" authorId="6" shapeId="0" xr:uid="{00000000-0006-0000-0100-00002A01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30/10/2019-13/11/2019</t>
        </r>
      </text>
    </comment>
    <comment ref="L906" authorId="0" shapeId="0" xr:uid="{A8B4D150-39F0-458F-ABE5-4471638575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</t>
        </r>
      </text>
    </comment>
    <comment ref="M906" authorId="0" shapeId="0" xr:uid="{800AE9CB-3727-4CB6-BFD6-D10DCDC4C4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22/08/20</t>
        </r>
      </text>
    </comment>
    <comment ref="L912" authorId="0" shapeId="0" xr:uid="{00000000-0006-0000-0100-00003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11/11/19</t>
        </r>
      </text>
    </comment>
    <comment ref="L913" authorId="0" shapeId="0" xr:uid="{00000000-0006-0000-0100-00000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26/11/18, 10/10/19</t>
        </r>
      </text>
    </comment>
    <comment ref="M913" authorId="0" shapeId="0" xr:uid="{00000000-0006-0000-0100-00000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23/01/19
</t>
        </r>
      </text>
    </comment>
    <comment ref="L916" authorId="0" shapeId="0" xr:uid="{00000000-0006-0000-0100-00001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19/10/19</t>
        </r>
      </text>
    </comment>
    <comment ref="L917" authorId="0" shapeId="0" xr:uid="{00000000-0006-0000-0100-00003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28/11/19</t>
        </r>
      </text>
    </comment>
    <comment ref="M917" authorId="0" shapeId="0" xr:uid="{00000000-0006-0000-0100-00003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18/12/19</t>
        </r>
      </text>
    </comment>
    <comment ref="I924" authorId="1" shapeId="0" xr:uid="{E4D6F868-D88A-45FB-BEB0-38E58C3E80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25" authorId="0" shapeId="0" xr:uid="{09F7799B-8FEF-498A-8EE9-FEB3FDC1AE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22/06/21
</t>
        </r>
      </text>
    </comment>
    <comment ref="M925" authorId="0" shapeId="0" xr:uid="{B273C4D2-0907-44B4-B50D-73DAE2A37F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03/10/21
</t>
        </r>
      </text>
    </comment>
    <comment ref="L927" authorId="0" shapeId="0" xr:uid="{E4CF26BD-BA6F-4494-9F5E-4B0D0E4C54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26/10/17
</t>
        </r>
      </text>
    </comment>
    <comment ref="M927" authorId="0" shapeId="0" xr:uid="{C7A5654A-54EC-4F8C-928B-075EA645C2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22/03/18
</t>
        </r>
      </text>
    </comment>
    <comment ref="L932" authorId="0" shapeId="0" xr:uid="{E0D88B77-58B9-40A0-8782-E4C9C63BD0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03/10/19, 20/12/22
</t>
        </r>
      </text>
    </comment>
    <comment ref="M932" authorId="0" shapeId="0" xr:uid="{5C10BC2E-7FAF-4303-B781-213E97D450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26/07/20, 26/01/23</t>
        </r>
      </text>
    </comment>
    <comment ref="L934" authorId="0" shapeId="0" xr:uid="{036D470A-FD95-4127-8D37-B568427EA6E2}">
      <text>
        <r>
          <rPr>
            <b/>
            <sz val="9"/>
            <color indexed="81"/>
            <rFont val="Tahoma"/>
            <family val="2"/>
          </rPr>
          <t>usuario:
02/04/24</t>
        </r>
      </text>
    </comment>
    <comment ref="M934" authorId="0" shapeId="0" xr:uid="{118290D2-1F36-49ED-8300-8F7B74EF47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06/05/24</t>
        </r>
      </text>
    </comment>
    <comment ref="L949" authorId="0" shapeId="0" xr:uid="{FF9300CA-0B11-47CF-A3E7-CE0C9FBEA6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30/01/20</t>
        </r>
      </text>
    </comment>
    <comment ref="M949" authorId="0" shapeId="0" xr:uid="{7BB350B8-7AC8-41FB-B73E-BA19304091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12/02/20</t>
        </r>
      </text>
    </comment>
    <comment ref="L954" authorId="0" shapeId="0" xr:uid="{69B4D5E4-B938-40CC-A594-787DC1E6F8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</t>
        </r>
      </text>
    </comment>
    <comment ref="M954" authorId="0" shapeId="0" xr:uid="{A76E3607-3DD0-457E-8F6F-0504780994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</t>
        </r>
      </text>
    </comment>
    <comment ref="L955" authorId="0" shapeId="0" xr:uid="{0A9FCA0A-6C11-4CAE-9107-685D09C4F3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27/02/20</t>
        </r>
      </text>
    </comment>
    <comment ref="M955" authorId="0" shapeId="0" xr:uid="{AAA63BD2-4856-46C8-A2B4-F8A3EA2E4B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11/03/20</t>
        </r>
      </text>
    </comment>
    <comment ref="L957" authorId="0" shapeId="0" xr:uid="{12628860-C579-4125-9C54-B6096688823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21/10/21</t>
        </r>
      </text>
    </comment>
    <comment ref="M957" authorId="0" shapeId="0" xr:uid="{35ACB430-6A5C-4A09-BD7D-1178E5EF29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12/01/22</t>
        </r>
      </text>
    </comment>
    <comment ref="L966" authorId="0" shapeId="0" xr:uid="{00000000-0006-0000-0100-000030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07/11/19
</t>
        </r>
      </text>
    </comment>
    <comment ref="L974" authorId="0" shapeId="0" xr:uid="{F45D8885-D920-499C-B258-E27979910015}">
      <text>
        <r>
          <rPr>
            <sz val="11"/>
            <color theme="1"/>
            <rFont val="Calibri"/>
            <family val="2"/>
            <scheme val="minor"/>
          </rPr>
          <t>usuario:
06/12/23
, 03/05/2024</t>
        </r>
      </text>
    </comment>
    <comment ref="M974" authorId="0" shapeId="0" xr:uid="{682522EA-7FD5-4433-AEF9-AA18807951E9}">
      <text>
        <r>
          <rPr>
            <sz val="11"/>
            <color theme="1"/>
            <rFont val="Calibri"/>
            <family val="2"/>
            <scheme val="minor"/>
          </rPr>
          <t>usuario:
21/12/23, 02/06/2024</t>
        </r>
      </text>
    </comment>
    <comment ref="L982" authorId="0" shapeId="0" xr:uid="{9C60303F-DF54-4AA2-98EA-F2A2BCC7EB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18/01/24</t>
        </r>
      </text>
    </comment>
    <comment ref="M982" authorId="0" shapeId="0" xr:uid="{39954927-4D45-4BF5-96CC-D9C2A4D5F0F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19/02/24</t>
        </r>
      </text>
    </comment>
    <comment ref="L983" authorId="0" shapeId="0" xr:uid="{02437F5F-4D05-43F2-8C8B-0A71F56339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02/09/21</t>
        </r>
      </text>
    </comment>
    <comment ref="M983" authorId="0" shapeId="0" xr:uid="{C1E4AE34-7A4E-41B1-B3C0-69D56E0D68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24/11/21
</t>
        </r>
      </text>
    </comment>
    <comment ref="L984" authorId="0" shapeId="0" xr:uid="{DF9AEF13-BA55-4D73-AEDB-6FA8D8CEE9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04/11/19
</t>
        </r>
      </text>
    </comment>
    <comment ref="M984" authorId="0" shapeId="0" xr:uid="{FA3DB126-D8C6-4BEE-8CFD-C50363AC3F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20/11/19</t>
        </r>
      </text>
    </comment>
    <comment ref="L988" authorId="0" shapeId="0" xr:uid="{00000000-0006-0000-0100-00002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26/110/2019
</t>
        </r>
      </text>
    </comment>
    <comment ref="L991" authorId="0" shapeId="0" xr:uid="{DD765551-EC87-44F1-A10A-34F83A0EDF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08/02/24</t>
        </r>
      </text>
    </comment>
    <comment ref="M991" authorId="0" shapeId="0" xr:uid="{EFD835E0-B573-485A-86A8-C7B42EC037D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06/03/24</t>
        </r>
      </text>
    </comment>
    <comment ref="M1002" authorId="0" shapeId="0" xr:uid="{AFE64605-85D9-4D0D-9772-D6BC1437BC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003" authorId="0" shapeId="0" xr:uid="{E0E9BB7D-B90A-4F14-89E1-51058806DE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21/11/19
</t>
        </r>
      </text>
    </comment>
    <comment ref="M1003" authorId="0" shapeId="0" xr:uid="{235CA3E7-0F99-42C4-A18B-4A4088E9B85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05/02/20</t>
        </r>
      </text>
    </comment>
    <comment ref="L1011" authorId="0" shapeId="0" xr:uid="{B65BFA44-19E4-432F-8E10-07E5EA4D5F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13/05/21,15/09/21, 21/09/22
</t>
        </r>
      </text>
    </comment>
    <comment ref="M1011" authorId="0" shapeId="0" xr:uid="{AE445EBA-4971-407B-A378-8CA97DD800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23/05/21, 29/09/21, 24/09/22</t>
        </r>
      </text>
    </comment>
    <comment ref="L1016" authorId="0" shapeId="0" xr:uid="{1C7484EB-216B-41BC-81B9-010F900F576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05/08/21 ,05/08/2021</t>
        </r>
      </text>
    </comment>
    <comment ref="M1016" authorId="0" shapeId="0" xr:uid="{6D707E69-DBB1-4E9A-B546-D17B974A31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18/08/2021 , 18/08/2021</t>
        </r>
      </text>
    </comment>
    <comment ref="L1021" authorId="0" shapeId="0" xr:uid="{CD24D02D-AFA0-4700-A939-7021D899826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08/02/16, 19/10/22</t>
        </r>
      </text>
    </comment>
    <comment ref="M1021" authorId="0" shapeId="0" xr:uid="{888398BA-2BB1-4C02-A578-71062AAF71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14/03/16, 22/01/22</t>
        </r>
      </text>
    </comment>
    <comment ref="E1023" authorId="0" shapeId="0" xr:uid="{F87CF7AF-1464-4592-B13D-D2688BE386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</t>
        </r>
      </text>
    </comment>
    <comment ref="L1023" authorId="0" shapeId="0" xr:uid="{9FF49CED-1414-4169-AB5E-7642117F81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20/06/22, 20/06/23
</t>
        </r>
      </text>
    </comment>
    <comment ref="M1023" authorId="0" shapeId="0" xr:uid="{5CCD02BA-7189-432D-B074-52B93DBF34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06/03/23, 06/03/23
</t>
        </r>
      </text>
    </comment>
    <comment ref="L1025" authorId="0" shapeId="0" xr:uid="{4F48977C-B86F-48BD-A648-3C9FFED756B0}">
      <text>
        <r>
          <rPr>
            <sz val="11"/>
            <color theme="1"/>
            <rFont val="Calibri"/>
            <family val="2"/>
            <scheme val="minor"/>
          </rPr>
          <t>usuario:
10/08/22, 04/10/22, 07/11/22, 04/07/23
28/08/23, 02/10/23, 27/11/23</t>
        </r>
      </text>
    </comment>
    <comment ref="M1025" authorId="0" shapeId="0" xr:uid="{35616E55-A163-43AE-880D-E8983A990A48}">
      <text>
        <r>
          <rPr>
            <sz val="11"/>
            <color theme="1"/>
            <rFont val="Calibri"/>
            <family val="2"/>
            <scheme val="minor"/>
          </rPr>
          <t>usuario:
26/03/16, 03/11/21, 12/02/22, 27/08/22, 15/10/22, 03/12/22, 19/08/23
09/09/23, 11//11/23, 15/12/23</t>
        </r>
      </text>
    </comment>
    <comment ref="L1028" authorId="0" shapeId="0" xr:uid="{70470C27-599A-4B21-BDE2-7275E3E1A2C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</t>
        </r>
      </text>
    </comment>
    <comment ref="M1028" authorId="0" shapeId="0" xr:uid="{2EAD82E7-E57C-4F24-B9C9-C3AD3D58AE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02/05/21</t>
        </r>
      </text>
    </comment>
    <comment ref="L1032" authorId="0" shapeId="0" xr:uid="{878180F6-5F24-454B-875B-078013EBA5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29/10/19
</t>
        </r>
      </text>
    </comment>
    <comment ref="M1032" authorId="0" shapeId="0" xr:uid="{C67DDEEF-21B1-4AF8-801E-EB05452CC1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21/12/19</t>
        </r>
      </text>
    </comment>
    <comment ref="L1036" authorId="0" shapeId="0" xr:uid="{75F6B3D3-DC2C-4921-88AF-1C0F1FE304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13/01/21</t>
        </r>
      </text>
    </comment>
    <comment ref="M1036" authorId="0" shapeId="0" xr:uid="{A7F7BB54-6DD4-4C3E-9BE8-D344DD6A0B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16/04/22
</t>
        </r>
      </text>
    </comment>
    <comment ref="L1038" authorId="0" shapeId="0" xr:uid="{E05EE866-2905-4AD9-A76B-28B3F76351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12/04/21, 24/05/21, 22/07/21</t>
        </r>
      </text>
    </comment>
    <comment ref="M1038" authorId="0" shapeId="0" xr:uid="{1F0EF5D2-6719-4A55-A3B9-6EA1AE0D417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25/04/21, 13/07/21, 09/09/21</t>
        </r>
      </text>
    </comment>
    <comment ref="L1041" authorId="0" shapeId="0" xr:uid="{4B6DD333-9E9B-430D-9A84-730FE5E1D0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02/02/21</t>
        </r>
      </text>
    </comment>
    <comment ref="M1041" authorId="0" shapeId="0" xr:uid="{70C83E66-ECD4-4DEF-8467-9DA1804061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</t>
        </r>
      </text>
    </comment>
    <comment ref="E1048" authorId="0" shapeId="0" xr:uid="{4CC78FCF-8DA9-442E-96FD-184B59774DF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052" authorId="0" shapeId="0" xr:uid="{7CF975A2-9F2F-45FE-BF0C-DDB2F5FD01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13/04/21</t>
        </r>
      </text>
    </comment>
    <comment ref="M1052" authorId="0" shapeId="0" xr:uid="{E929A978-DC1F-4D14-AFDA-68ADFC683B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30/05/21</t>
        </r>
      </text>
    </comment>
    <comment ref="L1053" authorId="2" shapeId="0" xr:uid="{00000000-0006-0000-0100-000019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01/07/19</t>
        </r>
      </text>
    </comment>
    <comment ref="M1053" authorId="2" shapeId="0" xr:uid="{00000000-0006-0000-0100-00001A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10/07/19
</t>
        </r>
      </text>
    </comment>
    <comment ref="L1054" authorId="2" shapeId="0" xr:uid="{00000000-0006-0000-0100-000015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24/06/19
</t>
        </r>
      </text>
    </comment>
    <comment ref="M1054" authorId="2" shapeId="0" xr:uid="{00000000-0006-0000-0100-000016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10/07/19
</t>
        </r>
      </text>
    </comment>
    <comment ref="L1056" authorId="0" shapeId="0" xr:uid="{4A86F0BF-1625-4694-B88A-0D78C32030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12/04/21</t>
        </r>
      </text>
    </comment>
    <comment ref="M1056" authorId="0" shapeId="0" xr:uid="{80422A03-A9B6-4615-BA29-3402C1FA99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</t>
        </r>
      </text>
    </comment>
    <comment ref="D1060" authorId="0" shapeId="0" xr:uid="{843ED7D3-3CC2-4AF9-8326-535A63EC87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PASAPORTE</t>
        </r>
      </text>
    </comment>
    <comment ref="L1060" authorId="0" shapeId="0" xr:uid="{CCFDB986-3F5F-4F86-AA7B-06106D0E69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18/02/22, 24/06/22, 26/08/22</t>
        </r>
      </text>
    </comment>
    <comment ref="M1060" authorId="0" shapeId="0" xr:uid="{13B288BB-42F5-4379-AEF2-F307CBDA54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03/06/22, 30/06/22, 03/03/23
</t>
        </r>
      </text>
    </comment>
    <comment ref="L1069" authorId="0" shapeId="0" xr:uid="{00000000-0006-0000-0100-00003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10/12/19, 27/07/20</t>
        </r>
      </text>
    </comment>
    <comment ref="M1069" authorId="0" shapeId="0" xr:uid="{00000000-0006-0000-0100-00003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12/02/20, 19/08/20
</t>
        </r>
      </text>
    </comment>
    <comment ref="L1073" authorId="0" shapeId="0" xr:uid="{395C0CAC-618D-4EFF-AC13-05410932B9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RELACION LABORAL</t>
        </r>
      </text>
    </comment>
    <comment ref="L1077" authorId="0" shapeId="0" xr:uid="{D4CBB32B-7EBB-4DAE-957D-FB9882BBAB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23/08/21</t>
        </r>
      </text>
    </comment>
    <comment ref="M1077" authorId="0" shapeId="0" xr:uid="{F4C97729-AE10-4048-BF83-A5A703DC3F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05/09/21</t>
        </r>
      </text>
    </comment>
    <comment ref="E1087" authorId="0" shapeId="0" xr:uid="{6726295D-37E9-42EB-A9D1-58150F2316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Rta.5ta</t>
        </r>
      </text>
    </comment>
    <comment ref="L1089" authorId="0" shapeId="0" xr:uid="{7387332A-26D4-404A-A78A-06EA8439F22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23/06/25</t>
        </r>
      </text>
    </comment>
    <comment ref="M1089" authorId="0" shapeId="0" xr:uid="{BCFD74D7-80D9-45FC-9F1F-CA1FDB06AD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31/12/25</t>
        </r>
      </text>
    </comment>
    <comment ref="E1091" authorId="0" shapeId="0" xr:uid="{97368B22-798F-4198-AD3A-C4C8621AFF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 Cat.
</t>
        </r>
      </text>
    </comment>
    <comment ref="L1091" authorId="0" shapeId="0" xr:uid="{366AC882-8AB1-4971-81C5-797C590D1A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10/06/25</t>
        </r>
      </text>
    </comment>
    <comment ref="M1091" authorId="0" shapeId="0" xr:uid="{657893C7-0EAB-4FD2-8FFC-851F310C712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27/09/25</t>
        </r>
      </text>
    </comment>
    <comment ref="E1099" authorId="0" shapeId="0" xr:uid="{F102A649-12C0-4812-A6B0-F4F0309BF2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M1101" authorId="1" shapeId="0" xr:uid="{F7B9BD85-332C-4C99-AE5F-D830D06DBB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07/05/2025 al 05/12/2025
Del 22/12/2025 al 07.02.26
05.03.26</t>
        </r>
      </text>
    </comment>
    <comment ref="M1102" authorId="1" shapeId="0" xr:uid="{0E99E614-5ECC-4A55-892B-01833A26BC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12.05.25 al 10.01.26
05.03.26</t>
        </r>
      </text>
    </comment>
    <comment ref="L1104" authorId="0" shapeId="0" xr:uid="{0410CDE9-FA00-4B11-BD2A-6179AAD19E4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10/06/25</t>
        </r>
      </text>
    </comment>
    <comment ref="M1104" authorId="0" shapeId="0" xr:uid="{069879FB-2973-4F52-BF0B-14540C84D8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22/07/25</t>
        </r>
      </text>
    </comment>
    <comment ref="L1107" authorId="0" shapeId="0" xr:uid="{0A31605A-CA13-4F04-A3F9-CC116227CD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15/07/25</t>
        </r>
      </text>
    </comment>
    <comment ref="M1107" authorId="0" shapeId="0" xr:uid="{FD859D27-1E59-4CDD-B258-500E0A2783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31/12/25</t>
        </r>
      </text>
    </comment>
    <comment ref="L1108" authorId="0" shapeId="0" xr:uid="{4C23AB49-55EF-45F1-B1D8-D46D095F9D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10/07/23</t>
        </r>
      </text>
    </comment>
    <comment ref="M1108" authorId="0" shapeId="0" xr:uid="{2F92DE2D-2460-47EA-8120-821EF5C1817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02/12/23</t>
        </r>
      </text>
    </comment>
    <comment ref="M1111" authorId="1" shapeId="0" xr:uid="{AFB3E491-5F46-48AF-B70D-B070CC11D3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22.09.25 al 07.02.26
05.03.26</t>
        </r>
      </text>
    </comment>
    <comment ref="M1116" authorId="1" shapeId="0" xr:uid="{C49D8A04-CDFB-4C6A-9222-69BB8E863B0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10.06.25 al 11.06.25
04.03.26</t>
        </r>
      </text>
    </comment>
    <comment ref="M1122" authorId="1" shapeId="0" xr:uid="{FA96C3E4-B815-4A0E-94DC-89C319E073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12.08.25 al 31.01.26
05.03.26</t>
        </r>
      </text>
    </comment>
    <comment ref="L1123" authorId="0" shapeId="0" xr:uid="{34CDCCB0-CE92-40C3-801B-D722B5CA581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31/07/23
</t>
        </r>
      </text>
    </comment>
    <comment ref="M1123" authorId="0" shapeId="0" xr:uid="{7DF250D6-7477-43E9-840D-2AEA1E60EA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28/12/23</t>
        </r>
      </text>
    </comment>
    <comment ref="L1124" authorId="0" shapeId="0" xr:uid="{F8A79EE3-14C4-4E8B-BA7F-8ED96682F0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26/10/22, 10/07/23
</t>
        </r>
      </text>
    </comment>
    <comment ref="M1124" authorId="0" shapeId="0" xr:uid="{93B69020-F8E9-4BE6-AAF1-7F871325032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31/12/22, 18/11/23
</t>
        </r>
      </text>
    </comment>
    <comment ref="L1125" authorId="0" shapeId="0" xr:uid="{17824110-3E66-409A-8610-B197DE78FB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09/06/25</t>
        </r>
      </text>
    </comment>
    <comment ref="M1125" authorId="0" shapeId="0" xr:uid="{3A2E9E5C-AC2C-4B9F-890D-FF5AFA1365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24/07/25
</t>
        </r>
      </text>
    </comment>
    <comment ref="E1133" authorId="1" shapeId="0" xr:uid="{9156C71A-6D96-4D8F-8F64-BE1742FEB19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137" authorId="0" shapeId="0" xr:uid="{E72E4EB9-B7FF-4E89-A5FE-E08B0E9D5C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22/11/22, 17/08/2210/07/23, 18/12/23, 19/12/23</t>
        </r>
      </text>
    </comment>
    <comment ref="M1137" authorId="0" shapeId="0" xr:uid="{0D71CA1C-E3AF-4F00-BBE9-099B5DC469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05/03/22, 06/10/221, 15/12/23, 28/12/23
16/03/24</t>
        </r>
      </text>
    </comment>
    <comment ref="L1146" authorId="1" shapeId="0" xr:uid="{B22A7F5B-CE46-42A4-A2BD-0478B32E21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27/11/23</t>
        </r>
      </text>
    </comment>
    <comment ref="M1146" authorId="0" shapeId="0" xr:uid="{B2B6F27E-5285-45CE-9936-CFF102AFF8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12/02/22
23/12/23</t>
        </r>
      </text>
    </comment>
    <comment ref="M1159" authorId="0" shapeId="0" xr:uid="{00EEB61B-2939-4A6D-A98B-666EF3C15B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162" authorId="0" shapeId="0" xr:uid="{6AD6DFE1-1156-45C0-AE16-187CF2FDE0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04/10/22, 24/10/22</t>
        </r>
      </text>
    </comment>
    <comment ref="M1162" authorId="0" shapeId="0" xr:uid="{DCC4F8EC-4F22-4D10-9B88-98B599C3AF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15/10/22, 24/12/22</t>
        </r>
      </text>
    </comment>
    <comment ref="E1168" authorId="0" shapeId="0" xr:uid="{E0727EF6-DB58-4FF7-AF7C-45BA3ED584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REGISTRADO
</t>
        </r>
      </text>
    </comment>
    <comment ref="Q1168" authorId="0" shapeId="0" xr:uid="{EE2F882B-5893-4B7B-A75D-96D2B923AB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Registro en T Registro SUNAT</t>
        </r>
      </text>
    </comment>
    <comment ref="L1180" authorId="0" shapeId="0" xr:uid="{D09A0757-FE80-40B7-9FCD-3C8DE3B681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11/11/21</t>
        </r>
      </text>
    </comment>
    <comment ref="M1180" authorId="0" shapeId="0" xr:uid="{080BD041-0F78-4D50-838A-5AC16D974D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24/11/21</t>
        </r>
      </text>
    </comment>
    <comment ref="L1183" authorId="5" shapeId="0" xr:uid="{C3DEBF6C-EC13-4EE7-832B-662ED980E4C4}">
      <text>
        <r>
          <rPr>
            <sz val="11"/>
            <color theme="1"/>
            <rFont val="Calibri"/>
            <family val="2"/>
            <scheme val="minor"/>
          </rPr>
          <t>jose Humberto Castillo Ruiz:
18/04/24</t>
        </r>
      </text>
    </comment>
    <comment ref="M1183" authorId="5" shapeId="0" xr:uid="{5578661B-6044-4F45-9EE6-B1FB342F26C7}">
      <text>
        <r>
          <rPr>
            <sz val="11"/>
            <color theme="1"/>
            <rFont val="Calibri"/>
            <family val="2"/>
            <scheme val="minor"/>
          </rPr>
          <t>jose Humberto Castillo Ruiz:
25/07/24</t>
        </r>
      </text>
    </comment>
    <comment ref="L1188" authorId="0" shapeId="0" xr:uid="{26F453C4-E0CA-4870-8848-5C90B615DB3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05/08/21</t>
        </r>
      </text>
    </comment>
    <comment ref="M1188" authorId="0" shapeId="0" xr:uid="{8CD67E86-3F4B-4CD6-A340-9EB4EAA7A4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15/09/21</t>
        </r>
      </text>
    </comment>
    <comment ref="L1189" authorId="0" shapeId="0" xr:uid="{A4DB0F6D-1BD6-4A52-8995-36F7322876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12/08/21
14/10/2021</t>
        </r>
      </text>
    </comment>
    <comment ref="M1189" authorId="0" shapeId="0" xr:uid="{E5373632-D775-4D37-8B09-1D23BFD0D1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25/08/21 ,  27/10/2021</t>
        </r>
      </text>
    </comment>
    <comment ref="L1197" authorId="0" shapeId="0" xr:uid="{B4DD3D1F-C06F-4F37-9BDE-0B0BE556C4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22/02/24</t>
        </r>
      </text>
    </comment>
    <comment ref="M1197" authorId="0" shapeId="0" xr:uid="{F70DA729-07BA-481E-B02F-1D2D493443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20/03/24</t>
        </r>
      </text>
    </comment>
    <comment ref="L1198" authorId="0" shapeId="0" xr:uid="{841C1C8C-D00D-4BB4-88BE-FD8E6C5C89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10/02/21, 19/04/21, 20/09/21
</t>
        </r>
      </text>
    </comment>
    <comment ref="M1198" authorId="0" shapeId="0" xr:uid="{1250F4D7-4782-44AA-B607-9E79EA1216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23/05/21, 03/10/21</t>
        </r>
      </text>
    </comment>
    <comment ref="L1202" authorId="0" shapeId="0" xr:uid="{9937AFB6-E8BC-4400-95E6-EF4248E0B7F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23/08/21</t>
        </r>
      </text>
    </comment>
    <comment ref="M1202" authorId="0" shapeId="0" xr:uid="{2525D10C-FBCA-45DC-B91A-F4F796DD31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05/09/21
</t>
        </r>
      </text>
    </comment>
    <comment ref="L1203" authorId="0" shapeId="0" xr:uid="{00000000-0006-0000-0100-000007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26/11/18</t>
        </r>
      </text>
    </comment>
    <comment ref="M1203" authorId="0" shapeId="0" xr:uid="{00000000-0006-0000-0100-000008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30/01/19
</t>
        </r>
      </text>
    </comment>
    <comment ref="E1205" authorId="1" shapeId="0" xr:uid="{27351399-9AFE-4486-8A39-7F1B222757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1206" authorId="0" shapeId="0" xr:uid="{08FCA51D-C598-46ED-AF01-74D52FB3E0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14/10/19
</t>
        </r>
      </text>
    </comment>
    <comment ref="M1206" authorId="0" shapeId="0" xr:uid="{B1F92B61-EFFB-43AA-A715-00C6811A06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02/11/19
</t>
        </r>
      </text>
    </comment>
    <comment ref="F1207" authorId="0" shapeId="0" xr:uid="{59A4A7D1-5145-4209-AB04-9E70D69772C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10" authorId="0" shapeId="0" xr:uid="{1E3D85DB-95B0-4801-A310-4091C6D916B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11/11/21
09/12/21</t>
        </r>
      </text>
    </comment>
    <comment ref="M1210" authorId="0" shapeId="0" xr:uid="{16418FED-6025-4E79-B007-E6EAEBE08A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24/11/21, 22/12/21</t>
        </r>
      </text>
    </comment>
    <comment ref="L1211" authorId="0" shapeId="0" xr:uid="{CD06CC09-F465-465B-9B3A-9DA0D1900D7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03/10/23</t>
        </r>
      </text>
    </comment>
    <comment ref="M1211" authorId="0" shapeId="0" xr:uid="{95B8DCD0-FFD5-43BD-A95C-BABC4E50F4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30/10/23
</t>
        </r>
      </text>
    </comment>
    <comment ref="L1213" authorId="0" shapeId="0" xr:uid="{917D2E41-72BE-4DF2-B1F6-426CB194A4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31/08/22, 17/10/22, 11/09/23, 13/11/23
</t>
        </r>
      </text>
    </comment>
    <comment ref="M1213" authorId="0" shapeId="0" xr:uid="{8D57C4AA-EBA2-4192-8E94-96FE250A2F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17/09/22, 26/11/22, 23/09/23</t>
        </r>
      </text>
    </comment>
    <comment ref="E1221" authorId="0" shapeId="0" xr:uid="{2BB5F4F4-D0B4-4AF8-9E59-FE53329C39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
</t>
        </r>
      </text>
    </comment>
    <comment ref="L1225" authorId="0" shapeId="0" xr:uid="{2EEC67E2-8AE5-4DB6-8055-9C9A480691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03/10/19</t>
        </r>
      </text>
    </comment>
    <comment ref="M1225" authorId="0" shapeId="0" xr:uid="{242CBBBD-F627-4476-8E77-414FEAA655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13/11/19
</t>
        </r>
      </text>
    </comment>
    <comment ref="L1228" authorId="0" shapeId="0" xr:uid="{68C39988-8E04-4A2C-9091-B1A72F5521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21/10/21</t>
        </r>
      </text>
    </comment>
    <comment ref="M1228" authorId="0" shapeId="0" xr:uid="{88AC89CB-FF4B-4D8D-BBF8-FD4F2C2F29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22/12/21</t>
        </r>
      </text>
    </comment>
    <comment ref="L1229" authorId="0" shapeId="0" xr:uid="{896A1942-4943-4910-A71C-6A47770989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</t>
        </r>
      </text>
    </comment>
    <comment ref="M1229" authorId="0" shapeId="0" xr:uid="{5B54C45A-2E53-4645-8A6D-A8F1D1D27E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12/02/24</t>
        </r>
      </text>
    </comment>
    <comment ref="L1232" authorId="0" shapeId="0" xr:uid="{3A4A0507-F771-4437-965D-0BECBD1444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24/05/21</t>
        </r>
      </text>
    </comment>
    <comment ref="M1232" authorId="0" shapeId="0" xr:uid="{2CF93AA9-38AE-46D3-ADFA-6BB932F158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12/07/21</t>
        </r>
      </text>
    </comment>
    <comment ref="L1234" authorId="0" shapeId="0" xr:uid="{B9769E3B-5255-47D6-B561-0107BA42B6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16/11/22</t>
        </r>
      </text>
    </comment>
    <comment ref="M1234" authorId="0" shapeId="0" xr:uid="{2CCA321D-92CF-4C9D-A4D7-B426353D81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</t>
        </r>
      </text>
    </comment>
    <comment ref="L1244" authorId="0" shapeId="0" xr:uid="{0D3FC1C2-9C6A-4F51-9F29-55A9FFBC66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08/02/24</t>
        </r>
      </text>
    </comment>
    <comment ref="M1244" authorId="0" shapeId="0" xr:uid="{4E92067C-B5D8-44C8-8B17-9A1BBC3078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10/02/24</t>
        </r>
      </text>
    </comment>
    <comment ref="M1248" authorId="0" shapeId="0" xr:uid="{86CE1C0B-BEF9-4E8A-997E-BA8C5D5627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249" authorId="0" shapeId="0" xr:uid="{4B8978CA-C5FF-4CA7-8367-D862AA49CE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19/08/21</t>
        </r>
      </text>
    </comment>
    <comment ref="M1249" authorId="0" shapeId="0" xr:uid="{69B2EED6-DFC8-492F-B307-665D4DE70A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01/09/21
</t>
        </r>
      </text>
    </comment>
    <comment ref="L1251" authorId="0" shapeId="0" xr:uid="{8BF06A28-7B97-4788-9446-02583D44FAB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</t>
        </r>
      </text>
    </comment>
    <comment ref="M1251" authorId="0" shapeId="0" xr:uid="{0D0D2F50-3E6A-4DEC-82B9-9455D1721586}">
      <text>
        <r>
          <rPr>
            <sz val="11"/>
            <color theme="1"/>
            <rFont val="Calibri"/>
            <family val="2"/>
            <scheme val="minor"/>
          </rPr>
          <t>08/03/21</t>
        </r>
      </text>
    </comment>
    <comment ref="L1256" authorId="0" shapeId="0" xr:uid="{C661D285-4A6C-4625-9BED-F68B0974C5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10/07/23</t>
        </r>
      </text>
    </comment>
    <comment ref="M1256" authorId="0" shapeId="0" xr:uid="{F87920D6-F975-4091-8D32-CBA6F352E1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31/07/23</t>
        </r>
      </text>
    </comment>
    <comment ref="E1259" authorId="1" shapeId="0" xr:uid="{89E1176A-C3C7-47A3-AF74-28B6D0C819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268" authorId="0" shapeId="0" xr:uid="{344273D0-9CE8-455C-8F19-F1CB9D731C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29/08/22, 05/12/22, 16/08/23, 20/11/23, 26/12/2023</t>
        </r>
      </text>
    </comment>
    <comment ref="M1268" authorId="0" shapeId="0" xr:uid="{6A409A89-8EB8-46A6-A7CC-05FBD2CDFC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08/10/22, 17/12/22, 02/09/23, 02/12/23,  28/12/2023</t>
        </r>
      </text>
    </comment>
    <comment ref="M1270" authorId="0" shapeId="0" xr:uid="{BC00862D-09F6-49E5-9E7A-96F141C6687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H1274" authorId="1" shapeId="0" xr:uid="{A0CD4663-AE1B-4AE1-98C3-47EB55F117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Registrado como peón en T-registro</t>
        </r>
      </text>
    </comment>
    <comment ref="L1282" authorId="0" shapeId="0" xr:uid="{16810C4D-16A9-49A5-8928-7EE4B4C6BC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27/10/23</t>
        </r>
      </text>
    </comment>
    <comment ref="M1282" authorId="0" shapeId="0" xr:uid="{1DA7FB8B-385E-4050-8B85-5E5BFB83A9F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11/11/23, 09/03/25
</t>
        </r>
      </text>
    </comment>
    <comment ref="L1285" authorId="0" shapeId="0" xr:uid="{4EDF83D4-DA6D-4311-A8CE-7782A3D77D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13/01/21, 15/03/21</t>
        </r>
      </text>
    </comment>
    <comment ref="M1285" authorId="0" shapeId="0" xr:uid="{32849C7F-F32A-4AB2-9345-322C6214F0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07/03/21, 19/12/21</t>
        </r>
      </text>
    </comment>
    <comment ref="M1286" authorId="1" shapeId="0" xr:uid="{FE369208-C9DB-4130-B5AE-E8F736F894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24.09.25 al 18.02.26
02.03.26</t>
        </r>
      </text>
    </comment>
    <comment ref="M1288" authorId="0" shapeId="0" xr:uid="{7C6665AB-801F-4A98-BEC2-59094705CC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E1290" authorId="0" shapeId="0" xr:uid="{01E37C52-2495-45D1-88A5-2C6A3C2A3C9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 otro empleador</t>
        </r>
      </text>
    </comment>
    <comment ref="L1295" authorId="0" shapeId="0" xr:uid="{E4AAEFE1-1F66-433B-8945-E12A0CAC20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06/11/21, 06/09/22, 26/10/22</t>
        </r>
      </text>
    </comment>
    <comment ref="M1295" authorId="0" shapeId="0" xr:uid="{C90929FA-8020-4859-B917-E647E472133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13/01/22, 10/10/22, 31/12/22</t>
        </r>
      </text>
    </comment>
    <comment ref="L1299" authorId="0" shapeId="0" xr:uid="{93D41354-6548-4950-BAB6-8C2447B137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23/09/2021</t>
        </r>
      </text>
    </comment>
    <comment ref="M1299" authorId="0" shapeId="0" xr:uid="{32F24613-A5B5-46A9-A277-55E71BAEF24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06/10/2021</t>
        </r>
      </text>
    </comment>
    <comment ref="L1306" authorId="0" shapeId="0" xr:uid="{1283E5DE-E27A-4C1D-8596-B3446BBED635}">
      <text>
        <r>
          <rPr>
            <sz val="11"/>
            <color theme="1"/>
            <rFont val="Calibri"/>
            <family val="2"/>
            <scheme val="minor"/>
          </rPr>
          <t>usuario:
15/08/22, 
17/10/22, 21/08/23, 12/10/23, 23/10/23</t>
        </r>
      </text>
    </comment>
    <comment ref="M1306" authorId="0" shapeId="0" xr:uid="{F9DEB50C-C63F-48D8-826B-AFB8F3687E6B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
</t>
        </r>
      </text>
    </comment>
    <comment ref="L1312" authorId="0" shapeId="0" xr:uid="{BAE574DB-A605-424D-9DFE-ADD21556BC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22/07/21, 19/08/21</t>
        </r>
      </text>
    </comment>
    <comment ref="M1312" authorId="0" shapeId="0" xr:uid="{11EEAB99-AC7D-4685-B6F1-6E8029E3ED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04/08/21
01/09/21</t>
        </r>
      </text>
    </comment>
    <comment ref="L1320" authorId="0" shapeId="0" xr:uid="{AE4B22B6-3735-4610-B346-92720E1B8C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04/12/23</t>
        </r>
      </text>
    </comment>
    <comment ref="M1320" authorId="0" shapeId="0" xr:uid="{3CA2C47F-E8C3-46C0-A471-60E94AB061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03/01/24</t>
        </r>
      </text>
    </comment>
    <comment ref="L1321" authorId="0" shapeId="0" xr:uid="{108D62EA-5C06-424A-B51E-DEE6910DBC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19/02/23</t>
        </r>
      </text>
    </comment>
    <comment ref="M1321" authorId="0" shapeId="0" xr:uid="{B5B50431-414E-4948-8171-211479E0EB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04/03/23</t>
        </r>
      </text>
    </comment>
    <comment ref="L1322" authorId="0" shapeId="0" xr:uid="{F0508F20-97E3-40DD-A11B-D79D8B17BB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21/08/25</t>
        </r>
      </text>
    </comment>
    <comment ref="E1329" authorId="0" shapeId="0" xr:uid="{FB7FA3AF-08E9-4EE6-A4F3-962670F6D6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5ta. cat</t>
        </r>
      </text>
    </comment>
    <comment ref="L1330" authorId="0" shapeId="0" xr:uid="{75C8CEB7-9B9D-4334-BF3E-1CBF78232F8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06/11/20</t>
        </r>
      </text>
    </comment>
    <comment ref="M1330" authorId="0" shapeId="0" xr:uid="{8F416D46-F723-44A0-AABA-8024CE936A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02/12/20</t>
        </r>
      </text>
    </comment>
    <comment ref="L1331" authorId="0" shapeId="0" xr:uid="{5A7C0E73-F18C-4D00-A7CA-6FA1EC368B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</t>
        </r>
      </text>
    </comment>
    <comment ref="M1331" authorId="0" shapeId="0" xr:uid="{6B82B192-2741-4B65-A586-92780F6EE0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09/05/21</t>
        </r>
      </text>
    </comment>
    <comment ref="L1332" authorId="0" shapeId="0" xr:uid="{488EF7F9-4CE5-4C90-B7B5-426B9744C64F}">
      <text>
        <r>
          <rPr>
            <sz val="11"/>
            <color theme="1"/>
            <rFont val="Calibri"/>
            <family val="2"/>
            <scheme val="minor"/>
          </rPr>
          <t>usuario:
19/09/22, 17/10/22, 21/11/22, 10/07/23, 02/10/23, 04/12/23, 19/09/24, 14/10/24</t>
        </r>
      </text>
    </comment>
    <comment ref="M1332" authorId="0" shapeId="0" xr:uid="{362029A7-E80F-4CAD-88E8-FE0F8F62CA28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15/12/23, 28/09/24
</t>
        </r>
      </text>
    </comment>
    <comment ref="L1336" authorId="0" shapeId="0" xr:uid="{717E2358-586C-4C21-8FED-D075A0653BF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27/02/23, 16/05/23</t>
        </r>
      </text>
    </comment>
    <comment ref="M1336" authorId="0" shapeId="0" xr:uid="{CD4CFE7E-7FDA-4415-8B65-D59662DC52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03/03/23, 07/12/23</t>
        </r>
      </text>
    </comment>
    <comment ref="L1351" authorId="0" shapeId="0" xr:uid="{16909965-1D2B-44FB-9FD9-E0EA6BC39F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26/10/23
</t>
        </r>
      </text>
    </comment>
    <comment ref="M1351" authorId="0" shapeId="0" xr:uid="{D85C66CE-1415-4CCB-88D7-9B7BCCB171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28/10/23
</t>
        </r>
      </text>
    </comment>
    <comment ref="L1354" authorId="0" shapeId="0" xr:uid="{69D6FA53-C56D-4B6F-B213-49511E71086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29/01/16</t>
        </r>
      </text>
    </comment>
    <comment ref="M1354" authorId="0" shapeId="0" xr:uid="{540A9924-D76C-4DE2-A8E9-EDCFD1497B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23/03/16</t>
        </r>
      </text>
    </comment>
    <comment ref="L1356" authorId="1" shapeId="0" xr:uid="{438DFBA2-B6A6-47C8-8840-DF3A57817A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02/10/2023</t>
        </r>
      </text>
    </comment>
    <comment ref="M1356" authorId="1" shapeId="0" xr:uid="{4A9C9C80-D13E-4A76-AC72-109267B17F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02/10/2023</t>
        </r>
      </text>
    </comment>
    <comment ref="E1359" authorId="0" shapeId="0" xr:uid="{9C263FE9-41AF-42B2-ACD5-C7AF093133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361" authorId="0" shapeId="0" xr:uid="{01FD9FED-5417-4D25-A2B0-B546837BD5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09/09/21</t>
        </r>
      </text>
    </comment>
    <comment ref="M1361" authorId="0" shapeId="0" xr:uid="{53D74CAC-680B-4A5D-BDE9-1C7627033E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22/09/21</t>
        </r>
      </text>
    </comment>
    <comment ref="L1362" authorId="0" shapeId="0" xr:uid="{BD2EF191-5FEB-4367-9542-8A3DDB48FC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11/12/23</t>
        </r>
      </text>
    </comment>
    <comment ref="M1362" authorId="5" shapeId="0" xr:uid="{B034349C-C94E-4A7D-A7D4-54EC6572569C}">
      <text>
        <r>
          <rPr>
            <sz val="11"/>
            <color theme="1"/>
            <rFont val="Calibri"/>
            <family val="2"/>
            <scheme val="minor"/>
          </rPr>
          <t>jose Humberto Castillo Ruiz:
25/05/24</t>
        </r>
      </text>
    </comment>
    <comment ref="L1368" authorId="0" shapeId="0" xr:uid="{29787D24-77D5-4AD0-917C-2B13916EDB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14/06/21, 27/09/2115/11/21</t>
        </r>
      </text>
    </comment>
    <comment ref="M1368" authorId="0" shapeId="0" xr:uid="{928D12AF-0A3E-4C79-BA53-19903AFB08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28/02/21, 11/07/21, 03/10/21
12/12/21</t>
        </r>
      </text>
    </comment>
    <comment ref="L1369" authorId="0" shapeId="0" xr:uid="{446820D1-5613-4585-A033-4BFB32BB4BB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10/04/23
</t>
        </r>
      </text>
    </comment>
    <comment ref="M1369" authorId="0" shapeId="0" xr:uid="{0947969E-B67A-4A1B-8C21-BEE7586A2F6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21/06/23</t>
        </r>
      </text>
    </comment>
    <comment ref="L1370" authorId="0" shapeId="0" xr:uid="{19DDFF59-1AEB-4735-955C-E836E4F1AA0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01/09/22</t>
        </r>
      </text>
    </comment>
    <comment ref="M1370" authorId="0" shapeId="0" xr:uid="{97923C84-C6D7-4043-89D6-55BD9E63BE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</t>
        </r>
      </text>
    </comment>
    <comment ref="L1373" authorId="0" shapeId="0" xr:uid="{666506DE-CEEF-4165-966C-2A5CAA3183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18/07/23</t>
        </r>
      </text>
    </comment>
    <comment ref="M1373" authorId="0" shapeId="0" xr:uid="{3D22637F-00E2-441C-8195-02996152DD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07/12/23</t>
        </r>
      </text>
    </comment>
    <comment ref="N1377" authorId="0" shapeId="0" xr:uid="{807D735D-ED27-4463-AAAF-DE7731B6F0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Integra  del 16.05.22 Aportar a partir de jul.22</t>
        </r>
      </text>
    </comment>
    <comment ref="L1386" authorId="0" shapeId="0" xr:uid="{A00156C5-7A5B-405F-889B-E8E288BDCA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07/06/21</t>
        </r>
      </text>
    </comment>
    <comment ref="M1386" authorId="0" shapeId="0" xr:uid="{C555842A-3493-477D-A3B1-55BE0340D6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16/04/22</t>
        </r>
      </text>
    </comment>
    <comment ref="L1388" authorId="0" shapeId="0" xr:uid="{14524AF3-1635-4EAF-A2B2-EFF899E9EC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26/04/21, 08/06/21, 12/08/21, 13/12/21
</t>
        </r>
      </text>
    </comment>
    <comment ref="M1388" authorId="0" shapeId="0" xr:uid="{6CEE1D52-91E1-47B1-BD1C-60E21418AA6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10/05/21, 06/07/21. 03/10/21, 19/12/21</t>
        </r>
      </text>
    </comment>
    <comment ref="M1390" authorId="1" shapeId="0" xr:uid="{17D21255-4E15-47DC-BCD8-47C5FCB2EF3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14.01.26 al 18.02.26
05.03.26</t>
        </r>
      </text>
    </comment>
    <comment ref="M1395" authorId="1" shapeId="0" xr:uid="{7534BE24-E178-47B1-B8EC-0A33308E9F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11.11 al 06.12.25
16.02.26</t>
        </r>
      </text>
    </comment>
    <comment ref="L1398" authorId="0" shapeId="0" xr:uid="{7BC4E0C0-EBC8-4EE7-8878-0133B80043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01/07/22</t>
        </r>
      </text>
    </comment>
    <comment ref="M1398" authorId="0" shapeId="0" xr:uid="{BF8F4DDD-125A-4389-BDB1-53C65B60BE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28/02/23</t>
        </r>
      </text>
    </comment>
    <comment ref="L1399" authorId="0" shapeId="0" xr:uid="{E33E6357-EAF6-4903-815E-BF472FAE96E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26/06/23</t>
        </r>
      </text>
    </comment>
    <comment ref="M1399" authorId="0" shapeId="0" xr:uid="{1C50C5E9-A9F3-4935-A96D-56DC8224E17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16/09/23
</t>
        </r>
      </text>
    </comment>
    <comment ref="E1400" authorId="0" shapeId="0" xr:uid="{02E2D95A-2631-41A2-A9D8-0B86DC5E76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 5ta</t>
        </r>
      </text>
    </comment>
    <comment ref="L1402" authorId="0" shapeId="0" xr:uid="{00000000-0006-0000-0100-00003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15/11/2019</t>
        </r>
      </text>
    </comment>
    <comment ref="L1405" authorId="0" shapeId="0" xr:uid="{E72823A5-41DF-4047-B10F-23B04F04FA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02/08/21</t>
        </r>
      </text>
    </comment>
    <comment ref="M1405" authorId="0" shapeId="0" xr:uid="{28265C61-E13C-4F9E-8385-E14F6E13A3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05/09/21</t>
        </r>
      </text>
    </comment>
    <comment ref="E1406" authorId="1" shapeId="0" xr:uid="{EF30DD06-1D64-45B3-B0EA-EE8287058B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411" authorId="0" shapeId="0" xr:uid="{C7B82582-109E-4719-8A0F-3475B219CE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22/12/22</t>
        </r>
      </text>
    </comment>
    <comment ref="M1411" authorId="0" shapeId="0" xr:uid="{8A33AFF6-FCBA-42C5-974C-2347541100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28/01/23</t>
        </r>
      </text>
    </comment>
    <comment ref="E1413" authorId="1" shapeId="0" xr:uid="{A8501739-1125-4CF9-9B72-33D04E1F7D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421" authorId="0" shapeId="0" xr:uid="{2B7B34C0-B17D-4252-B802-D8D121A613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10/09/2021 </t>
        </r>
      </text>
    </comment>
    <comment ref="M1421" authorId="0" shapeId="0" xr:uid="{A7E7CB6A-2D53-453C-B800-2521107464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15/10/2021, 14/12/21</t>
        </r>
      </text>
    </comment>
    <comment ref="L1423" authorId="0" shapeId="0" xr:uid="{E50803A1-D4EA-4390-AC69-B63D11B783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09/09/21</t>
        </r>
      </text>
    </comment>
    <comment ref="M1423" authorId="0" shapeId="0" xr:uid="{DDBBA2FF-BC94-4C4D-A13F-A026F004C1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22/09/21</t>
        </r>
      </text>
    </comment>
    <comment ref="H1424" authorId="0" shapeId="0" xr:uid="{2209487B-E8FD-428C-B205-4F6E28DFB3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PEON</t>
        </r>
      </text>
    </comment>
    <comment ref="L1427" authorId="1" shapeId="0" xr:uid="{00000000-0006-0000-0100-00002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01/10/17, 04/06/18, 23/06/21</t>
        </r>
      </text>
    </comment>
    <comment ref="M1427" authorId="1" shapeId="0" xr:uid="{00000000-0006-0000-0100-00003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11/04/18,28/06/18, 16/02/22
</t>
        </r>
      </text>
    </comment>
    <comment ref="L1428" authorId="0" shapeId="0" xr:uid="{D6D5023E-3793-4383-ABF1-B5AA8E21589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24/03/21, 12/04/21, 31/05/21, 06/09/21
</t>
        </r>
      </text>
    </comment>
    <comment ref="M1428" authorId="0" shapeId="0" xr:uid="{1F9131A4-C061-46D1-AEDD-A0ADA087D0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28/03/21, 23/05/21, 29/08/21, 12/12/21
</t>
        </r>
      </text>
    </comment>
    <comment ref="H1429" authorId="0" shapeId="0" xr:uid="{7BA2C65A-8B77-433F-BD0B-CFF5899DC11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12/06/22 Como OFICIAL</t>
        </r>
      </text>
    </comment>
    <comment ref="L1430" authorId="0" shapeId="0" xr:uid="{00000000-0006-0000-0100-000026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28/10/19
</t>
        </r>
      </text>
    </comment>
    <comment ref="M1437" authorId="1" shapeId="0" xr:uid="{891837CD-7A16-4496-B4E3-BA095ACFFC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07.05.25 al 29.11.25
04.03.26</t>
        </r>
      </text>
    </comment>
    <comment ref="L1440" authorId="0" shapeId="0" xr:uid="{BF387630-2B33-49A9-A5E4-B42D8323D2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04/10/23</t>
        </r>
      </text>
    </comment>
    <comment ref="M1440" authorId="0" shapeId="0" xr:uid="{57D37FD3-1DB2-4172-84DC-33B8134405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11/11/23</t>
        </r>
      </text>
    </comment>
    <comment ref="M1441" authorId="1" shapeId="0" xr:uid="{009F46DB-2510-4D8F-9B78-3F4F66C266F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07.01.26 al 18.02.26 Leonardo Ortiz
11.03.26 Ferreñafe</t>
        </r>
      </text>
    </comment>
    <comment ref="L1447" authorId="1" shapeId="0" xr:uid="{21273019-7F6D-47A9-AE86-8B4C4805BC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Reingreso el 29/12/2025</t>
        </r>
      </text>
    </comment>
    <comment ref="M1447" authorId="1" shapeId="0" xr:uid="{E95B286D-DA2E-4070-A93F-3FD2A9E05E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14/11/2025 al 20/12/2025
Del 29/12/2025 al 15.01.26</t>
        </r>
      </text>
    </comment>
    <comment ref="L1450" authorId="0" shapeId="0" xr:uid="{FC64CDA1-F35F-4034-9795-3D916E9734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08/02/21, 13/04/21</t>
        </r>
      </text>
    </comment>
    <comment ref="M1450" authorId="0" shapeId="0" xr:uid="{2E03C423-AE74-4DF9-9482-EB4F0E4791F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21/02/21, 25/04/21</t>
        </r>
      </text>
    </comment>
    <comment ref="L1451" authorId="0" shapeId="0" xr:uid="{00000000-0006-0000-0100-00000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26/11/18</t>
        </r>
      </text>
    </comment>
    <comment ref="M1451" authorId="0" shapeId="0" xr:uid="{00000000-0006-0000-0100-00000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30/01/19
</t>
        </r>
      </text>
    </comment>
    <comment ref="L1456" authorId="0" shapeId="0" xr:uid="{960A99EC-9B20-4C06-848B-C60B5B89ED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17/02/21</t>
        </r>
      </text>
    </comment>
    <comment ref="M1456" authorId="0" shapeId="0" xr:uid="{27888856-9CCC-4385-8050-2E70C69B59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1460" authorId="0" shapeId="0" xr:uid="{AA9919E3-FD53-4326-BBBE-CD6A68D308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30/11/23</t>
        </r>
      </text>
    </comment>
    <comment ref="M1460" authorId="0" shapeId="0" xr:uid="{600AC186-C243-4E4A-B655-941DB5E151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30/11/23</t>
        </r>
      </text>
    </comment>
    <comment ref="N1460" authorId="0" shapeId="0" xr:uid="{6F0499CE-5439-4C09-A64F-8E1CAE8700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INTEGRA 02/12/23</t>
        </r>
      </text>
    </comment>
    <comment ref="L1461" authorId="0" shapeId="0" xr:uid="{0949A8F6-228B-41E5-8EAF-75BB1C35B2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09/01/24</t>
        </r>
      </text>
    </comment>
    <comment ref="M1461" authorId="0" shapeId="0" xr:uid="{867874DE-BA12-44DF-B566-39D86DC980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22/04/24
</t>
        </r>
      </text>
    </comment>
    <comment ref="L1462" authorId="0" shapeId="0" xr:uid="{50D5E112-DDEB-43C0-AB09-F78CE72DCF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13/09/21</t>
        </r>
      </text>
    </comment>
    <comment ref="M1462" authorId="0" shapeId="0" xr:uid="{C29549E7-25B6-409A-B806-F45E877CA5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23/12/21</t>
        </r>
      </text>
    </comment>
    <comment ref="L1464" authorId="0" shapeId="0" xr:uid="{72FFB116-A574-447A-A4CC-925E45D5C4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13/09/21, 
03/01/22, 13/02/24</t>
        </r>
      </text>
    </comment>
    <comment ref="M1464" authorId="0" shapeId="0" xr:uid="{11124F17-63A9-4648-B5AA-BDB69F37E3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14/12/21,
31/01/22, 23/03/24</t>
        </r>
      </text>
    </comment>
    <comment ref="L1468" authorId="0" shapeId="0" xr:uid="{3D0CDFBC-A4EC-4F37-88ED-D273A76CC7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24/05/21</t>
        </r>
      </text>
    </comment>
    <comment ref="M1468" authorId="0" shapeId="0" xr:uid="{7C0427AB-C67B-4730-9C7E-BDB8B43B920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30/05/21</t>
        </r>
      </text>
    </comment>
    <comment ref="L1469" authorId="0" shapeId="0" xr:uid="{0593A223-8E86-4A3B-AC1E-B47BD8BF85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16/07/25, 11/12/25</t>
        </r>
      </text>
    </comment>
    <comment ref="M1469" authorId="0" shapeId="0" xr:uid="{6E93812A-AECC-4344-9D2B-2B5DAF2AF6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29/11/25, 31/12/25</t>
        </r>
      </text>
    </comment>
    <comment ref="L1471" authorId="0" shapeId="0" xr:uid="{00000000-0006-0000-0100-00009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14/10/2019</t>
        </r>
      </text>
    </comment>
    <comment ref="M1471" authorId="0" shapeId="0" xr:uid="{00000000-0006-0000-0100-000094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26/01/16</t>
        </r>
      </text>
    </comment>
    <comment ref="L1474" authorId="0" shapeId="0" xr:uid="{C67CE8CC-F9A3-40D9-9B41-204CB3539A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18/01/22</t>
        </r>
      </text>
    </comment>
    <comment ref="M1474" authorId="0" shapeId="0" xr:uid="{87488867-D869-448E-937E-C3D457EA8D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16/04/22</t>
        </r>
      </text>
    </comment>
    <comment ref="E1475" authorId="0" shapeId="0" xr:uid="{D983EDA1-31F0-40D0-B0EB-0109F113A52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R.H.P.</t>
        </r>
      </text>
    </comment>
    <comment ref="M1475" authorId="0" shapeId="0" xr:uid="{1C978CE3-EDCB-4441-AAC5-97D6E879D0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hubo Relacion Laboral</t>
        </r>
      </text>
    </comment>
    <comment ref="L1476" authorId="0" shapeId="0" xr:uid="{E2889AB5-4653-441D-8AD0-58AA4357049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28/06/21</t>
        </r>
      </text>
    </comment>
    <comment ref="M1476" authorId="0" shapeId="0" xr:uid="{1181B97C-AAD4-45CD-AF58-18A9C133DB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01/08/2021</t>
        </r>
      </text>
    </comment>
    <comment ref="M1478" authorId="1" shapeId="0" xr:uid="{C8E2FC97-D987-4D7B-BBEE-C346CA47DAD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17.11.25 al 18.02.26
04.03.26</t>
        </r>
      </text>
    </comment>
    <comment ref="L1482" authorId="0" shapeId="0" xr:uid="{8B94BB13-EF9F-4E3B-BF16-9517B0C432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07/07/23</t>
        </r>
      </text>
    </comment>
    <comment ref="M1482" authorId="0" shapeId="0" xr:uid="{7BA936A1-C787-48D3-8F6E-F2DE2D51D2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19/08/23</t>
        </r>
      </text>
    </comment>
    <comment ref="L1483" authorId="0" shapeId="0" xr:uid="{30DAB725-FD53-4AD1-9BCB-B7A343F592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21/08/25</t>
        </r>
      </text>
    </comment>
    <comment ref="M1483" authorId="0" shapeId="0" xr:uid="{93697FDF-FBC4-4B61-8E72-0CE9B0F1C4E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03/09/25
02.10.25 al 07.03.26</t>
        </r>
      </text>
    </comment>
    <comment ref="L1484" authorId="0" shapeId="0" xr:uid="{DF94B141-97B1-4E12-84F5-58DE68EE6B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12/08/21</t>
        </r>
      </text>
    </comment>
    <comment ref="M1484" authorId="0" shapeId="0" xr:uid="{2212626F-C30D-4B06-902E-26A29CAB35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25/08/21
</t>
        </r>
      </text>
    </comment>
    <comment ref="L1488" authorId="0" shapeId="0" xr:uid="{932824D0-F71B-4B34-A0B0-7FE561C5E5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27/09/23</t>
        </r>
      </text>
    </comment>
    <comment ref="M1488" authorId="0" shapeId="0" xr:uid="{1F7415D3-800C-46AF-818F-661D5E3CDB8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07/03/23</t>
        </r>
      </text>
    </comment>
    <comment ref="L1492" authorId="0" shapeId="0" xr:uid="{C2733DE5-1D25-4711-AE31-8D981C2C25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09/01/24, 01/04/24
, 15/04/24</t>
        </r>
      </text>
    </comment>
    <comment ref="M1492" authorId="0" shapeId="0" xr:uid="{8986FB89-CE78-4533-B167-A6DFF81DE5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17/12/22, 28/10/23, 29/11/23, 25/05/24
</t>
        </r>
      </text>
    </comment>
    <comment ref="L1493" authorId="4" shapeId="0" xr:uid="{00000000-0006-0000-0100-0000A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20-MAY-2015</t>
        </r>
      </text>
    </comment>
    <comment ref="E1496" authorId="0" shapeId="0" xr:uid="{E20AF536-4BC6-4E5C-A136-41865F69AD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 5ta.</t>
        </r>
      </text>
    </comment>
    <comment ref="M1496" authorId="0" shapeId="0" xr:uid="{56FD7057-518F-4785-A6E7-2B3A1A9164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500" authorId="0" shapeId="0" xr:uid="{2595891A-1B76-4FD2-AF6F-289CBEFC8DC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</t>
        </r>
      </text>
    </comment>
    <comment ref="M1500" authorId="0" shapeId="0" xr:uid="{0FC8C932-A90C-47AF-AE79-2B94AB95E3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22/08/20</t>
        </r>
      </text>
    </comment>
    <comment ref="L1501" authorId="0" shapeId="0" xr:uid="{4B6576A1-1FA7-4AB4-B816-29CE88A800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06/07/21</t>
        </r>
      </text>
    </comment>
    <comment ref="L1502" authorId="1" shapeId="0" xr:uid="{CBA0B123-F3BD-4EFC-92A1-F628707414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04.10.22</t>
        </r>
      </text>
    </comment>
    <comment ref="M1502" authorId="1" shapeId="0" xr:uid="{E89E2BBE-0AC0-4874-8332-FE1D40C16A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23.12.22</t>
        </r>
      </text>
    </comment>
    <comment ref="H1508" authorId="0" shapeId="0" xr:uid="{B3EFE5BE-9A60-47DF-870A-C6AF34945B3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 partir ene.22 OFICIAL</t>
        </r>
      </text>
    </comment>
    <comment ref="L1510" authorId="0" shapeId="0" xr:uid="{48CE9C55-D019-4533-96F7-EB8ACDF147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24/07/22</t>
        </r>
      </text>
    </comment>
    <comment ref="M1510" authorId="0" shapeId="0" xr:uid="{772CDF55-EF43-4D9E-ABAF-C054A0E5F2A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</t>
        </r>
      </text>
    </comment>
    <comment ref="L1520" authorId="0" shapeId="0" xr:uid="{F206D60C-EEE6-428D-9376-4A835D2F86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23/02/22</t>
        </r>
      </text>
    </comment>
    <comment ref="M1520" authorId="0" shapeId="0" xr:uid="{CD7D8CD6-3DC8-4F63-B9E7-25AE5C8B08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30/04/22</t>
        </r>
      </text>
    </comment>
    <comment ref="L1521" authorId="0" shapeId="0" xr:uid="{53E39AF0-FA12-488A-8844-9215358793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11/06/20</t>
        </r>
      </text>
    </comment>
    <comment ref="M1521" authorId="0" shapeId="0" xr:uid="{EFD428D7-0185-4F39-85B9-25F810A2EF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26/07/20</t>
        </r>
      </text>
    </comment>
    <comment ref="L1522" authorId="0" shapeId="0" xr:uid="{A81F28D2-EEFB-4804-B69A-09D1A25492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14/12/20</t>
        </r>
      </text>
    </comment>
    <comment ref="M1522" authorId="0" shapeId="0" xr:uid="{AC65086A-0A5C-43ED-8B23-5295B2904A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20/12/20</t>
        </r>
      </text>
    </comment>
    <comment ref="E1523" authorId="1" shapeId="0" xr:uid="{A1FE6954-6B7A-4182-A6FD-FFC264F1FE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L1524" authorId="0" shapeId="0" xr:uid="{5EE8F49F-E10B-4372-BF01-8748106AE7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16/04/21</t>
        </r>
      </text>
    </comment>
    <comment ref="M1524" authorId="0" shapeId="0" xr:uid="{2E523EDE-F2D1-471B-B150-C73CDB00E5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</t>
        </r>
      </text>
    </comment>
    <comment ref="L1525" authorId="0" shapeId="0" xr:uid="{2E37A99F-BB71-41B8-A356-96435E5B16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25/01/21</t>
        </r>
      </text>
    </comment>
    <comment ref="M1525" authorId="0" shapeId="0" xr:uid="{B7FFE058-7CDB-4943-9831-0801FA7051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07/02/21</t>
        </r>
      </text>
    </comment>
    <comment ref="H1534" authorId="0" shapeId="0" xr:uid="{4CFC269B-8E0F-4367-94B2-CD2A6C612C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OPERARIO</t>
        </r>
      </text>
    </comment>
    <comment ref="L1534" authorId="0" shapeId="0" xr:uid="{8DC7E07E-644F-40AA-8192-5DB2698AAE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13/01/21, 08/02/21, 20/09/21
</t>
        </r>
      </text>
    </comment>
    <comment ref="M1534" authorId="0" shapeId="0" xr:uid="{99756B19-CEAB-47B4-96A1-9DD0FA71FD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18/01/2021, 29/08/21,
19/12/21</t>
        </r>
      </text>
    </comment>
    <comment ref="L1536" authorId="0" shapeId="0" xr:uid="{F97E3C49-4878-41E8-A30B-CDF061BDF3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07/08/23</t>
        </r>
      </text>
    </comment>
    <comment ref="M1536" authorId="0" shapeId="0" xr:uid="{AF6CA80C-EA42-4306-8135-8A0132ED62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26/10/22, 14/08/23</t>
        </r>
      </text>
    </comment>
    <comment ref="L1538" authorId="0" shapeId="0" xr:uid="{61156089-6286-4DA4-8065-641C2059C845}">
      <text>
        <r>
          <rPr>
            <sz val="11"/>
            <color theme="1"/>
            <rFont val="Calibri"/>
            <family val="2"/>
            <scheme val="minor"/>
          </rPr>
          <t>usuario:
24/01/24, 02/03/24</t>
        </r>
      </text>
    </comment>
    <comment ref="M1538" authorId="0" shapeId="0" xr:uid="{A18269CF-673C-45A2-A0D1-B2B1D4B36F0C}">
      <text>
        <r>
          <rPr>
            <sz val="11"/>
            <color theme="1"/>
            <rFont val="Calibri"/>
            <family val="2"/>
            <scheme val="minor"/>
          </rPr>
          <t>usuario:
26/02/24, 05/10/24</t>
        </r>
      </text>
    </comment>
    <comment ref="L1539" authorId="0" shapeId="0" xr:uid="{782051D3-F609-43F2-A6A8-F51C2ADE43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22/02/21</t>
        </r>
      </text>
    </comment>
    <comment ref="M1539" authorId="0" shapeId="0" xr:uid="{49A18FFB-B2F0-4840-88BB-9CEC0E11C7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1540" authorId="0" shapeId="0" xr:uid="{9AB7988E-30F7-4402-B20C-3D10FC17B51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04/01/22, 16/11/22, 
11/10/23, 12/03/24</t>
        </r>
      </text>
    </comment>
    <comment ref="M1540" authorId="0" shapeId="0" xr:uid="{DC10F028-110B-4268-BA48-1673CF8ACD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17/01/22, 07/01/23
15/12/23, 05/04/24
</t>
        </r>
      </text>
    </comment>
    <comment ref="E1541" authorId="1" shapeId="0" xr:uid="{995B08C0-8435-473E-A630-06EDCDA6B46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543" authorId="5" shapeId="0" xr:uid="{72A7562C-B49B-4794-812F-58E6EF0A61F4}">
      <text>
        <r>
          <rPr>
            <sz val="11"/>
            <color theme="1"/>
            <rFont val="Calibri"/>
            <family val="2"/>
            <scheme val="minor"/>
          </rPr>
          <t>jose Humberto Castillo Ruiz:
04/07/23, 15/08/24</t>
        </r>
      </text>
    </comment>
    <comment ref="M1543" authorId="5" shapeId="0" xr:uid="{361913D8-C997-49EF-AC8E-31232BCC6E66}">
      <text>
        <r>
          <rPr>
            <sz val="11"/>
            <color theme="1"/>
            <rFont val="Calibri"/>
            <family val="2"/>
            <scheme val="minor"/>
          </rPr>
          <t>jose Humberto Castillo Ruiz:
21/10/23, 08/09/24</t>
        </r>
      </text>
    </comment>
    <comment ref="L1545" authorId="0" shapeId="0" xr:uid="{ABBA6D1A-CA3D-423C-BF0F-CD08E351939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21/12/22, 01/07/23</t>
        </r>
      </text>
    </comment>
    <comment ref="M1545" authorId="0" shapeId="0" xr:uid="{07FAACD2-BD48-4ACB-ABD5-33C69E5292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10/01/23, 07/07/23</t>
        </r>
      </text>
    </comment>
    <comment ref="L1548" authorId="0" shapeId="0" xr:uid="{4BA69095-D3CD-428D-9F9B-08385CDAEC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13/04/21, 08/06/21</t>
        </r>
      </text>
    </comment>
    <comment ref="M1548" authorId="0" shapeId="0" xr:uid="{CC17CD12-E799-41CA-9307-B67E56CE0A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23/05/21, 18/07/21
</t>
        </r>
      </text>
    </comment>
    <comment ref="L1550" authorId="0" shapeId="0" xr:uid="{B60F477D-1F6C-4DA1-AD8C-99794743B5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23/07/22, 01/11/22</t>
        </r>
      </text>
    </comment>
    <comment ref="M1550" authorId="0" shapeId="0" xr:uid="{88B52DA5-ECEF-423C-B53C-897FF6226C6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08/10/22, 01/03/23</t>
        </r>
      </text>
    </comment>
    <comment ref="E1555" authorId="0" shapeId="0" xr:uid="{7315187D-B575-4E07-979A-D87AA93591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559" authorId="0" shapeId="0" xr:uid="{0E8C63E8-A0AB-45C9-B470-CA6726428D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09/06/21</t>
        </r>
      </text>
    </comment>
    <comment ref="M1559" authorId="0" shapeId="0" xr:uid="{828509D3-4925-47C3-A0E8-11F83FB70C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06/07/21</t>
        </r>
      </text>
    </comment>
    <comment ref="L1565" authorId="0" shapeId="0" xr:uid="{838A329F-D0D1-4D7B-8E7A-A5F2F0035EE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12/12/23</t>
        </r>
      </text>
    </comment>
    <comment ref="M1565" authorId="0" shapeId="0" xr:uid="{3F714F64-4337-435B-9EB5-7C69165383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</t>
        </r>
      </text>
    </comment>
    <comment ref="L1568" authorId="0" shapeId="0" xr:uid="{8854F672-E208-45B6-82DA-17C345CDB2F7}">
      <text>
        <r>
          <rPr>
            <sz val="11"/>
            <color theme="1"/>
            <rFont val="Calibri"/>
            <family val="2"/>
            <scheme val="minor"/>
          </rPr>
          <t>usuario:
05/09/22, 19/12/22, 04/07/23, 31/07/23
25/09/2023, 05/08/24</t>
        </r>
      </text>
    </comment>
    <comment ref="M1568" authorId="0" shapeId="0" xr:uid="{E5C061B4-F2CC-49C8-AEAA-B850FDFAACBB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
</t>
        </r>
      </text>
    </comment>
    <comment ref="L1572" authorId="0" shapeId="0" xr:uid="{91F32D7B-11B3-4A42-9B1B-1739F521AB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19/10/21, 12/10/22, 04/07/23</t>
        </r>
      </text>
    </comment>
    <comment ref="M1572" authorId="0" shapeId="0" xr:uid="{F0A1B6CE-5FC0-45FB-B832-C28A97391D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22/01/22, 31/12/22, 30/11/23, 28/12/23</t>
        </r>
      </text>
    </comment>
    <comment ref="N1572" authorId="0" shapeId="0" xr:uid="{97E45BAC-159C-455A-909E-0949FA3A03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INTEGRA 02/12/23</t>
        </r>
      </text>
    </comment>
    <comment ref="E1573" authorId="1" shapeId="0" xr:uid="{A2C19331-E4C8-4ED1-8DE8-3A03540512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578" authorId="0" shapeId="0" xr:uid="{CA0C1AAD-3098-4ED5-9EEB-86D14D931670}">
      <text>
        <r>
          <rPr>
            <sz val="11"/>
            <color theme="1"/>
            <rFont val="Calibri"/>
            <family val="2"/>
            <scheme val="minor"/>
          </rPr>
          <t>usuario:
10/08/22, 04/10/22, 02/01/23, 04/07/23, 18/09/2023, 01/08/24, 19/08/24</t>
        </r>
      </text>
    </comment>
    <comment ref="M1578" authorId="0" shapeId="0" xr:uid="{938214A4-3C95-4CCD-B9EB-5026B0AC7C54}">
      <text>
        <r>
          <rPr>
            <sz val="11"/>
            <color theme="1"/>
            <rFont val="Calibri"/>
            <family val="2"/>
            <scheme val="minor"/>
          </rPr>
          <t>usuario:
26/03/16, 03/11/21, 12/02/22, 27/08/22, 26/11/22, 13/01/23, 27/08/23, 18/11/2023, 03/08/24, 31/08/24</t>
        </r>
      </text>
    </comment>
    <comment ref="L1579" authorId="0" shapeId="0" xr:uid="{F1AE2350-F58A-4B60-A877-15F88CA6FBC2}">
      <text>
        <r>
          <rPr>
            <b/>
            <sz val="9"/>
            <color indexed="81"/>
            <rFont val="Tahoma"/>
            <family val="2"/>
          </rPr>
          <t xml:space="preserve">
05/08/2021</t>
        </r>
      </text>
    </comment>
    <comment ref="M1579" authorId="0" shapeId="0" xr:uid="{456D7DF0-4FCB-401A-A466-C40CCDDFAB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18/08/2021</t>
        </r>
      </text>
    </comment>
    <comment ref="L1583" authorId="0" shapeId="0" xr:uid="{7CBCA0C9-AA55-4F72-A04C-802A90095D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31/03/22, 29/06/22, 12/06/23
</t>
        </r>
      </text>
    </comment>
    <comment ref="M1583" authorId="0" shapeId="0" xr:uid="{7B6C43B5-8D7C-4BA9-AB50-E377A7FB13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06/05/22, 06/07/22, 16/11/23
</t>
        </r>
      </text>
    </comment>
    <comment ref="L1584" authorId="0" shapeId="0" xr:uid="{ADB8AB91-1AE9-4925-B508-2FEEADAFF1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M1584" authorId="0" shapeId="0" xr:uid="{2F3E1BF4-9CBE-401D-8E44-24BA020C7C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11/03/24
</t>
        </r>
      </text>
    </comment>
    <comment ref="L1585" authorId="0" shapeId="0" xr:uid="{E6DFD6F8-0254-4385-8365-2862A28BE7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16/08/21</t>
        </r>
      </text>
    </comment>
    <comment ref="M1585" authorId="0" shapeId="0" xr:uid="{4BC4153D-30DB-4DA2-BD52-7ED5D18E3D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09/04/22
</t>
        </r>
      </text>
    </comment>
    <comment ref="L1590" authorId="0" shapeId="0" xr:uid="{63E35AAE-B613-440B-B0EE-BC2FC65351B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13/02/24</t>
        </r>
      </text>
    </comment>
    <comment ref="M1590" authorId="0" shapeId="0" xr:uid="{F1F8EDEF-B005-4808-8FEE-223845659C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18/03/24</t>
        </r>
      </text>
    </comment>
    <comment ref="L1591" authorId="0" shapeId="0" xr:uid="{0CA15594-C4B8-4B70-8F52-A14AE8F82C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22/03/21, 12/04/21, 18/05/21, 02/08/21
</t>
        </r>
      </text>
    </comment>
    <comment ref="M1591" authorId="0" shapeId="0" xr:uid="{2261A64F-C016-4A04-8D3E-642C94480F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28/03/21, 25/04/21, 13/06/21, 29/08/21</t>
        </r>
      </text>
    </comment>
    <comment ref="L1595" authorId="0" shapeId="0" xr:uid="{B812C7DC-5B35-4C2E-B156-2084C4138B64}">
      <text>
        <r>
          <rPr>
            <sz val="11"/>
            <color theme="1"/>
            <rFont val="Calibri"/>
            <family val="2"/>
            <scheme val="minor"/>
          </rPr>
          <t>usuario:
15/11/22,10/07/23, 01/09/23</t>
        </r>
      </text>
    </comment>
    <comment ref="M1595" authorId="0" shapeId="0" xr:uid="{86CCCA0D-996F-446A-A0D4-78E4F34EC7BB}">
      <text>
        <r>
          <rPr>
            <sz val="11"/>
            <color theme="1"/>
            <rFont val="Calibri"/>
            <family val="2"/>
            <scheme val="minor"/>
          </rPr>
          <t>usuario:
05/01/23, 31708/23, 28/12/23</t>
        </r>
      </text>
    </comment>
    <comment ref="N1595" authorId="0" shapeId="0" xr:uid="{4E51CBBE-AE79-4DC1-ADA7-197A812C03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01/09/23 INTEGRA</t>
        </r>
      </text>
    </comment>
    <comment ref="M1596" authorId="0" shapeId="0" xr:uid="{263D3096-05F6-45BF-B02A-7290DE3E67D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598" authorId="4" shapeId="0" xr:uid="{00000000-0006-0000-0100-00007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12/01/13, 01/04/16, 26/11/18,15/08/20, 29/09/21</t>
        </r>
      </text>
    </comment>
    <comment ref="M1598" authorId="2" shapeId="0" xr:uid="{00000000-0006-0000-0100-00007300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06/07/16, 31/01/19, 13710/20, 23/05/22
</t>
        </r>
      </text>
    </comment>
    <comment ref="L1614" authorId="0" shapeId="0" xr:uid="{B89C7082-0477-4CD0-8757-F95304196399}">
      <text>
        <r>
          <rPr>
            <sz val="11"/>
            <color theme="1"/>
            <rFont val="Calibri"/>
            <family val="2"/>
            <scheme val="minor"/>
          </rPr>
          <t>usuario:
11/08/22, 17/10/22, 10/07/23, 19/09/23,
04/12/23, 02/02/2024, 05/08/24</t>
        </r>
      </text>
    </comment>
    <comment ref="M1614" authorId="0" shapeId="0" xr:uid="{E43401E1-27E7-4B8A-BE70-D83B8E7CDFA0}">
      <text>
        <r>
          <rPr>
            <sz val="11"/>
            <color theme="1"/>
            <rFont val="Calibri"/>
            <family val="2"/>
            <scheme val="minor"/>
          </rPr>
          <t>usuario:
26/03/16, 03/11/21, 12/02/22,17/09/22, 02/01/23, 28/08/23, 04/11/23,   15/12/23, 07/02/2024, 31/08/24</t>
        </r>
      </text>
    </comment>
    <comment ref="E1615" authorId="0" shapeId="0" xr:uid="{BECC7A3A-6CB2-4A10-8194-F99370008D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ESTA REGISTRADO EN CS CAROLINA</t>
        </r>
      </text>
    </comment>
    <comment ref="L1617" authorId="0" shapeId="0" xr:uid="{FCE10095-993C-4E97-91AB-D2AF6E4C713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1617" authorId="0" shapeId="0" xr:uid="{C1E06801-0950-4A5C-AB26-AC29A04CA3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14/01/24</t>
        </r>
      </text>
    </comment>
    <comment ref="M1618" authorId="0" shapeId="0" xr:uid="{2FDAB725-3231-409D-850F-B459B3C2DF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619" authorId="0" shapeId="0" xr:uid="{61162652-58AD-4284-996C-5112FA2D7A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06/01/16</t>
        </r>
      </text>
    </comment>
    <comment ref="M1619" authorId="0" shapeId="0" xr:uid="{A7AE3A4B-62EF-4361-9ED7-628F1B1792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30/06/16</t>
        </r>
      </text>
    </comment>
    <comment ref="L1620" authorId="0" shapeId="0" xr:uid="{BE0FF17D-8CF7-4E47-9DE5-7B468796E6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06/12/22</t>
        </r>
      </text>
    </comment>
    <comment ref="M1620" authorId="0" shapeId="0" xr:uid="{A02E33A9-52A8-4DA6-9703-36B6146FD88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22/12/22</t>
        </r>
      </text>
    </comment>
    <comment ref="L1627" authorId="0" shapeId="0" xr:uid="{E90640E7-A3BB-4AAC-886A-6A60D04C84A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04/07/23</t>
        </r>
      </text>
    </comment>
    <comment ref="M1627" authorId="0" shapeId="0" xr:uid="{DDE9911D-55B1-494B-BBC9-FA56E230228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</t>
        </r>
      </text>
    </comment>
    <comment ref="L1630" authorId="0" shapeId="0" xr:uid="{00000000-0006-0000-0100-00003A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08/11/19, 21/07/20
</t>
        </r>
      </text>
    </comment>
    <comment ref="M1630" authorId="0" shapeId="0" xr:uid="{2D36FD98-1B33-4ACE-A71B-29A4F6C4D7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29/01/21</t>
        </r>
      </text>
    </comment>
    <comment ref="L1633" authorId="1" shapeId="0" xr:uid="{090A274B-1B82-4566-9BC5-20304A7984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20/06/23, 12/03/24
</t>
        </r>
      </text>
    </comment>
    <comment ref="M1633" authorId="1" shapeId="0" xr:uid="{2B4DE897-980E-45D3-ADCB-F0226BC948A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07/12/23, 12/06/24</t>
        </r>
      </text>
    </comment>
    <comment ref="L1635" authorId="0" shapeId="0" xr:uid="{79A69ADE-531B-4316-86E8-D24ACC8352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08-02-16
</t>
        </r>
      </text>
    </comment>
    <comment ref="M1635" authorId="0" shapeId="0" xr:uid="{1E056919-2B5F-4EAC-8889-719342BAD2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29-02-16
</t>
        </r>
      </text>
    </comment>
    <comment ref="L1637" authorId="0" shapeId="0" xr:uid="{50CA89C6-CDC9-4BF3-B11F-8D1396CA058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01/07/23</t>
        </r>
      </text>
    </comment>
    <comment ref="M1637" authorId="0" shapeId="0" xr:uid="{626E195E-1E2B-4D91-BA0F-F7AA86FF7B1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07/07/23</t>
        </r>
      </text>
    </comment>
    <comment ref="L1639" authorId="1" shapeId="0" xr:uid="{E1D44D89-9D85-451B-B7BE-3EEF9B52FD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20/06/22
</t>
        </r>
      </text>
    </comment>
    <comment ref="M1639" authorId="1" shapeId="0" xr:uid="{9AA57604-888C-4147-BB5D-6345D65246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10/07/22</t>
        </r>
      </text>
    </comment>
    <comment ref="L1645" authorId="0" shapeId="0" xr:uid="{6F816256-49AE-42ED-B1CB-8CC91234A4B3}">
      <text>
        <r>
          <rPr>
            <sz val="11"/>
            <color theme="1"/>
            <rFont val="Calibri"/>
            <family val="2"/>
            <scheme val="minor"/>
          </rPr>
          <t xml:space="preserve">usuario:
22/08/22, 21/11/22, 31/07/23, 11/09/23, 27/11/23, 19/08/24
</t>
        </r>
      </text>
    </comment>
    <comment ref="M1645" authorId="0" shapeId="0" xr:uid="{38128C3F-1EB3-4304-A4A3-E1958FCD848C}">
      <text>
        <r>
          <rPr>
            <sz val="11"/>
            <color theme="1"/>
            <rFont val="Calibri"/>
            <family val="2"/>
            <scheme val="minor"/>
          </rPr>
          <t>usuario:
01/10/22, 17/12/22, 27/08/23, 21/10/23, 28/12/23, 08/09/24</t>
        </r>
      </text>
    </comment>
    <comment ref="L1647" authorId="0" shapeId="0" xr:uid="{FD273662-B9FD-4EB9-A060-8066BA1E0D8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29/08/22, 04/10/22, 24/10/22, 05/12/22, 04/07/23, 21/08/23</t>
        </r>
      </text>
    </comment>
    <comment ref="M1647" authorId="0" shapeId="0" xr:uid="{5280AFB9-51F1-4B52-8E19-F3A17CF7BF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10/09/22, 15/10/22, 26/11/22, 24/12/22, 05/08/23, 04/11/23
</t>
        </r>
      </text>
    </comment>
    <comment ref="L1648" authorId="0" shapeId="0" xr:uid="{62029167-BAB4-4348-B8E2-A16FB6BE9C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12/09/22, 04/07/23</t>
        </r>
      </text>
    </comment>
    <comment ref="M1648" authorId="0" shapeId="0" xr:uid="{B869AB82-2972-4AAF-AC98-A78790F312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01/10/22, 29/07/23</t>
        </r>
      </text>
    </comment>
    <comment ref="L1649" authorId="0" shapeId="0" xr:uid="{A2F56771-F672-4BE0-B350-4B0181459999}">
      <text>
        <r>
          <rPr>
            <sz val="11"/>
            <color theme="1"/>
            <rFont val="Calibri"/>
            <family val="2"/>
            <scheme val="minor"/>
          </rPr>
          <t>usuario:
29/08/22, 17/10/22, 21/08/23, 02/10/23, 11/12/23</t>
        </r>
      </text>
    </comment>
    <comment ref="M1649" authorId="0" shapeId="0" xr:uid="{6C96A91D-33C1-4C1B-A35C-44597FB41B42}">
      <text>
        <r>
          <rPr>
            <sz val="11"/>
            <color theme="1"/>
            <rFont val="Calibri"/>
            <family val="2"/>
            <scheme val="minor"/>
          </rPr>
          <t xml:space="preserve">usuario:
01/10/2217/12/22, 19/09/23, 18/11/23, 28/12/23
</t>
        </r>
      </text>
    </comment>
    <comment ref="L1650" authorId="0" shapeId="0" xr:uid="{CC75DC39-8DFC-44DC-A1C2-08144FC62C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16/09/21</t>
        </r>
      </text>
    </comment>
    <comment ref="M1650" authorId="0" shapeId="0" xr:uid="{903C041C-C342-4387-9E9A-45D0E9A4357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29/09/21</t>
        </r>
      </text>
    </comment>
    <comment ref="E1655" authorId="0" shapeId="0" xr:uid="{62AD4C01-14D3-4863-A07B-B90D8143FAB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Sub contrat. Impermeab.</t>
        </r>
      </text>
    </comment>
    <comment ref="L1656" authorId="0" shapeId="0" xr:uid="{33B6E67B-31DC-4537-B3C2-895991157B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21/05/24</t>
        </r>
      </text>
    </comment>
    <comment ref="M1656" authorId="0" shapeId="0" xr:uid="{00D2363B-0FB0-4BC2-9D73-1E5317F415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01/06/24</t>
        </r>
      </text>
    </comment>
    <comment ref="L1657" authorId="0" shapeId="0" xr:uid="{0A39858A-5B0F-4A89-B9EE-D8A697BEAF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24/05/21, 10/08/21, 07/02/22
</t>
        </r>
      </text>
    </comment>
    <comment ref="M1657" authorId="0" shapeId="0" xr:uid="{ACFCFF37-6DCF-4F59-829B-9C0B86EB35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10/03/21, 28/03/21, 01/08/21, 10/10/21, 16/04/22</t>
        </r>
      </text>
    </comment>
    <comment ref="L1658" authorId="0" shapeId="0" xr:uid="{185C75E5-322F-42FC-B631-66E972EF75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</t>
        </r>
      </text>
    </comment>
    <comment ref="M1658" authorId="0" shapeId="0" xr:uid="{C8665E4D-7C2D-4EED-9CE0-3FB239A492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E1659" authorId="0" shapeId="0" xr:uid="{4024858A-EBBC-4A98-8075-29E9B629EE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5ta.</t>
        </r>
      </text>
    </comment>
    <comment ref="L1661" authorId="0" shapeId="0" xr:uid="{64715BFF-9729-462B-96D2-373C09829F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26/10/22, 05/02/23, 06/07/23</t>
        </r>
      </text>
    </comment>
    <comment ref="M1661" authorId="0" shapeId="0" xr:uid="{03C314BE-4245-4F81-BF53-0AE917F1C6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06/01/23, 28/02/23, 29/12/23</t>
        </r>
      </text>
    </comment>
    <comment ref="L1662" authorId="0" shapeId="0" xr:uid="{1E203D56-0C4D-4451-AC77-39CEAA0E65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03/05721, 31/05/21</t>
        </r>
      </text>
    </comment>
    <comment ref="M1662" authorId="0" shapeId="0" xr:uid="{BAF6C916-F118-44C5-8B41-E53A017B0F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17/05/21, 05/07/21</t>
        </r>
      </text>
    </comment>
    <comment ref="L1663" authorId="0" shapeId="0" xr:uid="{7104831D-8F15-4E98-8B59-66A171E1B0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21/06/23,
04/08/23
</t>
        </r>
      </text>
    </comment>
    <comment ref="M1663" authorId="0" shapeId="0" xr:uid="{343D0F1A-EEE2-40DA-A68D-99092C6FFB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26/07/23,
13/09/23</t>
        </r>
      </text>
    </comment>
    <comment ref="L1665" authorId="0" shapeId="0" xr:uid="{D50903FC-239B-4344-BD59-65D7871317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12/09/22
</t>
        </r>
      </text>
    </comment>
    <comment ref="M1665" authorId="0" shapeId="0" xr:uid="{E67D29B6-72B2-41B7-B785-63726500C0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</t>
        </r>
      </text>
    </comment>
    <comment ref="L1666" authorId="0" shapeId="0" xr:uid="{CC7B4F85-C263-41B6-B64C-61A12B6591BF}">
      <text>
        <r>
          <rPr>
            <sz val="11"/>
            <color theme="1"/>
            <rFont val="Calibri"/>
            <family val="2"/>
            <scheme val="minor"/>
          </rPr>
          <t>usuario:
05/12/22, 02/01/23, 04/07/23, 17/10/23, 27/11/23</t>
        </r>
      </text>
    </comment>
    <comment ref="M1666" authorId="0" shapeId="0" xr:uid="{C7E1D9E9-6943-45C6-9769-59AF59F653A1}">
      <text>
        <r>
          <rPr>
            <sz val="11"/>
            <color theme="1"/>
            <rFont val="Calibri"/>
            <family val="2"/>
            <scheme val="minor"/>
          </rPr>
          <t>usuario:
24/12/22, 07/01/23, 29/07/23, 13/11/23, 23/12/23</t>
        </r>
      </text>
    </comment>
    <comment ref="M1667" authorId="0" shapeId="0" xr:uid="{FEAE6353-BDF6-4A5E-9104-3FDF139C1C3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INICIO RELACION LABORA</t>
        </r>
      </text>
    </comment>
    <comment ref="M1672" authorId="1" shapeId="0" xr:uid="{8235AEA5-474B-4254-83EA-8F5BAF2AFE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11.06.25 al 14.02.26
02.03.26</t>
        </r>
      </text>
    </comment>
    <comment ref="M1673" authorId="1" shapeId="0" xr:uid="{FDE37CC6-F643-4C79-8532-702E62B28F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01/09 al 13/09/2025
Reingreso el 06/01/2026</t>
        </r>
      </text>
    </comment>
    <comment ref="L1676" authorId="0" shapeId="0" xr:uid="{BE37DC2F-53A1-4F05-9E63-C61A7979AF6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09/11/21</t>
        </r>
      </text>
    </comment>
    <comment ref="M1676" authorId="0" shapeId="0" xr:uid="{E2998D58-F57E-4978-80E6-3247C7F655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19/01/22</t>
        </r>
      </text>
    </comment>
    <comment ref="L1678" authorId="1" shapeId="0" xr:uid="{B722DB85-55D6-4D92-B5C1-C0583E626BF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
</t>
        </r>
      </text>
    </comment>
    <comment ref="M1678" authorId="1" shapeId="0" xr:uid="{4FE65AFC-D20D-4601-9F4E-E4E13248A0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05/02/24</t>
        </r>
      </text>
    </comment>
    <comment ref="L1679" authorId="0" shapeId="0" xr:uid="{00000000-0006-0000-0100-00005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04/11/15</t>
        </r>
      </text>
    </comment>
    <comment ref="M1679" authorId="0" shapeId="0" xr:uid="{00000000-0006-0000-0100-00005E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26/01/16</t>
        </r>
      </text>
    </comment>
    <comment ref="L1682" authorId="0" shapeId="0" xr:uid="{3CBAA34F-6A29-4D0C-B2F7-ABB6F878FFD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03/01/20</t>
        </r>
      </text>
    </comment>
    <comment ref="M1682" authorId="0" shapeId="0" xr:uid="{E742F175-3705-4DF6-9359-3D6AD679AF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22/01/20</t>
        </r>
      </text>
    </comment>
    <comment ref="L1683" authorId="0" shapeId="0" xr:uid="{7AF47C87-04B3-4F08-A284-E1D551FEB4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15/01/24</t>
        </r>
      </text>
    </comment>
    <comment ref="M1683" authorId="0" shapeId="0" xr:uid="{82BF9A6B-C81A-4A06-A4F6-61E189ACF3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19/02/24</t>
        </r>
      </text>
    </comment>
    <comment ref="M1684" authorId="0" shapeId="0" xr:uid="{B9EC5F27-9A3B-40C5-9A4E-7E12A62D67C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688" authorId="0" shapeId="0" xr:uid="{0950AF93-8D11-40BA-AF87-A93FD6D135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24/06/21, 22/07/21
21/08/2021</t>
        </r>
      </text>
    </comment>
    <comment ref="M1688" authorId="0" shapeId="0" xr:uid="{A61FF8C4-5089-449E-970A-AFB8E96473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07/07/21, 04/08/21
11/09/2021</t>
        </r>
      </text>
    </comment>
    <comment ref="L1689" authorId="0" shapeId="0" xr:uid="{CC2004B5-6289-43E8-A6B7-B1185534DF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1689" authorId="0" shapeId="0" xr:uid="{424236AD-65A5-4EE5-B654-F97B0BC9D8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05/02/24</t>
        </r>
      </text>
    </comment>
    <comment ref="L1694" authorId="0" shapeId="0" xr:uid="{6E7C4B62-7BAC-4BC4-81E3-EEE3FFD108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13/10/22</t>
        </r>
      </text>
    </comment>
    <comment ref="M1694" authorId="0" shapeId="0" xr:uid="{1B11FFE6-328D-4C2A-B1D6-300FF3D7AE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</t>
        </r>
      </text>
    </comment>
    <comment ref="L1695" authorId="0" shapeId="0" xr:uid="{B689F0FE-759B-48FB-97D7-00831AC2166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16/04/21, 02/06/21</t>
        </r>
      </text>
    </comment>
    <comment ref="M1695" authorId="0" shapeId="0" xr:uid="{49A4F5C8-FED9-43E1-B068-EE7D77C8D74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23/06/21, 19/12/21</t>
        </r>
      </text>
    </comment>
    <comment ref="M1697" authorId="0" shapeId="0" xr:uid="{C1BB9ABB-71F4-4B04-BC4F-D4FF1FF71C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05/01/22
</t>
        </r>
      </text>
    </comment>
    <comment ref="L1704" authorId="0" shapeId="0" xr:uid="{E54ABAF1-D6A9-47C2-B6E3-27F0444E7F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04/07/23</t>
        </r>
      </text>
    </comment>
    <comment ref="M1704" authorId="0" shapeId="0" xr:uid="{1EBDE837-922B-4406-86F2-F7EBAE0316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02/12/23</t>
        </r>
      </text>
    </comment>
    <comment ref="L1707" authorId="2" shapeId="0" xr:uid="{00000000-0006-0000-0100-000017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01/07/19
</t>
        </r>
      </text>
    </comment>
    <comment ref="M1707" authorId="2" shapeId="0" xr:uid="{00000000-0006-0000-0100-000018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10/07/19
</t>
        </r>
      </text>
    </comment>
    <comment ref="L1709" authorId="0" shapeId="0" xr:uid="{0BF8C7C6-7F5E-42E4-8436-7CCF2BF318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12/04/21, 03/05/21, 12/07/21, 01/09/21, 15/11/21</t>
        </r>
      </text>
    </comment>
    <comment ref="M1709" authorId="0" shapeId="0" xr:uid="{B3965E33-B0B8-4DE8-A5C4-85CB52A3CD7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28/02/21, 25/04/21, 17/05/21, 08/08/21, 26/09/21, 12/12/21</t>
        </r>
      </text>
    </comment>
    <comment ref="E1714" authorId="0" shapeId="0" xr:uid="{796B747F-46C1-4F21-B8F2-223D18C330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5TA.</t>
        </r>
      </text>
    </comment>
    <comment ref="L1714" authorId="0" shapeId="0" xr:uid="{776E800B-8861-4B0B-93E5-DD8D0B01F1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02/07/25, 04/08/25</t>
        </r>
      </text>
    </comment>
    <comment ref="L1716" authorId="0" shapeId="0" xr:uid="{9C6B1AE6-A013-44B7-9CF8-F9E6445E87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07/03/16</t>
        </r>
      </text>
    </comment>
    <comment ref="M1716" authorId="0" shapeId="0" xr:uid="{C070CE5C-32FF-40C5-93FE-68D36E9880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09/07/16</t>
        </r>
      </text>
    </comment>
    <comment ref="L1717" authorId="0" shapeId="0" xr:uid="{1733C167-F2AB-4573-9E7F-9CF401F4E6A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31/10/23</t>
        </r>
      </text>
    </comment>
    <comment ref="M1717" authorId="0" shapeId="0" xr:uid="{8356A225-FC29-4CF6-AFF6-F5302CDB33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1718" authorId="0" shapeId="0" xr:uid="{56198860-E72F-427F-A2B7-8E566EFB2C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01/10/25</t>
        </r>
      </text>
    </comment>
    <comment ref="M1718" authorId="0" shapeId="0" xr:uid="{AAE46186-A7D1-49BD-BC39-BE22895D474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28/02/26
</t>
        </r>
      </text>
    </comment>
    <comment ref="E1721" authorId="1" shapeId="0" xr:uid="{8DB9CA3B-6E0A-460C-ADE4-DB2059D782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1723" authorId="0" shapeId="0" xr:uid="{D3BDE763-FA4F-4415-980C-3E056D8B8E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28/06/21</t>
        </r>
      </text>
    </comment>
    <comment ref="M1723" authorId="0" shapeId="0" xr:uid="{C2A28ADA-5AF8-42D1-8960-B76C608B51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10/10/21</t>
        </r>
      </text>
    </comment>
    <comment ref="L1726" authorId="1" shapeId="0" xr:uid="{7FC2CD34-E676-42DC-B664-6CB6F9963A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03/02/21
</t>
        </r>
      </text>
    </comment>
    <comment ref="M1726" authorId="1" shapeId="0" xr:uid="{51DC329A-7E65-416B-B5B0-198DEB9399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17/02/21</t>
        </r>
      </text>
    </comment>
    <comment ref="L1729" authorId="0" shapeId="0" xr:uid="{E5B67813-6846-4DE0-A64A-EC561C2A11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02/02/23</t>
        </r>
      </text>
    </comment>
    <comment ref="M1729" authorId="0" shapeId="0" xr:uid="{44DF00F9-FD51-49A7-AAD8-70075FBB8B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25/02/23</t>
        </r>
      </text>
    </comment>
    <comment ref="L1731" authorId="0" shapeId="0" xr:uid="{32EAB31F-998D-40C9-924F-D458DDD231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25/09/23</t>
        </r>
      </text>
    </comment>
    <comment ref="M1732" authorId="0" shapeId="0" xr:uid="{21BD0F61-2600-47F7-8017-B554E8830D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S.I.Rel.Laboral</t>
        </r>
      </text>
    </comment>
    <comment ref="L1733" authorId="0" shapeId="0" xr:uid="{C2CC9BD4-58E2-4706-AEEB-5B66FF694F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14/11/22</t>
        </r>
      </text>
    </comment>
    <comment ref="M1733" authorId="0" shapeId="0" xr:uid="{10C17169-2C48-40C3-8E0A-75EB5B79406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07/01/23, 30/11/23</t>
        </r>
      </text>
    </comment>
    <comment ref="L1735" authorId="1" shapeId="0" xr:uid="{BEF995FA-FC69-4707-ADFE-60BABED82D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24/02/24</t>
        </r>
      </text>
    </comment>
    <comment ref="M1735" authorId="1" shapeId="0" xr:uid="{CA05B87E-88A7-41A4-8F58-11C20E4276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26/02/24</t>
        </r>
      </text>
    </comment>
    <comment ref="L1741" authorId="0" shapeId="0" xr:uid="{B2101018-B31A-422F-8F0F-9C7D0CEA988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12/03/24</t>
        </r>
      </text>
    </comment>
    <comment ref="M1741" authorId="0" shapeId="0" xr:uid="{54120F29-08CC-4BD7-9761-5023469918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15/04/24</t>
        </r>
      </text>
    </comment>
    <comment ref="L1745" authorId="1" shapeId="0" xr:uid="{3CCBD3B8-917C-42A4-90B8-0F02637F43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</t>
        </r>
      </text>
    </comment>
    <comment ref="M1745" authorId="1" shapeId="0" xr:uid="{FB42712F-741B-4EB3-A909-5B44231B65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26/01/21</t>
        </r>
      </text>
    </comment>
    <comment ref="N1746" authorId="0" shapeId="0" xr:uid="{FB29A915-4645-41F1-A43B-B90A52291F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02/05/25</t>
        </r>
      </text>
    </comment>
    <comment ref="L1752" authorId="0" shapeId="0" xr:uid="{F9997CC3-7768-4464-A786-13F18730594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06/01/26</t>
        </r>
      </text>
    </comment>
    <comment ref="M1752" authorId="0" shapeId="0" xr:uid="{A85D3196-31D3-4C44-BEBC-379D9E384A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10/01/26</t>
        </r>
      </text>
    </comment>
    <comment ref="E1754" authorId="0" shapeId="0" xr:uid="{9E4DE7A1-C71F-438F-8E09-F72D4EA8C5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REC.HON.PROFES.</t>
        </r>
      </text>
    </comment>
    <comment ref="L1756" authorId="0" shapeId="0" xr:uid="{6B722261-FFBE-4C8C-A045-257DB7F7F4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06/10/23
21/11/23 16/02/24</t>
        </r>
      </text>
    </comment>
    <comment ref="M1756" authorId="0" shapeId="0" xr:uid="{E3F31DD6-06E0-4B72-AAB5-D6EF6BFE05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28/10/23
23/12/23, 02/03/24</t>
        </r>
      </text>
    </comment>
    <comment ref="L1759" authorId="0" shapeId="0" xr:uid="{00000000-0006-0000-0100-000029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15/11/2019, 16/01/20, 08/12/22</t>
        </r>
      </text>
    </comment>
    <comment ref="M1759" authorId="0" shapeId="0" xr:uid="{F776DF23-57AF-4AF7-8F96-D8E2C0CF51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29/01/20, 28/01/23</t>
        </r>
      </text>
    </comment>
    <comment ref="M1760" authorId="0" shapeId="0" xr:uid="{17BC4970-A7D3-40F5-A348-416F1D8E21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762" authorId="0" shapeId="0" xr:uid="{9EAB6246-01F3-4905-9468-7281CB6BCC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13/09/21</t>
        </r>
      </text>
    </comment>
    <comment ref="M1762" authorId="0" shapeId="0" xr:uid="{90EF15D6-7B13-464B-B797-93E25804C1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03/05/22</t>
        </r>
      </text>
    </comment>
    <comment ref="L1764" authorId="0" shapeId="0" xr:uid="{92AEE4E8-0C02-4BE3-9ED2-B3945B3F81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02/02/23, 23/05/23, 09/06/23</t>
        </r>
      </text>
    </comment>
    <comment ref="M1764" authorId="0" shapeId="0" xr:uid="{9ED369A3-BA27-41E6-A3DD-DA2505A75D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04/03/23, 24/05/23, 07/12/23</t>
        </r>
      </text>
    </comment>
    <comment ref="L1765" authorId="0" shapeId="0" xr:uid="{49949E75-A740-46B3-9BBB-5EF6A7D540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02/07/21</t>
        </r>
      </text>
    </comment>
    <comment ref="M1765" authorId="0" shapeId="0" xr:uid="{A1069EB2-5F18-43BF-98FD-42FD7C2789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24/07/21
</t>
        </r>
      </text>
    </comment>
    <comment ref="L1766" authorId="0" shapeId="0" xr:uid="{46C0F793-5A44-4E55-B47A-61BD5DADBA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18/05/21</t>
        </r>
      </text>
    </comment>
    <comment ref="M1766" authorId="0" shapeId="0" xr:uid="{32BCE930-394B-42ED-9762-23202D4B6D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10/03/21, 28/03/21, 13/06/21</t>
        </r>
      </text>
    </comment>
    <comment ref="E1769" authorId="0" shapeId="0" xr:uid="{D0048922-F02D-4482-B4AF-D34006FE50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770" authorId="0" shapeId="0" xr:uid="{93AF632F-ADD4-489B-86E4-5C66263443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22/08/22, 26/09/22, 21/11/22, 04/07/23, 19/09/23</t>
        </r>
      </text>
    </comment>
    <comment ref="M1770" authorId="0" shapeId="0" xr:uid="{E71D7C0F-DFAE-4B66-B93B-9E01052497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03/09/22, 08/10/22, 17/12/22, 15/07/23, 04/11/23
</t>
        </r>
      </text>
    </comment>
    <comment ref="L1773" authorId="0" shapeId="0" xr:uid="{882ED0BD-A4A1-4E1A-80B5-0755EE2492C8}">
      <text>
        <r>
          <rPr>
            <sz val="11"/>
            <color theme="1"/>
            <rFont val="Calibri"/>
            <family val="2"/>
            <scheme val="minor"/>
          </rPr>
          <t>usuario:
21/10/21, 01/09/22, 04/07/23</t>
        </r>
      </text>
    </comment>
    <comment ref="M1773" authorId="0" shapeId="0" xr:uid="{BE630E12-3345-4A7A-B2F4-D77A624A70F2}">
      <text>
        <r>
          <rPr>
            <sz val="11"/>
            <color theme="1"/>
            <rFont val="Calibri"/>
            <family val="2"/>
            <scheme val="minor"/>
          </rPr>
          <t>usuario:
13/01/22, 31/12/22, 30/11/23, 15/12/23</t>
        </r>
      </text>
    </comment>
    <comment ref="N1773" authorId="0" shapeId="0" xr:uid="{0E9BFAA9-8351-4AC6-9C9E-D71AD84957F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24.11.23 INTEGRA</t>
        </r>
      </text>
    </comment>
    <comment ref="E1775" authorId="0" shapeId="0" xr:uid="{3CE2C578-78D2-4603-8BBF-7E52194FAE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ENTREGARA RECIBO HONORARIOS PROFESIONALES</t>
        </r>
      </text>
    </comment>
    <comment ref="L1778" authorId="0" shapeId="0" xr:uid="{2209E896-2112-4BF8-9745-50594EE3BE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02/11/22</t>
        </r>
      </text>
    </comment>
    <comment ref="M1778" authorId="0" shapeId="0" xr:uid="{4BA313B4-68AF-4CC8-90ED-20078958FEF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</t>
        </r>
      </text>
    </comment>
    <comment ref="L1783" authorId="0" shapeId="0" xr:uid="{0C356497-8CF0-4F14-B86C-A35FA4DC1A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21/10/21, 16/08/22</t>
        </r>
      </text>
    </comment>
    <comment ref="M1783" authorId="0" shapeId="0" xr:uid="{8474A995-7F53-4C59-BCD0-8C83C2805C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22/02/22, 21/08/22</t>
        </r>
      </text>
    </comment>
    <comment ref="L1786" authorId="1" shapeId="0" xr:uid="{43EDD315-D4A7-4594-B185-4EBFD5ABDA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1786" authorId="1" shapeId="0" xr:uid="{3C21FEFA-F53B-4292-B371-DDB4746B1B7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05/02/24</t>
        </r>
      </text>
    </comment>
    <comment ref="L1787" authorId="0" shapeId="0" xr:uid="{29EDAFC2-CD08-4C0B-8711-47F49DB6D6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01/06/21, 05/07/21</t>
        </r>
      </text>
    </comment>
    <comment ref="M1787" authorId="0" shapeId="0" xr:uid="{FA6709EB-BEB0-4F86-9AE7-DC768DB307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27/06/21, 13/07/21
</t>
        </r>
      </text>
    </comment>
    <comment ref="L1788" authorId="0" shapeId="0" xr:uid="{99F0EC4D-CD53-4B6F-9D45-40B50B4CAF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22/11/22
</t>
        </r>
      </text>
    </comment>
    <comment ref="M1788" authorId="0" shapeId="0" xr:uid="{B9E491D1-998D-4839-AD35-604536B3C2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22/01/22</t>
        </r>
      </text>
    </comment>
    <comment ref="M1789" authorId="0" shapeId="0" xr:uid="{129E0FB4-D25F-4427-9214-02941269BA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1790" authorId="0" shapeId="0" xr:uid="{6CEB9E29-D27C-44AC-87A6-055FECDC92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12/02/2024 </t>
        </r>
      </text>
    </comment>
    <comment ref="M1790" authorId="0" shapeId="0" xr:uid="{C5DE0219-AE1C-465B-A569-311C64E7E6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27/04/2024</t>
        </r>
      </text>
    </comment>
    <comment ref="L1791" authorId="0" shapeId="0" xr:uid="{937107DE-959C-42C3-96BC-1DAC3312C3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22/03/21, 31/05/21, 28/06/21, 09/08/21</t>
        </r>
      </text>
    </comment>
    <comment ref="M1791" authorId="0" shapeId="0" xr:uid="{7ED3651B-008E-43D4-819C-A1FD6C57D24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11/04/21, 05/07/21, 03/10/21</t>
        </r>
      </text>
    </comment>
    <comment ref="L1797" authorId="0" shapeId="0" xr:uid="{00000000-0006-0000-0100-00003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27/02/20, 14/05/20</t>
        </r>
      </text>
    </comment>
    <comment ref="M1797" authorId="0" shapeId="0" xr:uid="{00000000-0006-0000-0100-00003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11/03/2010/06/20</t>
        </r>
      </text>
    </comment>
    <comment ref="M1798" authorId="1" shapeId="0" xr:uid="{F1ABF35A-5488-472D-884B-6AF3AE88C6C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13.01.26 al 18.02.26
02.03.26</t>
        </r>
      </text>
    </comment>
    <comment ref="L1805" authorId="0" shapeId="0" xr:uid="{D9A12046-04F8-4531-A4CA-85FCAEFC7E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24/11/23, 05/04/24</t>
        </r>
      </text>
    </comment>
    <comment ref="M1805" authorId="0" shapeId="0" xr:uid="{FAB0955D-99CF-4DDA-BE6D-ED7548DE1A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15/12/23, 05/04/24(N.I.RL.)</t>
        </r>
      </text>
    </comment>
    <comment ref="L1808" authorId="0" shapeId="0" xr:uid="{AA1609F2-8D87-4DD0-AD12-C13D22C7F0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18/03/24</t>
        </r>
      </text>
    </comment>
    <comment ref="M1808" authorId="0" shapeId="0" xr:uid="{DCE43DFB-5288-4C3E-8BD2-00A45CD0F66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27/04/24</t>
        </r>
      </text>
    </comment>
    <comment ref="E1811" authorId="0" shapeId="0" xr:uid="{8CDA2AE4-4FA7-471B-A306-B1178E6AC9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REGISTRO</t>
        </r>
      </text>
    </comment>
    <comment ref="L1817" authorId="0" shapeId="0" xr:uid="{28CA1853-2949-47BB-9F65-279F251478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04/10/23
</t>
        </r>
      </text>
    </comment>
    <comment ref="M1817" authorId="0" shapeId="0" xr:uid="{6021C29A-B982-4BAA-A5F0-5CB905276D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11/11/23
</t>
        </r>
      </text>
    </comment>
    <comment ref="L1821" authorId="0" shapeId="0" xr:uid="{FD4F4A75-C334-4763-A394-70B4F902C5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04/02/22, 21/11/23</t>
        </r>
      </text>
    </comment>
    <comment ref="M1821" authorId="0" shapeId="0" xr:uid="{B7BF095B-07A6-4C44-A438-AA1C826806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12/02/22, 21/11/23
</t>
        </r>
      </text>
    </comment>
    <comment ref="L1824" authorId="5" shapeId="0" xr:uid="{B2D127E4-1251-4080-A7DE-86BFE4023F89}">
      <text>
        <r>
          <rPr>
            <sz val="11"/>
            <color theme="1"/>
            <rFont val="Calibri"/>
            <family val="2"/>
            <scheme val="minor"/>
          </rPr>
          <t>jose Humberto Castillo Ruiz:
22/08/22</t>
        </r>
      </text>
    </comment>
    <comment ref="M1824" authorId="5" shapeId="0" xr:uid="{51CCA5CF-A79C-4A45-B890-AD8D38AC197B}">
      <text>
        <r>
          <rPr>
            <sz val="11"/>
            <color theme="1"/>
            <rFont val="Calibri"/>
            <family val="2"/>
            <scheme val="minor"/>
          </rPr>
          <t>jose Humberto Castillo Ruiz:
03/09/22</t>
        </r>
      </text>
    </comment>
    <comment ref="L1825" authorId="0" shapeId="0" xr:uid="{2BB75C58-7255-4428-ADFE-9F2DA5CD809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16/02/21, 25/05/21</t>
        </r>
      </text>
    </comment>
    <comment ref="M1825" authorId="0" shapeId="0" xr:uid="{8D7AD945-A41C-4854-A0AC-CF32D4F7E2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03/10/21</t>
        </r>
      </text>
    </comment>
    <comment ref="L1827" authorId="0" shapeId="0" xr:uid="{00000000-0006-0000-0100-00001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15/11/2019,
12/10/2021,
24/01/24</t>
        </r>
      </text>
    </comment>
    <comment ref="M1827" authorId="1" shapeId="0" xr:uid="{1DF2C701-DF90-468C-AD9A-4984FDE578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23/11/2022, 30/07/24</t>
        </r>
      </text>
    </comment>
    <comment ref="L1833" authorId="4" shapeId="0" xr:uid="{00000000-0006-0000-0100-0000A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09/03/16</t>
        </r>
      </text>
    </comment>
    <comment ref="M1835" authorId="1" shapeId="0" xr:uid="{44B39A50-A49F-4632-B236-302D8295930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27.08.25 al 10.01.26
05.03.26</t>
        </r>
      </text>
    </comment>
    <comment ref="L1839" authorId="0" shapeId="0" xr:uid="{4119FDE2-C02B-48AD-9023-5A432AE412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19/08/21</t>
        </r>
      </text>
    </comment>
    <comment ref="M1839" authorId="0" shapeId="0" xr:uid="{85220F5A-ED38-4DF3-B2EE-684CBA0BD9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22/09/21</t>
        </r>
      </text>
    </comment>
    <comment ref="E1847" authorId="0" shapeId="0" xr:uid="{8A70BF7C-FD1B-4F89-A9A9-6BC9BE670C8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ENTERGARA RECIBO  HONORARIOS PROFESIONALES</t>
        </r>
      </text>
    </comment>
    <comment ref="L1848" authorId="0" shapeId="0" xr:uid="{9E73E63B-6FA7-4AA8-B532-B8637170668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12/07/21</t>
        </r>
      </text>
    </comment>
    <comment ref="M1848" authorId="0" shapeId="0" xr:uid="{E3002159-EE4D-49C9-800E-30978A2BC4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01/08/21</t>
        </r>
      </text>
    </comment>
    <comment ref="L1849" authorId="0" shapeId="0" xr:uid="{E5D0D500-C3DF-4612-AA27-82D0932FAB3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27/07/20, 08/12/22, 09/02/23</t>
        </r>
      </text>
    </comment>
    <comment ref="M1849" authorId="0" shapeId="0" xr:uid="{4D488903-4B4A-4DFE-B9B8-29DD3BF8C1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09/01/21, 28/01/23, 09/03/23</t>
        </r>
      </text>
    </comment>
    <comment ref="L1853" authorId="0" shapeId="0" xr:uid="{A2F0DFB3-E77B-4760-864C-D74D5504F3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02/04/24</t>
        </r>
      </text>
    </comment>
    <comment ref="M1853" authorId="0" shapeId="0" xr:uid="{1789377A-D489-421C-9FB2-B14BAE76A73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06/05/24</t>
        </r>
      </text>
    </comment>
    <comment ref="E1856" authorId="0" shapeId="0" xr:uid="{038736C5-C4F0-4392-AF08-73DF88F0E01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RHP</t>
        </r>
      </text>
    </comment>
    <comment ref="L1857" authorId="0" shapeId="0" xr:uid="{00000000-0006-0000-0100-0000FC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18/10/18, 21/07/20, 23/06/21</t>
        </r>
      </text>
    </comment>
    <comment ref="M1857" authorId="0" shapeId="0" xr:uid="{00000000-0006-0000-0100-0000FD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30/04/20, 31/05/21, 27/07/22</t>
        </r>
      </text>
    </comment>
    <comment ref="L1859" authorId="0" shapeId="0" xr:uid="{2F7CC841-F0C4-4490-8B16-74CB1B8F86B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31/07/23, 18/09/23</t>
        </r>
      </text>
    </comment>
    <comment ref="M1859" authorId="0" shapeId="0" xr:uid="{683F6E47-6198-4216-8CFC-5099586DFB6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09/09/23, 30/09/23
</t>
        </r>
      </text>
    </comment>
    <comment ref="E1866" authorId="0" shapeId="0" xr:uid="{4C62D168-F0FB-48B6-BA4C-971285E7A4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REGISTRAR</t>
        </r>
      </text>
    </comment>
    <comment ref="L1868" authorId="0" shapeId="0" xr:uid="{B0759BEA-DD46-4671-A4EE-4EA393FB8B27}">
      <text>
        <r>
          <rPr>
            <sz val="11"/>
            <color theme="1"/>
            <rFont val="Calibri"/>
            <family val="2"/>
            <scheme val="minor"/>
          </rPr>
          <t>usuario:
11/10/23, 04/03/24</t>
        </r>
      </text>
    </comment>
    <comment ref="M1868" authorId="0" shapeId="0" xr:uid="{3E710EBA-91AE-438E-BE2C-139DE5D9AB4D}">
      <text>
        <r>
          <rPr>
            <sz val="11"/>
            <color theme="1"/>
            <rFont val="Calibri"/>
            <family val="2"/>
            <scheme val="minor"/>
          </rPr>
          <t>usuario:
15/12/23, 14/03/24</t>
        </r>
      </text>
    </comment>
    <comment ref="H1869" authorId="1" shapeId="0" xr:uid="{32E9BFCF-5048-437C-B05A-4279E1D64C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Registrado como peón en T-registro</t>
        </r>
      </text>
    </comment>
    <comment ref="L1870" authorId="0" shapeId="0" xr:uid="{A07E138D-A328-4A66-A074-33F47DF504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12/12/23</t>
        </r>
      </text>
    </comment>
    <comment ref="M1870" authorId="0" shapeId="0" xr:uid="{00EF2EFE-5FC1-4419-AD1F-D646CF7AEE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</t>
        </r>
      </text>
    </comment>
    <comment ref="L1871" authorId="0" shapeId="0" xr:uid="{4D8D3C78-B13C-471E-AD4E-8C71E26357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03/05/21
</t>
        </r>
      </text>
    </comment>
    <comment ref="M1871" authorId="0" shapeId="0" xr:uid="{DDA6C01F-CEAE-4B4E-9A55-6394526FD56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
</t>
        </r>
      </text>
    </comment>
    <comment ref="L1872" authorId="0" shapeId="0" xr:uid="{DBD591FE-2A02-490C-95DD-66B06A32FC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04/07/23</t>
        </r>
      </text>
    </comment>
    <comment ref="M1872" authorId="0" shapeId="0" xr:uid="{F32E4583-E35A-4B72-B06A-68A02887D0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04/11/23</t>
        </r>
      </text>
    </comment>
    <comment ref="L1875" authorId="0" shapeId="0" xr:uid="{61BB5C3F-7391-41E6-802C-B3A52BCED8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08/05/24</t>
        </r>
      </text>
    </comment>
    <comment ref="M1875" authorId="0" shapeId="0" xr:uid="{5716ABF6-9747-41B6-B6BC-3915A70DC9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24/05/24</t>
        </r>
      </text>
    </comment>
    <comment ref="L1876" authorId="0" shapeId="0" xr:uid="{73F4D876-61F3-45C7-9F98-FD4FA69866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05/12/22, 02/01/23, 04/07/2023</t>
        </r>
      </text>
    </comment>
    <comment ref="M1876" authorId="0" shapeId="0" xr:uid="{7D0C26EC-4869-4644-A437-45DD87ACA4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17/12/22, 13/01/23, 09/09/2023</t>
        </r>
      </text>
    </comment>
    <comment ref="L1877" authorId="0" shapeId="0" xr:uid="{653E7AE7-8C0C-4E48-87B1-FAF4252EA2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03/11/22</t>
        </r>
      </text>
    </comment>
    <comment ref="M1877" authorId="0" shapeId="0" xr:uid="{A6FD0522-3811-4776-8383-116B3029F4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</t>
        </r>
      </text>
    </comment>
    <comment ref="L1882" authorId="0" shapeId="0" xr:uid="{D17B6BE5-6372-45C7-9121-EED9E1925E60}">
      <text>
        <r>
          <rPr>
            <sz val="11"/>
            <color theme="1"/>
            <rFont val="Calibri"/>
            <family val="2"/>
            <scheme val="minor"/>
          </rPr>
          <t>usuario:
15/10/22, 04/08/23
16/12/23, 26/03/24</t>
        </r>
      </text>
    </comment>
    <comment ref="M1882" authorId="0" shapeId="0" xr:uid="{FB089CE9-2B31-48E7-AB88-B71925EEECE6}">
      <text>
        <r>
          <rPr>
            <sz val="11"/>
            <color theme="1"/>
            <rFont val="Calibri"/>
            <family val="2"/>
            <scheme val="minor"/>
          </rPr>
          <t>usuario:
16/12/22, 04/11/23,
22/03/24, 10/07/24</t>
        </r>
      </text>
    </comment>
    <comment ref="L1883" authorId="0" shapeId="0" xr:uid="{060F4EAE-30F5-4574-9C81-B2EFBA8F1E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23/02/21</t>
        </r>
      </text>
    </comment>
    <comment ref="M1883" authorId="0" shapeId="0" xr:uid="{EBF47E08-4DA3-43A0-BCEE-96AFD90400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1886" authorId="0" shapeId="0" xr:uid="{CA2D0644-F68E-499A-8BA2-757A877A12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19/04/21, 28/06/21</t>
        </r>
      </text>
    </comment>
    <comment ref="M1886" authorId="0" shapeId="0" xr:uid="{E4BDF8A3-CF91-401E-9F57-69475B6505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28/03/2102/05/21, 31/06/21
</t>
        </r>
      </text>
    </comment>
    <comment ref="L1887" authorId="0" shapeId="0" xr:uid="{E94C2325-6786-4D71-9D8D-C00C77F9F3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23/03/21</t>
        </r>
      </text>
    </comment>
    <comment ref="M1887" authorId="0" shapeId="0" xr:uid="{AA687B31-BF2B-4502-9B24-BF0C051CAD3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</t>
        </r>
      </text>
    </comment>
    <comment ref="H1889" authorId="0" shapeId="0" xr:uid="{8AF699FE-5BCF-4762-8834-E4F54B34324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Cambiar a Oficial en ago.21</t>
        </r>
      </text>
    </comment>
    <comment ref="L1890" authorId="0" shapeId="0" xr:uid="{1FEB04C2-6158-4D27-8C05-F7BAF4BEEA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07/11/22, 27/02/23
</t>
        </r>
      </text>
    </comment>
    <comment ref="M1890" authorId="0" shapeId="0" xr:uid="{E7D8BEA6-4DF6-408D-A86B-48C6B82F4F7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30/12/22, 07/03/22</t>
        </r>
      </text>
    </comment>
    <comment ref="L1895" authorId="0" shapeId="0" xr:uid="{D022DF55-114D-4A50-8355-462F000964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</t>
        </r>
      </text>
    </comment>
    <comment ref="M1895" authorId="0" shapeId="0" xr:uid="{36EEAD7C-6069-4C85-B7B9-F513C8BEA04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30/05/21</t>
        </r>
      </text>
    </comment>
    <comment ref="E1898" authorId="0" shapeId="0" xr:uid="{FE7AEFB8-0443-47CE-B9CF-CFDBD98BA2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Por RHP</t>
        </r>
      </text>
    </comment>
    <comment ref="E1899" authorId="1" shapeId="0" xr:uid="{D747D9C5-5F7A-4BD5-8A27-8558A6A1A3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L1903" authorId="0" shapeId="0" xr:uid="{FED4F216-4DDB-4932-A08B-1F13AAE6AD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14/11/22, 16/06/23</t>
        </r>
      </text>
    </comment>
    <comment ref="M1903" authorId="0" shapeId="0" xr:uid="{26B8888A-DD76-4B65-9DF2-BE0BBCCB20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27/02/23, 07/12/23</t>
        </r>
      </text>
    </comment>
    <comment ref="M1904" authorId="1" shapeId="0" xr:uid="{861022F6-4ED5-4B80-BE46-02A6F6C432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10/10/25 al 08/11/25
Reingreso el 06/01/25</t>
        </r>
      </text>
    </comment>
    <comment ref="L1906" authorId="0" shapeId="0" xr:uid="{6249F6C1-2427-4218-910A-B19CAAAFDA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24/10/22, 05/02/23, 06/07/23, 04/01/24</t>
        </r>
      </text>
    </comment>
    <comment ref="M1906" authorId="0" shapeId="0" xr:uid="{4BEBE70D-E6B3-485C-9EC0-83E2F2E812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06/01/23, 28/02/23, 29/12/23, 21/09/24
</t>
        </r>
      </text>
    </comment>
    <comment ref="L1912" authorId="0" shapeId="0" xr:uid="{42BFC1C0-BD90-42B0-AC0B-4A91864FA9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29/12/22, 23/06/23</t>
        </r>
      </text>
    </comment>
    <comment ref="M1912" authorId="0" shapeId="0" xr:uid="{6825B5F5-72FD-4B8F-BC18-A34A324813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25/01/23, 15/07/23</t>
        </r>
      </text>
    </comment>
    <comment ref="L1923" authorId="0" shapeId="0" xr:uid="{56EE567B-96CD-486A-B3ED-9D3222FA2D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15/09/21, 18/12/23
</t>
        </r>
      </text>
    </comment>
    <comment ref="M1923" authorId="0" shapeId="0" xr:uid="{91A75DBA-1B2C-47F4-AB3A-FE132EA86E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29/09/21, 18/12/21</t>
        </r>
      </text>
    </comment>
    <comment ref="L1931" authorId="0" shapeId="0" xr:uid="{8ABEC886-1EBD-4EC1-825C-3347C2670AE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07/12/18, 15/10/22,
15/08/23
</t>
        </r>
      </text>
    </comment>
    <comment ref="M1931" authorId="0" shapeId="0" xr:uid="{D0E4E86D-CCE3-45EC-9BD2-A06F479A11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27/01/19, 16/12/22,
05/09/23</t>
        </r>
      </text>
    </comment>
    <comment ref="L1932" authorId="1" shapeId="0" xr:uid="{812518B4-C5B0-4FAA-A4D9-7EAF966DF1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14/02/24</t>
        </r>
      </text>
    </comment>
    <comment ref="M1932" authorId="1" shapeId="0" xr:uid="{A62809B4-B801-44A1-970A-7198986A5C2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15/02/24</t>
        </r>
      </text>
    </comment>
    <comment ref="L1936" authorId="0" shapeId="0" xr:uid="{65294E89-2D75-4129-B384-C48E245BC2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08/01/24</t>
        </r>
      </text>
    </comment>
    <comment ref="M1936" authorId="0" shapeId="0" xr:uid="{3431E61B-E6C6-47E0-B800-CE363D6BD7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18/03/24</t>
        </r>
      </text>
    </comment>
    <comment ref="L1937" authorId="0" shapeId="0" xr:uid="{3B9F6F8E-6E53-49BB-8231-1CCB6BC238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04/07/23</t>
        </r>
      </text>
    </comment>
    <comment ref="M1937" authorId="0" shapeId="0" xr:uid="{489EBBD6-AB6A-410E-9948-68D2565A7CA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08/07/23</t>
        </r>
      </text>
    </comment>
    <comment ref="L1938" authorId="0" shapeId="0" xr:uid="{B000AA54-5BD6-44E6-8BF9-497EDD194D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21/06/25</t>
        </r>
      </text>
    </comment>
    <comment ref="M1938" authorId="0" shapeId="0" xr:uid="{13E72E12-B062-4B1A-9C74-2351A15EB00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25/06/25</t>
        </r>
      </text>
    </comment>
    <comment ref="L1939" authorId="0" shapeId="0" xr:uid="{E4DB6B0B-ADD7-4911-8161-4203E2B333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13/10/21</t>
        </r>
      </text>
    </comment>
    <comment ref="M1939" authorId="0" shapeId="0" xr:uid="{65D221B9-2B3A-4280-A149-2A7B744183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13/11/21</t>
        </r>
      </text>
    </comment>
    <comment ref="L1942" authorId="0" shapeId="0" xr:uid="{F4586B84-6B40-4FB0-BB51-729B9FF389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25/01/21, 21/08/22, 17/10/22</t>
        </r>
      </text>
    </comment>
    <comment ref="M1942" authorId="0" shapeId="0" xr:uid="{3072922A-A2ED-41EC-B2AE-D6DA394CC7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15/08/21, 23/01/22, 17/03/23
</t>
        </r>
      </text>
    </comment>
    <comment ref="L1943" authorId="0" shapeId="0" xr:uid="{7C5CFD4E-6AC0-474C-93C7-E65AC95A01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INICIO RELACION LABORAL</t>
        </r>
      </text>
    </comment>
    <comment ref="L1945" authorId="5" shapeId="0" xr:uid="{64E0A78E-3BF2-4061-BD0C-82C91C441637}">
      <text>
        <r>
          <rPr>
            <sz val="11"/>
            <color theme="1"/>
            <rFont val="Calibri"/>
            <family val="2"/>
            <scheme val="minor"/>
          </rPr>
          <t>jose Humberto Castillo Ruiz:
27/02/24</t>
        </r>
      </text>
    </comment>
    <comment ref="M1945" authorId="5" shapeId="0" xr:uid="{61ED2D47-34B0-48F3-B6C7-869DFC1F8961}">
      <text>
        <r>
          <rPr>
            <sz val="11"/>
            <color theme="1"/>
            <rFont val="Calibri"/>
            <family val="2"/>
            <scheme val="minor"/>
          </rPr>
          <t>jose Humberto Castillo Ruiz:
04/05/24</t>
        </r>
      </text>
    </comment>
    <comment ref="L1946" authorId="0" shapeId="0" xr:uid="{4A33BADB-88E0-401C-A7B2-8EC34008DF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05/03/24</t>
        </r>
      </text>
    </comment>
    <comment ref="M1946" authorId="0" shapeId="0" xr:uid="{26DBD3FD-F14D-4EFC-B8F4-C1E2391D87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27/04/24</t>
        </r>
      </text>
    </comment>
    <comment ref="L1949" authorId="0" shapeId="0" xr:uid="{EE6C61A5-97F1-4335-B1D4-AC51C3F059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15/04/24</t>
        </r>
      </text>
    </comment>
    <comment ref="M1949" authorId="0" shapeId="0" xr:uid="{92C38085-B634-4C9C-B705-4DE36B0781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03/05/24</t>
        </r>
      </text>
    </comment>
    <comment ref="L1952" authorId="0" shapeId="0" xr:uid="{C241F9BF-1F34-4237-A6C4-E276F1CC2B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</t>
        </r>
      </text>
    </comment>
    <comment ref="M1952" authorId="0" shapeId="0" xr:uid="{F65B7E1A-2BC9-4E34-ACCF-BC1B1EF1B7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16/04/22</t>
        </r>
      </text>
    </comment>
    <comment ref="E1956" authorId="0" shapeId="0" xr:uid="{D210E1DF-05BC-4878-A723-F2CCE1E571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Rta.5ta</t>
        </r>
      </text>
    </comment>
    <comment ref="M1960" authorId="1" shapeId="0" xr:uid="{BB75BC3F-154E-47F1-96E1-330CBD38333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15.08 al 29.08.25
17.02.26</t>
        </r>
      </text>
    </comment>
    <comment ref="L1962" authorId="0" shapeId="0" xr:uid="{AA0684BA-1405-4C78-88CD-99F028618A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02/10/23, 03/01/24, 09/04/24</t>
        </r>
      </text>
    </comment>
    <comment ref="M1962" authorId="0" shapeId="0" xr:uid="{593EE142-65B7-48A4-93D2-565170E249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28/12/23, 27/01/24, 27/04/24</t>
        </r>
      </text>
    </comment>
    <comment ref="L1963" authorId="0" shapeId="0" xr:uid="{7ACE3DFF-7F1E-4C76-8AC2-6EACC06BA3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</t>
        </r>
      </text>
    </comment>
    <comment ref="M1963" authorId="0" shapeId="0" xr:uid="{29C8CBB2-DE7B-4519-808A-C1625C4EF1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27/08/22</t>
        </r>
      </text>
    </comment>
    <comment ref="L1967" authorId="0" shapeId="0" xr:uid="{69DF48A7-56F3-4DEB-83C9-5C5009B19662}">
      <text>
        <r>
          <rPr>
            <sz val="11"/>
            <color theme="1"/>
            <rFont val="Calibri"/>
            <family val="2"/>
            <scheme val="minor"/>
          </rPr>
          <t>usuario:
19/09/22, 24/10/22, 05/07/23, 27/11/23</t>
        </r>
      </text>
    </comment>
    <comment ref="M1967" authorId="0" shapeId="0" xr:uid="{437814B6-5E66-4348-81AA-EB87B9299F07}">
      <text>
        <r>
          <rPr>
            <sz val="11"/>
            <color theme="1"/>
            <rFont val="Calibri"/>
            <family val="2"/>
            <scheme val="minor"/>
          </rPr>
          <t xml:space="preserve">usuario:
15/10/22,05/11/22, 28/10/23, 09/12/23
</t>
        </r>
      </text>
    </comment>
    <comment ref="N1967" authorId="0" shapeId="0" xr:uid="{126E0C30-06B1-46FB-B0F7-435CBCBBD2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25/11/22 Afiliado AFP INTEGRA</t>
        </r>
      </text>
    </comment>
    <comment ref="L1968" authorId="0" shapeId="0" xr:uid="{53DF56CD-C403-4C1F-ADF0-9C1C4F5447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02/10/23</t>
        </r>
      </text>
    </comment>
    <comment ref="M1968" authorId="0" shapeId="0" xr:uid="{33F2AD99-2B6F-4D55-83B9-8EFB54A4B3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28/10/23</t>
        </r>
      </text>
    </comment>
    <comment ref="L1972" authorId="0" shapeId="0" xr:uid="{B6D4460A-653D-4040-A33B-7438FAA7D6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03/05/21</t>
        </r>
      </text>
    </comment>
    <comment ref="M1972" authorId="0" shapeId="0" xr:uid="{BB73C12C-E9E6-448A-9CBC-28CAE885AD8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28/02/21, 17/05/21</t>
        </r>
      </text>
    </comment>
    <comment ref="L1975" authorId="0" shapeId="0" xr:uid="{DB8690D8-FCDF-4877-8DCA-099FF67F5C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</t>
        </r>
      </text>
    </comment>
    <comment ref="M1975" authorId="0" shapeId="0" xr:uid="{36A82744-C6DD-4A03-AB3E-9CEF50A17E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01/06/21</t>
        </r>
      </text>
    </comment>
    <comment ref="L1982" authorId="0" shapeId="0" xr:uid="{B3F72DC9-3EBE-4F0B-B01F-119E4BFFA5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16/01/21, 06/04/21, 13/09/21, 
06/10/21</t>
        </r>
      </text>
    </comment>
    <comment ref="M1982" authorId="0" shapeId="0" xr:uid="{A591E54E-6298-45F0-83EA-6FB1F80617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29/01/21, 17/04/21, 14/09/21, 14/10/21</t>
        </r>
      </text>
    </comment>
    <comment ref="L1984" authorId="0" shapeId="0" xr:uid="{B98B812F-4F28-4BE6-A214-130A91D29E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26/03/24</t>
        </r>
      </text>
    </comment>
    <comment ref="M1984" authorId="0" shapeId="0" xr:uid="{3F2038CC-972C-49AD-9F76-0B66B6E762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18/04/24</t>
        </r>
      </text>
    </comment>
    <comment ref="L1986" authorId="0" shapeId="0" xr:uid="{C7AAD8C5-38F4-4B9F-A02D-2AFFA38EAF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02/07/21</t>
        </r>
      </text>
    </comment>
    <comment ref="M1986" authorId="0" shapeId="0" xr:uid="{8FD98421-3525-4618-960A-64088BC778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10/10/21</t>
        </r>
      </text>
    </comment>
    <comment ref="L1988" authorId="0" shapeId="0" xr:uid="{00000000-0006-0000-0100-000035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15/11/2019</t>
        </r>
      </text>
    </comment>
    <comment ref="L1996" authorId="0" shapeId="0" xr:uid="{869173A5-8AEF-4833-B66F-86DF2FE8A6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10/02/21, 01/06/21, 15/09/21
</t>
        </r>
      </text>
    </comment>
    <comment ref="M1996" authorId="0" shapeId="0" xr:uid="{67DC8E85-BF5B-45D8-AB9C-950AB19D34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28/02/21, 27/06/21, 19/08/21, 12/09/21, 19/09/21
</t>
        </r>
      </text>
    </comment>
    <comment ref="L1999" authorId="1" shapeId="0" xr:uid="{700628A3-B2E4-4BBC-BC2D-0BD5029862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31/01/24</t>
        </r>
      </text>
    </comment>
    <comment ref="M1999" authorId="1" shapeId="0" xr:uid="{203DD9CC-3006-47DD-96E7-68B62268A44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16/02/24</t>
        </r>
      </text>
    </comment>
    <comment ref="L2000" authorId="0" shapeId="0" xr:uid="{77BE6A9D-1A47-415E-9609-859E8D1A4F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12/04/21</t>
        </r>
      </text>
    </comment>
    <comment ref="M2000" authorId="0" shapeId="0" xr:uid="{10B87BBB-7806-439A-B085-5205E76683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14/03/21, 16/04/22
</t>
        </r>
      </text>
    </comment>
    <comment ref="L2003" authorId="0" shapeId="0" xr:uid="{24A0EF77-5417-4C29-A0A0-5DE5A1F3CB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27/06/22</t>
        </r>
      </text>
    </comment>
    <comment ref="M2003" authorId="0" shapeId="0" xr:uid="{60A6A336-69A7-4E6E-B830-96584207970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28/02/23</t>
        </r>
      </text>
    </comment>
    <comment ref="N2003" authorId="0" shapeId="0" xr:uid="{8C558CC4-16F4-4FF9-8D2D-F3FD9291AEA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04/08/22</t>
        </r>
      </text>
    </comment>
    <comment ref="L2004" authorId="0" shapeId="0" xr:uid="{E041E89A-E522-4640-B794-F4C9711F3D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23/03/21</t>
        </r>
      </text>
    </comment>
    <comment ref="M2004" authorId="0" shapeId="0" xr:uid="{4BCAA66C-E927-4F86-BA2C-D184C32429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</t>
        </r>
      </text>
    </comment>
    <comment ref="M2009" authorId="0" shapeId="0" xr:uid="{7722EAC2-CC6D-496D-9462-AE1320E0D9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013" authorId="0" shapeId="0" xr:uid="{609E2E52-7B0B-4259-A46D-601EBE0099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08/06/21</t>
        </r>
      </text>
    </comment>
    <comment ref="M2013" authorId="0" shapeId="0" xr:uid="{E87BA36B-7E12-4B27-AD27-FCD5CEB0377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01/08/21</t>
        </r>
      </text>
    </comment>
    <comment ref="L2014" authorId="0" shapeId="0" xr:uid="{895C3A24-8895-4D6E-9C21-5E6E1BDE01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11/09/23, 24/11/23
</t>
        </r>
      </text>
    </comment>
    <comment ref="M2014" authorId="0" shapeId="0" xr:uid="{025D6226-0DC2-45A6-8D17-011FF15AD7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16/11/23, 15/12/23</t>
        </r>
      </text>
    </comment>
    <comment ref="L2015" authorId="0" shapeId="0" xr:uid="{00FE2E34-F327-41DC-A71D-34DA91383B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14/04/25</t>
        </r>
      </text>
    </comment>
    <comment ref="M2015" authorId="0" shapeId="0" xr:uid="{E21D5BEE-4FC8-4399-AEAA-A5494EC805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20/07/25
</t>
        </r>
      </text>
    </comment>
    <comment ref="M2016" authorId="1" shapeId="0" xr:uid="{0198623E-9142-437B-8E0E-F88593C3E6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05.01.26 al 10.01.26
05.03.26</t>
        </r>
      </text>
    </comment>
    <comment ref="L2019" authorId="0" shapeId="0" xr:uid="{C337F637-250B-45B1-B339-9F7BB894FC5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07/05/24
</t>
        </r>
      </text>
    </comment>
    <comment ref="L2020" authorId="0" shapeId="0" xr:uid="{62492880-28AF-49DC-8720-D82FA12C66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</t>
        </r>
      </text>
    </comment>
    <comment ref="M2020" authorId="0" shapeId="0" xr:uid="{7A9C85FB-EF61-49DA-8601-71C26FB0738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2021" authorId="0" shapeId="0" xr:uid="{AF14055B-EC1C-4AAE-90B8-94CD9152FC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16/09/21</t>
        </r>
      </text>
    </comment>
    <comment ref="M2021" authorId="0" shapeId="0" xr:uid="{3F41C16D-F347-499E-AF5A-D3CCC9558F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21/09/21</t>
        </r>
      </text>
    </comment>
    <comment ref="E2024" authorId="0" shapeId="0" xr:uid="{028FC278-82E9-46EA-B8C9-1F3BF1B4D028}">
      <text>
        <r>
          <rPr>
            <b/>
            <sz val="9"/>
            <color indexed="81"/>
            <rFont val="Tahoma"/>
            <family val="2"/>
          </rPr>
          <t>usuario: RHP y Planilla Ing.Estructuras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26" authorId="1" shapeId="0" xr:uid="{9AE95499-8754-4706-9653-22DBC1DA3C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2027" authorId="0" shapeId="0" xr:uid="{94EE30C6-80BF-4152-9B44-4FB848B6E2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12/09/22</t>
        </r>
      </text>
    </comment>
    <comment ref="M2027" authorId="0" shapeId="0" xr:uid="{3CCC546C-11C3-4D77-8FA5-7C80D68742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</t>
        </r>
      </text>
    </comment>
    <comment ref="M2033" authorId="1" shapeId="0" xr:uid="{3FAD7D62-8E92-48BC-AEE5-CA2452BD4F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29.04.25 al 24.01.26
05.03.26</t>
        </r>
      </text>
    </comment>
    <comment ref="L2035" authorId="0" shapeId="0" xr:uid="{13501E48-8571-4606-8EC1-84F2BCB6BB1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19/10/20
</t>
        </r>
      </text>
    </comment>
    <comment ref="M2035" authorId="0" shapeId="0" xr:uid="{EFA40678-B5FD-4BAA-8BD4-ADE505C95A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25/11/20</t>
        </r>
      </text>
    </comment>
    <comment ref="L2037" authorId="0" shapeId="0" xr:uid="{17D28808-7253-4926-ACD6-121AB54321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08/11/21
</t>
        </r>
      </text>
    </comment>
    <comment ref="M2037" authorId="0" shapeId="0" xr:uid="{74B5E0FC-B1CE-4C59-88B2-A035028D79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27/11/21
</t>
        </r>
      </text>
    </comment>
    <comment ref="L2038" authorId="0" shapeId="0" xr:uid="{4C1B4221-93B7-4B9C-BBF7-B7587CC6D5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16/09/21</t>
        </r>
      </text>
    </comment>
    <comment ref="M2038" authorId="0" shapeId="0" xr:uid="{D0DAC9AF-0338-4B71-8E65-3F2EC39BD8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27/09/21</t>
        </r>
      </text>
    </comment>
    <comment ref="L2041" authorId="1" shapeId="0" xr:uid="{54951977-E853-4CCF-82BB-9BB850E0B8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21/02/24</t>
        </r>
      </text>
    </comment>
    <comment ref="M2041" authorId="1" shapeId="0" xr:uid="{D364A3A0-46DE-4F8F-B7BD-B463199DA2D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28/02/24</t>
        </r>
      </text>
    </comment>
    <comment ref="E2044" authorId="0" shapeId="0" xr:uid="{24BB72EB-7946-4EB9-B7EC-352387F115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
</t>
        </r>
      </text>
    </comment>
    <comment ref="L2044" authorId="0" shapeId="0" xr:uid="{9CA622AA-72F7-4A25-8D57-B8CC4C4497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18/04/23</t>
        </r>
      </text>
    </comment>
    <comment ref="M2044" authorId="0" shapeId="0" xr:uid="{C5FA1E7C-84B0-49CF-BB44-9AB709F809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HUBO RELACION LABORAL
18/04/23
</t>
        </r>
      </text>
    </comment>
    <comment ref="R2045" authorId="0" shapeId="0" xr:uid="{43FA4C99-FD8A-477D-8F46-3D963E1CFE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 hijos</t>
        </r>
      </text>
    </comment>
    <comment ref="L2047" authorId="0" shapeId="0" xr:uid="{DBFC57CB-F796-46CB-8A2D-F6C89821B5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15/08/22, 04/10/22</t>
        </r>
      </text>
    </comment>
    <comment ref="M2047" authorId="0" shapeId="0" xr:uid="{41E214E6-FF18-4CB5-AD17-9FA2A8C2F5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20/08/22, 08/10/22</t>
        </r>
      </text>
    </comment>
    <comment ref="L2048" authorId="0" shapeId="0" xr:uid="{6626D593-0965-4359-8935-108285DF16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14/04/23</t>
        </r>
      </text>
    </comment>
    <comment ref="M2048" authorId="0" shapeId="0" xr:uid="{342402F5-43BC-43EF-96D6-7E3365F92B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Relacion Laborl
</t>
        </r>
      </text>
    </comment>
    <comment ref="L2050" authorId="0" shapeId="0" xr:uid="{5808F223-4AAE-4146-AF62-9C940B15BE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04/12/23</t>
        </r>
      </text>
    </comment>
    <comment ref="M2050" authorId="0" shapeId="0" xr:uid="{257D86CE-EE0F-4E09-AEBA-8424090FA7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03/01/24</t>
        </r>
      </text>
    </comment>
    <comment ref="L2051" authorId="0" shapeId="0" xr:uid="{2F97EBBB-1ADC-4A74-9578-4BB5E5BC7829}">
      <text>
        <r>
          <rPr>
            <sz val="11"/>
            <color theme="1"/>
            <rFont val="Calibri"/>
            <family val="2"/>
            <scheme val="minor"/>
          </rPr>
          <t>usuario:
07/11/22, 31/07/23, 23/10/23, 23/10/23</t>
        </r>
      </text>
    </comment>
    <comment ref="M2051" authorId="0" shapeId="0" xr:uid="{CA0502A1-7A72-40D5-9475-3E3149265ED5}">
      <text>
        <r>
          <rPr>
            <sz val="11"/>
            <color theme="1"/>
            <rFont val="Calibri"/>
            <family val="2"/>
            <scheme val="minor"/>
          </rPr>
          <t xml:space="preserve">usuario:
19/11/22, 27/08/23, 18/11/23
</t>
        </r>
      </text>
    </comment>
    <comment ref="L2052" authorId="0" shapeId="0" xr:uid="{B456EE3A-6FC9-4332-AEE8-93D637C3D2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02/04/24</t>
        </r>
      </text>
    </comment>
    <comment ref="M2052" authorId="0" shapeId="0" xr:uid="{B2B11EB0-ED54-447A-A400-A1E72EE8AC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06/05/24
</t>
        </r>
      </text>
    </comment>
    <comment ref="L2056" authorId="0" shapeId="0" xr:uid="{C9F6B053-4C89-4AFF-953A-7858775DFC4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22/06/21
01/12/21</t>
        </r>
      </text>
    </comment>
    <comment ref="M2056" authorId="0" shapeId="0" xr:uid="{686027A5-D0BE-42AC-ABAB-680647B1F7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18/07/21, 19/12/21
</t>
        </r>
      </text>
    </comment>
    <comment ref="L2060" authorId="0" shapeId="0" xr:uid="{698E59CD-2ADB-460E-AFDC-4C6138557D32}">
      <text>
        <r>
          <rPr>
            <sz val="11"/>
            <color theme="1"/>
            <rFont val="Calibri"/>
            <family val="2"/>
            <scheme val="minor"/>
          </rPr>
          <t xml:space="preserve">usuario:
27/09/23, 30/11/23
</t>
        </r>
      </text>
    </comment>
    <comment ref="M2060" authorId="0" shapeId="0" xr:uid="{547201E4-9A3B-4E2D-8043-E04B866C1DF6}">
      <text>
        <r>
          <rPr>
            <sz val="11"/>
            <color theme="1"/>
            <rFont val="Calibri"/>
            <family val="2"/>
            <scheme val="minor"/>
          </rPr>
          <t>usuario:
04/11/23, 05/03/24</t>
        </r>
      </text>
    </comment>
    <comment ref="L2061" authorId="0" shapeId="0" xr:uid="{AA2265BB-C0F8-4443-ADF7-1AD40FA593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21/11/22</t>
        </r>
      </text>
    </comment>
    <comment ref="M2061" authorId="0" shapeId="0" xr:uid="{6AED8160-D3E2-44EE-9FB4-62C3E04F7E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03/03/23</t>
        </r>
      </text>
    </comment>
    <comment ref="L2062" authorId="1" shapeId="0" xr:uid="{07BFBE9D-53E1-4626-954C-11AC06842A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22/11/23
</t>
        </r>
      </text>
    </comment>
    <comment ref="M2062" authorId="1" shapeId="0" xr:uid="{CD71CE3C-1E96-4F93-BB16-AFCA6B4EC2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23/12/23</t>
        </r>
      </text>
    </comment>
    <comment ref="L2066" authorId="0" shapeId="0" xr:uid="{C9D2FB26-02CF-43BC-9309-D9FFE36E6A1F}">
      <text>
        <r>
          <rPr>
            <sz val="11"/>
            <color theme="1"/>
            <rFont val="Calibri"/>
            <family val="2"/>
            <scheme val="minor"/>
          </rPr>
          <t>usuario:
10/07/23, 09/10/23</t>
        </r>
      </text>
    </comment>
    <comment ref="M2066" authorId="0" shapeId="0" xr:uid="{410B7D82-D9B5-44AB-A83D-B60DE82894E0}">
      <text>
        <r>
          <rPr>
            <sz val="11"/>
            <color theme="1"/>
            <rFont val="Calibri"/>
            <family val="2"/>
            <scheme val="minor"/>
          </rPr>
          <t>usuario:
19/08/23, 28/10/23</t>
        </r>
      </text>
    </comment>
    <comment ref="L2069" authorId="0" shapeId="0" xr:uid="{66D2E082-62AA-4512-9EFA-D0BBFCE0FE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</t>
        </r>
      </text>
    </comment>
    <comment ref="M2069" authorId="0" shapeId="0" xr:uid="{F57A6F41-D310-41E4-9695-EABABAB678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23/12/22</t>
        </r>
      </text>
    </comment>
    <comment ref="L2075" authorId="0" shapeId="0" xr:uid="{82A7DB4F-01C4-41E3-A479-C1E5DB303D4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13/06/16</t>
        </r>
      </text>
    </comment>
    <comment ref="M2075" authorId="0" shapeId="0" xr:uid="{7376BF81-1FD7-473B-AC62-5826EFE948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09/07/16</t>
        </r>
      </text>
    </comment>
    <comment ref="L2078" authorId="0" shapeId="0" xr:uid="{EC8D8956-17F7-4B73-B697-EB16C67E47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27/07/20; 19/02/21; 10/03/21, 24/03/21</t>
        </r>
      </text>
    </comment>
    <comment ref="M2078" authorId="0" shapeId="0" xr:uid="{08D69DCB-EE8C-4013-93B7-1E90371EBE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13/02/21; 22/02/21; 13/03/21, 17/04/21</t>
        </r>
      </text>
    </comment>
    <comment ref="L2080" authorId="0" shapeId="0" xr:uid="{557C6F83-AD1F-4A68-9E9E-1CE31E341F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21/12/23</t>
        </r>
      </text>
    </comment>
    <comment ref="M2080" authorId="0" shapeId="0" xr:uid="{AE88786B-3C41-46AF-9DA2-73CABB5047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084" authorId="0" shapeId="0" xr:uid="{A6AC3610-A48F-4E4D-84E9-1EED0916773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16/09/21</t>
        </r>
      </text>
    </comment>
    <comment ref="M2084" authorId="0" shapeId="0" xr:uid="{F6E0889E-8CBF-475D-BC8B-FE7869E69C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10/11/21</t>
        </r>
      </text>
    </comment>
    <comment ref="L2085" authorId="0" shapeId="0" xr:uid="{57F92561-B738-48CB-BCD5-4DB2ABA74DF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12/04/21</t>
        </r>
      </text>
    </comment>
    <comment ref="M2085" authorId="0" shapeId="0" xr:uid="{029BB7E5-EE4B-4205-B325-A6533BF4CC2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13/07/21</t>
        </r>
      </text>
    </comment>
    <comment ref="L2086" authorId="0" shapeId="0" xr:uid="{ADBDF9ED-37D2-44FC-8AEE-964C642FFB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16/04/24</t>
        </r>
      </text>
    </comment>
    <comment ref="M2086" authorId="0" shapeId="0" xr:uid="{380B63DE-141D-4B45-9BF7-C1570A95E7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20/05/24</t>
        </r>
      </text>
    </comment>
    <comment ref="L2087" authorId="0" shapeId="0" xr:uid="{ACE7B076-1467-4174-A1FF-EBB39538AA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31/07/23, 18/09/23</t>
        </r>
      </text>
    </comment>
    <comment ref="M2087" authorId="0" shapeId="0" xr:uid="{5261D5D9-CAE4-470A-B08C-E81DE46FD4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09/09/23, 14/10/23</t>
        </r>
      </text>
    </comment>
    <comment ref="L2090" authorId="0" shapeId="0" xr:uid="{C605AAF0-36F2-45A0-BDA1-B8964280AA0C}">
      <text>
        <r>
          <rPr>
            <sz val="11"/>
            <color theme="1"/>
            <rFont val="Calibri"/>
            <family val="2"/>
            <scheme val="minor"/>
          </rPr>
          <t>usuario:
03/11/22, 04/10/22, 11/07/23, 05/08/24</t>
        </r>
      </text>
    </comment>
    <comment ref="M2090" authorId="0" shapeId="0" xr:uid="{8A5D16DF-2D52-463D-87FE-13C239BBD305}">
      <text>
        <r>
          <rPr>
            <sz val="11"/>
            <color theme="1"/>
            <rFont val="Calibri"/>
            <family val="2"/>
            <scheme val="minor"/>
          </rPr>
          <t>usuario:
05/03/22, 05/01/23, 15/12/23, 03/08/24, 15/09/24</t>
        </r>
      </text>
    </comment>
    <comment ref="N2090" authorId="0" shapeId="0" xr:uid="{E457DD5A-7E6F-4B92-8E6D-CE6C57D1BB5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afiliadoa INTEGRA 11/10/23</t>
        </r>
      </text>
    </comment>
    <comment ref="L2091" authorId="0" shapeId="0" xr:uid="{4D6F7D6A-AECE-417E-835A-8FBED69BCB9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21/08/25</t>
        </r>
      </text>
    </comment>
    <comment ref="E2094" authorId="1" shapeId="0" xr:uid="{1939E09C-6963-42E4-8718-0D657FE2B5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M2096" authorId="0" shapeId="0" xr:uid="{048A9229-047B-47B5-9B83-FB397A57F03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097" authorId="0" shapeId="0" xr:uid="{C93F7AB2-0A69-493B-AD4C-30F627CDB7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23/11/21</t>
        </r>
      </text>
    </comment>
    <comment ref="M2097" authorId="0" shapeId="0" xr:uid="{9489559F-B7D4-43BA-B3F1-899EC713B4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07/01/22</t>
        </r>
      </text>
    </comment>
    <comment ref="L2098" authorId="0" shapeId="0" xr:uid="{BF401B05-0627-4F41-BF38-0445850753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01/02/20</t>
        </r>
      </text>
    </comment>
    <comment ref="M2098" authorId="0" shapeId="0" xr:uid="{30D870CC-BB63-49F7-821E-5350F86A97E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08/07/20</t>
        </r>
      </text>
    </comment>
    <comment ref="M2100" authorId="1" shapeId="0" xr:uid="{D4C7F7B5-C79E-487C-9CEF-BE0C12E3C1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27.10 al 10.01.26
02.02.26</t>
        </r>
      </text>
    </comment>
    <comment ref="E2101" authorId="0" shapeId="0" xr:uid="{B0E82B3C-B58C-4250-BBCB-22C746B6D1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 cate.</t>
        </r>
      </text>
    </comment>
    <comment ref="L2107" authorId="0" shapeId="0" xr:uid="{7D85C3A3-CB67-4FB0-BE25-3AD6473B74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27/09/23, 11/
08/25, 12/11/25</t>
        </r>
      </text>
    </comment>
    <comment ref="M2107" authorId="0" shapeId="0" xr:uid="{E6202778-A753-41ED-A598-97233D4289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17/10/24, 04/10/25, 13/12/25
</t>
        </r>
      </text>
    </comment>
    <comment ref="L2108" authorId="0" shapeId="0" xr:uid="{B140860B-55A5-4F67-B56C-70B67C6E57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17/02/21, 12/07/21</t>
        </r>
      </text>
    </comment>
    <comment ref="M2108" authorId="0" shapeId="0" xr:uid="{C9354C41-1733-43FF-9E9D-5F36ED3625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03/08/21</t>
        </r>
      </text>
    </comment>
    <comment ref="L2115" authorId="0" shapeId="0" xr:uid="{05A7B821-EA42-46FD-B7C4-F06AF04180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25/02/20</t>
        </r>
      </text>
    </comment>
    <comment ref="M2115" authorId="0" shapeId="0" xr:uid="{1FBC22CE-E189-4479-8DA5-D9EB3A1C8B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11/03/20</t>
        </r>
      </text>
    </comment>
    <comment ref="L2119" authorId="0" shapeId="0" xr:uid="{3A4CFC85-9278-409E-8E82-83FE82694B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20/12/22</t>
        </r>
      </text>
    </comment>
    <comment ref="M2119" authorId="0" shapeId="0" xr:uid="{FFD64F9C-F782-4075-8C28-169AB19D596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26/01/23</t>
        </r>
      </text>
    </comment>
    <comment ref="L2130" authorId="0" shapeId="0" xr:uid="{4939A202-B205-4925-830C-3BAF11C1BD69}">
      <text>
        <r>
          <rPr>
            <sz val="11"/>
            <color theme="1"/>
            <rFont val="Calibri"/>
            <family val="2"/>
            <scheme val="minor"/>
          </rPr>
          <t>usuario:
31/08/2022, 05/08/24</t>
        </r>
      </text>
    </comment>
    <comment ref="M2130" authorId="0" shapeId="0" xr:uid="{B708E791-A72C-4DA2-AD2B-73D89439FC95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
</t>
        </r>
      </text>
    </comment>
    <comment ref="L2135" authorId="0" shapeId="0" xr:uid="{4F173DB5-7341-44BD-8B3D-1CBD714D93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2135" authorId="0" shapeId="0" xr:uid="{51166ED1-7544-49C8-8927-7C8BCB8D57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10/01/24</t>
        </r>
      </text>
    </comment>
    <comment ref="L2140" authorId="1" shapeId="0" xr:uid="{8460D8C2-42EB-4276-BC96-6030E0439B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19/01/24</t>
        </r>
      </text>
    </comment>
    <comment ref="M2140" authorId="1" shapeId="0" xr:uid="{A106A1FB-7F7D-4C82-ABB2-3FA57E637C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27/01/2024</t>
        </r>
      </text>
    </comment>
    <comment ref="L2148" authorId="0" shapeId="0" xr:uid="{00000000-0006-0000-0100-00002F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07-11/2019
</t>
        </r>
      </text>
    </comment>
    <comment ref="L2150" authorId="0" shapeId="0" xr:uid="{8F55AB71-A53F-43F3-B106-ABE689D9D8F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18/12/2023</t>
        </r>
      </text>
    </comment>
    <comment ref="M2150" authorId="0" shapeId="0" xr:uid="{45C284A6-C82C-4AA9-8F6B-BC3682E51D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25/05/24</t>
        </r>
      </text>
    </comment>
    <comment ref="E2155" authorId="0" shapeId="0" xr:uid="{37FC2271-B781-497F-8EB5-3DD5707C7CF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LA RELACION LABORAL</t>
        </r>
      </text>
    </comment>
    <comment ref="L2155" authorId="0" shapeId="0" xr:uid="{6A438B4D-62CC-42D7-AE96-484633716E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INICIO RELACION LABORAL
</t>
        </r>
      </text>
    </comment>
    <comment ref="E2166" authorId="0" shapeId="0" xr:uid="{DDD99807-D7FE-41F1-B8B6-F676B8861A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REGISTRAR</t>
        </r>
      </text>
    </comment>
    <comment ref="L2167" authorId="0" shapeId="0" xr:uid="{1DFF65A9-EF67-43DB-BB63-A7B210B9D4C0}">
      <text>
        <r>
          <rPr>
            <sz val="11"/>
            <color theme="1"/>
            <rFont val="Calibri"/>
            <family val="2"/>
            <scheme val="minor"/>
          </rPr>
          <t>usuario:
24/02/23, 23/05/23, 09/06/23, 19/02/24</t>
        </r>
      </text>
    </comment>
    <comment ref="M2167" authorId="0" shapeId="0" xr:uid="{C081685E-2DAE-4FCC-AF7D-C6D3285FAA43}">
      <text>
        <r>
          <rPr>
            <sz val="11"/>
            <color theme="1"/>
            <rFont val="Calibri"/>
            <family val="2"/>
            <scheme val="minor"/>
          </rPr>
          <t>usuario:
05/03/2324/05/23, 30/12/23, 24/02/23</t>
        </r>
      </text>
    </comment>
    <comment ref="L2168" authorId="0" shapeId="0" xr:uid="{00000000-0006-0000-0100-00000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17/12/18
</t>
        </r>
      </text>
    </comment>
    <comment ref="M2168" authorId="0" shapeId="0" xr:uid="{00000000-0006-0000-0100-00000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31/01/19
</t>
        </r>
      </text>
    </comment>
    <comment ref="L2169" authorId="0" shapeId="0" xr:uid="{77A32246-9790-41E2-9067-03D327F91CAC}">
      <text>
        <r>
          <rPr>
            <sz val="11"/>
            <color theme="1"/>
            <rFont val="Calibri"/>
            <family val="2"/>
            <scheme val="minor"/>
          </rPr>
          <t>usuario:
17/10/22, 05/12/22, 04/10/23
27/11/2023, 05/08/24</t>
        </r>
      </text>
    </comment>
    <comment ref="M2169" authorId="0" shapeId="0" xr:uid="{EDEC1287-3A41-45ED-9C52-064A3DDA93B2}">
      <text>
        <r>
          <rPr>
            <sz val="11"/>
            <color theme="1"/>
            <rFont val="Calibri"/>
            <family val="2"/>
            <scheme val="minor"/>
          </rPr>
          <t>usuario:
26/11/22, 17/12/22, 11/11/23, 15/12/2023, 17/08/24</t>
        </r>
      </text>
    </comment>
    <comment ref="L2170" authorId="0" shapeId="0" xr:uid="{C6E24227-EFD2-4B4B-B879-4065B65D93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22/08/22, 21/08/23</t>
        </r>
      </text>
    </comment>
    <comment ref="M2170" authorId="0" shapeId="0" xr:uid="{D0CB8FEC-5E1D-43C6-8A14-879715B256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03/09/22, 02/09/23</t>
        </r>
      </text>
    </comment>
    <comment ref="L2171" authorId="0" shapeId="0" xr:uid="{A4741298-E6E3-489E-84EB-E548149670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172" authorId="0" shapeId="0" xr:uid="{1A95838B-AE8E-4A70-A220-B8F373B1E9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14/11/22, 04/07/23</t>
        </r>
      </text>
    </comment>
    <comment ref="M2172" authorId="0" shapeId="0" xr:uid="{3041BA1F-E21B-4795-94EF-22C80ECEE2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17/12/22, 19/08/23</t>
        </r>
      </text>
    </comment>
    <comment ref="L2177" authorId="1" shapeId="0" xr:uid="{BD210F1A-E5AD-47C4-B49B-0ED46E7DFE6B}">
      <text>
        <r>
          <rPr>
            <sz val="11"/>
            <color theme="1"/>
            <rFont val="Calibri"/>
            <family val="2"/>
            <scheme val="minor"/>
          </rPr>
          <t>USUARIO:
17/07/23, 02/02/24, 19/08/24</t>
        </r>
      </text>
    </comment>
    <comment ref="M2177" authorId="1" shapeId="0" xr:uid="{1581351F-E2D4-4E6E-AEAE-4EBDB5B47C8A}">
      <text>
        <r>
          <rPr>
            <sz val="11"/>
            <color theme="1"/>
            <rFont val="Calibri"/>
            <family val="2"/>
            <scheme val="minor"/>
          </rPr>
          <t>USUARIO:
21/10/23,06/02/24, 31/08/24</t>
        </r>
      </text>
    </comment>
    <comment ref="E2179" authorId="0" shapeId="0" xr:uid="{00000000-0006-0000-0100-00003D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TOPOGRAFA
</t>
        </r>
      </text>
    </comment>
    <comment ref="M2184" authorId="1" shapeId="0" xr:uid="{4BAD28FE-5151-489C-B24B-527DF88E3D8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INICIÓ RL</t>
        </r>
      </text>
    </comment>
    <comment ref="L2186" authorId="5" shapeId="0" xr:uid="{6A160CBC-B5EC-4110-9F3C-4750A7CF1990}">
      <text>
        <r>
          <rPr>
            <sz val="11"/>
            <color theme="1"/>
            <rFont val="Calibri"/>
            <family val="2"/>
            <scheme val="minor"/>
          </rPr>
          <t>jose Humberto Castillo Ruiz:
07/01/15</t>
        </r>
      </text>
    </comment>
    <comment ref="M2186" authorId="5" shapeId="0" xr:uid="{57308AA2-9539-4036-A207-D437AF6A1F3D}">
      <text>
        <r>
          <rPr>
            <sz val="11"/>
            <color theme="1"/>
            <rFont val="Calibri"/>
            <family val="2"/>
            <scheme val="minor"/>
          </rPr>
          <t>jose Humberto Castillo Ruiz:
05/03/16</t>
        </r>
      </text>
    </comment>
    <comment ref="L2189" authorId="1" shapeId="0" xr:uid="{2949D121-D908-4668-917C-22FAFE48237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18/12/23, 
</t>
        </r>
      </text>
    </comment>
    <comment ref="M2189" authorId="1" shapeId="0" xr:uid="{6957388E-2C1A-412F-A899-792C78A897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27/12/23 
No Inic RLaboral</t>
        </r>
      </text>
    </comment>
    <comment ref="E2194" authorId="0" shapeId="0" xr:uid="{64198AD6-71E7-4607-A007-8046D04420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L2194" authorId="0" shapeId="0" xr:uid="{F60DD96A-492E-4C9E-99D5-6D796A0A3D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02/07/25, 04/07/25</t>
        </r>
      </text>
    </comment>
    <comment ref="L2197" authorId="0" shapeId="0" xr:uid="{75A9E149-73B2-4E7D-B554-C0DA70040A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2197" authorId="0" shapeId="0" xr:uid="{6C2C13F7-08B8-450C-8CCC-E9788D2538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05/02/24</t>
        </r>
      </text>
    </comment>
    <comment ref="M2198" authorId="0" shapeId="0" xr:uid="{0774DB55-D413-4E23-BAC9-A3455B5F70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199" authorId="0" shapeId="0" xr:uid="{5BC906E2-9098-4ED7-9C0D-FC9B5E4257C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02/08/21</t>
        </r>
      </text>
    </comment>
    <comment ref="M2199" authorId="0" shapeId="0" xr:uid="{5E6DE2B9-63E4-4278-A956-0BF69D918F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10/09/21</t>
        </r>
      </text>
    </comment>
    <comment ref="L2201" authorId="0" shapeId="0" xr:uid="{AF3BEB04-77C2-48C1-8F7A-5A9D213C866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12/12/23</t>
        </r>
      </text>
    </comment>
    <comment ref="M2201" authorId="0" shapeId="0" xr:uid="{3253AC81-A052-405C-8091-35DF4AEA0F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</t>
        </r>
      </text>
    </comment>
    <comment ref="L2204" authorId="0" shapeId="0" xr:uid="{418386B3-98D1-4003-BD94-78E252004A4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23/05/22</t>
        </r>
      </text>
    </comment>
    <comment ref="M2204" authorId="0" shapeId="0" xr:uid="{106F44FB-B7A6-42A1-8D93-14726FFBEC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16/03/23</t>
        </r>
      </text>
    </comment>
    <comment ref="N2204" authorId="0" shapeId="0" xr:uid="{4CF759A5-A3A2-43BF-9CCC-E25423F7E8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INTEGRA 01.07.22</t>
        </r>
      </text>
    </comment>
    <comment ref="L2205" authorId="0" shapeId="0" xr:uid="{3D31C910-5272-4FED-B3E9-7FD4B1956C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12/09/22, 
</t>
        </r>
      </text>
    </comment>
    <comment ref="M2205" authorId="0" shapeId="0" xr:uid="{C3F2A75D-568D-45D5-93C7-C2199A1BE1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15/09/22</t>
        </r>
      </text>
    </comment>
    <comment ref="E2206" authorId="1" shapeId="0" xr:uid="{ADD84DFB-AC04-4FE4-AFA1-0687C75C7A0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2207" authorId="1" shapeId="0" xr:uid="{7FCC2AB5-E6E7-4BF2-97B8-6E0ACE5D21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05/02/24</t>
        </r>
      </text>
    </comment>
    <comment ref="M2207" authorId="1" shapeId="0" xr:uid="{64BEBC60-AC6D-444F-8EA3-A3C0C3709B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07/02/24</t>
        </r>
      </text>
    </comment>
    <comment ref="L2211" authorId="0" shapeId="0" xr:uid="{00000000-0006-0000-0100-00002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30/10/19</t>
        </r>
      </text>
    </comment>
    <comment ref="M2211" authorId="0" shapeId="0" xr:uid="{00000000-0006-0000-0100-00002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13/11/19</t>
        </r>
      </text>
    </comment>
    <comment ref="L2214" authorId="0" shapeId="0" xr:uid="{B41BC268-1F35-4C96-B99B-A45B4FE1772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26/04/21, 13/05/21</t>
        </r>
      </text>
    </comment>
    <comment ref="M2214" authorId="0" shapeId="0" xr:uid="{3B6433E8-3237-4992-A760-1E7A4D4389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10/05/21, 16/05/21</t>
        </r>
      </text>
    </comment>
    <comment ref="L2215" authorId="0" shapeId="0" xr:uid="{0EB20EDB-622E-4758-9FB0-DF5646E9C7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28/04/23</t>
        </r>
      </text>
    </comment>
    <comment ref="M2215" authorId="0" shapeId="0" xr:uid="{EF692008-0C4C-4049-B7C9-21379B2BCB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17/06/23</t>
        </r>
      </text>
    </comment>
    <comment ref="L2218" authorId="0" shapeId="0" xr:uid="{52430E5C-683F-440B-B434-4E2C48A34E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02/02/21, 29/06/21
</t>
        </r>
      </text>
    </comment>
    <comment ref="M2218" authorId="0" shapeId="0" xr:uid="{74CFC798-8257-460A-86D7-52C05FD074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18/07/21</t>
        </r>
      </text>
    </comment>
    <comment ref="L2219" authorId="0" shapeId="0" xr:uid="{157ADD85-EB45-425E-996A-943451069D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10/02/21, 14/06/21</t>
        </r>
      </text>
    </comment>
    <comment ref="M2219" authorId="0" shapeId="0" xr:uid="{A90C6C78-20EF-4EAE-B7E2-D78A950A30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19/04/21, 19/12/21
</t>
        </r>
      </text>
    </comment>
    <comment ref="L2225" authorId="2" shapeId="0" xr:uid="{00000000-0006-0000-0100-00000F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04/11/15 ,06/06/18, 04/12/18, 23/06/21, 18/02/22</t>
        </r>
      </text>
    </comment>
    <comment ref="M2225" authorId="2" shapeId="0" xr:uid="{00000000-0006-0000-0100-000010010000}">
      <text>
        <r>
          <rPr>
            <b/>
            <sz val="9"/>
            <color indexed="81"/>
            <rFont val="Tahoma"/>
            <family val="2"/>
          </rPr>
          <t>Andres Vicente:</t>
        </r>
        <r>
          <rPr>
            <sz val="9"/>
            <color indexed="81"/>
            <rFont val="Tahoma"/>
            <family val="2"/>
          </rPr>
          <t xml:space="preserve">
30/06/16, 16/06/18, 31/01/19,
24/02/22, 06/01/23</t>
        </r>
      </text>
    </comment>
    <comment ref="L2226" authorId="0" shapeId="0" xr:uid="{4827889E-8C26-456C-A285-395C17EEED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25/11/19</t>
        </r>
      </text>
    </comment>
    <comment ref="M2226" authorId="0" shapeId="0" xr:uid="{33A046B8-51ED-49BB-8D5B-DF77C8998D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28/01/20</t>
        </r>
      </text>
    </comment>
    <comment ref="M2227" authorId="1" shapeId="0" xr:uid="{11CA62F3-6CF0-4A52-B0E7-3F02F9C6965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29.01.26 al 21.02.26 Operario
23.02.26 Oficial</t>
        </r>
      </text>
    </comment>
    <comment ref="L2228" authorId="0" shapeId="0" xr:uid="{DAD8A7F4-1DAB-4F51-B1E8-F4FAD790C3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04/12/23</t>
        </r>
      </text>
    </comment>
    <comment ref="M2228" authorId="0" shapeId="0" xr:uid="{78A60639-3F5A-4B67-92A3-B7F5E4ED67E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03/01/24</t>
        </r>
      </text>
    </comment>
    <comment ref="M2235" authorId="0" shapeId="0" xr:uid="{62E7512E-65D2-4CFC-AE3C-181885F77C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236" authorId="0" shapeId="0" xr:uid="{5B917053-8F62-4FFA-9797-32422D6F22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08/08/23</t>
        </r>
      </text>
    </comment>
    <comment ref="M2236" authorId="0" shapeId="0" xr:uid="{1F4C5566-B737-4AB4-BBF4-FDF629254E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</t>
        </r>
      </text>
    </comment>
    <comment ref="L2237" authorId="0" shapeId="0" xr:uid="{0F3A79A8-0A65-4536-A326-4F4FAC6A09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04/01/18
</t>
        </r>
      </text>
    </comment>
    <comment ref="M2237" authorId="0" shapeId="0" xr:uid="{00E0D84D-8B19-4B81-8C18-7272A9CAF5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05/03/18
</t>
        </r>
      </text>
    </comment>
    <comment ref="L2239" authorId="0" shapeId="0" xr:uid="{8864EDB7-0B3A-4D0F-9054-D1F5239B29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07-06-16
</t>
        </r>
      </text>
    </comment>
    <comment ref="M2239" authorId="0" shapeId="0" xr:uid="{AAAEE1BC-280A-4A55-98B6-9FE9B83526D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30-06-16
</t>
        </r>
      </text>
    </comment>
    <comment ref="L2241" authorId="0" shapeId="0" xr:uid="{70B9BF21-CC03-4A66-915F-86566B33CD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16/05/23</t>
        </r>
      </text>
    </comment>
    <comment ref="L2243" authorId="0" shapeId="0" xr:uid="{2618B1DD-BED2-4F12-BAAE-F27DE2FB29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
16/11/22</t>
        </r>
      </text>
    </comment>
    <comment ref="M2243" authorId="0" shapeId="0" xr:uid="{E7337E85-62BF-4178-9EC9-97C51F6062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26/10/22(NRL)
10/12/22</t>
        </r>
      </text>
    </comment>
    <comment ref="L2249" authorId="0" shapeId="0" xr:uid="{06ABC254-A56E-4790-AF40-190C259B82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05/05/25</t>
        </r>
      </text>
    </comment>
    <comment ref="M2249" authorId="0" shapeId="0" xr:uid="{ED57E006-8F6D-4281-9270-9C3256F4B3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19/05/25</t>
        </r>
      </text>
    </comment>
    <comment ref="L2250" authorId="0" shapeId="0" xr:uid="{8A2CDD22-1BC2-4227-BE21-FBE196BD1C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31/05/21</t>
        </r>
      </text>
    </comment>
    <comment ref="M2250" authorId="0" shapeId="0" xr:uid="{E71A5121-44C3-4349-870C-C0B5B9AEE9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27/06/21</t>
        </r>
      </text>
    </comment>
    <comment ref="L2251" authorId="0" shapeId="0" xr:uid="{B0D1D96D-E58F-4B03-922A-49AD630944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31/05/21</t>
        </r>
      </text>
    </comment>
    <comment ref="M2251" authorId="0" shapeId="0" xr:uid="{735ACD26-4CC3-479E-880A-1E091AFC36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27/06/21</t>
        </r>
      </text>
    </comment>
    <comment ref="L2254" authorId="0" shapeId="0" xr:uid="{AC115542-5C9C-409C-BD77-426AE9537F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13/09/22</t>
        </r>
      </text>
    </comment>
    <comment ref="M2254" authorId="0" shapeId="0" xr:uid="{729CAF21-9BC6-4FEA-9BD5-DC20995DC2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</t>
        </r>
      </text>
    </comment>
    <comment ref="L2256" authorId="0" shapeId="0" xr:uid="{79FA15E7-0F02-4507-9F69-00B34CE4E2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30/10/19, 26/11/21, 23/05/22, 16/01/23, 
04/07/23, 13/04/26</t>
        </r>
      </text>
    </comment>
    <comment ref="M2256" authorId="0" shapeId="0" xr:uid="{AF85FEC5-0339-4809-B655-1549F24BC67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12/02/20, 01/12/21, 11/01/23, 11/03/23,
28/12/23, 23/03/26, 23/05/26
</t>
        </r>
      </text>
    </comment>
    <comment ref="N2257" authorId="0" shapeId="0" xr:uid="{C738A9C9-65E2-4FBD-80D9-79862FF60D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23/05/23</t>
        </r>
      </text>
    </comment>
    <comment ref="M2260" authorId="0" shapeId="0" xr:uid="{862FFB99-0FF8-465D-903C-DCD1699E81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265" authorId="0" shapeId="0" xr:uid="{2DAB7F22-2AF1-4AEA-9352-4FA1696908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22/08/22, 10/10/22, 28/11/22</t>
        </r>
      </text>
    </comment>
    <comment ref="M2265" authorId="0" shapeId="0" xr:uid="{9927FBA2-4483-4B6C-9480-1034DD822F0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03/09/22, 22/10/22, 31/12/22</t>
        </r>
      </text>
    </comment>
    <comment ref="L2267" authorId="0" shapeId="0" xr:uid="{00000000-0006-0000-0100-000011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07/01/2019</t>
        </r>
      </text>
    </comment>
    <comment ref="M2267" authorId="0" shapeId="0" xr:uid="{00000000-0006-0000-0100-00001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31/01/19</t>
        </r>
      </text>
    </comment>
    <comment ref="L2272" authorId="0" shapeId="0" xr:uid="{AFEEF0B5-D4EF-4C7B-9BF7-CDB927391BF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19/12/22, 10/07/23, 23/10/23</t>
        </r>
      </text>
    </comment>
    <comment ref="M2272" authorId="0" shapeId="0" xr:uid="{0F58C1EC-25AC-4F33-AFB6-75BE575564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07/01/23, 05/08/23, 18/11/23</t>
        </r>
      </text>
    </comment>
    <comment ref="L2273" authorId="0" shapeId="0" xr:uid="{45D8E8FB-3DC2-48C5-960F-B6C6D7AE7C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04/12/23</t>
        </r>
      </text>
    </comment>
    <comment ref="M2273" authorId="0" shapeId="0" xr:uid="{742014C9-60D0-4C42-8CF3-556BF0D2C0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03/01/24</t>
        </r>
      </text>
    </comment>
    <comment ref="L2276" authorId="0" shapeId="0" xr:uid="{C7C47C34-EA61-40F3-9647-ECD28827A7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26/02/24</t>
        </r>
      </text>
    </comment>
    <comment ref="M2276" authorId="0" shapeId="0" xr:uid="{00BA5E65-B9BA-45A8-9CCE-9BF1B35AC6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06/03/24</t>
        </r>
      </text>
    </comment>
    <comment ref="L2277" authorId="0" shapeId="0" xr:uid="{38DC6C56-697B-46B7-A042-22FAFDF00E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04/01/24, 26/06/24</t>
        </r>
      </text>
    </comment>
    <comment ref="M2277" authorId="0" shapeId="0" xr:uid="{7974D4CA-BF70-480E-9F40-CE4EF596AA0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22/06/24, 01/07/24</t>
        </r>
      </text>
    </comment>
    <comment ref="L2278" authorId="0" shapeId="0" xr:uid="{BB69AD4F-4F31-4E9D-B11D-39D3B4C80B4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19/08/22, 14/11/22</t>
        </r>
      </text>
    </comment>
    <comment ref="M2278" authorId="0" shapeId="0" xr:uid="{1E409A25-838C-4855-AFF5-56AEC1DF8B0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30/09/22, 10/12/22</t>
        </r>
      </text>
    </comment>
    <comment ref="L2279" authorId="4" shapeId="0" xr:uid="{00000000-0006-0000-0100-00007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14/11/15,01/04/16</t>
        </r>
      </text>
    </comment>
    <comment ref="L2281" authorId="0" shapeId="0" xr:uid="{C34F2F4C-FA4A-4F3A-B987-EC957CD8122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08/02/21, 23/03/21</t>
        </r>
      </text>
    </comment>
    <comment ref="M2281" authorId="0" shapeId="0" xr:uid="{784F929A-755F-4227-A632-75A4748844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07/03/21, 28/03/21</t>
        </r>
      </text>
    </comment>
    <comment ref="L2285" authorId="0" shapeId="0" xr:uid="{06E35B0D-1895-4FFF-8DC5-808913AD20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27/09/21</t>
        </r>
      </text>
    </comment>
    <comment ref="M2285" authorId="0" shapeId="0" xr:uid="{A053F387-EBB4-477A-BF2F-4FB88F6CD6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09/11/21</t>
        </r>
      </text>
    </comment>
    <comment ref="O2285" authorId="0" shapeId="0" xr:uid="{FE9B3A2D-574F-4F1E-ADF3-D9880E0EF74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638751DSCAD3</t>
        </r>
      </text>
    </comment>
    <comment ref="E2288" authorId="0" shapeId="0" xr:uid="{13E0B2BA-1E27-4DDA-95EC-16390DAB8C1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ENTREGARA RECIBO HONORARIOS PROFESIONALES</t>
        </r>
      </text>
    </comment>
    <comment ref="M2291" authorId="1" shapeId="0" xr:uid="{C2857979-95A0-4C59-969E-96D7256744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04.09.25 al 17.09.25
12.03.26</t>
        </r>
      </text>
    </comment>
    <comment ref="L2292" authorId="0" shapeId="0" xr:uid="{0D5DE942-1B87-4981-BE41-29661026D5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28/06/21, 31/08/21, 18/10/21</t>
        </r>
      </text>
    </comment>
    <comment ref="M2292" authorId="0" shapeId="0" xr:uid="{1E8A497E-404A-48BB-8D1D-BA3D7E1D2C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01/08/21, 2909/21,
14/11/21</t>
        </r>
      </text>
    </comment>
    <comment ref="L2294" authorId="0" shapeId="0" xr:uid="{6A19A062-5825-4C30-8C78-40B9D17EE5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07/08/23</t>
        </r>
      </text>
    </comment>
    <comment ref="M2294" authorId="0" shapeId="0" xr:uid="{AA765F04-4D1F-470B-8B7B-4D69BE466D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07/12/23</t>
        </r>
      </text>
    </comment>
    <comment ref="L2296" authorId="0" shapeId="0" xr:uid="{DAD41371-02F3-4778-AD87-6E806FD43E8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11/05/21</t>
        </r>
      </text>
    </comment>
    <comment ref="M2296" authorId="0" shapeId="0" xr:uid="{B6F1AC49-51D1-4D1D-8CE6-B8DECD5A1B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
</t>
        </r>
      </text>
    </comment>
    <comment ref="L2298" authorId="0" shapeId="0" xr:uid="{3883A04F-0AA3-4DB3-AAC0-93FE3789939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09/04/24, 08/05/24
</t>
        </r>
      </text>
    </comment>
    <comment ref="M2298" authorId="0" shapeId="0" xr:uid="{B8E09271-3620-47C7-937A-88B95AC16C7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04/05/24, 09/09/24
</t>
        </r>
      </text>
    </comment>
    <comment ref="L2301" authorId="0" shapeId="0" xr:uid="{853DCC39-F99A-4538-BF78-EBC9C6F389E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13/04/23</t>
        </r>
      </text>
    </comment>
    <comment ref="M2301" authorId="0" shapeId="0" xr:uid="{FF15D229-CAF1-4E14-BE98-45A7AB0507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10/06/23</t>
        </r>
      </text>
    </comment>
    <comment ref="L2302" authorId="0" shapeId="0" xr:uid="{85A6C08F-3660-4FB6-B12B-B87DFB3FF1CD}">
      <text>
        <r>
          <rPr>
            <sz val="11"/>
            <color theme="1"/>
            <rFont val="Calibri"/>
            <family val="2"/>
            <scheme val="minor"/>
          </rPr>
          <t>usuario:
03/05/24, 04/08/24</t>
        </r>
      </text>
    </comment>
    <comment ref="M2302" authorId="0" shapeId="0" xr:uid="{9C87CDF4-FD24-43C0-90A7-3ABA3B5AA0B8}">
      <text>
        <r>
          <rPr>
            <sz val="11"/>
            <color theme="1"/>
            <rFont val="Calibri"/>
            <family val="2"/>
            <scheme val="minor"/>
          </rPr>
          <t>usuario:
02/06/24
, 03/09/2024</t>
        </r>
      </text>
    </comment>
    <comment ref="L2306" authorId="0" shapeId="0" xr:uid="{F26A8A4E-7093-48CA-9563-31D343635E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15/02/21, 12/04/21, 03/05/21, 14/06/21, </t>
        </r>
      </text>
    </comment>
    <comment ref="M2306" authorId="0" shapeId="0" xr:uid="{25C14B97-AF4D-40BE-B530-428125A38F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28/02/21. 25/04/21, 17/05/21,11/07/21, 12/09/21</t>
        </r>
      </text>
    </comment>
    <comment ref="L2308" authorId="0" shapeId="0" xr:uid="{7C2D76FF-EBE6-427F-B14B-EC1658207E8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15/01/24</t>
        </r>
      </text>
    </comment>
    <comment ref="M2308" authorId="0" shapeId="0" xr:uid="{CEC9DABB-BD75-4E06-8B97-3CE54A27E5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19/02/24</t>
        </r>
      </text>
    </comment>
    <comment ref="L2309" authorId="0" shapeId="0" xr:uid="{DD8494E5-8634-4BAB-950F-9A75A92C51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15/11/22, 04/01/23, 04/07/23, 24/11/23, 05/04/24</t>
        </r>
      </text>
    </comment>
    <comment ref="M2309" authorId="0" shapeId="0" xr:uid="{76BCBDAA-D7F6-4755-9645-A6873129E8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31/12/22, 05/01/23, 30/09/23, 28/12/23, 05/04/24(N.I.R.L.)</t>
        </r>
      </text>
    </comment>
    <comment ref="L2312" authorId="0" shapeId="0" xr:uid="{6AF14CEE-5CDD-4A04-A51E-77CB239BE6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22/08/22, 07/11/22</t>
        </r>
      </text>
    </comment>
    <comment ref="M2312" authorId="0" shapeId="0" xr:uid="{EC95D2F0-96DC-4425-A4CA-F0EBCBADE0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03/09/22, 15/10/22, 19/11/22</t>
        </r>
      </text>
    </comment>
    <comment ref="L2313" authorId="0" shapeId="0" xr:uid="{90EA59C5-46B9-4952-BA51-C9261B39CE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09/06/25</t>
        </r>
      </text>
    </comment>
    <comment ref="M2313" authorId="0" shapeId="0" xr:uid="{0C229025-2FD0-49C9-B2E9-A5749F67FD9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22/07/25</t>
        </r>
      </text>
    </comment>
    <comment ref="L2316" authorId="0" shapeId="0" xr:uid="{3D9D21C2-0BF6-4642-85A9-9C7178618D22}">
      <text>
        <r>
          <rPr>
            <sz val="11"/>
            <color theme="1"/>
            <rFont val="Calibri"/>
            <family val="2"/>
            <scheme val="minor"/>
          </rPr>
          <t>usuario:
07/11/22, 04/07/23, 11/12/23</t>
        </r>
      </text>
    </comment>
    <comment ref="M2316" authorId="0" shapeId="0" xr:uid="{D40D936D-AA7E-4962-89BD-737D47F05E3D}">
      <text>
        <r>
          <rPr>
            <sz val="11"/>
            <color theme="1"/>
            <rFont val="Calibri"/>
            <family val="2"/>
            <scheme val="minor"/>
          </rPr>
          <t xml:space="preserve">usuario:
17/12/22, 02/09/23, 28/12/23
</t>
        </r>
      </text>
    </comment>
    <comment ref="L2317" authorId="0" shapeId="0" xr:uid="{F80CEA4C-59A9-42F9-8AB6-2D24E0269B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08/07/21, 05/08/21</t>
        </r>
      </text>
    </comment>
    <comment ref="M2317" authorId="0" shapeId="0" xr:uid="{2BC1B0F1-CF4E-4757-BF1B-3EAF397482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21/07/21, 18/08/21</t>
        </r>
      </text>
    </comment>
    <comment ref="L2319" authorId="0" shapeId="0" xr:uid="{391DF835-9C49-4AAD-A1E4-71598F7BC0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07/01/16</t>
        </r>
      </text>
    </comment>
    <comment ref="M2319" authorId="0" shapeId="0" xr:uid="{5DC2261E-B936-41CD-98F1-0A41086D7F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30/03/16</t>
        </r>
      </text>
    </comment>
    <comment ref="L2320" authorId="0" shapeId="0" xr:uid="{360C3EDD-7693-45CF-A4DC-01A7F26188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11/11/2021</t>
        </r>
      </text>
    </comment>
    <comment ref="M2320" authorId="0" shapeId="0" xr:uid="{0C991E1B-F801-400C-97A2-ECF89E0B6A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21/07/2021</t>
        </r>
      </text>
    </comment>
    <comment ref="L2321" authorId="0" shapeId="0" xr:uid="{2B9179D8-021B-486C-8F34-5D9C02C7B93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17/08/2023</t>
        </r>
      </text>
    </comment>
    <comment ref="M2321" authorId="0" shapeId="0" xr:uid="{828E94D9-F595-4EA7-B894-388FB11EAB3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31/12/2022</t>
        </r>
      </text>
    </comment>
    <comment ref="L2323" authorId="0" shapeId="0" xr:uid="{A0241CC8-BC04-48BB-A6B4-A69ED5125AD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29/07/20
</t>
        </r>
      </text>
    </comment>
    <comment ref="M2323" authorId="0" shapeId="0" xr:uid="{30023B09-96A6-46F4-9338-B6D6B3926A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19/08/20
</t>
        </r>
      </text>
    </comment>
    <comment ref="M2324" authorId="1" shapeId="0" xr:uid="{1FFF54D4-546E-451D-9844-4DE059F35E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05.11.25 al 21.02.26
02.03.26 al 02.03.26</t>
        </r>
      </text>
    </comment>
    <comment ref="E2327" authorId="0" shapeId="0" xr:uid="{F30830CF-0521-4C59-A109-5CFEF52456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 CARGO DEL INC. CHAMBA</t>
        </r>
      </text>
    </comment>
    <comment ref="L2328" authorId="0" shapeId="0" xr:uid="{C73F9A9F-AFE2-45A2-914D-93AACACD3E9C}">
      <text>
        <r>
          <rPr>
            <sz val="11"/>
            <color theme="1"/>
            <rFont val="Calibri"/>
            <family val="2"/>
            <scheme val="minor"/>
          </rPr>
          <t>usuario:
22/08/22, 31/07/2325/09/23</t>
        </r>
      </text>
    </comment>
    <comment ref="M2328" authorId="0" shapeId="0" xr:uid="{FC6DC8C6-BCC4-48D3-9AA3-B9A6681B7B36}">
      <text>
        <r>
          <rPr>
            <sz val="11"/>
            <color theme="1"/>
            <rFont val="Calibri"/>
            <family val="2"/>
            <scheme val="minor"/>
          </rPr>
          <t>usuario:
01/10/22, 02/09/23, 02/12/23</t>
        </r>
      </text>
    </comment>
    <comment ref="L2331" authorId="0" shapeId="0" xr:uid="{6C2C384F-20A9-4757-9E3C-912A6770C8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28/05/16</t>
        </r>
      </text>
    </comment>
    <comment ref="M2331" authorId="0" shapeId="0" xr:uid="{8C36B0A9-1461-43C7-9609-52CA183DFD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30/06/22</t>
        </r>
      </text>
    </comment>
    <comment ref="L2335" authorId="0" shapeId="0" xr:uid="{BBBC77BD-4945-42D6-B3A1-CA2ADC8D1DD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15/01/24</t>
        </r>
      </text>
    </comment>
    <comment ref="M2335" authorId="0" shapeId="0" xr:uid="{6E0CA33A-D13D-4BFB-B81C-88A9F94A19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19/02/24</t>
        </r>
      </text>
    </comment>
    <comment ref="L2336" authorId="0" shapeId="0" xr:uid="{597F1BD5-884B-4FCB-8A24-7CD02BF374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14/10/19, 10/01/22, 08/12/22, 09/02/23</t>
        </r>
      </text>
    </comment>
    <comment ref="M2336" authorId="0" shapeId="0" xr:uid="{C69A6404-34A3-4B87-8B7E-FDF9BF8CAD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04/12/19, 12/01/22, 28/01/23, 14/03/23</t>
        </r>
      </text>
    </comment>
    <comment ref="L2342" authorId="5" shapeId="0" xr:uid="{49AA977A-DDAF-43E3-BD3B-0496C357BD33}">
      <text>
        <r>
          <rPr>
            <sz val="11"/>
            <color theme="1"/>
            <rFont val="Calibri"/>
            <family val="2"/>
            <scheme val="minor"/>
          </rPr>
          <t>jose Humberto Castillo Ruiz:
26/09/24</t>
        </r>
      </text>
    </comment>
    <comment ref="M2342" authorId="5" shapeId="0" xr:uid="{EE4856B5-7C22-442D-A54D-D7DFD73F87BC}">
      <text>
        <r>
          <rPr>
            <sz val="11"/>
            <color theme="1"/>
            <rFont val="Calibri"/>
            <family val="2"/>
            <scheme val="minor"/>
          </rPr>
          <t>jose Humberto Castillo Ruiz:
12/10/24</t>
        </r>
      </text>
    </comment>
    <comment ref="L2344" authorId="0" shapeId="0" xr:uid="{420FA397-9944-4C3E-A292-0708304358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12/12/22</t>
        </r>
      </text>
    </comment>
    <comment ref="M2344" authorId="0" shapeId="0" xr:uid="{DFC562BE-88A9-4FEA-B941-0160D05440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29/01/23</t>
        </r>
      </text>
    </comment>
    <comment ref="L2346" authorId="0" shapeId="0" xr:uid="{213FCDE7-6A51-494D-B36B-62F446945D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27/02/24</t>
        </r>
      </text>
    </comment>
    <comment ref="M2346" authorId="0" shapeId="0" xr:uid="{A49E3BCB-30A6-48A5-AF52-8FE5540EC2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13/03/24</t>
        </r>
      </text>
    </comment>
    <comment ref="L2347" authorId="0" shapeId="0" xr:uid="{55B96E15-EEE1-4B71-B087-1AEFA97EFE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</t>
        </r>
      </text>
    </comment>
    <comment ref="M2347" authorId="0" shapeId="0" xr:uid="{57E8B284-6ACE-49E7-AA6B-F680A63207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2348" authorId="0" shapeId="0" xr:uid="{67502508-02F9-4427-B22B-5122B741F75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21/08/23</t>
        </r>
      </text>
    </comment>
    <comment ref="M2348" authorId="0" shapeId="0" xr:uid="{10F9605E-DFEF-40D0-AC7D-85CED8C935DB}">
      <text>
        <r>
          <rPr>
            <sz val="11"/>
            <color theme="1"/>
            <rFont val="Calibri"/>
            <family val="2"/>
            <scheme val="minor"/>
          </rPr>
          <t>usuario:
02/09/23, 12/08/24 No se reinicio Relacion Laboral</t>
        </r>
      </text>
    </comment>
    <comment ref="L2351" authorId="0" shapeId="0" xr:uid="{796239AE-4DD2-4CF5-86F3-8509DC2AF8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02/04/24</t>
        </r>
      </text>
    </comment>
    <comment ref="M2351" authorId="0" shapeId="0" xr:uid="{1A0E6B94-3095-4950-A0BC-E232965A5B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15/04/24, 24/06/24</t>
        </r>
      </text>
    </comment>
    <comment ref="L2352" authorId="0" shapeId="0" xr:uid="{FFA2C18D-D0B1-4C8F-BE23-061593C6D5AA}">
      <text>
        <r>
          <rPr>
            <sz val="11"/>
            <color theme="1"/>
            <rFont val="Calibri"/>
            <family val="2"/>
            <scheme val="minor"/>
          </rPr>
          <t>usuario:
13/12/21, 
04/11/22, 18/01/24, 01/04/24, 01/08/24</t>
        </r>
      </text>
    </comment>
    <comment ref="M2352" authorId="0" shapeId="0" xr:uid="{022120F7-231E-432F-84F7-CD8A2A073810}">
      <text>
        <r>
          <rPr>
            <sz val="11"/>
            <color theme="1"/>
            <rFont val="Calibri"/>
            <family val="2"/>
            <scheme val="minor"/>
          </rPr>
          <t>usuario:
22/01/22,
30/12/22, 23/03/24, 06/07/24, 15/10/24</t>
        </r>
      </text>
    </comment>
    <comment ref="L2355" authorId="0" shapeId="0" xr:uid="{CDF7AF5B-9188-436A-93D5-4713A00BA0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21/11/22, 31/07/23, 09/10/23</t>
        </r>
      </text>
    </comment>
    <comment ref="M2355" authorId="0" shapeId="0" xr:uid="{93C47BEA-D057-4DD6-AE69-5ED4240DB2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31/12/22, 09/09/23, 18/11/23
</t>
        </r>
      </text>
    </comment>
    <comment ref="L2356" authorId="0" shapeId="0" xr:uid="{1EC7923C-8C9A-441A-A029-9E9B41571F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10/07/23, 18/09/23, 23/10/23 , 11/12/2023 
</t>
        </r>
      </text>
    </comment>
    <comment ref="M2356" authorId="0" shapeId="0" xr:uid="{3987D2DD-FA60-4677-BDAB-8FCC61372E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02/09/23, 18/11/23, 15/12/2023</t>
        </r>
      </text>
    </comment>
    <comment ref="L2359" authorId="0" shapeId="0" xr:uid="{F571D532-D551-4B6C-A76D-BE1CA7170B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01/02/21, 25/05/21</t>
        </r>
      </text>
    </comment>
    <comment ref="M2359" authorId="0" shapeId="0" xr:uid="{0BC50A0F-8E02-4929-BEDB-C4BF45EE13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14/02/21, 05/07/21
</t>
        </r>
      </text>
    </comment>
    <comment ref="M2360" authorId="0" shapeId="0" xr:uid="{D9A9CAEF-BFFC-4B93-B633-BB910801452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362" authorId="0" shapeId="0" xr:uid="{A7AA2F4C-C875-44FB-A69E-A5D1ABC3B0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22/06/21</t>
        </r>
      </text>
    </comment>
    <comment ref="M2362" authorId="0" shapeId="0" xr:uid="{BAB19EF5-23E0-4AD5-851F-57128A5EE71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21/11/21</t>
        </r>
      </text>
    </comment>
    <comment ref="L2368" authorId="0" shapeId="0" xr:uid="{60937B1C-54AA-4622-BA80-7D4420CF5D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21/10/21, 16/11/22, 12/12/2022,
04/01/23, 14/02/24</t>
        </r>
      </text>
    </comment>
    <comment ref="M2368" authorId="0" shapeId="0" xr:uid="{5B8AD280-B40E-4554-8887-C7058E19199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19/01/22, 26/11/22
31/12/2022,
 05/01/23, 10/04/24</t>
        </r>
      </text>
    </comment>
    <comment ref="E2374" authorId="1" shapeId="0" xr:uid="{E81D1398-DC95-4C67-99A7-01E5941D09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Empleado cuenta con otro empleados (Verificar Renta de 5ta)</t>
        </r>
      </text>
    </comment>
    <comment ref="L2375" authorId="0" shapeId="0" xr:uid="{E56DC9BC-F0A2-4422-85CB-9B98A8A369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17/08/21</t>
        </r>
      </text>
    </comment>
    <comment ref="L2376" authorId="0" shapeId="0" xr:uid="{2CAEF498-FD0B-43D8-98AE-05E56D74138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30/03/22</t>
        </r>
      </text>
    </comment>
    <comment ref="M2376" authorId="0" shapeId="0" xr:uid="{0AE54E1F-CFA3-41D5-88A2-7340580333C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30/05/22</t>
        </r>
      </text>
    </comment>
    <comment ref="L2377" authorId="0" shapeId="0" xr:uid="{0DA74DAD-2267-4397-8DD3-078C351221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19/12/22</t>
        </r>
      </text>
    </comment>
    <comment ref="M2377" authorId="0" shapeId="0" xr:uid="{34CD1E70-EF33-4E2A-BF9D-80A6D13E4AB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26/03/16, 03/11/21, 12/02/22, 27/08/22, 31/12/22</t>
        </r>
      </text>
    </comment>
    <comment ref="L2379" authorId="0" shapeId="0" xr:uid="{834664BF-2373-41EB-94DA-5E029611D2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09/12/21</t>
        </r>
      </text>
    </comment>
    <comment ref="M2379" authorId="0" shapeId="0" xr:uid="{AD7147A2-1B1A-43D9-83C3-1D1CEF074E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19/01/22
</t>
        </r>
      </text>
    </comment>
    <comment ref="E2385" authorId="1" shapeId="0" xr:uid="{2A7549B5-A8B6-4F70-A83A-0692901585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El trabajador cuenta con otro empleador. Recuerde que el empleador que paga la mayor remuneración es el obligado a efectuar la retención total del impuesto a la renta de 5ta categoría. Sírvase consultar a su trabajador.</t>
        </r>
      </text>
    </comment>
    <comment ref="M2390" authorId="0" shapeId="0" xr:uid="{CC610B51-682B-439F-A5E1-BD8BF36431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393" authorId="0" shapeId="0" xr:uid="{1B033E8E-DC09-479E-8685-C031C25684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31/10/23</t>
        </r>
      </text>
    </comment>
    <comment ref="M2393" authorId="0" shapeId="0" xr:uid="{21CB6BA8-0EEC-4B33-BE53-96B3CEBFB4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395" authorId="0" shapeId="0" xr:uid="{36A09CB0-61DF-457C-83C5-80E6B3BAD9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23/10/23, 30/05/24</t>
        </r>
      </text>
    </comment>
    <comment ref="M2395" authorId="0" shapeId="0" xr:uid="{C90A04CB-8A57-482D-9629-F656A0AF18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404" authorId="0" shapeId="0" xr:uid="{EFA5B4C0-21DB-488C-B0D7-9B07CF27937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21/08/25</t>
        </r>
      </text>
    </comment>
    <comment ref="M2404" authorId="0" shapeId="0" xr:uid="{552087D4-B915-400A-A439-1CDF159704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03/09/25</t>
        </r>
      </text>
    </comment>
    <comment ref="L2405" authorId="0" shapeId="0" xr:uid="{2CE7A4CE-8226-43CE-B728-EF0A378C2ED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06/11/19, 10/12/22</t>
        </r>
      </text>
    </comment>
    <comment ref="M2405" authorId="0" shapeId="0" xr:uid="{6EA608C4-18DA-4DD2-B172-753DE046222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11712/19, 28/01/23
</t>
        </r>
      </text>
    </comment>
    <comment ref="M2409" authorId="0" shapeId="0" xr:uid="{C666407B-3A3A-43E7-81F8-DFD5049E051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RELACION LABORAL
</t>
        </r>
      </text>
    </comment>
    <comment ref="L2411" authorId="0" shapeId="0" xr:uid="{DB4236C6-3B26-4BB7-81BC-ED5F29A99006}">
      <text>
        <r>
          <rPr>
            <sz val="11"/>
            <color theme="1"/>
            <rFont val="Calibri"/>
            <family val="2"/>
            <scheme val="minor"/>
          </rPr>
          <t>usuario:
05/09/22, 26/09/22, 07/08/23, 23/10/23</t>
        </r>
      </text>
    </comment>
    <comment ref="M2411" authorId="0" shapeId="0" xr:uid="{8FD7E8AC-7AD6-4E3B-B8BF-9960CEB83FE6}">
      <text>
        <r>
          <rPr>
            <sz val="11"/>
            <color theme="1"/>
            <rFont val="Calibri"/>
            <family val="2"/>
            <scheme val="minor"/>
          </rPr>
          <t>usuario:
17/09/22, 31/12/22, 30/09/23, 04/11/23</t>
        </r>
      </text>
    </comment>
    <comment ref="L2419" authorId="0" shapeId="0" xr:uid="{BDABC69D-3F10-4B4B-8659-8D21714536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23/02/21, 25/05/21, 24/06/21, 10/08/21, 31/01/22</t>
        </r>
      </text>
    </comment>
    <comment ref="M2419" authorId="0" shapeId="0" xr:uid="{3245D53A-C522-4826-A69A-875FAAC7C8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21/06/21, 05/07/21, 12/09/21, 16/04/22</t>
        </r>
      </text>
    </comment>
    <comment ref="L2420" authorId="0" shapeId="0" xr:uid="{1B7FF04F-8EE9-4050-8D05-5BD78AE3CD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12/04/21
</t>
        </r>
      </text>
    </comment>
    <comment ref="M2420" authorId="0" shapeId="0" xr:uid="{EAADD18C-EE58-460F-9C0C-E0E7FF8789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26/05/21
</t>
        </r>
      </text>
    </comment>
    <comment ref="L2427" authorId="0" shapeId="0" xr:uid="{6B850633-42DC-4610-8005-7561D82269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18/05/21
</t>
        </r>
      </text>
    </comment>
    <comment ref="M2427" authorId="0" shapeId="0" xr:uid="{8AA94536-BB92-4A83-AED6-832F754EDCB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13/06/21
</t>
        </r>
      </text>
    </comment>
    <comment ref="L2439" authorId="1" shapeId="0" xr:uid="{5379F565-5B64-42D4-8911-D1A25959C1D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11/12/23</t>
        </r>
      </text>
    </comment>
    <comment ref="M2439" authorId="1" shapeId="0" xr:uid="{E8F148BD-AB94-46CE-9116-892FF7E261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14/12/23</t>
        </r>
      </text>
    </comment>
    <comment ref="L2440" authorId="0" shapeId="0" xr:uid="{F0A75319-71DF-4019-8C7E-49EC4E23EF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</t>
        </r>
      </text>
    </comment>
    <comment ref="M2440" authorId="0" shapeId="0" xr:uid="{D7FEFB75-11C6-456B-8F07-C68CD078F7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02/05/21</t>
        </r>
      </text>
    </comment>
    <comment ref="E2446" authorId="0" shapeId="0" xr:uid="{75CEE2A1-1CEF-4FE5-B23D-4DB10BFDC9C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RETNA DE 5TA</t>
        </r>
      </text>
    </comment>
    <comment ref="N2447" authorId="0" shapeId="0" xr:uid="{0AD77AC2-EBC1-4CB2-A6B7-8CA442299F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afiliar a AFP PROFUTURO  27.08.25
</t>
        </r>
      </text>
    </comment>
    <comment ref="L2455" authorId="0" shapeId="0" xr:uid="{77EB5188-6481-4D22-87D8-DCA6143A0A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13/01/21</t>
        </r>
      </text>
    </comment>
    <comment ref="M2455" authorId="0" shapeId="0" xr:uid="{A6054577-7330-46F8-A8FD-926917EFCF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19/01/2021</t>
        </r>
      </text>
    </comment>
    <comment ref="L2456" authorId="0" shapeId="0" xr:uid="{84CC2AFF-71E8-4366-BE5A-2DFB50F4A66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12/10/21, 24/07/22</t>
        </r>
      </text>
    </comment>
    <comment ref="M2456" authorId="0" shapeId="0" xr:uid="{45555925-7173-43BD-9FEC-FFD578D896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25/06/22, 15/10/22
</t>
        </r>
      </text>
    </comment>
    <comment ref="L2467" authorId="0" shapeId="0" xr:uid="{20B3F54B-6545-4F46-8BC2-3911F2D80F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</t>
        </r>
      </text>
    </comment>
    <comment ref="M2467" authorId="0" shapeId="0" xr:uid="{FEA41E52-E8ED-4484-9E2B-B87F7BC3436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2468" authorId="0" shapeId="0" xr:uid="{C7E99959-B343-47FC-B32A-3EB5835D32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15/03/21, 20/04/21, 28/06/21, 31/08/21
</t>
        </r>
      </text>
    </comment>
    <comment ref="M2468" authorId="0" shapeId="0" xr:uid="{5939A919-6176-49C6-BCB9-9152F0D193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28/03/21, 02/05/21, 13/07/21, 15/09/21
</t>
        </r>
      </text>
    </comment>
    <comment ref="L2470" authorId="0" shapeId="0" xr:uid="{747CA55C-A666-4A7D-AB18-D3FBB3E8CDF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28/06/22, 23/05/23</t>
        </r>
      </text>
    </comment>
    <comment ref="M2470" authorId="0" shapeId="0" xr:uid="{02E532C9-102A-443B-9F83-FD7B3E6C75F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25/02/23, 24/05/23</t>
        </r>
      </text>
    </comment>
    <comment ref="E2475" authorId="0" shapeId="0" xr:uid="{293D1BF4-9193-450C-A473-FF35535C884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registrara</t>
        </r>
      </text>
    </comment>
    <comment ref="L2485" authorId="0" shapeId="0" xr:uid="{46893B21-C6B9-40EC-B49D-52F546B65FC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12/07/21, 04/10/22, 22/08/23, 09/10/23, 28/11/23,31/05/24, 09/07/24</t>
        </r>
      </text>
    </comment>
    <comment ref="M2485" authorId="0" shapeId="0" xr:uid="{6E21D7CC-D84E-49EF-8AF8-0BC5D44FF7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10/02/22, 05/01/23, 27/08/23, 27/11/23, 27/05/24, 29/06/24, 14/09/24</t>
        </r>
      </text>
    </comment>
    <comment ref="L2489" authorId="1" shapeId="0" xr:uid="{D5E94F42-2CC9-49B4-80BE-BF0FA1F14C1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27/11/23</t>
        </r>
      </text>
    </comment>
    <comment ref="M2489" authorId="1" shapeId="0" xr:uid="{735B08C0-A5D6-43F9-A000-7537832E9F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28/12/23</t>
        </r>
      </text>
    </comment>
    <comment ref="L2490" authorId="0" shapeId="0" xr:uid="{92B5B77C-F78A-46A4-911E-60A8B9EFB5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19/07/23</t>
        </r>
      </text>
    </comment>
    <comment ref="M2490" authorId="0" shapeId="0" xr:uid="{BC878AD5-58F9-4657-8006-D0D0A3D8DD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12/08/23</t>
        </r>
      </text>
    </comment>
    <comment ref="L2495" authorId="0" shapeId="0" xr:uid="{A1F10373-8B8B-4A69-A518-79E30F1E2CC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13/09/21</t>
        </r>
      </text>
    </comment>
    <comment ref="M2495" authorId="0" shapeId="0" xr:uid="{5957ADCA-0989-45FB-AB6E-9B36EC42AE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09/11/21</t>
        </r>
      </text>
    </comment>
    <comment ref="L2496" authorId="0" shapeId="0" xr:uid="{910B5531-3E70-4C3E-9439-AC0EF05F475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</t>
        </r>
      </text>
    </comment>
    <comment ref="M2496" authorId="0" shapeId="0" xr:uid="{28289421-F7FE-4A85-9B6A-9CCC5AAFD3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10/03/21</t>
        </r>
      </text>
    </comment>
    <comment ref="L2497" authorId="0" shapeId="0" xr:uid="{B6B6BB2D-2F17-4204-8A5F-3331B55BB3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12/04/21</t>
        </r>
      </text>
    </comment>
    <comment ref="M2497" authorId="0" shapeId="0" xr:uid="{37703902-281E-482F-87F8-EE09DAF4B1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25/04/21</t>
        </r>
      </text>
    </comment>
    <comment ref="L2500" authorId="0" shapeId="0" xr:uid="{13936CFD-2822-4B74-8A11-855F1638D4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16/08/22</t>
        </r>
      </text>
    </comment>
    <comment ref="M2500" authorId="0" shapeId="0" xr:uid="{FF3B1BF9-2A9D-49EA-A087-41B2D6DECC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08/10/22</t>
        </r>
      </text>
    </comment>
    <comment ref="L2503" authorId="0" shapeId="0" xr:uid="{BDB30CC0-8AB6-4B5B-8231-86883C4D8A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17/05/21
</t>
        </r>
      </text>
    </comment>
    <comment ref="M2503" authorId="0" shapeId="0" xr:uid="{01FF3C5C-B773-4E08-8053-B1F48FEEF2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06/06/21</t>
        </r>
      </text>
    </comment>
    <comment ref="L2504" authorId="5" shapeId="0" xr:uid="{1A5FCB2B-565C-4257-93DE-FE7E5AA95EE1}">
      <text>
        <r>
          <rPr>
            <sz val="11"/>
            <color theme="1"/>
            <rFont val="Calibri"/>
            <family val="2"/>
            <scheme val="minor"/>
          </rPr>
          <t>jose Humberto Castillo Ruiz:
09/01/24</t>
        </r>
      </text>
    </comment>
    <comment ref="M2504" authorId="5" shapeId="0" xr:uid="{E0AFBEA6-3493-435D-98CF-CED6A08B37FE}">
      <text>
        <r>
          <rPr>
            <sz val="11"/>
            <color theme="1"/>
            <rFont val="Calibri"/>
            <family val="2"/>
            <scheme val="minor"/>
          </rPr>
          <t>jose Humberto Castillo Ruiz:
13/01/24</t>
        </r>
      </text>
    </comment>
    <comment ref="L2506" authorId="0" shapeId="0" xr:uid="{B6C0ED36-5116-4DB3-A10A-D9EE7A135E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20/06/22</t>
        </r>
      </text>
    </comment>
    <comment ref="M2506" authorId="0" shapeId="0" xr:uid="{830CD44A-C748-47AE-8447-47DAB15D03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23/12/24</t>
        </r>
      </text>
    </comment>
    <comment ref="L2512" authorId="0" shapeId="0" xr:uid="{3ADB842B-7CC8-4DD8-8CBF-773D576C791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21/11/22</t>
        </r>
      </text>
    </comment>
    <comment ref="M2512" authorId="0" shapeId="0" xr:uid="{3D33E424-B8DF-4CF7-A5C8-CBED6A0652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23/12/22</t>
        </r>
      </text>
    </comment>
    <comment ref="E2515" authorId="0" shapeId="0" xr:uid="{130B4287-B023-48F1-900C-CD4BC6FC66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</t>
        </r>
      </text>
    </comment>
    <comment ref="L2517" authorId="0" shapeId="0" xr:uid="{FD97CC05-0E36-4B1F-BFBA-74AA153742D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08/11/21
</t>
        </r>
      </text>
    </comment>
    <comment ref="M2517" authorId="0" shapeId="0" xr:uid="{B30F0E4E-CEA8-4455-85D8-C9EDB4232A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15/01/22
</t>
        </r>
      </text>
    </comment>
    <comment ref="M2521" authorId="0" shapeId="0" xr:uid="{673DD77B-68E8-41CC-AE96-4FDE890DE08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523" authorId="0" shapeId="0" xr:uid="{C73468A0-AF46-4E7B-A264-2A847C991F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19/01/21, 13/12/22, 04/07/23, 08/12/23</t>
        </r>
      </text>
    </comment>
    <comment ref="M2523" authorId="0" shapeId="0" xr:uid="{E4E928AA-B2AD-464F-A6D8-8E536AAFCA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22/01/22, 31/12/22, 11/11/23, 23/09/24</t>
        </r>
      </text>
    </comment>
    <comment ref="L2529" authorId="0" shapeId="0" xr:uid="{4079B551-CB23-4DB3-B9DE-DFE81B63CE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15/02/22, 30/01/23, 09/06/23</t>
        </r>
      </text>
    </comment>
    <comment ref="L2530" authorId="0" shapeId="0" xr:uid="{ED3B9977-0EA7-4396-A4D2-5020AE2ED0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15/02/22, 24/07/22, 17/09/22, 13/06/23, 07/09/23</t>
        </r>
      </text>
    </comment>
    <comment ref="M2530" authorId="0" shapeId="0" xr:uid="{59A81422-0397-4CE1-91DA-5BCD85CE27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28/04/22, 17/08/22, 03/03/23, 23/08/23, 04/10/23</t>
        </r>
      </text>
    </comment>
    <comment ref="L2535" authorId="0" shapeId="0" xr:uid="{ADAFD310-32DD-481F-9CAA-E3B6D4168B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23/04/24</t>
        </r>
      </text>
    </comment>
    <comment ref="M2535" authorId="0" shapeId="0" xr:uid="{202D00FA-280A-41A6-96E2-D93064E341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27/05/24</t>
        </r>
      </text>
    </comment>
    <comment ref="L2539" authorId="0" shapeId="0" xr:uid="{ADE0DC5C-668F-4FEA-A372-8DFCDF8678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09-01-24
22/02/24</t>
        </r>
      </text>
    </comment>
    <comment ref="M2539" authorId="0" shapeId="0" xr:uid="{491EE0CA-65D8-490C-A214-1CD7338F49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17-02-24, 22/04/24
</t>
        </r>
      </text>
    </comment>
    <comment ref="L2542" authorId="0" shapeId="0" xr:uid="{8533A5AB-3072-4FBA-B64A-DA41D4E2D13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11/01/24, 22/04/24</t>
        </r>
      </text>
    </comment>
    <comment ref="M2542" authorId="0" shapeId="0" xr:uid="{6267EEF5-1462-4D81-BEF3-F26B6F4496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/8/03/24, 06/07/24</t>
        </r>
      </text>
    </comment>
    <comment ref="L2554" authorId="0" shapeId="0" xr:uid="{E768B909-815F-4863-AD62-C95E343C731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
</t>
        </r>
      </text>
    </comment>
    <comment ref="M2554" authorId="0" shapeId="0" xr:uid="{17A05502-C696-424C-9884-BA8D86B764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13/02/21</t>
        </r>
      </text>
    </comment>
    <comment ref="L2559" authorId="0" shapeId="0" xr:uid="{FB2053A6-F39D-4DD7-8762-DAB1E1330A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23/09/23</t>
        </r>
      </text>
    </comment>
    <comment ref="M2559" authorId="0" shapeId="0" xr:uid="{1AE8AAD2-8B91-46DD-9E1D-849C586612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21/10/23
</t>
        </r>
      </text>
    </comment>
    <comment ref="L2563" authorId="0" shapeId="0" xr:uid="{EECE6AB0-ED20-4BF6-9EBF-A315B756F4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11/01/24</t>
        </r>
      </text>
    </comment>
    <comment ref="M2563" authorId="0" shapeId="0" xr:uid="{1EA25189-BA37-43FC-B8E5-E6ECB5A3A4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12/02/24
</t>
        </r>
      </text>
    </comment>
    <comment ref="L2567" authorId="0" shapeId="0" xr:uid="{074354CB-6C40-4490-9CB3-2C046A984E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28/10/25</t>
        </r>
      </text>
    </comment>
    <comment ref="M2567" authorId="0" shapeId="0" xr:uid="{FED7FB5C-0BAD-4CCA-8358-5DB8BCB972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10/01/26</t>
        </r>
      </text>
    </comment>
    <comment ref="L2568" authorId="0" shapeId="0" xr:uid="{063891DE-9B75-4097-9015-E8C3F17CA3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12/01/24</t>
        </r>
      </text>
    </comment>
    <comment ref="M2568" authorId="0" shapeId="0" xr:uid="{4C4E2E3C-B1A0-40C7-9579-19947BC696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30/03/24</t>
        </r>
      </text>
    </comment>
    <comment ref="L2572" authorId="0" shapeId="0" xr:uid="{8F9C29C2-9517-4B11-BDDB-4F8D0097C64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</t>
        </r>
      </text>
    </comment>
    <comment ref="M2572" authorId="0" shapeId="0" xr:uid="{FAFC5EE7-1361-45B7-99BE-8F71002D365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L2574" authorId="0" shapeId="0" xr:uid="{99411130-8202-449F-AAB1-AD1172295A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15/01/24
</t>
        </r>
      </text>
    </comment>
    <comment ref="M2574" authorId="0" shapeId="0" xr:uid="{1BBD665B-212B-4D78-91A2-F6AC77D739C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19/02/24</t>
        </r>
      </text>
    </comment>
    <comment ref="L2575" authorId="0" shapeId="0" xr:uid="{22273613-77CB-434D-A9F3-9EB49AB94C0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09/04/24</t>
        </r>
      </text>
    </comment>
    <comment ref="M2575" authorId="0" shapeId="0" xr:uid="{095D799A-8447-4C1C-9567-DB6CC7AC1EB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04/05/24</t>
        </r>
      </text>
    </comment>
    <comment ref="L2578" authorId="0" shapeId="0" xr:uid="{BCEAC17C-947C-4D7A-AE73-397DCC567E2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12/03/24, 21/06/24
</t>
        </r>
      </text>
    </comment>
    <comment ref="M2578" authorId="0" shapeId="0" xr:uid="{40789F45-C1C5-419A-806A-DEE44D64F80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15/04/24, 24/06/24</t>
        </r>
      </text>
    </comment>
    <comment ref="L2579" authorId="0" shapeId="0" xr:uid="{D82111B6-80E7-4D1C-AE29-F515AA68A6E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21/02/24</t>
        </r>
      </text>
    </comment>
    <comment ref="M2579" authorId="0" shapeId="0" xr:uid="{BBFBABB3-0A67-460A-B42B-073C0D6014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01/04/24</t>
        </r>
      </text>
    </comment>
    <comment ref="L2581" authorId="1" shapeId="0" xr:uid="{57C9A27C-0DCD-43F1-9435-1F8B9C9A3BAC}">
      <text>
        <r>
          <rPr>
            <sz val="11"/>
            <color theme="1"/>
            <rFont val="Calibri"/>
            <family val="2"/>
            <scheme val="minor"/>
          </rPr>
          <t>USUARIO:
15/11/23, 11/01/24, 23/09/24</t>
        </r>
      </text>
    </comment>
    <comment ref="M2581" authorId="1" shapeId="0" xr:uid="{40835F62-6516-4A2E-AD90-55285D62D69E}">
      <text>
        <r>
          <rPr>
            <sz val="11"/>
            <color theme="1"/>
            <rFont val="Calibri"/>
            <family val="2"/>
            <scheme val="minor"/>
          </rPr>
          <t>USUARIO:
02/12/23, 14/09/24, 06/11/24</t>
        </r>
      </text>
    </comment>
    <comment ref="N2581" authorId="0" shapeId="0" xr:uid="{D8560649-FC56-49FC-BA20-62B2A48E20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24/04/2024</t>
        </r>
      </text>
    </comment>
    <comment ref="L2587" authorId="0" shapeId="0" xr:uid="{B877D9B0-660D-404D-AB01-5CE8107DD2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27/02/24</t>
        </r>
      </text>
    </comment>
    <comment ref="M2587" authorId="0" shapeId="0" xr:uid="{3E23A823-E4B2-4AA3-B7C9-6B78234815C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01/04/24</t>
        </r>
      </text>
    </comment>
    <comment ref="L2591" authorId="0" shapeId="0" xr:uid="{17A24944-97FA-40EA-B3B0-1BA4F5FE55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04/01/24, 26/06/24
</t>
        </r>
      </text>
    </comment>
    <comment ref="M2591" authorId="0" shapeId="0" xr:uid="{94B311A2-BD93-4730-AA14-A4AAAD9990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22/06/24, 01/06/24</t>
        </r>
      </text>
    </comment>
    <comment ref="L2592" authorId="0" shapeId="0" xr:uid="{B35863CE-032A-4B9B-AB23-23906C3C6C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22/08/22</t>
        </r>
      </text>
    </comment>
    <comment ref="M2592" authorId="0" shapeId="0" xr:uid="{626989E9-68C4-433D-BA7B-A2A1984E94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21/09/22</t>
        </r>
      </text>
    </comment>
    <comment ref="L2594" authorId="0" shapeId="0" xr:uid="{99E5AB3C-077F-448E-9975-3AEB23FC5C3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04/11/22</t>
        </r>
      </text>
    </comment>
    <comment ref="M2594" authorId="0" shapeId="0" xr:uid="{CA54F984-6232-4B67-B882-B04B738B8C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05/01/23
</t>
        </r>
      </text>
    </comment>
    <comment ref="L2597" authorId="0" shapeId="0" xr:uid="{1644C997-CF2B-412B-94C8-C30D0CBADF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10/07/23</t>
        </r>
      </text>
    </comment>
    <comment ref="M2597" authorId="0" shapeId="0" xr:uid="{9D216886-F360-4E24-B080-97CAE5FD9BC8}">
      <text>
        <r>
          <rPr>
            <sz val="11"/>
            <color theme="1"/>
            <rFont val="Calibri"/>
            <family val="2"/>
            <scheme val="minor"/>
          </rPr>
          <t xml:space="preserve">usuario:
29/07/23, 02/04/24
</t>
        </r>
      </text>
    </comment>
    <comment ref="L2599" authorId="0" shapeId="0" xr:uid="{5C56D62E-DF96-46FE-8042-66B826310F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25/02/21, 24/01/22</t>
        </r>
      </text>
    </comment>
    <comment ref="M2599" authorId="0" shapeId="0" xr:uid="{2783DFE2-83E8-4CFB-985D-0141FAEA82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17/10/21, 16/04/22
</t>
        </r>
      </text>
    </comment>
    <comment ref="L2601" authorId="0" shapeId="0" xr:uid="{A8A95B90-D79E-4E99-943F-AF77F1F176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12/12/23</t>
        </r>
      </text>
    </comment>
    <comment ref="M2601" authorId="0" shapeId="0" xr:uid="{4DE644B7-724B-46E0-80A3-D6C8B2C2DDB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
</t>
        </r>
      </text>
    </comment>
    <comment ref="L2603" authorId="0" shapeId="0" xr:uid="{D5A355BB-C342-4EBA-A3D0-C9B7C5811E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10/10/22</t>
        </r>
      </text>
    </comment>
    <comment ref="M2603" authorId="0" shapeId="0" xr:uid="{2B6E681A-E422-4276-8DDF-161F6806A2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23/10/22</t>
        </r>
      </text>
    </comment>
    <comment ref="L2607" authorId="0" shapeId="0" xr:uid="{74EDAD08-02ED-4929-A451-E34DF32845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19/08/22, 03/01/24</t>
        </r>
      </text>
    </comment>
    <comment ref="M2607" authorId="0" shapeId="0" xr:uid="{47BBF1A6-A9A5-4930-BC24-900B9F4130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08/10/22, 24/02/24</t>
        </r>
      </text>
    </comment>
    <comment ref="L2608" authorId="0" shapeId="0" xr:uid="{CCA3D30D-B982-460E-833A-FC37FADDA4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10/10/22, 04/09/23</t>
        </r>
      </text>
    </comment>
    <comment ref="M2608" authorId="0" shapeId="0" xr:uid="{74555FDF-FE89-4AE0-AED4-7EA9C4E78F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22/10/22, 16/09/23</t>
        </r>
      </text>
    </comment>
    <comment ref="L2620" authorId="0" shapeId="0" xr:uid="{A5419128-76E1-4CE4-9282-09756182FD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13/07/23, 01/11/23
</t>
        </r>
      </text>
    </comment>
    <comment ref="M2620" authorId="0" shapeId="0" xr:uid="{500836F3-1191-4AFB-9679-5AA00A07B0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31/10/23, 28/12/23
</t>
        </r>
      </text>
    </comment>
    <comment ref="L2624" authorId="0" shapeId="0" xr:uid="{32E0CED4-A9E5-4F65-B8E4-5CEDD0A606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12/05/25</t>
        </r>
      </text>
    </comment>
    <comment ref="M2624" authorId="0" shapeId="0" xr:uid="{D1A6058E-9D4E-4809-8CE1-846D6DACA2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05/07/25</t>
        </r>
      </text>
    </comment>
    <comment ref="L2626" authorId="0" shapeId="0" xr:uid="{C387597A-8ED1-444D-AE5C-8DF9F00C2C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29/07/20, 10/03/21, 15/08/22
</t>
        </r>
      </text>
    </comment>
    <comment ref="M2626" authorId="0" shapeId="0" xr:uid="{38BC9DCE-B2A2-44D1-830E-5766463AA42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22/02/21, 13/03/21, 11/01/23</t>
        </r>
      </text>
    </comment>
    <comment ref="L2627" authorId="0" shapeId="0" xr:uid="{A43865E3-5493-4567-9ABA-50BB022520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30/09/22, 06/12/22</t>
        </r>
      </text>
    </comment>
    <comment ref="M2627" authorId="0" shapeId="0" xr:uid="{180F8761-B67A-4053-83B2-570BDBD993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03/12/22, 10/01/23</t>
        </r>
      </text>
    </comment>
    <comment ref="L2631" authorId="0" shapeId="0" xr:uid="{0679CD5B-51E6-4718-87A9-6426027BD4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11/10/23
</t>
        </r>
      </text>
    </comment>
    <comment ref="M2631" authorId="0" shapeId="0" xr:uid="{56C7B78E-BB59-4FB1-800D-5C1C78C8E8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29/12/22</t>
        </r>
      </text>
    </comment>
    <comment ref="M2645" authorId="0" shapeId="0" xr:uid="{9892C5D4-DE8A-43DB-B0CA-C6A98F848E2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Maternidad 20/01/23 hasta 27/04/23</t>
        </r>
      </text>
    </comment>
    <comment ref="L2649" authorId="0" shapeId="0" xr:uid="{7853446E-ED4B-4999-92F1-4A751F2A94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27/10/21</t>
        </r>
      </text>
    </comment>
    <comment ref="M2649" authorId="0" shapeId="0" xr:uid="{F9CEC43E-3DFE-4E90-A34E-22FE4413D2A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09/11/21
</t>
        </r>
      </text>
    </comment>
    <comment ref="L2658" authorId="0" shapeId="0" xr:uid="{CE244065-D6C4-48A8-9566-9D9E6DC4F4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02/10/23
</t>
        </r>
      </text>
    </comment>
    <comment ref="M2658" authorId="0" shapeId="0" xr:uid="{778FC319-6EF6-4B8D-9696-7AC94086E7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30/12/23</t>
        </r>
      </text>
    </comment>
    <comment ref="L2662" authorId="0" shapeId="0" xr:uid="{3B7A7DC0-FF7A-42AD-94F4-BB5BAF99DF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05/05/25</t>
        </r>
      </text>
    </comment>
    <comment ref="M2662" authorId="0" shapeId="0" xr:uid="{B8B70A02-273D-475F-9896-9366F22F34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12/07/25
</t>
        </r>
      </text>
    </comment>
    <comment ref="L2664" authorId="0" shapeId="0" xr:uid="{51908372-7D7C-4C86-AF4E-EF5B573F41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06-11-25 AL 30-11-25 RHP
</t>
        </r>
      </text>
    </comment>
    <comment ref="L2667" authorId="0" shapeId="0" xr:uid="{3685ECF7-162A-4606-B2E6-55DFCC5AF774}">
      <text>
        <r>
          <rPr>
            <sz val="11"/>
            <color theme="1"/>
            <rFont val="Calibri"/>
            <family val="2"/>
            <scheme val="minor"/>
          </rPr>
          <t>usuario:
14/11/22, 10/07/23, 05/08/24</t>
        </r>
      </text>
    </comment>
    <comment ref="M2667" authorId="0" shapeId="0" xr:uid="{5E82A123-563D-437A-9746-6BCF3E65CA72}">
      <text>
        <r>
          <rPr>
            <sz val="11"/>
            <color theme="1"/>
            <rFont val="Calibri"/>
            <family val="2"/>
            <scheme val="minor"/>
          </rPr>
          <t>usuario:
17/12/22, 15/12/23, 15/09/24</t>
        </r>
      </text>
    </comment>
    <comment ref="L2672" authorId="0" shapeId="0" xr:uid="{E3C920C5-B3F0-4C19-A475-007BB9271B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31/08/21</t>
        </r>
      </text>
    </comment>
    <comment ref="M2672" authorId="0" shapeId="0" xr:uid="{E563C990-62F0-43E2-BCB6-AE1B552543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26/09/21</t>
        </r>
      </text>
    </comment>
    <comment ref="L2673" authorId="0" shapeId="0" xr:uid="{E39FC79D-2BC1-41AC-8E81-1ED3102CEF1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
</t>
        </r>
      </text>
    </comment>
    <comment ref="M2673" authorId="0" shapeId="0" xr:uid="{36C3F16B-6892-4152-B947-6D677C481BA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28/03/21
</t>
        </r>
      </text>
    </comment>
    <comment ref="L2680" authorId="0" shapeId="0" xr:uid="{00000000-0006-0000-0100-00000B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10/12/18, 14/10/19</t>
        </r>
      </text>
    </comment>
    <comment ref="M2680" authorId="0" shapeId="0" xr:uid="{00000000-0006-0000-0100-00000C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31/01/19, 11/03/24
</t>
        </r>
      </text>
    </comment>
    <comment ref="L2697" authorId="0" shapeId="0" xr:uid="{633CEE9A-3977-46C8-9C96-A28814831C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23/12/22, 21/01/23, 01/07/23</t>
        </r>
      </text>
    </comment>
    <comment ref="M2697" authorId="0" shapeId="0" xr:uid="{AB3B7AF5-1446-4104-8618-E44DA0DC1D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10/01/23, 31/01/23, 07/07/23
</t>
        </r>
      </text>
    </comment>
    <comment ref="M2698" authorId="1" shapeId="0" xr:uid="{8E9A06A4-420C-4707-80E7-B160AC8942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25.08.25 al 31.01.26
03.03.26</t>
        </r>
      </text>
    </comment>
    <comment ref="L2701" authorId="0" shapeId="0" xr:uid="{064A643C-0BD8-445E-852C-3B07F4EA9E2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07/07/21, 06/09/21, 15/09/21</t>
        </r>
      </text>
    </comment>
    <comment ref="M2701" authorId="0" shapeId="0" xr:uid="{5BCFC1B5-F157-4AC6-978E-BE5E4D17881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08/08/21, 12/09/21, 17/10/21
</t>
        </r>
      </text>
    </comment>
    <comment ref="L2703" authorId="0" shapeId="0" xr:uid="{B1B638EC-9EA8-4FCA-B79C-9735D2A12E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15/02/22, 23/07/22, 16/11/22, 20/06/23</t>
        </r>
      </text>
    </comment>
    <comment ref="M2703" authorId="0" shapeId="0" xr:uid="{72441FDF-E995-4AD9-AB0C-1E77B2020A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28/04/22, 06/09/22, 03/03/23, 23/08/23</t>
        </r>
      </text>
    </comment>
    <comment ref="L2706" authorId="0" shapeId="0" xr:uid="{695B6102-FA98-4F0D-A379-3C0F504F1D0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17/11/22</t>
        </r>
      </text>
    </comment>
    <comment ref="M2706" authorId="0" shapeId="0" xr:uid="{B4EB4C21-2B89-4FB8-9B06-2819B9BCCEE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19/02/23</t>
        </r>
      </text>
    </comment>
    <comment ref="L2711" authorId="0" shapeId="0" xr:uid="{C511D707-51DF-40F3-BE57-4D6B8F2B98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14/11/19, 03/01/23</t>
        </r>
      </text>
    </comment>
    <comment ref="M2711" authorId="0" shapeId="0" xr:uid="{E208AF6A-1EBE-46FA-8B27-5FC986CE5D8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27/11/19, 28/01/23</t>
        </r>
      </text>
    </comment>
    <comment ref="L2721" authorId="1" shapeId="0" xr:uid="{B4C14F67-F3E3-4107-AB2F-C0CE106360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13/06/25
</t>
        </r>
      </text>
    </comment>
    <comment ref="M2721" authorId="1" shapeId="0" xr:uid="{97DB4804-7B29-4907-AED5-1944540990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13/09/2025
</t>
        </r>
      </text>
    </comment>
    <comment ref="L2723" authorId="0" shapeId="0" xr:uid="{7639AD69-CBC4-41FA-B3FA-1B9FF70A62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13/09/22</t>
        </r>
      </text>
    </comment>
    <comment ref="M2723" authorId="0" shapeId="0" xr:uid="{F7DC1BA1-09F8-4E77-8469-084FA5A2A8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15710/22</t>
        </r>
      </text>
    </comment>
    <comment ref="M2727" authorId="0" shapeId="0" xr:uid="{BB5962DA-9DE2-4923-A167-7010FFE7F0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26/03/16, 03/11/21, 12/02/22</t>
        </r>
      </text>
    </comment>
    <comment ref="E2729" authorId="0" shapeId="0" xr:uid="{ED5A2A42-0A98-4D13-AE0E-E13C589BC0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2739" authorId="5" shapeId="0" xr:uid="{FD8E9D79-94B0-4432-A469-AC4E6043FB91}">
      <text>
        <r>
          <rPr>
            <sz val="11"/>
            <color theme="1"/>
            <rFont val="Calibri"/>
            <family val="2"/>
            <scheme val="minor"/>
          </rPr>
          <t>jose Humberto Castillo Ruiz:
18/12/23</t>
        </r>
      </text>
    </comment>
    <comment ref="M2739" authorId="5" shapeId="0" xr:uid="{B5283D3C-C164-47FE-ACD7-97C2F4254109}">
      <text>
        <r>
          <rPr>
            <sz val="11"/>
            <color theme="1"/>
            <rFont val="Calibri"/>
            <family val="2"/>
            <scheme val="minor"/>
          </rPr>
          <t>jose Humberto Castillo Ruiz:
16/03/24</t>
        </r>
      </text>
    </comment>
    <comment ref="L2743" authorId="0" shapeId="0" xr:uid="{6CC66AAD-20B2-4DE7-A7A0-BC2CD64228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11/06/25</t>
        </r>
      </text>
    </comment>
    <comment ref="M2743" authorId="0" shapeId="0" xr:uid="{3C35A413-5F17-42BA-8376-848350A862B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05/07/25</t>
        </r>
      </text>
    </comment>
    <comment ref="L2745" authorId="0" shapeId="0" xr:uid="{5E2D57C5-4855-40FA-9CC0-B7A4EF88CDB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19/06/23</t>
        </r>
      </text>
    </comment>
    <comment ref="M2745" authorId="0" shapeId="0" xr:uid="{1D9393B8-13F0-4A71-858B-5023D99F6B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01/07/23
</t>
        </r>
      </text>
    </comment>
    <comment ref="L2746" authorId="0" shapeId="0" xr:uid="{04EC00B7-8F3B-44FF-B9C1-FD120E16A9F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29/06/22, 23/05/23</t>
        </r>
      </text>
    </comment>
    <comment ref="M2746" authorId="0" shapeId="0" xr:uid="{920A490C-4EE5-4339-8B3A-850723EB87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05/03/23, 24/05/23</t>
        </r>
      </text>
    </comment>
    <comment ref="L2748" authorId="0" shapeId="0" xr:uid="{49BAE9AA-72B4-4AAA-A111-5C3817FA4AE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15/07/22, 20/09/22</t>
        </r>
      </text>
    </comment>
    <comment ref="M2748" authorId="0" shapeId="0" xr:uid="{FCE702A6-70AE-45D2-BF77-D4E23EBFBB8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05/09/22, 20/09/22</t>
        </r>
      </text>
    </comment>
    <comment ref="L2751" authorId="0" shapeId="0" xr:uid="{3ACE148D-1A0E-46ED-87C9-8F2B3F5B1D3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17/01/23, 23/05/23</t>
        </r>
      </text>
    </comment>
    <comment ref="M2751" authorId="0" shapeId="0" xr:uid="{86A34678-2FC7-4796-904B-7795641CF1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01/03/23, 24/05/23</t>
        </r>
      </text>
    </comment>
    <comment ref="L2753" authorId="0" shapeId="0" xr:uid="{0A65869A-48E7-49A6-A5E9-876EAC1296F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15/12/22</t>
        </r>
      </text>
    </comment>
    <comment ref="M2753" authorId="0" shapeId="0" xr:uid="{1247A063-01A1-4AAC-A02D-77E39F7DE5D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28/02/23</t>
        </r>
      </text>
    </comment>
    <comment ref="L2754" authorId="0" shapeId="0" xr:uid="{C1A6CC21-594F-4DF8-940D-55FF00BE69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15/07/22, 17/10/22</t>
        </r>
      </text>
    </comment>
    <comment ref="M2754" authorId="0" shapeId="0" xr:uid="{CAD51CAB-1731-4FF0-9FB2-B9B93C3794B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08/09/22, 25/02/23</t>
        </r>
      </text>
    </comment>
    <comment ref="L2755" authorId="0" shapeId="0" xr:uid="{68E7C86D-97A3-445C-A4D2-D6639D4F72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25/07/20, 27/09/21
</t>
        </r>
      </text>
    </comment>
    <comment ref="M2755" authorId="0" shapeId="0" xr:uid="{8DE94832-0E7C-458D-B3CC-9C53A3D206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11/11/20, 09/11/21</t>
        </r>
      </text>
    </comment>
    <comment ref="L2758" authorId="0" shapeId="0" xr:uid="{FBFFDDCF-E82F-4CE3-9A42-FBF894381C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07/03/24</t>
        </r>
      </text>
    </comment>
    <comment ref="M2758" authorId="0" shapeId="0" xr:uid="{B365DDCF-DEEC-464B-AD5B-F9B7D994E4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11/03/24</t>
        </r>
      </text>
    </comment>
    <comment ref="L2761" authorId="0" shapeId="0" xr:uid="{4611D45A-D0CB-4885-AAE4-DEAD8E4C93F5}">
      <text>
        <r>
          <rPr>
            <sz val="11"/>
            <color theme="1"/>
            <rFont val="Calibri"/>
            <family val="2"/>
            <scheme val="minor"/>
          </rPr>
          <t>usuario:
15/08/16, 31/07/24</t>
        </r>
      </text>
    </comment>
    <comment ref="M2761" authorId="0" shapeId="0" xr:uid="{E03842BD-B98B-4145-B3D3-B17C7D6DBB21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15/12/23, 28/09/24
</t>
        </r>
      </text>
    </comment>
    <comment ref="L2763" authorId="0" shapeId="0" xr:uid="{5404DD7E-83BD-4FA9-A1DE-D8937AE47B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19/12/22, 10/07/23,21/08/23, 16/10/23
</t>
        </r>
      </text>
    </comment>
    <comment ref="M2763" authorId="0" shapeId="0" xr:uid="{F5277C57-C16E-45DF-AE8F-49FA7ACC39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24/12/22, 05/08/23, 02/09/23, 11/11/23
</t>
        </r>
      </text>
    </comment>
    <comment ref="L2767" authorId="0" shapeId="0" xr:uid="{7F59EB15-A7C0-43EB-B0F3-66F7B1875139}">
      <text>
        <r>
          <rPr>
            <sz val="11"/>
            <color theme="1"/>
            <rFont val="Calibri"/>
            <family val="2"/>
            <scheme val="minor"/>
          </rPr>
          <t>usuario:
18/07/23, 07/03/24, 02/04/24, 23/05/24</t>
        </r>
      </text>
    </comment>
    <comment ref="M2767" authorId="0" shapeId="0" xr:uid="{31A97E1F-9637-4057-9A76-21F4FE92E3B5}">
      <text>
        <r>
          <rPr>
            <sz val="11"/>
            <color theme="1"/>
            <rFont val="Calibri"/>
            <family val="2"/>
            <scheme val="minor"/>
          </rPr>
          <t>usuario:
09/12/23, 11/03/24, 11/05/24, 29/05/24</t>
        </r>
      </text>
    </comment>
    <comment ref="L2768" authorId="0" shapeId="0" xr:uid="{A0E0C73E-34F8-4C88-B3E2-A25BBC8059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15/12/22</t>
        </r>
      </text>
    </comment>
    <comment ref="M2768" authorId="0" shapeId="0" xr:uid="{5C61D1F9-1B96-40AD-8240-CCDE0AE4A1A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04/03/253
</t>
        </r>
      </text>
    </comment>
    <comment ref="L2769" authorId="0" shapeId="0" xr:uid="{A292212F-7930-48DD-A8AE-348C2A1DE09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24/07/23</t>
        </r>
      </text>
    </comment>
    <comment ref="M2769" authorId="0" shapeId="0" xr:uid="{54C57CC9-C0CA-4B31-94D8-0A9DAF95D6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16/11/23</t>
        </r>
      </text>
    </comment>
    <comment ref="N2774" authorId="0" shapeId="0" xr:uid="{A63ABADE-75BC-4F34-88D9-D9A16167B4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AFP 17/05/23</t>
        </r>
      </text>
    </comment>
    <comment ref="E2776" authorId="0" shapeId="0" xr:uid="{47B8F8C3-6E1F-43ED-B860-3F8AC20515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otro empleador Rta. 5ta</t>
        </r>
      </text>
    </comment>
    <comment ref="L2777" authorId="0" shapeId="0" xr:uid="{5674ADAD-D927-4D3F-85E7-055CC502F49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
</t>
        </r>
      </text>
    </comment>
    <comment ref="M2777" authorId="0" shapeId="0" xr:uid="{3AA5F929-56FD-4063-B522-B45599AD88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
</t>
        </r>
      </text>
    </comment>
    <comment ref="M2783" authorId="1" shapeId="0" xr:uid="{1EB10D37-73E2-4AB3-A360-B01A93D603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25.09.25 al 14.02.26
02.03.26</t>
        </r>
      </text>
    </comment>
    <comment ref="L2784" authorId="0" shapeId="0" xr:uid="{6AE596EC-7943-49A7-B190-4D9C16D662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M2784" authorId="0" shapeId="0" xr:uid="{7C5D5D2B-F4AB-41FD-8AA0-5AC638447C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11/03/24</t>
        </r>
      </text>
    </comment>
    <comment ref="L2785" authorId="1" shapeId="0" xr:uid="{7B9EF3D7-B021-4CEA-B076-11E58CDA0E5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13/02/24</t>
        </r>
      </text>
    </comment>
    <comment ref="M2785" authorId="1" shapeId="0" xr:uid="{4E933021-6DC8-499C-A396-8835D45271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27/02/24</t>
        </r>
      </text>
    </comment>
    <comment ref="L2793" authorId="0" shapeId="0" xr:uid="{8AEB094A-6DDA-4EC3-979F-2EF783E5C5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18/12/23</t>
        </r>
      </text>
    </comment>
    <comment ref="M2793" authorId="0" shapeId="0" xr:uid="{4016FFA8-F9FE-4E9B-A6C1-F38AE9315F5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17/01/24
</t>
        </r>
      </text>
    </comment>
    <comment ref="L2796" authorId="0" shapeId="0" xr:uid="{AFF55EFA-6033-42D0-BC33-4EAD9811E63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12/03/24</t>
        </r>
      </text>
    </comment>
    <comment ref="M2796" authorId="0" shapeId="0" xr:uid="{8655E188-F9FB-4666-A846-4087B85CD0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10/04/24</t>
        </r>
      </text>
    </comment>
    <comment ref="L2801" authorId="0" shapeId="0" xr:uid="{5E613459-3187-4045-9886-0844B864E3A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11/06/24</t>
        </r>
      </text>
    </comment>
    <comment ref="M2801" authorId="0" shapeId="0" xr:uid="{6A020BFA-40C2-4572-9A14-E6CBC95D66A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15/07/24
</t>
        </r>
      </text>
    </comment>
    <comment ref="L2807" authorId="0" shapeId="0" xr:uid="{9CD9B0E0-5D6C-434F-BEDE-ADF14209E7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20/10/20, 26/09/23</t>
        </r>
      </text>
    </comment>
    <comment ref="M2807" authorId="0" shapeId="0" xr:uid="{35F2B7C5-BB06-4EC3-BF7E-D2775F5FB6D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21/01/21, 01/03/24</t>
        </r>
      </text>
    </comment>
    <comment ref="L2810" authorId="0" shapeId="0" xr:uid="{9D831B52-279D-486C-847C-053FD59202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04/08/25</t>
        </r>
      </text>
    </comment>
    <comment ref="M2810" authorId="0" shapeId="0" xr:uid="{3D91ED50-C3A5-427C-B6E7-CB22CDC161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06/09/25</t>
        </r>
      </text>
    </comment>
    <comment ref="L2825" authorId="0" shapeId="0" xr:uid="{00000000-0006-0000-0100-000032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21/11/19</t>
        </r>
      </text>
    </comment>
    <comment ref="M2825" authorId="0" shapeId="0" xr:uid="{00000000-0006-0000-0100-00003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04/12/19</t>
        </r>
      </text>
    </comment>
    <comment ref="L2829" authorId="0" shapeId="0" xr:uid="{201787E9-817B-4FCB-BDC2-30974722BB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10/01/22, 13/12/22</t>
        </r>
      </text>
    </comment>
    <comment ref="M2829" authorId="0" shapeId="0" xr:uid="{D6D2B039-0684-470F-B108-287BA421165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12/01/22, 09/02/23</t>
        </r>
      </text>
    </comment>
    <comment ref="M2830" authorId="0" shapeId="0" xr:uid="{F68D865D-FA84-4EEB-A6AB-52ABF48BCF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INICIO REL.LABORAL</t>
        </r>
      </text>
    </comment>
    <comment ref="L2833" authorId="0" shapeId="0" xr:uid="{542F5945-5B8E-409A-B174-25E87DAE3E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18/10/21</t>
        </r>
      </text>
    </comment>
    <comment ref="M2833" authorId="0" shapeId="0" xr:uid="{5B77CF8E-4B11-4663-B971-58947FA7187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31/01/22</t>
        </r>
      </text>
    </comment>
    <comment ref="M2839" authorId="0" shapeId="0" xr:uid="{36865136-CAC5-4C76-A6B3-F73083CCF75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laboro Relacion laboral</t>
        </r>
      </text>
    </comment>
    <comment ref="L2840" authorId="0" shapeId="0" xr:uid="{3ECB4F85-54C1-4B15-82E2-DEB91476234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19/02/23</t>
        </r>
      </text>
    </comment>
    <comment ref="M2840" authorId="0" shapeId="0" xr:uid="{10E77C9A-D4B3-485E-B6EC-99819D00DA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04/03/23</t>
        </r>
      </text>
    </comment>
    <comment ref="L2841" authorId="0" shapeId="0" xr:uid="{C1393FFC-A56D-4674-8341-5240B1F608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20/11/23</t>
        </r>
      </text>
    </comment>
    <comment ref="M2841" authorId="0" shapeId="0" xr:uid="{B9F97555-2B27-4494-A512-8C320E8AE29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23/12/23
</t>
        </r>
      </text>
    </comment>
    <comment ref="L2847" authorId="0" shapeId="0" xr:uid="{483B6205-8F76-4556-BFAF-FCCFDC330D6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17/06/21</t>
        </r>
      </text>
    </comment>
    <comment ref="M2847" authorId="0" shapeId="0" xr:uid="{D1F3C524-C041-40E9-B383-B3EDC2D117C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20/06/21</t>
        </r>
      </text>
    </comment>
    <comment ref="L2849" authorId="0" shapeId="0" xr:uid="{8E060F06-C72C-4F6A-9186-06CAD30C55C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03/08/21, 04/01/22, 16/08/22, 10/01/24
</t>
        </r>
      </text>
    </comment>
    <comment ref="M2849" authorId="0" shapeId="0" xr:uid="{13FF8353-1844-4453-92B4-65C29F629D9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14/12/21,11/02/22, 05/01/23, 29/05/24
</t>
        </r>
      </text>
    </comment>
    <comment ref="L2855" authorId="0" shapeId="0" xr:uid="{508967DA-7447-4DC7-8387-18B19D3EE81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14/2/20</t>
        </r>
      </text>
    </comment>
    <comment ref="M2855" authorId="0" shapeId="0" xr:uid="{7B76E26C-3007-4F8E-814F-E76251AA67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19/12/20</t>
        </r>
      </text>
    </comment>
    <comment ref="L2859" authorId="0" shapeId="0" xr:uid="{324B3DBC-965A-4259-BBDA-12D9BD12860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04/11/15
</t>
        </r>
      </text>
    </comment>
    <comment ref="M2859" authorId="0" shapeId="0" xr:uid="{5F2D3633-63F9-48E4-9DD1-8363AE364A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30/06/16
</t>
        </r>
      </text>
    </comment>
    <comment ref="M2860" authorId="1" shapeId="0" xr:uid="{A6ACE277-880E-495D-9860-C5AE88FF08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10.10.25 al 12.02.26</t>
        </r>
      </text>
    </comment>
    <comment ref="L2861" authorId="0" shapeId="0" xr:uid="{3BDF7678-4E40-44B4-83A9-21E722A672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13/12/23</t>
        </r>
      </text>
    </comment>
    <comment ref="M2861" authorId="0" shapeId="0" xr:uid="{FEA1F3E2-ACA5-4EF2-A6C7-25F818B857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13/03/24</t>
        </r>
      </text>
    </comment>
    <comment ref="L2872" authorId="0" shapeId="0" xr:uid="{1781902A-16FE-4C85-844D-E286E980945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</t>
        </r>
      </text>
    </comment>
    <comment ref="M2872" authorId="0" shapeId="0" xr:uid="{1A14C33C-4205-4521-A1FF-10F3699105D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</t>
        </r>
      </text>
    </comment>
    <comment ref="E2876" authorId="0" shapeId="0" xr:uid="{6C8B6A7A-5EA6-4A75-A6E1-46B8075586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
</t>
        </r>
      </text>
    </comment>
    <comment ref="L2879" authorId="0" shapeId="0" xr:uid="{29A29B9E-FF0F-4E14-B5FE-25545F9C5E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09/06/21
</t>
        </r>
      </text>
    </comment>
    <comment ref="M2879" authorId="0" shapeId="0" xr:uid="{C479C1C7-D3FC-4A02-893B-4EA3914AA3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20/06/21
</t>
        </r>
      </text>
    </comment>
    <comment ref="M2880" authorId="0" shapeId="0" xr:uid="{82DE0764-CD27-402C-84FA-E14146D7607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Registrado </t>
        </r>
      </text>
    </comment>
    <comment ref="L2881" authorId="0" shapeId="0" xr:uid="{C5E775AB-1B18-421D-B53B-0B150B225F3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15/02/22, 24/07/22, 16/11/22, 09/06/23, 08/06/23</t>
        </r>
      </text>
    </comment>
    <comment ref="M2881" authorId="0" shapeId="0" xr:uid="{11681555-F2B5-4710-B247-C15E46CD426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02/04/22, 03/09/22, 02/03/23, 03/08/23, 23/08/23</t>
        </r>
      </text>
    </comment>
    <comment ref="M2885" authorId="0" shapeId="0" xr:uid="{E54E3BD9-9DE7-45D6-BBA4-0E15894A61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892" authorId="0" shapeId="0" xr:uid="{00000000-0006-0000-0100-00002E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04/11/19
</t>
        </r>
      </text>
    </comment>
    <comment ref="L2894" authorId="0" shapeId="0" xr:uid="{C2638F76-12B3-444E-A298-9D300580938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27/09/21</t>
        </r>
      </text>
    </comment>
    <comment ref="M2894" authorId="0" shapeId="0" xr:uid="{B910F4F7-855D-4712-9A31-3417ED3E09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31/10/21</t>
        </r>
      </text>
    </comment>
    <comment ref="L2897" authorId="0" shapeId="0" xr:uid="{7D914DB2-2044-4036-A6ED-ABCD3EC361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12/07/21</t>
        </r>
      </text>
    </comment>
    <comment ref="M2897" authorId="0" shapeId="0" xr:uid="{C421573F-0619-4D4D-8492-DBBE4FA02B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08/08/21</t>
        </r>
      </text>
    </comment>
    <comment ref="L2906" authorId="0" shapeId="0" xr:uid="{2D2A5B58-420A-49F4-8E76-2252CC99A0F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25/11/21</t>
        </r>
      </text>
    </comment>
    <comment ref="M2906" authorId="0" shapeId="0" xr:uid="{2A121A81-40BF-4328-9318-37C6326C727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05/01/22</t>
        </r>
      </text>
    </comment>
    <comment ref="M2907" authorId="0" shapeId="0" xr:uid="{112C803F-4733-461E-BA44-ACA6364D59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L2911" authorId="0" shapeId="0" xr:uid="{858421D4-BBDE-4BC7-92D3-16F99150EFF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26/12/23</t>
        </r>
      </text>
    </comment>
    <comment ref="M2911" authorId="0" shapeId="0" xr:uid="{ECFE1678-4D82-4BA5-99B4-9BC80DF80B7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28/12/23</t>
        </r>
      </text>
    </comment>
    <comment ref="L2912" authorId="0" shapeId="0" xr:uid="{FC36A6A9-7D7A-4B5F-BA96-0E6E878CFC6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19/08/21, 15/03/22</t>
        </r>
      </text>
    </comment>
    <comment ref="M2912" authorId="0" shapeId="0" xr:uid="{150E125B-AA1D-4245-B61B-793768069E6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16/03/22</t>
        </r>
      </text>
    </comment>
    <comment ref="L2913" authorId="0" shapeId="0" xr:uid="{5A2565F8-2079-4F04-81F8-CE064D1D467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15/11/22
04/07/23</t>
        </r>
      </text>
    </comment>
    <comment ref="M2913" authorId="0" shapeId="0" xr:uid="{C4FFE2B8-69E4-4806-9A3A-4CDAD12A44B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
15/12/23
</t>
        </r>
      </text>
    </comment>
    <comment ref="L2917" authorId="0" shapeId="0" xr:uid="{8E921BAE-3517-4C79-85AA-8E1AD96946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M2917" authorId="0" shapeId="0" xr:uid="{32119C56-6244-449C-BE4B-F7D5CA8060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06/03/24</t>
        </r>
      </text>
    </comment>
    <comment ref="L2918" authorId="0" shapeId="0" xr:uid="{5E4AC9D4-1F61-479D-8A38-C7C4B9684D6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25/06/24</t>
        </r>
      </text>
    </comment>
    <comment ref="M2918" authorId="0" shapeId="0" xr:uid="{8F41ED91-305C-4BB3-A830-142B8EE1C2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30/07/2024</t>
        </r>
      </text>
    </comment>
    <comment ref="L2919" authorId="0" shapeId="0" xr:uid="{C2418782-0313-44CA-8B03-18FDC674F5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10/08/20</t>
        </r>
      </text>
    </comment>
    <comment ref="M2919" authorId="0" shapeId="0" xr:uid="{DBA5CA44-9E24-494B-91F0-BAAAED216D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31/12/20</t>
        </r>
      </text>
    </comment>
    <comment ref="L2928" authorId="0" shapeId="0" xr:uid="{EAF3A780-9166-494B-B4DF-3CBCF9A19A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24/06/21</t>
        </r>
      </text>
    </comment>
    <comment ref="M2928" authorId="0" shapeId="0" xr:uid="{6DCFEB33-788F-4015-A09B-B8CA174439E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07/07/21
</t>
        </r>
      </text>
    </comment>
    <comment ref="L2929" authorId="0" shapeId="0" xr:uid="{534643C2-F6D6-45CA-91AE-1B0AFE97260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26/08/21</t>
        </r>
      </text>
    </comment>
    <comment ref="M2929" authorId="0" shapeId="0" xr:uid="{102436DF-97BD-4A54-8834-9B9AA2D390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08/09/21</t>
        </r>
      </text>
    </comment>
    <comment ref="L2930" authorId="0" shapeId="0" xr:uid="{2A13E7AF-5B3D-4470-9925-742D509765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14/10/21</t>
        </r>
      </text>
    </comment>
    <comment ref="M2930" authorId="0" shapeId="0" xr:uid="{4FE71D34-A852-4551-9692-46AF7B5036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20/11/21</t>
        </r>
      </text>
    </comment>
    <comment ref="E2938" authorId="0" shapeId="0" xr:uid="{05AFD715-CBC4-40D8-A60D-5093F46D10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 LA RELAC.LABORAL</t>
        </r>
      </text>
    </comment>
    <comment ref="L2942" authorId="0" shapeId="0" xr:uid="{02AAB100-21F7-4B41-AFCE-0CBF07DD24E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05/04/24</t>
        </r>
      </text>
    </comment>
    <comment ref="M2942" authorId="0" shapeId="0" xr:uid="{436EA94B-7239-49D5-8972-45EBCA64472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05/04/24(N.S.I.R.L.)</t>
        </r>
      </text>
    </comment>
    <comment ref="L2946" authorId="0" shapeId="0" xr:uid="{2E9B1832-BCD7-453C-8A80-863DEF6CD0D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09/09/21</t>
        </r>
      </text>
    </comment>
    <comment ref="M2946" authorId="0" shapeId="0" xr:uid="{E3850073-B1D1-4A3C-B671-6560021132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22/09/21</t>
        </r>
      </text>
    </comment>
    <comment ref="L2953" authorId="0" shapeId="0" xr:uid="{AFEC775D-8276-4489-A7E6-8EFA3F9A555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09/06/21, 23/08/21</t>
        </r>
      </text>
    </comment>
    <comment ref="M2953" authorId="0" shapeId="0" xr:uid="{8F8C1605-6055-46EB-B964-1BFDA2FA7A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06/07/21, 21/09/21</t>
        </r>
      </text>
    </comment>
    <comment ref="L2954" authorId="0" shapeId="0" xr:uid="{FDC67AB8-1D07-4129-B935-808D8C73DBB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19/03/24, 01/04/24</t>
        </r>
      </text>
    </comment>
    <comment ref="M2954" authorId="0" shapeId="0" xr:uid="{EF98B07B-D3E4-4DA8-BDCC-C19AA19B6E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27/03/24, 03/04/24</t>
        </r>
      </text>
    </comment>
    <comment ref="L2955" authorId="0" shapeId="0" xr:uid="{BBFA8E07-760F-4D90-9A10-360050B968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18/10/23</t>
        </r>
      </text>
    </comment>
    <comment ref="M2955" authorId="0" shapeId="0" xr:uid="{835426BE-F68A-4371-8D7B-E98B893CC96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28/10/23</t>
        </r>
      </text>
    </comment>
    <comment ref="L2956" authorId="0" shapeId="0" xr:uid="{5E1EE4A7-B5A8-47B2-ADAD-48D695F8647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27/04/21</t>
        </r>
      </text>
    </comment>
    <comment ref="M2956" authorId="0" shapeId="0" xr:uid="{EF8488A1-7E7B-4E49-8527-B81FC71542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10/05/21</t>
        </r>
      </text>
    </comment>
    <comment ref="L2959" authorId="0" shapeId="0" xr:uid="{94AC5B7D-57A5-418D-802E-8D06BC4CCE6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11/09/23
</t>
        </r>
      </text>
    </comment>
    <comment ref="M2959" authorId="0" shapeId="0" xr:uid="{3D32A17E-F518-4E4C-8596-7771BEE98D0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</t>
        </r>
      </text>
    </comment>
    <comment ref="L2963" authorId="0" shapeId="0" xr:uid="{0BC3F25A-B4E3-437F-A782-D28BEEBCB7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17/10/22, 22/12/22</t>
        </r>
      </text>
    </comment>
    <comment ref="M2963" authorId="0" shapeId="0" xr:uid="{1E0ED6FC-A489-49B9-87E6-604845530FF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12/11/22, 31/12/22
</t>
        </r>
      </text>
    </comment>
    <comment ref="L2964" authorId="0" shapeId="0" xr:uid="{79840889-275F-43E5-B766-EB4558C4800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01/09/22</t>
        </r>
      </text>
    </comment>
    <comment ref="M2964" authorId="0" shapeId="0" xr:uid="{FBC382F8-50AB-44D5-BCCC-138E3A414F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11/09/22</t>
        </r>
      </text>
    </comment>
    <comment ref="L2965" authorId="0" shapeId="0" xr:uid="{832694AA-A62C-466E-A49A-9741A28306A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10/07/23,  17/10/23,
26/12/23, 18/01/24
</t>
        </r>
      </text>
    </comment>
    <comment ref="M2965" authorId="0" shapeId="0" xr:uid="{11C6AE70-87DD-4E8D-B707-31C22309C0D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16/09/23, 02/12/23, 28/12/23, 22/03/24</t>
        </r>
      </text>
    </comment>
    <comment ref="L2968" authorId="0" shapeId="0" xr:uid="{C1965A5D-DD12-456E-B53E-B798152734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02/01/23</t>
        </r>
      </text>
    </comment>
    <comment ref="M2968" authorId="0" shapeId="0" xr:uid="{CFA85E9A-1852-42ED-AF95-C00A36C120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11/01/23
</t>
        </r>
      </text>
    </comment>
    <comment ref="E2971" authorId="0" shapeId="0" xr:uid="{56816457-2D7E-4A89-A7D1-B114989925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 cat.</t>
        </r>
      </text>
    </comment>
    <comment ref="L2973" authorId="0" shapeId="0" xr:uid="{596EFCB7-EE37-4036-B008-8A94F786218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13/09/22, 04/07/23, 28/11/23</t>
        </r>
      </text>
    </comment>
    <comment ref="M2973" authorId="0" shapeId="0" xr:uid="{F598777E-D11F-4A22-9C9C-C46A90B4437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17/12/22, 27/11/23, 22/03/24
</t>
        </r>
      </text>
    </comment>
    <comment ref="L2976" authorId="0" shapeId="0" xr:uid="{62086F08-759C-4897-B4BF-5875F979558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21/08/23, 16/10/23</t>
        </r>
      </text>
    </comment>
    <comment ref="M2976" authorId="0" shapeId="0" xr:uid="{1C587065-AC54-4ED3-ACB8-32139EC4EB5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30/09/23, 25/11/23</t>
        </r>
      </text>
    </comment>
    <comment ref="L2978" authorId="0" shapeId="0" xr:uid="{F81C0B8E-B60B-48A5-A3EE-40EBF00E72A7}">
      <text>
        <r>
          <rPr>
            <sz val="11"/>
            <color theme="1"/>
            <rFont val="Calibri"/>
            <family val="2"/>
            <scheme val="minor"/>
          </rPr>
          <t>usuario:
23/10/23, 18/12/23, 02/09/24</t>
        </r>
      </text>
    </comment>
    <comment ref="M2978" authorId="0" shapeId="0" xr:uid="{6AA60FAC-5C63-4A49-BD89-DF77CC50FE76}">
      <text>
        <r>
          <rPr>
            <sz val="11"/>
            <color theme="1"/>
            <rFont val="Calibri"/>
            <family val="2"/>
            <scheme val="minor"/>
          </rPr>
          <t>usuario:
18/11/23, 18/12/23, 15/09/24</t>
        </r>
      </text>
    </comment>
    <comment ref="L2979" authorId="0" shapeId="0" xr:uid="{2A2E7267-EA8D-40EF-8004-2BB868C5D8F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17/10/22,
02/01/23, 02/02/24</t>
        </r>
      </text>
    </comment>
    <comment ref="M2979" authorId="0" shapeId="0" xr:uid="{043E3C44-FBB9-4311-966D-BE4B88B93F0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16/12/22, 
07/01/23, 22/03/24</t>
        </r>
      </text>
    </comment>
    <comment ref="E2990" authorId="1" shapeId="0" xr:uid="{25769F9B-153A-40E0-8FA4-32C707B4A6C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5ta.</t>
        </r>
      </text>
    </comment>
    <comment ref="L2993" authorId="0" shapeId="0" xr:uid="{AFC5E80B-0726-49F6-9974-FEDC147029F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27/09/21, 15/03/22, 01/08/22, 12/04/23</t>
        </r>
      </text>
    </comment>
    <comment ref="M2993" authorId="0" shapeId="0" xr:uid="{CE8507D0-0F2F-4F20-BE8F-BC78CA2DD3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23/11/21, 19/07/22, 15/10/22, 10/06/23</t>
        </r>
      </text>
    </comment>
    <comment ref="L2994" authorId="0" shapeId="0" xr:uid="{FAF6EABF-E609-45BB-AF39-F6BB0F5525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07/08/23</t>
        </r>
      </text>
    </comment>
    <comment ref="M2994" authorId="0" shapeId="0" xr:uid="{3F918C41-7560-4FF1-8EF5-A608D6E626E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27/08/23</t>
        </r>
      </text>
    </comment>
    <comment ref="L2996" authorId="5" shapeId="0" xr:uid="{313335E0-BE8D-4597-9680-3EACDF863971}">
      <text>
        <r>
          <rPr>
            <sz val="11"/>
            <color theme="1"/>
            <rFont val="Calibri"/>
            <family val="2"/>
            <scheme val="minor"/>
          </rPr>
          <t>jose Humberto Castillo Ruiz:
25/06/24, 04/11/24</t>
        </r>
      </text>
    </comment>
    <comment ref="M2996" authorId="5" shapeId="0" xr:uid="{37717A96-2619-41E3-997F-641F0CC3127D}">
      <text>
        <r>
          <rPr>
            <sz val="11"/>
            <color theme="1"/>
            <rFont val="Calibri"/>
            <family val="2"/>
            <scheme val="minor"/>
          </rPr>
          <t>jose Humberto Castillo Ruiz:
05/10/24, 31/12/24</t>
        </r>
      </text>
    </comment>
    <comment ref="L2997" authorId="0" shapeId="0" xr:uid="{B4B03B22-9D95-4A31-AE67-6241BC5C8B4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01/02/24</t>
        </r>
      </text>
    </comment>
    <comment ref="M2997" authorId="0" shapeId="0" xr:uid="{91477220-8C11-4F4E-BF8E-FAE6E8C0B9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15/02/24
</t>
        </r>
      </text>
    </comment>
    <comment ref="L2998" authorId="4" shapeId="0" xr:uid="{00000000-0006-0000-0100-00005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09/03/16</t>
        </r>
      </text>
    </comment>
    <comment ref="M2998" authorId="4" shapeId="0" xr:uid="{00000000-0006-0000-0100-00005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001" authorId="5" shapeId="0" xr:uid="{38DEFCD2-817F-4AB1-9060-48DC24065E80}">
      <text>
        <r>
          <rPr>
            <sz val="11"/>
            <color theme="1"/>
            <rFont val="Calibri"/>
            <family val="2"/>
            <scheme val="minor"/>
          </rPr>
          <t>jose Humberto Castillo Ruiz:
12/08/24</t>
        </r>
      </text>
    </comment>
    <comment ref="M3001" authorId="5" shapeId="0" xr:uid="{391936E7-7964-4213-8E1C-86C0077D2BCF}">
      <text>
        <r>
          <rPr>
            <sz val="11"/>
            <color theme="1"/>
            <rFont val="Calibri"/>
            <family val="2"/>
            <scheme val="minor"/>
          </rPr>
          <t xml:space="preserve">jose Humberto Castillo Ruiz:
08/09/24
</t>
        </r>
      </text>
    </comment>
    <comment ref="L3003" authorId="0" shapeId="0" xr:uid="{AC2CFF71-B316-428A-AA4F-91D0F72FF60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04/10/22</t>
        </r>
      </text>
    </comment>
    <comment ref="M3003" authorId="0" shapeId="0" xr:uid="{BC128C00-BDC7-4C77-BE06-8AAC19DBEB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15/10/22</t>
        </r>
      </text>
    </comment>
    <comment ref="L3005" authorId="0" shapeId="0" xr:uid="{6EEA684A-E9B8-4DB9-AA45-CA30F4F1BD1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04/06/25</t>
        </r>
      </text>
    </comment>
    <comment ref="M3005" authorId="0" shapeId="0" xr:uid="{6C81E0FD-01F0-4E3F-BB2D-3A5D9036AF6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05/07/25</t>
        </r>
      </text>
    </comment>
    <comment ref="L3006" authorId="0" shapeId="0" xr:uid="{C5E6E2A8-C554-4012-8E63-2FDEC733A52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16/01/24</t>
        </r>
      </text>
    </comment>
    <comment ref="M3006" authorId="0" shapeId="0" xr:uid="{DF528E15-26C6-4A0A-AD8F-B4D5A66B192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18/03/24
</t>
        </r>
      </text>
    </comment>
    <comment ref="L3007" authorId="0" shapeId="0" xr:uid="{71761D80-DC7A-4E03-ABA8-6FE159B2694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19/12/22, 31/07/23, 11/12/23, 02/01/24</t>
        </r>
      </text>
    </comment>
    <comment ref="M3007" authorId="0" shapeId="0" xr:uid="{C67D3F62-3142-4044-849E-D2D3B6A5CA8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13/01/23, 12/08/23, 28/12/23, 27/01/24</t>
        </r>
      </text>
    </comment>
    <comment ref="L3008" authorId="0" shapeId="0" xr:uid="{16171496-29EF-45B4-B75F-8D1981B61F2D}">
      <text>
        <r>
          <rPr>
            <sz val="11"/>
            <color theme="1"/>
            <rFont val="Calibri"/>
            <family val="2"/>
            <scheme val="minor"/>
          </rPr>
          <t xml:space="preserve">usuario:
05/09/22, 24/10/22, 17/07/23, 11/09/23, 02/10/23, 20/11/23
</t>
        </r>
      </text>
    </comment>
    <comment ref="M3008" authorId="0" shapeId="0" xr:uid="{73C0931E-83C5-465D-8079-C8522B76740D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
</t>
        </r>
      </text>
    </comment>
    <comment ref="L3015" authorId="1" shapeId="0" xr:uid="{86B92363-3F1B-4413-915B-6C55E478BF6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03/10/23, 13/03/24</t>
        </r>
      </text>
    </comment>
    <comment ref="M3015" authorId="1" shapeId="0" xr:uid="{FAA84EB6-1836-47F2-9FBE-CA9B44F6EC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15/12/23, 13/03/24</t>
        </r>
      </text>
    </comment>
    <comment ref="L3018" authorId="0" shapeId="0" xr:uid="{2549B652-FA57-409B-8342-1E2E61B7E05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16/01/24</t>
        </r>
      </text>
    </comment>
    <comment ref="M3018" authorId="0" shapeId="0" xr:uid="{CE647273-D97A-4DDF-9A17-EC3E4F15FE5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22/03/24</t>
        </r>
      </text>
    </comment>
    <comment ref="E3019" authorId="0" shapeId="0" xr:uid="{59D8AAC7-F6EB-4E7C-A7DC-487F0D1A66F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</t>
        </r>
      </text>
    </comment>
    <comment ref="L3022" authorId="0" shapeId="0" xr:uid="{81B3A462-9BF6-4FAE-9EC8-7AA49BD4687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13/09/21</t>
        </r>
      </text>
    </comment>
    <comment ref="M3022" authorId="0" shapeId="0" xr:uid="{69F38857-E95C-4529-84C8-F71B82953B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09/10/21</t>
        </r>
      </text>
    </comment>
    <comment ref="L3023" authorId="0" shapeId="0" xr:uid="{D709E700-0BA7-4F7F-88FF-A16E54753C7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12/07/21</t>
        </r>
      </text>
    </comment>
    <comment ref="M3023" authorId="0" shapeId="0" xr:uid="{64B2B6EA-DA40-47A0-877B-6D9A209E205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08/08/21
</t>
        </r>
      </text>
    </comment>
    <comment ref="L3024" authorId="0" shapeId="0" xr:uid="{7C8C5F4D-41A7-497C-83EF-32493EF42B5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14/01/21</t>
        </r>
      </text>
    </comment>
    <comment ref="M3024" authorId="0" shapeId="0" xr:uid="{8D2661A9-B893-4952-98CB-9152E7A960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31/01/21</t>
        </r>
      </text>
    </comment>
    <comment ref="L3025" authorId="0" shapeId="0" xr:uid="{331B9BB6-69A8-4F36-A334-7749123DBE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20/09/22, 03/07/23</t>
        </r>
      </text>
    </comment>
    <comment ref="M3025" authorId="0" shapeId="0" xr:uid="{598109B5-3212-45E8-A398-3E78ADC4B6C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29/12/22, 19/08/23</t>
        </r>
      </text>
    </comment>
    <comment ref="L3026" authorId="0" shapeId="0" xr:uid="{D094E470-711C-424F-9A05-C3624D6878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18/03/24</t>
        </r>
      </text>
    </comment>
    <comment ref="M3026" authorId="1" shapeId="0" xr:uid="{4F82CD6D-418D-4EFD-A795-5C4877A1E5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INICIÓ LA RL, 18/03/23</t>
        </r>
      </text>
    </comment>
    <comment ref="E3030" authorId="0" shapeId="0" xr:uid="{F2261980-CBA5-433A-A124-BC09459AA66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RHP</t>
        </r>
      </text>
    </comment>
    <comment ref="L3033" authorId="0" shapeId="0" xr:uid="{FDEF46C1-F104-4C6F-B630-90B2EABCE6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22/08/23</t>
        </r>
      </text>
    </comment>
    <comment ref="M3033" authorId="0" shapeId="0" xr:uid="{562633A3-9359-4B22-9844-115C5C62B44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12/09/23</t>
        </r>
      </text>
    </comment>
    <comment ref="L3035" authorId="0" shapeId="0" xr:uid="{C0004CC5-91C1-4782-A48B-70A53A978A2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30/05/23, 10/06/23</t>
        </r>
      </text>
    </comment>
    <comment ref="M3035" authorId="0" shapeId="0" xr:uid="{E3217932-D718-43B7-A42E-74113DCDE39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02/06/23, 13/09/23</t>
        </r>
      </text>
    </comment>
    <comment ref="L3036" authorId="0" shapeId="0" xr:uid="{84E59749-BE68-4490-ACA4-B883270856C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05/09/22, 04/10/22</t>
        </r>
      </text>
    </comment>
    <comment ref="M3036" authorId="0" shapeId="0" xr:uid="{496D0DC5-37FF-46F0-B088-687E99367B2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17/09/22, 15/10/22</t>
        </r>
      </text>
    </comment>
    <comment ref="L3038" authorId="0" shapeId="0" xr:uid="{EB3D8782-77CB-4374-9F8C-BB5E5AB6AB3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27/11/25</t>
        </r>
      </text>
    </comment>
    <comment ref="M3038" authorId="0" shapeId="0" xr:uid="{09755AF6-60BC-4E79-850E-B81F8C5F8CA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23/12/25</t>
        </r>
      </text>
    </comment>
    <comment ref="L3041" authorId="0" shapeId="0" xr:uid="{45A9D1E4-77F1-417C-9EB2-AFDAE42218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M3041" authorId="0" shapeId="0" xr:uid="{08A9AD99-F7E9-4FC3-BB50-5AA0FA4D114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06/03/24</t>
        </r>
      </text>
    </comment>
    <comment ref="L3042" authorId="0" shapeId="0" xr:uid="{BA480AE1-C210-41A1-9888-1F9BB0CC3B1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12/09/22, 07/11/22
</t>
        </r>
      </text>
    </comment>
    <comment ref="M3042" authorId="0" shapeId="0" xr:uid="{0B48C67D-44A3-4E60-8F63-2D4D08D60ED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01/10/22, 28/11/22
</t>
        </r>
      </text>
    </comment>
    <comment ref="L3043" authorId="5" shapeId="0" xr:uid="{17AD2A95-CD22-4731-BC01-AEA518FC008E}">
      <text>
        <r>
          <rPr>
            <sz val="11"/>
            <color theme="1"/>
            <rFont val="Calibri"/>
            <family val="2"/>
            <scheme val="minor"/>
          </rPr>
          <t>jose Humberto Castillo Ruiz:
19/12/22</t>
        </r>
      </text>
    </comment>
    <comment ref="M3043" authorId="5" shapeId="0" xr:uid="{2B019100-9D0C-476C-967D-EF77E39A6ABB}">
      <text>
        <r>
          <rPr>
            <sz val="11"/>
            <color theme="1"/>
            <rFont val="Calibri"/>
            <family val="2"/>
            <scheme val="minor"/>
          </rPr>
          <t>jose Humberto Castillo Ruiz:
24/12/22</t>
        </r>
      </text>
    </comment>
    <comment ref="N3044" authorId="0" shapeId="0" xr:uid="{15DAC8F0-DBF5-4600-A9CE-6676F01BEA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afiliado 18.11.22 Integra</t>
        </r>
      </text>
    </comment>
    <comment ref="L3046" authorId="0" shapeId="0" xr:uid="{9A59CFA3-8237-4BE8-A1D6-2A7496CB02A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16/10/23</t>
        </r>
      </text>
    </comment>
    <comment ref="M3046" authorId="0" shapeId="0" xr:uid="{E60771E1-B62C-41A7-9500-C7593EDB55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15/12/23</t>
        </r>
      </text>
    </comment>
    <comment ref="L3050" authorId="0" shapeId="0" xr:uid="{99771FC0-CDD8-4156-9792-F33C37B6B1B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14/02/24</t>
        </r>
      </text>
    </comment>
    <comment ref="M3050" authorId="0" shapeId="0" xr:uid="{B1CEC7AD-152A-49AC-8767-5DFB6767291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03/05/24</t>
        </r>
      </text>
    </comment>
    <comment ref="L3051" authorId="0" shapeId="0" xr:uid="{60AD6983-FB35-4E5B-B462-0DFAFDFEFCB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06/02/24</t>
        </r>
      </text>
    </comment>
    <comment ref="M3051" authorId="0" shapeId="0" xr:uid="{4CBAD0DA-8479-4141-B375-102311D1A4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21/02/24</t>
        </r>
      </text>
    </comment>
    <comment ref="L3058" authorId="0" shapeId="0" xr:uid="{00000000-0006-0000-0100-00001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15/11/2019</t>
        </r>
      </text>
    </comment>
    <comment ref="L3059" authorId="0" shapeId="0" xr:uid="{5D2D5E2B-D0E7-4520-A545-8C625CAE7CD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05/08/21</t>
        </r>
      </text>
    </comment>
    <comment ref="M3059" authorId="0" shapeId="0" xr:uid="{890140F3-BD9A-49A3-B9EF-07D52672BF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23/05/21
</t>
        </r>
      </text>
    </comment>
    <comment ref="L3067" authorId="0" shapeId="0" xr:uid="{5572C287-5C93-45FA-8E3A-A5EB31C6A7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12/04/2412/04/24</t>
        </r>
      </text>
    </comment>
    <comment ref="M3067" authorId="0" shapeId="0" xr:uid="{DA5D6FAD-7021-4105-A0F0-27AF545D0A5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02/05/2402/05/24</t>
        </r>
      </text>
    </comment>
    <comment ref="L3070" authorId="0" shapeId="0" xr:uid="{E1482235-7871-4AB7-8A1E-5C7ADFB5EF9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05/09/22, 26/0922, 12/12/22, 04/07/23, 04/09/23
</t>
        </r>
      </text>
    </comment>
    <comment ref="M3070" authorId="0" shapeId="0" xr:uid="{85DD7264-4924-4D1A-BFFB-541D952099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17/09/22, 08/10/22, 31/12/22, 19/08/23, 04/10/23
</t>
        </r>
      </text>
    </comment>
    <comment ref="L3072" authorId="0" shapeId="0" xr:uid="{F982C50E-D218-42CC-B4CA-177902E708F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14/02/24</t>
        </r>
      </text>
    </comment>
    <comment ref="M3072" authorId="0" shapeId="0" xr:uid="{9ADED949-59E7-43EE-81AE-4D51C11BEB8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02/05/24</t>
        </r>
      </text>
    </comment>
    <comment ref="E3074" authorId="0" shapeId="0" xr:uid="{459ED5A6-767C-43F0-91C5-EA187F154C60}">
      <text>
        <r>
          <rPr>
            <b/>
            <sz val="9"/>
            <color indexed="81"/>
            <rFont val="Tahoma"/>
            <family val="2"/>
          </rPr>
          <t>usuario:R.H.P.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076" authorId="0" shapeId="0" xr:uid="{F558D27A-E6E5-4F5A-83A6-7EB0E135D8C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01/02/21</t>
        </r>
      </text>
    </comment>
    <comment ref="M3076" authorId="0" shapeId="0" xr:uid="{F45227FE-1D1C-4618-B7BC-9D8E8CFB47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14/02/21
</t>
        </r>
      </text>
    </comment>
    <comment ref="E3080" authorId="0" shapeId="0" xr:uid="{53E2B1D9-9297-407B-9B8D-0229CA2D17F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 5ta</t>
        </r>
      </text>
    </comment>
    <comment ref="M3081" authorId="0" shapeId="0" xr:uid="{125E551B-772F-4772-AE1C-D7E14E8AC9E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19/02/22, 31/12/22, 27 /07/24, 05/10/24, 20/09/25, NO INICIO RELACION LABORAL</t>
        </r>
      </text>
    </comment>
    <comment ref="E3090" authorId="0" shapeId="0" xr:uid="{15C354A9-1354-4FE2-AB6F-4045758EAE2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RTA. 5TA CATEG.</t>
        </r>
      </text>
    </comment>
    <comment ref="L3091" authorId="0" shapeId="0" xr:uid="{F17FAD5D-8438-4E30-AAD6-ECAF543224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04/10/22</t>
        </r>
      </text>
    </comment>
    <comment ref="M3091" authorId="0" shapeId="0" xr:uid="{C6A4BDC4-1653-4DAD-A345-4CA2FB9168D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05/11/22</t>
        </r>
      </text>
    </comment>
    <comment ref="L3092" authorId="0" shapeId="0" xr:uid="{15841021-CD28-4542-ABCA-5A7DE5B33E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23/02/21</t>
        </r>
      </text>
    </comment>
    <comment ref="M3092" authorId="0" shapeId="0" xr:uid="{9F5CBB58-7A50-4CBE-86E9-21370016A49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</t>
        </r>
      </text>
    </comment>
    <comment ref="L3093" authorId="0" shapeId="0" xr:uid="{B3B042CD-7386-41C0-BB6F-7B8459A1FC23}">
      <text>
        <r>
          <rPr>
            <sz val="11"/>
            <color theme="1"/>
            <rFont val="Calibri"/>
            <family val="2"/>
            <scheme val="minor"/>
          </rPr>
          <t>usuario:
27/06/23, 28/11/23, 06/08/24</t>
        </r>
      </text>
    </comment>
    <comment ref="M3093" authorId="0" shapeId="0" xr:uid="{FC184330-E0D6-4DC3-84A2-9B3C229AABE2}">
      <text>
        <r>
          <rPr>
            <sz val="11"/>
            <color theme="1"/>
            <rFont val="Calibri"/>
            <family val="2"/>
            <scheme val="minor"/>
          </rPr>
          <t>usuario:
27/11/23, 16/03/24, 25/08/24</t>
        </r>
      </text>
    </comment>
    <comment ref="L3103" authorId="0" shapeId="0" xr:uid="{B017A0E0-DF22-413A-925D-4198178D253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15/08/22, 02/01/23, 30/10/2023</t>
        </r>
      </text>
    </comment>
    <comment ref="M3103" authorId="0" shapeId="0" xr:uid="{5B6FCD7D-1947-4DD5-B7AA-9E1C895392E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27/08/22, 07/01/23
28/12/2023</t>
        </r>
      </text>
    </comment>
    <comment ref="E3105" authorId="0" shapeId="0" xr:uid="{A6926F90-FA1A-4950-BB5B-4DD547B3912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L3112" authorId="0" shapeId="0" xr:uid="{6BE9FA57-3307-4993-9C53-6E47604CFD9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04/08/23</t>
        </r>
      </text>
    </comment>
    <comment ref="M3112" authorId="0" shapeId="0" xr:uid="{041763DC-6A3E-46B7-8706-75009C8144F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18/08/23</t>
        </r>
      </text>
    </comment>
    <comment ref="M3113" authorId="1" shapeId="0" xr:uid="{B9DE311E-14D8-4438-9161-43692446159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Del 06.10.25 al 21.02.26</t>
        </r>
      </text>
    </comment>
    <comment ref="L3120" authorId="0" shapeId="0" xr:uid="{045082D3-4F10-49EB-9375-B945F4DC8C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19/04/21
</t>
        </r>
      </text>
    </comment>
    <comment ref="M3120" authorId="0" shapeId="0" xr:uid="{F24B663B-8D04-4917-8999-F23B0C72B32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02/05/21
</t>
        </r>
      </text>
    </comment>
    <comment ref="L3123" authorId="0" shapeId="0" xr:uid="{C44D74BF-0E69-4640-AFB4-94A532ED01D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19/09/22</t>
        </r>
      </text>
    </comment>
    <comment ref="M3123" authorId="0" shapeId="0" xr:uid="{407649C7-54A7-4DEE-839E-4C9A37865CF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19/09/22</t>
        </r>
      </text>
    </comment>
    <comment ref="M3132" authorId="0" shapeId="0" xr:uid="{36F681F4-9A66-409D-A1B3-22C8DE85A91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NUNCA HUBO RELACION LABORAL</t>
        </r>
      </text>
    </comment>
    <comment ref="E3134" authorId="0" shapeId="0" xr:uid="{E667D488-F839-478C-B3B8-0A5CE330A4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Nose Registrara</t>
        </r>
      </text>
    </comment>
    <comment ref="L3135" authorId="0" shapeId="0" xr:uid="{9CFAE49B-17CC-4229-B27E-F30A773627E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14/04/23, 03/07/23, 20/11/2307/05/24</t>
        </r>
      </text>
    </comment>
    <comment ref="M3135" authorId="0" shapeId="0" xr:uid="{1CA8620F-29D5-4491-8294-C4303CA9F1B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No Se Inicio Relacion Laborl
14/04/, 12/08/23, 21/02/24, 08/05/24</t>
        </r>
      </text>
    </comment>
    <comment ref="M3138" authorId="1" shapeId="0" xr:uid="{1E1900FA-E6EB-4418-BBB4-9ACCAAB90C5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23.09.25 al 14.02.26
02.03.26</t>
        </r>
      </text>
    </comment>
    <comment ref="L3144" authorId="0" shapeId="0" xr:uid="{01C776F1-C1ED-4424-9F50-CA3F7DA9BBB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26/12/22, 10/07/23</t>
        </r>
      </text>
    </comment>
    <comment ref="M3144" authorId="0" shapeId="0" xr:uid="{3480A920-42DB-4E2D-854C-63B00E3342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05/01/23, 28/12/23</t>
        </r>
      </text>
    </comment>
    <comment ref="L3145" authorId="0" shapeId="0" xr:uid="{77D7A320-AA49-42B7-9759-9C8EF2F100A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31/07/23
, 29/09/23, 08/12/23
</t>
        </r>
      </text>
    </comment>
    <comment ref="M3145" authorId="0" shapeId="0" xr:uid="{8FBE9C4F-B562-4A69-8666-C0CF3ED4339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23/09/23, 28/10/23
27/11/23, 23/03/24
</t>
        </r>
      </text>
    </comment>
    <comment ref="L3147" authorId="0" shapeId="0" xr:uid="{993BE022-7E42-4907-AB2C-4B22B903CA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10/10/23</t>
        </r>
      </text>
    </comment>
    <comment ref="M3147" authorId="0" shapeId="0" xr:uid="{88A7DF01-3DB4-43BC-AC3A-4F2B0FDF004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14/10/23</t>
        </r>
      </text>
    </comment>
    <comment ref="L3149" authorId="0" shapeId="0" xr:uid="{1CB38745-6AE8-4731-B935-8C77FE30D37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19/04/23, 25/09/23</t>
        </r>
      </text>
    </comment>
    <comment ref="M3149" authorId="0" shapeId="0" xr:uid="{EF5FF11B-2672-4AB3-9DE7-2D6E81539B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22/06/23, 14/10/23
</t>
        </r>
      </text>
    </comment>
    <comment ref="L3152" authorId="0" shapeId="0" xr:uid="{2A12F503-9DFB-4EBF-B956-E73FC749CFE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24/03/21</t>
        </r>
      </text>
    </comment>
    <comment ref="M3152" authorId="0" shapeId="0" xr:uid="{BDD1239C-D7C7-409A-975D-74D303F6EEC3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28/03/21</t>
        </r>
      </text>
    </comment>
    <comment ref="L3153" authorId="0" shapeId="0" xr:uid="{FA91D565-D5CA-4731-8029-2B4F1CBC5D1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13/09/22</t>
        </r>
      </text>
    </comment>
    <comment ref="M3153" authorId="0" shapeId="0" xr:uid="{6371E247-8F85-4A80-871B-8122CCCBE89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16/10/22</t>
        </r>
      </text>
    </comment>
    <comment ref="N3153" authorId="0" shapeId="0" xr:uid="{70355507-FEFF-4A26-A438-6D81AD2F679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oct.22 AFP INTEGRA</t>
        </r>
      </text>
    </comment>
    <comment ref="L3154" authorId="0" shapeId="0" xr:uid="{A25390F9-60A7-42AB-B709-EE3737DE578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03/11/22</t>
        </r>
      </text>
    </comment>
    <comment ref="M3154" authorId="0" shapeId="0" xr:uid="{63C285C9-3D68-4CBA-95BD-017CD132A96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17/12/22</t>
        </r>
      </text>
    </comment>
    <comment ref="L3157" authorId="0" shapeId="0" xr:uid="{A91892A9-61F5-4FF9-B4D9-0CEF3831C34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01/09/20, 28/04/22, 21/06/22, 07/07/23</t>
        </r>
      </text>
    </comment>
    <comment ref="M3157" authorId="0" shapeId="0" xr:uid="{2F480681-C1B2-4634-B575-73EBF3EBCD0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22/01/21, 30/04/22, 30/06/22, 19/08/23</t>
        </r>
      </text>
    </comment>
    <comment ref="L3160" authorId="0" shapeId="0" xr:uid="{09762D4E-6EB3-402D-9CD5-93DF303B50E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09/06/25</t>
        </r>
      </text>
    </comment>
    <comment ref="M3160" authorId="0" shapeId="0" xr:uid="{091735C6-D0E1-4254-BEEF-F1D4DEEF060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22/07/25</t>
        </r>
      </text>
    </comment>
    <comment ref="E3161" authorId="0" shapeId="0" xr:uid="{35FED94D-C267-447C-982C-B2CA1C5BD71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5ta cat.</t>
        </r>
      </text>
    </comment>
    <comment ref="L3162" authorId="0" shapeId="0" xr:uid="{02E00D5E-3BD7-433F-B4BD-F693B40D789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28/04/23, 06/10/23</t>
        </r>
      </text>
    </comment>
    <comment ref="M3162" authorId="0" shapeId="0" xr:uid="{0F74EAED-2CE4-4302-B670-A53488616CB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25/05/2316/10/23
</t>
        </r>
      </text>
    </comment>
    <comment ref="L3163" authorId="0" shapeId="0" xr:uid="{98EF79E1-FCE9-469D-AE85-40BEC391E33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02/03/20
</t>
        </r>
      </text>
    </comment>
    <comment ref="M3163" authorId="0" shapeId="0" xr:uid="{B8C641FC-FEFC-4508-B2F6-363D280DF29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14/03/20
</t>
        </r>
      </text>
    </comment>
    <comment ref="L3164" authorId="0" shapeId="0" xr:uid="{C0869733-3288-45C0-AFDE-1C4BF7E2B6A4}">
      <text>
        <r>
          <rPr>
            <sz val="11"/>
            <color theme="1"/>
            <rFont val="Calibri"/>
            <family val="2"/>
            <scheme val="minor"/>
          </rPr>
          <t>usuario:
14/11/22, 04/07/23</t>
        </r>
      </text>
    </comment>
    <comment ref="M3164" authorId="0" shapeId="0" xr:uid="{080EAB92-0E00-4C01-9AD9-1FE39DAF72B6}">
      <text>
        <r>
          <rPr>
            <sz val="11"/>
            <color theme="1"/>
            <rFont val="Calibri"/>
            <family val="2"/>
            <scheme val="minor"/>
          </rPr>
          <t>usuario:
31/12/22, 30/11/23, 15/12/23</t>
        </r>
      </text>
    </comment>
    <comment ref="L3169" authorId="0" shapeId="0" xr:uid="{EBD95A0C-D1A3-4300-95CE-16042C4C1F6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27/07/20, 17/09/22, 06/12/22, 04/09/23</t>
        </r>
      </text>
    </comment>
    <comment ref="M3169" authorId="0" shapeId="0" xr:uid="{D945F88A-4116-4907-88AE-6086F97D26E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17/10/20, /17/09/22, 26/08/23, 06/01/24</t>
        </r>
      </text>
    </comment>
    <comment ref="L3174" authorId="1" shapeId="0" xr:uid="{00000000-0006-0000-0100-00001F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15/11/17, 0506/2018</t>
        </r>
      </text>
    </comment>
    <comment ref="M3174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22/03/18, 25/06/18
</t>
        </r>
      </text>
    </comment>
    <comment ref="L3182" authorId="0" shapeId="0" xr:uid="{90361B87-DAFF-4799-B785-F367456136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10/02/21, 12/04/21</t>
        </r>
      </text>
    </comment>
    <comment ref="M3182" authorId="0" shapeId="0" xr:uid="{3DFECA53-97B4-4202-A645-E497A0A9DD4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08/03/21. 25/04/21</t>
        </r>
      </text>
    </comment>
    <comment ref="L3183" authorId="0" shapeId="0" xr:uid="{9D6AFA47-018D-4B5F-AE5F-DB800BF8951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26/04/21, 24/01/22</t>
        </r>
      </text>
    </comment>
    <comment ref="M3183" authorId="0" shapeId="0" xr:uid="{2B56BC46-4623-436D-8F1B-C95C52A1CCB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28/03/21,  12/09/21, 16/04/22</t>
        </r>
      </text>
    </comment>
    <comment ref="L3184" authorId="0" shapeId="0" xr:uid="{F5003564-2576-4626-9CF3-3A416999FE8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13/01/21</t>
        </r>
      </text>
    </comment>
    <comment ref="M3184" authorId="0" shapeId="0" xr:uid="{DF4621C6-6E9A-4435-B31A-592B8195953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19/12/21</t>
        </r>
      </text>
    </comment>
    <comment ref="L3187" authorId="0" shapeId="0" xr:uid="{59501604-9CE4-45FF-89CA-8F050F3BDB7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15/02/21</t>
        </r>
      </text>
    </comment>
    <comment ref="M3187" authorId="0" shapeId="0" xr:uid="{DB6571FA-97BC-461D-AEF3-88D540D09E3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28/02/21</t>
        </r>
      </text>
    </comment>
    <comment ref="M3190" authorId="1" shapeId="0" xr:uid="{C5A467D8-FB9B-4287-A6DB-D5313EF3D10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06.01.26 al 06.02.26
26.02.26</t>
        </r>
      </text>
    </comment>
    <comment ref="L3191" authorId="0" shapeId="0" xr:uid="{ACD8130E-0CDC-499C-925B-EE3B98E13A3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28/11/22, 09/10/23</t>
        </r>
      </text>
    </comment>
    <comment ref="M3191" authorId="0" shapeId="0" xr:uid="{2709F6EE-E1A9-43C5-B0F8-343D73C8993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31/12/22, 21/10/23</t>
        </r>
      </text>
    </comment>
    <comment ref="L3194" authorId="0" shapeId="0" xr:uid="{16BFC01F-4353-406A-AB1A-7266AFC4761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11/06/22, 18/07/22, 31/08/23, 26/12/2023</t>
        </r>
      </text>
    </comment>
    <comment ref="M3194" authorId="0" shapeId="0" xr:uid="{962A5A74-B645-49B0-8F9D-082F3C1A8CC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30/06/22, 17/09/23, 28/12/2023</t>
        </r>
      </text>
    </comment>
    <comment ref="L3195" authorId="0" shapeId="0" xr:uid="{B704F31A-D674-40D3-83DF-B30DDF3E542B}">
      <text>
        <r>
          <rPr>
            <sz val="11"/>
            <color theme="1"/>
            <rFont val="Calibri"/>
            <family val="2"/>
            <scheme val="minor"/>
          </rPr>
          <t>usuario:
12/12/22, 04/07/23, 04/09/23, 04/10/23, 06/1/23, 26/12/23</t>
        </r>
      </text>
    </comment>
    <comment ref="M3195" authorId="0" shapeId="0" xr:uid="{16F63BD8-8BA0-4929-8A90-EA82AB6C45D0}">
      <text>
        <r>
          <rPr>
            <sz val="11"/>
            <color theme="1"/>
            <rFont val="Calibri"/>
            <family val="2"/>
            <scheme val="minor"/>
          </rPr>
          <t xml:space="preserve">usuario:
17/09/22, 16/12/22, 13/08/23, 20/09/23, 2/10/23, 15/12/23
</t>
        </r>
      </text>
    </comment>
    <comment ref="L3197" authorId="0" shapeId="0" xr:uid="{BB1E0313-9202-4B4A-80E4-6162B8E31AE2}">
      <text>
        <r>
          <rPr>
            <sz val="11"/>
            <color theme="1"/>
            <rFont val="Calibri"/>
            <family val="2"/>
            <scheme val="minor"/>
          </rPr>
          <t>usuario:
31/08/22, 11/12/23</t>
        </r>
      </text>
    </comment>
    <comment ref="M3197" authorId="0" shapeId="0" xr:uid="{E9E0536A-FEAE-401D-A7B4-A99D79F9412B}">
      <text>
        <r>
          <rPr>
            <sz val="11"/>
            <color theme="1"/>
            <rFont val="Calibri"/>
            <family val="2"/>
            <scheme val="minor"/>
          </rPr>
          <t>usuario:
17/09/22, 28/12/23</t>
        </r>
      </text>
    </comment>
    <comment ref="E3198" authorId="0" shapeId="0" xr:uid="{81C0A28C-D38E-4A4F-964F-40E336B5FEB6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Activo  SIS</t>
        </r>
      </text>
    </comment>
    <comment ref="N3198" authorId="0" shapeId="0" xr:uid="{14D3C4A8-026C-4CDF-8E90-8018E575627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ACTIVO SIS
</t>
        </r>
      </text>
    </comment>
    <comment ref="L3199" authorId="0" shapeId="0" xr:uid="{2EFF3C04-C192-4143-A155-9B9654D0F9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09/06/25</t>
        </r>
      </text>
    </comment>
    <comment ref="M3199" authorId="0" shapeId="0" xr:uid="{E10D8F50-9846-475D-91B0-DD1D9EE7A32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21/06/25</t>
        </r>
      </text>
    </comment>
    <comment ref="L3203" authorId="0" shapeId="0" xr:uid="{45049487-F267-4AAF-8F78-DB8D4FAE6DC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13/02/24</t>
        </r>
      </text>
    </comment>
    <comment ref="M3203" authorId="0" shapeId="0" xr:uid="{B8857A32-6280-4E04-B198-6C71139864C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06/05/24</t>
        </r>
      </text>
    </comment>
    <comment ref="L3206" authorId="0" shapeId="0" xr:uid="{3C398E1E-6E73-4DBB-B5C5-63D15410556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01/03/21, 15/03/21, 09/08/21, 02/11/21, 09/02/22, 15/06/22</t>
        </r>
      </text>
    </comment>
    <comment ref="M3206" authorId="0" shapeId="0" xr:uid="{0922270C-7C9F-4956-9D39-FF25A71535F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28/03/21, 03/10/21, 28/11/21, 13/03/22, 03/07/22</t>
        </r>
      </text>
    </comment>
    <comment ref="L3212" authorId="0" shapeId="0" xr:uid="{1F677D51-F320-439B-8163-40931EB554FC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14/04/21, 08/06/21</t>
        </r>
      </text>
    </comment>
    <comment ref="M3212" authorId="0" shapeId="0" xr:uid="{4A517B68-71D6-4EE9-A1E5-75C2E94323F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30/05/21, 19/12/21</t>
        </r>
      </text>
    </comment>
    <comment ref="L3226" authorId="0" shapeId="0" xr:uid="{8A650840-7DCC-49FB-909C-A1FB59406CB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16/12/22, 16/05/23</t>
        </r>
      </text>
    </comment>
    <comment ref="M3226" authorId="0" shapeId="0" xr:uid="{BC8697B7-2A48-4B06-915A-B4952D77D53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14/03/23, 17/05/23</t>
        </r>
      </text>
    </comment>
    <comment ref="L3227" authorId="0" shapeId="0" xr:uid="{00000000-0006-0000-0100-000003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22/11/18, 10/10/19
</t>
        </r>
      </text>
    </comment>
    <comment ref="M3227" authorId="0" shapeId="0" xr:uid="{00000000-0006-0000-0100-00000401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31/01/19
</t>
        </r>
      </text>
    </comment>
    <comment ref="L3229" authorId="0" shapeId="0" xr:uid="{D5BB0858-48EC-4437-8614-A706FA97B13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30/07/20,
31/03/22</t>
        </r>
      </text>
    </comment>
    <comment ref="M3229" authorId="0" shapeId="0" xr:uid="{35E43112-B50E-4CEE-8A26-8DBFFCDA58F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23/09/20
10/05/22</t>
        </r>
      </text>
    </comment>
    <comment ref="L3233" authorId="0" shapeId="0" xr:uid="{88AD71FA-208C-4FEE-9D26-8E2DB23E8B68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30/07/21, 01/09/23, 30/10/23, 20/11/23, 22/04/24, 07/05/24, 14/05/24
</t>
        </r>
      </text>
    </comment>
    <comment ref="M3233" authorId="0" shapeId="0" xr:uid="{D385C28F-812E-4422-B2EA-25F5F9EF47E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20/12/21, 21/09/23, 03/11/23, 13/04/24, 25/04/24, 08/05/24, 23/06/24
</t>
        </r>
      </text>
    </comment>
    <comment ref="M3235" authorId="1" shapeId="0" xr:uid="{EB6F76E0-824B-47E1-8C4C-E63774D3519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24.09.25 al 18.02.26
02.03.26</t>
        </r>
      </text>
    </comment>
    <comment ref="L3237" authorId="0" shapeId="0" xr:uid="{D56E1B64-2F69-49A9-B296-E720638137E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18/10/21
</t>
        </r>
      </text>
    </comment>
    <comment ref="M3237" authorId="0" shapeId="0" xr:uid="{723D2FB3-05F3-4252-AD8F-BAC4EF5585D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03/05/21, 13/06/21, 29/08/21, 14/11/21
</t>
        </r>
      </text>
    </comment>
    <comment ref="L3239" authorId="0" shapeId="0" xr:uid="{1E760984-0138-4B61-833D-6CA77EEAD4D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24/08/22</t>
        </r>
      </text>
    </comment>
    <comment ref="M3239" authorId="0" shapeId="0" xr:uid="{B3728864-89A5-4E5D-9AE7-6B5CD06A26C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01/10/22</t>
        </r>
      </text>
    </comment>
    <comment ref="L3240" authorId="0" shapeId="0" xr:uid="{0B1C31DE-393A-4AF5-B8E0-22BD3253A64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07/12/22</t>
        </r>
      </text>
    </comment>
    <comment ref="M3240" authorId="0" shapeId="0" xr:uid="{6CFA3EF3-5A2E-434F-B8D0-2B0CC7C9F39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18/02/23
</t>
        </r>
      </text>
    </comment>
    <comment ref="L3247" authorId="0" shapeId="0" xr:uid="{9114782C-BE0F-4686-B198-1849B7B146A2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28/11/22, 10/07/23, 04/09/23</t>
        </r>
      </text>
    </comment>
    <comment ref="M3247" authorId="0" shapeId="0" xr:uid="{F06E39FF-8FF1-45E0-9C29-25016CFA08F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16/12/22, 05/08/23, 16/09/23</t>
        </r>
      </text>
    </comment>
    <comment ref="E3248" authorId="0" shapeId="0" xr:uid="{35DBEC7D-0E32-4A06-AD61-1B92A3F657B4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ENTERGARA RECIBO POR HONORARIOS</t>
        </r>
      </text>
    </comment>
    <comment ref="L3250" authorId="0" shapeId="0" xr:uid="{8D1B4E0F-3B9A-4507-BA03-E92CE0B6E3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19/07/21, 11/08/22, 21/07/23, 15/09/23</t>
        </r>
      </text>
    </comment>
    <comment ref="M3250" authorId="0" shapeId="0" xr:uid="{202C60E0-3D2F-4463-816E-63E82B71C8F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20/12/21, 29/12/22, 29/07/23,31/08/24</t>
        </r>
      </text>
    </comment>
    <comment ref="L3251" authorId="0" shapeId="0" xr:uid="{7F3FA3C2-B86D-4CA6-91E5-57FF2A9C1DB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23/02/21, 15/03/21
</t>
        </r>
      </text>
    </comment>
    <comment ref="M3251" authorId="0" shapeId="0" xr:uid="{C0CD2625-D342-42A3-B1C5-0C4C6FC0B03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08/03/21, 28/03/21</t>
        </r>
      </text>
    </comment>
    <comment ref="H3252" authorId="1" shapeId="0" xr:uid="{F152A5A6-9787-44F1-ADFF-F887263A142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Registrado como peón en T-registro</t>
        </r>
      </text>
    </comment>
    <comment ref="L3254" authorId="0" shapeId="0" xr:uid="{592E67D1-9DDE-40D0-B58E-FA03595765D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04/09/21, 06/10/22</t>
        </r>
      </text>
    </comment>
    <comment ref="M3254" authorId="0" shapeId="0" xr:uid="{BEFD47D6-1046-4000-A142-070A934A6CAF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1/12/21, 12/02/22</t>
        </r>
      </text>
    </comment>
    <comment ref="L3255" authorId="0" shapeId="0" xr:uid="{5B784260-D1CC-4D1A-AECE-48A5A942BFC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20/04/21, 14/06/21</t>
        </r>
      </text>
    </comment>
    <comment ref="M3255" authorId="0" shapeId="0" xr:uid="{70A62996-8A29-44D6-823C-7DB858A477E5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02/05/21, 11/07/21</t>
        </r>
      </text>
    </comment>
    <comment ref="L3257" authorId="4" shapeId="0" xr:uid="{578D92FF-950F-464A-9888-293EAD6FC5C1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29/12/15, 20/06/22, 26/06/23, 31/07/24, 01/07/25</t>
        </r>
      </text>
    </comment>
    <comment ref="M3257" authorId="0" shapeId="0" xr:uid="{0D4C373B-E1F5-4F2A-B6F3-247B49B0FF6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 SE INICIO RELACION LABORAL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274" authorId="1" shapeId="0" xr:uid="{8F6796A5-EBD8-4FB2-94EF-68899589F48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  <comment ref="E3280" authorId="1" shapeId="0" xr:uid="{DE14A523-5947-4E9C-954C-2CEE78789F67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RENTA DE 5TA</t>
        </r>
      </text>
    </comment>
  </commentList>
</comments>
</file>

<file path=xl/sharedStrings.xml><?xml version="1.0" encoding="utf-8"?>
<sst xmlns="http://schemas.openxmlformats.org/spreadsheetml/2006/main" count="64143" uniqueCount="19936">
  <si>
    <t>PLANILLA  DE  REMUNERACIONES - SUELDOS Y SALARIOS</t>
  </si>
  <si>
    <t>Empresa:</t>
  </si>
  <si>
    <t>Ruc:</t>
  </si>
  <si>
    <t>Tipo</t>
  </si>
  <si>
    <t>SUELDOS Y SALARIOS</t>
  </si>
  <si>
    <t>Perido:</t>
  </si>
  <si>
    <t>A.1ENERO2016</t>
  </si>
  <si>
    <t>Semana</t>
  </si>
  <si>
    <t>DEL 01 ENE AL 31 ENE</t>
  </si>
  <si>
    <t>Direccion:</t>
  </si>
  <si>
    <t>Apellidos</t>
  </si>
  <si>
    <t xml:space="preserve">Carne de Seguridad </t>
  </si>
  <si>
    <t>Fecha</t>
  </si>
  <si>
    <t>Familiar</t>
  </si>
  <si>
    <t>DETALLE DE ASISTENCIA DEL PERSONAL</t>
  </si>
  <si>
    <t>I N G R E S O S     D E L     T R A B A J A D O R</t>
  </si>
  <si>
    <t>SNP</t>
  </si>
  <si>
    <t>RETENCIONES  A  CARGO  DEL  TRABAJADOR</t>
  </si>
  <si>
    <t>a Pagar</t>
  </si>
  <si>
    <t>APORTACIONES  DEL EMPLEADOR</t>
  </si>
  <si>
    <t>CODIGO</t>
  </si>
  <si>
    <t>y</t>
  </si>
  <si>
    <t>Social No. Seguro</t>
  </si>
  <si>
    <t xml:space="preserve"> de </t>
  </si>
  <si>
    <t>Seguro</t>
  </si>
  <si>
    <t>Pliego Reclam</t>
  </si>
  <si>
    <t>Control Tiempo Asistencia</t>
  </si>
  <si>
    <t>Horas</t>
  </si>
  <si>
    <t>Jornal</t>
  </si>
  <si>
    <t>0121</t>
  </si>
  <si>
    <t>0311</t>
  </si>
  <si>
    <t>Horas Extras</t>
  </si>
  <si>
    <r>
      <rPr>
        <b/>
        <sz val="8"/>
        <color rgb="FF0000FF"/>
        <rFont val="Arial"/>
        <family val="2"/>
      </rPr>
      <t xml:space="preserve">   0909</t>
    </r>
    <r>
      <rPr>
        <b/>
        <sz val="8"/>
        <color indexed="8"/>
        <rFont val="Arial"/>
        <family val="2"/>
      </rPr>
      <t xml:space="preserve"> Movilidad</t>
    </r>
  </si>
  <si>
    <t>G</t>
  </si>
  <si>
    <r>
      <rPr>
        <b/>
        <sz val="8"/>
        <color rgb="FF0000FF"/>
        <rFont val="Arial"/>
        <family val="2"/>
      </rPr>
      <t>0406</t>
    </r>
    <r>
      <rPr>
        <b/>
        <sz val="8"/>
        <color indexed="8"/>
        <rFont val="Arial"/>
        <family val="2"/>
      </rPr>
      <t xml:space="preserve">  Gratificacion</t>
    </r>
  </si>
  <si>
    <r>
      <rPr>
        <b/>
        <sz val="8"/>
        <color rgb="FF0000FF"/>
        <rFont val="Arial"/>
        <family val="2"/>
      </rPr>
      <t xml:space="preserve">0904 </t>
    </r>
    <r>
      <rPr>
        <b/>
        <sz val="8"/>
        <color indexed="8"/>
        <rFont val="Arial"/>
        <family val="2"/>
      </rPr>
      <t xml:space="preserve">  CTS /Indemnizacion</t>
    </r>
  </si>
  <si>
    <t>V</t>
  </si>
  <si>
    <r>
      <rPr>
        <b/>
        <sz val="8"/>
        <color rgb="FF0000FF"/>
        <rFont val="Arial"/>
        <family val="2"/>
      </rPr>
      <t>0114</t>
    </r>
    <r>
      <rPr>
        <b/>
        <sz val="8"/>
        <color indexed="8"/>
        <rFont val="Arial"/>
        <family val="2"/>
      </rPr>
      <t xml:space="preserve"> Vacaciones Truncas</t>
    </r>
  </si>
  <si>
    <t>O</t>
  </si>
  <si>
    <r>
      <rPr>
        <b/>
        <sz val="8"/>
        <color rgb="FFFF0000"/>
        <rFont val="Arial"/>
        <family val="2"/>
      </rPr>
      <t xml:space="preserve">     0607</t>
    </r>
    <r>
      <rPr>
        <b/>
        <sz val="8"/>
        <color indexed="8"/>
        <rFont val="Arial"/>
        <family val="2"/>
      </rPr>
      <t xml:space="preserve">       O.N.P.       </t>
    </r>
  </si>
  <si>
    <t>0608</t>
  </si>
  <si>
    <t>0601</t>
  </si>
  <si>
    <t>COMISION MIXTA</t>
  </si>
  <si>
    <t>0606</t>
  </si>
  <si>
    <r>
      <rPr>
        <b/>
        <sz val="8"/>
        <color rgb="FFFF0000"/>
        <rFont val="Arial"/>
        <family val="2"/>
      </rPr>
      <t>0611</t>
    </r>
    <r>
      <rPr>
        <b/>
        <sz val="8"/>
        <color indexed="8"/>
        <rFont val="Arial"/>
        <family val="2"/>
      </rPr>
      <t xml:space="preserve"> Aportes Trab de Riesgo AFP (Const.Civ.)</t>
    </r>
  </si>
  <si>
    <t>Total</t>
  </si>
  <si>
    <t>0605</t>
  </si>
  <si>
    <t>0604</t>
  </si>
  <si>
    <t>602</t>
  </si>
  <si>
    <t>en S/.</t>
  </si>
  <si>
    <r>
      <rPr>
        <b/>
        <sz val="8"/>
        <color rgb="FF0000FF"/>
        <rFont val="Arial"/>
        <family val="2"/>
      </rPr>
      <t>0804</t>
    </r>
    <r>
      <rPr>
        <b/>
        <sz val="8"/>
        <rFont val="Arial"/>
        <family val="2"/>
      </rPr>
      <t xml:space="preserve">    ESSALUD</t>
    </r>
  </si>
  <si>
    <r>
      <rPr>
        <b/>
        <sz val="8"/>
        <color rgb="FF0000FF"/>
        <rFont val="Arial"/>
        <family val="2"/>
      </rPr>
      <t>0806</t>
    </r>
    <r>
      <rPr>
        <b/>
        <sz val="8"/>
        <rFont val="Arial"/>
        <family val="2"/>
      </rPr>
      <t xml:space="preserve"> SCTR</t>
    </r>
  </si>
  <si>
    <r>
      <rPr>
        <b/>
        <sz val="8"/>
        <color rgb="FF0000FF"/>
        <rFont val="Arial"/>
        <family val="2"/>
      </rPr>
      <t>0809</t>
    </r>
    <r>
      <rPr>
        <b/>
        <sz val="8"/>
        <rFont val="Arial"/>
        <family val="2"/>
      </rPr>
      <t xml:space="preserve">    Aporte Trab. De Riesgo AFP (Const. Civ.)</t>
    </r>
  </si>
  <si>
    <t>Dias</t>
  </si>
  <si>
    <t>Mes</t>
  </si>
  <si>
    <t>DNI</t>
  </si>
  <si>
    <t>Nombres</t>
  </si>
  <si>
    <t>FECHA NACIMIENTO</t>
  </si>
  <si>
    <t>N° Registro Seguro</t>
  </si>
  <si>
    <t>Ingreso</t>
  </si>
  <si>
    <t>Proyecto</t>
  </si>
  <si>
    <t>Categoria</t>
  </si>
  <si>
    <t>AFP</t>
  </si>
  <si>
    <t>Comision</t>
  </si>
  <si>
    <t>CUSS</t>
  </si>
  <si>
    <t>Vida</t>
  </si>
  <si>
    <t>SCTR</t>
  </si>
  <si>
    <t>Dcto</t>
  </si>
  <si>
    <t>Estado</t>
  </si>
  <si>
    <t>Sueldo</t>
  </si>
  <si>
    <t>Pago</t>
  </si>
  <si>
    <t>Carga</t>
  </si>
  <si>
    <t>Dias Tareo</t>
  </si>
  <si>
    <t>Dia Manual</t>
  </si>
  <si>
    <t>Dominical</t>
  </si>
  <si>
    <t>Feriado</t>
  </si>
  <si>
    <t>Falta</t>
  </si>
  <si>
    <t>TOTAL</t>
  </si>
  <si>
    <t>Normales</t>
  </si>
  <si>
    <t>Nocturna</t>
  </si>
  <si>
    <t>Diario</t>
  </si>
  <si>
    <t>Salario / Sueldo</t>
  </si>
  <si>
    <t>Eventual</t>
  </si>
  <si>
    <r>
      <rPr>
        <b/>
        <sz val="8"/>
        <color rgb="FFFF0000"/>
        <rFont val="Arial"/>
        <family val="2"/>
      </rPr>
      <t>0115</t>
    </r>
    <r>
      <rPr>
        <b/>
        <sz val="8"/>
        <color rgb="FF0000FF"/>
        <rFont val="Arial"/>
        <family val="2"/>
      </rPr>
      <t xml:space="preserve">   </t>
    </r>
    <r>
      <rPr>
        <b/>
        <sz val="8"/>
        <color indexed="8"/>
        <rFont val="Arial"/>
        <family val="2"/>
      </rPr>
      <t>Dias  Dominical</t>
    </r>
  </si>
  <si>
    <t>BUC OP=32%
OF=30%
PE=30%</t>
  </si>
  <si>
    <t>DCTO</t>
  </si>
  <si>
    <r>
      <rPr>
        <b/>
        <sz val="9"/>
        <color rgb="FF0000FF"/>
        <rFont val="Arial"/>
        <family val="2"/>
      </rPr>
      <t>0201</t>
    </r>
    <r>
      <rPr>
        <b/>
        <sz val="9"/>
        <rFont val="Arial"/>
        <family val="2"/>
      </rPr>
      <t xml:space="preserve">-Asig. Fam / </t>
    </r>
    <r>
      <rPr>
        <b/>
        <sz val="9"/>
        <color rgb="FF0000FF"/>
        <rFont val="Arial"/>
        <family val="2"/>
      </rPr>
      <t>0211</t>
    </r>
    <r>
      <rPr>
        <b/>
        <sz val="9"/>
        <rFont val="Arial"/>
        <family val="2"/>
      </rPr>
      <t>-Escolaridad</t>
    </r>
  </si>
  <si>
    <t>Ó GT</t>
  </si>
  <si>
    <t>Fiestas Patrias /Navidad</t>
  </si>
  <si>
    <t>Ó VT</t>
  </si>
  <si>
    <t>Total Remun Bruta</t>
  </si>
  <si>
    <t>Aport Oblig</t>
  </si>
  <si>
    <t>Comis Variable</t>
  </si>
  <si>
    <t>Comision Flujo</t>
  </si>
  <si>
    <t>Comision Saldo</t>
  </si>
  <si>
    <t>Prima Seguro</t>
  </si>
  <si>
    <t>AFPs</t>
  </si>
  <si>
    <t>Dcto Sindicato</t>
  </si>
  <si>
    <t>Dcto.Pliego Nac.Reclam.2015-2016</t>
  </si>
  <si>
    <t>Seguro Vida S/. 5</t>
  </si>
  <si>
    <t>Conafov     2%</t>
  </si>
  <si>
    <t>Renta 5ta</t>
  </si>
  <si>
    <t>Total DesCto</t>
  </si>
  <si>
    <t>Neto</t>
  </si>
  <si>
    <t>Aportes</t>
  </si>
  <si>
    <t>Laborados</t>
  </si>
  <si>
    <t>BASE AFP</t>
  </si>
  <si>
    <t>TOTAL FONDO</t>
  </si>
  <si>
    <t>TOTAL RETENCIONES</t>
  </si>
  <si>
    <t>REMUNERACION</t>
  </si>
  <si>
    <t>02881695</t>
  </si>
  <si>
    <t>SANDOVAL COVEÑAS ROGELIO</t>
  </si>
  <si>
    <t>P005</t>
  </si>
  <si>
    <t>OPERARIO</t>
  </si>
  <si>
    <t>PROFUTURO</t>
  </si>
  <si>
    <t>S</t>
  </si>
  <si>
    <t xml:space="preserve">503501RSCDE6    </t>
  </si>
  <si>
    <t>1</t>
  </si>
  <si>
    <t>HABIL</t>
  </si>
  <si>
    <t xml:space="preserve"> </t>
  </si>
  <si>
    <t>43659766</t>
  </si>
  <si>
    <t>VEGA SANDOVAL LUIS HUMBERTO</t>
  </si>
  <si>
    <t>ONP</t>
  </si>
  <si>
    <t>43079444</t>
  </si>
  <si>
    <t>GALVEZ CLAVIJO CRISTHIAN EFRAIN</t>
  </si>
  <si>
    <t>OFICIAL</t>
  </si>
  <si>
    <t>42099732</t>
  </si>
  <si>
    <t>CURAY SOSA ELVIS OMAR</t>
  </si>
  <si>
    <t>INTEGRA</t>
  </si>
  <si>
    <t xml:space="preserve">601051ECSAA7    </t>
  </si>
  <si>
    <t>46484986</t>
  </si>
  <si>
    <t>CESPEDES MEDINA VICTOR KENNYI</t>
  </si>
  <si>
    <t>02734874</t>
  </si>
  <si>
    <t>CORDOVA HERNANDEZ YSABEL</t>
  </si>
  <si>
    <t xml:space="preserve">542711ICHDN0    </t>
  </si>
  <si>
    <t>02830971</t>
  </si>
  <si>
    <t xml:space="preserve">SEMINARIO MORE ARQUIMIDES </t>
  </si>
  <si>
    <t>PEON</t>
  </si>
  <si>
    <t>F</t>
  </si>
  <si>
    <t>561141ASMIE8</t>
  </si>
  <si>
    <t>80414401</t>
  </si>
  <si>
    <t>HERRERA SAMANIEGO EFRANIO</t>
  </si>
  <si>
    <t>02869171</t>
  </si>
  <si>
    <t>RIVERA AGURTO JOSE URIEL</t>
  </si>
  <si>
    <t>02766726</t>
  </si>
  <si>
    <t>NOLE FERIA WILMER JOSE</t>
  </si>
  <si>
    <t>40650253</t>
  </si>
  <si>
    <t>RETETE CARHUAPOMA MANUEL EVER</t>
  </si>
  <si>
    <t>43942875</t>
  </si>
  <si>
    <t>GARCIA RUGEL YGNACIO MISAEL</t>
  </si>
  <si>
    <t xml:space="preserve">617621YGRCE7    </t>
  </si>
  <si>
    <t>75727834</t>
  </si>
  <si>
    <t>SANDOVAL ZAPATA JAIRO GUILLERMO</t>
  </si>
  <si>
    <t>47910691</t>
  </si>
  <si>
    <t>ROBLEDO HIDALGO JUAN LIZANDRO</t>
  </si>
  <si>
    <t>44758250</t>
  </si>
  <si>
    <t>AREVALO FEIJOO ALDO ARQUIMEDES</t>
  </si>
  <si>
    <t>0</t>
  </si>
  <si>
    <t>42631038</t>
  </si>
  <si>
    <t>ZEGARRA ABAD ORLANDO</t>
  </si>
  <si>
    <t xml:space="preserve">601351OZAAD2    </t>
  </si>
  <si>
    <t>42812343</t>
  </si>
  <si>
    <t>COVEÑAS PACHECO  CARLOS RONALD</t>
  </si>
  <si>
    <t>03688154</t>
  </si>
  <si>
    <t xml:space="preserve">QUISPE NOLE  HECTOR MANUEL </t>
  </si>
  <si>
    <t>42831947</t>
  </si>
  <si>
    <t>SOTO MEDINA  DANIEL MARTIN</t>
  </si>
  <si>
    <t>44275979</t>
  </si>
  <si>
    <t>MERINO ALBINO  ERICKSON LEONEL</t>
  </si>
  <si>
    <t>HABITAT</t>
  </si>
  <si>
    <t>48725398</t>
  </si>
  <si>
    <t>CORDERO HUAMAN  AMARO</t>
  </si>
  <si>
    <t>02731152</t>
  </si>
  <si>
    <t>PALACIOS VERA  BRAYS MARTIN</t>
  </si>
  <si>
    <t>PRIMA</t>
  </si>
  <si>
    <t>223121BPVAA1</t>
  </si>
  <si>
    <t>45725385</t>
  </si>
  <si>
    <t>JIMENEZ GALLO  LUIS RIGOBERTO</t>
  </si>
  <si>
    <t>05645238</t>
  </si>
  <si>
    <t>ALVAREZ NUÑEZ HUMBERTO</t>
  </si>
  <si>
    <t>42202501</t>
  </si>
  <si>
    <t>LIMA GIRON JOSE RAUL</t>
  </si>
  <si>
    <t>48105556</t>
  </si>
  <si>
    <t>ZAPATA ARMIJOS JOSE SANTOS</t>
  </si>
  <si>
    <t>640281JZAAI7</t>
  </si>
  <si>
    <t>70940996</t>
  </si>
  <si>
    <t>CRUZ HUAMAN HERNAN LUIS</t>
  </si>
  <si>
    <t>341141HCHZM1</t>
  </si>
  <si>
    <t>02842075</t>
  </si>
  <si>
    <t>MERINO PINTADO JOSE YDELFONSO</t>
  </si>
  <si>
    <t>554191JMPIT9</t>
  </si>
  <si>
    <t>02765535</t>
  </si>
  <si>
    <t>GALLO CASTILLO RAMOS ARTEMIO</t>
  </si>
  <si>
    <t>42831511</t>
  </si>
  <si>
    <t>ATO PALACIOS JAIRO CASSAIANI</t>
  </si>
  <si>
    <t>80345480</t>
  </si>
  <si>
    <t>MONTERO QUISPE NOLBERT JESUS</t>
  </si>
  <si>
    <t>588301NMQTS8</t>
  </si>
  <si>
    <t>45019161</t>
  </si>
  <si>
    <t>ZAVALA GALVEZ FRANKLIN DANIEL</t>
  </si>
  <si>
    <t>02842026</t>
  </si>
  <si>
    <t>ARMIJOS ALMESTAR CARLOS ENRIQUE</t>
  </si>
  <si>
    <t>03688573</t>
  </si>
  <si>
    <t>AVILA PORTOCARRERO SEGUNDO ELADIO</t>
  </si>
  <si>
    <t>576401SAPLT4</t>
  </si>
  <si>
    <t>43821986</t>
  </si>
  <si>
    <t>RIVERA ABAD NOE</t>
  </si>
  <si>
    <t>40333087</t>
  </si>
  <si>
    <t>ZAPATA PORTOCARRERO WILMER ALBERTO</t>
  </si>
  <si>
    <t>43128188</t>
  </si>
  <si>
    <t>TORRES CORDOVA CESAR ALBERTO</t>
  </si>
  <si>
    <t>02874782</t>
  </si>
  <si>
    <t>LABRIN PEDRERA ANGEL ROBERTO</t>
  </si>
  <si>
    <t>73679154</t>
  </si>
  <si>
    <t>CAMACHO NEYRA PAUL EMANUEL</t>
  </si>
  <si>
    <t>45791078</t>
  </si>
  <si>
    <t>ASIN ACOSTA RONALD ALEXANDER</t>
  </si>
  <si>
    <t>325781RAANS5</t>
  </si>
  <si>
    <t>02817472</t>
  </si>
  <si>
    <t>NIETO VALVERDE AGUSTIN EDUARDO</t>
  </si>
  <si>
    <t>44085853</t>
  </si>
  <si>
    <t>ZEGARRA ABAD MARCOS</t>
  </si>
  <si>
    <t>47906279</t>
  </si>
  <si>
    <t>MORAN FREYRE ANDY DAVID</t>
  </si>
  <si>
    <t>02886780</t>
  </si>
  <si>
    <t>ROMAN MEDINA RODOLFO ARNULFO</t>
  </si>
  <si>
    <t>24/08/1974</t>
  </si>
  <si>
    <t>572631RRMAI2</t>
  </si>
  <si>
    <t>44121033</t>
  </si>
  <si>
    <t>JARAMILLO VALDIVIEZO  JORGE LUIS</t>
  </si>
  <si>
    <t>617461JJVAD8</t>
  </si>
  <si>
    <t>46655145</t>
  </si>
  <si>
    <t>AHUANARI VASQUEZ  JHON LANDER</t>
  </si>
  <si>
    <t>02735200</t>
  </si>
  <si>
    <t>RUIZ PINTADO  JOSE MIGUEL</t>
  </si>
  <si>
    <t>543121JRPZT9</t>
  </si>
  <si>
    <t>03235455</t>
  </si>
  <si>
    <t>HERRERA GUERRERO SANTOS DECILIO</t>
  </si>
  <si>
    <t>75760571</t>
  </si>
  <si>
    <t>MAZA PARIATON  EDILSON ALBERTO</t>
  </si>
  <si>
    <t>43445294</t>
  </si>
  <si>
    <t>PINTADO ORTIZ  EDWIN EDY</t>
  </si>
  <si>
    <t>606941EPOTI6</t>
  </si>
  <si>
    <t>72080211</t>
  </si>
  <si>
    <t>YOVERA CASARIEGO  CARLOS YAMPIER</t>
  </si>
  <si>
    <t>02732555</t>
  </si>
  <si>
    <t>JUAREZ GARCIA  PEDRO</t>
  </si>
  <si>
    <t>522151PJGRC8</t>
  </si>
  <si>
    <t>43044768</t>
  </si>
  <si>
    <t>CALLE NEYRA  MILTON JUNIOR</t>
  </si>
  <si>
    <t>43685060</t>
  </si>
  <si>
    <t>HELGUERO PALACIOS  ALBERTO WUILLIAM</t>
  </si>
  <si>
    <t>02734178</t>
  </si>
  <si>
    <t>RAMIREZ TORRES  MANUEL HUMBERTO</t>
  </si>
  <si>
    <t>231131MRTIR0</t>
  </si>
  <si>
    <t>02895472</t>
  </si>
  <si>
    <t>RODRIGUEZ NEYRA JOHN DANNY</t>
  </si>
  <si>
    <t>579981JRNRR8</t>
  </si>
  <si>
    <t>42216213</t>
  </si>
  <si>
    <t>MONTERO QUISPE  CARLOS AUSBERTO</t>
  </si>
  <si>
    <t>02894690</t>
  </si>
  <si>
    <t>GONZALES YOVERA VICTOR ISRRAEL</t>
  </si>
  <si>
    <t>43709974</t>
  </si>
  <si>
    <t>PALACIOS GONZALES MARCOS RODRIGO</t>
  </si>
  <si>
    <t>02846291</t>
  </si>
  <si>
    <t>YOVERA SILVA JOSE PASCUAL</t>
  </si>
  <si>
    <t>42164440</t>
  </si>
  <si>
    <t>MARON CONDORI ALBERTO</t>
  </si>
  <si>
    <t xml:space="preserve">598391AMCID4    </t>
  </si>
  <si>
    <t>02869078</t>
  </si>
  <si>
    <t>CAMACHO CORREA CARLOS EDY</t>
  </si>
  <si>
    <t xml:space="preserve">264371CCCAR1    </t>
  </si>
  <si>
    <t>44266987</t>
  </si>
  <si>
    <t>SANTOS ZAPATA JUAN</t>
  </si>
  <si>
    <t>619241JSZTA9</t>
  </si>
  <si>
    <t>02828448</t>
  </si>
  <si>
    <t>TAVARA PEÑA NELSON GRIMALDO</t>
  </si>
  <si>
    <t>257061NTPAA0</t>
  </si>
  <si>
    <t>02840194</t>
  </si>
  <si>
    <t>TAVARA PEÑA CESAR ORLANDO</t>
  </si>
  <si>
    <t>264071CTPAA0</t>
  </si>
  <si>
    <t>80604919</t>
  </si>
  <si>
    <t>GARCIA INGA  RAUL</t>
  </si>
  <si>
    <t>554711RGICA3</t>
  </si>
  <si>
    <t>02812873</t>
  </si>
  <si>
    <t>LACHIRA SANDOVAL  JOSE JUAN</t>
  </si>
  <si>
    <t>48645806</t>
  </si>
  <si>
    <t>NUÑEZ CESPEDES  JUAN MANUEL</t>
  </si>
  <si>
    <t>80262074</t>
  </si>
  <si>
    <t>ESTRADA SOSA  JOSE SANTOS</t>
  </si>
  <si>
    <t>585711JESRA1</t>
  </si>
  <si>
    <t>02664033</t>
  </si>
  <si>
    <t>ATO MEDINA  HENRY ALEXANDER</t>
  </si>
  <si>
    <t>42885195</t>
  </si>
  <si>
    <t>PANTA ASTUDILLO  JOSE DAVID</t>
  </si>
  <si>
    <t>03642951</t>
  </si>
  <si>
    <t>TAVARA BENITES  LUIS RIGOBERTO</t>
  </si>
  <si>
    <t>42865419</t>
  </si>
  <si>
    <t>CASTILLO NIMA DAVID</t>
  </si>
  <si>
    <t>600381DCNTA9</t>
  </si>
  <si>
    <t>02834470</t>
  </si>
  <si>
    <t>CIELO VALVERDE  EULOGIO</t>
  </si>
  <si>
    <t>265531ECVLV0</t>
  </si>
  <si>
    <t>27847866</t>
  </si>
  <si>
    <t>PINTADO LALANGUI  HELI JOSE</t>
  </si>
  <si>
    <t>43239409</t>
  </si>
  <si>
    <t>CURAY SOSA  ORLANDO SAMUEL</t>
  </si>
  <si>
    <t>613211OCSAA8</t>
  </si>
  <si>
    <t>02778951</t>
  </si>
  <si>
    <t>CHANDUVI AGUILAR  JUAN MANUEL</t>
  </si>
  <si>
    <t>555471JCANI5</t>
  </si>
  <si>
    <t>02826337</t>
  </si>
  <si>
    <t>VALVERDE CRUZ  SEGUNDO FLORO</t>
  </si>
  <si>
    <t>564591SVCVZ4</t>
  </si>
  <si>
    <t>02895477</t>
  </si>
  <si>
    <t>REYES ESPINOZA  MARCOS DAVID</t>
  </si>
  <si>
    <t>27703170</t>
  </si>
  <si>
    <t>BURGA MARTINEZ  PEDRO HIDALGO</t>
  </si>
  <si>
    <t>05640936</t>
  </si>
  <si>
    <t>CHANDUVI AGUILAR  OSCAR</t>
  </si>
  <si>
    <t>585741OCANI6</t>
  </si>
  <si>
    <t>40184106</t>
  </si>
  <si>
    <t>SANDOVAL ANASTACIO  HENRRY</t>
  </si>
  <si>
    <t>589221HSADS0</t>
  </si>
  <si>
    <t>46427773</t>
  </si>
  <si>
    <t>SILVA AMAYA JOSE DANIEL</t>
  </si>
  <si>
    <t>02695645</t>
  </si>
  <si>
    <t>RUIZ RAYMUNDO ROSO</t>
  </si>
  <si>
    <t>532671RRRZM9</t>
  </si>
  <si>
    <t>48137712</t>
  </si>
  <si>
    <t>RUIZ SOSA RONI OSCAR</t>
  </si>
  <si>
    <t>02794367</t>
  </si>
  <si>
    <t>MONTERO RUIZ  HECTOR MARTIN</t>
  </si>
  <si>
    <t>251521HMRTZ2</t>
  </si>
  <si>
    <t>74664033</t>
  </si>
  <si>
    <t>MONTERO CASTRO  JAHYR ALEXANDER</t>
  </si>
  <si>
    <t>02677755</t>
  </si>
  <si>
    <t>BENITES NUNURA  ELAUTERIO</t>
  </si>
  <si>
    <t>233431EBNIU1</t>
  </si>
  <si>
    <t>03231334</t>
  </si>
  <si>
    <t>NEIRA NAIRA  PEDRO PABLO</t>
  </si>
  <si>
    <t>264911PNNRR2</t>
  </si>
  <si>
    <t>02894767</t>
  </si>
  <si>
    <t>SANDOVAL ZAPATA  JOSE ALEJANDRO</t>
  </si>
  <si>
    <t>206901JSZDA3</t>
  </si>
  <si>
    <t>40615379</t>
  </si>
  <si>
    <t>LLOCLLA ALAMA  DEYVI LUIS</t>
  </si>
  <si>
    <t>592371DLACM3</t>
  </si>
  <si>
    <t>43079966</t>
  </si>
  <si>
    <t>ESCOBAR ORDINOLA  GLEEN ANTHONY</t>
  </si>
  <si>
    <t>565141MSSAD8</t>
  </si>
  <si>
    <t>02840050</t>
  </si>
  <si>
    <t>SOSA SANDOVAL  MARCO ANTONIO</t>
  </si>
  <si>
    <t>76239848</t>
  </si>
  <si>
    <t>ROSAS BRAN  CRISTHIAN WILMER</t>
  </si>
  <si>
    <t>46517590</t>
  </si>
  <si>
    <t>MONTERO CASTRO  JHONATAN MARTIN</t>
  </si>
  <si>
    <t>02890930</t>
  </si>
  <si>
    <t>CAMACHO CALDERON  MIGUEL ANGEL</t>
  </si>
  <si>
    <t>47377702</t>
  </si>
  <si>
    <t>PEÑA GAONA  NESTOR</t>
  </si>
  <si>
    <t>80326059</t>
  </si>
  <si>
    <t>CALVA VALDIVIEZO JULIO CESAR</t>
  </si>
  <si>
    <t>02766769</t>
  </si>
  <si>
    <t>GALVEZ CORDOVA VICTOR WILMER</t>
  </si>
  <si>
    <t>570191VGCVD2</t>
  </si>
  <si>
    <t>45150648</t>
  </si>
  <si>
    <t>JARA CASTILLO SAUL</t>
  </si>
  <si>
    <t>621831SJCAT7</t>
  </si>
  <si>
    <t>43637661</t>
  </si>
  <si>
    <t>MENDOZA GARCIA GABRIEL</t>
  </si>
  <si>
    <t>613271GMGDC9</t>
  </si>
  <si>
    <t>48611198</t>
  </si>
  <si>
    <t>LOPEZ FLORES SEGUNDO LINO</t>
  </si>
  <si>
    <t>42626994</t>
  </si>
  <si>
    <t>NUÑEZ CASTILLO EDWIN ALBERTO</t>
  </si>
  <si>
    <t>46867662</t>
  </si>
  <si>
    <t>SULLON ARCA DARWIN  DAMIAN</t>
  </si>
  <si>
    <t>02701069</t>
  </si>
  <si>
    <t>SOSA TABOADA JOSE ANGEL</t>
  </si>
  <si>
    <t>493021JSTAO0</t>
  </si>
  <si>
    <t>02679514</t>
  </si>
  <si>
    <t>PULACHE PRADO FELIPE</t>
  </si>
  <si>
    <t>43339357</t>
  </si>
  <si>
    <t xml:space="preserve">HUERTAS FLORES RICARDO </t>
  </si>
  <si>
    <t>P006</t>
  </si>
  <si>
    <t>314081RHFRR6</t>
  </si>
  <si>
    <t>80309592</t>
  </si>
  <si>
    <t>FERNANDEZ GONZALES JOSE SEVERIANO</t>
  </si>
  <si>
    <t>551491JFGNZ5</t>
  </si>
  <si>
    <t>43681036</t>
  </si>
  <si>
    <t xml:space="preserve">CORDOVA RAMIREZ JUBER </t>
  </si>
  <si>
    <t>02659847</t>
  </si>
  <si>
    <t xml:space="preserve">FERNADEZ FLORES FERNANDO </t>
  </si>
  <si>
    <t>48435468</t>
  </si>
  <si>
    <t>AGUILAR RIMAYCUNA JHONY MARCOS</t>
  </si>
  <si>
    <t>344301JARIA5</t>
  </si>
  <si>
    <t>45767681</t>
  </si>
  <si>
    <t xml:space="preserve">DOMADOR CHUQUIHUANCA CARLOS </t>
  </si>
  <si>
    <t>43930347</t>
  </si>
  <si>
    <t>GODOS RUIZ ARNALDO TADEO</t>
  </si>
  <si>
    <t>02807784</t>
  </si>
  <si>
    <t>CIENFUEGOS ROSALES JOSE HERNAN</t>
  </si>
  <si>
    <t>545771JCRNA0</t>
  </si>
  <si>
    <t>16536717</t>
  </si>
  <si>
    <t>FERNANDEZ OCAÑA SEGUNDO FREDDY</t>
  </si>
  <si>
    <t>05363745</t>
  </si>
  <si>
    <t>GARCIA ACOSTA ROMEL HERNAN</t>
  </si>
  <si>
    <t>245191RGACS5</t>
  </si>
  <si>
    <t>02820944</t>
  </si>
  <si>
    <t>GARCIA ACOSTA RUSBEL</t>
  </si>
  <si>
    <t>552421RGACS4</t>
  </si>
  <si>
    <t>73825277</t>
  </si>
  <si>
    <t>DE LA CRUZ CHOQUEHUANCA EDIVER ESMITH</t>
  </si>
  <si>
    <t>652781ECCZQ0</t>
  </si>
  <si>
    <t>45636456</t>
  </si>
  <si>
    <t>FLORES SANCHEZ LUIS ALBEAR</t>
  </si>
  <si>
    <t>322361LFSRC9</t>
  </si>
  <si>
    <t>03224564</t>
  </si>
  <si>
    <t xml:space="preserve">SANTOS LIZANA ANGELO </t>
  </si>
  <si>
    <t>03237981</t>
  </si>
  <si>
    <t xml:space="preserve">CRUZ SOLIS ALFREDO </t>
  </si>
  <si>
    <t>540451ACSZI5</t>
  </si>
  <si>
    <t>03222956</t>
  </si>
  <si>
    <t>TICLIAHUANCA LIZANA LUIZ FELIPE</t>
  </si>
  <si>
    <t>03237494</t>
  </si>
  <si>
    <t xml:space="preserve">CHINCHAY LABAN MARIO </t>
  </si>
  <si>
    <t>249051MCLNA0</t>
  </si>
  <si>
    <t>03224182</t>
  </si>
  <si>
    <t>LIZANA PUELLES JUAN ADALBERTO</t>
  </si>
  <si>
    <t>47208750</t>
  </si>
  <si>
    <t xml:space="preserve">CRUZ SEMBRERA DANY </t>
  </si>
  <si>
    <t>43062943</t>
  </si>
  <si>
    <t>TICLIAHUANCA LIZANA ANGEL ELIAZER</t>
  </si>
  <si>
    <t>03223753</t>
  </si>
  <si>
    <t>CRUZ TICLIAHUANCA FAUSTINO</t>
  </si>
  <si>
    <t>03224379</t>
  </si>
  <si>
    <t>SANTOS HUAMAN JESUS HILDEBRANDO</t>
  </si>
  <si>
    <t>03222833</t>
  </si>
  <si>
    <t>SANTOS LIZANA  MARCELINO</t>
  </si>
  <si>
    <t>500271MSLTA8</t>
  </si>
  <si>
    <t>03223470</t>
  </si>
  <si>
    <t xml:space="preserve">TICLIAHUANCA POTENCIANO ANDRES </t>
  </si>
  <si>
    <t>03224453</t>
  </si>
  <si>
    <t xml:space="preserve">TICLIAHUANCA SOLIS CECILIO </t>
  </si>
  <si>
    <t>03223873</t>
  </si>
  <si>
    <t xml:space="preserve">CHOQUEHUANCA SANTOS JUAN </t>
  </si>
  <si>
    <t>44321255</t>
  </si>
  <si>
    <t>TICLIAHUANCA REMIGIO ALEXANDER</t>
  </si>
  <si>
    <t>03223844</t>
  </si>
  <si>
    <t xml:space="preserve">CHINCHAY TICLIAHUANCA DEONICIO </t>
  </si>
  <si>
    <t>31/07/1963</t>
  </si>
  <si>
    <t>532211DCTNL8</t>
  </si>
  <si>
    <t>42483768</t>
  </si>
  <si>
    <t xml:space="preserve">REYES CARRASCO PASTOR </t>
  </si>
  <si>
    <t>20/10/1981</t>
  </si>
  <si>
    <t>598771PRCER7</t>
  </si>
  <si>
    <t>03242668</t>
  </si>
  <si>
    <t xml:space="preserve">PADILLA SOLIS WUALTER </t>
  </si>
  <si>
    <t>80371627</t>
  </si>
  <si>
    <t>CHINCHAY YAJAHUANCA HECTOR RAUL</t>
  </si>
  <si>
    <t>03223859</t>
  </si>
  <si>
    <t xml:space="preserve">SANTOS PEÑA ELISEO </t>
  </si>
  <si>
    <t>19/06/1958</t>
  </si>
  <si>
    <t>513531ESPTA2</t>
  </si>
  <si>
    <t>03223898</t>
  </si>
  <si>
    <t xml:space="preserve">SOLIS PEÑA JOSE </t>
  </si>
  <si>
    <t>03224288</t>
  </si>
  <si>
    <t xml:space="preserve">FACUNDO RAMIREZ SERVANDO </t>
  </si>
  <si>
    <t>456341SFRUI9</t>
  </si>
  <si>
    <t>03223823</t>
  </si>
  <si>
    <t xml:space="preserve">LABAN CHOQUEHUANCA PEDRO </t>
  </si>
  <si>
    <t>72099469</t>
  </si>
  <si>
    <t>FLORES CHINCHAY ALEX JARLI</t>
  </si>
  <si>
    <t>47215494</t>
  </si>
  <si>
    <t>FLORES SANCHEZ PEPE FRANKLIN</t>
  </si>
  <si>
    <t>26/01/1991</t>
  </si>
  <si>
    <t>332621PFSRC4</t>
  </si>
  <si>
    <t>03225005</t>
  </si>
  <si>
    <t xml:space="preserve">CRUZ JIMENEZ FIDEL </t>
  </si>
  <si>
    <t>03238062</t>
  </si>
  <si>
    <t>CHINGUEL CRUZ FIDEL</t>
  </si>
  <si>
    <t>24/04/1971</t>
  </si>
  <si>
    <t>556801FCCNZ0</t>
  </si>
  <si>
    <t>41494833</t>
  </si>
  <si>
    <t>ANGULO ANGULO DIESEL</t>
  </si>
  <si>
    <t>594201DAAUU0</t>
  </si>
  <si>
    <t>02688869</t>
  </si>
  <si>
    <t>MAZA SALINAS CARLOS ALFREDO</t>
  </si>
  <si>
    <t>226981CMSAI6</t>
  </si>
  <si>
    <t>42831480</t>
  </si>
  <si>
    <t>MORALES ADANAQUE MANUEL CROBER</t>
  </si>
  <si>
    <t>610961MMAAN0</t>
  </si>
  <si>
    <t>02702813</t>
  </si>
  <si>
    <t>VILCHES AQUINO JOSE SANTIAGO</t>
  </si>
  <si>
    <t>213121JVACI5</t>
  </si>
  <si>
    <t>03592994</t>
  </si>
  <si>
    <t>MOGOLLON UBILLUS CARLOS</t>
  </si>
  <si>
    <t>205461CMUOL0</t>
  </si>
  <si>
    <t>41068971</t>
  </si>
  <si>
    <t>PASAPERA ALFARO YILMAR</t>
  </si>
  <si>
    <t>596061YPAAA4</t>
  </si>
  <si>
    <t>02857039</t>
  </si>
  <si>
    <t>FERNANDEZ VILCHEZ CARLOS ALBERTO</t>
  </si>
  <si>
    <t>563911CFVNC5</t>
  </si>
  <si>
    <t>42217746</t>
  </si>
  <si>
    <t>CHIROQUE PRADO LUIS ALBERTO</t>
  </si>
  <si>
    <t>600391LCPRD8</t>
  </si>
  <si>
    <t>02611372</t>
  </si>
  <si>
    <t>CIENFUEGOS ROSALES ABEL</t>
  </si>
  <si>
    <t>525491ACRNA0</t>
  </si>
  <si>
    <t>47959903</t>
  </si>
  <si>
    <t>IMAN LESCANO HECTOR DANIEL</t>
  </si>
  <si>
    <t>03225125</t>
  </si>
  <si>
    <t>TICLIAHUANCA SOLIS GILBERTO</t>
  </si>
  <si>
    <t>03238399</t>
  </si>
  <si>
    <t>SOLIS SANTOS  ESTEBAN</t>
  </si>
  <si>
    <t>40660433</t>
  </si>
  <si>
    <t>CAMIZAN MINGA SANTIAGO</t>
  </si>
  <si>
    <t>586341SCMIG9</t>
  </si>
  <si>
    <t>03223359</t>
  </si>
  <si>
    <t>BRUNO HUANCAS JOSE PANFILO</t>
  </si>
  <si>
    <t>03225078</t>
  </si>
  <si>
    <t>LABAN ALVAREZ SAUL</t>
  </si>
  <si>
    <t>03237210</t>
  </si>
  <si>
    <t>HUAMAN SANTOS JUAN</t>
  </si>
  <si>
    <t>70145463</t>
  </si>
  <si>
    <t>SANTOS HUAMAN PERCY</t>
  </si>
  <si>
    <t>47571692</t>
  </si>
  <si>
    <t>SOLIS PUELLES EVARISTO</t>
  </si>
  <si>
    <t>71335735</t>
  </si>
  <si>
    <t>HUAMAN POTENCIANO CELESTINO</t>
  </si>
  <si>
    <t>45276150</t>
  </si>
  <si>
    <t>ARRIETA HIJUELA JUAN RODOLFO</t>
  </si>
  <si>
    <t>45375480</t>
  </si>
  <si>
    <t>LIVIA CRUZ VIDAL</t>
  </si>
  <si>
    <t>74369810</t>
  </si>
  <si>
    <t>CHINCHAY FLORES MIGDO</t>
  </si>
  <si>
    <t>03223428</t>
  </si>
  <si>
    <t>HUANCAS FACUNDO HIPOLITO</t>
  </si>
  <si>
    <t>528691HHFNU2</t>
  </si>
  <si>
    <t>02825924</t>
  </si>
  <si>
    <t>REYES CRUZ LEONCIO SALLE</t>
  </si>
  <si>
    <t>03222977</t>
  </si>
  <si>
    <t>LABAN SANTOS MERCEDES</t>
  </si>
  <si>
    <t>71443299</t>
  </si>
  <si>
    <t>HUAMAN POTENCIANO DARWIN</t>
  </si>
  <si>
    <t>03225054</t>
  </si>
  <si>
    <t>LABAN SOLIS JESUS</t>
  </si>
  <si>
    <t>73686694</t>
  </si>
  <si>
    <t>BRUNO TICLIAHUANCA ELAUTERIO</t>
  </si>
  <si>
    <t>46141300</t>
  </si>
  <si>
    <t>MORALES TICLIAHUANCA YERSON CARLOS</t>
  </si>
  <si>
    <t>44648755</t>
  </si>
  <si>
    <t>SANTOS CHINCHAY WILLIAM ELEAZER</t>
  </si>
  <si>
    <t>619321WSCTN3</t>
  </si>
  <si>
    <t>03225127</t>
  </si>
  <si>
    <t>HUAMAN SANTOS PEDDRO NOLASCO</t>
  </si>
  <si>
    <t>03237324</t>
  </si>
  <si>
    <t>SOLIS LABAN JUSTO</t>
  </si>
  <si>
    <t>03223926</t>
  </si>
  <si>
    <t>SANTOS PADILLA MACARIO DEONICIO</t>
  </si>
  <si>
    <t>501851MSPTI9</t>
  </si>
  <si>
    <t>03238209</t>
  </si>
  <si>
    <t>TICLIAHUANCA POTENCIANO LUIS FELIPE</t>
  </si>
  <si>
    <t>45322951</t>
  </si>
  <si>
    <t>TICLIAHUANCA CHINCHAY ARTURO</t>
  </si>
  <si>
    <t>43657867</t>
  </si>
  <si>
    <t>TICLIAHUANCA LABAN ANDRONICO</t>
  </si>
  <si>
    <t>02638111</t>
  </si>
  <si>
    <t>BOY MORAN WALTER  NILO</t>
  </si>
  <si>
    <t>530431WBMYA5</t>
  </si>
  <si>
    <t>02861329</t>
  </si>
  <si>
    <t xml:space="preserve">CHINCHAY LABAN JORGE </t>
  </si>
  <si>
    <t> 271021JCLNA3</t>
  </si>
  <si>
    <t>42680559</t>
  </si>
  <si>
    <t xml:space="preserve">CHINGUEL CHINGUEL ISAUL </t>
  </si>
  <si>
    <t>43944061</t>
  </si>
  <si>
    <t xml:space="preserve">CHINGUEL QUEVEDO ELIBRANDO </t>
  </si>
  <si>
    <t>46892421</t>
  </si>
  <si>
    <t xml:space="preserve">CRUZ SANTOS ABRAHAM </t>
  </si>
  <si>
    <t>43406849</t>
  </si>
  <si>
    <t>ECHEVERRE CHUQUIPOMA ALINDOR</t>
  </si>
  <si>
    <t>P003</t>
  </si>
  <si>
    <t>47761852</t>
  </si>
  <si>
    <t xml:space="preserve">FARCEQUE SANTOS HILDEBRANDO </t>
  </si>
  <si>
    <t>48355625</t>
  </si>
  <si>
    <t xml:space="preserve">GUERRERO PEÑA BANDERLEY </t>
  </si>
  <si>
    <t>45585101</t>
  </si>
  <si>
    <t>INGA NEIRA JIMMI ELI</t>
  </si>
  <si>
    <t>P004</t>
  </si>
  <si>
    <t> 606111JINAR3</t>
  </si>
  <si>
    <t>47631661</t>
  </si>
  <si>
    <t xml:space="preserve">JIMENEZ PEÑA MAGDIEL </t>
  </si>
  <si>
    <t>02899893</t>
  </si>
  <si>
    <t>MONTERO RUIZ JUAN LUIS</t>
  </si>
  <si>
    <t>275671JMRTZ0</t>
  </si>
  <si>
    <t>3</t>
  </si>
  <si>
    <t>43323711</t>
  </si>
  <si>
    <t>NAUCA CHINCHAY  VICTOR</t>
  </si>
  <si>
    <t>613221VNCCN0</t>
  </si>
  <si>
    <t>02861558</t>
  </si>
  <si>
    <t>RIVAS BERRU CARLOS ENRIQUE</t>
  </si>
  <si>
    <t>576891CRBAR0</t>
  </si>
  <si>
    <t>74807576</t>
  </si>
  <si>
    <t xml:space="preserve">RIVAS LLANOS ROBERTO </t>
  </si>
  <si>
    <t>42003468</t>
  </si>
  <si>
    <t>SANTOS TICLIHUANCA NILTON CESAR</t>
  </si>
  <si>
    <t>42178036</t>
  </si>
  <si>
    <t xml:space="preserve">SIANCAS PARIHUAMAN JOSE LUIS </t>
  </si>
  <si>
    <t>02702066</t>
  </si>
  <si>
    <t xml:space="preserve">YAMUNAQUE SOSA PATRICIO </t>
  </si>
  <si>
    <t>538161JYSUA3</t>
  </si>
  <si>
    <t>43946149</t>
  </si>
  <si>
    <t>FARCEQUE CRUZ JOSE OCTAVIO</t>
  </si>
  <si>
    <t>80445184</t>
  </si>
  <si>
    <t>FARCEQUE FARCEQUE ZACARIAS HUMBERTO</t>
  </si>
  <si>
    <t>47079588</t>
  </si>
  <si>
    <t>ECHEVERRE CHUQUIPOMA  RENULFO</t>
  </si>
  <si>
    <t>41923474</t>
  </si>
  <si>
    <t>RIVAS BERRU MARCOS ANTONIO</t>
  </si>
  <si>
    <t>41734974</t>
  </si>
  <si>
    <t>ZAPATA FLOREANO  OSCAR</t>
  </si>
  <si>
    <t>74467658</t>
  </si>
  <si>
    <t>CRUZ TOCTO JOSE ANIBAL</t>
  </si>
  <si>
    <t>03239661</t>
  </si>
  <si>
    <t>FARCEQUE CASTILLO JUAN FRANCISCO</t>
  </si>
  <si>
    <t>46703315</t>
  </si>
  <si>
    <t>FARCEQUE MANCHAY SANTOS ALBERTO</t>
  </si>
  <si>
    <t>03239791</t>
  </si>
  <si>
    <t>FARCEQUE MINGA CRESENCIO</t>
  </si>
  <si>
    <t>523881CFMCG9</t>
  </si>
  <si>
    <t>03239624</t>
  </si>
  <si>
    <t>MANCHAY CRUZ PEDRO</t>
  </si>
  <si>
    <t>03239654</t>
  </si>
  <si>
    <t>MANCHAY YAJAHUANCA ARCADIO</t>
  </si>
  <si>
    <t>77218685</t>
  </si>
  <si>
    <t xml:space="preserve">MINGA FARCEQUE DERWI </t>
  </si>
  <si>
    <t>03229540</t>
  </si>
  <si>
    <t>TEODORO PEÑA SANTOS</t>
  </si>
  <si>
    <t>47417680</t>
  </si>
  <si>
    <t>TOCTO SEMBRERA HILDER</t>
  </si>
  <si>
    <t>339131HTSTB3</t>
  </si>
  <si>
    <t>48501318</t>
  </si>
  <si>
    <t>CRUZ SANTOS ALBERTO</t>
  </si>
  <si>
    <t>03229151</t>
  </si>
  <si>
    <t>FARCEQUE PEREZ TOMAS</t>
  </si>
  <si>
    <t>48574947</t>
  </si>
  <si>
    <t>FARCEQUE SANTOS JUAN</t>
  </si>
  <si>
    <t>48560478</t>
  </si>
  <si>
    <t>MINGA HUANCAY HILDEBRANDO</t>
  </si>
  <si>
    <t>72232653</t>
  </si>
  <si>
    <t>SANTOS FARCEQUE JORGE</t>
  </si>
  <si>
    <t>03239236</t>
  </si>
  <si>
    <t>SANTOS HUAMAN JERONIMO</t>
  </si>
  <si>
    <t>47942729</t>
  </si>
  <si>
    <t>SANTOS MANCHAY GILBERTO</t>
  </si>
  <si>
    <t>43230077</t>
  </si>
  <si>
    <t>SANTOS MINGA JOSE DOMINGO</t>
  </si>
  <si>
    <t>47014625</t>
  </si>
  <si>
    <t>TOCTO MANCHAY LIXAR</t>
  </si>
  <si>
    <t>333691LTMTC2</t>
  </si>
  <si>
    <t>44535672</t>
  </si>
  <si>
    <t>TOCTO SEMBRERA GERASIMO</t>
  </si>
  <si>
    <t>03239756</t>
  </si>
  <si>
    <t>FARCEQUE FARCEQUE SANTOS MODESTO</t>
  </si>
  <si>
    <t>574351SFFCC0</t>
  </si>
  <si>
    <t>03228931</t>
  </si>
  <si>
    <t>MANCHAY FARCEQUE VICTOR</t>
  </si>
  <si>
    <t>80411273</t>
  </si>
  <si>
    <t>MANCHAY SEMBRERA PEDRO</t>
  </si>
  <si>
    <t>46703306</t>
  </si>
  <si>
    <t>SANTOS CRUZ MOISES</t>
  </si>
  <si>
    <t>47599888</t>
  </si>
  <si>
    <t>LABAN SANTOS ALEXANDER</t>
  </si>
  <si>
    <t>47040745</t>
  </si>
  <si>
    <t>SANTOS FARCEQUE ESAUD</t>
  </si>
  <si>
    <t>72350370</t>
  </si>
  <si>
    <t>SANTOS TICLIAHUANCA CRISTOBAL</t>
  </si>
  <si>
    <t>45533334</t>
  </si>
  <si>
    <t xml:space="preserve">AGURTO ZETA WILSON </t>
  </si>
  <si>
    <t>41420570</t>
  </si>
  <si>
    <t>LITANO ABAD CESAR ENRIQUE</t>
  </si>
  <si>
    <t>600011CLAAD4</t>
  </si>
  <si>
    <t>40512851</t>
  </si>
  <si>
    <t xml:space="preserve">LITANO PURIZACA JIMMY </t>
  </si>
  <si>
    <t>584971JLPAI0</t>
  </si>
  <si>
    <t>02693652</t>
  </si>
  <si>
    <t>VILCHEZ SOSA MANUEL ASUNCION</t>
  </si>
  <si>
    <t>538871MVSCA3</t>
  </si>
  <si>
    <t>47844658</t>
  </si>
  <si>
    <t>VILCHEZ SULLON CARLOS WILSON</t>
  </si>
  <si>
    <t>46061956</t>
  </si>
  <si>
    <t xml:space="preserve">VILCHEZ SULLON JHONATAN </t>
  </si>
  <si>
    <t>628191JVSCL0</t>
  </si>
  <si>
    <t>77383502</t>
  </si>
  <si>
    <t xml:space="preserve">SULLON MECA SANTOS ALBERTO </t>
  </si>
  <si>
    <t>45172229</t>
  </si>
  <si>
    <t>FARCEQUE SANTOS SAUL HUMBERTO</t>
  </si>
  <si>
    <t>17582577</t>
  </si>
  <si>
    <t>FLORES RICO DIEGO</t>
  </si>
  <si>
    <t>47214152</t>
  </si>
  <si>
    <t>GUERRERO PEÑA DUBERLI</t>
  </si>
  <si>
    <t>80385551</t>
  </si>
  <si>
    <t>GUERRERO TICLIHUANCA ROBERTO CARLOS</t>
  </si>
  <si>
    <t>46234602</t>
  </si>
  <si>
    <t>HUANCAS CHINGUEL NETSAR ALEJANDRO</t>
  </si>
  <si>
    <t>00824426</t>
  </si>
  <si>
    <t>LABAN SANTOS JOSE ARMANDO</t>
  </si>
  <si>
    <t>48806361</t>
  </si>
  <si>
    <t>MANCHAY HUANCAS JOEL</t>
  </si>
  <si>
    <t>46767542</t>
  </si>
  <si>
    <t>MANCHAY SEMBRERA GUIDO</t>
  </si>
  <si>
    <t>03223796</t>
  </si>
  <si>
    <t xml:space="preserve">REMIGIO SANTOS NESTOR </t>
  </si>
  <si>
    <t>40383368</t>
  </si>
  <si>
    <t>ROMERO CASTILLO TADEO</t>
  </si>
  <si>
    <t>578331TRCET5</t>
  </si>
  <si>
    <t>47491547</t>
  </si>
  <si>
    <t>SALVADOR CHINGUEL WILTER ALONSO</t>
  </si>
  <si>
    <t>47847572</t>
  </si>
  <si>
    <t>SANTOS FARCEQUE FELIPE SANTIAGO</t>
  </si>
  <si>
    <t>43943915</t>
  </si>
  <si>
    <t xml:space="preserve">TICLIHUANCA YAJAHUANCA ABEL </t>
  </si>
  <si>
    <t>45900214</t>
  </si>
  <si>
    <t>TIQUILLAHUANCA CRISANTO VICTORIANO</t>
  </si>
  <si>
    <t>03224011</t>
  </si>
  <si>
    <t xml:space="preserve">CHINGUEL CRUZ ELADIO </t>
  </si>
  <si>
    <t>523221ECCNZ7</t>
  </si>
  <si>
    <t>43230057</t>
  </si>
  <si>
    <t xml:space="preserve">MANCHAY SANTOS ISMAEL </t>
  </si>
  <si>
    <t>43054334</t>
  </si>
  <si>
    <t xml:space="preserve">GUEVARA PUELLES JUAN ISIDRO </t>
  </si>
  <si>
    <t>43549764</t>
  </si>
  <si>
    <t xml:space="preserve">CASTRO PEREYRA CRISTHIAN GERARDO </t>
  </si>
  <si>
    <t>41953080</t>
  </si>
  <si>
    <t xml:space="preserve">PACHERREZ VILCHEZ WILSON </t>
  </si>
  <si>
    <t>Integra</t>
  </si>
  <si>
    <t>598261WPVHC5</t>
  </si>
  <si>
    <t>40525773</t>
  </si>
  <si>
    <t xml:space="preserve">RAMOS SOSA DANY HUMBERTO </t>
  </si>
  <si>
    <t>592501DRSOA9</t>
  </si>
  <si>
    <t>45331675</t>
  </si>
  <si>
    <t>RAMOS SOSA JORGE LUIS</t>
  </si>
  <si>
    <t>623181JRSOA3</t>
  </si>
  <si>
    <t>02872903</t>
  </si>
  <si>
    <t>RAMOS SOSA JOSE ALBERTO</t>
  </si>
  <si>
    <t>43858158</t>
  </si>
  <si>
    <t xml:space="preserve">TICLIAHUANCA BALDERA HUGO HAGLER </t>
  </si>
  <si>
    <t>617331HTBLD0</t>
  </si>
  <si>
    <t>02860077</t>
  </si>
  <si>
    <t xml:space="preserve">VILCHEZ VIERA EDWIN WILLIAM </t>
  </si>
  <si>
    <t>569011EVVCR9</t>
  </si>
  <si>
    <t>18131923</t>
  </si>
  <si>
    <t>ABANTO LIZANA LEONARDO</t>
  </si>
  <si>
    <t>569971LALNA7</t>
  </si>
  <si>
    <t>43945969</t>
  </si>
  <si>
    <t>FACUNDO MANCHAY MOISES</t>
  </si>
  <si>
    <t>16009239</t>
  </si>
  <si>
    <t>GARCIA MARTINES HECTOR EDGARDO</t>
  </si>
  <si>
    <t>72161699</t>
  </si>
  <si>
    <t xml:space="preserve">JIMENEZ GARCIA JHON HAYLER </t>
  </si>
  <si>
    <t>46728311</t>
  </si>
  <si>
    <t xml:space="preserve">MENA MINGA JEAN FRANCO </t>
  </si>
  <si>
    <t>44431940</t>
  </si>
  <si>
    <t xml:space="preserve">FLORIANO CHERRE JEFFERSON JAVIER </t>
  </si>
  <si>
    <t>619801JFCRR6</t>
  </si>
  <si>
    <t>72232671</t>
  </si>
  <si>
    <t xml:space="preserve">FARCEQUE SANTOS ANDRADE </t>
  </si>
  <si>
    <t>02840130</t>
  </si>
  <si>
    <t xml:space="preserve">MONASTERIO SEMINARIO MIGUEL JAIME </t>
  </si>
  <si>
    <t>74718881</t>
  </si>
  <si>
    <t xml:space="preserve">RAMOS RIVAS YAMPIERO CARLOS </t>
  </si>
  <si>
    <t>02818725</t>
  </si>
  <si>
    <t>RIVAS BERRU ROBERTO WLADIMIRO</t>
  </si>
  <si>
    <t>552191RRBAR9</t>
  </si>
  <si>
    <t>44016052</t>
  </si>
  <si>
    <t>LACHIRA YAMUNAQUE ROBERTO</t>
  </si>
  <si>
    <t>316301RLYHU9</t>
  </si>
  <si>
    <t>48194922</t>
  </si>
  <si>
    <t>PEÑA VILCHEZ ELMER ALEJANDRO</t>
  </si>
  <si>
    <t>42929468</t>
  </si>
  <si>
    <t>GARCIA MORE RICHARD WILLIAN</t>
  </si>
  <si>
    <t>02899453</t>
  </si>
  <si>
    <t xml:space="preserve">CHERO SANCHEZ JUAN FRANCISCO </t>
  </si>
  <si>
    <t>45242987</t>
  </si>
  <si>
    <t xml:space="preserve">FLORES JUAREZ JUAN CARLOS </t>
  </si>
  <si>
    <t>03505135</t>
  </si>
  <si>
    <t>MOSCOL FIESTAS  JOAQUIN</t>
  </si>
  <si>
    <t>02729889</t>
  </si>
  <si>
    <t>TUMI VILELA JUAN MANUEL</t>
  </si>
  <si>
    <t>517221JTVIE8</t>
  </si>
  <si>
    <t>46187494</t>
  </si>
  <si>
    <t>TUMI CHUNGA JHON PETER</t>
  </si>
  <si>
    <t>03699517</t>
  </si>
  <si>
    <t>ANTON CHUNGA  OSCAR HECTOR</t>
  </si>
  <si>
    <t>02660614</t>
  </si>
  <si>
    <t>SANCHEZ ZETA  JOSE GILBERTO</t>
  </si>
  <si>
    <t>41096748</t>
  </si>
  <si>
    <t xml:space="preserve">PURIZACA BAYONA PERCY </t>
  </si>
  <si>
    <t>593191PPBIO5</t>
  </si>
  <si>
    <t>02861224</t>
  </si>
  <si>
    <t>SAMANIEGO CORONADO MAX</t>
  </si>
  <si>
    <t>265981MSCAO6</t>
  </si>
  <si>
    <t>45846865</t>
  </si>
  <si>
    <t>GUERRA TORRES  MANUEL ALEXANDER</t>
  </si>
  <si>
    <t>42523131</t>
  </si>
  <si>
    <t>JIMENEZ SERNAQUE LUIS ENRIQUE</t>
  </si>
  <si>
    <t>03205160</t>
  </si>
  <si>
    <t>GUERRERO CAMPOS GUSTAVO</t>
  </si>
  <si>
    <t>538521GGCRP3</t>
  </si>
  <si>
    <t>27848051</t>
  </si>
  <si>
    <t>GUERRERO VELASCO JUAN DE DIOS</t>
  </si>
  <si>
    <t>563781JGVRA8</t>
  </si>
  <si>
    <t>76618956</t>
  </si>
  <si>
    <t>SAMANIEGO LUNA MAX ALEXANDRE</t>
  </si>
  <si>
    <t>45161726</t>
  </si>
  <si>
    <t>ALVERCA TORRES OCTAVIO</t>
  </si>
  <si>
    <t>313691OATER4</t>
  </si>
  <si>
    <t>80422169</t>
  </si>
  <si>
    <t>LABAN CHEROS  JUAN</t>
  </si>
  <si>
    <t>42337686</t>
  </si>
  <si>
    <t>LABAN GUERRERO MAXIMO</t>
  </si>
  <si>
    <t>42440684</t>
  </si>
  <si>
    <t>SURITA GARCIA FRANCO</t>
  </si>
  <si>
    <t>596121FSGIC0</t>
  </si>
  <si>
    <t>03214690</t>
  </si>
  <si>
    <t>QUINDE PUSMA ANIBAL</t>
  </si>
  <si>
    <t>40206474</t>
  </si>
  <si>
    <t>CARRASCO ELERA  SEGUNDO LELIS</t>
  </si>
  <si>
    <t>587931SCERR8</t>
  </si>
  <si>
    <t>80451134</t>
  </si>
  <si>
    <t>HUAMAN CRUZ FELICIANA</t>
  </si>
  <si>
    <t>73986895</t>
  </si>
  <si>
    <t>TUMI CHUNGA  LUIS ALBERTO</t>
  </si>
  <si>
    <t>42438846</t>
  </si>
  <si>
    <t xml:space="preserve">HUAMAN CRUZ ALFREDO </t>
  </si>
  <si>
    <t>74622863</t>
  </si>
  <si>
    <t>ZURITA RAMIREZ YOSBEL JEINER</t>
  </si>
  <si>
    <t>72382439</t>
  </si>
  <si>
    <t>TORRES GARCIA YIMI</t>
  </si>
  <si>
    <t>44212237</t>
  </si>
  <si>
    <t>SURITA RIVERA OWER EZZELINO DENNYS</t>
  </si>
  <si>
    <t>618721OSRIE9</t>
  </si>
  <si>
    <t>47929206</t>
  </si>
  <si>
    <t xml:space="preserve">CHANTA VELASCO ROSMER </t>
  </si>
  <si>
    <t>341911RCVNA4</t>
  </si>
  <si>
    <t>44552197</t>
  </si>
  <si>
    <t xml:space="preserve">SAHUANGA OJEDA DUBER </t>
  </si>
  <si>
    <t>620441DSOUD1</t>
  </si>
  <si>
    <t>43154243</t>
  </si>
  <si>
    <t>GUERRERO CRUZ SEGUNDO JUSTINO</t>
  </si>
  <si>
    <t>27848018</t>
  </si>
  <si>
    <t>GUERRERO JIMENEZ VICTOR CIPRIANO</t>
  </si>
  <si>
    <t>44196385</t>
  </si>
  <si>
    <t>SURITA NEIRA LEONEL</t>
  </si>
  <si>
    <t>03209961</t>
  </si>
  <si>
    <t xml:space="preserve">MORILLO SARANGO SIMEON </t>
  </si>
  <si>
    <t>46445286</t>
  </si>
  <si>
    <t>CARHUAPOMA JULCA  ARMIN</t>
  </si>
  <si>
    <t>355281ACJHC7</t>
  </si>
  <si>
    <t>44772752</t>
  </si>
  <si>
    <t>CHOCAN OJEDA ELMER</t>
  </si>
  <si>
    <t>41278468</t>
  </si>
  <si>
    <t>CAMPOS MELENDREZ  DUBERLY</t>
  </si>
  <si>
    <t>299041DCMPE4</t>
  </si>
  <si>
    <t>40311822</t>
  </si>
  <si>
    <t>VELASCO CHANTA ELIAZER</t>
  </si>
  <si>
    <t>43510233</t>
  </si>
  <si>
    <t>CLEMENTE HUAMAN DUBER</t>
  </si>
  <si>
    <t>74318246</t>
  </si>
  <si>
    <t>PEÑA IBAÑES ELSAR</t>
  </si>
  <si>
    <t>48279144</t>
  </si>
  <si>
    <t xml:space="preserve">CASTILLO MARTINEZ OSCAR </t>
  </si>
  <si>
    <t>03214686</t>
  </si>
  <si>
    <t>SAHUANGA NEIRA SEGUNDO SALOMON</t>
  </si>
  <si>
    <t>540671SSNUR8</t>
  </si>
  <si>
    <t>03231240</t>
  </si>
  <si>
    <t>MORETO GARCIA PEDRO ARMENGOL</t>
  </si>
  <si>
    <t>80442786</t>
  </si>
  <si>
    <t>HUAYAMA GARCIA SALATIEL</t>
  </si>
  <si>
    <t>44094340</t>
  </si>
  <si>
    <t>NEIRA VELASCO WILMER</t>
  </si>
  <si>
    <t>72357916</t>
  </si>
  <si>
    <t>RAMIREZ ROJAS JOSE ELIAS</t>
  </si>
  <si>
    <t>80420578</t>
  </si>
  <si>
    <t>HERRERA MELENDREZ ADALBERTO</t>
  </si>
  <si>
    <t>71293303</t>
  </si>
  <si>
    <t>APONTE CHOCAN ESLI</t>
  </si>
  <si>
    <t>80445562</t>
  </si>
  <si>
    <t>PUSMA MORETO ADAN</t>
  </si>
  <si>
    <t>03215168</t>
  </si>
  <si>
    <t>CASTILLO JIBAJA FERNANDO</t>
  </si>
  <si>
    <t>80420537</t>
  </si>
  <si>
    <t>HERRERA MELENDREZ GUZMAN</t>
  </si>
  <si>
    <t>03214015</t>
  </si>
  <si>
    <t>TOGAS RAMIREZ LUCIANO</t>
  </si>
  <si>
    <t>46730842</t>
  </si>
  <si>
    <t>ALVERCA TORRES MARINO</t>
  </si>
  <si>
    <t>46979741</t>
  </si>
  <si>
    <t>MARTINEZ MELENDREZ HOLFFER</t>
  </si>
  <si>
    <t>03241896</t>
  </si>
  <si>
    <t>RIBERA NEIRA JUAN</t>
  </si>
  <si>
    <t>569031JRNER1</t>
  </si>
  <si>
    <t>72395624</t>
  </si>
  <si>
    <t xml:space="preserve">PEÑA GUERRERO CESAR </t>
  </si>
  <si>
    <t>80422303</t>
  </si>
  <si>
    <t>RAMIREZ MEZA RUBEN</t>
  </si>
  <si>
    <t>583121RRMIA0</t>
  </si>
  <si>
    <t>80420525</t>
  </si>
  <si>
    <t>GARCIA JIMENEZ JOSE</t>
  </si>
  <si>
    <t>550751JGJCE8</t>
  </si>
  <si>
    <t>48755389</t>
  </si>
  <si>
    <t xml:space="preserve">CARRASCO UBILLUS ESTERLI ALEJANDRO </t>
  </si>
  <si>
    <t>80666429</t>
  </si>
  <si>
    <t>GUEVARA LABAN ELEAZER</t>
  </si>
  <si>
    <t>80446794</t>
  </si>
  <si>
    <t>COELLO NAYRA DAVID</t>
  </si>
  <si>
    <t>80420780</t>
  </si>
  <si>
    <t>TORRES CASTILLO SERVANDO</t>
  </si>
  <si>
    <t>03214429</t>
  </si>
  <si>
    <t>HUAMAN GUERRERO ANTONIO</t>
  </si>
  <si>
    <t>43283687</t>
  </si>
  <si>
    <t>RIVERA NAYRA FEDERICO</t>
  </si>
  <si>
    <t>41786568</t>
  </si>
  <si>
    <t>CRUZ JULCA ELMER</t>
  </si>
  <si>
    <t>80421029</t>
  </si>
  <si>
    <t>TORRES ADRIANZEN TEOBILDO</t>
  </si>
  <si>
    <t>551441TTARI9</t>
  </si>
  <si>
    <t>73865363</t>
  </si>
  <si>
    <t xml:space="preserve">ALTAMIRANO MANCHAY FROEBEL RODIMIRO </t>
  </si>
  <si>
    <t>03214409</t>
  </si>
  <si>
    <t>SURITA MELENDRES BARTOLOME</t>
  </si>
  <si>
    <t>532451BSMIE5</t>
  </si>
  <si>
    <t>77168964</t>
  </si>
  <si>
    <t>MOSCOL MORE JUAN CARLOS</t>
  </si>
  <si>
    <t>03214021</t>
  </si>
  <si>
    <t>ALTAMIRANO GUERRERO JUAN</t>
  </si>
  <si>
    <t>45492938</t>
  </si>
  <si>
    <t>ELERA CRUZ RONALD</t>
  </si>
  <si>
    <t>324901RECRZ5</t>
  </si>
  <si>
    <t>47651755</t>
  </si>
  <si>
    <t>MELENDRES CAMPOS MANUEL DELFIN</t>
  </si>
  <si>
    <t>40296227</t>
  </si>
  <si>
    <t>NEIRA MELENDREZ GUMERCINDO</t>
  </si>
  <si>
    <t>40698002</t>
  </si>
  <si>
    <t>JIMENES SERNAQUE JOSE DEL CARMEN</t>
  </si>
  <si>
    <t>591211JJSEN8</t>
  </si>
  <si>
    <t>02791585</t>
  </si>
  <si>
    <t>MOSCOL FIESTA OCTAVIO</t>
  </si>
  <si>
    <t>02871310</t>
  </si>
  <si>
    <t>ANCAJIMA SERNAQUE PEDRO MARTIN</t>
  </si>
  <si>
    <t>265101PASAN5</t>
  </si>
  <si>
    <t>41094515</t>
  </si>
  <si>
    <t>MARTINEZ SANTOS ERIBERTO</t>
  </si>
  <si>
    <t>592941EMSTT6</t>
  </si>
  <si>
    <t>46474440</t>
  </si>
  <si>
    <t>SILVA ANCAJIMA JOSE ROMARIO</t>
  </si>
  <si>
    <t>329981JSAVA3</t>
  </si>
  <si>
    <t>43078390</t>
  </si>
  <si>
    <t>CORONADO SERNAQUE LEONCIO</t>
  </si>
  <si>
    <t>592691LCSON7</t>
  </si>
  <si>
    <t>41150619</t>
  </si>
  <si>
    <t>ALDANA JUAREZ FELIX RAMON</t>
  </si>
  <si>
    <t>03233795</t>
  </si>
  <si>
    <t>MARTINEZ MELENDREZ  RODOLFO</t>
  </si>
  <si>
    <t>261551RMMTE4</t>
  </si>
  <si>
    <t>03234513</t>
  </si>
  <si>
    <t>NEIRA MARTINEZ WUALTER ISMAEL</t>
  </si>
  <si>
    <t>571801WNMRT9</t>
  </si>
  <si>
    <t>03214198</t>
  </si>
  <si>
    <t>CHOCAN ROSALINO JAIME</t>
  </si>
  <si>
    <t>45812706</t>
  </si>
  <si>
    <t>CASTILLO ZURITA ZUSMIRO</t>
  </si>
  <si>
    <t>42956604</t>
  </si>
  <si>
    <t>NEIRA CORTEZ RELI</t>
  </si>
  <si>
    <t>18885724</t>
  </si>
  <si>
    <t>ROMERO HUAMAN CARMEN</t>
  </si>
  <si>
    <t>193550CRHEM6</t>
  </si>
  <si>
    <t>60597856</t>
  </si>
  <si>
    <t>CAMPOS CAMPOS SEGUNDO JOSE</t>
  </si>
  <si>
    <t>48483747</t>
  </si>
  <si>
    <t>HERRERA SURITA GILMER</t>
  </si>
  <si>
    <t>72326741</t>
  </si>
  <si>
    <t>DOMINGO CHUQUILLANQUE CERRO</t>
  </si>
  <si>
    <t>48655938</t>
  </si>
  <si>
    <t>CHASQUERO HERRERA  ALCIDES</t>
  </si>
  <si>
    <t>46258337</t>
  </si>
  <si>
    <t>GARCIA GUEVARA  ALEXANDER</t>
  </si>
  <si>
    <t>72311416</t>
  </si>
  <si>
    <t>ALBERCA GARCIA RONAL YOVER</t>
  </si>
  <si>
    <t>03241843</t>
  </si>
  <si>
    <t>MARTINEZ MELENDREZ JULIAN</t>
  </si>
  <si>
    <t>76281698</t>
  </si>
  <si>
    <t>RAMIREZ ROJAS CONFESOR</t>
  </si>
  <si>
    <t>48506214</t>
  </si>
  <si>
    <t>NEIRA JIMENEZ JESUS</t>
  </si>
  <si>
    <t>41504253</t>
  </si>
  <si>
    <t>GUARNIZO VELASCO ESPIRITO</t>
  </si>
  <si>
    <t>72357958</t>
  </si>
  <si>
    <t>GUARNIZO VELASCO ARMANDO</t>
  </si>
  <si>
    <t>43173543</t>
  </si>
  <si>
    <t>CASTILLO OJEDA NEXAR</t>
  </si>
  <si>
    <t>40298500</t>
  </si>
  <si>
    <t>GUARNIZO VELASCO BEGNINO SOTIL</t>
  </si>
  <si>
    <t>586781BGVRA9</t>
  </si>
  <si>
    <t>43943888</t>
  </si>
  <si>
    <t>CASTILLO OJEDA FRANKLIN</t>
  </si>
  <si>
    <t>44552195</t>
  </si>
  <si>
    <t>CASTILLO OJEDA MILTON</t>
  </si>
  <si>
    <t>42584647</t>
  </si>
  <si>
    <t>GIL MELENDREZ BERNABE</t>
  </si>
  <si>
    <t>46111079</t>
  </si>
  <si>
    <t>GUARNIZO VELASCO SEGUNDO RAYMUNDO</t>
  </si>
  <si>
    <t>03241732</t>
  </si>
  <si>
    <t>ALBERCA CRUZ JOSE</t>
  </si>
  <si>
    <t>574701JACEZ3</t>
  </si>
  <si>
    <t>46513670</t>
  </si>
  <si>
    <t>ROMERO GARCIA CONTY</t>
  </si>
  <si>
    <t>42567807</t>
  </si>
  <si>
    <t>CHOCAN VELASQUEZ LUIS ALBERTO</t>
  </si>
  <si>
    <t>80526012</t>
  </si>
  <si>
    <t>SAUCEDO ALBERCA JUAN MERCEDES</t>
  </si>
  <si>
    <t>03214539</t>
  </si>
  <si>
    <t>NEIRA PEÑA GASPAR</t>
  </si>
  <si>
    <t>80526016</t>
  </si>
  <si>
    <t>VELASCO COELLO PALERMO</t>
  </si>
  <si>
    <t>47319736</t>
  </si>
  <si>
    <t>IBAÑEZ CASTILLO JOSE</t>
  </si>
  <si>
    <t>80450720</t>
  </si>
  <si>
    <t>LOPEZ CASTILLO JUVENAL</t>
  </si>
  <si>
    <t>48194536</t>
  </si>
  <si>
    <t>CASTILLO VELASQUEZ EDER</t>
  </si>
  <si>
    <t>43091607</t>
  </si>
  <si>
    <t>GUERRERO NEIRA MILTO ROELI</t>
  </si>
  <si>
    <t>76978157</t>
  </si>
  <si>
    <t>NAIRA ZURITA TELESFORO</t>
  </si>
  <si>
    <t>03214865</t>
  </si>
  <si>
    <t>JAIME PALACIOS MAURO FAUSTO</t>
  </si>
  <si>
    <t>46689146</t>
  </si>
  <si>
    <t>ROJAS ALBERCA ISIDRO</t>
  </si>
  <si>
    <t>40454706</t>
  </si>
  <si>
    <t>MELENDREZ CLEMENTE DAVID</t>
  </si>
  <si>
    <t>46666542</t>
  </si>
  <si>
    <t>GARCIA GARCIA OVEY</t>
  </si>
  <si>
    <t>71250252</t>
  </si>
  <si>
    <t>ALBERCA GARCIA NERVALI</t>
  </si>
  <si>
    <t>03231101</t>
  </si>
  <si>
    <t>COELLO NAYRAENRIQUE</t>
  </si>
  <si>
    <t>45857200</t>
  </si>
  <si>
    <t>HUAMAN LOPEZA LEXANDER</t>
  </si>
  <si>
    <t>40830361</t>
  </si>
  <si>
    <t>CONTRERAS IBAÑEZ ROMULO</t>
  </si>
  <si>
    <t>76289026</t>
  </si>
  <si>
    <t>PEÑA TOCTO DILSON</t>
  </si>
  <si>
    <t>74477824</t>
  </si>
  <si>
    <t>QUISTERIO CLEMENTE ELMER</t>
  </si>
  <si>
    <t>03215066</t>
  </si>
  <si>
    <t>OJEDA HERRERA JORGE</t>
  </si>
  <si>
    <t>80439315</t>
  </si>
  <si>
    <t>GARCIA CAMPOS  ABRAHAM</t>
  </si>
  <si>
    <t>46639980</t>
  </si>
  <si>
    <t>FLORESMILO VELASCO GARCIA</t>
  </si>
  <si>
    <t>48121614</t>
  </si>
  <si>
    <t xml:space="preserve">CASTILLO CHERO NOLBERTO </t>
  </si>
  <si>
    <t>80446798</t>
  </si>
  <si>
    <t>VELASCO GARCIA  ELISEO</t>
  </si>
  <si>
    <t>575561EVGAC3</t>
  </si>
  <si>
    <t>03231214</t>
  </si>
  <si>
    <t>GARCIA CAMPOS  RAMIRO</t>
  </si>
  <si>
    <t>45192981</t>
  </si>
  <si>
    <t>GARCIA CORREA ABRAHAN</t>
  </si>
  <si>
    <t>46819959</t>
  </si>
  <si>
    <t>MANUEL JESUS GARCIA MARCHENA</t>
  </si>
  <si>
    <t>76629796</t>
  </si>
  <si>
    <t>DIOMEDES NAYRA CRUZ</t>
  </si>
  <si>
    <t>42633955</t>
  </si>
  <si>
    <t xml:space="preserve">ROJAS CHINCHAY FAUSTINO </t>
  </si>
  <si>
    <t>42021521</t>
  </si>
  <si>
    <t xml:space="preserve">OCHOA CRUZ ELIAS </t>
  </si>
  <si>
    <t>303261EOCOZ4</t>
  </si>
  <si>
    <t>77082941</t>
  </si>
  <si>
    <t>FRANCISCO NEIRA SAUCEDO</t>
  </si>
  <si>
    <t>75997324</t>
  </si>
  <si>
    <t xml:space="preserve">CRUZ MELENDREZ YEYKIN YASKANY </t>
  </si>
  <si>
    <t>03231532</t>
  </si>
  <si>
    <t>JUAN SILVA GUARNIZO</t>
  </si>
  <si>
    <t>76626165</t>
  </si>
  <si>
    <t xml:space="preserve">LABAN CRUZ DARWIN GERMAN </t>
  </si>
  <si>
    <t>71124480</t>
  </si>
  <si>
    <t>LABAN CARRASCO ELAR</t>
  </si>
  <si>
    <t>71865775</t>
  </si>
  <si>
    <t xml:space="preserve">RAMIREZ TOGAS JOSE SERVANDO </t>
  </si>
  <si>
    <t>03231494</t>
  </si>
  <si>
    <t>NAIRA CAMPOS JOSE ROSAS</t>
  </si>
  <si>
    <t>45048773</t>
  </si>
  <si>
    <t>NEIRA CARRASCO EFREN</t>
  </si>
  <si>
    <t>622831ECNRR0</t>
  </si>
  <si>
    <t>03241686</t>
  </si>
  <si>
    <t>PEDRO ERMITAÑO ALBERCA ALBERCA</t>
  </si>
  <si>
    <t>73341132</t>
  </si>
  <si>
    <t xml:space="preserve">JIMENEZ PEÑA LIZET CAROLINA </t>
  </si>
  <si>
    <t>46365574</t>
  </si>
  <si>
    <t>HUANCAS MIJAHUANCA JOSE</t>
  </si>
  <si>
    <t>02694963</t>
  </si>
  <si>
    <t>LACHIRA SOSA  JAIME</t>
  </si>
  <si>
    <t>ADM1</t>
  </si>
  <si>
    <t>EMPLEADO</t>
  </si>
  <si>
    <t/>
  </si>
  <si>
    <t>03127402</t>
  </si>
  <si>
    <t>QUEVEDO DE CASTILLO  ELSA MARCELA PATRICIA</t>
  </si>
  <si>
    <t>03132809</t>
  </si>
  <si>
    <t>QUEVEDO RODRIGUEZ  KARLA MILENA</t>
  </si>
  <si>
    <t>02604745</t>
  </si>
  <si>
    <t>VARGAS TRELLES  MARCO TULIO</t>
  </si>
  <si>
    <t>535731MVTGL7</t>
  </si>
  <si>
    <t>03233622</t>
  </si>
  <si>
    <t>FACUNDO RAMIREZ  TIMOTEO</t>
  </si>
  <si>
    <t>02786253</t>
  </si>
  <si>
    <t>VICENTE GALLEGO  JOSE ANDRES</t>
  </si>
  <si>
    <t>77281948</t>
  </si>
  <si>
    <t>CASTILLO CASTILLO ARMANDO</t>
  </si>
  <si>
    <t>72380016</t>
  </si>
  <si>
    <t>ELGAR NEYRA JARAMILLO</t>
  </si>
  <si>
    <t>TOTALES   S/.</t>
  </si>
  <si>
    <t>RESUMEN DE PLANILLA DE SUELDOS Y SALARIOS</t>
  </si>
  <si>
    <t>F8</t>
  </si>
  <si>
    <t>CUENTA</t>
  </si>
  <si>
    <t>D/H</t>
  </si>
  <si>
    <t>NOMBRE CUENTA</t>
  </si>
  <si>
    <t>IMPORTE</t>
  </si>
  <si>
    <t>DEBE</t>
  </si>
  <si>
    <t>HABER</t>
  </si>
  <si>
    <t>PAGO</t>
  </si>
  <si>
    <t>INTERESES</t>
  </si>
  <si>
    <t>C.COSTO</t>
  </si>
  <si>
    <t>D</t>
  </si>
  <si>
    <t>Sueldos - ADM1</t>
  </si>
  <si>
    <t>Salarios - P002</t>
  </si>
  <si>
    <t>Salarios - P003</t>
  </si>
  <si>
    <t>Salarios - P004</t>
  </si>
  <si>
    <t>Salarios - P005</t>
  </si>
  <si>
    <t>Salarios - P006</t>
  </si>
  <si>
    <t>Gratificaciones Ordinarias - ADM1</t>
  </si>
  <si>
    <t>Gratificaciones Ordinarias - P003</t>
  </si>
  <si>
    <t>Gratificaciones Ordinarias - P004</t>
  </si>
  <si>
    <t>Gratificaciones Ordinarias - P005</t>
  </si>
  <si>
    <t>Gratificaciones Ordinarias - P006</t>
  </si>
  <si>
    <t>Vacaciones Truncas - P002</t>
  </si>
  <si>
    <t>Vacaciones Truncas - P003</t>
  </si>
  <si>
    <t>Vacaciones Truncas - P004</t>
  </si>
  <si>
    <t>Vacaciones Truncas - P005</t>
  </si>
  <si>
    <t>Vacaciones Truncas - P006</t>
  </si>
  <si>
    <t>Asignacion Familiar - ADM1</t>
  </si>
  <si>
    <t>Escolaridad - P005</t>
  </si>
  <si>
    <t>Buc - P002</t>
  </si>
  <si>
    <t>Buc - P003</t>
  </si>
  <si>
    <t>Buc - P004</t>
  </si>
  <si>
    <t>Buc - P005</t>
  </si>
  <si>
    <t>Buc - P006</t>
  </si>
  <si>
    <t>Movilidad - P002</t>
  </si>
  <si>
    <t>Movilidad - P003</t>
  </si>
  <si>
    <t>Movilidad - P004</t>
  </si>
  <si>
    <t>Movilidad - P005</t>
  </si>
  <si>
    <t>Movilidad - P006</t>
  </si>
  <si>
    <t>Horas Extras P005</t>
  </si>
  <si>
    <t>Regimen De Prestacion De Salud - ADM1</t>
  </si>
  <si>
    <t>Regimen De Prestacion De Salud - P002</t>
  </si>
  <si>
    <t>Regimen De Prestacion De Salud - P003</t>
  </si>
  <si>
    <t>Regimen De Prestacion De Salud - P004</t>
  </si>
  <si>
    <t>Regimen De Prestacion De Salud - P005</t>
  </si>
  <si>
    <t>Regimen De Prestacion De Salud - P006</t>
  </si>
  <si>
    <t>Afp Cuota Del Empleador -P002</t>
  </si>
  <si>
    <t>Afp Cuota Del Empleador -P003</t>
  </si>
  <si>
    <t>Afp Cuota Del Empleador -P004</t>
  </si>
  <si>
    <t>Afp Cuota Del Empleador -P005</t>
  </si>
  <si>
    <t>Afp Cuota Del Empleador -P006</t>
  </si>
  <si>
    <t>Sguro C.t.r ADM1</t>
  </si>
  <si>
    <t>Sctr - P002</t>
  </si>
  <si>
    <t>Sctr - P003</t>
  </si>
  <si>
    <t>Sctr - P004</t>
  </si>
  <si>
    <t>Sctr - P005</t>
  </si>
  <si>
    <t>Sctr - P006</t>
  </si>
  <si>
    <t>Compensacion Por Tiempo De Servicios - ADM1</t>
  </si>
  <si>
    <t>Compensacion Por Tiempo De Servicios - P002</t>
  </si>
  <si>
    <t>Compensacion Por Tiempo De Servicios - P003</t>
  </si>
  <si>
    <t>Compensacion Por Tiempo De Servicios - P004</t>
  </si>
  <si>
    <t>Compensacion Por Tiempo De Servicios - P005</t>
  </si>
  <si>
    <t>Compensacion Por Tiempo De Servicios - P006</t>
  </si>
  <si>
    <t>H</t>
  </si>
  <si>
    <t>Essalud</t>
  </si>
  <si>
    <t>Seguro Compl. Trabajo De Riesgo-sctr</t>
  </si>
  <si>
    <t>Conafoviser</t>
  </si>
  <si>
    <t>Onp</t>
  </si>
  <si>
    <t>Essalud Vida</t>
  </si>
  <si>
    <t>Afp Prima</t>
  </si>
  <si>
    <t>Afp Integra</t>
  </si>
  <si>
    <t>Afp Profuturo</t>
  </si>
  <si>
    <t>Afp Habita</t>
  </si>
  <si>
    <t>Aporte Comprementario Empleador Afp</t>
  </si>
  <si>
    <t>Aporte Comprementario Trabajador Afp</t>
  </si>
  <si>
    <t>Dcto Pliego De Reclamos Construccion</t>
  </si>
  <si>
    <t>Cuota Sindical</t>
  </si>
  <si>
    <t>Sueldos Y Salarios Por Pagar</t>
  </si>
  <si>
    <t>DISTRIBUCION AL COSTO</t>
  </si>
  <si>
    <t>COD</t>
  </si>
  <si>
    <t>DESCRIPCION</t>
  </si>
  <si>
    <t>TOTALES</t>
  </si>
  <si>
    <t>ADMINISTRACION</t>
  </si>
  <si>
    <t>P001</t>
  </si>
  <si>
    <t>PROYECTO1</t>
  </si>
  <si>
    <t>P002</t>
  </si>
  <si>
    <t>PROYECTO2</t>
  </si>
  <si>
    <t>PROYECTO3</t>
  </si>
  <si>
    <t>PROYECTO4</t>
  </si>
  <si>
    <t>PROYECTO5</t>
  </si>
  <si>
    <t>PROYECTO6</t>
  </si>
  <si>
    <t>TD</t>
  </si>
  <si>
    <t>APELLIDOS Y NOMBRES</t>
  </si>
  <si>
    <t>FECHA_NACIMIENTO</t>
  </si>
  <si>
    <t>GRADO INSTRUCCIÓN</t>
  </si>
  <si>
    <t>CATEGORIA</t>
  </si>
  <si>
    <t>OCUPACION</t>
  </si>
  <si>
    <t>GRUPO</t>
  </si>
  <si>
    <t>PROYECTO</t>
  </si>
  <si>
    <t>FECHA INGRESO</t>
  </si>
  <si>
    <t>FECHA CESE</t>
  </si>
  <si>
    <t>AFP/ONP</t>
  </si>
  <si>
    <t>CUSPP</t>
  </si>
  <si>
    <t>SISTEMA COMISION</t>
  </si>
  <si>
    <t>Nº AUTOGENERADO  ESSALUD</t>
  </si>
  <si>
    <t>N° HIJOS</t>
  </si>
  <si>
    <t>POLIZA SEGURO</t>
  </si>
  <si>
    <t>SCTR SALUD</t>
  </si>
  <si>
    <t>ESSALUD VIDA</t>
  </si>
  <si>
    <t>SINDICATO</t>
  </si>
  <si>
    <t>ESTADO</t>
  </si>
  <si>
    <t>SUELDO</t>
  </si>
  <si>
    <t>VIATICOS</t>
  </si>
  <si>
    <t>FECHA SITUACION</t>
  </si>
  <si>
    <t>DUPLICADO</t>
  </si>
  <si>
    <t>DIRECCION</t>
  </si>
  <si>
    <t>UBIGEO</t>
  </si>
  <si>
    <t>ENTIDAD BANCARIA</t>
  </si>
  <si>
    <t>CTA BANCARIA</t>
  </si>
  <si>
    <t>RM_283-2020_Covid 1_&gt;65 años</t>
  </si>
  <si>
    <t>CELULAR</t>
  </si>
  <si>
    <t>CORREO ELECTRONICO</t>
  </si>
  <si>
    <t>ANTIGÜEDAD LABORAL</t>
  </si>
  <si>
    <t>48921031</t>
  </si>
  <si>
    <t>ANGELES CARDENAS JORGE JAVIER</t>
  </si>
  <si>
    <t>SECUNDARIA COMPLETA</t>
  </si>
  <si>
    <t>PEON CONSTRUCCION</t>
  </si>
  <si>
    <t>CRJH-SINDICATO</t>
  </si>
  <si>
    <t>P010-Pav.Urb.San Carlos-Chiclayo-Leonardo Ortiz-Lambayeque</t>
  </si>
  <si>
    <t>653581JACED5</t>
  </si>
  <si>
    <t>2</t>
  </si>
  <si>
    <t>ALTA</t>
  </si>
  <si>
    <t>CALLE CARLOS CASTAÑEDA 450 PJ JOSE SANTOS CHOCANO LAMBAYEQUE-CHICLAYO-JOSE LEONARDO ORTIZ</t>
  </si>
  <si>
    <t>BANCO DE CREDITO DEL PERU</t>
  </si>
  <si>
    <t>305-08520883-0-39</t>
  </si>
  <si>
    <t>928499033</t>
  </si>
  <si>
    <t>jorgeangeles2296@gmail.com</t>
  </si>
  <si>
    <t>SAN CRISTOBAL</t>
  </si>
  <si>
    <t>INHABILITADO</t>
  </si>
  <si>
    <t>BAJA</t>
  </si>
  <si>
    <t>VICENTE GALLEGO JOSE ANDRES</t>
  </si>
  <si>
    <t>LOSITICA</t>
  </si>
  <si>
    <t>ADM1-ADMINISTRACION</t>
  </si>
  <si>
    <t>CONTINUA</t>
  </si>
  <si>
    <t>ASENT.H.TUPAC AMARU MZ.D5 LT.21 1RA.ETAPA</t>
  </si>
  <si>
    <t>BBVA BANCO CONTINENTAL</t>
  </si>
  <si>
    <t>0011-0667-0200161731</t>
  </si>
  <si>
    <t>javicentega@hotmail.com</t>
  </si>
  <si>
    <t>LACHIRA SOSA JAIME</t>
  </si>
  <si>
    <t>CHOFER</t>
  </si>
  <si>
    <t>CRJH</t>
  </si>
  <si>
    <t>HUANCAVELICA 6201 SIMBILA</t>
  </si>
  <si>
    <t>475-04180448-0-33</t>
  </si>
  <si>
    <t>jalachira64@gmail.com</t>
  </si>
  <si>
    <t>QUEVEDO RODRIGUEZ KARLA MILENA</t>
  </si>
  <si>
    <t>ADMINISTRADOR</t>
  </si>
  <si>
    <t>CALLE BOLOGNESI NRO.304 AYABACA PIURA-AYABACA-AYABACA </t>
  </si>
  <si>
    <t>475-95175023-0-44</t>
  </si>
  <si>
    <t>kmilena3001@hotmail.com</t>
  </si>
  <si>
    <t>72787502</t>
  </si>
  <si>
    <t xml:space="preserve">CURAY MAZA CHRISTIAN LEONARDO </t>
  </si>
  <si>
    <t>P001-MEJOR.AMPLIAC.SERV.AGUA POT.Y ALCANT.BATANES</t>
  </si>
  <si>
    <t>661121CCMAA4</t>
  </si>
  <si>
    <t>CASERIO CHARANAL MZ.C LT.26</t>
  </si>
  <si>
    <t>190401 | PIURA-MORROPON-CHULUCANAS</t>
  </si>
  <si>
    <t>PRIMARIA COMPLETA</t>
  </si>
  <si>
    <t>48356225</t>
  </si>
  <si>
    <t>ROJAS GUERRERO  NEHEMIAS</t>
  </si>
  <si>
    <t>45176436</t>
  </si>
  <si>
    <t>TORRES TORRES  JUAN FRANCISCO</t>
  </si>
  <si>
    <t>PRIMARIA INCOMPLETA</t>
  </si>
  <si>
    <t>TÉCNICA COMPLETA</t>
  </si>
  <si>
    <t>1903  HUANCABAMBA  - PIURA</t>
  </si>
  <si>
    <t>03214178</t>
  </si>
  <si>
    <t>CHOCAN SURITA  TITO</t>
  </si>
  <si>
    <t>P008-SALDO DE OBRA CENTRO DE SALUD SANTO DOMINGO</t>
  </si>
  <si>
    <t>1901  PIURA  - PIURA</t>
  </si>
  <si>
    <t>44856379</t>
  </si>
  <si>
    <t>CAMPOS ALBERCA  DEMIS ALBERTO</t>
  </si>
  <si>
    <t>41691554</t>
  </si>
  <si>
    <t xml:space="preserve">CHINCHAY GUERRERO  REYNALDO </t>
  </si>
  <si>
    <t>47418561</t>
  </si>
  <si>
    <t>70019997</t>
  </si>
  <si>
    <t>TORRES CHANTA  JAVIER LEONARDO</t>
  </si>
  <si>
    <t>42951671</t>
  </si>
  <si>
    <t xml:space="preserve">CHINCHAY LIZANA  ISMAEL </t>
  </si>
  <si>
    <t>80663073</t>
  </si>
  <si>
    <t>CARRASCO TINEO  ARTEMIO</t>
  </si>
  <si>
    <t>17450225</t>
  </si>
  <si>
    <t>PORRAS FLORES  ROGER</t>
  </si>
  <si>
    <t>40116499</t>
  </si>
  <si>
    <t>TIMANA GUEVARA JOHNY ALBERTO</t>
  </si>
  <si>
    <t>70087075</t>
  </si>
  <si>
    <t>CASTILLO VASQUEZ  NESTOR MARTO</t>
  </si>
  <si>
    <t>02767165</t>
  </si>
  <si>
    <t>ALZAMORA BARRANTES JAIME ARTURO</t>
  </si>
  <si>
    <t>42246999</t>
  </si>
  <si>
    <t>CALDERON RIVERA JOSE DARWIN</t>
  </si>
  <si>
    <t>02766526</t>
  </si>
  <si>
    <t>CAMACHO CALDERON JUAN GILDARDO</t>
  </si>
  <si>
    <t>46382465</t>
  </si>
  <si>
    <t>CAMACHO SOTO CRISTIAN LEICESTER</t>
  </si>
  <si>
    <t>CASERIO LACCHAN ALTO S/N</t>
  </si>
  <si>
    <t>41434695</t>
  </si>
  <si>
    <t>SEMINARIO PRADO WUILMER</t>
  </si>
  <si>
    <t>03693416</t>
  </si>
  <si>
    <t>46639994</t>
  </si>
  <si>
    <t>ATO NOLE RONAL OMAR</t>
  </si>
  <si>
    <t>40233583</t>
  </si>
  <si>
    <t>CASTRO CHUICA CESAR AUGUSTO</t>
  </si>
  <si>
    <t>45640087</t>
  </si>
  <si>
    <t>SEMINARIO MARTINEZ  DEYVIS LUCIANO</t>
  </si>
  <si>
    <t>43035890</t>
  </si>
  <si>
    <t>ALBAÑIL GENERAL</t>
  </si>
  <si>
    <t>80415019</t>
  </si>
  <si>
    <t>ACARO CORDOVA MELQUIADES</t>
  </si>
  <si>
    <t>47757554</t>
  </si>
  <si>
    <t>AGUILAR RUIZ CIRO GABRIEL</t>
  </si>
  <si>
    <t>47719381</t>
  </si>
  <si>
    <t>AGUILAR RUIZ LLEDER ADELARDON</t>
  </si>
  <si>
    <t>46264780</t>
  </si>
  <si>
    <t>CALDERON VENTURA ALEX FERNANDO</t>
  </si>
  <si>
    <t>47194148</t>
  </si>
  <si>
    <t>CALDERON ZETA JUAN EDILBERTO</t>
  </si>
  <si>
    <t>CASERIO HINTON</t>
  </si>
  <si>
    <t>46594432</t>
  </si>
  <si>
    <t>CHERO MORE PEDRO PABLO</t>
  </si>
  <si>
    <t>45434095</t>
  </si>
  <si>
    <t>HUAMAN JUAREZ RONAL PABLO</t>
  </si>
  <si>
    <t>42160674</t>
  </si>
  <si>
    <t>MALDONADO SAAVEDRA ARSALIO</t>
  </si>
  <si>
    <t>03097894</t>
  </si>
  <si>
    <t>MONDRAGON MALDONADO WUILMER</t>
  </si>
  <si>
    <t>80496370</t>
  </si>
  <si>
    <t>NAVARRO BECERRA KENNEDY</t>
  </si>
  <si>
    <t>41063652</t>
  </si>
  <si>
    <t>SALVADOR ZETA ISAEL</t>
  </si>
  <si>
    <t>03316791</t>
  </si>
  <si>
    <t>SEMINARIO BRUNO JUAN</t>
  </si>
  <si>
    <t>48335368</t>
  </si>
  <si>
    <t>VALDIVIEZO QUITO JUNIORS ALONSO</t>
  </si>
  <si>
    <t>02753219</t>
  </si>
  <si>
    <t>YANAYACO MAURICIO MARCO TULIO</t>
  </si>
  <si>
    <t>48603855</t>
  </si>
  <si>
    <t>02664009</t>
  </si>
  <si>
    <t>02869037</t>
  </si>
  <si>
    <t>02859206</t>
  </si>
  <si>
    <t>GOMEZ ESCOBAR OSCAR ALBERTO</t>
  </si>
  <si>
    <t>42023292</t>
  </si>
  <si>
    <t>BELLO JUAREZ JUAN JONHY</t>
  </si>
  <si>
    <t>76934667</t>
  </si>
  <si>
    <t>CAMPOS PAZ CARLOS MAGNO</t>
  </si>
  <si>
    <t>02762253</t>
  </si>
  <si>
    <t>CASTILLO MONTERO LUIS ALBERTO</t>
  </si>
  <si>
    <t>47714587</t>
  </si>
  <si>
    <t>CHINCHAY DOMINGUEZ FERMIN</t>
  </si>
  <si>
    <t>47608979</t>
  </si>
  <si>
    <t>CHINININ VILLEGAS EUDULFO</t>
  </si>
  <si>
    <t>43955376</t>
  </si>
  <si>
    <t>CHUMACERO CORDOVA JUAN  DE LA CRUZ</t>
  </si>
  <si>
    <t>80664741</t>
  </si>
  <si>
    <t>COBEÑAS VILCHEZ JOSE</t>
  </si>
  <si>
    <t>80661300</t>
  </si>
  <si>
    <t>CRISANTO ARISMENDIZ JOSE DANIEL</t>
  </si>
  <si>
    <t>03861274</t>
  </si>
  <si>
    <t>CURO MASIAS ENRIQUE</t>
  </si>
  <si>
    <t>02886856</t>
  </si>
  <si>
    <t>DOMADOR NIMA JUAN JESUS</t>
  </si>
  <si>
    <t>45911765</t>
  </si>
  <si>
    <t>ERAZO NEIRA MAURICIO</t>
  </si>
  <si>
    <t>43095363</t>
  </si>
  <si>
    <t>ESTEVES RIVERA SANTOS MANUEL</t>
  </si>
  <si>
    <t>42924800</t>
  </si>
  <si>
    <t>FLORES PRECIADO ELBER JAVIER</t>
  </si>
  <si>
    <t>43924284</t>
  </si>
  <si>
    <t>GARCIA PULACHE YORBYGAY WISTON</t>
  </si>
  <si>
    <t>02834980</t>
  </si>
  <si>
    <t>IPANAQUE SUNCION MARCOS</t>
  </si>
  <si>
    <t>42091499</t>
  </si>
  <si>
    <t>JIMENEZ BRICEÑO JOSE JULIO</t>
  </si>
  <si>
    <t>48478962</t>
  </si>
  <si>
    <t>JUAREZ GUTIERREZ JULIO CESAR</t>
  </si>
  <si>
    <t>46820571</t>
  </si>
  <si>
    <t>LAU ESPINOZA JORGE WILBER</t>
  </si>
  <si>
    <t>08234421</t>
  </si>
  <si>
    <t>LOPEZ GUEVARA FERNANDO</t>
  </si>
  <si>
    <t>wilsonmachucan@gmail.com</t>
  </si>
  <si>
    <t>48136683</t>
  </si>
  <si>
    <t>MIRANDA YAHUANA LEANDRO JANPHOL</t>
  </si>
  <si>
    <t>03097848</t>
  </si>
  <si>
    <t>MONDRAGON MALDONADO ZENON</t>
  </si>
  <si>
    <t>05645233</t>
  </si>
  <si>
    <t>MONTALBAN QUINDE SAIN</t>
  </si>
  <si>
    <t>09667537</t>
  </si>
  <si>
    <t>MONTALVAN YAHUANA PEDRO</t>
  </si>
  <si>
    <t>47273741</t>
  </si>
  <si>
    <t>MONTERO ROÑA JOSE ARTURO</t>
  </si>
  <si>
    <t>02750941</t>
  </si>
  <si>
    <t>MORENO ARISMENDIZ JESUS ELOY</t>
  </si>
  <si>
    <t>43632005</t>
  </si>
  <si>
    <t>NAVARRO HUANCA VICTOR HUGO</t>
  </si>
  <si>
    <t>02764988</t>
  </si>
  <si>
    <t>OTERO ROA DANIEL ROBERTO</t>
  </si>
  <si>
    <t>02680120</t>
  </si>
  <si>
    <t>PACHERRES HUERTAS CHARLE</t>
  </si>
  <si>
    <t>48755346</t>
  </si>
  <si>
    <t>PANTA SUYON CRISTHIAN JUNIOR</t>
  </si>
  <si>
    <t>76802168</t>
  </si>
  <si>
    <t>PEÑA GODOS KEVIN DARYL</t>
  </si>
  <si>
    <t>43832238</t>
  </si>
  <si>
    <t>PEÑA RUIZ CARLOS ALBERTO</t>
  </si>
  <si>
    <t>02764433</t>
  </si>
  <si>
    <t>PUCCINELLI ROGEL ADEGUNDO</t>
  </si>
  <si>
    <t>02766054</t>
  </si>
  <si>
    <t>PULACHE JUAREZ SANTOS</t>
  </si>
  <si>
    <t>02795050</t>
  </si>
  <si>
    <t>RANGEL SANCHEZ SILVIO JESUS</t>
  </si>
  <si>
    <t>02882934</t>
  </si>
  <si>
    <t>RUIZ VIERA LUIS ALBERTO</t>
  </si>
  <si>
    <t>02734440</t>
  </si>
  <si>
    <t>SAAVEDRA GONZALES JULIO CESAR</t>
  </si>
  <si>
    <t>74548095</t>
  </si>
  <si>
    <t>SANCHEZ CASTILLO NEHEMIAS</t>
  </si>
  <si>
    <t>02898850</t>
  </si>
  <si>
    <t>SERNAQUE SERNAQUE MARCIAL</t>
  </si>
  <si>
    <t>76096859</t>
  </si>
  <si>
    <t>SOLUCO ROÑA YON LENO</t>
  </si>
  <si>
    <t>43292608</t>
  </si>
  <si>
    <t>SULLON MORE EFRAIN</t>
  </si>
  <si>
    <t>02877017</t>
  </si>
  <si>
    <t>SULLON MORE LEONARDO</t>
  </si>
  <si>
    <t>02761970</t>
  </si>
  <si>
    <t>VERGARA ARROYO JOSE SANTOS</t>
  </si>
  <si>
    <t>43929687</t>
  </si>
  <si>
    <t>VILLA LOPEZ LUIS ELEAZAR</t>
  </si>
  <si>
    <t>43929293</t>
  </si>
  <si>
    <t>VILLEGAS CASTILLO PASCUAL</t>
  </si>
  <si>
    <t>02733554</t>
  </si>
  <si>
    <t>VILLEGAS RAMAYCUNA JOSE ARSENIO</t>
  </si>
  <si>
    <t>02869032</t>
  </si>
  <si>
    <t>YAHUANA PARIONA RAUL ALBERTO</t>
  </si>
  <si>
    <t>02886762</t>
  </si>
  <si>
    <t>YANGUA NIÑO BARTOLOME</t>
  </si>
  <si>
    <t>02869039</t>
  </si>
  <si>
    <t>YANGUA RUIZ JUAN MANUEL</t>
  </si>
  <si>
    <t>76354319</t>
  </si>
  <si>
    <t>43871275</t>
  </si>
  <si>
    <t>JULCAHUANGA RONDOY GERMEN</t>
  </si>
  <si>
    <t>02842049</t>
  </si>
  <si>
    <t>AGUILAR LLOCLLA GREGORIO</t>
  </si>
  <si>
    <t>77030469</t>
  </si>
  <si>
    <t>AGUILAR PANTA TOMAS ANTONIO</t>
  </si>
  <si>
    <t>02855740</t>
  </si>
  <si>
    <t>AGUILAR ZETA ISIDRO</t>
  </si>
  <si>
    <t>80666142</t>
  </si>
  <si>
    <t>ARISMENDIZ SILUPU CARLOS FERNANDO</t>
  </si>
  <si>
    <t>48636241</t>
  </si>
  <si>
    <t>ASTUDILLO YAHUANA JOSE MIGUEL</t>
  </si>
  <si>
    <t>02731128</t>
  </si>
  <si>
    <t>BECERRA ZAPATA SEGUNDO BARVARIANO</t>
  </si>
  <si>
    <t>02733176</t>
  </si>
  <si>
    <t>CALDERON LIMA ISIDRO</t>
  </si>
  <si>
    <t>43153707</t>
  </si>
  <si>
    <t>CASTILLO CALDERON SALOMON</t>
  </si>
  <si>
    <t>44792902</t>
  </si>
  <si>
    <t>CORDOVA PIÑIN JOSE</t>
  </si>
  <si>
    <t>43816103</t>
  </si>
  <si>
    <t>CORDOVA PIÑIN MARCOS</t>
  </si>
  <si>
    <t>61195134</t>
  </si>
  <si>
    <t>JUAREZ LAZARO CARLOS YACSU</t>
  </si>
  <si>
    <t>42935860</t>
  </si>
  <si>
    <t>LAZARO MERINO MARLO BENJAMIN</t>
  </si>
  <si>
    <t>01135337</t>
  </si>
  <si>
    <t>LIZANO RONDOY JOSE DOLORES</t>
  </si>
  <si>
    <t>17603114</t>
  </si>
  <si>
    <t>MORANTE CAJUSOL GREGORIO</t>
  </si>
  <si>
    <t>80333508</t>
  </si>
  <si>
    <t>MORANTE CAJUSOL MAURICIO NATIVIDAD</t>
  </si>
  <si>
    <t>02869063</t>
  </si>
  <si>
    <t>PANTA HUAYGUA SEGUNDO DEMETRIO</t>
  </si>
  <si>
    <t>76197410</t>
  </si>
  <si>
    <t>PARIATON PALACIOS HOBED ISAID</t>
  </si>
  <si>
    <t>03109203</t>
  </si>
  <si>
    <t>PEÑA PAZ NEPTALI</t>
  </si>
  <si>
    <t>45677473</t>
  </si>
  <si>
    <t>PORTOCARRERO GUTIERREZ JULIO CESAR</t>
  </si>
  <si>
    <t>43039236</t>
  </si>
  <si>
    <t>SAAVEDRA PAZO JAIME CESAR</t>
  </si>
  <si>
    <t>03098515</t>
  </si>
  <si>
    <t>SALVADOR HUAMAN LACIO</t>
  </si>
  <si>
    <t>48750629</t>
  </si>
  <si>
    <t>UMBO JULCAHUANCA JOSE CAMILO</t>
  </si>
  <si>
    <t>02765855</t>
  </si>
  <si>
    <t>VILCHEZ NAMUCHE JOSE HILARIO</t>
  </si>
  <si>
    <t>80333701</t>
  </si>
  <si>
    <t>VILLA LOPEZ JOSE NELSON</t>
  </si>
  <si>
    <t>02843679</t>
  </si>
  <si>
    <t>VILLA MORENO JOSE MAURO</t>
  </si>
  <si>
    <t>02762855</t>
  </si>
  <si>
    <t>VILLA NUÑEZ SEGUNDO CARLOS</t>
  </si>
  <si>
    <t>80336947</t>
  </si>
  <si>
    <t>YANGUA CRISANTO MANUEL FRANCISCO</t>
  </si>
  <si>
    <t>42677774</t>
  </si>
  <si>
    <t>YANGUA RUIZ DANIEL</t>
  </si>
  <si>
    <t>46379358</t>
  </si>
  <si>
    <t>45242871</t>
  </si>
  <si>
    <t>BERRU RUIZ HILDO EDILBERTO</t>
  </si>
  <si>
    <t>70982415</t>
  </si>
  <si>
    <t>CARMEN PULACHE BRIXO LEONEL</t>
  </si>
  <si>
    <t>02842146</t>
  </si>
  <si>
    <t>CASTRO CRISANTO SEGUNDO ASUNCION</t>
  </si>
  <si>
    <t>02732239</t>
  </si>
  <si>
    <t>GARCIA PULACHE EDMUNDO</t>
  </si>
  <si>
    <t>43871337</t>
  </si>
  <si>
    <t>HUAYANAY OJEDA RIGO ALBERTO</t>
  </si>
  <si>
    <t>43270213</t>
  </si>
  <si>
    <t>MALDONADO CHUQUISAPON MILTON FERNANDO</t>
  </si>
  <si>
    <t>02754687</t>
  </si>
  <si>
    <t>OJEDA CARMEN MELANIO</t>
  </si>
  <si>
    <t>44440303</t>
  </si>
  <si>
    <t>PULACHE RUIZ EDER ASIS</t>
  </si>
  <si>
    <t>48024605</t>
  </si>
  <si>
    <t>PULACHE SILUPU CRISTHIAN ROBERT</t>
  </si>
  <si>
    <t>02763375</t>
  </si>
  <si>
    <t>PULACHE TIZON ARMANDO</t>
  </si>
  <si>
    <t>80677196</t>
  </si>
  <si>
    <t>PULACHE VIERA VICTOR ARTIDORO</t>
  </si>
  <si>
    <t>02792706</t>
  </si>
  <si>
    <t>ROMERO JARAMILLO JOSE MOISES</t>
  </si>
  <si>
    <t>43393122</t>
  </si>
  <si>
    <t>RUIZ PULACHE JOSE DAVID</t>
  </si>
  <si>
    <t>46576874</t>
  </si>
  <si>
    <t>RUIZ PULACHE RUSBEL EDILBERTO</t>
  </si>
  <si>
    <t>02733299</t>
  </si>
  <si>
    <t>RUIZ SILUPU ROBERTO</t>
  </si>
  <si>
    <t>02733983</t>
  </si>
  <si>
    <t>RUIZ VIERA JOSE URBANO</t>
  </si>
  <si>
    <t>40643768</t>
  </si>
  <si>
    <t>RUIZ VIERA VICTOR HUGO</t>
  </si>
  <si>
    <t>80333361</t>
  </si>
  <si>
    <t>SALVADOR HUAYANAY CECILIO</t>
  </si>
  <si>
    <t>02882975</t>
  </si>
  <si>
    <t>UMBO CASTILLO FLORENCIO</t>
  </si>
  <si>
    <t>03120471</t>
  </si>
  <si>
    <t>UMBO LOPEZ VICENTE</t>
  </si>
  <si>
    <t>46380307</t>
  </si>
  <si>
    <t>VIERA CRISANTO ENBERTO SALOMON</t>
  </si>
  <si>
    <t>43871245</t>
  </si>
  <si>
    <t>VIERA CRISANTO JORGE ELMER</t>
  </si>
  <si>
    <t>48317793</t>
  </si>
  <si>
    <t>YAHUANA HUAMAN VITALIANO NEMIAS</t>
  </si>
  <si>
    <t>46395093</t>
  </si>
  <si>
    <t>44024163</t>
  </si>
  <si>
    <t>43360237</t>
  </si>
  <si>
    <t>ECHEVERRE CHUQUIPOMA  CESAR</t>
  </si>
  <si>
    <t>03368793</t>
  </si>
  <si>
    <t>CARAMANTIN GOMEZ HENRY ALBERTO</t>
  </si>
  <si>
    <t>48702281</t>
  </si>
  <si>
    <t>SAYAGO ROSILLO CLEYMER</t>
  </si>
  <si>
    <t>70411832</t>
  </si>
  <si>
    <t>ROMERO AREDO OLIVER ANTHONY</t>
  </si>
  <si>
    <t>03898342</t>
  </si>
  <si>
    <t>GARCIA RETETE JORGE</t>
  </si>
  <si>
    <t>48078236</t>
  </si>
  <si>
    <t>GUEVARA HUANCAS BIRGILIO</t>
  </si>
  <si>
    <t>80385683</t>
  </si>
  <si>
    <t>GUEVARA HUANCAS JOSE</t>
  </si>
  <si>
    <t>03131681</t>
  </si>
  <si>
    <t>PIÑIN CORDOVA VICENTE NELY</t>
  </si>
  <si>
    <t>02735254</t>
  </si>
  <si>
    <t>RUIZ RUIZ FERMIN</t>
  </si>
  <si>
    <t>02895499</t>
  </si>
  <si>
    <t>VALDIVIEZO SUAREZ LUIS ALBERTO</t>
  </si>
  <si>
    <t>02825776</t>
  </si>
  <si>
    <t>PEÑA CHINCHAY LUIS RAUL</t>
  </si>
  <si>
    <t>45365497</t>
  </si>
  <si>
    <t>CRISANTO GARCIA PABLO SEGUNDO</t>
  </si>
  <si>
    <t>17577460</t>
  </si>
  <si>
    <t>RUIZ OYOLA  MIGUEL ANGEL</t>
  </si>
  <si>
    <t>UNIVERSITARIA INCOMPLETA</t>
  </si>
  <si>
    <t>03575341</t>
  </si>
  <si>
    <t>CALLE GUERRERO NICANOR</t>
  </si>
  <si>
    <t>05645245</t>
  </si>
  <si>
    <t>GARCIA RAMIREZ PEDRO PABLO</t>
  </si>
  <si>
    <t>80630972</t>
  </si>
  <si>
    <t>PEÑA CORDOVA JESUS</t>
  </si>
  <si>
    <t>43858806</t>
  </si>
  <si>
    <t>PEÑA RUIZ JOSE DANIEL</t>
  </si>
  <si>
    <t>43010632</t>
  </si>
  <si>
    <t>PULACHE GOMEZ PERCY ARMANDO</t>
  </si>
  <si>
    <t>46939078</t>
  </si>
  <si>
    <t>QUISPE FARIAS CARLOS EUSEBIO</t>
  </si>
  <si>
    <t>02882848</t>
  </si>
  <si>
    <t>RUIZ VIERA JOSE LUIS</t>
  </si>
  <si>
    <t>02844143</t>
  </si>
  <si>
    <t>SILUPU PULACHE JOSE FELIPE</t>
  </si>
  <si>
    <t>03693508</t>
  </si>
  <si>
    <t>UMBO LIZANO TIMOTEO</t>
  </si>
  <si>
    <t>02765186</t>
  </si>
  <si>
    <t>ZETA ARISMENDIS ANDRES</t>
  </si>
  <si>
    <t>02732476</t>
  </si>
  <si>
    <t>80336884</t>
  </si>
  <si>
    <t>02733137</t>
  </si>
  <si>
    <t>GARCIA RAMIREZ HUGO</t>
  </si>
  <si>
    <t>43425841</t>
  </si>
  <si>
    <t>HELGUERO CALLE PRAXIDES RICARDO</t>
  </si>
  <si>
    <t>40217401</t>
  </si>
  <si>
    <t>43859957</t>
  </si>
  <si>
    <t>CASTRO CRISANTO WILLIAM EDILSON</t>
  </si>
  <si>
    <t>47759088</t>
  </si>
  <si>
    <t>GARCIA PIÑIN ELOY</t>
  </si>
  <si>
    <t>02838045</t>
  </si>
  <si>
    <t>CASTILLO GARCIA MODESTO</t>
  </si>
  <si>
    <t>80168281</t>
  </si>
  <si>
    <t>CASTRO CHUICA LUIS RAUL</t>
  </si>
  <si>
    <t>77034595</t>
  </si>
  <si>
    <t>DURAND TOCTO JUAN CARLOS</t>
  </si>
  <si>
    <t>74822007</t>
  </si>
  <si>
    <t>ELIAS VILCHEZ FRANDER MANUEL</t>
  </si>
  <si>
    <t>02874738</t>
  </si>
  <si>
    <t>GARCIA SEMINARIO JUAN EDUARDO</t>
  </si>
  <si>
    <t>02735241</t>
  </si>
  <si>
    <t>GUTIERREZ GARCIA JOSE BALTAZAR</t>
  </si>
  <si>
    <t>05645213</t>
  </si>
  <si>
    <t>LAZARO JIMENEZ JOSE ROBERTO</t>
  </si>
  <si>
    <t>02869850</t>
  </si>
  <si>
    <t>PALACIOS OJEDA JOSE FRANK</t>
  </si>
  <si>
    <t>02735687</t>
  </si>
  <si>
    <t>PULACHE GARCIA RAFAEL</t>
  </si>
  <si>
    <t>43859968</t>
  </si>
  <si>
    <t>PULACHE RIVERA ELMER EDUARDO</t>
  </si>
  <si>
    <t>02732641</t>
  </si>
  <si>
    <t>TAVARA GOMEZ ORLANDO ROGELIO</t>
  </si>
  <si>
    <t>25460267</t>
  </si>
  <si>
    <t>ZAPATA PULACHE VICTORIANO RAUL</t>
  </si>
  <si>
    <t>46859283</t>
  </si>
  <si>
    <t>CAMACHO SOTO MAX WILLIAM</t>
  </si>
  <si>
    <t>80621465</t>
  </si>
  <si>
    <t>IBARRA CUEVA JAIME ERCILIO</t>
  </si>
  <si>
    <t>MZ. X LT. 7 PIURA-PIURA-CASTILLA</t>
  </si>
  <si>
    <t>45495523</t>
  </si>
  <si>
    <t>JARA GOMEZ FELIX ALEXANDER</t>
  </si>
  <si>
    <t>40940083</t>
  </si>
  <si>
    <t>LIZANO CORDOVA JILMER YOEL</t>
  </si>
  <si>
    <t>P73901102</t>
  </si>
  <si>
    <t>46352183</t>
  </si>
  <si>
    <t>NEYRA SABOYA ROY</t>
  </si>
  <si>
    <t>02747570</t>
  </si>
  <si>
    <t>PIÑIN JARA ELOY</t>
  </si>
  <si>
    <t>47168017</t>
  </si>
  <si>
    <t>CALDERON YAHUANA DELIS SIXTO</t>
  </si>
  <si>
    <t>41769643</t>
  </si>
  <si>
    <t>02760588</t>
  </si>
  <si>
    <t>HUERTAS FERNANDEZ FAUSTINO</t>
  </si>
  <si>
    <t>P71313444</t>
  </si>
  <si>
    <t>02849531</t>
  </si>
  <si>
    <t>JUAREZ CARREÑO PEDRO HERMANGOL</t>
  </si>
  <si>
    <t>02733434</t>
  </si>
  <si>
    <t>LLOCLLA YAHUANA VALERIO</t>
  </si>
  <si>
    <t>46372365</t>
  </si>
  <si>
    <t>AGURTO RODRIGUEZ GIAN CARLO</t>
  </si>
  <si>
    <t>42401301</t>
  </si>
  <si>
    <t>ALCANTARA PEÑA RIGOBERTO</t>
  </si>
  <si>
    <t>43871260</t>
  </si>
  <si>
    <t>CRISANTO PULACHE YESMIN JOEL</t>
  </si>
  <si>
    <t>41800630</t>
  </si>
  <si>
    <t>FLORES PRECIADO JUAN CARLOS</t>
  </si>
  <si>
    <t>43454097</t>
  </si>
  <si>
    <t>GARCIA SALVADOR ANIBAL FELIBERTO</t>
  </si>
  <si>
    <t>02733020</t>
  </si>
  <si>
    <t>HUAYANAY PARIATON ANTONIO</t>
  </si>
  <si>
    <t>47249471</t>
  </si>
  <si>
    <t>PAICO SANTOS MARCIAL</t>
  </si>
  <si>
    <t>42831738</t>
  </si>
  <si>
    <t>RIVERA BERRU JAIME FREYES</t>
  </si>
  <si>
    <t>42004869</t>
  </si>
  <si>
    <t>RUIZ VIERA JOSE CESAR</t>
  </si>
  <si>
    <t>02855689</t>
  </si>
  <si>
    <t>SALVADOR CARHUAPOMA MARCOS</t>
  </si>
  <si>
    <t>zetapreciadoalejandroyoel@gmail.com</t>
  </si>
  <si>
    <t>02736275</t>
  </si>
  <si>
    <t>SALVADOR MANCHAY ROBERTO</t>
  </si>
  <si>
    <t>46380288</t>
  </si>
  <si>
    <t>VIERA PULACHE LOIMER RONALD</t>
  </si>
  <si>
    <t>80326087</t>
  </si>
  <si>
    <t>YANGUA RUIZ CARLOS</t>
  </si>
  <si>
    <t>47972509</t>
  </si>
  <si>
    <t>ZETA PULACHE CARLOS FABIAN</t>
  </si>
  <si>
    <t>42119828</t>
  </si>
  <si>
    <t>75840578</t>
  </si>
  <si>
    <t>SOSA BAYONA RONALD JUNIOR</t>
  </si>
  <si>
    <t>48277781</t>
  </si>
  <si>
    <t>GUERRERO YAHUANA LUIS WALTER</t>
  </si>
  <si>
    <t>41789646</t>
  </si>
  <si>
    <t>DELGADO RAYMUNDO ALONSO</t>
  </si>
  <si>
    <t>45846868</t>
  </si>
  <si>
    <t xml:space="preserve">CAMPOS HUAMAN ANTENOR </t>
  </si>
  <si>
    <t>27838107</t>
  </si>
  <si>
    <t xml:space="preserve">GARCIA CASTILLO ARMENGOL </t>
  </si>
  <si>
    <t>72648500</t>
  </si>
  <si>
    <t>LALANGUI HUAYAMA GIANCARLO DUBERLI</t>
  </si>
  <si>
    <t>48010997</t>
  </si>
  <si>
    <t xml:space="preserve">MORETO LABAN ARMIN </t>
  </si>
  <si>
    <t>46942801</t>
  </si>
  <si>
    <t xml:space="preserve">NEIRA GUERRERO NEYSAR </t>
  </si>
  <si>
    <t>43703346</t>
  </si>
  <si>
    <t>PEÑA QUIROZ DUBER OLIVER</t>
  </si>
  <si>
    <t>LACCHAN</t>
  </si>
  <si>
    <t>02899197</t>
  </si>
  <si>
    <t>SALDIVAR ASTUDILLO SEGUNDO VICTOR</t>
  </si>
  <si>
    <t>33649651</t>
  </si>
  <si>
    <t>VASQUEZ VILLALOBOS ELMO</t>
  </si>
  <si>
    <t>03215226</t>
  </si>
  <si>
    <t xml:space="preserve">PEÑA SURITA NICOLAS </t>
  </si>
  <si>
    <t>44684992</t>
  </si>
  <si>
    <t>80664508</t>
  </si>
  <si>
    <t>RAMIREZ SALAZAR ALDRIN EDINSON</t>
  </si>
  <si>
    <t>03684322</t>
  </si>
  <si>
    <t>ROBLEDO CARRASCO LUIS ABELARDO</t>
  </si>
  <si>
    <t>48186547</t>
  </si>
  <si>
    <t>VICENTE ASTUDILLO LUIS FELIPE</t>
  </si>
  <si>
    <t>AV. PANAMERICANA S/N PIURA-PIURA-LAS LOMAS</t>
  </si>
  <si>
    <t>42009401</t>
  </si>
  <si>
    <t>VILCHERREZ GARCIA JUAN EDUARDO</t>
  </si>
  <si>
    <t>00823336</t>
  </si>
  <si>
    <t>MANCHAY CRUZ MANUEL TEODOLFO</t>
  </si>
  <si>
    <t>44856390</t>
  </si>
  <si>
    <t>TOCTO FARCEQUE SANTOS MODESTO</t>
  </si>
  <si>
    <t>CASERIO LACCHAN ALTO S/N PIURA-HUANCABAMBA-SONDORILLO</t>
  </si>
  <si>
    <t>44747988</t>
  </si>
  <si>
    <t>CRUZ SEMBRERA JOSE ORLANDO</t>
  </si>
  <si>
    <t>43146763</t>
  </si>
  <si>
    <t>ALBERCA TORRES SANTOS ALFONSO</t>
  </si>
  <si>
    <t>45049272</t>
  </si>
  <si>
    <t xml:space="preserve">CASTILLO MANCHAY JHONATTHAN </t>
  </si>
  <si>
    <t>47405991</t>
  </si>
  <si>
    <t>PEÑA CAMPOS ANGEL EDILGAR</t>
  </si>
  <si>
    <t>45442428</t>
  </si>
  <si>
    <t xml:space="preserve">YACSAHUANGA PEÑA LIBER </t>
  </si>
  <si>
    <t>02819817</t>
  </si>
  <si>
    <t>BAUTISTA CARDOZA  HECTOR</t>
  </si>
  <si>
    <t>47775355</t>
  </si>
  <si>
    <t>SANJINEZ CARDOZA JULIO</t>
  </si>
  <si>
    <t>40291707</t>
  </si>
  <si>
    <t>BAUTISTA CARDOZA ROBERTO</t>
  </si>
  <si>
    <t>73141149</t>
  </si>
  <si>
    <t>CARDOZA JIMENEZ CESAR</t>
  </si>
  <si>
    <t>03239729</t>
  </si>
  <si>
    <t>CRUZ FARCEQUE SANTOS EUGENIO</t>
  </si>
  <si>
    <t>03228796</t>
  </si>
  <si>
    <t xml:space="preserve">MANCHAY SANTOS RAMIRO </t>
  </si>
  <si>
    <t>45172570</t>
  </si>
  <si>
    <t xml:space="preserve">CRUZ SEMBRERA ZACARIAS </t>
  </si>
  <si>
    <t>45448453</t>
  </si>
  <si>
    <t xml:space="preserve">FARCEQUE SANTOS BENITO </t>
  </si>
  <si>
    <t>43954506</t>
  </si>
  <si>
    <t xml:space="preserve">MANCHAY YAJAHUANCA FLORENTINO </t>
  </si>
  <si>
    <t>47937593</t>
  </si>
  <si>
    <t xml:space="preserve">MINGA SANTOS DELGE </t>
  </si>
  <si>
    <t>42830328</t>
  </si>
  <si>
    <t>SANDOVAL ANASTACIO  MILTON CESAR</t>
  </si>
  <si>
    <t>80226109</t>
  </si>
  <si>
    <t>BAUTISTA CARDOZA JULIO</t>
  </si>
  <si>
    <t>47464195</t>
  </si>
  <si>
    <t>SANDOVAL VILLEGAS  YONATHAN</t>
  </si>
  <si>
    <t>03239529</t>
  </si>
  <si>
    <t>CATALINO CRUZ SANTOS SEBASTIAN</t>
  </si>
  <si>
    <t>48576316</t>
  </si>
  <si>
    <t xml:space="preserve">FARCEQUE SANTOS MAURO </t>
  </si>
  <si>
    <t>45328726</t>
  </si>
  <si>
    <t>PONGO PEÑA SANTOS PALERMO</t>
  </si>
  <si>
    <t>03215212</t>
  </si>
  <si>
    <t xml:space="preserve">ALBERCA ALBERCA PLACIDO </t>
  </si>
  <si>
    <t>46215400</t>
  </si>
  <si>
    <t>ALBERCA MANCHAY EDGAR JOSE</t>
  </si>
  <si>
    <t>48814684</t>
  </si>
  <si>
    <t xml:space="preserve">CASTILLO PONGO TEDY </t>
  </si>
  <si>
    <t>03239657</t>
  </si>
  <si>
    <t>CHANTA SANTA CRUZ MANUEL PULICIANO</t>
  </si>
  <si>
    <t>CONSTRUCCION</t>
  </si>
  <si>
    <t>73786945</t>
  </si>
  <si>
    <t>48872766</t>
  </si>
  <si>
    <t xml:space="preserve">CRUZ ROJAS RUBEN </t>
  </si>
  <si>
    <t>27072492</t>
  </si>
  <si>
    <t>70019999</t>
  </si>
  <si>
    <t>MANCHAY JAIME SANTOS ABNER</t>
  </si>
  <si>
    <t>03214101</t>
  </si>
  <si>
    <t xml:space="preserve">NEYRA GUERRERO JOAQUIN </t>
  </si>
  <si>
    <t>46681899</t>
  </si>
  <si>
    <t>RIVERA MARCHENA AMILCAR</t>
  </si>
  <si>
    <t>80516703</t>
  </si>
  <si>
    <t>TOGAS RAMIREZ  JOSE MARIA</t>
  </si>
  <si>
    <t>72323595</t>
  </si>
  <si>
    <t xml:space="preserve">TORRES GARCIA VAGNER </t>
  </si>
  <si>
    <t>42890752</t>
  </si>
  <si>
    <t>VELASCO CUELLO GUMERCINDO JESUS</t>
  </si>
  <si>
    <t>46147529</t>
  </si>
  <si>
    <t>VELASCO GARCIA SEGUNDO ERBALI</t>
  </si>
  <si>
    <t>02846337</t>
  </si>
  <si>
    <t>CARDOZA SAAVEDRA PEDRO</t>
  </si>
  <si>
    <t>71128129</t>
  </si>
  <si>
    <t>SANTIAGO CARDOZA JOSE BALTAZAR</t>
  </si>
  <si>
    <t>70021674</t>
  </si>
  <si>
    <t>SANTOS QUISPE WUIMAN</t>
  </si>
  <si>
    <t>27742537</t>
  </si>
  <si>
    <t>ALARCON ZARATE OSWALDO</t>
  </si>
  <si>
    <t>02629848</t>
  </si>
  <si>
    <t>CARDOZA CARDOZA JAVIER</t>
  </si>
  <si>
    <t>76760792</t>
  </si>
  <si>
    <t>FARCEQUE CHOQUEHUANCA ALFREDO</t>
  </si>
  <si>
    <t>45706774</t>
  </si>
  <si>
    <t>FARCEQUE PEÑA ANASTACIO</t>
  </si>
  <si>
    <t>47612108</t>
  </si>
  <si>
    <t>FREYRE GUTIERREZ FRANK ALEXANDER</t>
  </si>
  <si>
    <t>03239841</t>
  </si>
  <si>
    <t>TOCTO CRUZ GILBERTO</t>
  </si>
  <si>
    <t>03239826</t>
  </si>
  <si>
    <t>SANTOS TOCTO PEÑA</t>
  </si>
  <si>
    <t>45238292</t>
  </si>
  <si>
    <t>CHINCHAY GUERRERO JOSE BRIGIDO</t>
  </si>
  <si>
    <t>43437091</t>
  </si>
  <si>
    <t>GARCIA MELENDRES CESAR</t>
  </si>
  <si>
    <t>47036074</t>
  </si>
  <si>
    <t>GUARNIZO VELASCO JUAN ELIAS</t>
  </si>
  <si>
    <t>03234357</t>
  </si>
  <si>
    <t>CA.JUAN DE MORI 213 AA.HH.NUEVO PEDREGAL</t>
  </si>
  <si>
    <t>42021522</t>
  </si>
  <si>
    <t>NEIRA MELENDRES VICENTE</t>
  </si>
  <si>
    <t>43943298</t>
  </si>
  <si>
    <t>SAHUANGA PEÑA IVAN</t>
  </si>
  <si>
    <t>46984360</t>
  </si>
  <si>
    <t>SAUCEDO RAMIREZ PEDRO</t>
  </si>
  <si>
    <t>74620693</t>
  </si>
  <si>
    <t>SURITA NEIRA REYES</t>
  </si>
  <si>
    <t>05322059</t>
  </si>
  <si>
    <t>TORRES GARCIA RAUL</t>
  </si>
  <si>
    <t>47847556</t>
  </si>
  <si>
    <t>TORRES NAIRA MILTON</t>
  </si>
  <si>
    <t>74482170</t>
  </si>
  <si>
    <t>TORRES PEÑA EDWAR EDILSON</t>
  </si>
  <si>
    <t>48501140</t>
  </si>
  <si>
    <t>TORRES PEÑA ERASMO</t>
  </si>
  <si>
    <t>03230789</t>
  </si>
  <si>
    <t>TORRES TORRES CESAR</t>
  </si>
  <si>
    <t>02735110</t>
  </si>
  <si>
    <t>ORTIZ ZAPATA JOSE</t>
  </si>
  <si>
    <t>SUPERIOR</t>
  </si>
  <si>
    <t>70989843</t>
  </si>
  <si>
    <t>SANTOS FARCEQUE DINMAR</t>
  </si>
  <si>
    <t>CASERIO SAN CRISTOBAL S/N PIURA-HUANCABAMBA-SAN MIGUEL DE EL FAIQUE </t>
  </si>
  <si>
    <t>GASFITERO</t>
  </si>
  <si>
    <t>P011-Rec.Sist.Prod.A.P. pozo 02-Morropon-Piura</t>
  </si>
  <si>
    <t>INTERBANK</t>
  </si>
  <si>
    <t>CALLE CALLAO 914</t>
  </si>
  <si>
    <t>-01 NO SE ENCONTRO</t>
  </si>
  <si>
    <t>GARCIA SEOANTE LOPEZ ALBUJAR mz. E lt. 16</t>
  </si>
  <si>
    <t xml:space="preserve">ALBERCA ALBERCA PEDRO ERMITAÑO </t>
  </si>
  <si>
    <t xml:space="preserve">GARCIA MARCHENA MANUEL JESUS </t>
  </si>
  <si>
    <t>43093907</t>
  </si>
  <si>
    <t xml:space="preserve">CARRION PEÑA ELKI </t>
  </si>
  <si>
    <t>03242572</t>
  </si>
  <si>
    <t>COLMENARES SANTOS LEONCIO</t>
  </si>
  <si>
    <t>03237257</t>
  </si>
  <si>
    <t>CRUZ TICLIAHUANCA HILMER</t>
  </si>
  <si>
    <t>03237760</t>
  </si>
  <si>
    <t>HUAMAN SANTOS MIGUEL</t>
  </si>
  <si>
    <t>03223078</t>
  </si>
  <si>
    <t>LIVIA SANTOS FEDERICO</t>
  </si>
  <si>
    <t>46033663</t>
  </si>
  <si>
    <t>03231397</t>
  </si>
  <si>
    <t>MORALES CONCHA ROMAN</t>
  </si>
  <si>
    <t>41034923</t>
  </si>
  <si>
    <t>SOLIS SANTOS WILMER</t>
  </si>
  <si>
    <t>00832384</t>
  </si>
  <si>
    <t>TOCTO PADILLA BARTOLOME</t>
  </si>
  <si>
    <t>73414788</t>
  </si>
  <si>
    <t>GARCIA NUÑES RUSBEL</t>
  </si>
  <si>
    <t>42262236</t>
  </si>
  <si>
    <t>RIVERA SOTO GUSBEN YUBER</t>
  </si>
  <si>
    <t>47228173</t>
  </si>
  <si>
    <t>03223930</t>
  </si>
  <si>
    <t>45322956</t>
  </si>
  <si>
    <t>48511806</t>
  </si>
  <si>
    <t>42174161</t>
  </si>
  <si>
    <t>03223042</t>
  </si>
  <si>
    <t>72105216</t>
  </si>
  <si>
    <t>SUPERIOR INCOMPLETA (INSTIT. SUPER)</t>
  </si>
  <si>
    <t>03241529</t>
  </si>
  <si>
    <t>SANTOS SANTOS LUIS</t>
  </si>
  <si>
    <t>03224541</t>
  </si>
  <si>
    <t>41711102</t>
  </si>
  <si>
    <t>03237855</t>
  </si>
  <si>
    <t>02840417</t>
  </si>
  <si>
    <t>RAMOS SOSA FELIMON MARCOS</t>
  </si>
  <si>
    <t>562571FRSOA6</t>
  </si>
  <si>
    <t>45773190</t>
  </si>
  <si>
    <t xml:space="preserve">TOCTO FARCEQUE HORTENCIO </t>
  </si>
  <si>
    <t>72371445</t>
  </si>
  <si>
    <t>CASTILLO GUEVARA JUAN CLEYVI</t>
  </si>
  <si>
    <t>47038181</t>
  </si>
  <si>
    <t>HERRERA CAMPOS FRANCISCO</t>
  </si>
  <si>
    <t>1 DE JULIO S\/N NUEVO PEDREGAL</t>
  </si>
  <si>
    <t>02766370</t>
  </si>
  <si>
    <t>GALLO CASTILLO LIDER RIGOBERTO</t>
  </si>
  <si>
    <t>46733471</t>
  </si>
  <si>
    <t>MANCHAY MANCHAY SANTOS MAURO</t>
  </si>
  <si>
    <t>44029981</t>
  </si>
  <si>
    <t xml:space="preserve">MANCHAY SANTOS PEDRO </t>
  </si>
  <si>
    <t>47864644</t>
  </si>
  <si>
    <t>46760635</t>
  </si>
  <si>
    <t>FLORES MONDRAGON GUIDO JOSE</t>
  </si>
  <si>
    <t>LACCHAN ALTO</t>
  </si>
  <si>
    <t>02771366</t>
  </si>
  <si>
    <t>LOAYZA MAYO  EDSON MIGUEL</t>
  </si>
  <si>
    <t>47669840</t>
  </si>
  <si>
    <t>GUERRERO YAHUANA JOSE ALEJANDRO</t>
  </si>
  <si>
    <t>47063768</t>
  </si>
  <si>
    <t>LABAN CHINCHAY ALEX ARENAGA</t>
  </si>
  <si>
    <t>CALLE AYACUCHO 170</t>
  </si>
  <si>
    <t>45097160</t>
  </si>
  <si>
    <t>TICLIAHUANCA FACUNDO ENIVERCIO</t>
  </si>
  <si>
    <t>1901-PIURA</t>
  </si>
  <si>
    <t>41300339</t>
  </si>
  <si>
    <t>ZAPATA PORTOCARRERO JOSE MAURICIO</t>
  </si>
  <si>
    <t>02849519</t>
  </si>
  <si>
    <t>peraltaimanjose@gmail.com</t>
  </si>
  <si>
    <t>45375482</t>
  </si>
  <si>
    <t>TOCTO PADILLA WALBERTO</t>
  </si>
  <si>
    <t>03239008</t>
  </si>
  <si>
    <t xml:space="preserve">TOCTO CRUZ SANTOS CLAUDIO </t>
  </si>
  <si>
    <t>45258185</t>
  </si>
  <si>
    <t>70510639</t>
  </si>
  <si>
    <t>MERINO CALDERON JACSSON STEEL</t>
  </si>
  <si>
    <t>42250241</t>
  </si>
  <si>
    <t>GARCIA CARREÑO JUAN ARTURO</t>
  </si>
  <si>
    <t>03241274</t>
  </si>
  <si>
    <t>FLORES SOLIS LUIS</t>
  </si>
  <si>
    <t>42647438</t>
  </si>
  <si>
    <t>PUELLES HUANCAS GABRIEL</t>
  </si>
  <si>
    <t>74369811</t>
  </si>
  <si>
    <t>LABAN CHINCHAY BRAULIO ALEJANDRO</t>
  </si>
  <si>
    <t>PINTOR</t>
  </si>
  <si>
    <t>P002-R.S.  I.E. 15298 LAS PAMPAS</t>
  </si>
  <si>
    <t>C.POBLADO COYONA PIURA-HUANCABAMBA-CANCHAQUE  </t>
  </si>
  <si>
    <t>03241313</t>
  </si>
  <si>
    <t>CRUZ LABAN LEONARDO</t>
  </si>
  <si>
    <t>17883371</t>
  </si>
  <si>
    <t>LUJAN REINA  MARIN ERMITAÑO</t>
  </si>
  <si>
    <t xml:space="preserve">TICLIAHUANCA YAJAHUANCA ABEL </t>
  </si>
  <si>
    <t>CASERIO SAN CRISTOBAL S/N PIURA-HUANCABAMBA-SAN MIGUEL DE EL FAIQUE</t>
  </si>
  <si>
    <t>43944094</t>
  </si>
  <si>
    <t>LIVIA HUANCAS SINDULFO</t>
  </si>
  <si>
    <t>03237861</t>
  </si>
  <si>
    <t>CASERIO SAN CRISTOBAL PIURA-HUANCABAMBA-SAN MIGUEL DE EL FAIQUE </t>
  </si>
  <si>
    <t>BERMEO HERRERA  DANIEL</t>
  </si>
  <si>
    <t>80374252</t>
  </si>
  <si>
    <t>CHINCHAY SOLIS FERNANDO</t>
  </si>
  <si>
    <t>42962930</t>
  </si>
  <si>
    <t>03238082</t>
  </si>
  <si>
    <t>FLORES SOLIS SERGIO</t>
  </si>
  <si>
    <t>03237390</t>
  </si>
  <si>
    <t>SANTOS CHINGUEL FRANCISCO</t>
  </si>
  <si>
    <t>43943399</t>
  </si>
  <si>
    <t>80385871</t>
  </si>
  <si>
    <t>48390549</t>
  </si>
  <si>
    <t>CHINGUEL LABAN OBLITAS DAVID</t>
  </si>
  <si>
    <t>46310233</t>
  </si>
  <si>
    <t>ROMERO BERNA  YSMAEL</t>
  </si>
  <si>
    <t>02866014</t>
  </si>
  <si>
    <t>LIVIA OCUPA  ELMER</t>
  </si>
  <si>
    <t>SECUNDARIA INCOMPLETA</t>
  </si>
  <si>
    <t>190103 | PIURA-PIURA-CASTILLA</t>
  </si>
  <si>
    <t>74860867</t>
  </si>
  <si>
    <t>LACHIRA AGUILAR  JOSUE</t>
  </si>
  <si>
    <t>190408 | PIURA-MORROPON-LA MATANZA</t>
  </si>
  <si>
    <t>17525792</t>
  </si>
  <si>
    <t xml:space="preserve">	JR. HUANCAVELINA 1122 PIURA-MORROPON-CHULUCANAS</t>
  </si>
  <si>
    <t>CASERIO LA ANCAJIMA</t>
  </si>
  <si>
    <t>190101 | PIURA-PIURA-PIURA</t>
  </si>
  <si>
    <t>190107 | PIURA-PIURA-LAS LOMAS</t>
  </si>
  <si>
    <t>P JOVEN LOPEZ ALBUJAR MZ E LT 16</t>
  </si>
  <si>
    <t>SAN AGUSTIN MZ. G LT. 16</t>
  </si>
  <si>
    <t>ASENT H NUEVA ESPERANZA MZ B4 LT 15</t>
  </si>
  <si>
    <t>P.JOVEN SAN PEDRO MZ.14 LT.23</t>
  </si>
  <si>
    <t>72161776</t>
  </si>
  <si>
    <t>CHINGUEL TABOADA  MARIO</t>
  </si>
  <si>
    <t>45328720</t>
  </si>
  <si>
    <t>ADRIANO CHINGUEL RUBEN</t>
  </si>
  <si>
    <t>CA. LIMA 862</t>
  </si>
  <si>
    <t>ASENT.H. LA PROVIDENCIA MZ.E LT.06</t>
  </si>
  <si>
    <t>V. CAMPO 250</t>
  </si>
  <si>
    <t>PEON02</t>
  </si>
  <si>
    <t>190407 | PIURA-MORROPON-SANTO DOMINGO</t>
  </si>
  <si>
    <t>46395507</t>
  </si>
  <si>
    <t>JIMENEZ BARRETO LUIS HERNAN</t>
  </si>
  <si>
    <t>P004-Mejoram.I.Educt.Inic.Prim.Sec.C.P.Coyona</t>
  </si>
  <si>
    <t>629291LJBER0</t>
  </si>
  <si>
    <t>04-640-135161</t>
  </si>
  <si>
    <t>jibalu@outlook.es</t>
  </si>
  <si>
    <t>02807127</t>
  </si>
  <si>
    <t>AGUILAR JIMENEZ JUAN EDVAR</t>
  </si>
  <si>
    <t>252881JAJIE0</t>
  </si>
  <si>
    <t>04-640-100546</t>
  </si>
  <si>
    <t>juanedvarAJ@hotmail.com</t>
  </si>
  <si>
    <t>03666596</t>
  </si>
  <si>
    <t>OTERO PERALTA RICARDO</t>
  </si>
  <si>
    <t>572391ROPRA0</t>
  </si>
  <si>
    <t>NULL | PIURA-PIURA-VEINTISEIS DE OCTUBRE</t>
  </si>
  <si>
    <t>04-640-135145</t>
  </si>
  <si>
    <t>rp639094@gmail.com</t>
  </si>
  <si>
    <t>190608 | PIURA-SULLANA-IGNACIO ESCUDERO</t>
  </si>
  <si>
    <t>46877282</t>
  </si>
  <si>
    <t>RIVEROS RIVEROS ELVIS ALVARITO</t>
  </si>
  <si>
    <t>CASERIO LA FLORIDA</t>
  </si>
  <si>
    <t>120410 | LA LIBERTAD-OTUZCO-SINSICAP</t>
  </si>
  <si>
    <t>elvisalvaritor@gmail.com</t>
  </si>
  <si>
    <t>45138735</t>
  </si>
  <si>
    <t xml:space="preserve">AGUILAR JIMENEZ ALEJANDRO </t>
  </si>
  <si>
    <t>CASERIO SAN MIGUEL</t>
  </si>
  <si>
    <t>04-640-135269</t>
  </si>
  <si>
    <t>aguilarjimenezale@hotmail.com</t>
  </si>
  <si>
    <t>03359998</t>
  </si>
  <si>
    <t>LOPEZ ERAZO ALIPIO</t>
  </si>
  <si>
    <t>SAN LORENZO DE SHUMBA</t>
  </si>
  <si>
    <t>060802 | CAJAMARCA-JAEN-BELLAVISTA</t>
  </si>
  <si>
    <t>04-640-131484</t>
  </si>
  <si>
    <t>alipiolopeze@hotmail.com</t>
  </si>
  <si>
    <t>02816140</t>
  </si>
  <si>
    <t>NIZAMA QUEVEDO MANUEL OCTAVIO</t>
  </si>
  <si>
    <t>OPERARIO01</t>
  </si>
  <si>
    <t>542911MNQAV1</t>
  </si>
  <si>
    <t>SAN PEDRO MZ. 05 LT. 01</t>
  </si>
  <si>
    <t>04-646-746820</t>
  </si>
  <si>
    <t>manuel123@gmail.com</t>
  </si>
  <si>
    <t>41458370</t>
  </si>
  <si>
    <t>CORDOVA ALFARO ELMER</t>
  </si>
  <si>
    <t>CASERIO CHACAYO S\/N</t>
  </si>
  <si>
    <t>04-640-125506</t>
  </si>
  <si>
    <t>elmercordovaalfaro224@hotmail.com</t>
  </si>
  <si>
    <t>42988316</t>
  </si>
  <si>
    <t>CASTILLO ALEJOS CHALE</t>
  </si>
  <si>
    <t>CASERIO DE HUARIRCA</t>
  </si>
  <si>
    <t>020604 | ANCASH-CORONGO-CUSCA</t>
  </si>
  <si>
    <t>chalecastillo198532@gmail.com</t>
  </si>
  <si>
    <t>72580675</t>
  </si>
  <si>
    <t>CAMPOS CAMPOS RELI</t>
  </si>
  <si>
    <t>652961RCCPP7</t>
  </si>
  <si>
    <t>CASERIO EL PORVENIR</t>
  </si>
  <si>
    <t>190306 | PIURA-HUANCABAMBA-EL CARMEN DE LA FRONTERA</t>
  </si>
  <si>
    <t>relicamposcampos@hotmail.com</t>
  </si>
  <si>
    <t>47710534</t>
  </si>
  <si>
    <t xml:space="preserve">DOMINGUEZ AREVALO DENNIS SMITH </t>
  </si>
  <si>
    <t>339811DDAIV9</t>
  </si>
  <si>
    <t>CAS. CHUNGAYO</t>
  </si>
  <si>
    <t>cesaracastilloramirez@hotmail.com</t>
  </si>
  <si>
    <t>48237914</t>
  </si>
  <si>
    <t>NEIRA NAIRA NATIVIDAD WILMAR</t>
  </si>
  <si>
    <t>PUELO JOVEN TACALA ETAPA III MZ. E` LT. 09</t>
  </si>
  <si>
    <t>jl.montero2475@gmail.com</t>
  </si>
  <si>
    <t>45957812</t>
  </si>
  <si>
    <t>GARCIA BERRU ALIMBER</t>
  </si>
  <si>
    <t>627191AGBCR6</t>
  </si>
  <si>
    <t>URB.PIURA AV.LOPEZ ALBUJAR MZ L LT 3</t>
  </si>
  <si>
    <t>43017751</t>
  </si>
  <si>
    <t>JIMENEZ ACHA SEGUNDO LEONIDAS</t>
  </si>
  <si>
    <t>MZ.Q LT.32 ASENT H CONSUELO G. DE VELASCO</t>
  </si>
  <si>
    <t>73479540</t>
  </si>
  <si>
    <t xml:space="preserve">ARENAS GOICOCHEA DAVID NICOLAS </t>
  </si>
  <si>
    <t>RAMON CASTILLA 220</t>
  </si>
  <si>
    <t>130116 | LAMBAYEQUE-CHICLAYO-CAYALTI</t>
  </si>
  <si>
    <t>40647892</t>
  </si>
  <si>
    <t>SORIA DA SILVA MARIANO</t>
  </si>
  <si>
    <t>585611MSDII0</t>
  </si>
  <si>
    <t>CANIZAL SANTA ROSA S/N</t>
  </si>
  <si>
    <t>PIURA-PIURA-LA UNION</t>
  </si>
  <si>
    <t>CMAC PIURA</t>
  </si>
  <si>
    <t>210-01-9379805</t>
  </si>
  <si>
    <t>marianosoria1403@gmail.com</t>
  </si>
  <si>
    <t>02882014</t>
  </si>
  <si>
    <t>CASTILLO RAYMUNDO JOSE BRAULIO</t>
  </si>
  <si>
    <t>573801JCRTM8</t>
  </si>
  <si>
    <t>CASERIO SIMBILA</t>
  </si>
  <si>
    <t>PIURA-PIURA-CATACAOS</t>
  </si>
  <si>
    <t>210-01-9381102</t>
  </si>
  <si>
    <t>karenvierar.28@gmail.com</t>
  </si>
  <si>
    <t>48089503</t>
  </si>
  <si>
    <t xml:space="preserve">CARRASCO AGUILAR SEGUNDO AURELIO </t>
  </si>
  <si>
    <t>M. BASTIDAS MZ. J LT. 17</t>
  </si>
  <si>
    <t>210-01-9834601</t>
  </si>
  <si>
    <t>72035181</t>
  </si>
  <si>
    <t>ESCOBAR PACHERRES LUIS ANDRES</t>
  </si>
  <si>
    <t>658081LEPOH0</t>
  </si>
  <si>
    <t>LOS ALGARROBOS ETAPA I MZ. R LT. 18</t>
  </si>
  <si>
    <t>210-01-9054327</t>
  </si>
  <si>
    <t>focamar0077@gmail.com</t>
  </si>
  <si>
    <t>77139899</t>
  </si>
  <si>
    <t>MANRIQUE YNFANTE ESWIN</t>
  </si>
  <si>
    <t>654031EMYRA5</t>
  </si>
  <si>
    <t>CASERIO LOS ROSOS PIURA-SULLANA-LANCONES</t>
  </si>
  <si>
    <t>77149138</t>
  </si>
  <si>
    <t>QUISPE MERINO MAX LANDER</t>
  </si>
  <si>
    <t>647301MQMSI8</t>
  </si>
  <si>
    <t>VILLA JARDIN MZ. D LT. 05</t>
  </si>
  <si>
    <t xml:space="preserve"> | PIURA-PIURA-VEINTISEIS DE OCTUBRE</t>
  </si>
  <si>
    <t>44549095</t>
  </si>
  <si>
    <t>VILCHEZ CHAVEZ JOSE CARLOS</t>
  </si>
  <si>
    <t>620541JVCCV3</t>
  </si>
  <si>
    <t>CASERIO BATANES MZ H1 LT 04</t>
  </si>
  <si>
    <t>47187582</t>
  </si>
  <si>
    <t>SERNAQUE RAMOS DAVID</t>
  </si>
  <si>
    <t>633171DSRNO8</t>
  </si>
  <si>
    <t>CORMERCIO 101 ALTO DE LOS MORES</t>
  </si>
  <si>
    <t>190105 | PIURA-PIURA-LA ARENA</t>
  </si>
  <si>
    <t>210-01-9361148</t>
  </si>
  <si>
    <t>03372873</t>
  </si>
  <si>
    <t>BERRU HERNANDEZ RUSTALIO FERNANDO</t>
  </si>
  <si>
    <t>ASENT.H.RAMIRO PRIALE F-1</t>
  </si>
  <si>
    <t>020501 | ANCASH-CASMA-CASMA</t>
  </si>
  <si>
    <t>73486447</t>
  </si>
  <si>
    <t>BERRU MAZA JORGE LUIS</t>
  </si>
  <si>
    <t>657991JBMRA3</t>
  </si>
  <si>
    <t>VILLA BATANES MZ. M LT. 05</t>
  </si>
  <si>
    <t>45844901</t>
  </si>
  <si>
    <t>CHIROQUE MAZA JUAN LUIS</t>
  </si>
  <si>
    <t>626781JCMRA6</t>
  </si>
  <si>
    <t>MZ K 19 CASERIO BATANES</t>
  </si>
  <si>
    <t>76382402</t>
  </si>
  <si>
    <t>CRUZ SAHUMA ANTONI DEL ANGEL</t>
  </si>
  <si>
    <t>VILLA BATANES</t>
  </si>
  <si>
    <t>43455731</t>
  </si>
  <si>
    <t>RIVERA ATARAMA JUAN ALEXANDER</t>
  </si>
  <si>
    <t>306781JRAER3</t>
  </si>
  <si>
    <t>MZ F3 LT 1 URB CERES 3RA ET.</t>
  </si>
  <si>
    <t>140103 | LIMA-LIMA-ATE</t>
  </si>
  <si>
    <t>210-01-9990781</t>
  </si>
  <si>
    <t>03352243</t>
  </si>
  <si>
    <t xml:space="preserve">SANCHEZ VARGAS VICTOR EDUARDO </t>
  </si>
  <si>
    <t>527291VSVCG0</t>
  </si>
  <si>
    <t>CASERIO BATANES</t>
  </si>
  <si>
    <t>41449455</t>
  </si>
  <si>
    <t>SARANGO BERRU EDER DIRCEO</t>
  </si>
  <si>
    <t>601271ESBAR1</t>
  </si>
  <si>
    <t>CASERIO BATANES S\/N</t>
  </si>
  <si>
    <t>03356818</t>
  </si>
  <si>
    <t>SOJO ESPINOZA SEGUNDO GERMAN</t>
  </si>
  <si>
    <t>547691SSEOI5</t>
  </si>
  <si>
    <t>JR.SAN MARTIN 249</t>
  </si>
  <si>
    <t>210-01-9996139</t>
  </si>
  <si>
    <t>44066993</t>
  </si>
  <si>
    <t>JIMENEZ SAAVEDRA SEGUNDO HORTENCIO</t>
  </si>
  <si>
    <t>CALLE GRAU 619 PIURA-SULLANA-SULLANA</t>
  </si>
  <si>
    <t>210-01-9382174</t>
  </si>
  <si>
    <t>angelitodelperu8@gmai.com</t>
  </si>
  <si>
    <t>03502848</t>
  </si>
  <si>
    <t>MEDINA MORALES EDWIN VLADIMIR</t>
  </si>
  <si>
    <t>574851EMMIA6</t>
  </si>
  <si>
    <t>CALLE MARISCAL CASTILA 122 PIURA-PAITA-TAMARINDO</t>
  </si>
  <si>
    <t>210-01-9996851</t>
  </si>
  <si>
    <t>42357812</t>
  </si>
  <si>
    <t xml:space="preserve">PEÑA BERRU JUAN CARLOS </t>
  </si>
  <si>
    <t>601371JPBAR9</t>
  </si>
  <si>
    <t>TAMBO VIEJO ZONA F MZ. I LT. 2</t>
  </si>
  <si>
    <t>140139 | LIMA-LIMA-CIENEGUILLA</t>
  </si>
  <si>
    <t>04-640-125220</t>
  </si>
  <si>
    <t>juancarlospeñaberru@hotmail.com</t>
  </si>
  <si>
    <t>33640821</t>
  </si>
  <si>
    <t xml:space="preserve">AGUILAR NORIEGA MERALDO </t>
  </si>
  <si>
    <t>200821MANII1</t>
  </si>
  <si>
    <t>ASENT H JORGE BASADRE MZ C LOTE 01</t>
  </si>
  <si>
    <t>04-640-135226</t>
  </si>
  <si>
    <t>meraldo26@hotmail.com</t>
  </si>
  <si>
    <t>02865755</t>
  </si>
  <si>
    <t>ZAPATA AGUILAR JIMMY</t>
  </si>
  <si>
    <t>577031JZAAI0</t>
  </si>
  <si>
    <t>PROGRAMA P.E.U. COSCOMBA LOS EX POLVORINES SECTOR 2A MZ. J3 LT. 04 PIURA-PIURA-VEINTISEIS DE OCTUBRE </t>
  </si>
  <si>
    <t>BANCO DE LA NACION</t>
  </si>
  <si>
    <t>04-640-135137</t>
  </si>
  <si>
    <t>jimza.aguilar@gmail.com</t>
  </si>
  <si>
    <t>03361022</t>
  </si>
  <si>
    <t>ACOSTA ANCAJIMA, MANUEL</t>
  </si>
  <si>
    <t>03367452</t>
  </si>
  <si>
    <t>CARRASCO PAZ WILFREDO</t>
  </si>
  <si>
    <t>560751WCPRZ6</t>
  </si>
  <si>
    <t>CASERIO CHARANAL</t>
  </si>
  <si>
    <t>03385340</t>
  </si>
  <si>
    <t>CASTILLO LOPEZ LUIS</t>
  </si>
  <si>
    <t>583911LCLTE2</t>
  </si>
  <si>
    <t>CASERIO CHATANAL BAJO S\/N</t>
  </si>
  <si>
    <t>77924109</t>
  </si>
  <si>
    <t>CHIROQUE LESCANO JUAN CARLOS</t>
  </si>
  <si>
    <t>660551JCLRC1</t>
  </si>
  <si>
    <t>CAS. BATANES</t>
  </si>
  <si>
    <t>03873057</t>
  </si>
  <si>
    <t>JUAREZ CHORRES JUAN</t>
  </si>
  <si>
    <t>567391JJCRR4</t>
  </si>
  <si>
    <t>CALLE CIRO ALEGRIA 555</t>
  </si>
  <si>
    <t>PIURA-SULLANA-SULLANA</t>
  </si>
  <si>
    <t>210-01-9380088</t>
  </si>
  <si>
    <t>46862527</t>
  </si>
  <si>
    <t>JUAREZ SALCEDO ELVIS ESTIVEN</t>
  </si>
  <si>
    <t>CALLE SANTA ELENA 333 INT 02 ASENT H SANCHEZ CERRO</t>
  </si>
  <si>
    <t>190601 | PIURA-SULLANA-SULLANA</t>
  </si>
  <si>
    <t>CALLE BUENOS AIRES 129</t>
  </si>
  <si>
    <t>210-01-1832781</t>
  </si>
  <si>
    <t>77046296</t>
  </si>
  <si>
    <t xml:space="preserve">NORIEGA GARCIA GILMER JOSE </t>
  </si>
  <si>
    <t>650121GNGIC0</t>
  </si>
  <si>
    <t>SAN PEDRO</t>
  </si>
  <si>
    <t>061101 | CAJAMARCA-SAN IGNACIO-SAN IGNACIO</t>
  </si>
  <si>
    <t>02697624</t>
  </si>
  <si>
    <t>ZAPATA SILVA JUAN AQUILINO</t>
  </si>
  <si>
    <t>CASERIO PEDREGAL GRANDE</t>
  </si>
  <si>
    <t>190104 | PIURA-PIURA-CATACAOS</t>
  </si>
  <si>
    <t>210-01-9828896</t>
  </si>
  <si>
    <t>03352195</t>
  </si>
  <si>
    <t>CRUZ ANCAJIMA LUIS FELIPE</t>
  </si>
  <si>
    <t>507271LCAZA3</t>
  </si>
  <si>
    <t>VILLA BATANES S\/N</t>
  </si>
  <si>
    <t>03570766</t>
  </si>
  <si>
    <t>VERA SOTO WILFREDO</t>
  </si>
  <si>
    <t>URB LOPEZ ALBUJAR MZ K LT 18 I ETAPA</t>
  </si>
  <si>
    <t>CHINGUEL QUEVEDO ELIBRANDO</t>
  </si>
  <si>
    <t>SANCHEZ CERRO</t>
  </si>
  <si>
    <t>190307 | PIURA-HUANCABAMBA-SAN MIGUEL DE EL FAIQUE</t>
  </si>
  <si>
    <t>45131454</t>
  </si>
  <si>
    <t xml:space="preserve">CORDOVA CABANA JULIO CESAR </t>
  </si>
  <si>
    <t>614691JCCDA1</t>
  </si>
  <si>
    <t>VILLA BATANES MZ.Q1 LT.05</t>
  </si>
  <si>
    <t>03352182</t>
  </si>
  <si>
    <t>CORDOVA JUAREZ CESAR AUGUSTO</t>
  </si>
  <si>
    <t>01000611</t>
  </si>
  <si>
    <t xml:space="preserve">CURA ESCALANTE ALFREDO FELIPE </t>
  </si>
  <si>
    <t>LIMONIRCA S\/N</t>
  </si>
  <si>
    <t>021304 | ANCASH-SANTA-MORO</t>
  </si>
  <si>
    <t>43914560</t>
  </si>
  <si>
    <t xml:space="preserve">ERAZO CASTILLO FELIBERTO </t>
  </si>
  <si>
    <t>SANTA ROSA MZ. R LT. 28</t>
  </si>
  <si>
    <t>feliberto.Erazo@hotmail.com</t>
  </si>
  <si>
    <t>03353589</t>
  </si>
  <si>
    <t>GALLARDO CARRION CLEOFE</t>
  </si>
  <si>
    <t>521901CGCLR6</t>
  </si>
  <si>
    <t>00360590</t>
  </si>
  <si>
    <t>OLIVARES ZAPATA JOSE VICENTE</t>
  </si>
  <si>
    <t>CASERIO LA PIEDRA CALLE DOCE 052</t>
  </si>
  <si>
    <t>80273200</t>
  </si>
  <si>
    <t>SERNAQUE SIMBALA JAVIER ENRIQUE</t>
  </si>
  <si>
    <t>CALLE CALLAO 216</t>
  </si>
  <si>
    <t>44455550</t>
  </si>
  <si>
    <t>MACHUCA NIMA SEGUNDO WILSON</t>
  </si>
  <si>
    <t>JR. LAMBAYEQUE 1325</t>
  </si>
  <si>
    <t>03359836</t>
  </si>
  <si>
    <t xml:space="preserve">CASTILLO DOMINGUEZ ELIAZER </t>
  </si>
  <si>
    <t>CASERIO CENTENARIO S\/N</t>
  </si>
  <si>
    <t>04-640-123910</t>
  </si>
  <si>
    <t>erazocastillof@hotmail.com</t>
  </si>
  <si>
    <t>75207730</t>
  </si>
  <si>
    <t>AGUILAR CRUZ, TOMAS</t>
  </si>
  <si>
    <t>663651TACIZ0</t>
  </si>
  <si>
    <t>BATANES MZ. B LT. 04</t>
  </si>
  <si>
    <t>47701898</t>
  </si>
  <si>
    <t>APONTE PACHERRES HUGO GEANCARLO</t>
  </si>
  <si>
    <t>CHARANAL MZ. C LT. 07</t>
  </si>
  <si>
    <t>47075106</t>
  </si>
  <si>
    <t>CAMPOS IPANAQUE LUIS ALBERTO</t>
  </si>
  <si>
    <t>337661LCIPN7</t>
  </si>
  <si>
    <t>MZ C2-03 CASERIO BATANES</t>
  </si>
  <si>
    <t>46946992</t>
  </si>
  <si>
    <t>ESPINOZA PACHERREZ DENNIS YOHAN</t>
  </si>
  <si>
    <t>337121DEPIH1</t>
  </si>
  <si>
    <t>CASERIO CHARANAL MZ.C LT.50 PIURA-MORROPON-CHULUCANAS</t>
  </si>
  <si>
    <t>03367033</t>
  </si>
  <si>
    <t>MAZA VALVERDE MIGUEL</t>
  </si>
  <si>
    <t>558221MMVAV2</t>
  </si>
  <si>
    <t>BATANES MZ. LL LT. 23</t>
  </si>
  <si>
    <t>42719729</t>
  </si>
  <si>
    <t>NAMUCHE CRUZ HENRY DAVID</t>
  </si>
  <si>
    <t>609351HNCUZ4</t>
  </si>
  <si>
    <t>73179527</t>
  </si>
  <si>
    <t>NAMUCHE ELIAS RENZON JAVIER</t>
  </si>
  <si>
    <t>VILLA BATANES MZ.H1 LT.20</t>
  </si>
  <si>
    <t>32545817</t>
  </si>
  <si>
    <t>NAVARRO OROZCO HIPOLITO</t>
  </si>
  <si>
    <t>43182644</t>
  </si>
  <si>
    <t>NAVARRO PAZ JOHN SMITH</t>
  </si>
  <si>
    <t>CASERIO CHARANAL S\/N</t>
  </si>
  <si>
    <t>77422793</t>
  </si>
  <si>
    <t>VELASQUEZ CRESPO JHOAN ESMITH</t>
  </si>
  <si>
    <t>653181JVCAS8</t>
  </si>
  <si>
    <t>BATANES MZ. T LT. 03</t>
  </si>
  <si>
    <t>03376192</t>
  </si>
  <si>
    <t>BARRANZUELA CARRION ALEXANDER</t>
  </si>
  <si>
    <t>570761ABCRR0</t>
  </si>
  <si>
    <t>JR CAPITAN QUIÑONES 335 URB ZARUMILLA</t>
  </si>
  <si>
    <t>140126 | LIMA-LIMA-SAN MARTIN DE PORRES</t>
  </si>
  <si>
    <t>03315437</t>
  </si>
  <si>
    <t>GOMEZ SARANGO HERMO</t>
  </si>
  <si>
    <t>CASERIO BATANES MZ.N LT.30</t>
  </si>
  <si>
    <t>03368198</t>
  </si>
  <si>
    <t>LARA SILVA JOSE MIGUEL</t>
  </si>
  <si>
    <t>41917670</t>
  </si>
  <si>
    <t>LESCANO LOPEZ DARWIN YVAN</t>
  </si>
  <si>
    <t>299621DLLCE0</t>
  </si>
  <si>
    <t>BATANES MZ. B LT. 17</t>
  </si>
  <si>
    <t>44665552</t>
  </si>
  <si>
    <t>RAMOS MONTALVAN SEVERINO</t>
  </si>
  <si>
    <t>CASERIO MEJICO</t>
  </si>
  <si>
    <t>190205 | PIURA-AYABACA-PACAIPAMPA</t>
  </si>
  <si>
    <t>04-640-137342</t>
  </si>
  <si>
    <t>ramosmontalvanseverino@hotmail.com</t>
  </si>
  <si>
    <t>03574706</t>
  </si>
  <si>
    <t>JUAREZ VILLEGAS TEOBALDO</t>
  </si>
  <si>
    <t>528681TJVRL6</t>
  </si>
  <si>
    <t>CALLE SANTA CATALINA 708 P.JOVEN SANCHEZ CERRO</t>
  </si>
  <si>
    <t>41277270</t>
  </si>
  <si>
    <t>LEONARDO MANAYAY LUIS ALBERTO</t>
  </si>
  <si>
    <t>601191LLMNA7</t>
  </si>
  <si>
    <t>CALLE ALFONSO UGARTE 192 UV.SAGRADO CORAZON DE JESUS</t>
  </si>
  <si>
    <t xml:space="preserve"> | LAMBAYEQUE-FERREÑAFE-FERREÑAFE</t>
  </si>
  <si>
    <t>46628477</t>
  </si>
  <si>
    <t>LOPEZ JIMENEZ ISIDRO</t>
  </si>
  <si>
    <t>JR. SAN MARTIN 234 PIURA-MORROPON-SANTO DOMINGO</t>
  </si>
  <si>
    <t>04-640-137415</t>
  </si>
  <si>
    <t>lopezjimenezisisdro@hotmail.com</t>
  </si>
  <si>
    <t>03316403</t>
  </si>
  <si>
    <t>BERECHE LOZADA MANUEL JOSE</t>
  </si>
  <si>
    <t>217471MBLEA0</t>
  </si>
  <si>
    <t>CASERIO PACCHA S\/N</t>
  </si>
  <si>
    <t>03377205</t>
  </si>
  <si>
    <t>CRUZ CALVAY ISIDRO</t>
  </si>
  <si>
    <t>535051ICCZV2</t>
  </si>
  <si>
    <t>03308901</t>
  </si>
  <si>
    <t>GALLARDO CARRION ESMIGDO</t>
  </si>
  <si>
    <t>03362126</t>
  </si>
  <si>
    <t>LOPEZ GARCIA JOSE</t>
  </si>
  <si>
    <t>554321JLGEC0</t>
  </si>
  <si>
    <t>77227786</t>
  </si>
  <si>
    <t>LOPEZ SEMBRERA ANTONY ROMARIO</t>
  </si>
  <si>
    <t>EL ALMENDRO</t>
  </si>
  <si>
    <t>190202 | PIURA-AYABACA-FRIAS</t>
  </si>
  <si>
    <t>04-640-137032</t>
  </si>
  <si>
    <t>lopezsembreraantonyr@hotmail.com</t>
  </si>
  <si>
    <t>47449977</t>
  </si>
  <si>
    <t>RIVAS GIRON ELMER EDUARDO</t>
  </si>
  <si>
    <t>VIA INDEPENDIENTE C P 5</t>
  </si>
  <si>
    <t>44312691</t>
  </si>
  <si>
    <t>SERNAQUE PASACHE JUAN CARLOS</t>
  </si>
  <si>
    <t>618541JSPNA0</t>
  </si>
  <si>
    <t>CALLE LAMBAYEQUE 866</t>
  </si>
  <si>
    <t>190106 | PIURA-PIURA-LA UNION</t>
  </si>
  <si>
    <t>44801364</t>
  </si>
  <si>
    <t xml:space="preserve">ALVARADO LIZANA DELKI </t>
  </si>
  <si>
    <t>321541DALAA9</t>
  </si>
  <si>
    <t>HUANCABAMBA 200</t>
  </si>
  <si>
    <t xml:space="preserve"> | PIURA-HUANCABAMBA-SONDOR</t>
  </si>
  <si>
    <t>03303958</t>
  </si>
  <si>
    <t>BARRANZUELA LOPEZ JESUS SANTOS</t>
  </si>
  <si>
    <t>46559873</t>
  </si>
  <si>
    <t xml:space="preserve">BENITES CARMONA JAIME AUGUSTO </t>
  </si>
  <si>
    <t>627061JBCIM8</t>
  </si>
  <si>
    <t>PIURA LA VIEJA</t>
  </si>
  <si>
    <t>48208796</t>
  </si>
  <si>
    <t xml:space="preserve">CHIROQUE LESCANO GAMANIEL </t>
  </si>
  <si>
    <t>344351GCLRC0</t>
  </si>
  <si>
    <t>44549096</t>
  </si>
  <si>
    <t xml:space="preserve">GALLARDO ANCAJIMA JORGE LUIS </t>
  </si>
  <si>
    <t>03367306</t>
  </si>
  <si>
    <t xml:space="preserve">NAVARRO OROZCO BETO </t>
  </si>
  <si>
    <t>256221BNOAZ0</t>
  </si>
  <si>
    <t>45635699</t>
  </si>
  <si>
    <t xml:space="preserve">NORIEGA GARCIA SABINO </t>
  </si>
  <si>
    <t>SAN PEDRO DE CALABOZO</t>
  </si>
  <si>
    <t>41229911</t>
  </si>
  <si>
    <t xml:space="preserve">POZO RAMOS NILTON </t>
  </si>
  <si>
    <t>597431NPROO5</t>
  </si>
  <si>
    <t>CASERIO LA BOCANA S\/N</t>
  </si>
  <si>
    <t>03330285</t>
  </si>
  <si>
    <t xml:space="preserve">VALVERDE LOPEZ JOSE </t>
  </si>
  <si>
    <t>543471JVLVE7</t>
  </si>
  <si>
    <t>CASERIO TALANDRACAS</t>
  </si>
  <si>
    <t>43143993</t>
  </si>
  <si>
    <t xml:space="preserve">COBEÑAS LACHIRA TEODORO </t>
  </si>
  <si>
    <t>CPM.ANEXO SAN JOSE MZ.C LT.10 PIURA-SULLANA-IGNACIO ESCUDERO  </t>
  </si>
  <si>
    <t>03651768</t>
  </si>
  <si>
    <t xml:space="preserve">GARCIA TAVARA RICHARD GILBER </t>
  </si>
  <si>
    <t>260341RGTCA9</t>
  </si>
  <si>
    <t>CALLE SAN PEDRO S\/N</t>
  </si>
  <si>
    <t>00323063</t>
  </si>
  <si>
    <t xml:space="preserve">AGUILAR DUQUE, SEGUNDO FRANCISCO </t>
  </si>
  <si>
    <t>VILLA DE BATANES S\/N</t>
  </si>
  <si>
    <t>32545126</t>
  </si>
  <si>
    <t xml:space="preserve">APONTE JUAREZ BILI ANTENOR </t>
  </si>
  <si>
    <t>270791BAJNR9</t>
  </si>
  <si>
    <t>03305006</t>
  </si>
  <si>
    <t xml:space="preserve">BARRANZUELA LOPEZ JOSE MERCEDES </t>
  </si>
  <si>
    <t>510461JBLRE0</t>
  </si>
  <si>
    <t>45379439</t>
  </si>
  <si>
    <t xml:space="preserve">CALDERON CHERO SEGUNDO FRANCISCO </t>
  </si>
  <si>
    <t>621261SCCDR0</t>
  </si>
  <si>
    <t>PR AMANCAES A-47 P.J FLOR DE AMANCAES</t>
  </si>
  <si>
    <t>140122 | LIMA-LIMA-RIMAC</t>
  </si>
  <si>
    <t>32544970</t>
  </si>
  <si>
    <t xml:space="preserve">DUQUE MENDOZA JOSE MARTIN </t>
  </si>
  <si>
    <t>549361JDMUD3</t>
  </si>
  <si>
    <t>CASERIO BATANES MZ.B LT.21</t>
  </si>
  <si>
    <t>03309092</t>
  </si>
  <si>
    <t xml:space="preserve">ELIAS NIMA NICOLAS </t>
  </si>
  <si>
    <t>500631NENAA2</t>
  </si>
  <si>
    <t>47041865</t>
  </si>
  <si>
    <t>ESPINOZA ORTIZ JONATHAN</t>
  </si>
  <si>
    <t>CASERIO PIURA LA VIEJA MZ.B LT.87</t>
  </si>
  <si>
    <t>76783113</t>
  </si>
  <si>
    <t>HUAMAN RAMIREZ LUIS NOLBERTO</t>
  </si>
  <si>
    <t>42844829</t>
  </si>
  <si>
    <t>JIMENEZ CORTEZ RODY FERNANDO</t>
  </si>
  <si>
    <t>610791RJCET8</t>
  </si>
  <si>
    <t>72532548</t>
  </si>
  <si>
    <t xml:space="preserve">LIZANA CHINCHAY HECTOR </t>
  </si>
  <si>
    <t>CASERIO LA PLAYA S\/N</t>
  </si>
  <si>
    <t>190303 | PIURA-HUANCABAMBA-HUARMACA</t>
  </si>
  <si>
    <t>03385059</t>
  </si>
  <si>
    <t xml:space="preserve">MAZA CHIROQUE LUIS </t>
  </si>
  <si>
    <t>C.P.M.BATANES S\/N</t>
  </si>
  <si>
    <t>45138221</t>
  </si>
  <si>
    <t xml:space="preserve">MORE CRUZ YAN CARLOS </t>
  </si>
  <si>
    <t>623191YMCEZ9</t>
  </si>
  <si>
    <t>CHANCAS DE ANDAHUAYLAS MZ. T LT. 35</t>
  </si>
  <si>
    <t>140143 | LIMA-LIMA-SANTA ANITA</t>
  </si>
  <si>
    <t>42731922</t>
  </si>
  <si>
    <t xml:space="preserve">MORE LAZARO WALTER SAMUEL </t>
  </si>
  <si>
    <t>JORGE CHAVEZ 1337 103</t>
  </si>
  <si>
    <t xml:space="preserve"> | LIMA-LIMA-BREÑA</t>
  </si>
  <si>
    <t>32543543</t>
  </si>
  <si>
    <t xml:space="preserve">PACHERRES GALLARDO EDGAR </t>
  </si>
  <si>
    <t>569351EPGHL5</t>
  </si>
  <si>
    <t>03311580</t>
  </si>
  <si>
    <t xml:space="preserve">RIVERA CHAVEZ GUILLERMO </t>
  </si>
  <si>
    <t>538801GRCEV5</t>
  </si>
  <si>
    <t>BATANES S\/N</t>
  </si>
  <si>
    <t>74592173</t>
  </si>
  <si>
    <t xml:space="preserve">SARANGO DIAZ EDINSON JAVIER </t>
  </si>
  <si>
    <t>349301ESDAZ0</t>
  </si>
  <si>
    <t>CAS BATANES S\/N</t>
  </si>
  <si>
    <t>40512285</t>
  </si>
  <si>
    <t xml:space="preserve">SARANGO RETO EDIGIO </t>
  </si>
  <si>
    <t>48336686</t>
  </si>
  <si>
    <t xml:space="preserve">VELASQUEZ CRESPO PERCY JASIR </t>
  </si>
  <si>
    <t>635221PVCAS4</t>
  </si>
  <si>
    <t>BATANES</t>
  </si>
  <si>
    <t>44523997</t>
  </si>
  <si>
    <t>MORETO CORDOVA VICENTE</t>
  </si>
  <si>
    <t>CASERIO LLANO GRANDE CAJAMARCA-SAN IGNACIO-LA COIPA </t>
  </si>
  <si>
    <t>03362422</t>
  </si>
  <si>
    <t>AGUILAR GUTIERREZ ROBERTO</t>
  </si>
  <si>
    <t>535271RAGII6</t>
  </si>
  <si>
    <t>03358433</t>
  </si>
  <si>
    <t>CORTEZ CHAVEZ ADEMAR</t>
  </si>
  <si>
    <t>03306653</t>
  </si>
  <si>
    <t>GOMEZ YAMUNAQUE LUIS GRABIEL</t>
  </si>
  <si>
    <t>43723609</t>
  </si>
  <si>
    <t>INGA CARRION CARLOS PAUL</t>
  </si>
  <si>
    <t>CASERIO BATANES MZ.T LT.06</t>
  </si>
  <si>
    <t>03309805</t>
  </si>
  <si>
    <t>LARA ELIAS NICANOR</t>
  </si>
  <si>
    <t>43739171</t>
  </si>
  <si>
    <t xml:space="preserve">MORALES ORDINOLA MUFARECH </t>
  </si>
  <si>
    <t>599011MMOAI5</t>
  </si>
  <si>
    <t>CASERIO NARANJITO S\/N</t>
  </si>
  <si>
    <t>03305571</t>
  </si>
  <si>
    <t>MORE VILCHEZ MARCOS</t>
  </si>
  <si>
    <t>47362312</t>
  </si>
  <si>
    <t xml:space="preserve">REUSCHE LIMA VICTOR HUGO </t>
  </si>
  <si>
    <t>635281VRLSA7</t>
  </si>
  <si>
    <t>BATANES MZ. H1 LT. 14</t>
  </si>
  <si>
    <t>03371368</t>
  </si>
  <si>
    <t>RIVAS VIERA EDWIN PAUL</t>
  </si>
  <si>
    <t>272691ERVAR4</t>
  </si>
  <si>
    <t>CALLE EL PUENTE 549</t>
  </si>
  <si>
    <t>190404 | PIURA-MORROPON-MORROPON</t>
  </si>
  <si>
    <t>42726628</t>
  </si>
  <si>
    <t>RUFINO CASTRO LUIS ALBERTO</t>
  </si>
  <si>
    <t>591841LRCIR9</t>
  </si>
  <si>
    <t>CASERIO CHAPICA CAMPANAS S\/N</t>
  </si>
  <si>
    <t>03313238</t>
  </si>
  <si>
    <t xml:space="preserve">SANDOVAL INGA SEBASTIAN </t>
  </si>
  <si>
    <t>523641SSIDA1</t>
  </si>
  <si>
    <t>03352239</t>
  </si>
  <si>
    <t>VALDEZ SILVA SEGUNDO</t>
  </si>
  <si>
    <t>532901SVSDV3</t>
  </si>
  <si>
    <t>41964635</t>
  </si>
  <si>
    <t>ANCAJIMA BOCANEGRA MARCOS ANTONIO</t>
  </si>
  <si>
    <t>10583932</t>
  </si>
  <si>
    <t>CANAZA CONDORI DAVID ARTURO</t>
  </si>
  <si>
    <t>VENEZOLANO</t>
  </si>
  <si>
    <t>03369430</t>
  </si>
  <si>
    <t>CARRASCO CASTRO FERNANDO</t>
  </si>
  <si>
    <t>567341FCCRT0</t>
  </si>
  <si>
    <t>75992472</t>
  </si>
  <si>
    <t xml:space="preserve">CONCHA CASTILLO JEYSON GERMAN </t>
  </si>
  <si>
    <t>HUANCABAMBA S\/N</t>
  </si>
  <si>
    <t>76730507</t>
  </si>
  <si>
    <t>LOPEZ ABARCA LEYDER JOEL</t>
  </si>
  <si>
    <t>CAS. CENTENARIO</t>
  </si>
  <si>
    <t>46064823</t>
  </si>
  <si>
    <t>MAZA ESCARATE OMAR DAVID</t>
  </si>
  <si>
    <t>CALLE DIEGO FERRER 203 PIURA-MORROPON-CHULUCANAS</t>
  </si>
  <si>
    <t>03302924</t>
  </si>
  <si>
    <t>MAZA JUAREZ CRUZ</t>
  </si>
  <si>
    <t>CPM.BATANES</t>
  </si>
  <si>
    <t>03370484</t>
  </si>
  <si>
    <t>PULACHE VILCHEZ TOMAS</t>
  </si>
  <si>
    <t>555641TPVAC0</t>
  </si>
  <si>
    <t>ÑACARA MZ. F LT. 15</t>
  </si>
  <si>
    <t>72438853</t>
  </si>
  <si>
    <t>VELASQUEZ ZURITA JOSE IGNACIO</t>
  </si>
  <si>
    <t>352951JVZAI8</t>
  </si>
  <si>
    <t>CIRCUNVALACION MZ L LT 29 LOT LA CAPITANA - HUACHIPA</t>
  </si>
  <si>
    <t>140112 | LIMA-LIMA-LURIGANCHO</t>
  </si>
  <si>
    <t>03377077</t>
  </si>
  <si>
    <t>DUQUE MENDOZA CESAR EMILIO</t>
  </si>
  <si>
    <t>32545507</t>
  </si>
  <si>
    <t xml:space="preserve">GOMEZ ATARAMA SEGUNDO SIXTO </t>
  </si>
  <si>
    <t>577261SGAER6</t>
  </si>
  <si>
    <t>03384225</t>
  </si>
  <si>
    <t xml:space="preserve">LARA CRUZ LUIS ALBERTO </t>
  </si>
  <si>
    <t>586511LLCAZ1</t>
  </si>
  <si>
    <t>CASERIO BATANES MZ.A1-08</t>
  </si>
  <si>
    <t>02694308</t>
  </si>
  <si>
    <t>MORAN LOPEZ MANUEL</t>
  </si>
  <si>
    <t>MZ.J LT.2 ASENT.H.NUEVO CATACAOS</t>
  </si>
  <si>
    <t>03319184</t>
  </si>
  <si>
    <t xml:space="preserve">AGUILAR PULACHE ANDRES </t>
  </si>
  <si>
    <t>515661AAPIA1</t>
  </si>
  <si>
    <t>JR.CALLAO 417</t>
  </si>
  <si>
    <t>40610570</t>
  </si>
  <si>
    <t>APONTE CHUQUIHUANCA WILLIAM BLADIMIR</t>
  </si>
  <si>
    <t>40283506</t>
  </si>
  <si>
    <t xml:space="preserve">ATARAMA HERNANDEZ JIMY FRANKLIN </t>
  </si>
  <si>
    <t>587221JAHRN0</t>
  </si>
  <si>
    <t>MZ.B LT.3 EL BOSQUE 2DA.ETAPA</t>
  </si>
  <si>
    <t>140140 | LIMA-LIMA-SAN BORJA</t>
  </si>
  <si>
    <t>03368329</t>
  </si>
  <si>
    <t xml:space="preserve">BERECHE ATARAMA ENRIQUE </t>
  </si>
  <si>
    <t>558771EBAER5</t>
  </si>
  <si>
    <t>BAZANES</t>
  </si>
  <si>
    <t>32544039</t>
  </si>
  <si>
    <t xml:space="preserve">BERRU AGUILAR JORGE LUIS </t>
  </si>
  <si>
    <t>MZ.M LT.05 CASERIO BATANES</t>
  </si>
  <si>
    <t>75248943</t>
  </si>
  <si>
    <t>COLLAZOS CALDERON HERMENSON SEBASTIAN</t>
  </si>
  <si>
    <t>CUIDAD ROJA MZ. M2 LT. 03</t>
  </si>
  <si>
    <t>190501 | PIURA-PAITA-PAITA</t>
  </si>
  <si>
    <t>03302741</t>
  </si>
  <si>
    <t xml:space="preserve">CRUZ ELIAS JOSE </t>
  </si>
  <si>
    <t>540891JCEZA7</t>
  </si>
  <si>
    <t>72904378</t>
  </si>
  <si>
    <t xml:space="preserve">CRUZ MORALES PRAXEDES MARTIN </t>
  </si>
  <si>
    <t>658551PCMZA7</t>
  </si>
  <si>
    <t>MZ. H LT. 04 VILLA BATANES</t>
  </si>
  <si>
    <t>45076647</t>
  </si>
  <si>
    <t xml:space="preserve">CRUZ RAMOS JAVIER ALONSO </t>
  </si>
  <si>
    <t>622581JCRZO0</t>
  </si>
  <si>
    <t>LAS PALMERAS SANTA ANITA 1ER SECT. MZ. I LT. 20</t>
  </si>
  <si>
    <t>43007373</t>
  </si>
  <si>
    <t xml:space="preserve">GALLARDO SEMINARIO NELSON JAVIER </t>
  </si>
  <si>
    <t>611551NGSLI4</t>
  </si>
  <si>
    <t>MZ U LT 13 CASERIO BATANES</t>
  </si>
  <si>
    <t>32544410</t>
  </si>
  <si>
    <t xml:space="preserve">GUERRERO GARCIA SEGUNDO GAMANIEL </t>
  </si>
  <si>
    <t>CASERIO CHARANAL BAJO S\/N</t>
  </si>
  <si>
    <t>72460088</t>
  </si>
  <si>
    <t xml:space="preserve">LOPEZ IMAN JUAN CARLOS </t>
  </si>
  <si>
    <t>636771JLIEN9</t>
  </si>
  <si>
    <t>VILLA BATANES MZ F LT 16</t>
  </si>
  <si>
    <t>42265793</t>
  </si>
  <si>
    <t xml:space="preserve">MENDOZA CRUZ EDWIN JAVIER </t>
  </si>
  <si>
    <t>606831EMCDZ1</t>
  </si>
  <si>
    <t>CASERIO BATANES MZ K LT 18</t>
  </si>
  <si>
    <t>03310690</t>
  </si>
  <si>
    <t xml:space="preserve">MORE CHAVEZ SEFERINO </t>
  </si>
  <si>
    <t>32545580</t>
  </si>
  <si>
    <t xml:space="preserve">NAVARRO OROZCO EDILBERTO </t>
  </si>
  <si>
    <t>562761ENOAZ0</t>
  </si>
  <si>
    <t>33649156</t>
  </si>
  <si>
    <t xml:space="preserve">NINAMAQUE MORE TELMO </t>
  </si>
  <si>
    <t>INT. 1 CASERIO CHARANAL MZ. A LT. 1</t>
  </si>
  <si>
    <t>75554551</t>
  </si>
  <si>
    <t xml:space="preserve">NORIEGA GARCIA ALEX OBIDIO </t>
  </si>
  <si>
    <t>CASERIO SAN PEDRO</t>
  </si>
  <si>
    <t>46059294</t>
  </si>
  <si>
    <t xml:space="preserve">PEÑA PAZ CRISTOBAL </t>
  </si>
  <si>
    <t>MZ.B LT.3 ASENT.H. VALENTIN</t>
  </si>
  <si>
    <t>40278993</t>
  </si>
  <si>
    <t xml:space="preserve">SARANGO ANCAJIMA ARMANDO </t>
  </si>
  <si>
    <t>45624788</t>
  </si>
  <si>
    <t xml:space="preserve">YOVERA VALVERDE HENRY </t>
  </si>
  <si>
    <t>CALLE 09 DE OCTUBRE S\/N VILLA BATANES</t>
  </si>
  <si>
    <t>42626997</t>
  </si>
  <si>
    <t>MERINO CALDERON RICARDO LLONEL</t>
  </si>
  <si>
    <t>210-01-0246827</t>
  </si>
  <si>
    <t>44086821</t>
  </si>
  <si>
    <t>ANDRADE HUAMAN ELADIO</t>
  </si>
  <si>
    <t>571891EAHRM2</t>
  </si>
  <si>
    <t>CALLE LOS PINOS 204 ASENT H. NUEVO CHICLAYITO</t>
  </si>
  <si>
    <t>03374245</t>
  </si>
  <si>
    <t>CHUMACERO CALLE FLORENTINO</t>
  </si>
  <si>
    <t>CASERIO QUINCHAYO GRANDE S\/N</t>
  </si>
  <si>
    <t>43034450</t>
  </si>
  <si>
    <t>AGUILAR PANTA EDWIN</t>
  </si>
  <si>
    <t>312101EAPIT4</t>
  </si>
  <si>
    <t>41759028</t>
  </si>
  <si>
    <t>ATARAMA SERNAQUE ALFREDO TIMOTEO</t>
  </si>
  <si>
    <t>ZONA FATIMA S\/N VILLA BATANES</t>
  </si>
  <si>
    <t>44287572</t>
  </si>
  <si>
    <t>CALLE MORALES FRANKLIN ALEXANDER</t>
  </si>
  <si>
    <t>ASENT.H.CONSUELO DE VELASCO MZ.D LT.9</t>
  </si>
  <si>
    <t>03337198</t>
  </si>
  <si>
    <t>CHAVEZ SULUCO JORGE AGAPITO</t>
  </si>
  <si>
    <t>CASERIO SOLUMBRE S\/N</t>
  </si>
  <si>
    <t>32544693</t>
  </si>
  <si>
    <t>CRUZ CHIROQUE BLADIMIRO</t>
  </si>
  <si>
    <t>262771BCCZR7</t>
  </si>
  <si>
    <t>CASERIO BATANES MZ.C LT.09</t>
  </si>
  <si>
    <t>03372535</t>
  </si>
  <si>
    <t xml:space="preserve">ELIAS BRUNO JOSE LUIS </t>
  </si>
  <si>
    <t>AV.JOSE FAUSTINO SANCHEZ CARRION S\/N</t>
  </si>
  <si>
    <t>74537215</t>
  </si>
  <si>
    <t>GARCIA AGUILAR MARCOS DANNY</t>
  </si>
  <si>
    <t>661731MGACI0</t>
  </si>
  <si>
    <t>MZ. B - 17 URB. SAN ANTONIO</t>
  </si>
  <si>
    <t>03355737</t>
  </si>
  <si>
    <t>LOPEZ ATARAMA DAGOBERTO</t>
  </si>
  <si>
    <t>CPM. BATANES MZ. Y LT. 2</t>
  </si>
  <si>
    <t>02811551</t>
  </si>
  <si>
    <t>RODRIGUEZ CHAVEZ CARLOS WILMER</t>
  </si>
  <si>
    <t>554571CRCRV7</t>
  </si>
  <si>
    <t>ASENT.H.LOS ALMENDROS MZ.B LT.11</t>
  </si>
  <si>
    <t>02843360</t>
  </si>
  <si>
    <t>SARANGO ZAPATA WILSON</t>
  </si>
  <si>
    <t>PABUR VIEJO</t>
  </si>
  <si>
    <t>02669085</t>
  </si>
  <si>
    <t>SEMINARIO CHIROQUE ENRIQUE</t>
  </si>
  <si>
    <t>224091ESCIR0</t>
  </si>
  <si>
    <t>MZ. C4 LT. 11 ASENT H EL INDIO</t>
  </si>
  <si>
    <t>03307876</t>
  </si>
  <si>
    <t>TANDAZO HERNANDEZ HILDREBANDO</t>
  </si>
  <si>
    <t>42655385</t>
  </si>
  <si>
    <t>VARGAS BERRU ARNALDO</t>
  </si>
  <si>
    <t>609631AVBGR1</t>
  </si>
  <si>
    <t>BATANES MZ. CH LT. 03</t>
  </si>
  <si>
    <t>75196451</t>
  </si>
  <si>
    <t xml:space="preserve">LOZADA CASTRO JOEL ALONZO </t>
  </si>
  <si>
    <t>646101JLCAT8</t>
  </si>
  <si>
    <t>RENE DE LA COLINA V-10 APV SANTA ROSA</t>
  </si>
  <si>
    <t>070105 | CUSCO-CUSCO-SAN SEBASTIAN</t>
  </si>
  <si>
    <t>47424530</t>
  </si>
  <si>
    <t>ADRIANZEN ALBURQUEQUE, JAIME JAVIER</t>
  </si>
  <si>
    <t>334871JAAIU9</t>
  </si>
  <si>
    <t>LAMPA 1016 PS.A</t>
  </si>
  <si>
    <t>140101 | LIMA-LIMA-LIMA</t>
  </si>
  <si>
    <t>03319873</t>
  </si>
  <si>
    <t>AGUILAR PULACHE PEDRO</t>
  </si>
  <si>
    <t>48438604</t>
  </si>
  <si>
    <t>ALACHE LAZARO KEIDIN LEONEL</t>
  </si>
  <si>
    <t>646831KALCA8</t>
  </si>
  <si>
    <t>CHARANAL</t>
  </si>
  <si>
    <t>03303660</t>
  </si>
  <si>
    <t>CARRION AGUILAR JOSE ALEJANDRO</t>
  </si>
  <si>
    <t>MZ.N LT.33 CASERIO BATANES</t>
  </si>
  <si>
    <t>03305433</t>
  </si>
  <si>
    <t>CARRION AGUILAR VICTOR</t>
  </si>
  <si>
    <t>530151VCARI1</t>
  </si>
  <si>
    <t>MZ.Q1 LT.7 CASERIO BATANES</t>
  </si>
  <si>
    <t>46930469</t>
  </si>
  <si>
    <t>CASTILLO LOPEZ, IGINEO</t>
  </si>
  <si>
    <t>32543208</t>
  </si>
  <si>
    <t>CESPEDES CORONADO FREDDY HERNAN</t>
  </si>
  <si>
    <t>558811FCCPO5</t>
  </si>
  <si>
    <t>03381619</t>
  </si>
  <si>
    <t>CRUZ TANDAZO JOSE MARTIN</t>
  </si>
  <si>
    <t>40781698</t>
  </si>
  <si>
    <t>GALLARDO ALBAN ARNALDO</t>
  </si>
  <si>
    <t>32543347</t>
  </si>
  <si>
    <t>GALLARDO MORAN ESPIDION</t>
  </si>
  <si>
    <t>562041EGMLA8</t>
  </si>
  <si>
    <t>74588512</t>
  </si>
  <si>
    <t>GARCIA LOPEZ CRISTHIAN YORGIO</t>
  </si>
  <si>
    <t>647831CGLCE6</t>
  </si>
  <si>
    <t>MZ.L4 LT.29 2A ET. STA. LUZMILA</t>
  </si>
  <si>
    <t>140106 | LIMA-LIMA-COMAS</t>
  </si>
  <si>
    <t>03330736</t>
  </si>
  <si>
    <t>GOMEZ ATARAMA FERNANDO</t>
  </si>
  <si>
    <t>542851FGAER5</t>
  </si>
  <si>
    <t>42104497</t>
  </si>
  <si>
    <t>GOMEZ CASTILLO SEGUNDO CLODOVEO</t>
  </si>
  <si>
    <t>47144093</t>
  </si>
  <si>
    <t>LOPEZ IPANAQUE DEYBI</t>
  </si>
  <si>
    <t>637841DLIEN0</t>
  </si>
  <si>
    <t>03300650</t>
  </si>
  <si>
    <t>LOPEZ PALACIOS, FLORO</t>
  </si>
  <si>
    <t>C.P.M. BATANES S\/N</t>
  </si>
  <si>
    <t>74588522</t>
  </si>
  <si>
    <t>LOZADA MENDOZA RONALDO RENETH</t>
  </si>
  <si>
    <t>659631RLMAD8</t>
  </si>
  <si>
    <t>BATANES MZ. 01 LT. 11</t>
  </si>
  <si>
    <t>03310577</t>
  </si>
  <si>
    <t>MORE VILCHEZ OSWALDO</t>
  </si>
  <si>
    <t>243261OMVEC8</t>
  </si>
  <si>
    <t>42018433</t>
  </si>
  <si>
    <t>NAMUCHE CRUZ OMAR MIGUEL</t>
  </si>
  <si>
    <t>73462908</t>
  </si>
  <si>
    <t>PACHERREZ NAVARRO AMARLY</t>
  </si>
  <si>
    <t>654931APNHA9</t>
  </si>
  <si>
    <t>CAS. CHARANAL MZ. C LT. 40</t>
  </si>
  <si>
    <t>03315298</t>
  </si>
  <si>
    <t>REYES AGUILAR ROMULO</t>
  </si>
  <si>
    <t>74557928</t>
  </si>
  <si>
    <t>RIMAYCUNA LOPEZ GUILLERMO</t>
  </si>
  <si>
    <t>350071GRLAE9</t>
  </si>
  <si>
    <t>CHARANAL BAJO</t>
  </si>
  <si>
    <t>03311234</t>
  </si>
  <si>
    <t>RIVERA BRAN ROMULO</t>
  </si>
  <si>
    <t>42998546</t>
  </si>
  <si>
    <t xml:space="preserve">RIVERA CORDOVA JAMES ALEXANDER </t>
  </si>
  <si>
    <t>MZ.T4 LT.22 CIUDAD DEL PESCADOR</t>
  </si>
  <si>
    <t>240102 |  -CALLAO-BELLAVISTA</t>
  </si>
  <si>
    <t>41759045</t>
  </si>
  <si>
    <t>SANDOVAL MAZA WALTER EDUARDO</t>
  </si>
  <si>
    <t>601331WSMDA1</t>
  </si>
  <si>
    <t>42152600</t>
  </si>
  <si>
    <t xml:space="preserve">URBINA LOPEZ JOSE ISABEL </t>
  </si>
  <si>
    <t>605751JULIE2</t>
  </si>
  <si>
    <t>CASERIO TALANDRACAS S\/N</t>
  </si>
  <si>
    <t>32544806</t>
  </si>
  <si>
    <t>VALDEZ AGUILAR SEBASTIAN</t>
  </si>
  <si>
    <t>72781275</t>
  </si>
  <si>
    <t>ACOSTA LOZADA MIGUEL ANGEL</t>
  </si>
  <si>
    <t>646001MALSA8</t>
  </si>
  <si>
    <t>VILLA BATANES MZ.P1 LT.07</t>
  </si>
  <si>
    <t>42188254</t>
  </si>
  <si>
    <t>AGUILAR LESCANO JORGE LUIS</t>
  </si>
  <si>
    <t>593491JALIC0</t>
  </si>
  <si>
    <t>CALLE SAN MARTIN S\/N VILLA BATANES</t>
  </si>
  <si>
    <t>42580382</t>
  </si>
  <si>
    <t>ALBURQUEQUE AGUILAR JORGE LUIS</t>
  </si>
  <si>
    <t>587651JAAUI7</t>
  </si>
  <si>
    <t>MZ R2-03 CASERIO BATANES</t>
  </si>
  <si>
    <t>03379155</t>
  </si>
  <si>
    <t xml:space="preserve">BERRU AGUILAR EDGAR ENRIQUE </t>
  </si>
  <si>
    <t>577401EBARI0</t>
  </si>
  <si>
    <t>MZ.N LT.05 INT.01 CASERIO BATANES</t>
  </si>
  <si>
    <t>47107742</t>
  </si>
  <si>
    <t xml:space="preserve">CASTRO YAPAPASCA FREDY RONALD </t>
  </si>
  <si>
    <t>637521FCYTA6</t>
  </si>
  <si>
    <t>05 2030 LOS MEDANOS MZ. E LT. 21</t>
  </si>
  <si>
    <t>43629106</t>
  </si>
  <si>
    <t>JUAREZ CHIROQUE SANTOS</t>
  </si>
  <si>
    <t>566031SJCRR9</t>
  </si>
  <si>
    <t>CASERIO BATANES S/N</t>
  </si>
  <si>
    <t>03307859</t>
  </si>
  <si>
    <t>MAZA CHIROQUE FRANCISCO</t>
  </si>
  <si>
    <t>532471FMCAR1</t>
  </si>
  <si>
    <t>C.P.M BATANES MZ 01</t>
  </si>
  <si>
    <t>03383921</t>
  </si>
  <si>
    <t>RAMIREZ PAZ ELGAR</t>
  </si>
  <si>
    <t>587041ERPIZ6</t>
  </si>
  <si>
    <t>MONTERRICO</t>
  </si>
  <si>
    <t>03352655</t>
  </si>
  <si>
    <t>VALDIVIEZO RIVAS SEGUNDO MAXIMO</t>
  </si>
  <si>
    <t>215101SVRDA3</t>
  </si>
  <si>
    <t>BATANES MZ. I1 LT. 18</t>
  </si>
  <si>
    <t>43565159</t>
  </si>
  <si>
    <t>ATARAMA APONTE MARCO ANTONIO</t>
  </si>
  <si>
    <t>615521MAARN6</t>
  </si>
  <si>
    <t>CASERIO BATANES MZ.LL LT.02</t>
  </si>
  <si>
    <t>03319961</t>
  </si>
  <si>
    <t>BARRANZUELA LOPEZ FLORO</t>
  </si>
  <si>
    <t>MZ.N LT.09 CASERIO BATANES</t>
  </si>
  <si>
    <t>74592485</t>
  </si>
  <si>
    <t>BERECHE APONTE WILDER ENEIDER</t>
  </si>
  <si>
    <t>660801WBAEN9</t>
  </si>
  <si>
    <t>CAS. BATANES MZ. P LT. 05</t>
  </si>
  <si>
    <t>40671983</t>
  </si>
  <si>
    <t>CASTILLO LAZARO ANIBAL</t>
  </si>
  <si>
    <t>574551ACLTA6</t>
  </si>
  <si>
    <t>CASERIO NUEVO PROGRESO-CHARANAL S\/N</t>
  </si>
  <si>
    <t>03357804</t>
  </si>
  <si>
    <t>CHAVEZ IMAN ARCADIO</t>
  </si>
  <si>
    <t>543981ACIVN4</t>
  </si>
  <si>
    <t>03381362</t>
  </si>
  <si>
    <t>CHIROQUE SARANGO MARCOS EDWING</t>
  </si>
  <si>
    <t>584191MCSRA2</t>
  </si>
  <si>
    <t>03380038</t>
  </si>
  <si>
    <t>CORTEZ GALLARDO JUAN CARLOS</t>
  </si>
  <si>
    <t>570951JCGTL5</t>
  </si>
  <si>
    <t>74588515</t>
  </si>
  <si>
    <t>CRUZ GALLARDO ESWIN MIGUEL</t>
  </si>
  <si>
    <t>654351ECGZL1</t>
  </si>
  <si>
    <t>BATANES MZ. C LT. 03</t>
  </si>
  <si>
    <t>40498170</t>
  </si>
  <si>
    <t xml:space="preserve">CRUZ TANDAZO CESAR AUGUSTO </t>
  </si>
  <si>
    <t>585401CCTZD3</t>
  </si>
  <si>
    <t>48841483</t>
  </si>
  <si>
    <t>GARCIA RIJALBA EDI ANTONIO</t>
  </si>
  <si>
    <t>603011EGRCA5</t>
  </si>
  <si>
    <t>46602018</t>
  </si>
  <si>
    <t>GOMEZ SARANGO ALEX JAVIER</t>
  </si>
  <si>
    <t>MZ.D-7 LT.12 BOCANEGRA SEC.III</t>
  </si>
  <si>
    <t>240101 |  -CALLAO-CALLAO</t>
  </si>
  <si>
    <t>INCAPACIDAD</t>
  </si>
  <si>
    <t>CALLE ALAN GARCIA S\/N</t>
  </si>
  <si>
    <t>210-01-9996611</t>
  </si>
  <si>
    <t>03310890</t>
  </si>
  <si>
    <t>LOPEZ PALACIOS MERCEDES</t>
  </si>
  <si>
    <t>MZ Z LT 17M CASERIO BATANES</t>
  </si>
  <si>
    <t>03370341</t>
  </si>
  <si>
    <t>LOPEZ ROJAS ORLANDO</t>
  </si>
  <si>
    <t>522101OLREA4</t>
  </si>
  <si>
    <t>VILLA DEL NORTE MZ. J LT. 01</t>
  </si>
  <si>
    <t>03353005</t>
  </si>
  <si>
    <t xml:space="preserve">LOZADA CELI CESAR AUGUSTO </t>
  </si>
  <si>
    <t>530111CLCAI0</t>
  </si>
  <si>
    <t>03376195</t>
  </si>
  <si>
    <t xml:space="preserve">MAZA CHIROQUE SEGUNDO FAUSTINO </t>
  </si>
  <si>
    <t>03356954</t>
  </si>
  <si>
    <t>MAZA IPANAQUE FELIX</t>
  </si>
  <si>
    <t>74592205</t>
  </si>
  <si>
    <t>MENDOZA RIVERA ALDO MARTIN</t>
  </si>
  <si>
    <t>654611AMRDE5</t>
  </si>
  <si>
    <t>BATANES MZ. K-15</t>
  </si>
  <si>
    <t>42107240</t>
  </si>
  <si>
    <t>NAVARRO PAZ DAVID</t>
  </si>
  <si>
    <t>606351DNPAZ8</t>
  </si>
  <si>
    <t>03380114</t>
  </si>
  <si>
    <t>PALACIOS CHICOMA MARCOS</t>
  </si>
  <si>
    <t>554861MPCAC0</t>
  </si>
  <si>
    <t>44362429</t>
  </si>
  <si>
    <t>PRADO LOPEZ ANSELMO ADEMAR</t>
  </si>
  <si>
    <t>619731APLDE4</t>
  </si>
  <si>
    <t>32545262</t>
  </si>
  <si>
    <t>SARANGO NUNURA JOSE FERNANDO</t>
  </si>
  <si>
    <t>562321JSNAU0</t>
  </si>
  <si>
    <t>PSJ. ACARI 456 P. JOVEN CONDE DE LA VEGA BAJA</t>
  </si>
  <si>
    <t>80317113</t>
  </si>
  <si>
    <t>SILVA LARA WILLIAN</t>
  </si>
  <si>
    <t>CALLE CESAR VALLEJO CP.BATANES</t>
  </si>
  <si>
    <t>74592192</t>
  </si>
  <si>
    <t>VALDEZ RAMIREZ YIBI PAUL</t>
  </si>
  <si>
    <t>659671YVRDI1</t>
  </si>
  <si>
    <t>BATANES MZ. B LT. 13</t>
  </si>
  <si>
    <t>40896733</t>
  </si>
  <si>
    <t>VILELA CARRION JOEL</t>
  </si>
  <si>
    <t>03306114</t>
  </si>
  <si>
    <t>YMAN RUIZ PABLO</t>
  </si>
  <si>
    <t>535551PYRNZ0</t>
  </si>
  <si>
    <t>03360088</t>
  </si>
  <si>
    <t>ANCAJIMA OLAYA MIGUEL</t>
  </si>
  <si>
    <t>MZ.LL LT.21 CASERIO BATANES</t>
  </si>
  <si>
    <t>03355432</t>
  </si>
  <si>
    <t xml:space="preserve">CHIROQUE CARRION CESAR LUIS </t>
  </si>
  <si>
    <t>542021CCCRR0</t>
  </si>
  <si>
    <t>80598654</t>
  </si>
  <si>
    <t>ERAZO MONTALBAN CONCEPCION</t>
  </si>
  <si>
    <t>75888405</t>
  </si>
  <si>
    <t xml:space="preserve">LEON HERNANDEZ FRANKILN ALEXIS </t>
  </si>
  <si>
    <t>667731FLHNN3</t>
  </si>
  <si>
    <t>CAS. BATANES MZ. M1 LT. 03</t>
  </si>
  <si>
    <t>76661565</t>
  </si>
  <si>
    <t>OLAYA ROJAS GASTON DAVID</t>
  </si>
  <si>
    <t>UPIS P.LIBRE LOS CLAVELES MZ. J LT. 13</t>
  </si>
  <si>
    <t>42107245</t>
  </si>
  <si>
    <t>ROSAS NIMA MIGUEL ANGEL</t>
  </si>
  <si>
    <t>582441MRNAA6</t>
  </si>
  <si>
    <t>ZONA SAN JUAN PACCHA SAN FRANCISCO MZ. 13</t>
  </si>
  <si>
    <t>03377633</t>
  </si>
  <si>
    <t>SANTOS MORE CARLOS ENRRIQUE</t>
  </si>
  <si>
    <t>567701CSMTE7</t>
  </si>
  <si>
    <t>48332981</t>
  </si>
  <si>
    <t xml:space="preserve">SARANGO ALVA JORGE LUIS </t>
  </si>
  <si>
    <t>654821JSSNV0</t>
  </si>
  <si>
    <t>MZ V2 LT 13 COOP.VIV.UNIVERSAL</t>
  </si>
  <si>
    <t>42206495</t>
  </si>
  <si>
    <t>SERNAQUE APONTE JOSE LUIS</t>
  </si>
  <si>
    <t>598851JSANN6</t>
  </si>
  <si>
    <t>43694130</t>
  </si>
  <si>
    <t>SILVA CRUZ JHON CARLOS</t>
  </si>
  <si>
    <t>616451JSCVZ4</t>
  </si>
  <si>
    <t>BATANES MZ. J1 LT. 01</t>
  </si>
  <si>
    <t>46330935</t>
  </si>
  <si>
    <t xml:space="preserve">VALVERDE ATO GUILLERMO </t>
  </si>
  <si>
    <t>328961GVAVO6</t>
  </si>
  <si>
    <t>CASERIO BATANES MZ.C2 LT.05</t>
  </si>
  <si>
    <t>76632123</t>
  </si>
  <si>
    <t>VARGAS BARRANZUELA JASSSON WILIAN</t>
  </si>
  <si>
    <t>656911JVBGR0</t>
  </si>
  <si>
    <t>75075293</t>
  </si>
  <si>
    <t>AGUILAR IMAN BRAYAN SMITH</t>
  </si>
  <si>
    <t>ICA CAMPO AMOR ETAPA D MZ. 11 LT. 28</t>
  </si>
  <si>
    <t>230301 | TUMBES-ZARUMILLA-ZARUMILLA</t>
  </si>
  <si>
    <t>47254027</t>
  </si>
  <si>
    <t xml:space="preserve">ALBURQUEQUE CHAVEZ HENRRY DAVID </t>
  </si>
  <si>
    <t>334031HACUV0</t>
  </si>
  <si>
    <t>CASERIO BATANES MZ. R2 LT. 03</t>
  </si>
  <si>
    <t>73234822</t>
  </si>
  <si>
    <t>ALFARO RAMOS ANTHONY JACKSON</t>
  </si>
  <si>
    <t>659941AARAO2</t>
  </si>
  <si>
    <t>MZ. F2 LT. 06 VILLA BATANES</t>
  </si>
  <si>
    <t>42829244</t>
  </si>
  <si>
    <t xml:space="preserve">ANTON GALLARDO CRISTHIAM MILTON </t>
  </si>
  <si>
    <t>47735171</t>
  </si>
  <si>
    <t>CALDERON CHERO ANGEL MIGUEL</t>
  </si>
  <si>
    <t>633831ACCDR0</t>
  </si>
  <si>
    <t>47223295</t>
  </si>
  <si>
    <t>CORDOVA RUIZ CLEYDI MEDARDO</t>
  </si>
  <si>
    <t>338381CCRDZ7</t>
  </si>
  <si>
    <t>BATANES MZ. A1 LT. 10</t>
  </si>
  <si>
    <t>43423466</t>
  </si>
  <si>
    <t xml:space="preserve">CRESPO RAMOS LUIS ALONSO </t>
  </si>
  <si>
    <t>613901LCRSO5</t>
  </si>
  <si>
    <t>BATANES MZ. U1 LT. 01</t>
  </si>
  <si>
    <t>03352959</t>
  </si>
  <si>
    <t xml:space="preserve">GALLARDO ALBAN LUIS MARTIN </t>
  </si>
  <si>
    <t>539981LGALA6</t>
  </si>
  <si>
    <t>74029604</t>
  </si>
  <si>
    <t>GOMEZ MORE SERGIO ALEXIS</t>
  </si>
  <si>
    <t>BATANES MZ. O1 LT. 09</t>
  </si>
  <si>
    <t>03311281</t>
  </si>
  <si>
    <t xml:space="preserve">IMAN NAMUCHE  MANUEL </t>
  </si>
  <si>
    <t>511461MINNU0</t>
  </si>
  <si>
    <t>CAS. SAN FRANCISCO MZ. J LT. 56 PIURA-MORROPON-CHULUCANAS </t>
  </si>
  <si>
    <t>03352828</t>
  </si>
  <si>
    <t xml:space="preserve">LARA ALACHE MANUEL JESUS </t>
  </si>
  <si>
    <t>03330272</t>
  </si>
  <si>
    <t xml:space="preserve">LARA ANCAJIMA CESAR AUGUSTO </t>
  </si>
  <si>
    <t>250141CLAAA0</t>
  </si>
  <si>
    <t>03308033</t>
  </si>
  <si>
    <t>LARA VALVERDE CESAR AUGUSTO</t>
  </si>
  <si>
    <t>44739317</t>
  </si>
  <si>
    <t>MENDOZA RIVERA OLVER LEONEL</t>
  </si>
  <si>
    <t>620251OMRDE3</t>
  </si>
  <si>
    <t>MZ.K. LT.15 CASERIO BATANES</t>
  </si>
  <si>
    <t>41393978</t>
  </si>
  <si>
    <t xml:space="preserve">OLAYA SAHUMA JUAN EMILIO </t>
  </si>
  <si>
    <t>JR. 28 DE MARZO 160 LA FLOR DE CARABAYLLO</t>
  </si>
  <si>
    <t>140105 | LIMA-LIMA-CARABAYLLO</t>
  </si>
  <si>
    <t>72630956</t>
  </si>
  <si>
    <t>PALACIOS ALBURQUEQUE YERINSON EDUARDO</t>
  </si>
  <si>
    <t>340761YPAAU3</t>
  </si>
  <si>
    <t>73354196</t>
  </si>
  <si>
    <t>RAMOS LOPEZ ROMARIO</t>
  </si>
  <si>
    <t>349541RRLOE6</t>
  </si>
  <si>
    <t>CALLE 3 MZ.J LT.08 COOP. MIGUEL GRAU</t>
  </si>
  <si>
    <t>46304142</t>
  </si>
  <si>
    <t xml:space="preserve">RIJALBA ROSALES MISAEL </t>
  </si>
  <si>
    <t>609941MRRAA0</t>
  </si>
  <si>
    <t>CASERIO LAS LOMAS</t>
  </si>
  <si>
    <t>190109 | PIURA-PIURA-TAMBO GRANDE</t>
  </si>
  <si>
    <t>46162173</t>
  </si>
  <si>
    <t>SARANGO CRUZ DANIEL</t>
  </si>
  <si>
    <t>628161DSCAZ0</t>
  </si>
  <si>
    <t>CASERIO BATANES MZ.LL-11</t>
  </si>
  <si>
    <t>74739909</t>
  </si>
  <si>
    <t>LOPEZ JIMENEZ EDUEL</t>
  </si>
  <si>
    <t>SALDO DE OBRA CENTRO DE SALUD SANTO DOMINGO</t>
  </si>
  <si>
    <t>CAS SAN AGUSTIN PIURA-MORROPON-SANTO DOMINGO</t>
  </si>
  <si>
    <t>43742339</t>
  </si>
  <si>
    <t xml:space="preserve">CALLE PEÑA EDUARDO </t>
  </si>
  <si>
    <t>210-01-9283584</t>
  </si>
  <si>
    <t>42370348</t>
  </si>
  <si>
    <t xml:space="preserve">CRUZ AGUILAR ISMAEL </t>
  </si>
  <si>
    <t>CALLE LOS HERALDOS NEGROS S\/N VILLA BATANES</t>
  </si>
  <si>
    <t>210-01-0438548</t>
  </si>
  <si>
    <t>48548335</t>
  </si>
  <si>
    <t>CRUZ CHERO JUNIOR MANUEL</t>
  </si>
  <si>
    <t>CASERIO BATANES MZ. H LT. 09</t>
  </si>
  <si>
    <t>46191288</t>
  </si>
  <si>
    <t xml:space="preserve">PINTADO VALLADOLID BLEYDER JOEL </t>
  </si>
  <si>
    <t>MZ.C LT.02 ASENT.H. MICAELA BASTIDAS</t>
  </si>
  <si>
    <t>210-01-0383229</t>
  </si>
  <si>
    <t>43835181</t>
  </si>
  <si>
    <t xml:space="preserve">SEMINARIO OLAYA MAX ELVIS </t>
  </si>
  <si>
    <t>588941MSOIY0</t>
  </si>
  <si>
    <t>210-01-0469572</t>
  </si>
  <si>
    <t>47684139</t>
  </si>
  <si>
    <t xml:space="preserve">SOJO SAHUMA WUILLIAM ANTONIO </t>
  </si>
  <si>
    <t>639941WSSOU2</t>
  </si>
  <si>
    <t>LAS CASUARINAS DE GUADALUPE MZ. C LT. 05</t>
  </si>
  <si>
    <t xml:space="preserve"> |  -CALLAO-MI PERU</t>
  </si>
  <si>
    <t>210-01-8237617</t>
  </si>
  <si>
    <t>03383351</t>
  </si>
  <si>
    <t xml:space="preserve">VALENCIA CRISANTO PEDRO PABLO </t>
  </si>
  <si>
    <t>210-01-0509518</t>
  </si>
  <si>
    <t>03474438</t>
  </si>
  <si>
    <t xml:space="preserve">RUIZ FARFAN JOSE DEL CARMEN </t>
  </si>
  <si>
    <t>CALLE LAS GOLONDRINAS 102 CASERIO LAS GOLONDRINAS</t>
  </si>
  <si>
    <t>190604 | PIURA-SULLANA-MARCAVELICA</t>
  </si>
  <si>
    <t>46765907</t>
  </si>
  <si>
    <t>ROJAS CORDOVA ISAEL</t>
  </si>
  <si>
    <t>MZ. F LT. 11 ASOC. VIV. VALLE DEL MANTARO LIMA-LIMA-SAN JUAN DE LURIGANCHO  </t>
  </si>
  <si>
    <t>76306588</t>
  </si>
  <si>
    <t xml:space="preserve">VILLASECA FLORES EDINSON JEANPIERS </t>
  </si>
  <si>
    <t>650221EVFLR7</t>
  </si>
  <si>
    <t>PIURA MZ C8 LT 31 BOCANEGRA ZONA 2</t>
  </si>
  <si>
    <t>210-01-0545689</t>
  </si>
  <si>
    <t>03368087</t>
  </si>
  <si>
    <t xml:space="preserve">BERRU AGUILAR VICTOR JULIO </t>
  </si>
  <si>
    <t>MZ Y LT 02 CASERIO BATANES</t>
  </si>
  <si>
    <t>210-01-8286766</t>
  </si>
  <si>
    <t>42467278</t>
  </si>
  <si>
    <t xml:space="preserve">CHAVEZ ATARAMA DANY DANIEL </t>
  </si>
  <si>
    <t>601781DCAVR7</t>
  </si>
  <si>
    <t>CALLE JAVIER HERAUD S\/N VILLA BATANES</t>
  </si>
  <si>
    <t>210-01-0548433</t>
  </si>
  <si>
    <t>48067492</t>
  </si>
  <si>
    <t xml:space="preserve">CHAVEZ MAZA NIELS PAUL </t>
  </si>
  <si>
    <t>LAS ABUTARDAS MIGUEL GRAU MZ. F LT. 11</t>
  </si>
  <si>
    <t>03366736</t>
  </si>
  <si>
    <t xml:space="preserve">GOMEZ SARANGO WALTER </t>
  </si>
  <si>
    <t>262361WGSEA9</t>
  </si>
  <si>
    <t>VILLA BATANES MZ.N LT.29</t>
  </si>
  <si>
    <t>210-01-8267941</t>
  </si>
  <si>
    <t>03312264</t>
  </si>
  <si>
    <t xml:space="preserve">HERNANDEZ CHIROQUE PORFIRIO </t>
  </si>
  <si>
    <t>500361PHCNR3</t>
  </si>
  <si>
    <t>210-01-3232995</t>
  </si>
  <si>
    <t>40283503</t>
  </si>
  <si>
    <t xml:space="preserve">JUAREZ MOREY MARTIN SANTOS </t>
  </si>
  <si>
    <t>586361MJMRE5</t>
  </si>
  <si>
    <t>210-01-0555782</t>
  </si>
  <si>
    <t>74592256</t>
  </si>
  <si>
    <t xml:space="preserve">MAZA RAMOS JUAN RICARDO </t>
  </si>
  <si>
    <t>CA. JOSE ABELARDO QUIÑONES 109 LUCYANA 1RA ET.</t>
  </si>
  <si>
    <t>210-01-0542693</t>
  </si>
  <si>
    <t>03372407</t>
  </si>
  <si>
    <t xml:space="preserve">MENA RAMIREZ PEDRO PABLO </t>
  </si>
  <si>
    <t>572071PMRAI8</t>
  </si>
  <si>
    <t>CASERIO PIURA LA VIEJA S\/N</t>
  </si>
  <si>
    <t>210-01-0539528</t>
  </si>
  <si>
    <t>03376973</t>
  </si>
  <si>
    <t xml:space="preserve">MERINO MAZA MAXIMILIANO </t>
  </si>
  <si>
    <t>571111MMMIA1</t>
  </si>
  <si>
    <t>210-1-0525148</t>
  </si>
  <si>
    <t>77213301</t>
  </si>
  <si>
    <t xml:space="preserve">OLIVARES REYES JUAN LIZARDO </t>
  </si>
  <si>
    <t>659451JORVE7</t>
  </si>
  <si>
    <t>LAS PALMERAS 15 DE MARZO MZ. Q LT. 7</t>
  </si>
  <si>
    <t>210-01-0549128</t>
  </si>
  <si>
    <t>47409414</t>
  </si>
  <si>
    <t xml:space="preserve">PAIVA VITE BORIS EDGARDO </t>
  </si>
  <si>
    <t>LOS DOMINICOS LAS BRISAS MZ. D LT. 7</t>
  </si>
  <si>
    <t>210-01-0549023</t>
  </si>
  <si>
    <t>03370221</t>
  </si>
  <si>
    <t xml:space="preserve">PEÑA GUERRERO REYNALDO </t>
  </si>
  <si>
    <t>CASERIO LA LIBERTAD</t>
  </si>
  <si>
    <t>210-01-0524935</t>
  </si>
  <si>
    <t>43955055</t>
  </si>
  <si>
    <t xml:space="preserve">SARANGO BERRU MIGUEL ANGEL </t>
  </si>
  <si>
    <t>617151MSBAR7</t>
  </si>
  <si>
    <t>MI PERU MZ. J7 LT. 18</t>
  </si>
  <si>
    <t>240106 |  -CALLAO-VENTANILLA</t>
  </si>
  <si>
    <t>210-01-0536883</t>
  </si>
  <si>
    <t>73135753</t>
  </si>
  <si>
    <t xml:space="preserve">SILVA CRUZ SEGUNDO JOSE </t>
  </si>
  <si>
    <t>644671SSCVZ9</t>
  </si>
  <si>
    <t>VILLA BATANES MZ.J1 LT.03</t>
  </si>
  <si>
    <t>210-01-0548192</t>
  </si>
  <si>
    <t>03358207</t>
  </si>
  <si>
    <t>ANCAJIMA CRUZ AUGUSTO</t>
  </si>
  <si>
    <t>547461AACAZ4</t>
  </si>
  <si>
    <t>73171735</t>
  </si>
  <si>
    <t>BERECHE CRUZ JAVIER</t>
  </si>
  <si>
    <t>655181JBCEZ9</t>
  </si>
  <si>
    <t>210-01-0530719</t>
  </si>
  <si>
    <t>40481601</t>
  </si>
  <si>
    <t>CORDOVA PATIÑO EDINSON</t>
  </si>
  <si>
    <t>591611ECPDI1</t>
  </si>
  <si>
    <t>210-01-0337966</t>
  </si>
  <si>
    <t>03303141</t>
  </si>
  <si>
    <t>CORTES GALLARDO JORGE EDILBERTO</t>
  </si>
  <si>
    <t>537031JCGTL2</t>
  </si>
  <si>
    <t>210-01-0375605</t>
  </si>
  <si>
    <t>03380315</t>
  </si>
  <si>
    <t>CORTEZ GALLARDO LUIS GUILLERMO</t>
  </si>
  <si>
    <t>CASERIO CHARANAL S/N PIURA-MORROPON-CHULUCANAS  </t>
  </si>
  <si>
    <t>210-01-9326556</t>
  </si>
  <si>
    <t>73890271</t>
  </si>
  <si>
    <t>FARFAN MERINO LEWIS TEODORO</t>
  </si>
  <si>
    <t>UPIS P.LIBRE VILLA JARDIN MZ. C LT. 5 PIURA-PIURA-VEINTISEIS DE OCTUBRE</t>
  </si>
  <si>
    <t>210-01-0254262</t>
  </si>
  <si>
    <t>40569620</t>
  </si>
  <si>
    <t>GALLARDO RAMIREZ GILMAR</t>
  </si>
  <si>
    <t>590351GGRLI8</t>
  </si>
  <si>
    <t>210-01-7855478</t>
  </si>
  <si>
    <t>74592482</t>
  </si>
  <si>
    <t>LAPO CRUZ ISACC</t>
  </si>
  <si>
    <t>CAS. BATANES MZ. C LT. 09 PIURA-MORROPON-CHULUCANAS </t>
  </si>
  <si>
    <t>210-01-0560823</t>
  </si>
  <si>
    <t>03309591</t>
  </si>
  <si>
    <t xml:space="preserve">LARA ALACHE JOSE SANTOS </t>
  </si>
  <si>
    <t>210-01-6022305</t>
  </si>
  <si>
    <t>76437031</t>
  </si>
  <si>
    <t>MECA OVIEDO RICHARD ALONSO</t>
  </si>
  <si>
    <t>ASENT.H. TUPAC AMARU MZ. J3 LT. 38 PIURA-PIURA-VEINTISEIS DE OCTUBRE  </t>
  </si>
  <si>
    <t>210-01-0656028</t>
  </si>
  <si>
    <t>42640674</t>
  </si>
  <si>
    <t>PORRAS CHUQUIPOMA JIMY</t>
  </si>
  <si>
    <t>293891JPCRQ8</t>
  </si>
  <si>
    <t>210-01-0538572</t>
  </si>
  <si>
    <t>70284094</t>
  </si>
  <si>
    <t>REYES PULACHE MANUEL ALEXIS</t>
  </si>
  <si>
    <t>AV. 28 DE JULIO 103 LA LIBERTAD-TRUJILLO-FLORENCIA DE MORA </t>
  </si>
  <si>
    <t>210-01-9552766</t>
  </si>
  <si>
    <t>03315627</t>
  </si>
  <si>
    <t>SEMINARIO SARANGO SALVADOR</t>
  </si>
  <si>
    <t>210-01-0605259</t>
  </si>
  <si>
    <t>HUILCA PACHERREZ PATRICIA DEL ROSARIO</t>
  </si>
  <si>
    <t>634590PHPLH5</t>
  </si>
  <si>
    <t>VILLA BATANES MZ G1 LT 01</t>
  </si>
  <si>
    <t>80317821</t>
  </si>
  <si>
    <t xml:space="preserve">CASTRO RAMOS NORBI LUIS </t>
  </si>
  <si>
    <t>588691NCRTO2</t>
  </si>
  <si>
    <t>03381274</t>
  </si>
  <si>
    <t>CHAVEZ ATARAMA JORGE LUIS</t>
  </si>
  <si>
    <t>580451JCAVR7</t>
  </si>
  <si>
    <t>210-01-2882946</t>
  </si>
  <si>
    <t>47297457</t>
  </si>
  <si>
    <t>CHICOMA RIVERA PERCY DANIEL</t>
  </si>
  <si>
    <t>334931PCRCE5</t>
  </si>
  <si>
    <t>42224689</t>
  </si>
  <si>
    <t>CHIROQUE MAZA VICTOR</t>
  </si>
  <si>
    <t>607151VCMRA4</t>
  </si>
  <si>
    <t>210-01-5809704</t>
  </si>
  <si>
    <t>02791596</t>
  </si>
  <si>
    <t>CHIROQUE ZAPATA JESUS</t>
  </si>
  <si>
    <t>559671JCZRA0</t>
  </si>
  <si>
    <t>CASERIO NUEVA VEGA DEL CHILCO PIURA-SECHURA-BERNAL </t>
  </si>
  <si>
    <t>210-01-0113028</t>
  </si>
  <si>
    <t>03379014</t>
  </si>
  <si>
    <t>GOMEZ ANCAJIMA SIXTO ALEXANDER</t>
  </si>
  <si>
    <t>580761SGAEA7</t>
  </si>
  <si>
    <t>210-01-0617579</t>
  </si>
  <si>
    <t>74592175</t>
  </si>
  <si>
    <t>JUAREZ VALDEZ JOSE SANTOS</t>
  </si>
  <si>
    <t>657031JJVRD0</t>
  </si>
  <si>
    <t>210-01-0638474</t>
  </si>
  <si>
    <t>46104173</t>
  </si>
  <si>
    <t>LOPEZ CHERO JUAN MERCEDES</t>
  </si>
  <si>
    <t>627731JLCER9</t>
  </si>
  <si>
    <t>210-01-0636236</t>
  </si>
  <si>
    <t>72388384</t>
  </si>
  <si>
    <t>MAZA CRUZ CARLOS DANIEL</t>
  </si>
  <si>
    <t>660241CMCAZ2</t>
  </si>
  <si>
    <t>45473131</t>
  </si>
  <si>
    <t>MORE VILCHEZ MIGUEL ANGEL</t>
  </si>
  <si>
    <t>324471MMVEC6</t>
  </si>
  <si>
    <t>210-01-0622516</t>
  </si>
  <si>
    <t>43955053</t>
  </si>
  <si>
    <t>PALACIOS CURAY LUIS HERNAN</t>
  </si>
  <si>
    <t>612851LPCAA8</t>
  </si>
  <si>
    <t>72855665</t>
  </si>
  <si>
    <t>VELASQUEZ HERRERA ELIAZER</t>
  </si>
  <si>
    <t>655231EVHAR1</t>
  </si>
  <si>
    <t>210-01-0652809</t>
  </si>
  <si>
    <t>32545505</t>
  </si>
  <si>
    <t>MATOREL SILVA GAVINO</t>
  </si>
  <si>
    <t>40877758</t>
  </si>
  <si>
    <t>NIEVES CHIROQUE ENRIQUE LEONEL</t>
  </si>
  <si>
    <t>591371ENCVR7</t>
  </si>
  <si>
    <t>40543686</t>
  </si>
  <si>
    <t>ATARAMA RUIZ PEDRO</t>
  </si>
  <si>
    <t>43423480</t>
  </si>
  <si>
    <t>CHAVEZ NAMUCHE JORGE LUIS</t>
  </si>
  <si>
    <t>606551JCNVU0</t>
  </si>
  <si>
    <t>72784727</t>
  </si>
  <si>
    <t>GALLARDO HERNANDEZ JONATHAN GEMALY</t>
  </si>
  <si>
    <t>648491JGHLN4</t>
  </si>
  <si>
    <t>42016819</t>
  </si>
  <si>
    <t>HERNANDEZ ARELLANO PEDRO ALEXIS</t>
  </si>
  <si>
    <t>605851PHANL9</t>
  </si>
  <si>
    <t>47435155</t>
  </si>
  <si>
    <t>MENDOZA YOVERA EDILBERTO</t>
  </si>
  <si>
    <t>634481EMYDE0</t>
  </si>
  <si>
    <t>40780724</t>
  </si>
  <si>
    <t>NILUPU MAZA JAVIER</t>
  </si>
  <si>
    <t>587771JNMUA4</t>
  </si>
  <si>
    <t>46314127</t>
  </si>
  <si>
    <t>BARRANZUELA MERINO FLORO HONATAN</t>
  </si>
  <si>
    <t>630041FBMRI5</t>
  </si>
  <si>
    <t>CASERIO BATANES MZ N LT 09</t>
  </si>
  <si>
    <t>45635230</t>
  </si>
  <si>
    <t>CRUZ JUAREZ JESUS</t>
  </si>
  <si>
    <t>625901JCJZR1</t>
  </si>
  <si>
    <t>80330383</t>
  </si>
  <si>
    <t>GARCIA PEÑA ANDRES</t>
  </si>
  <si>
    <t>43955056</t>
  </si>
  <si>
    <t xml:space="preserve">MAZA ELIAS SEGUNDO PEDRO </t>
  </si>
  <si>
    <t>602751SMEAA6</t>
  </si>
  <si>
    <t>60249476</t>
  </si>
  <si>
    <t xml:space="preserve">MONGE YOVERA LUIS RODRIGO </t>
  </si>
  <si>
    <t>661061LMYGE7</t>
  </si>
  <si>
    <t>03380245</t>
  </si>
  <si>
    <t>ZAPATA HERNANDEZ, GERARDO</t>
  </si>
  <si>
    <t>GUARDIAN</t>
  </si>
  <si>
    <t>574831GZHAN0</t>
  </si>
  <si>
    <t>210-01-8237329</t>
  </si>
  <si>
    <t>32544965</t>
  </si>
  <si>
    <t>LOPEZ RUIZ EDUARDO</t>
  </si>
  <si>
    <t>554501ELREZ7</t>
  </si>
  <si>
    <t>48438342</t>
  </si>
  <si>
    <t>CORREA CORREA GENDER DAVID</t>
  </si>
  <si>
    <t>03330203</t>
  </si>
  <si>
    <t>CRUZ CHAVEZ SEGUNDO</t>
  </si>
  <si>
    <t>548281SCCZV1</t>
  </si>
  <si>
    <t>74592202</t>
  </si>
  <si>
    <t>FLORES DOMINGUEZ JOSE RODOLFO</t>
  </si>
  <si>
    <t>657681JFDRI9</t>
  </si>
  <si>
    <t>45038789</t>
  </si>
  <si>
    <t>MORALES JUAREZ CESAR AUGUSTO</t>
  </si>
  <si>
    <t>03330599</t>
  </si>
  <si>
    <t>PAIVA SERNAQUE JUAN</t>
  </si>
  <si>
    <t>02806727</t>
  </si>
  <si>
    <t>CORNEJO CRUZ JUAN CARLOS</t>
  </si>
  <si>
    <t>242801JCCNZ2</t>
  </si>
  <si>
    <t>02621235</t>
  </si>
  <si>
    <t>CORNEJO CRUZ JULIO ROBERTO</t>
  </si>
  <si>
    <t>229741JCCNZ1</t>
  </si>
  <si>
    <t>03362026</t>
  </si>
  <si>
    <t>CHIROQUE HERNANDEZ ORLANDO</t>
  </si>
  <si>
    <t>531171OCHRN8</t>
  </si>
  <si>
    <t>47254092</t>
  </si>
  <si>
    <t>JUAREZ IMAN JOSE</t>
  </si>
  <si>
    <t>334601JJIRN5</t>
  </si>
  <si>
    <t>03383296</t>
  </si>
  <si>
    <t>JUAREZ MOREY SEGUNDO</t>
  </si>
  <si>
    <t>580421SJMRE0</t>
  </si>
  <si>
    <t>74592481</t>
  </si>
  <si>
    <t>LAZARO CURAY RONALD ESTIWAR</t>
  </si>
  <si>
    <t>655381RLCAA1</t>
  </si>
  <si>
    <t>72460089</t>
  </si>
  <si>
    <t>LOPEZ IMAN OSCAR JHONATAN</t>
  </si>
  <si>
    <t>654231OLIEN4</t>
  </si>
  <si>
    <t>75730748</t>
  </si>
  <si>
    <t>MEZONES CORDOVA NOE</t>
  </si>
  <si>
    <t>345451NMCOD0</t>
  </si>
  <si>
    <t>03309081</t>
  </si>
  <si>
    <t>CRUZ PEREZ SEGUNDO TOMAS</t>
  </si>
  <si>
    <t>43041703</t>
  </si>
  <si>
    <t>CAMPOS IPANAQUE, MARCOS ALEXANDER</t>
  </si>
  <si>
    <t>292441MCIPN4</t>
  </si>
  <si>
    <t>CASERIO BATANES S/N PIURA-MORROPON-CHULUCANAS</t>
  </si>
  <si>
    <t>210-01-9307046</t>
  </si>
  <si>
    <t>03358185</t>
  </si>
  <si>
    <t>CORTEZ CHAVEZ ONOFRE</t>
  </si>
  <si>
    <t>542471OCCTV4</t>
  </si>
  <si>
    <t>47196013</t>
  </si>
  <si>
    <t>CASTILLO RAMIREZ CESAR AUGUSTO</t>
  </si>
  <si>
    <t>CAS. SANTA ROSA</t>
  </si>
  <si>
    <t>04-640-135285</t>
  </si>
  <si>
    <t>03358640</t>
  </si>
  <si>
    <t>ZAPATA HERNANDEZ, CRUZ VICTORIA</t>
  </si>
  <si>
    <t>210-01-8309292</t>
  </si>
  <si>
    <t>galves29@gmail.com</t>
  </si>
  <si>
    <t>74592185</t>
  </si>
  <si>
    <t xml:space="preserve">GUERRERO CORDOVA JHONATAN </t>
  </si>
  <si>
    <t>655391JGCRD2</t>
  </si>
  <si>
    <t>LARA S\/N</t>
  </si>
  <si>
    <t>80540757</t>
  </si>
  <si>
    <t xml:space="preserve">AGUILAR  JIMENEZ, JOSE CLEO </t>
  </si>
  <si>
    <t>278741JAJIE5</t>
  </si>
  <si>
    <t>CASERIO SAN AGUSTIN</t>
  </si>
  <si>
    <t>04-640-102638</t>
  </si>
  <si>
    <t>ajosecleo@gmail.com</t>
  </si>
  <si>
    <t>03360000</t>
  </si>
  <si>
    <t xml:space="preserve">ANDRADE LOPEZ BENJAMIN </t>
  </si>
  <si>
    <t>561711BALRE0</t>
  </si>
  <si>
    <t>04-640-106374</t>
  </si>
  <si>
    <t>andradelopezb@hotmail.com</t>
  </si>
  <si>
    <t>41766052</t>
  </si>
  <si>
    <t>SILVA IPANAQUE OSWALDO</t>
  </si>
  <si>
    <t>302941OSIVN6</t>
  </si>
  <si>
    <t>CALLE LIMA 1042 PIURA-PIURA-LA UNION </t>
  </si>
  <si>
    <t>hiroshikiki18@gmail.com</t>
  </si>
  <si>
    <t>03359780</t>
  </si>
  <si>
    <t xml:space="preserve">CORDOVA ABARCA FLORIAN </t>
  </si>
  <si>
    <t>CASERIO SAN FRANCISCO</t>
  </si>
  <si>
    <t>04-640-125239</t>
  </si>
  <si>
    <t>cordovaabarcaflorian@gmail.com</t>
  </si>
  <si>
    <t>03359439</t>
  </si>
  <si>
    <t>PINTADO TACURE VENANCIO</t>
  </si>
  <si>
    <t>553391VPTTU7</t>
  </si>
  <si>
    <t>CASERIO YUMBE S\/N</t>
  </si>
  <si>
    <t>44754287</t>
  </si>
  <si>
    <t>ROMAN JIMENEZ JOSE LUIS</t>
  </si>
  <si>
    <t>ASENT. H. BUENOS AIRES CALLE LOS PINOS MZ. C-12</t>
  </si>
  <si>
    <t>04-646-797999</t>
  </si>
  <si>
    <t>joseluisromanjimenez26@gmail.com</t>
  </si>
  <si>
    <t>80224061</t>
  </si>
  <si>
    <t>AREVALO MORENO DARWIN WILLIAM</t>
  </si>
  <si>
    <t>585641DAMVE4</t>
  </si>
  <si>
    <t>45643594</t>
  </si>
  <si>
    <t>CORONADO CARRASCO CESAR AUGUSTO</t>
  </si>
  <si>
    <t>610341CCCOR7</t>
  </si>
  <si>
    <t>210-01-9939099</t>
  </si>
  <si>
    <t>02656005</t>
  </si>
  <si>
    <t>CORREA CARRASCO JOSE SANTOS</t>
  </si>
  <si>
    <t>MZ.5 LT.20 P.JOVEN NVA.ESPERANZA</t>
  </si>
  <si>
    <t>210-01-9912322</t>
  </si>
  <si>
    <t>41449442</t>
  </si>
  <si>
    <t>LOPEZ MAZA, DANNY ALEXANDER</t>
  </si>
  <si>
    <t>602001DLMEA1</t>
  </si>
  <si>
    <t>COOP. VIV.BENJAMIN DOIG LOSSIO MZ. J LT. 27 LIMA-LIMA-SANTA ANITA</t>
  </si>
  <si>
    <t>210-01-1228997</t>
  </si>
  <si>
    <t>construcvargas@gmail.com</t>
  </si>
  <si>
    <t>43058255</t>
  </si>
  <si>
    <t>VILCHEZ VELASQUEZ JOSE LUIS</t>
  </si>
  <si>
    <t>80269589</t>
  </si>
  <si>
    <t>ZAPATA HERNANDEZ, WALTER ENRIQUE</t>
  </si>
  <si>
    <t>580201WZHAN0</t>
  </si>
  <si>
    <t>AV. TUPAC AMARU 537 SEC INDEPENDENCIA LIMA-LIMA-INDEPENDENCIA </t>
  </si>
  <si>
    <t>210-01-9537878</t>
  </si>
  <si>
    <t>47710535</t>
  </si>
  <si>
    <t xml:space="preserve">CASTILLO LOPEZ ELMER </t>
  </si>
  <si>
    <t>CAS. CHUNGAY</t>
  </si>
  <si>
    <t>42528973</t>
  </si>
  <si>
    <t>ABAD ABAD, JOSE WILMER</t>
  </si>
  <si>
    <t>COMUNID.CAMPESINA OLLEROS SECTOR TORONCHE</t>
  </si>
  <si>
    <t>190201 | PIURA-AYABACA-AYABACA</t>
  </si>
  <si>
    <t>03368366</t>
  </si>
  <si>
    <t>BERECHE ATARAMA ALFREDO</t>
  </si>
  <si>
    <t>545291ABAER9</t>
  </si>
  <si>
    <t>71232966</t>
  </si>
  <si>
    <t>BERRIOS HUANCAS JHON DENILSON</t>
  </si>
  <si>
    <t>COOP. DE VIV. MIGUEL GRAU MZ. M LT. 8 LIMA-LIMA-SANTA ANITA</t>
  </si>
  <si>
    <t>210-01-1429561</t>
  </si>
  <si>
    <t>02843777</t>
  </si>
  <si>
    <t>CASTRO LOZADA EVER</t>
  </si>
  <si>
    <t>562481ECLTA5</t>
  </si>
  <si>
    <t>BATANES MZ. S LT. 15</t>
  </si>
  <si>
    <t>03385082</t>
  </si>
  <si>
    <t>CHIROQUE ANCAJIMA DARIO NOE</t>
  </si>
  <si>
    <t>MZ D LT 19 ASENT. H. 04 DE OCTUBRE PIURA-PIURA-PIURA </t>
  </si>
  <si>
    <t>210-01-9011900</t>
  </si>
  <si>
    <t>32545627</t>
  </si>
  <si>
    <t>GALLARDO CARRION FELIX ERNESTO</t>
  </si>
  <si>
    <t>557021FGCLR4</t>
  </si>
  <si>
    <t>45674713</t>
  </si>
  <si>
    <t>JUAREZ BAUTISTA ROLLIN JAVIER</t>
  </si>
  <si>
    <t>325951RJBRT1</t>
  </si>
  <si>
    <t>MZ.F2-12 CASERIO BATANES</t>
  </si>
  <si>
    <t>03358288</t>
  </si>
  <si>
    <t>LOPEZ RUIZ, JOSE SANTOS</t>
  </si>
  <si>
    <t>544301JLREZ5</t>
  </si>
  <si>
    <t>210-01-4338812</t>
  </si>
  <si>
    <t>03876063</t>
  </si>
  <si>
    <t>MOSCOL FIESTAS GUILLERMO</t>
  </si>
  <si>
    <t>MZ.C3 LT 12 ASNT.H. SAN MARTIN</t>
  </si>
  <si>
    <t>PIURA-PIURA-VEINTISEIS E OCTUBRE</t>
  </si>
  <si>
    <t>210-01-9379585</t>
  </si>
  <si>
    <t>guillermoscol09@gmail.com</t>
  </si>
  <si>
    <t>46657058</t>
  </si>
  <si>
    <t>SEMINARIO SARANGO LUIS ENRIQUE</t>
  </si>
  <si>
    <t>631241LSSIA9</t>
  </si>
  <si>
    <t>02854114</t>
  </si>
  <si>
    <t>SERNAQUE PASACHE JOSE DIONICIO</t>
  </si>
  <si>
    <t>MZ.U LT.7 I ETAPA ASENT.H LOS ALGARROBOS</t>
  </si>
  <si>
    <t>80314614</t>
  </si>
  <si>
    <t>SILVA CURAY YIMY CARLOS</t>
  </si>
  <si>
    <t>291511YSCVA1</t>
  </si>
  <si>
    <t>44854569</t>
  </si>
  <si>
    <t>SILVA LARA FABIAN</t>
  </si>
  <si>
    <t>621501FSLVA9</t>
  </si>
  <si>
    <t>VILLA BATANES MZ.U LT.08</t>
  </si>
  <si>
    <t>47553402</t>
  </si>
  <si>
    <t>UGAZ MENDOZA LUIS ALBERTO</t>
  </si>
  <si>
    <t>CALLE ANTISUYO 1609 LAMBAYEQUE-CHICLAYO-LA VICTORIA </t>
  </si>
  <si>
    <t>210-01-0850000</t>
  </si>
  <si>
    <t>48369577</t>
  </si>
  <si>
    <t>VILCHEZ ZETA JOSE ENRIQUE</t>
  </si>
  <si>
    <t>645911JVZCA8</t>
  </si>
  <si>
    <t>03375536</t>
  </si>
  <si>
    <t xml:space="preserve">ERAZO CALLE ANTOLIN </t>
  </si>
  <si>
    <t>CASERIO CHUNGAYO</t>
  </si>
  <si>
    <t>04-693-072102</t>
  </si>
  <si>
    <t>02789318</t>
  </si>
  <si>
    <t>IPANAQUE OCHOA JUSTO</t>
  </si>
  <si>
    <t>220481JIONO0</t>
  </si>
  <si>
    <t>ASENT.H. CIUDAD DE DIOS MZ. F LT. 14 PIURA-PIURA-VEINTISEIS DE OCTUBRE </t>
  </si>
  <si>
    <t>42087218</t>
  </si>
  <si>
    <t xml:space="preserve">PALACIOS CURAY JOSE CARLOS </t>
  </si>
  <si>
    <t>595861JPCAA9</t>
  </si>
  <si>
    <t>CALLE 9 DE OCTUBRE S\/N CASERIO BATANES</t>
  </si>
  <si>
    <t>02812737</t>
  </si>
  <si>
    <t>SANDOVAL CHERO JOSE MIGUEL</t>
  </si>
  <si>
    <t>258681JSCDR2</t>
  </si>
  <si>
    <t>02865380</t>
  </si>
  <si>
    <t>CASTRO ALDANA LUIS BERNARDO</t>
  </si>
  <si>
    <t>577701LCATA4</t>
  </si>
  <si>
    <t>UPIS P. LIBRE - LOS CLAVELES MZ. K LT. 06</t>
  </si>
  <si>
    <t>42351613</t>
  </si>
  <si>
    <t>CASTILLO RAMIREZ JOSE ELIAS</t>
  </si>
  <si>
    <t>608101JCRTI9</t>
  </si>
  <si>
    <t>Chofer Sto.Dom.</t>
  </si>
  <si>
    <t>02863573</t>
  </si>
  <si>
    <t xml:space="preserve">FERNANDEZ SANTOS JOSE ARMANDO </t>
  </si>
  <si>
    <t>CALLE CAJAMARCA 829</t>
  </si>
  <si>
    <t>210-01-0556345</t>
  </si>
  <si>
    <t>46867268</t>
  </si>
  <si>
    <t xml:space="preserve">JIMENEZ AGUILAR SIMEON ELVIS JUNIOR </t>
  </si>
  <si>
    <t>AV.JUAN TOMIS STACK 950 URB.DEL INGENIERO I</t>
  </si>
  <si>
    <t>130101 | LAMBAYEQUE-CHICLAYO-CHICLAYO</t>
  </si>
  <si>
    <t>04-640-136109</t>
  </si>
  <si>
    <t>elvis90_99@hotmail.com</t>
  </si>
  <si>
    <t>46924396</t>
  </si>
  <si>
    <t>TACURE ROSILLO DARLIN JONATAN</t>
  </si>
  <si>
    <t>CASERIO JACANACAS PIURA-MORROPON-SANTO DOMINGO</t>
  </si>
  <si>
    <t>41037357</t>
  </si>
  <si>
    <t>BARRANZUELA LOPEZ JUAN RAMON</t>
  </si>
  <si>
    <t>44734376</t>
  </si>
  <si>
    <t>CARRION LARA JUAN CARLOS</t>
  </si>
  <si>
    <t>CASERIO BATANES MZ.C LT.38 PIURA-MORROPON-CHULUCANAS  </t>
  </si>
  <si>
    <t>03377125</t>
  </si>
  <si>
    <t>CHAVEZ ATARAMA MARIO</t>
  </si>
  <si>
    <t>565891MCAVR2</t>
  </si>
  <si>
    <t>CASERIO BATANES S/N PIURA-MORROPON-CHULUCANAS </t>
  </si>
  <si>
    <t>48021713</t>
  </si>
  <si>
    <t>DUQUE PANTA CLEIDER MARTIN</t>
  </si>
  <si>
    <t>342931CDPUT2</t>
  </si>
  <si>
    <t>BATANES MZ. B LT. 21</t>
  </si>
  <si>
    <t>210-01-0398157</t>
  </si>
  <si>
    <t>47018920</t>
  </si>
  <si>
    <t>PALACIOS ALBURQUEQUE BENYI YUNIOR</t>
  </si>
  <si>
    <t>634541BPAAU7</t>
  </si>
  <si>
    <t>VILLA BATANES MZ.F1 LT.09</t>
  </si>
  <si>
    <t>210-01-0049740</t>
  </si>
  <si>
    <t>44688456</t>
  </si>
  <si>
    <t>CAMACHO NUÑEZ CESAR TULIO</t>
  </si>
  <si>
    <t>585051CCNAE2</t>
  </si>
  <si>
    <t>210-01-0216430</t>
  </si>
  <si>
    <t>75478550</t>
  </si>
  <si>
    <t>EYZAGUIRRE CASTILLO FRANCISCO ANTONIO</t>
  </si>
  <si>
    <t>CALLE LLOQUE YUPANQUI 1202 ASENT.H. CAMPO POLO PIURA-PIURA-CASTILLA</t>
  </si>
  <si>
    <t>capricorniodann@outlook.es</t>
  </si>
  <si>
    <t>02831039</t>
  </si>
  <si>
    <t>PACHERRES MOSCOL OMAR</t>
  </si>
  <si>
    <t>566521OPMHC0</t>
  </si>
  <si>
    <t>ASENT. H CAMPO POLO AUGUSTO SALAZAR BONDY 321 PIURA-PIURA-CASTILLA</t>
  </si>
  <si>
    <t>omarmoscol2117@outlook.es</t>
  </si>
  <si>
    <t>46170720</t>
  </si>
  <si>
    <t>PALACIOS RIVAS JUNIOR MAKEY</t>
  </si>
  <si>
    <t>617801JPRAA0</t>
  </si>
  <si>
    <t>CALLE SAN MARTIN 329 ASENT.H. CAMPO POLO PIURA-PIURA-CASTILLA </t>
  </si>
  <si>
    <t>02821093</t>
  </si>
  <si>
    <t>SALAZAR RIVAS MARIELLA LOURDES</t>
  </si>
  <si>
    <t>MZ D 1 LT 05 URB. BUENOS AIRES PIURA-PIURA-PIURA</t>
  </si>
  <si>
    <t>juanluismonteroruiz@gmail.com</t>
  </si>
  <si>
    <t>02869480</t>
  </si>
  <si>
    <t>SALAZAR RIVAS SILVIA MARIA</t>
  </si>
  <si>
    <t>ASENT.H.BUENOS AIRES MZ.D1 LT.5 PIURA-PIURA-PIURA</t>
  </si>
  <si>
    <t>42765715</t>
  </si>
  <si>
    <t xml:space="preserve">CAMPOS IPANAQUE CARLOS ENRIQUE </t>
  </si>
  <si>
    <t>610421CCIPN7</t>
  </si>
  <si>
    <t>ASOC. VILLA SANTA ANITA MZ. J LT. 24 LIMA-LIMA-SANTA ANITA</t>
  </si>
  <si>
    <t>210-01-1236558</t>
  </si>
  <si>
    <t>41755089</t>
  </si>
  <si>
    <t>LALUPU ATARAMA EDER  WILLIAM</t>
  </si>
  <si>
    <t>604561ELAUR0</t>
  </si>
  <si>
    <t>210-01-1165174</t>
  </si>
  <si>
    <t>03372871</t>
  </si>
  <si>
    <t>BARRANZUELA CURAY, EDUAR</t>
  </si>
  <si>
    <t>268041EBCRA5</t>
  </si>
  <si>
    <t>VILLA BATANES MZ. H LT. 08 PIURA-MORROPON-CHULUCANAS</t>
  </si>
  <si>
    <t>03357543</t>
  </si>
  <si>
    <t>VALDIVIEZO RAMIREZ, ELMER EDUARDO</t>
  </si>
  <si>
    <t>210-01-0304117</t>
  </si>
  <si>
    <t>72797920</t>
  </si>
  <si>
    <t>CORDOVA POZO ABEL ADILSON</t>
  </si>
  <si>
    <t>210-01-1833372</t>
  </si>
  <si>
    <t>47057855</t>
  </si>
  <si>
    <t>MENA SARANGO, JOSE SERAFIN</t>
  </si>
  <si>
    <t>337601JMSAA1</t>
  </si>
  <si>
    <t>PUEBLO PIURA LA VIEJA MZ. A LT. 29 PIURA-MORROPON-LA MATANZA</t>
  </si>
  <si>
    <t>210-01-1823175</t>
  </si>
  <si>
    <t>47270370</t>
  </si>
  <si>
    <t>BARRANZUELA ATARAMA DARWIN LEONEL</t>
  </si>
  <si>
    <t>338431DBARR9</t>
  </si>
  <si>
    <t>71778007</t>
  </si>
  <si>
    <t xml:space="preserve">CHIROQUE CRUZ JEAN BRYAN </t>
  </si>
  <si>
    <t>CASERIO BATANES MZ.K LT.6</t>
  </si>
  <si>
    <t>210-01-0525195</t>
  </si>
  <si>
    <t>46969560</t>
  </si>
  <si>
    <t xml:space="preserve">CRUZ AGUILAR HERMES EDMUNDO </t>
  </si>
  <si>
    <t>633601HCAZI5</t>
  </si>
  <si>
    <t>BATANES MZ. B LT. 10</t>
  </si>
  <si>
    <t>210-01-0555823</t>
  </si>
  <si>
    <t>03381620</t>
  </si>
  <si>
    <t>CRUZ FERIA EDUARDO</t>
  </si>
  <si>
    <t>578521ECFZI6</t>
  </si>
  <si>
    <t>03656286</t>
  </si>
  <si>
    <t xml:space="preserve">ESPINOZA SANDOVAL SANTOS </t>
  </si>
  <si>
    <t>555041SESID2</t>
  </si>
  <si>
    <t>CASERIO STA.SOFIA</t>
  </si>
  <si>
    <t>02882758</t>
  </si>
  <si>
    <t>MACALUPU CHIROQUE VICENTE</t>
  </si>
  <si>
    <t>578901VMCAR6</t>
  </si>
  <si>
    <t>AA.HH. SAN PEDRO DE BECARA MZ. L LT. 02</t>
  </si>
  <si>
    <t>190802 | PIURA-SECHURA-VICE</t>
  </si>
  <si>
    <t>42753739</t>
  </si>
  <si>
    <t>VILCHEZ CAMPOS JUAN CARLOS</t>
  </si>
  <si>
    <t>210-01-1832049</t>
  </si>
  <si>
    <t>03376033</t>
  </si>
  <si>
    <t>VALDEZ AGUILAR MAURO</t>
  </si>
  <si>
    <t>210-01-1864983</t>
  </si>
  <si>
    <t>41487593</t>
  </si>
  <si>
    <t>DOMINGUEZ CHIROQUE, EDER SATURDINO</t>
  </si>
  <si>
    <t>210-01-1290912</t>
  </si>
  <si>
    <t>03309344</t>
  </si>
  <si>
    <t>BERECHE ATARAMA LUCIANO</t>
  </si>
  <si>
    <t>210-01-2058904</t>
  </si>
  <si>
    <t>32543517</t>
  </si>
  <si>
    <t>CASTRO RAMOS WILDER HUMBERTO</t>
  </si>
  <si>
    <t>571771WCRTO6</t>
  </si>
  <si>
    <t>VILLA BATANES S/N ZONA SAN MARTIN PIURA-MORROPON-CHULUCANAS</t>
  </si>
  <si>
    <t>210-01-5610311</t>
  </si>
  <si>
    <t>72353710</t>
  </si>
  <si>
    <t>LOPEZ IMAN YHONY MERCEDES</t>
  </si>
  <si>
    <t>645941YLIEN7</t>
  </si>
  <si>
    <t>VILLA BATANES MZ.F LT.16</t>
  </si>
  <si>
    <t>74592181</t>
  </si>
  <si>
    <t>VALDEZ RIVADENEYRA MIGUEL ANGEL</t>
  </si>
  <si>
    <t>210-01-0115355</t>
  </si>
  <si>
    <t>43065526</t>
  </si>
  <si>
    <t>HERNANDEZ ARELLANO JUAN CARLOS</t>
  </si>
  <si>
    <t>612471JHANL8</t>
  </si>
  <si>
    <t>210-01-2038274</t>
  </si>
  <si>
    <t>80663788</t>
  </si>
  <si>
    <t>JUAREZ LA CHIRA, HERNAN DAGOBERTO</t>
  </si>
  <si>
    <t>287691HJCRR6</t>
  </si>
  <si>
    <t>CALLE TACNA 561 PIURA-MORROPON-CHULUCANAS</t>
  </si>
  <si>
    <t>210-01-5853829</t>
  </si>
  <si>
    <t>76432805</t>
  </si>
  <si>
    <t>BERECHE SARANGO OMAR EDUARDO</t>
  </si>
  <si>
    <t>210-01-2121283</t>
  </si>
  <si>
    <t>73308874</t>
  </si>
  <si>
    <t>MORALES CHAVEZ MILTHON CESAR</t>
  </si>
  <si>
    <t>650001MMCAV7</t>
  </si>
  <si>
    <t>210-01-2192153</t>
  </si>
  <si>
    <t>74592438</t>
  </si>
  <si>
    <t xml:space="preserve">CRUZ CAMACHO VICTOR ALONZO </t>
  </si>
  <si>
    <t>652101VCCZA2</t>
  </si>
  <si>
    <t>CASERIO BATANES MZ. LL LT. 04</t>
  </si>
  <si>
    <t>43383120</t>
  </si>
  <si>
    <t>ANCAJIMA GUEVARA MANUEL JESUS</t>
  </si>
  <si>
    <t>210-01-2266978</t>
  </si>
  <si>
    <t>02618751</t>
  </si>
  <si>
    <t>CARBAJAL CORDOVA JAIME ALBERTO</t>
  </si>
  <si>
    <t>03369132</t>
  </si>
  <si>
    <t>CASTILLO VASQUEZ BRAULIO</t>
  </si>
  <si>
    <t>570591BCVTQ0</t>
  </si>
  <si>
    <t>210-01-2263370</t>
  </si>
  <si>
    <t>03368437</t>
  </si>
  <si>
    <t xml:space="preserve">CRUZ ANCAJIMA LUIS </t>
  </si>
  <si>
    <t>CAS BATANES</t>
  </si>
  <si>
    <t>45478257</t>
  </si>
  <si>
    <t xml:space="preserve">CRUZ CAMACHO DANNY OTONIEL </t>
  </si>
  <si>
    <t>624961DCCZA0</t>
  </si>
  <si>
    <t>MZ LL 04 CASERIO BATANES</t>
  </si>
  <si>
    <t>72899930</t>
  </si>
  <si>
    <t>NIEVES SANTOS HENRI YAMPIER</t>
  </si>
  <si>
    <t>655001HNSVT4</t>
  </si>
  <si>
    <t>210-01-0996216</t>
  </si>
  <si>
    <t>43622730</t>
  </si>
  <si>
    <t>RIVERA CRUZ ALFREDO</t>
  </si>
  <si>
    <t>600161ARCEZ9</t>
  </si>
  <si>
    <t>CASERIO BATANES MZ.H1 LT.16 PIURA-MORROPON-CHULUCANAS</t>
  </si>
  <si>
    <t>Piura-Morropon-Chulucanas</t>
  </si>
  <si>
    <t>210-01-1426025</t>
  </si>
  <si>
    <t>80314611</t>
  </si>
  <si>
    <t xml:space="preserve">VALDEZ AGUILAR JOSE WILMER </t>
  </si>
  <si>
    <t>589851JVADI6</t>
  </si>
  <si>
    <t>46981558</t>
  </si>
  <si>
    <t>VARGAS DUQUE CARLOS IVAN</t>
  </si>
  <si>
    <t>637181CVDGU0</t>
  </si>
  <si>
    <t>210-01-0918265</t>
  </si>
  <si>
    <t>46615373</t>
  </si>
  <si>
    <t>SILVA TALLEDO, CARLOS EDUARDO</t>
  </si>
  <si>
    <t>UNIVERSITARIA COMPLETA</t>
  </si>
  <si>
    <t>P005-RECUP. SERV. EDUC. BAS. I.E. Nº 098 GRAN CHILIMASA-TUMBES"</t>
  </si>
  <si>
    <t>631771CSTVL2</t>
  </si>
  <si>
    <t>CALLE MIGUEL GRAU 103 CASERIO MALLARES PIURA-SULLANA-MARCAVELICA</t>
  </si>
  <si>
    <t>001100570227799464´</t>
  </si>
  <si>
    <t>996710342</t>
  </si>
  <si>
    <t>csilva@grupovisap.com.pe</t>
  </si>
  <si>
    <t>73182121</t>
  </si>
  <si>
    <t>SALGADO VALLADOLID, MILTON</t>
  </si>
  <si>
    <t>653631MSVGL7</t>
  </si>
  <si>
    <t>CALLE LOS ORFEBRES 362 LAMBAYEQUE-CHICLAYO-LA VICTORIA</t>
  </si>
  <si>
    <t>001105540200190885´</t>
  </si>
  <si>
    <t>milton.salgado.2710@gmail.com</t>
  </si>
  <si>
    <t>73182120</t>
  </si>
  <si>
    <t>SALGADO VALLADOLID, JHON ADRIAN</t>
  </si>
  <si>
    <t>20/07/1992</t>
  </si>
  <si>
    <t>338031JSVGL8</t>
  </si>
  <si>
    <t>001105540200188228´</t>
  </si>
  <si>
    <t>957890032</t>
  </si>
  <si>
    <t>jhonsalgadov@gmail.com</t>
  </si>
  <si>
    <t>43011784</t>
  </si>
  <si>
    <t>RODRIGUEZ ERQUIAGA, RODRIGO GABINO</t>
  </si>
  <si>
    <t>606511RRERU5</t>
  </si>
  <si>
    <t>JR TUMBES 469 PIURA-PIURA-PIURA</t>
  </si>
  <si>
    <t>001100570227799154´</t>
  </si>
  <si>
    <t>917725816</t>
  </si>
  <si>
    <t>rgre_0312@hotmail.com</t>
  </si>
  <si>
    <t>40427082</t>
  </si>
  <si>
    <t>PERALTA DIOSES, GUILIANNA VICTORIA</t>
  </si>
  <si>
    <t>13/12/1979</t>
  </si>
  <si>
    <t>592000GPDAS7</t>
  </si>
  <si>
    <t>CALLE MARIA AUXILIADORA 506 ASENT.H.SANCHEZ CERRO PIURA-SULLANA-SULLANA</t>
  </si>
  <si>
    <t>001105540200077825´</t>
  </si>
  <si>
    <t>955612451</t>
  </si>
  <si>
    <t>gperalta@grupovisap.com.pe</t>
  </si>
  <si>
    <t>03368267</t>
  </si>
  <si>
    <t>CHAVEZ LARA SEGUNDO JOSE</t>
  </si>
  <si>
    <t>562791SCLVA4</t>
  </si>
  <si>
    <t>210-01-2240723</t>
  </si>
  <si>
    <t>74425173</t>
  </si>
  <si>
    <t>CHIROQUE CRESPO WILMER ALEXIS</t>
  </si>
  <si>
    <t>652471WCCRS6</t>
  </si>
  <si>
    <t>210-01-2237694</t>
  </si>
  <si>
    <t>40498191</t>
  </si>
  <si>
    <t>MORALES BARRANZUELA MONTIEL</t>
  </si>
  <si>
    <t>579141MMBAR2</t>
  </si>
  <si>
    <t>44043141</t>
  </si>
  <si>
    <t>NAQUICHE ATARAMA EDUAR</t>
  </si>
  <si>
    <t>597541ENAUR0</t>
  </si>
  <si>
    <t>210-01-2247755</t>
  </si>
  <si>
    <t>03370490</t>
  </si>
  <si>
    <t>PALACIOS CASTRO ELVIS</t>
  </si>
  <si>
    <t>563631EPCAT4</t>
  </si>
  <si>
    <t>210-01-2247912</t>
  </si>
  <si>
    <t>74175989</t>
  </si>
  <si>
    <t>PALOMINO CHIROQUE EDWIN TOMAS</t>
  </si>
  <si>
    <t>210-01-1847925</t>
  </si>
  <si>
    <t>80473657</t>
  </si>
  <si>
    <t>GONZALES HINSBE, CESAR AUGUSTO</t>
  </si>
  <si>
    <t>563221CGHZS9</t>
  </si>
  <si>
    <t>CALLE URUGUAY ASENT.H. NUEVO AGUAS VERDES 3 ETAPA MZ. C5 LT. 6</t>
  </si>
  <si>
    <t>240302 |TUMBES - ZARUMILLA - AGUAS VERDES</t>
  </si>
  <si>
    <t>gonzhins@gmail.com</t>
  </si>
  <si>
    <t>41048671</t>
  </si>
  <si>
    <t>GONZALES MENA, DANDY</t>
  </si>
  <si>
    <t>595361DGMZA8</t>
  </si>
  <si>
    <t xml:space="preserve">CASERIO MALLARES </t>
  </si>
  <si>
    <t xml:space="preserve">200605 | PIURA-SULLANA-MARCAVELICA </t>
  </si>
  <si>
    <t>0011-0270-0200532839</t>
  </si>
  <si>
    <t>gonzalesmenadandy@gmail.com</t>
  </si>
  <si>
    <t>42143101</t>
  </si>
  <si>
    <t>JIMENEZ CUNYA, JORGE LUIS</t>
  </si>
  <si>
    <t>FIERRERO</t>
  </si>
  <si>
    <t>Calle Lima Asent. H. Nuevo Aguas Verdes Mz. C2 Lt. 14</t>
  </si>
  <si>
    <t>002-57519983287804895</t>
  </si>
  <si>
    <t>jimenescunyajorgeluis@gmail.com</t>
  </si>
  <si>
    <t>02802714</t>
  </si>
  <si>
    <t>VELASQUEZ RAMIREZ, MIGUEL ALFONSO</t>
  </si>
  <si>
    <t>544651MVRAI2</t>
  </si>
  <si>
    <t>ASENT. H. ROSA DE GUADALUPE MZ. A LT. 32</t>
  </si>
  <si>
    <t xml:space="preserve">200101 | PIURA-PIURA-PIURA </t>
  </si>
  <si>
    <t>915944469</t>
  </si>
  <si>
    <t>vram12141965@gmail.com</t>
  </si>
  <si>
    <t>45544877</t>
  </si>
  <si>
    <t>CORREA CASTILLO, OSMAR</t>
  </si>
  <si>
    <t>Cl. Colombia 06 Asent. H. La Curva Etapa 03 Mz. F1</t>
  </si>
  <si>
    <t>0011-0057-0270997393</t>
  </si>
  <si>
    <t>osmar.correa.0408@hotmail.com</t>
  </si>
  <si>
    <t>48323417</t>
  </si>
  <si>
    <t>MORAN INFANTE, JERRY</t>
  </si>
  <si>
    <t>CALLE MIRAFLORES 325 BARRIO MIRAFLORES</t>
  </si>
  <si>
    <t>jerrymoraninfante@gmail.com</t>
  </si>
  <si>
    <t>44294166</t>
  </si>
  <si>
    <t>ARISMENDIZ ALAMA, JOSE LUIS</t>
  </si>
  <si>
    <t>601361JAASM5</t>
  </si>
  <si>
    <t>Caserio Vallecito 15.8 Hualtaco I</t>
  </si>
  <si>
    <t>200114 | PIURA - PIURA - TAMBO GRANDE</t>
  </si>
  <si>
    <t>0011-0057-0226338358</t>
  </si>
  <si>
    <t>luisarizm6782@gmail.com</t>
  </si>
  <si>
    <t>47186638</t>
  </si>
  <si>
    <t>PALACIOS ZAPATA, KEVIN JOEL</t>
  </si>
  <si>
    <t>22/07/1992</t>
  </si>
  <si>
    <t>638051KPZAA6</t>
  </si>
  <si>
    <t>JR. AYABACA 436 PIURA-PIURA-TAMBO GRANDE</t>
  </si>
  <si>
    <t>0011-0251-0200264547</t>
  </si>
  <si>
    <t>950458990</t>
  </si>
  <si>
    <t>kevin_22_92@hotmail.com</t>
  </si>
  <si>
    <t>02839757</t>
  </si>
  <si>
    <t>JUAREZ NORIEGA, JOSE SIXTO</t>
  </si>
  <si>
    <t>561711JJNRI0</t>
  </si>
  <si>
    <t>Mz. A Lt. 27 Coop. Viv. Coviti</t>
  </si>
  <si>
    <t>150135 | LIMA LIMA SAN MARTIN DE PORRES</t>
  </si>
  <si>
    <t>0011-0057-0237307152</t>
  </si>
  <si>
    <t>planos_serconst@hotmail.com</t>
  </si>
  <si>
    <t>43926991</t>
  </si>
  <si>
    <t>RIMARACHIN MOLOCHO, OFER</t>
  </si>
  <si>
    <t>Calle Alemania Asent. H. Nuevo Aguas Verdes Mz. B3 Lt. 4</t>
  </si>
  <si>
    <t>0011-0057-0271125055</t>
  </si>
  <si>
    <t>rimarachinmolochoofer@gmail.com</t>
  </si>
  <si>
    <t>76253418</t>
  </si>
  <si>
    <t>SANCHEZ CORDOVA, ALEX JUNIOR</t>
  </si>
  <si>
    <t>Calle Uruguay Asent. H. Nuevo Aguas Verdes Etapa 2 Mz, C5 Lt. 09</t>
  </si>
  <si>
    <t>0011-0057-0271125608</t>
  </si>
  <si>
    <t>alex.sanchez.2907@hotmail.com</t>
  </si>
  <si>
    <t>48577383</t>
  </si>
  <si>
    <t>SINACAY INUMA, ABNER</t>
  </si>
  <si>
    <t>647551ASIAM8</t>
  </si>
  <si>
    <t>Calle Daniel Alcides Carrion Asent. H. El Canario Mz. F-9 Lt.10</t>
  </si>
  <si>
    <t>0011-0057-0271125292</t>
  </si>
  <si>
    <t>sinacay.inuma.2702@hotmail.com</t>
  </si>
  <si>
    <t>47649818</t>
  </si>
  <si>
    <t>CABRERA NIMA, FABIAN HELI</t>
  </si>
  <si>
    <t>16/03/1993</t>
  </si>
  <si>
    <t>640421FCNRA4</t>
  </si>
  <si>
    <t>JR. GABRIEL BEJAR 246 PIURA-MORROPON-CHULUCANAS</t>
  </si>
  <si>
    <t>0011-0554-0200171139</t>
  </si>
  <si>
    <t>929257661</t>
  </si>
  <si>
    <t>fcabrera@grupovisap.com.pe</t>
  </si>
  <si>
    <t>45430616</t>
  </si>
  <si>
    <t>DIOSES CUEVA, DEVER CESAR</t>
  </si>
  <si>
    <t>624661DDCSV0</t>
  </si>
  <si>
    <t>AV.PRINCIPAL 233 CASERIO POCITOS TUMBES-ZARUMILLA-AGUAS VERDES  </t>
  </si>
  <si>
    <t>riveravegayesenia@gmail.com</t>
  </si>
  <si>
    <t>43709709</t>
  </si>
  <si>
    <t>PEREZ CRUZ SEGUNDO PEDRO</t>
  </si>
  <si>
    <t>CALLE COLOMBIA ASENT. H. 02  DE DICIEMBRE MZ. D LT. 08</t>
  </si>
  <si>
    <t>0011-0057-0271249080</t>
  </si>
  <si>
    <t>perezcruzsegundop10@gmail.com</t>
  </si>
  <si>
    <t>46065236</t>
  </si>
  <si>
    <t>SAAVEDRRA CHERO MILTON</t>
  </si>
  <si>
    <t>200105 | PIURA - PIURA - CATACAOS</t>
  </si>
  <si>
    <t>0011-0267-0201176789</t>
  </si>
  <si>
    <t>Milton_2389@hotmail.com</t>
  </si>
  <si>
    <t>80360255</t>
  </si>
  <si>
    <t>GALLARDO ZETA ALEX MANUEL</t>
  </si>
  <si>
    <t>MZ. C4 LT. 1 ASENT. H. NUEVO AGUAS VERDES</t>
  </si>
  <si>
    <t>alexgallardozeta@gmail.com</t>
  </si>
  <si>
    <t>45169879</t>
  </si>
  <si>
    <t>ATOCHE ESCOBAR OSCAR MIGUEL</t>
  </si>
  <si>
    <t>599291OAECO2</t>
  </si>
  <si>
    <t>CALL PANAMA ASENT. H. ALBERTO FUJIMORI MZ. O LT. 1</t>
  </si>
  <si>
    <t>Atochescobaroscarmiguel@gmail.com</t>
  </si>
  <si>
    <t>42802129</t>
  </si>
  <si>
    <t>HUAMAN MENDO ARTEMIO</t>
  </si>
  <si>
    <t>PROLONG. TUMBES 702 ASENT. H. CORAZON VALIENTE MZ. B LT. 09</t>
  </si>
  <si>
    <t>240301 |TUMBES - ZARUMILLA - AZARUMILLA</t>
  </si>
  <si>
    <t>huamanartemio36@gmail.com</t>
  </si>
  <si>
    <t>40511048</t>
  </si>
  <si>
    <t>LIZANA SANTAMARIA VICTOR RAUL</t>
  </si>
  <si>
    <t>588121VLSAT4</t>
  </si>
  <si>
    <t>CALLE 1ERO DE MAYO S/N</t>
  </si>
  <si>
    <t>140306 | LAMBAYEQUE - LAMBAYEQUE - MORROPE</t>
  </si>
  <si>
    <t>raul.201178@gmail.com</t>
  </si>
  <si>
    <t>09024050</t>
  </si>
  <si>
    <t>SALCEDO AGUILAR CALESTINO</t>
  </si>
  <si>
    <t>225231CSACI5</t>
  </si>
  <si>
    <t>CALLE COLOMBIA ASENT. H. 02 DE DIEMBRE MZ. 03 LT. 06</t>
  </si>
  <si>
    <t>tinosolcedol.com@gmail.com</t>
  </si>
  <si>
    <t>42642187</t>
  </si>
  <si>
    <t>HUAMAN YAHUANA ESGAR</t>
  </si>
  <si>
    <t>NUEVO AGUAS VERDES MZ. CH LT. 04</t>
  </si>
  <si>
    <t>esgah22@gmail.com</t>
  </si>
  <si>
    <t>48489663</t>
  </si>
  <si>
    <t>ABAD SEMINARIO, CESAR JUNIOR</t>
  </si>
  <si>
    <t>642791CASDI8</t>
  </si>
  <si>
    <t>CALLE JOSE BALTA MZ B LT 23</t>
  </si>
  <si>
    <t>ja317907@gmail.com</t>
  </si>
  <si>
    <t>75316084</t>
  </si>
  <si>
    <t>ALEJOS CENEPO, MAYKIN RICHARD</t>
  </si>
  <si>
    <t>661611MACJE4</t>
  </si>
  <si>
    <t xml:space="preserve">A.H. NUEVO AGUAS VERDES </t>
  </si>
  <si>
    <t>alejosmaykin@gmail.com</t>
  </si>
  <si>
    <t>03844540</t>
  </si>
  <si>
    <t>LOPEZ MACHACUAY PEDRO PABLO</t>
  </si>
  <si>
    <t>202671PLMEH6</t>
  </si>
  <si>
    <t>CALLE VENEZUELA A.H. LA CURVA MZ J LT. 11</t>
  </si>
  <si>
    <t>pedro29062@hotmail.com</t>
  </si>
  <si>
    <t>48960023</t>
  </si>
  <si>
    <t>SANCHEZ LOPEZ, DAVID OMAR</t>
  </si>
  <si>
    <t>620411DSLCE0</t>
  </si>
  <si>
    <t xml:space="preserve">MZ. D1-35 PISO 2 URB IGNACIO MERINO 1 ETAPA </t>
  </si>
  <si>
    <t>0011-0814-0201815601</t>
  </si>
  <si>
    <t>948714284</t>
  </si>
  <si>
    <t>sanchezdavid384@gmail.com</t>
  </si>
  <si>
    <t>47554811</t>
  </si>
  <si>
    <t>SULLON PASACHE EDER WILSON</t>
  </si>
  <si>
    <t>339451ESPLA6</t>
  </si>
  <si>
    <t>CALLE RAMON CASTILLA</t>
  </si>
  <si>
    <t>200108 | PIURA - PIURA - EL TALLAN</t>
  </si>
  <si>
    <t>wilssoneder@gmail.com</t>
  </si>
  <si>
    <t>72779440</t>
  </si>
  <si>
    <t>VALDIVIEZO CHIROQUE, HAMERLY EDUARDO</t>
  </si>
  <si>
    <t>645921HVCDR2</t>
  </si>
  <si>
    <t xml:space="preserve">MZ.H1 LT.05 VILLA BATANES </t>
  </si>
  <si>
    <t>210-01-2593067</t>
  </si>
  <si>
    <t>44682075</t>
  </si>
  <si>
    <t>DOMINGUEZ CRISANTO CARLOS MILKI</t>
  </si>
  <si>
    <t>AV. MARIANO MELGAR 215 AA.HH. ANDRES RAZURI</t>
  </si>
  <si>
    <t>dominguez.crisanto.carlos.milki@gmail.com</t>
  </si>
  <si>
    <t>16707654</t>
  </si>
  <si>
    <t>LLONTOP CABREJOS PEDRO ANTONIO</t>
  </si>
  <si>
    <t>CALLE PASCUAL PUYEN 150</t>
  </si>
  <si>
    <t>Llontop1961@hotmail.com</t>
  </si>
  <si>
    <t>41964560</t>
  </si>
  <si>
    <t>ORTIZ PANTA ERWIN GEOFREY</t>
  </si>
  <si>
    <t>593991EOPIT0</t>
  </si>
  <si>
    <t>JR. PIURA 608</t>
  </si>
  <si>
    <t>erwinortiz@gmail.com</t>
  </si>
  <si>
    <t>03835686</t>
  </si>
  <si>
    <t>CASTILLO SERNAQUE SANTIAGO</t>
  </si>
  <si>
    <t>206101SCSTN2</t>
  </si>
  <si>
    <t>PSJ. COREA ASENT. H  NUEVO AGUAS VERDES</t>
  </si>
  <si>
    <t>SC178880@gmail.com</t>
  </si>
  <si>
    <t>47349081</t>
  </si>
  <si>
    <t>LEON NIMA JILMER MILTON</t>
  </si>
  <si>
    <t xml:space="preserve">LA CURVA 4TA ETAPA  MZ. K . LT. 02 </t>
  </si>
  <si>
    <t>jilmer2603leon@hotmail.com</t>
  </si>
  <si>
    <t>40370275</t>
  </si>
  <si>
    <t>MENDOZA PRECIADO YIM SHARLEY</t>
  </si>
  <si>
    <t>591191YMPDC7</t>
  </si>
  <si>
    <t>PROLONGACION ZAVALA NRO 155</t>
  </si>
  <si>
    <t>yimmendoza46@gmail.com</t>
  </si>
  <si>
    <t>42275770</t>
  </si>
  <si>
    <t>MADRID JUAREZ FRANK IVAN</t>
  </si>
  <si>
    <t>600521FMJRR3</t>
  </si>
  <si>
    <t>PSJ SIRIA D13 LT 14</t>
  </si>
  <si>
    <t>frank1304md@gmail.com</t>
  </si>
  <si>
    <t>80274931</t>
  </si>
  <si>
    <t>NUÑEZ VALDIVIEZO CARLOS ALBERTO</t>
  </si>
  <si>
    <t xml:space="preserve">AV BOLIVIA CUADRA 1 LT. 1 LA CURVA </t>
  </si>
  <si>
    <t>carlosnunezvaldiviezo02@gmail.com</t>
  </si>
  <si>
    <t>18165125</t>
  </si>
  <si>
    <t>SANCHEZ PEREZ FRANCISCO SALOMON</t>
  </si>
  <si>
    <t>TÉCNICA INCOMPLETA</t>
  </si>
  <si>
    <t>575471FSPCE2</t>
  </si>
  <si>
    <t xml:space="preserve">URB. LAS FLORES MZ. E LT. 20 </t>
  </si>
  <si>
    <t>essanchezperez@hotmail.com</t>
  </si>
  <si>
    <t>02877417</t>
  </si>
  <si>
    <t>PANTA RAMIREZ, JOSE MERCEDES</t>
  </si>
  <si>
    <t>580271JPRTI8</t>
  </si>
  <si>
    <t>AV.PERU 149 PIURA-SECHURA-RINCONADA-LLICUAR</t>
  </si>
  <si>
    <t>josedrep2609@hotmail.com</t>
  </si>
  <si>
    <t>03898689</t>
  </si>
  <si>
    <t>QUEVEDO QUEVEDO, SHIRLEY SUJHEY</t>
  </si>
  <si>
    <t>585660SQQVV3</t>
  </si>
  <si>
    <t>JR.SIMON BOLIVAR 308 BUENOS AIRES PIURA-PIURA-PIURA</t>
  </si>
  <si>
    <t>shirleyquevedo19@gmail.com</t>
  </si>
  <si>
    <t>70057384</t>
  </si>
  <si>
    <t>AGURTO SARANGO, YUNIOR BERINSON</t>
  </si>
  <si>
    <t>MZ. A LT. 16 CALLE JAPON S/N ASENT. H. NUEVO AGUAS VERDES</t>
  </si>
  <si>
    <t>junioragurto8@gmail.com</t>
  </si>
  <si>
    <t>77090011</t>
  </si>
  <si>
    <t>BERMEO BARRANZUELA HENRY FRANCISCO</t>
  </si>
  <si>
    <t>AV. VENEZUELA ASENT. H. LA CURVA MZ. H LT. 09</t>
  </si>
  <si>
    <t>bermeobarranzuela@gmail.com</t>
  </si>
  <si>
    <t>45372943</t>
  </si>
  <si>
    <t>SILVA REYES GUIAN CARLOS</t>
  </si>
  <si>
    <t>ASENT. H. LA CURVA MZ. G LT. 22 III ETAPA</t>
  </si>
  <si>
    <t>Guiancar2310@gmail.com</t>
  </si>
  <si>
    <t>60655459</t>
  </si>
  <si>
    <t>VICENTE RIVERA CARLOS LEONARDO</t>
  </si>
  <si>
    <t>CALLE PARAGUAY ASENT. H. NUEVO AGUAS VERDES MZ B10 LT 1</t>
  </si>
  <si>
    <t>cv561710@gmail.com</t>
  </si>
  <si>
    <t>46861775</t>
  </si>
  <si>
    <t>VILLALTA MADRID MIGUEL SANTIAGO</t>
  </si>
  <si>
    <t>630931MVMLR4</t>
  </si>
  <si>
    <t>CALLE LIBERTAD 215</t>
  </si>
  <si>
    <t>miguelsantiagovillaltamadrid@gmail.com</t>
  </si>
  <si>
    <t>27854418</t>
  </si>
  <si>
    <t>FLORES GRANDA BERNABE</t>
  </si>
  <si>
    <t>564591BFGRN3</t>
  </si>
  <si>
    <t>A.H. CIUDAD DEL NIÑO MZ. F2 LT 25</t>
  </si>
  <si>
    <t>200104 | PIURA - PIURA - CASTILLA</t>
  </si>
  <si>
    <t>bernabefloresg@hotmail.com</t>
  </si>
  <si>
    <t>46282070</t>
  </si>
  <si>
    <t>RIVAS NAVARRO, DAVID</t>
  </si>
  <si>
    <t>629691DRNAA0</t>
  </si>
  <si>
    <t>Jr. Santa Rosa 117</t>
  </si>
  <si>
    <t>0011-0268-0200453636</t>
  </si>
  <si>
    <t>davidrn.drn1990@gmail.com</t>
  </si>
  <si>
    <t>45349978</t>
  </si>
  <si>
    <t>VEGA MEDINA JORGE ENRIQUE</t>
  </si>
  <si>
    <t>323931JVMAI0</t>
  </si>
  <si>
    <t>AA.HH. JORGE CHAVEZ O-4 TALARA</t>
  </si>
  <si>
    <t>200701 | PIURA - TALARA - PARIÑAS</t>
  </si>
  <si>
    <t>jorge123_89@hotmail.com</t>
  </si>
  <si>
    <t>80276729</t>
  </si>
  <si>
    <t>MEDINA ALEMAN JORGE CONCEPCION</t>
  </si>
  <si>
    <t>BARRIO VILLA PRIMAVERA MZ. C. LT. 20</t>
  </si>
  <si>
    <t>jorgealemantrabajo@gmil.com</t>
  </si>
  <si>
    <t>42884644</t>
  </si>
  <si>
    <t>TRIPUL MIÑAN, JUAN JANNER</t>
  </si>
  <si>
    <t>JR. LOS TUMPIS 509 BARRIO EL PACIFICO</t>
  </si>
  <si>
    <t>240101 - TUMBES - TUMBES - TUMBES</t>
  </si>
  <si>
    <t>jamertripul@outlok.es</t>
  </si>
  <si>
    <t>72079277</t>
  </si>
  <si>
    <t>YOVERA  ORTEGA, JAEL DANIELA</t>
  </si>
  <si>
    <t>652780JYOEE3</t>
  </si>
  <si>
    <t>ASENT. H. ALAN GARCIA E-6 PIURA-TALARA-PARIÑAS</t>
  </si>
  <si>
    <t>jdyoarq@gmail.com</t>
  </si>
  <si>
    <t>03321930</t>
  </si>
  <si>
    <t>CAMPOS IPANAQUE, PEDRO</t>
  </si>
  <si>
    <t>46174893</t>
  </si>
  <si>
    <t>CEPERIAN RODRIGUEZ JOSE TEODORICO</t>
  </si>
  <si>
    <t>629231JCRER4</t>
  </si>
  <si>
    <t>ANEXO CAMPANA HUASI</t>
  </si>
  <si>
    <t>150516 | LIMA - CAÑETE - ZUÑIGA</t>
  </si>
  <si>
    <t>ceperianjose@gmail.com</t>
  </si>
  <si>
    <t>45412093</t>
  </si>
  <si>
    <t>CHAVEZ MEJIA WILSON ELI</t>
  </si>
  <si>
    <t>624601WCMVI4</t>
  </si>
  <si>
    <t>ALIPIO PONCE 363 TORRE C DPTO 204 URB. LA CAMPIÑA</t>
  </si>
  <si>
    <t>150108 | LIMA - LIMA - CHORRILLOS</t>
  </si>
  <si>
    <t>Wichameeli54@gmail.com</t>
  </si>
  <si>
    <t>44860446</t>
  </si>
  <si>
    <t xml:space="preserve">HUAMAN PEÑA JOSE SANTOS </t>
  </si>
  <si>
    <t>596281JHPMA2</t>
  </si>
  <si>
    <t>AH. 02 DE NOVIEMBRE</t>
  </si>
  <si>
    <t>acuarioescorpio_9@hotmail.com</t>
  </si>
  <si>
    <t>79194124</t>
  </si>
  <si>
    <t>MATOREL MEJIA LUIS MAGUIN</t>
  </si>
  <si>
    <t>AV. ARGENTINA ASENT. H. LA CURVA MZ. E. LT. 8</t>
  </si>
  <si>
    <t>matorelmejiluismaguin@gmail.com</t>
  </si>
  <si>
    <t>40624735</t>
  </si>
  <si>
    <t>NAVARRO CASTRO ERNESTO</t>
  </si>
  <si>
    <t>581201ENCAT0</t>
  </si>
  <si>
    <t>CALLE TACNA 640</t>
  </si>
  <si>
    <t>200401 | PIURA - MORROPON - CHULUCANAS</t>
  </si>
  <si>
    <t>0011-0265-0200339632</t>
  </si>
  <si>
    <t>Ernestonavarrocastro1976@gmail.com</t>
  </si>
  <si>
    <t>42793715</t>
  </si>
  <si>
    <t>OLAYA MORENO LUIS ALBERTO</t>
  </si>
  <si>
    <t>609981LOMYE4</t>
  </si>
  <si>
    <t>A.H. NUEVA ESPERANZA MZ. A LT. 5</t>
  </si>
  <si>
    <t>olayamorenoluisalberto@gmail.com</t>
  </si>
  <si>
    <t>45348478</t>
  </si>
  <si>
    <t>SANCHEZ VIGO CARLOS ENRIQUE JUNIOR</t>
  </si>
  <si>
    <t>317091CSVCO6</t>
  </si>
  <si>
    <t>CALLE BERNARDO O HIGGINS 1500</t>
  </si>
  <si>
    <t>130105 | LA LIBERTAD - TRUJILLO - LA ESPERANZA</t>
  </si>
  <si>
    <t>sanchezvigo969@gmail.com</t>
  </si>
  <si>
    <t>75894579</t>
  </si>
  <si>
    <t>ANTON SILVA ALDAIR JAMPIER</t>
  </si>
  <si>
    <t>670431AASOV3</t>
  </si>
  <si>
    <t xml:space="preserve">CALLE LOS NARANJOS MZ. G LT. 27 </t>
  </si>
  <si>
    <t>aldayrantonsilva@gmail.com</t>
  </si>
  <si>
    <t>43653169</t>
  </si>
  <si>
    <t>BARRETO SAAVEDRA ALEXANDER</t>
  </si>
  <si>
    <t>JR. LIMA 238 CENT. SANTO DOMINGO</t>
  </si>
  <si>
    <t>43422603</t>
  </si>
  <si>
    <t>BERECHE PALACIOS HUMBERTO</t>
  </si>
  <si>
    <t>AV. POLONIA MZ. C4 NUEVO AGUAS VERDES</t>
  </si>
  <si>
    <t>humbertoberechepalacios72@gmail.com</t>
  </si>
  <si>
    <t>00374473</t>
  </si>
  <si>
    <t>LLACSAHUACHE LIZANO  SIGIFREDO</t>
  </si>
  <si>
    <t>AV. REP. DEL PERU MZ. B1  LT 30 A.H. AGUAS VERDES</t>
  </si>
  <si>
    <t>llacsahuachelizanosigifredo1@gmail.com</t>
  </si>
  <si>
    <t>74533745</t>
  </si>
  <si>
    <t>LLACSAHUACHE OCUPA LUIS CARLOS</t>
  </si>
  <si>
    <t>NUEVO AGUAS VERDES MZ. B .LT. 30</t>
  </si>
  <si>
    <t>luis_capricornio_1998@hotmail.com</t>
  </si>
  <si>
    <t>75351288</t>
  </si>
  <si>
    <t>MENDOZA LOCONI HENRY MICHEL</t>
  </si>
  <si>
    <t>644201HMLDO0</t>
  </si>
  <si>
    <t>CALLE LOS ROSALES MZ. A. LT. 06</t>
  </si>
  <si>
    <t>henryalesico03@hotmail.com</t>
  </si>
  <si>
    <t>03313304</t>
  </si>
  <si>
    <t>NAVARRO CASTRO LEANDRO</t>
  </si>
  <si>
    <t>523371LNCAT9</t>
  </si>
  <si>
    <t xml:space="preserve">PSJE BENEDICTO XVI MZ. B LT 4 </t>
  </si>
  <si>
    <t>delean0190@gmail.com</t>
  </si>
  <si>
    <t>43809026</t>
  </si>
  <si>
    <t>RIVERA TINEO LUIS ANTONIO</t>
  </si>
  <si>
    <t>JR. SANTA ROSA 122</t>
  </si>
  <si>
    <t>riveratineoluis8@gmail.com</t>
  </si>
  <si>
    <t>48128265</t>
  </si>
  <si>
    <t>VALENCIA BENITES RICHARD ARTURO</t>
  </si>
  <si>
    <t>ASENT. H. NUEVA ESPERANZA MZ C LT. 29</t>
  </si>
  <si>
    <t>richarturovalenciabenites@gmail.com</t>
  </si>
  <si>
    <t>41714226</t>
  </si>
  <si>
    <t>HEREDIA BURGOS WILLIAM MIGUEL</t>
  </si>
  <si>
    <t>595001WHBEG4</t>
  </si>
  <si>
    <t>PSJ SAN JOSE S/N ASENT. H. PAMPA GRANDE</t>
  </si>
  <si>
    <t>williammiavelh@gmail.com</t>
  </si>
  <si>
    <t>17639478</t>
  </si>
  <si>
    <t>VILCHEZ ROJAS ROBERTO SANTOS</t>
  </si>
  <si>
    <t>576521RVRCA2</t>
  </si>
  <si>
    <t>ASENT. H. DOS DE AGOSTO MZ. A LT. 007</t>
  </si>
  <si>
    <t>vilchhezrojasroberto6@gmail.com</t>
  </si>
  <si>
    <t>70063205</t>
  </si>
  <si>
    <t>YUPANQUI RIOJAS RANDY CATALINO JUNIOR</t>
  </si>
  <si>
    <t>AV. REPUBLICA DEL PERU ASENT. H. EL COMPLEJO MZ. 15 LT. 01</t>
  </si>
  <si>
    <t>randyriojas14@hotmail.com</t>
  </si>
  <si>
    <t>43140985</t>
  </si>
  <si>
    <t>MIÑAN SOCOLA JULIO CESAR</t>
  </si>
  <si>
    <t>612271JMSAO0</t>
  </si>
  <si>
    <t>AV. PRINCIPAL NRO 227 CASERIO LOMA SAAVEDRA</t>
  </si>
  <si>
    <t>jcminansocola@gmail.com</t>
  </si>
  <si>
    <t>00373432</t>
  </si>
  <si>
    <t>PEREZ CRUZ FLORENTINO</t>
  </si>
  <si>
    <t>CALLE CHILE ASENT. H. NUEVO AGUAS VERDES MZ. A4 LT. 8</t>
  </si>
  <si>
    <t>florentinoperez090@gmail.com</t>
  </si>
  <si>
    <t>43608115</t>
  </si>
  <si>
    <t>MONTOYA ESPINOZA JIMMY JOHON</t>
  </si>
  <si>
    <t>JR. MEXICO 108</t>
  </si>
  <si>
    <t>240102 | TUMBES - TUMBES - CORRALES</t>
  </si>
  <si>
    <t>jimmymontoyaespinoza1@gmail.com</t>
  </si>
  <si>
    <t>00240925</t>
  </si>
  <si>
    <t>ALEMAN CACERES CARLOS WILFREDO</t>
  </si>
  <si>
    <t>554561CACME8</t>
  </si>
  <si>
    <t>ASENT. H. MAFALDA LAMA MZ. O LT. 14</t>
  </si>
  <si>
    <t>240101 | TUMBES - TUMBES - TUMBES</t>
  </si>
  <si>
    <t>carlosalemancaceres@gmail.com</t>
  </si>
  <si>
    <t>00374585</t>
  </si>
  <si>
    <t>APONTE JUAREZ NELVER NORBEL</t>
  </si>
  <si>
    <t>CALLE LA ESTRELLA 966 P.J. EL PLANETA LIMA CERCADO</t>
  </si>
  <si>
    <t>150101 | LIMA - LIMA - LIMA</t>
  </si>
  <si>
    <t>0011-0057-0271248874</t>
  </si>
  <si>
    <t>apontejuareznelver@gmail.com</t>
  </si>
  <si>
    <t>00374422</t>
  </si>
  <si>
    <t>ATOCHE BALLADARES, NESTOR MIGUEL</t>
  </si>
  <si>
    <t>579831NABCL3</t>
  </si>
  <si>
    <t>CALLE LIMA MZ. CH. LT. 26</t>
  </si>
  <si>
    <t>sebaxel518@gmail.com</t>
  </si>
  <si>
    <t>60433325</t>
  </si>
  <si>
    <t>CABRERA PACHECO JORGE LUIS</t>
  </si>
  <si>
    <t>VILLA PRIMAVERA CALLE LAS DALIAS MZ. H. LT. 04</t>
  </si>
  <si>
    <t>jorgecabrera124p@gmail.com</t>
  </si>
  <si>
    <t>42561376</t>
  </si>
  <si>
    <t xml:space="preserve">ENCALADA CHERO MIGUEL ANGEL </t>
  </si>
  <si>
    <t>AV. ESPAÑA ASENT. H.  EL COMPLEJO MZ. 28 LT. 20</t>
  </si>
  <si>
    <t>miguelangelencaladachero@gmail.com</t>
  </si>
  <si>
    <t>48711548</t>
  </si>
  <si>
    <t>VENTURA DIOSES RONALD FRANKLIN</t>
  </si>
  <si>
    <t>JR. ZAVALA 100</t>
  </si>
  <si>
    <t>240301 | TUMBES - ZARUMILLA - ZARUMILLA</t>
  </si>
  <si>
    <t>ronald.ventura.dioses@gmail.com</t>
  </si>
  <si>
    <t>80583557</t>
  </si>
  <si>
    <t>GONZALES CARRILLO ROBERT ALEX</t>
  </si>
  <si>
    <t>AV. 28 DE JULIO  502 CENTRO ZARUMILLA</t>
  </si>
  <si>
    <t>elpidiocarrillo16@gmail.com</t>
  </si>
  <si>
    <t>02791788</t>
  </si>
  <si>
    <t>VALENCIA SILVA FAUSTINO</t>
  </si>
  <si>
    <t>AV. REP. CHILE S/N MZ I LT. 7</t>
  </si>
  <si>
    <t>faustinovalenciasilva@gmail.com</t>
  </si>
  <si>
    <t>80336116</t>
  </si>
  <si>
    <t>GARCIA JIMENES EMERSON OCIAMDER</t>
  </si>
  <si>
    <t>JR. MIRAFLORES 905</t>
  </si>
  <si>
    <t>0011-0057-0271249544</t>
  </si>
  <si>
    <t>emergracianjimenes2@gmail.com</t>
  </si>
  <si>
    <t>40224196</t>
  </si>
  <si>
    <t>ALEJOS GALLARDO, RUPERTO</t>
  </si>
  <si>
    <t>CL. LA PAZ ASENT. H. ALBERTO FUJIMORI MZ. L .LT. 17</t>
  </si>
  <si>
    <t>alejosgruperto@gmail.com</t>
  </si>
  <si>
    <t>74958893</t>
  </si>
  <si>
    <t>DIOSES ARAMBULO ANTHONY SMITH</t>
  </si>
  <si>
    <t>664681ADASM5</t>
  </si>
  <si>
    <t>CALLE VELASCO ALVARADO ASENT. H. NUEVO AGUAS VERDES MZ. B-2- LT. 28</t>
  </si>
  <si>
    <t>diosesarambuloa@gmail.com</t>
  </si>
  <si>
    <t>70058510</t>
  </si>
  <si>
    <t>NAVARRO RAMIREZ DELBERT LEANDRO</t>
  </si>
  <si>
    <t>MZ. 13 LT. 16 PSJ HAYTI S/N ASENT. H. EL COMPLEJO</t>
  </si>
  <si>
    <t>delbert0190@gmail.com</t>
  </si>
  <si>
    <t>76248842</t>
  </si>
  <si>
    <t>OLIVA IPANAQUE, JESUS ALBERTO</t>
  </si>
  <si>
    <t>648151JOIVN8</t>
  </si>
  <si>
    <t>A.H. 02 DE DICIEMBRE CALLE JAMAICA MZ D1 LT. 16</t>
  </si>
  <si>
    <t>olivaipanaquejesusalberto@gmail.com</t>
  </si>
  <si>
    <t>42355246</t>
  </si>
  <si>
    <t>PASAPERA SUAREZ JOSE ALBERTO</t>
  </si>
  <si>
    <t>593761JPSAR0</t>
  </si>
  <si>
    <t>AV. REP. DEL PERU INT. 1 ASENT. H . LOS GERANEOS MZ. C LT. 32</t>
  </si>
  <si>
    <t>0011-0265-0200741325</t>
  </si>
  <si>
    <t>pasapera0680@gmail.com</t>
  </si>
  <si>
    <t>80475019</t>
  </si>
  <si>
    <t>RAMOS VALLADOLID JUAN</t>
  </si>
  <si>
    <t>ASENT. H. LA CURVA AV. ARGENTINA MZ C. LT. 16</t>
  </si>
  <si>
    <t>juanramosvalladolid12@gmail.com</t>
  </si>
  <si>
    <t>42737754</t>
  </si>
  <si>
    <t>RUIZ DIOSES JONATHAN OSWALDO</t>
  </si>
  <si>
    <t>Ronaldventura149@gmail.com</t>
  </si>
  <si>
    <t>80521847</t>
  </si>
  <si>
    <t>GARCIA FLORES PEDRO</t>
  </si>
  <si>
    <t>ASENT. .H. LA CURVA</t>
  </si>
  <si>
    <t>pgarcia_11@hotmail.com</t>
  </si>
  <si>
    <t>80488430</t>
  </si>
  <si>
    <t xml:space="preserve">GARCIA NUÑEZ, LEONARDO </t>
  </si>
  <si>
    <t>CALLE POLONIA A..H. NUEVO AGUAS VERDES MZ C5 LT. 03</t>
  </si>
  <si>
    <t>leonardogarcianunez91@gmail.com</t>
  </si>
  <si>
    <t>71566586</t>
  </si>
  <si>
    <t>LEONARDO RAMOS ELVIS</t>
  </si>
  <si>
    <t>NUEVO PIURA</t>
  </si>
  <si>
    <t>elvisleonardo696@gmail.com</t>
  </si>
  <si>
    <t>03694924</t>
  </si>
  <si>
    <t>PIÑIN GARCIA, AQUILES</t>
  </si>
  <si>
    <t>575241APGIC6</t>
  </si>
  <si>
    <t>CALLE LIMA MZ. 04 LT 30 - AGUAS VERDES</t>
  </si>
  <si>
    <t>AKILESGARCIA75@GMAIL.COM</t>
  </si>
  <si>
    <t>19251436</t>
  </si>
  <si>
    <t>SANGAY BAZAN, YDELSO</t>
  </si>
  <si>
    <t>CALLE LIMA  ASENT. H. NUEVO AGUAS VERDES ETAPA 02 MZ. C3 LT12</t>
  </si>
  <si>
    <t>ydelsonsangaybazan@gmail.com</t>
  </si>
  <si>
    <t>03870588</t>
  </si>
  <si>
    <t>VALENCIA RAMIREZ JUAN CARLOS</t>
  </si>
  <si>
    <t>571041JVREI9</t>
  </si>
  <si>
    <t xml:space="preserve">CALLE CHILE MZ. 07 LT 12 NUEVO AGUAS VRERDES </t>
  </si>
  <si>
    <t>juancarlosvalenciaramirez1974@gmail.com</t>
  </si>
  <si>
    <t>73859176</t>
  </si>
  <si>
    <t>MARCELO RAMOS DEYBER YONATHAN</t>
  </si>
  <si>
    <t>662071DMRCO8</t>
  </si>
  <si>
    <t>VATE MANRIQUE MZ. N1 LOTE 01</t>
  </si>
  <si>
    <t>DEYBERYO.MARCELO.182@GMAIL.COM</t>
  </si>
  <si>
    <t>45825528</t>
  </si>
  <si>
    <t>RAMOS NAVARRO LUIS ALBERTO</t>
  </si>
  <si>
    <t>CIRCUNVALACION 619 - CANCHA MONTEVERDE</t>
  </si>
  <si>
    <t>LUIS.NAVARRO.19@GMAIL.COM</t>
  </si>
  <si>
    <t>43673377</t>
  </si>
  <si>
    <t xml:space="preserve">RUFINO PEÑA JUAN </t>
  </si>
  <si>
    <t>556491JRPIA0</t>
  </si>
  <si>
    <t>A.A.H.H. VILLA PRIMAVERA MZ. K LT 03</t>
  </si>
  <si>
    <t>rufinojuan121@gmail.com</t>
  </si>
  <si>
    <t>03503095</t>
  </si>
  <si>
    <t>INGA LITANO GREDORIO</t>
  </si>
  <si>
    <t>541761GILAA8</t>
  </si>
  <si>
    <t>M E LT. 6 NUEVA ESPERANZA</t>
  </si>
  <si>
    <t>gregorioingalitano@gmail.com</t>
  </si>
  <si>
    <t>77039603</t>
  </si>
  <si>
    <t>RAMOS DIAZ MARIO</t>
  </si>
  <si>
    <t>674821MRDOZ9</t>
  </si>
  <si>
    <t>CALLE JAPON ASENT. H. NUEVO AGUAS VERDES MZ. B LT. 16</t>
  </si>
  <si>
    <t>realforeverf@gmail.com</t>
  </si>
  <si>
    <t>80357096</t>
  </si>
  <si>
    <t>ZAPATA ESTRADA JOSE RUDDY</t>
  </si>
  <si>
    <t>ASENT. H. LA CURVA MZ. E LT. 4 IV ETAPA</t>
  </si>
  <si>
    <t>josezapataestrada232@gmail.com</t>
  </si>
  <si>
    <t>72636630</t>
  </si>
  <si>
    <t>CARMEN ATOCHE CHRISTIAN PAUL</t>
  </si>
  <si>
    <t>CALLE URUGUAY MZ B-3 LT.14 ASENT. H. NUEVO AGUAS VERDES</t>
  </si>
  <si>
    <t>VILLALTA.SANJINEZ@GMAIL.COM</t>
  </si>
  <si>
    <t>48143647</t>
  </si>
  <si>
    <t>RUIZ OLAYA DAVID</t>
  </si>
  <si>
    <t xml:space="preserve">CALLE JAPON ASENT. H. NUEVO AGUAS VERDES MZ. B1 LT.21 </t>
  </si>
  <si>
    <t>44324358</t>
  </si>
  <si>
    <t>EUSEBIO CRUZ JAK ANDERSON</t>
  </si>
  <si>
    <t>22 DE FEBRERO 1404 LA ESPERANZA</t>
  </si>
  <si>
    <t>JACKEUSEBIO82@GMAIL.COM</t>
  </si>
  <si>
    <t>46227657</t>
  </si>
  <si>
    <t>MANRIQUE RODRIGUEZ JOSE JAIR</t>
  </si>
  <si>
    <t>329511JMRRR3</t>
  </si>
  <si>
    <t>C. POBLADO ALTO TRUJILLO BARRIO 38 MZ R LT 7</t>
  </si>
  <si>
    <t>130102 | LA LIBERTAD TRUJILLO EL PORVENIR</t>
  </si>
  <si>
    <t>JAIR-ARIES90@HOTMAIL.COM</t>
  </si>
  <si>
    <t>47509679</t>
  </si>
  <si>
    <t>VERA ESQUIVEL ANTONY ESBIN</t>
  </si>
  <si>
    <t xml:space="preserve">LOS ANGELES CUADRA 12 MZ 20 LA ESPERANZA </t>
  </si>
  <si>
    <t>VERAESQUIELANTONYESBIN@GMAIL.COM</t>
  </si>
  <si>
    <t>03131522</t>
  </si>
  <si>
    <t>CORDOVA SALVADOR MARTIN</t>
  </si>
  <si>
    <t>562461MCSDV6</t>
  </si>
  <si>
    <t>CALLE FUJIMORI ASENT. H. ALBERTO FUJIMORI MZ. A1 LT. 5</t>
  </si>
  <si>
    <t>martincordovasalvador6@gmail.com</t>
  </si>
  <si>
    <t>47442018</t>
  </si>
  <si>
    <t>GODOS GIRON, IRWIN XAVIER</t>
  </si>
  <si>
    <t>633821IGGOO3</t>
  </si>
  <si>
    <t>LA IRIMERA FEBRERO LOS PORTALES</t>
  </si>
  <si>
    <t>240104 | TUMBES - TUMBES PAMPAS DE HOSPITAL</t>
  </si>
  <si>
    <t>gironirwin4@gmail.com</t>
  </si>
  <si>
    <t>42390478</t>
  </si>
  <si>
    <t>CIENFUEGOS VALLADOLID EVER PAUL</t>
  </si>
  <si>
    <t>AV. ESPAÑA INT. 01 ASENT. H. COMPLEJO MZ. 28 LT. 20</t>
  </si>
  <si>
    <t>evpcien@hotmail.com</t>
  </si>
  <si>
    <t>41493597</t>
  </si>
  <si>
    <t>DELGADO LOBERA, HERNAN WILFREDO</t>
  </si>
  <si>
    <t>577701HDLGE2</t>
  </si>
  <si>
    <t>AV. PRINCIPAL 335 BARRIO NICARAGUA</t>
  </si>
  <si>
    <t>200706 | PIURA - TALARA - MANCORA</t>
  </si>
  <si>
    <t>nabucorosodir772@gmail.com</t>
  </si>
  <si>
    <t>03372670</t>
  </si>
  <si>
    <t>ZETA CHIROQUE CARLOS ALBERTO</t>
  </si>
  <si>
    <t>AV. PARAGUAY AA.HH. LA CURVA 4TA ETAPA MZ. K LT. 23</t>
  </si>
  <si>
    <t>zetachiroquecarlosalberto082@gmail.com</t>
  </si>
  <si>
    <t>48594967</t>
  </si>
  <si>
    <t>LEDESMA MORENO BENJAMIN</t>
  </si>
  <si>
    <t>ASENT. H. HUANCHAQUITO ALTO MZ. 5 LT. 01</t>
  </si>
  <si>
    <t>130104 | LA LIBERTAD - TRUJILLO - HUANCHACO</t>
  </si>
  <si>
    <t>benjiexpress.com@gmail.com</t>
  </si>
  <si>
    <t>71919788</t>
  </si>
  <si>
    <t xml:space="preserve">ANAPAN ZAGAL JOSUE DANIEL </t>
  </si>
  <si>
    <t>CL. ANTISUYO 1791</t>
  </si>
  <si>
    <t>140106 | LA VICTORIA - CHICLAYO - LAMBAYEQUE</t>
  </si>
  <si>
    <t>anapanzagaljosue21@gmail.com</t>
  </si>
  <si>
    <t>76881120</t>
  </si>
  <si>
    <t>BRAVO MURO MAC DONALD</t>
  </si>
  <si>
    <t xml:space="preserve">CALLE ARTEAGA Y CASTRO 186 </t>
  </si>
  <si>
    <t>140306 | MORROPE - LAMBAYEQUE - LAMBAYEQU</t>
  </si>
  <si>
    <t>LIBRA_07_DIMAX@HOTMAIL.COM</t>
  </si>
  <si>
    <t>80213986</t>
  </si>
  <si>
    <t xml:space="preserve">FERNANDEZ RUBIO ORLANDO </t>
  </si>
  <si>
    <t>584781OFRNI4</t>
  </si>
  <si>
    <t>P. JOVEN JORGE CHAVEZ MZ. E LT. 468</t>
  </si>
  <si>
    <t>140101 | CHICLAYO - CHICLAYO - LAMBAYEQUE</t>
  </si>
  <si>
    <t>Fernandezrubio@gmail.com</t>
  </si>
  <si>
    <t>45448454</t>
  </si>
  <si>
    <t>GARCIA GUERRERO, ADAN WILFREDO</t>
  </si>
  <si>
    <t>624501AGGCR5</t>
  </si>
  <si>
    <t>CASERIO ULPAMACHE S/N</t>
  </si>
  <si>
    <t>200308 | PIURA - HUANCABAMBA - SONDORILLO</t>
  </si>
  <si>
    <t>wrinos@hotmail.com</t>
  </si>
  <si>
    <t>19433351</t>
  </si>
  <si>
    <t>HUARAQUISPE QUISPE VICENTE</t>
  </si>
  <si>
    <t>561041VHQRS8</t>
  </si>
  <si>
    <t xml:space="preserve">LA MOLINA CARRETERA PIMENTAL </t>
  </si>
  <si>
    <t xml:space="preserve">140112 |PIMENTEL - CHICLAYO - LAMBAYEQUE </t>
  </si>
  <si>
    <t>vicentehuaraquispe71@gma.com</t>
  </si>
  <si>
    <t>41647679</t>
  </si>
  <si>
    <t>RODRIGUEZ RUBIO ROSVER EXANDER</t>
  </si>
  <si>
    <t>603781RRRRI6</t>
  </si>
  <si>
    <t>CALLE LOS GERANIOS URB. MANPUESTO MZ. A LT.12</t>
  </si>
  <si>
    <t>130101 |TRUJILLO - TRUJILLO - LA LIBERTAD</t>
  </si>
  <si>
    <t>rosver_love_05@hotmail.com</t>
  </si>
  <si>
    <t>71770889</t>
  </si>
  <si>
    <t>SALINAS HORNA GIANCARLO</t>
  </si>
  <si>
    <t>655711GSHIN0</t>
  </si>
  <si>
    <t>CASERIO  CERRO ZANGO</t>
  </si>
  <si>
    <t xml:space="preserve">130501 | JULCAN - JULCAN - LA LIBERTAD </t>
  </si>
  <si>
    <t>giancarlo.salinas.97@gmail.com</t>
  </si>
  <si>
    <t>80359026</t>
  </si>
  <si>
    <t>ALAMA VILCHEZ, CESAR AUGUSTO</t>
  </si>
  <si>
    <t>AV. ARGENTINA ASENT. H. LA CURVA  ETAPA 1 MZ. LT. 01</t>
  </si>
  <si>
    <t>cesaraugustovilchezalama78@gmail.com</t>
  </si>
  <si>
    <t>42788964</t>
  </si>
  <si>
    <t>DIOSES FARFAN, CELSO</t>
  </si>
  <si>
    <t>284781CDFSF9</t>
  </si>
  <si>
    <t>Av. Rep. Del Perú Asent. H. Los Geraneos Mz. C Lt. 30</t>
  </si>
  <si>
    <t>0011-0057-0270997296</t>
  </si>
  <si>
    <t>celso.dioses.2112@hotmail.com</t>
  </si>
  <si>
    <t>75727837</t>
  </si>
  <si>
    <t>DIOSES MORAN EDMHAR WILLIAM</t>
  </si>
  <si>
    <t>660451EDMSA0</t>
  </si>
  <si>
    <t>CASERIO POCITOS</t>
  </si>
  <si>
    <t>edmhardioses783@gmail.com</t>
  </si>
  <si>
    <t>45981668</t>
  </si>
  <si>
    <t>SAAVEDRA PIZAN JESUS PANFILO</t>
  </si>
  <si>
    <t>626601JSPVA0</t>
  </si>
  <si>
    <t>CASERIO EL SURO</t>
  </si>
  <si>
    <t>60102 | ASUNCION - CAJAMARCA - CAJAMARCA</t>
  </si>
  <si>
    <t>jesussaavedrapizan@gmail.com</t>
  </si>
  <si>
    <t>41793434</t>
  </si>
  <si>
    <t>TISNADO MOSTACERO DAMIAN ALADINO</t>
  </si>
  <si>
    <t>592091DTMNT0</t>
  </si>
  <si>
    <t>JR. MARIANO LOZADA S/N</t>
  </si>
  <si>
    <t xml:space="preserve">60505 | SAN BENITO - CONTUMAZA - CAJAMARCA </t>
  </si>
  <si>
    <t>damiantisnadomostaceroM@gmail.com</t>
  </si>
  <si>
    <t>77494176</t>
  </si>
  <si>
    <t>ALBURQUEQUE PEÑA, JECKSON CRISTHOFFER</t>
  </si>
  <si>
    <t>CALLE LEONCIO PARADO 303</t>
  </si>
  <si>
    <t>alburquequejeckson10@gmail.com</t>
  </si>
  <si>
    <t>43437812</t>
  </si>
  <si>
    <t>PALACIOS TALLEDO RODRIGO</t>
  </si>
  <si>
    <t>CALLE MIGUEL GRAU 105 CASERIO MALLARES</t>
  </si>
  <si>
    <t>rodrigopalaciostalledo@gmail.com</t>
  </si>
  <si>
    <t>45990671</t>
  </si>
  <si>
    <t>CHERO RUFINO WALTER GUILLERMO</t>
  </si>
  <si>
    <t>VILLA PRIMAVERA AV. LAS FLORES MZ. A LT. 10</t>
  </si>
  <si>
    <t>waltercherorufino@gmail.com</t>
  </si>
  <si>
    <t>70155627</t>
  </si>
  <si>
    <t>SANDOVAL AVILA JUNIOR ALEXANDER</t>
  </si>
  <si>
    <t>339261JSADL7</t>
  </si>
  <si>
    <t>BENITO JUAREZ 627 LA ESPERANZA</t>
  </si>
  <si>
    <t>jsandoval.20@hotmail.com</t>
  </si>
  <si>
    <t>72939436</t>
  </si>
  <si>
    <t>GUTIERREZ MENDOZA CARLOS DANIEL</t>
  </si>
  <si>
    <t>C.P. ALTO TRUJILLO MZ. V LT. 25 BARRIO 6A</t>
  </si>
  <si>
    <t>130102 | EL PORVENIR - TRUJILLO - LA LIBERTAD</t>
  </si>
  <si>
    <t>gutierrezmendozacarlos0@gmail.com</t>
  </si>
  <si>
    <t>73015069</t>
  </si>
  <si>
    <t>GUTIERREZ MENDOZA JOSE ANTONIO</t>
  </si>
  <si>
    <t>BARRIO 6A MZ. V LT. 25 ALTO TRUJILLO</t>
  </si>
  <si>
    <t>milirojasarteaga14@gmail.com</t>
  </si>
  <si>
    <t>46635249</t>
  </si>
  <si>
    <t>CAMPOVERDE JABO, CRESENCIO SILVIO</t>
  </si>
  <si>
    <t>OPERARIO_EP</t>
  </si>
  <si>
    <t>OPERADOR RETROEXCAVADORA</t>
  </si>
  <si>
    <t>631571CCJPO0</t>
  </si>
  <si>
    <t>INHABIL</t>
  </si>
  <si>
    <t>PUENTE PALO SANTOS - ZORRITOS</t>
  </si>
  <si>
    <t>230104 | TUMBES-CONTRALMIRANTE VILLAR-ZORRITOS</t>
  </si>
  <si>
    <t>210-01-9774344</t>
  </si>
  <si>
    <t>silverio_libra13@hotmail.com</t>
  </si>
  <si>
    <t>03893815</t>
  </si>
  <si>
    <t>SEMINARIO NAMUCHE, HENRY</t>
  </si>
  <si>
    <t>CALLE PROGRESO A.A.H.H. NUEVA ESPERANZA</t>
  </si>
  <si>
    <t>Henrynamuche@gmail.com</t>
  </si>
  <si>
    <t>03359025</t>
  </si>
  <si>
    <t>ALVARADO PALACIOS, PABLO</t>
  </si>
  <si>
    <t>545951PAPAA2</t>
  </si>
  <si>
    <t>CASERIO LAS PAMPAS S/N PIURA-MORROPON-CHULUCANAS</t>
  </si>
  <si>
    <t>475-95774530-0-06</t>
  </si>
  <si>
    <t>pa609757@gmail.com</t>
  </si>
  <si>
    <t>45030804</t>
  </si>
  <si>
    <t>CALLE SANTOS, ALEXANDER</t>
  </si>
  <si>
    <t>JR. NUEVA ESPERANZA 400</t>
  </si>
  <si>
    <t>alexandercalle1606@hotmail.com</t>
  </si>
  <si>
    <t>80673280</t>
  </si>
  <si>
    <t>ATOCHE GIRON JOSE LUIS</t>
  </si>
  <si>
    <t>585561JAGCO2</t>
  </si>
  <si>
    <t>CALLE COLOMBIA ASEN. H. 02 DE DICIEMBRE MZ. 03 LT. 5</t>
  </si>
  <si>
    <t>Atochegiron78@gmail.com</t>
  </si>
  <si>
    <t>75079467</t>
  </si>
  <si>
    <t>ESQUIVEL EUSEBIO LEANDRO FABIAN</t>
  </si>
  <si>
    <t>ASENT. H. LOS LAURELES MZ. F LT. 02</t>
  </si>
  <si>
    <t>130103 | FLORENCIA DE MORA - TRUJILLO - LA LIBERTAD</t>
  </si>
  <si>
    <t>rodrigomontoyaeusebio22@gmail.com</t>
  </si>
  <si>
    <t>72518826</t>
  </si>
  <si>
    <t>PEREZ FARIAS, JUAN ALEXIS</t>
  </si>
  <si>
    <t>338021JPFEI4</t>
  </si>
  <si>
    <t>URB EL BOSQUE MZ. LL LT. 03 PIURA-PIURA-CASTILLA</t>
  </si>
  <si>
    <t>v.i.t.o13.06.72@gmail.com</t>
  </si>
  <si>
    <t>45735992</t>
  </si>
  <si>
    <t>BACA BUSTAMANTE, ERCI</t>
  </si>
  <si>
    <t>221003 | SAN MARTIN - TOCACHE - POLVORA</t>
  </si>
  <si>
    <t>ercibb@gmail.com</t>
  </si>
  <si>
    <t>77419915</t>
  </si>
  <si>
    <t>CHAVEZ SAAVEDRA BRAYAN OMAR</t>
  </si>
  <si>
    <t>AV. BOLIVIA ASENT. H. LA CURVA ETAPA 3 MZ. E LT. 03</t>
  </si>
  <si>
    <t>capricornio_2012_11@homail.com</t>
  </si>
  <si>
    <t>73787646</t>
  </si>
  <si>
    <t>GALLARDO RIVERA ALEX MANUEL</t>
  </si>
  <si>
    <t xml:space="preserve">AA.HH. NUEVO AGUAS VERDES MZ. B LT 17 </t>
  </si>
  <si>
    <t>alexgallardo rivera@gmail.com</t>
  </si>
  <si>
    <t>00372442</t>
  </si>
  <si>
    <t>GARCIA REATEGUI JULIO MANUEL</t>
  </si>
  <si>
    <t>PSJ. URUGUAY ASENT.H. NUEVO AGUASS VERDES MZ A3 LT.13</t>
  </si>
  <si>
    <t>garciareateguijuliomanuel@gmail.com</t>
  </si>
  <si>
    <t>48736266</t>
  </si>
  <si>
    <t>NEVADO CHIROQUE  EDSON OMAR</t>
  </si>
  <si>
    <t>647991ENCAR2</t>
  </si>
  <si>
    <t>JR. GABIREL CONDORCANQUI 113</t>
  </si>
  <si>
    <t>edsonomar@hotmail.com</t>
  </si>
  <si>
    <t>42200493</t>
  </si>
  <si>
    <t>AMAYA SANDOVAL, JAVIER EDUARDO</t>
  </si>
  <si>
    <t>606531JASYD8</t>
  </si>
  <si>
    <t>ASENT H JOSE OLAYA MZ G LOTE 21 PIURA-PIURA-PIURA</t>
  </si>
  <si>
    <t>javieramasan83@gmail.com</t>
  </si>
  <si>
    <t>75588842</t>
  </si>
  <si>
    <t>JUAREZ RODRIGUEZ, JORGE LUIS</t>
  </si>
  <si>
    <t>656771JJRRR0</t>
  </si>
  <si>
    <t>CASERIO LAS PAMPAS MZ. E LT. 140 PIURA-MORROPON-CHULUCANAS</t>
  </si>
  <si>
    <t>475-92792364-0-17</t>
  </si>
  <si>
    <t>jljuarezrod@gmail.com</t>
  </si>
  <si>
    <t>48660617</t>
  </si>
  <si>
    <t>JARA BOYS GERSON ABEL</t>
  </si>
  <si>
    <t>CALLE JOSE MARTIN 921 PP.JJ LA ESPERANZA</t>
  </si>
  <si>
    <t>gerson-jara.boys12@hotmail.com</t>
  </si>
  <si>
    <t>75415967</t>
  </si>
  <si>
    <t>MIRANDA NAVARRO ALEXIS  ALEXSANDER</t>
  </si>
  <si>
    <t>650371AMNAA5</t>
  </si>
  <si>
    <t>ASENT.H. EL INDIO MZ. E6 LT.11</t>
  </si>
  <si>
    <t>mirandanavarroalexisalexsander@gmail.com</t>
  </si>
  <si>
    <t>74658144</t>
  </si>
  <si>
    <t>FLORIANO GONZALES JOSE EDUARDO</t>
  </si>
  <si>
    <t>JR. ZAVALA 1028</t>
  </si>
  <si>
    <t>eduardo.floriano2019@gmail.com</t>
  </si>
  <si>
    <t>46492804</t>
  </si>
  <si>
    <t>SOSA OJEDA JESUS</t>
  </si>
  <si>
    <t>623381JSOAD7</t>
  </si>
  <si>
    <t>CALLE LOS ANGELES ASENT.H.CORAZON VALIENTE MZ F LT.21</t>
  </si>
  <si>
    <t>icherobereche@gmail.com</t>
  </si>
  <si>
    <t>47847469</t>
  </si>
  <si>
    <t>TESEN DAVILA JHONATAN YOEL</t>
  </si>
  <si>
    <t>CALLE EL TRIUNFO</t>
  </si>
  <si>
    <t>200301 | PIURA - HUANCABAMBA - HUANCABAMBA</t>
  </si>
  <si>
    <t>joeltesendavila@gmail.com</t>
  </si>
  <si>
    <t>77356157</t>
  </si>
  <si>
    <t>CARRION JUAREZ, ALEXANDER</t>
  </si>
  <si>
    <t>649901ACJRR3</t>
  </si>
  <si>
    <t>CASERIO LAS PAMPAS PIURA-MORROPON-CHULUCANAS</t>
  </si>
  <si>
    <t>415-99961522-0-31</t>
  </si>
  <si>
    <t>mazacarrion1990@gmail.com</t>
  </si>
  <si>
    <t>47949593</t>
  </si>
  <si>
    <t>MAZA CARRION, SELMER</t>
  </si>
  <si>
    <t>629471SMCAR8</t>
  </si>
  <si>
    <t>CASERIO LAS PAMPAS MZ. E LT. 18 PIURA-MORROPON-CHULUCANAS</t>
  </si>
  <si>
    <t>475-02185026-0-55</t>
  </si>
  <si>
    <t>44520520</t>
  </si>
  <si>
    <t>MORE VILCHEZ, DIANA NATALI</t>
  </si>
  <si>
    <t>ENFERMERA</t>
  </si>
  <si>
    <t>620250DMVEC0</t>
  </si>
  <si>
    <t>VILLA BATANES MZ.E1 LT.03 PIURA-MORROPON-CHULUCANAS </t>
  </si>
  <si>
    <t>210-01-1578131</t>
  </si>
  <si>
    <t>natali-more87@hotmail.com</t>
  </si>
  <si>
    <t>48355941</t>
  </si>
  <si>
    <t>VIDAURE LLONTOP GUSTAVO RENZO</t>
  </si>
  <si>
    <t>gusvidaurrellontop@gmail.com</t>
  </si>
  <si>
    <t>47809848</t>
  </si>
  <si>
    <t xml:space="preserve">PIERRE URIBE OSORIO, IRVIN JEAN </t>
  </si>
  <si>
    <t>RHP</t>
  </si>
  <si>
    <t>TECNICO SUELOS</t>
  </si>
  <si>
    <t>640861IUOBR8</t>
  </si>
  <si>
    <t>APV MIGUEL GRAU LA NUEVA PROVIDENCIA MZ. A LT. 01 PIURA-PIURA-PIURA</t>
  </si>
  <si>
    <t>435-92268729-0-53</t>
  </si>
  <si>
    <t>jean_29_93@hotmail.com</t>
  </si>
  <si>
    <t>47456915</t>
  </si>
  <si>
    <t>CAMIZAN MINGA, REINERIO</t>
  </si>
  <si>
    <t>Calle Canada Asent. H. Nuevo Aguas Verdes Etapa 2 Mz. C4 Lt. 3</t>
  </si>
  <si>
    <t>0011-0057-0271125225</t>
  </si>
  <si>
    <t>reinerio.camizan.2011@hotmail.com</t>
  </si>
  <si>
    <t>47776952</t>
  </si>
  <si>
    <t>CHAVEZ IPANAQUE, RAUL HUMBERTO</t>
  </si>
  <si>
    <t>CALLE PORTUGAL ASENT. H. LA CURVA ETAPA 1 MZ. A LT. 10</t>
  </si>
  <si>
    <t>0011-0057-0271249218</t>
  </si>
  <si>
    <t>chavezipanaquerh@gamil.com</t>
  </si>
  <si>
    <t>44569813</t>
  </si>
  <si>
    <t>GUERRERO CASTILLO, HILTER</t>
  </si>
  <si>
    <t>620621HGCRT0</t>
  </si>
  <si>
    <t>Calle Las Begonias Asent. H. 28 de Julio Mz.3</t>
  </si>
  <si>
    <t>0011-0057-0271125071</t>
  </si>
  <si>
    <t>hilterguerrerocastillo@gmail.com</t>
  </si>
  <si>
    <t>75588839</t>
  </si>
  <si>
    <t>CARMEN CORDOVA, DERLIS ALDAIR</t>
  </si>
  <si>
    <t>CASERIO LAS PAMPAS INT. 1 MZ. E LT. 15 PIURA-MORROPON-CHULUCANAS  </t>
  </si>
  <si>
    <t>475-02007170-0-02</t>
  </si>
  <si>
    <t>32544744</t>
  </si>
  <si>
    <t>RODRIGUEZ JUAREZ, JOSE SANTOS</t>
  </si>
  <si>
    <t>262371JRJRR9</t>
  </si>
  <si>
    <t>191-96434249030</t>
  </si>
  <si>
    <t>03314819</t>
  </si>
  <si>
    <t>CARRION JUAREZ, MARCELINO</t>
  </si>
  <si>
    <t>536951MCJRR1</t>
  </si>
  <si>
    <t>475-04130580-0-61</t>
  </si>
  <si>
    <t>arnaldocarrionjuarez@gmail.com</t>
  </si>
  <si>
    <t>47767733</t>
  </si>
  <si>
    <t>CUSQUISIBAN TUCTO ALAIN</t>
  </si>
  <si>
    <t>CENTRO POBLADO PARIAMARCA</t>
  </si>
  <si>
    <t>60101| CAJAMARCA - CAJAMARCA - CAJAMARCA</t>
  </si>
  <si>
    <t>alaincusquisiban7@gmail.com</t>
  </si>
  <si>
    <t>46260226</t>
  </si>
  <si>
    <t>CUSQUISIBAN TUCTO JHONY</t>
  </si>
  <si>
    <t>jhonytucto1989@gmail.com</t>
  </si>
  <si>
    <t>46702378</t>
  </si>
  <si>
    <t>LEIVA LULE  JOSE MARWIN</t>
  </si>
  <si>
    <t>632211JLLVE0</t>
  </si>
  <si>
    <t>CALLE JOSE ARTIGAS 2333</t>
  </si>
  <si>
    <t>mawin16.23ll@gmail.com</t>
  </si>
  <si>
    <t>40485019</t>
  </si>
  <si>
    <t>SANJINEZ VILLALTA CARLOS HUMBERTO</t>
  </si>
  <si>
    <t>587371CSVJL6</t>
  </si>
  <si>
    <t xml:space="preserve">SIMON BOLIVAR PAMPA GRANE </t>
  </si>
  <si>
    <t>00370065</t>
  </si>
  <si>
    <t>APONTE NOLE LUIS ENRIQUE</t>
  </si>
  <si>
    <t>561021LANNE6</t>
  </si>
  <si>
    <t>AV. 28 DE JULIO NRO 61</t>
  </si>
  <si>
    <t>apontenoleluis@gmail.com</t>
  </si>
  <si>
    <t>75120808</t>
  </si>
  <si>
    <t>CORREA RUFINO ROGELIO OMAR</t>
  </si>
  <si>
    <t>CALLE ALEMANIA ASENT.H. NUEVO AGUAS VERDES MZ.A4 LT.17</t>
  </si>
  <si>
    <t>ocorrearufino@gmail.com</t>
  </si>
  <si>
    <t>47644046</t>
  </si>
  <si>
    <t>PAREDES HERRERA BRIAN ESTIH</t>
  </si>
  <si>
    <t>631171BPHER8</t>
  </si>
  <si>
    <t>CALLE URUGUAY MZ. A LT. 13 - A.H. NUEVO AGUAS VERDES</t>
  </si>
  <si>
    <t>brianparedesherrera@gmail.com</t>
  </si>
  <si>
    <t>76403733</t>
  </si>
  <si>
    <t>SANDOVAL SEMINARIO, JACK SCALIA</t>
  </si>
  <si>
    <t>Calle Las Malvinas Asent. H. El Complejo Mz. 08 Lt. 03</t>
  </si>
  <si>
    <t>0011-0057-0270880151</t>
  </si>
  <si>
    <t>950619518</t>
  </si>
  <si>
    <t>jeansandovalseminario@gmail.com</t>
  </si>
  <si>
    <t>76850446</t>
  </si>
  <si>
    <t>ZARATE CRUZ, JERSON JESUS</t>
  </si>
  <si>
    <t>Jr. Lampa S/N Asent. H. Campo Amor Mz. 8 Lt. 2</t>
  </si>
  <si>
    <t>0011-0265-0200739304</t>
  </si>
  <si>
    <t>jersonjesuszarate@gmail.com</t>
  </si>
  <si>
    <t>HUANCAS CHINGUEL, NETSAR ALEJANDRO</t>
  </si>
  <si>
    <t>CASERIO JUZGARA S/N PIURA-HUANCABAMBA-HUANCABAMBA</t>
  </si>
  <si>
    <t>netsarh@gmail.com</t>
  </si>
  <si>
    <t>03234636</t>
  </si>
  <si>
    <t>PEÑA MORENO, JOSE CELESTINO</t>
  </si>
  <si>
    <t>566431JPMAE8</t>
  </si>
  <si>
    <t>CASERIO JUZGARA S/N PIURA-HUANCABAMBA-HUANCABAMBA  </t>
  </si>
  <si>
    <t>80666299</t>
  </si>
  <si>
    <t xml:space="preserve">MORALES ADANAQUE, ELMER </t>
  </si>
  <si>
    <t>587101EMAAN3</t>
  </si>
  <si>
    <t>CASERIO PEDREGAL GRANDE CALLE COMERCIO S/N PIURA-PIURA-CATACAOS  </t>
  </si>
  <si>
    <t>75588829</t>
  </si>
  <si>
    <t>CARRION FLORES, FRANK ANDERSON</t>
  </si>
  <si>
    <t>INT. 01 CASERIO LAS PAMPAS MZ. E LT. 33 PIURA-MORROPON-CHULUCANAS  </t>
  </si>
  <si>
    <t>475-04035441-0-61</t>
  </si>
  <si>
    <t>45996869</t>
  </si>
  <si>
    <t>CARRION JUAREZ, HILDER</t>
  </si>
  <si>
    <t>627691HCJRR8</t>
  </si>
  <si>
    <t>475-96576064-0-36</t>
  </si>
  <si>
    <t>hilder.carrion01@gmail.com</t>
  </si>
  <si>
    <t>41913517</t>
  </si>
  <si>
    <t>JUAREZ CARRION, MARCOS EUDER</t>
  </si>
  <si>
    <t>596201MJCRR1</t>
  </si>
  <si>
    <t>475-04376769-0-36</t>
  </si>
  <si>
    <t>44321278</t>
  </si>
  <si>
    <t>JUAREZ FLORES, JOLY</t>
  </si>
  <si>
    <t>619381JJFRR0</t>
  </si>
  <si>
    <t>CASERIO LAS PAMPAS MZ.E LT.99 PIURA-MORROPON-CHULUCANAS </t>
  </si>
  <si>
    <t>00253834</t>
  </si>
  <si>
    <t>FERNANDEZ NAVAL ROBERTO</t>
  </si>
  <si>
    <t>AV. LA MARINA CAMPO AMOR MZ. B LT. 19</t>
  </si>
  <si>
    <t>robertofn2021@gmail.com</t>
  </si>
  <si>
    <t>02898203</t>
  </si>
  <si>
    <t>PAIVA TANGOY, REYNALDO REYMUNDO</t>
  </si>
  <si>
    <t>577631RPTVG8</t>
  </si>
  <si>
    <t>CALLE PRIMAVERA ASENT. H. VILLA PRIMAVERA ETAPA 4 MZ. A1 LT- 18</t>
  </si>
  <si>
    <t>rey06-0176@hotmail.com</t>
  </si>
  <si>
    <t>74294938</t>
  </si>
  <si>
    <t>PALACIOS GALLARDO JOSE ARMANDO</t>
  </si>
  <si>
    <t>CALLE JUAN VELASCO ALVARADO ASENT.H.NUEVO AGUAS VERDES MZ.01 LT.6</t>
  </si>
  <si>
    <t>julio.lgo.1994@gmail.com</t>
  </si>
  <si>
    <t>32544063</t>
  </si>
  <si>
    <t>RODRIGUEZ JUAREZ, GREGORIO</t>
  </si>
  <si>
    <t>CASERIO LAS PAMPAS S/N PIURA-MORROPON-CHULUCANAS </t>
  </si>
  <si>
    <t>neisserrodriguezrivas39@gmail.com</t>
  </si>
  <si>
    <t>45102776</t>
  </si>
  <si>
    <t>SANTIAGO SALVADOR TARINDO HELI</t>
  </si>
  <si>
    <t>622981TSSTV9</t>
  </si>
  <si>
    <t>CASERIO LA CUCHILLO</t>
  </si>
  <si>
    <t>131001 | STGO DE CHUCO - STGO DE CHUCO - LA LIBERTD</t>
  </si>
  <si>
    <t>tarindosantiago052@gmail.com</t>
  </si>
  <si>
    <t>75517388</t>
  </si>
  <si>
    <t>VASQUEZ TOMAPASCA DAVID EMANUEL</t>
  </si>
  <si>
    <t>ASENT.H. SAN VALENTIN MZ.L LT.09</t>
  </si>
  <si>
    <t>t.l-chiquito-05@hotmail.com</t>
  </si>
  <si>
    <t>46242908</t>
  </si>
  <si>
    <t>VEGA REDUCINDO DAVID FELIX</t>
  </si>
  <si>
    <t>BARRIO IV-A- MZ. H LT. 05</t>
  </si>
  <si>
    <t>david.vega46@gmail.com</t>
  </si>
  <si>
    <t>80297555</t>
  </si>
  <si>
    <t>LOZADA VILCHERREZ, MANUEL REMBERTO</t>
  </si>
  <si>
    <t>581341MLVAC9</t>
  </si>
  <si>
    <t>CALLE SAN MARTIN 660 PIURA-MORROPON-LA MATANZA</t>
  </si>
  <si>
    <t>lozada1101@outlook.es</t>
  </si>
  <si>
    <t>48192167</t>
  </si>
  <si>
    <t>ADRIANZEN ODAR, JUAN JOSE</t>
  </si>
  <si>
    <t>Calle Los Naranjos Asent. H. Villa Primavera Mz. U Lt. 28</t>
  </si>
  <si>
    <t>0011-0057-0271125276</t>
  </si>
  <si>
    <t>juan.adrianzen.1510@hotmail.com</t>
  </si>
  <si>
    <t>42532533</t>
  </si>
  <si>
    <t>ALZAMORA MERINO JORGE LUIS</t>
  </si>
  <si>
    <t>A.V.MOQUEGUA 100</t>
  </si>
  <si>
    <t>jorgeluisalzamoramerino@gmail.com</t>
  </si>
  <si>
    <t>47062312</t>
  </si>
  <si>
    <t>LINARES ALAMA, ALBERT JIM</t>
  </si>
  <si>
    <t>633191ALAAM6</t>
  </si>
  <si>
    <t>CASERIO EL TABLAZO - LA VIÑA GRANDE MZ. B1 LT. 08 PIURA-MORROPON-CHULUCANAS </t>
  </si>
  <si>
    <t>475-04373028-0-58</t>
  </si>
  <si>
    <t>albertlinaresalama@hotmail.com</t>
  </si>
  <si>
    <t>42963155</t>
  </si>
  <si>
    <t>NOLE APONTE, ELIAS AUGUSTO</t>
  </si>
  <si>
    <t>PSJ. NORTE AMERICA S/N</t>
  </si>
  <si>
    <t>eliasnoleaponte@hotmail.com</t>
  </si>
  <si>
    <t>42708311</t>
  </si>
  <si>
    <t>LA TORRE MINGA, ELEODAN</t>
  </si>
  <si>
    <t>AV.REPUBLICA DE URUGUAY S/N A.H.02 DE DICIEMBRE MZ.C4 LT.3</t>
  </si>
  <si>
    <t>eleodanlatorre@gmail.com</t>
  </si>
  <si>
    <t>03383304</t>
  </si>
  <si>
    <t>JUAREZ ZETA, ALEXANDER</t>
  </si>
  <si>
    <t>584131AJZRA7</t>
  </si>
  <si>
    <t>CASERIO SANCOR PIURA-MORROPON-CHULUCANAS</t>
  </si>
  <si>
    <t>juarezalexander865@gmail.com</t>
  </si>
  <si>
    <t>00227339</t>
  </si>
  <si>
    <t>PAZOS SILVA SAUL ENRIQUE</t>
  </si>
  <si>
    <t>553021SPSOV8</t>
  </si>
  <si>
    <t>ATAHUALPA 507</t>
  </si>
  <si>
    <t>pazossilvasaul11@gmail.com</t>
  </si>
  <si>
    <t>75309997</t>
  </si>
  <si>
    <t>RUFINO MOGOLLON ALEXIS PAUL</t>
  </si>
  <si>
    <t>CALLE JUAN VELASCO ALVARADO ASENT.H.NUEVO AGUAS VERDES MZ 51</t>
  </si>
  <si>
    <t>alexispaul@hotmail.com</t>
  </si>
  <si>
    <t>42722409</t>
  </si>
  <si>
    <t xml:space="preserve">TRELLES REYES HENRY </t>
  </si>
  <si>
    <t>CALLE LOS ANDESE ASENT.H.LAROCANA MZ. C1 LT.27</t>
  </si>
  <si>
    <t>trelleshenry23@gmail.com</t>
  </si>
  <si>
    <t>41392096</t>
  </si>
  <si>
    <t>ALVARADO ROSALES, SEGUNDO</t>
  </si>
  <si>
    <t>475-04473255-0-97</t>
  </si>
  <si>
    <t>928111934</t>
  </si>
  <si>
    <t>segundoalvaradorosales@hotmail.com</t>
  </si>
  <si>
    <t>46190407</t>
  </si>
  <si>
    <t>JUAREZ CARRION, ALNIBAR</t>
  </si>
  <si>
    <t>CASERIO LAS PAMPAS PIURA-MORROPON-CHULUCANAS  </t>
  </si>
  <si>
    <t>910270133</t>
  </si>
  <si>
    <t>juarezalnibar@gmail.com</t>
  </si>
  <si>
    <t>03366821</t>
  </si>
  <si>
    <t>LAZARO JUAREZ, SANTOS JULIO</t>
  </si>
  <si>
    <t>259301SLJAR1</t>
  </si>
  <si>
    <t>475-33315104-0-78</t>
  </si>
  <si>
    <t>santosjuliolazaroj@gmail.com</t>
  </si>
  <si>
    <t>48773223</t>
  </si>
  <si>
    <t>MAZA ANCAJIMA, EDGAR JOSE</t>
  </si>
  <si>
    <t>CASERIO LAS PAMPAS MZ. E LT. 15 PIURA-MORROPON-CHULUCANAS  </t>
  </si>
  <si>
    <t>191-01-092593028</t>
  </si>
  <si>
    <t>75689612</t>
  </si>
  <si>
    <t>RAMAYCUNA JUAREZ, PERCY JOSELI</t>
  </si>
  <si>
    <t>CAS. LAS PAMPAS MZ. E LT. 23 PIURA-MORROPON-CHULUCANAS</t>
  </si>
  <si>
    <t>475-04439539-0-40</t>
  </si>
  <si>
    <t>927315426</t>
  </si>
  <si>
    <t>percyjuarez98@hotmail.com</t>
  </si>
  <si>
    <t>47785278</t>
  </si>
  <si>
    <t xml:space="preserve">ZETA CORDOVA, LUIS JAVIER </t>
  </si>
  <si>
    <t>640961LZCAD6</t>
  </si>
  <si>
    <t>CASERIO LAS PAMPAS MZ. E LT. 138 PIURA-MORROPON-CHULUCANAS  </t>
  </si>
  <si>
    <t>475- 03908688-0-26</t>
  </si>
  <si>
    <t>918783247</t>
  </si>
  <si>
    <t>luiszetacordova29@gmail.com</t>
  </si>
  <si>
    <t>46533607</t>
  </si>
  <si>
    <t>ZETA VILELA, YEIMI SALUSTIANO</t>
  </si>
  <si>
    <t>331311YZVAE3</t>
  </si>
  <si>
    <t>CASERIO SANCOR MZ.F LT.20 PIURA-MORROPON-CHULUCANAS </t>
  </si>
  <si>
    <t>-</t>
  </si>
  <si>
    <t>42396431</t>
  </si>
  <si>
    <t>MAZA JUAREZ, JORGE LUIS</t>
  </si>
  <si>
    <t>608391JMJAR1</t>
  </si>
  <si>
    <t>MZ. E LT. 48 INT. 01 CASERIO LAS PAMPAS PIURA-MORROPON-CHULUCANAS</t>
  </si>
  <si>
    <t>10742292</t>
  </si>
  <si>
    <t>CHAVEZ FLORES, ROMERO VICTOR</t>
  </si>
  <si>
    <t>CASERIO MANUEL A. ODRIA HUALTACO II</t>
  </si>
  <si>
    <t>200114 | PIURA-PIURA-TAMBO GRANDE</t>
  </si>
  <si>
    <t>romerovictorcahvezflores@hotmail.com</t>
  </si>
  <si>
    <t>03675904</t>
  </si>
  <si>
    <t>GALLO BRICEÑO, ANTONIO</t>
  </si>
  <si>
    <t>570191AGBLC8</t>
  </si>
  <si>
    <t>Centro Poblado Chocan</t>
  </si>
  <si>
    <t>200607 | PIURA SULLANA QUERECOTILLO</t>
  </si>
  <si>
    <t>0011-0057-0271124873</t>
  </si>
  <si>
    <t>antonio.gallo.2312@hotmail.com</t>
  </si>
  <si>
    <t>46003685</t>
  </si>
  <si>
    <t>GODOS GIRON LUIS EDGAR</t>
  </si>
  <si>
    <t>322371LGGOO7</t>
  </si>
  <si>
    <t>SECTOR SAN FRANCISCO DE LA CRUZ MZ. 13 LT. 02</t>
  </si>
  <si>
    <t>150133 | LIMA - LIMA - SAN JUAN DE MIRAFLORES</t>
  </si>
  <si>
    <t>lgodosg@gmail.com</t>
  </si>
  <si>
    <t>80422701</t>
  </si>
  <si>
    <t>GUERRERO CORREA, PALERMINO</t>
  </si>
  <si>
    <t>CALLE SANTA ROSA ASENT.H. 28 DE JULIO MZ.K´LT.9</t>
  </si>
  <si>
    <t>palerminoguerrerocorrea@gmail.com</t>
  </si>
  <si>
    <t>40842221</t>
  </si>
  <si>
    <t>MORALES ADANAQUE WILLIAM</t>
  </si>
  <si>
    <t>581391WMAAN2</t>
  </si>
  <si>
    <t>JR.COMERCIO 194 CASERIO PEDREGAL GRANDE PIURA-PIURA-CATACAOS  </t>
  </si>
  <si>
    <t>william-18@hotmail.com</t>
  </si>
  <si>
    <t>47551774</t>
  </si>
  <si>
    <t>TIMANA LOZADA, CARLOS JHONATAN</t>
  </si>
  <si>
    <t>635951CTLAA3</t>
  </si>
  <si>
    <t>CALLAO 324</t>
  </si>
  <si>
    <t>210- 014094108</t>
  </si>
  <si>
    <t>jhonatantimanalozada@gmail.com</t>
  </si>
  <si>
    <t>80688414</t>
  </si>
  <si>
    <t>VILLEGAS PALACIOS LUIS ANTONIO</t>
  </si>
  <si>
    <t>AA.HH. 02 DE DICIEMBRE</t>
  </si>
  <si>
    <t>villegaspalacios@gmail.com</t>
  </si>
  <si>
    <t>44501862</t>
  </si>
  <si>
    <t>JUAREZ ZETA, JOSE DUBER</t>
  </si>
  <si>
    <t>620431JJZRA9</t>
  </si>
  <si>
    <t>ASENT.H. MIGUEL GRAU MZ. LL LT. 0011 PIURA-PAITA-PAITA</t>
  </si>
  <si>
    <t>dubersito251987@gmail.com</t>
  </si>
  <si>
    <t>42945465</t>
  </si>
  <si>
    <t xml:space="preserve">REMAYCUNA PATIÑO, MARTIN </t>
  </si>
  <si>
    <t>611581MRPAI1</t>
  </si>
  <si>
    <t>MZ E LT 72 CASERIO LAS PAMPAS PIURA-MORROPON-CHULUCANAS </t>
  </si>
  <si>
    <t>475-99941025-0-87</t>
  </si>
  <si>
    <t>remaycunapatiñomartin@gmail.com</t>
  </si>
  <si>
    <t>74691916</t>
  </si>
  <si>
    <t>ZETA SIANCAS, YONE ULISES</t>
  </si>
  <si>
    <t>CASERIO CARRIZO S/N PIURA-PIURA-TAMBO GRANDE</t>
  </si>
  <si>
    <t>zetasiancasulises676@gmail.com</t>
  </si>
  <si>
    <t>44301492</t>
  </si>
  <si>
    <t xml:space="preserve">CAMPAÑA TINEO JOSE ADALBERTO </t>
  </si>
  <si>
    <t>ASENT.H. NUEVO AGUAS VERDES AV.URUGUAY S/N</t>
  </si>
  <si>
    <t>joseadalbertocampañatineo@gmail.com</t>
  </si>
  <si>
    <t>71102368</t>
  </si>
  <si>
    <t>GARCIA CORDOVA RONALDO BRAYAN</t>
  </si>
  <si>
    <t>CALLE POLONIA S/N MZ. C5 LT.3 ASENT.H.NUEVO AGUAS VERDES</t>
  </si>
  <si>
    <t>garciacordovaronaldobrayan@gmail.com</t>
  </si>
  <si>
    <t>42673505</t>
  </si>
  <si>
    <t>GARCIA RUIDIAS JUAN CARLOS</t>
  </si>
  <si>
    <t>LA CURVA 4TA ETAPATA</t>
  </si>
  <si>
    <t>garciaruizdiasjuancarlos@gmail.com</t>
  </si>
  <si>
    <t>03568323</t>
  </si>
  <si>
    <t>GUERRERO GIRON GUILLERMO</t>
  </si>
  <si>
    <t>AA.HH. NUEVO AGUAS VERDES AV. CELLE ALEMANIA MZ. A1 LT. 16</t>
  </si>
  <si>
    <t>guerrerogironguillermo@gmail.com</t>
  </si>
  <si>
    <t>46346921</t>
  </si>
  <si>
    <t>SEMINARIO SAAVEDRA JAIR</t>
  </si>
  <si>
    <t>623121JSSIV2</t>
  </si>
  <si>
    <t>JR. SAN SEBASTIAN 477</t>
  </si>
  <si>
    <t>motocrosscatacaos@gmail.com</t>
  </si>
  <si>
    <t>00237056</t>
  </si>
  <si>
    <t>SERNA AGURTO, CARLOS CESAR</t>
  </si>
  <si>
    <t>Jr. Ramon Castilla S/N 7ma. Cdra.</t>
  </si>
  <si>
    <t>0011-0057-0270880054</t>
  </si>
  <si>
    <t>carlos.serna.300665@hotmail.com</t>
  </si>
  <si>
    <t>60702513</t>
  </si>
  <si>
    <t>TELLO GUERRA GUSTAVO</t>
  </si>
  <si>
    <t>655101GTGLR7</t>
  </si>
  <si>
    <t>PSJ. COSTA RICA ASENT. H. EL COMPLEJO MZ. 5 LT. 13</t>
  </si>
  <si>
    <t>Gustavotello561@gmail.com</t>
  </si>
  <si>
    <t>76399808</t>
  </si>
  <si>
    <t>YARLEQUE AGUIRRE CRISTHIAN ALDAIR</t>
  </si>
  <si>
    <t>ASOCIACION CORAZON VALIENTE ASENT.H.EDMUNDO ROMERO MZ Ñ LT.18</t>
  </si>
  <si>
    <t>aguirreelizabet726@gmail.com</t>
  </si>
  <si>
    <t>70039572</t>
  </si>
  <si>
    <t>ZUÑIGA TOCTO, LUIS RICARDO</t>
  </si>
  <si>
    <t>CL.LEONCIO PRADO ASENT. H. ROBERTO ESPINOZA MZ.C LT.02</t>
  </si>
  <si>
    <t>luisricardo091@gmail.com</t>
  </si>
  <si>
    <t>75584430</t>
  </si>
  <si>
    <t>JUAREZ FLORES, ALBERT JAVIER</t>
  </si>
  <si>
    <t>660641AJFRR0</t>
  </si>
  <si>
    <t>CAS LAS PAMPAS PIURA-MORROPON-CHULUCANAS</t>
  </si>
  <si>
    <t>475-04632278-0-26</t>
  </si>
  <si>
    <t>javierjuarezflores8@gmail.com</t>
  </si>
  <si>
    <t>48365645</t>
  </si>
  <si>
    <t>JUAREZ ROSALES, LUIS ENRIQUE</t>
  </si>
  <si>
    <t>CASERIO LAS PAMPAS MZ. E LT. 43 PIURA-MORROPON-CHULUCANAS </t>
  </si>
  <si>
    <t>191-01733942-0-55</t>
  </si>
  <si>
    <t>luis12juarezrosales@gmail.com</t>
  </si>
  <si>
    <t>45364799</t>
  </si>
  <si>
    <t>JUAREZ ROSALES, MILTON YOEL</t>
  </si>
  <si>
    <t>324261MJRRA3</t>
  </si>
  <si>
    <t>475-94861221-0-72</t>
  </si>
  <si>
    <t>juarezrosalesmiltonjoel@gmail.com</t>
  </si>
  <si>
    <t>78013890</t>
  </si>
  <si>
    <t>PEÑA CALLE, ARDUVAL</t>
  </si>
  <si>
    <t>CASERIO EL CONVENTO PIURA-PIURA-TAMBO GRANDE</t>
  </si>
  <si>
    <t>475-04654061-0-29</t>
  </si>
  <si>
    <t>32543838</t>
  </si>
  <si>
    <t>QUISPE CALLE, RODRIGO</t>
  </si>
  <si>
    <t>562981RQCSL9</t>
  </si>
  <si>
    <t>CASERIO LAS PAMPAS S/N PIURA-MORROPON-CHULUCANAS  </t>
  </si>
  <si>
    <t>475-01157582-0-32</t>
  </si>
  <si>
    <t>quispecallerodrigo@gmail.com</t>
  </si>
  <si>
    <t>41279259</t>
  </si>
  <si>
    <t>ROSALES CORDOVA, JORGE LUIS</t>
  </si>
  <si>
    <t>596711JRCAD8</t>
  </si>
  <si>
    <t>CASERIO LAS PAMPAS MZ. E LT. 88 PIURA-MORROPON-CHULUCANAS  </t>
  </si>
  <si>
    <t>475-04582663-0-10</t>
  </si>
  <si>
    <t>rosalescordovajorge@gmail.com</t>
  </si>
  <si>
    <t>40640482</t>
  </si>
  <si>
    <t>ZETA FLORES, EDGAR</t>
  </si>
  <si>
    <t>591411EZFAR2</t>
  </si>
  <si>
    <t>475-04646632-0-25</t>
  </si>
  <si>
    <t>edgarzetaflores@gmail.com</t>
  </si>
  <si>
    <t>43694122</t>
  </si>
  <si>
    <t>CALLE AGURTO, JOSE ALEXISIS</t>
  </si>
  <si>
    <t>ASENT. H. MERCADO JARRIN MZ.E LT.19 PIURA-MORROPON-CHULUCANAS</t>
  </si>
  <si>
    <t>475-04744058-0-35</t>
  </si>
  <si>
    <t>josealexiscalleagurto8@gmail.com</t>
  </si>
  <si>
    <t>80665566</t>
  </si>
  <si>
    <t>CUNYA CRUZ ANDRES, ABELARDO</t>
  </si>
  <si>
    <t>P003-Const.Lab.Invest.I.Alim.UNF Sullana</t>
  </si>
  <si>
    <t>589321ACCYZ0</t>
  </si>
  <si>
    <t>CALLE POLONIA MZ.A2 LT.6 ASENT.H.RICARDO JAUREGUI PIURA-PIURA-VEINTISEIS DE OCTUBRE</t>
  </si>
  <si>
    <t>00247510374979803129</t>
  </si>
  <si>
    <t>andres14sud@gmail.com</t>
  </si>
  <si>
    <t>42719820</t>
  </si>
  <si>
    <t>RUIZ GARCIA, GRIMALDO</t>
  </si>
  <si>
    <t>593411GRGZC5</t>
  </si>
  <si>
    <t>ASENT.H. ALM. MIGUEL GRAU ETAPA I MZ. D LT.30</t>
  </si>
  <si>
    <t>grimaldoruizgarcia@gmail.com</t>
  </si>
  <si>
    <t>47647550</t>
  </si>
  <si>
    <t>VILLANUEVA CASTILLO, HEISEN HUMBERTO</t>
  </si>
  <si>
    <t>Av. Circunvalacion 1459 Urb. San Pablo</t>
  </si>
  <si>
    <t>150134 | LIMA LIMA SAN LUIS</t>
  </si>
  <si>
    <t>0011-0057-0271125241</t>
  </si>
  <si>
    <t>heisenvillanuevacastillo@gmail.com</t>
  </si>
  <si>
    <t xml:space="preserve">FARCEQUE SANTOS, HILDEBRANDO </t>
  </si>
  <si>
    <t>475-04856559-0-72</t>
  </si>
  <si>
    <t>farcequesantosh@gmail.com</t>
  </si>
  <si>
    <t>41992603</t>
  </si>
  <si>
    <t>APONTE GARCIA, JERSON OMAR</t>
  </si>
  <si>
    <t>605541JAGNC4</t>
  </si>
  <si>
    <t>PSJ.LOS ROSALES SECTOR LAS PALMERAS ASENT.H. CAMPO AMOR MZ.E7-3 LT.11</t>
  </si>
  <si>
    <t>jersonomar_2908@hotmail.com</t>
  </si>
  <si>
    <t>70032539</t>
  </si>
  <si>
    <t>AYALA ORDOÑEZ, JIM SHERIDAN</t>
  </si>
  <si>
    <t>636101JAOLO5</t>
  </si>
  <si>
    <t>JR.SAN MARTIN 62 INT.01 C.P.SAN LUCAS DE COLAN PIURA-PAITA-COLAN</t>
  </si>
  <si>
    <t>475-04810009-0-53</t>
  </si>
  <si>
    <t>jim_sheridan92@hotmail.com</t>
  </si>
  <si>
    <t>43963861</t>
  </si>
  <si>
    <t>GARCIA CASTILLO, MOISES HERNAN</t>
  </si>
  <si>
    <t>597821MGCCT3</t>
  </si>
  <si>
    <t>CASERITO SANTA ROSA PIURA-MORROPON-SANTO DOMINGO</t>
  </si>
  <si>
    <t>0011-0057-70-0278444512</t>
  </si>
  <si>
    <t>moises.garcia.castillo09@gmail.com</t>
  </si>
  <si>
    <t>NUEVO PEDREGAL PIURA-PIURA-CATACAOS</t>
  </si>
  <si>
    <t>210-01-0155803</t>
  </si>
  <si>
    <t>47957866</t>
  </si>
  <si>
    <t>MAZA CASTRO, JOSE FELIX</t>
  </si>
  <si>
    <t>642581JMCAT0</t>
  </si>
  <si>
    <t>CASERIO KM 48 PIURA-MORROPON-CHULUCANAS</t>
  </si>
  <si>
    <t>0011-0554-0200261170</t>
  </si>
  <si>
    <t>maza_jmc@hotmail.com</t>
  </si>
  <si>
    <t>80570865</t>
  </si>
  <si>
    <t>MORALES JUAREZ, MARIA SUSANA</t>
  </si>
  <si>
    <t>TRANSV.LAS MARGARITAS MZ.E3 LT.18 ASENT.H.VILLA PRIMAVERA PIURA-SULLANA-SULLANA</t>
  </si>
  <si>
    <t>00110274020057931482</t>
  </si>
  <si>
    <t>mariasusanamoralessuarez@gmail.com</t>
  </si>
  <si>
    <t>03365369</t>
  </si>
  <si>
    <t>RUIZ DOMINGUEZ, SEBASTIAN</t>
  </si>
  <si>
    <t>266821SRDZI2</t>
  </si>
  <si>
    <t>03358346</t>
  </si>
  <si>
    <t>RUIZ PACHERRES, SEGUNDO MARCELINO</t>
  </si>
  <si>
    <t>546941SRPZH0</t>
  </si>
  <si>
    <t>CASERIO BATANES S/N PIURA-MORROPON-CHULUCANAS  </t>
  </si>
  <si>
    <t>ruizpacharrezmarcelino67@gmail.com</t>
  </si>
  <si>
    <t>76849925</t>
  </si>
  <si>
    <t>VILLEGAS RUIZ, DANIEL</t>
  </si>
  <si>
    <t>KM 62 SANTA ROSA PIURA-MORROPON-LA MATANZA</t>
  </si>
  <si>
    <t>475-04286669-0-26</t>
  </si>
  <si>
    <t>danielvillegasruiz24@gmail.com</t>
  </si>
  <si>
    <t>45280858</t>
  </si>
  <si>
    <t>BERECHE PRECIADO, JUAN CARLOS</t>
  </si>
  <si>
    <t>622561JBPEC7</t>
  </si>
  <si>
    <t xml:space="preserve">JUAN PLABLO II LOTE 09 </t>
  </si>
  <si>
    <t>70101 | CALLAO - CALLAO - CALLAO</t>
  </si>
  <si>
    <t>1919-1969803088</t>
  </si>
  <si>
    <t>berechepreciadojabigail@hotmail.com</t>
  </si>
  <si>
    <t>46206604</t>
  </si>
  <si>
    <t>CHIROQUE BERECHE, JOSE HIRANO</t>
  </si>
  <si>
    <t>312861JCBRE1</t>
  </si>
  <si>
    <t>CASERIO LA ENCANTADA S/N PIURA-MORROPON-CHULUCANA</t>
  </si>
  <si>
    <t>johichi22@gmail.com</t>
  </si>
  <si>
    <t>03670043</t>
  </si>
  <si>
    <t>GONZALES HINSBE, HECTOR MANUEL</t>
  </si>
  <si>
    <t>PJE KOREA MZ, C9 LT. 17 A.H. NUEVO AGUAS VERDES</t>
  </si>
  <si>
    <t>ehmygpproducciones@gmail.com</t>
  </si>
  <si>
    <t>80446410</t>
  </si>
  <si>
    <t>SEMINARIO NAMUCHE, ANDRES</t>
  </si>
  <si>
    <t>591481ASNIU2</t>
  </si>
  <si>
    <t>BARRIO MICAELA BASTIDAS CASERIO LA ENCANTADA PIURA-MORROPON-CHULUCANAS</t>
  </si>
  <si>
    <t>ruizchavelo86@gmail.com</t>
  </si>
  <si>
    <t>70235464</t>
  </si>
  <si>
    <t>CABRERA VASQUEZ, CRISTIAN ALEXIS</t>
  </si>
  <si>
    <t>CALLE CASTILLA 435 VILLA LOS MARTIRES LA LIBERTAD-CHEPEN-CHEPEN</t>
  </si>
  <si>
    <t>30004973972095</t>
  </si>
  <si>
    <t>cristiancabreravz@gmail.com</t>
  </si>
  <si>
    <t>48582974</t>
  </si>
  <si>
    <t>CARRION ZETA, EDER DIONEL</t>
  </si>
  <si>
    <t>647841ECZRA1</t>
  </si>
  <si>
    <t>CASERIO LAS PAMPAS MZ. E LT. 36 PIURA-MORROPON-CHULUCANAS</t>
  </si>
  <si>
    <t>475-03732437096</t>
  </si>
  <si>
    <t>ederdio@gmail.com</t>
  </si>
  <si>
    <t>44308118</t>
  </si>
  <si>
    <t>DOMINGUEZ JUAREZ, CESAR ANTONIO</t>
  </si>
  <si>
    <t>619391CDJIR5</t>
  </si>
  <si>
    <t>CASERIO LAS PAMPAS MZ. E LT.03 PIURA-MORROPON-CHULUCANAS</t>
  </si>
  <si>
    <t>475-03908691-0-29</t>
  </si>
  <si>
    <t>manueljuarezsilupu5@hotmail.com</t>
  </si>
  <si>
    <t>75024758</t>
  </si>
  <si>
    <t>FERNANDEZ QUIROZ, JAIRO PAOLO</t>
  </si>
  <si>
    <t>CALLE LOS LAURELES 144 LA LIBERTAD-CHEPEN-CHEPEN  </t>
  </si>
  <si>
    <t>3000964766096</t>
  </si>
  <si>
    <t>jairol_mataporgusto@hotmail.com</t>
  </si>
  <si>
    <t>47936979</t>
  </si>
  <si>
    <t xml:space="preserve">JUAREZ JUAREZ, EDER </t>
  </si>
  <si>
    <t>475-01439524-0-22</t>
  </si>
  <si>
    <t>42958035</t>
  </si>
  <si>
    <t>JUAREZ JUAREZ, NESTOR</t>
  </si>
  <si>
    <t>611771NJJRR4</t>
  </si>
  <si>
    <t>475-02018563-0-10</t>
  </si>
  <si>
    <t>nestorjuarez7@hotmail.com</t>
  </si>
  <si>
    <t>46183331</t>
  </si>
  <si>
    <t>JUAREZ JUAREZ, SEGUNDO ISIDRO</t>
  </si>
  <si>
    <t>629151SJJRR5</t>
  </si>
  <si>
    <t>475-04279968-0-57</t>
  </si>
  <si>
    <t>juarezjuarezsegundoisidro@gmail.com</t>
  </si>
  <si>
    <t>75588832</t>
  </si>
  <si>
    <t>JUAREZ REQUENA, JHON HUBER</t>
  </si>
  <si>
    <t>673781JJRRU1</t>
  </si>
  <si>
    <t>CASERIO LAS PAMPAS MZ. E LT. 105 PIURA-MORROPON-CHULUCANAS </t>
  </si>
  <si>
    <t>475-00329719-0-07</t>
  </si>
  <si>
    <t>jhonjuarezrequena@gmail.com</t>
  </si>
  <si>
    <t>41317488</t>
  </si>
  <si>
    <t>LLEPEN BAZAN, EDGAR ONIAS</t>
  </si>
  <si>
    <t>VILLA LOS MARTIRES S/N LA LIBERTAD-CHEPEN-CHEPEN </t>
  </si>
  <si>
    <t>300-04943990-0-10</t>
  </si>
  <si>
    <t>llepen_bazan81@hotmail.com</t>
  </si>
  <si>
    <t>19331895</t>
  </si>
  <si>
    <t>QUIROZ VASQUEZ, WILDER</t>
  </si>
  <si>
    <t>CSE. TALAMBO S/N LA LIBERTAD-CHEPEN-CHEPEN</t>
  </si>
  <si>
    <t>30004944424049</t>
  </si>
  <si>
    <t>wilderquirozvz@gmail.com</t>
  </si>
  <si>
    <t>71555363</t>
  </si>
  <si>
    <t>VERASTEGUI VASQUEZ, MARLON LEANDRO</t>
  </si>
  <si>
    <t>650221MVVAQ6</t>
  </si>
  <si>
    <t>CALLE LA ESPERANZA 316 CPM CHEQUEN LA LIBERTAD-CHEPEN-CHEPEN</t>
  </si>
  <si>
    <t>marlon_dy_1995@hotmail.com</t>
  </si>
  <si>
    <t>75588838</t>
  </si>
  <si>
    <t>ZAPATA ROSALES, EDINSON JHONATAN</t>
  </si>
  <si>
    <t>191-01733983-0-96</t>
  </si>
  <si>
    <t>juarezjuliio321@gmail.com</t>
  </si>
  <si>
    <t>70929297</t>
  </si>
  <si>
    <t>BOLO TEMOCHE, FRANKLIN SEBASTIAN</t>
  </si>
  <si>
    <t>LIMPIEZA</t>
  </si>
  <si>
    <t>33595777</t>
  </si>
  <si>
    <t>CASTILLO GONZALES JORGE</t>
  </si>
  <si>
    <t>CALLE 01 DE JUNIO ASENT.H. 28 DE JULIO MZ. B LT.4</t>
  </si>
  <si>
    <t>castillogonzalesjorge@gmail.com</t>
  </si>
  <si>
    <t>44677715</t>
  </si>
  <si>
    <t>JIMENEZ QUISPE, ALBERTO DANELLY</t>
  </si>
  <si>
    <t>621001AJQES7</t>
  </si>
  <si>
    <t>CALLE LOS MANGOS 54 CASERIO BATANGRANDE</t>
  </si>
  <si>
    <t>130204 |LAMBAYEQUE FERREÑAFE PITIPO</t>
  </si>
  <si>
    <t>dylanjack24@gmail.com</t>
  </si>
  <si>
    <t>25822277</t>
  </si>
  <si>
    <t>LARA ELIAS, DEMIS</t>
  </si>
  <si>
    <t>CALLE POLONIA ASENT.H.NUEVO AGUAS VERDES ETAPA 2 MZ.C9 LT.4</t>
  </si>
  <si>
    <t>demislara29@gmail.com</t>
  </si>
  <si>
    <t>48653892</t>
  </si>
  <si>
    <t>RODRIGUEZ DOMINGUEZ, ALDO ISAMIR</t>
  </si>
  <si>
    <t>JR. HUANCABAMVBA 0365</t>
  </si>
  <si>
    <t>ALDORODRIGUEZ1@GMAIL.COM</t>
  </si>
  <si>
    <t>43058865</t>
  </si>
  <si>
    <t>SEMINARIO IMAN, DAVIS RODOLFO</t>
  </si>
  <si>
    <t>603651DSIIN2</t>
  </si>
  <si>
    <t>AV.PANAMERICANA ASENT.H.CAMPO AMOR ETAPA A MZ.10 LT.10</t>
  </si>
  <si>
    <t>seminarioimandavidrodolfo@gmail.com</t>
  </si>
  <si>
    <t>40638213</t>
  </si>
  <si>
    <t>MAZA NIMA, EDGARDO</t>
  </si>
  <si>
    <t>591501EMNAA5</t>
  </si>
  <si>
    <t>475-96740399-0-31</t>
  </si>
  <si>
    <t>mazanimaedgardo@gmail.com</t>
  </si>
  <si>
    <t>72106209</t>
  </si>
  <si>
    <t>CHINGUEL CHINGUEL, JOEL</t>
  </si>
  <si>
    <t>CASERIO HUANDO PIURA-HUANCABAMBA-SAN MIGUEL DE EL FAIQUE  </t>
  </si>
  <si>
    <t>03384203</t>
  </si>
  <si>
    <t>CARRION JUAREZ, FELIZANDRO</t>
  </si>
  <si>
    <t>586081FCJRR9</t>
  </si>
  <si>
    <t>CASERIO LAS PAMPAS PIURA-MORROPON-CHULUCANAS </t>
  </si>
  <si>
    <t>475-04638097-0-03</t>
  </si>
  <si>
    <t>carrionjuarezfelizandro@gmail.com</t>
  </si>
  <si>
    <t>41865057</t>
  </si>
  <si>
    <t>RAMAYCUNA JUAREZ, ROGELIO</t>
  </si>
  <si>
    <t>604951RRJAR8</t>
  </si>
  <si>
    <t>CASERIO LAS PAMPAS MZ. E LT. 0032 PIURA-MORROPON-CHULUCANAS</t>
  </si>
  <si>
    <t>475-34344053-0-20</t>
  </si>
  <si>
    <t>72232609</t>
  </si>
  <si>
    <t>AGURTO ZURITA, JHUNIOR</t>
  </si>
  <si>
    <t>CALLE SAN MIGUEL S/N PIURA-HUANCABAMBA-SONDOR  </t>
  </si>
  <si>
    <t>475-05069539-0-04</t>
  </si>
  <si>
    <t>jhunioragurtozurita130195@gmail.com</t>
  </si>
  <si>
    <t>72631583</t>
  </si>
  <si>
    <t>GARCIA CORDOVA, YEINER HUMBERTO</t>
  </si>
  <si>
    <t>CALLE POLONIA ASENT.H. NUEVO AGUAS VERDES MZ C5 LT 3 ETAPA 2</t>
  </si>
  <si>
    <t>garciacordovayeinerhumberto@gmail.com</t>
  </si>
  <si>
    <t>00361371</t>
  </si>
  <si>
    <t>GRANDA LOPEZ, GUILLERMO FRANK</t>
  </si>
  <si>
    <t xml:space="preserve">CALLE VELASCO ALVARADO SECT. LOS GERANIOS ASENT. H. NUEVO AGUAS </t>
  </si>
  <si>
    <t>guigran2507@gmail.com</t>
  </si>
  <si>
    <t>77507617</t>
  </si>
  <si>
    <t xml:space="preserve">MAZA RUIZ, ORLANDO DAVID  </t>
  </si>
  <si>
    <t>CALLE CONSUELO DE VELASCO 141 BARRIO EL PACIFICO</t>
  </si>
  <si>
    <t>mazaruizorlando@gmail.com</t>
  </si>
  <si>
    <t>47880493</t>
  </si>
  <si>
    <t>RIOS GUERRERO, JORGE LUIS</t>
  </si>
  <si>
    <t>CALLE SAN JOSE 423 ASENT.H.28 DE JULIO MZ.C LT.23</t>
  </si>
  <si>
    <t>riosguerrerojorge18@gmail.com</t>
  </si>
  <si>
    <t>43038693</t>
  </si>
  <si>
    <t>SANGAMA MANUYAMA, DANIEL</t>
  </si>
  <si>
    <t>311391DSMGU0</t>
  </si>
  <si>
    <t>A.H.H. 02 DE DICIEMBRE MZ. D7 LT 06</t>
  </si>
  <si>
    <t>sagamamanuyamadaniel@gmail.com</t>
  </si>
  <si>
    <t>SANTOS MANCHAY, GILBERTO</t>
  </si>
  <si>
    <t>CAS. LANCHALES S/N</t>
  </si>
  <si>
    <t>475-05069422-0-86</t>
  </si>
  <si>
    <t>santosmanchaygilberto@gmail.com</t>
  </si>
  <si>
    <t>40142224</t>
  </si>
  <si>
    <t>TAKAYAMA HUAMAN, FRANZ GUNTER</t>
  </si>
  <si>
    <t>585691FTHAM4</t>
  </si>
  <si>
    <t>CALLE BOLOGNESI 107 PIURA-HUANCABAMBA-SONDOR  </t>
  </si>
  <si>
    <t>475-05069387-0-50</t>
  </si>
  <si>
    <t>franzgguntertakayamahuaman@gmail.com</t>
  </si>
  <si>
    <t>74352590</t>
  </si>
  <si>
    <t>TERAN CUPE, KELVIN STIVEN</t>
  </si>
  <si>
    <t>CL. CHICLAYO 326 CPM. PACANGUILLA LA LIBERTAD-CHEPEN-PACANGA  </t>
  </si>
  <si>
    <t>kelvininteran@gmail.com</t>
  </si>
  <si>
    <t>44929053</t>
  </si>
  <si>
    <t>TOCAS RODRIGUEZ, JULIO CESAR</t>
  </si>
  <si>
    <t>616571JTRAR6</t>
  </si>
  <si>
    <t>CASERIO CRUZ BAJA LA LIBERTAD-CHEPEN-PACANGA  </t>
  </si>
  <si>
    <t>juliocesartocasrodriguez@gmail.com</t>
  </si>
  <si>
    <t>40063761</t>
  </si>
  <si>
    <t>ARMAS QUISPE, JESUS MANUEL</t>
  </si>
  <si>
    <t>566551JAQAS1</t>
  </si>
  <si>
    <t>CALLE CIRO ALEGRIA MZ.B LT.13 ASENT.H.MANUEL SCORZA LIMA-LIMA-SAN JUAN DE MIRAFLORES</t>
  </si>
  <si>
    <t>191-33130776-0-29</t>
  </si>
  <si>
    <t>jesusarmasquispe6@gmail.com</t>
  </si>
  <si>
    <t>70547384</t>
  </si>
  <si>
    <t>LAZARTE TAIPE, WALTER HURTADO</t>
  </si>
  <si>
    <t>334641WLTAP8</t>
  </si>
  <si>
    <t>JR. BELISARIO SUAREZ URB MARISCAL CACERES MZ. R9 LT. 16 LIMA-LIMA-SAN JUAN DE LURIGANCHO </t>
  </si>
  <si>
    <t>440-01732133-0-52</t>
  </si>
  <si>
    <t>lazarte_16891@hotmail.com</t>
  </si>
  <si>
    <t>78011613</t>
  </si>
  <si>
    <t>JUAREZ MAZA, IVAN</t>
  </si>
  <si>
    <t>651511IJMRA6</t>
  </si>
  <si>
    <t>AV. JOSE GALVEZ 323 DPTO. 306 LIMA-LIMA-LA VICTORIA </t>
  </si>
  <si>
    <t>191-97354206-0-80</t>
  </si>
  <si>
    <t>jmivan17@gmail.com</t>
  </si>
  <si>
    <t>47148992</t>
  </si>
  <si>
    <t>MAZA JUAREZ, CARLOS JHONATHAN</t>
  </si>
  <si>
    <t>635921CMJAR3</t>
  </si>
  <si>
    <t>CASERIO LAS PAMPAS MZ. E LT. 48 PIURA-MORROPON-CHULUCANAS</t>
  </si>
  <si>
    <t>475-91284351-0-72</t>
  </si>
  <si>
    <t>carlosmazajuarez14@gmail.com</t>
  </si>
  <si>
    <t>76604241</t>
  </si>
  <si>
    <t>RAMAYCUNA JUAREZ, JAIME</t>
  </si>
  <si>
    <t>649451JRJAR8</t>
  </si>
  <si>
    <t>475-91653356-0-04</t>
  </si>
  <si>
    <t>jaimeramaycunajuarez51@gmail.com</t>
  </si>
  <si>
    <t>47421843</t>
  </si>
  <si>
    <t>RAMAYCUNA JUAREZ, SEGUNDO BERNARDO</t>
  </si>
  <si>
    <t>634471SRJAR1</t>
  </si>
  <si>
    <t>CASERIO LAS PAMPAS MZ. E LT. 32 PIURA-MORROPON-CHULUCANAS</t>
  </si>
  <si>
    <t>475-05084736-0-55</t>
  </si>
  <si>
    <t>segundorj2021@yahoo.com</t>
  </si>
  <si>
    <t>75588820</t>
  </si>
  <si>
    <t>RODRIGUEZ JUAREZ, JUNIOR FABIAN</t>
  </si>
  <si>
    <t>656531JRJRR9</t>
  </si>
  <si>
    <t>191-01733971084</t>
  </si>
  <si>
    <t>juniorfabianrodriguezjuarez21@gmail.com</t>
  </si>
  <si>
    <t>03330214</t>
  </si>
  <si>
    <t>ROSALES JUAREZ, JUAN JOSE</t>
  </si>
  <si>
    <t>542481JRJAR7</t>
  </si>
  <si>
    <t>475-91374418-0-49</t>
  </si>
  <si>
    <t>juanjorosalesj@gmail.com</t>
  </si>
  <si>
    <t>75623985</t>
  </si>
  <si>
    <t>ZETA JUAREZ, ANDERSON JAVIER</t>
  </si>
  <si>
    <t>475-05071267-0-50</t>
  </si>
  <si>
    <t>andersonjavierzetajuarez@gmail.com</t>
  </si>
  <si>
    <t>44519665</t>
  </si>
  <si>
    <t>CHERRES ESPINOZA, VICTOR HUGO</t>
  </si>
  <si>
    <t>612851VCERI0</t>
  </si>
  <si>
    <t>carpintero</t>
  </si>
  <si>
    <t>ASOC SAUCES MZ. J LT. 16 LIMA-LIMA-PUENTE PIEDRA  </t>
  </si>
  <si>
    <t>victor.cherre@gmail.com</t>
  </si>
  <si>
    <t>77562185</t>
  </si>
  <si>
    <t>CHERREZ ESPINOZA, JUAN JOSE</t>
  </si>
  <si>
    <t>660871JCERI6</t>
  </si>
  <si>
    <t>AV. PTE. PIEDRA COOP. EL GRAMADAL MZ. Z LT. 1 LIMA-LIMA-PUENTE PIEDRA  </t>
  </si>
  <si>
    <t>cherrezjuanjose@gmail.com</t>
  </si>
  <si>
    <t>80451714</t>
  </si>
  <si>
    <t>GALLO NOLE, JOSE CHRISTIAN</t>
  </si>
  <si>
    <t>Fierrero</t>
  </si>
  <si>
    <t>CALLE LOS ANGELES 336 ASENT.H.SANTA TERESITA PIURA-SULLANA-SULLANA</t>
  </si>
  <si>
    <t>535-00666395-0-44</t>
  </si>
  <si>
    <t>josechristiangallonole@gmail.com</t>
  </si>
  <si>
    <t>48162198</t>
  </si>
  <si>
    <t>GARCIA HUACRE, JUNIOR JOSE</t>
  </si>
  <si>
    <t>OOP. MUSA MZ. G LT. 14 LIMA-LIMA-LA MOLINA </t>
  </si>
  <si>
    <t>19302572659044</t>
  </si>
  <si>
    <t>48162198taiz@gmail.com</t>
  </si>
  <si>
    <t>80479076</t>
  </si>
  <si>
    <t>GONZALES ATO, YGNACIO</t>
  </si>
  <si>
    <t>592181YGAZO9</t>
  </si>
  <si>
    <t>CALLE AREQUIPA 659 R.P. BARRENECHEA MZ. 53 LT. 12 LIMA-LIMA-CARABAYLLO  </t>
  </si>
  <si>
    <t>535-00610684-0-71</t>
  </si>
  <si>
    <t>ig7784695@gmail.com</t>
  </si>
  <si>
    <t>78631841</t>
  </si>
  <si>
    <t>HUAMAN RODRIGUEZ, FERNANDO MANUEL</t>
  </si>
  <si>
    <t>CAS. HUAMAN MZ. 6 LT. 11 LA LIBERTAD-TRUJILLO-VICTOR LARCO HERRERA</t>
  </si>
  <si>
    <t>manuelhuaman1605@gmail.com</t>
  </si>
  <si>
    <t>44430912</t>
  </si>
  <si>
    <t>IGNACIO RODAS, MIGUEL ANGEL</t>
  </si>
  <si>
    <t>619511MIRAA0</t>
  </si>
  <si>
    <t>CENTRO POBLADO CRUCETA PIURA-PIURA-TAMBO GRANDE</t>
  </si>
  <si>
    <t>0011-03160200684859</t>
  </si>
  <si>
    <t>ignaciorodasm@gmail.com</t>
  </si>
  <si>
    <t>75562313</t>
  </si>
  <si>
    <t>JUAREZ MARQUEZ, EDWIN DAVID</t>
  </si>
  <si>
    <t>659931EJMRQ9</t>
  </si>
  <si>
    <t>CASERIO LAS PAMPAS MZ. E LT. 75 PIURA-MORROPON-CHULUCANAS</t>
  </si>
  <si>
    <t>475-03885182-0-83</t>
  </si>
  <si>
    <t>marquez-_1998@hotmail.com</t>
  </si>
  <si>
    <t>75624008</t>
  </si>
  <si>
    <t>JUAREZ REQUENA, KEVIN VLADIMIR</t>
  </si>
  <si>
    <t>191-01733938-0-51</t>
  </si>
  <si>
    <t>kevinvladimirjuarezrequena56@gmail.com</t>
  </si>
  <si>
    <t>46282204</t>
  </si>
  <si>
    <t>JUAREZ RIVAS, JULIO CESAR</t>
  </si>
  <si>
    <t>629221JJRRA7</t>
  </si>
  <si>
    <t>475-04168107-0-67</t>
  </si>
  <si>
    <t>15348689</t>
  </si>
  <si>
    <t>MATTA ANYOZA, MARCELINO HERMINIO</t>
  </si>
  <si>
    <t>527591MMATO1</t>
  </si>
  <si>
    <t>JR. ACOMAYO 120 MZ.E3 LT.14 P.J. VIRGEN DE LOURDES LIMA-LIMA-VILLA MARIA DEL TRIUNFO</t>
  </si>
  <si>
    <t>00356101323811824787</t>
  </si>
  <si>
    <t>emiliomattaanygu@gmail.com</t>
  </si>
  <si>
    <t>42764134</t>
  </si>
  <si>
    <t>MECA SOLANO, PIERO JOSHEP</t>
  </si>
  <si>
    <t>CALLE PLAZA DE ARMAS 315 PIURA-PAITA-TAMARINDO  </t>
  </si>
  <si>
    <t>pierosolano1984@gmail.com</t>
  </si>
  <si>
    <t>46612610</t>
  </si>
  <si>
    <t>NIZAMA CARRASCO, LUIS MIGUEL</t>
  </si>
  <si>
    <t>CA.22 MZ.L LT.5 ASENT.H. PRESIDENCIA DE LA REPUBLICA LIMA-LIMA-VILLA EL SALVADOR</t>
  </si>
  <si>
    <t>194-95265707-0-85</t>
  </si>
  <si>
    <t>luis662210@gmial.com</t>
  </si>
  <si>
    <t>80451718</t>
  </si>
  <si>
    <t>ROSALES VITE, MANUEL</t>
  </si>
  <si>
    <t>CALLE LOS ANGELES 410 ASENT.H.SANTA TERESITA PIURA-SULLANA-SULLANA</t>
  </si>
  <si>
    <t>194-90389724-0-49</t>
  </si>
  <si>
    <t>msnuelrvite1022@gmail.com</t>
  </si>
  <si>
    <t>70319632</t>
  </si>
  <si>
    <t>RUIZ TALLEDO, SAUL</t>
  </si>
  <si>
    <t>JR. M. CARBAJAL 550 VALDIVIESO LIMA-LIMA-ATE</t>
  </si>
  <si>
    <t>0011-0270620200719017</t>
  </si>
  <si>
    <t>saultalledo09@gmail.com</t>
  </si>
  <si>
    <t>73496313</t>
  </si>
  <si>
    <t>SANCHEZ AMAYA, KEVIN ROY</t>
  </si>
  <si>
    <t>SR. CAUTIVO DE AYABACA LIMA-LIMA-COMAS</t>
  </si>
  <si>
    <t>191-97764703-0-23</t>
  </si>
  <si>
    <t>jhanko10sanchez@gmail.com</t>
  </si>
  <si>
    <t>48122051</t>
  </si>
  <si>
    <t>TALLEDO CASTILLO, EDUARDO MIGUEL</t>
  </si>
  <si>
    <t>641641ETCLT0</t>
  </si>
  <si>
    <t>CALLE SANCHEZ CERRO 027 CASERIO SANTA SOFIA PIURA-SULLANA-IGNACIO ESCUDERO </t>
  </si>
  <si>
    <t>535-93325401-0-00</t>
  </si>
  <si>
    <t>eduardotalledocastillo@gmail.com</t>
  </si>
  <si>
    <t>46511337</t>
  </si>
  <si>
    <t>VILLANO BALBOA, JULIAN LUIS</t>
  </si>
  <si>
    <t>630531JVBLB3</t>
  </si>
  <si>
    <t>AV. 2 DE MAYO 635 P.J.SAN GABRIEL SECTOR VALLECITO ALTO LIMA-LIMA-VILLA MARIA DEL TRIUNFO </t>
  </si>
  <si>
    <t>0011-0319-1902003924</t>
  </si>
  <si>
    <t>jlvbangel@gmail.com</t>
  </si>
  <si>
    <t>40495424</t>
  </si>
  <si>
    <t>YPANAQUE GONZALES, LUIS OSCAR</t>
  </si>
  <si>
    <t>571041LYGNZ8</t>
  </si>
  <si>
    <t>AV. HUSARES DE JUNIN URB MONSERRATE MZ. B LT. 06 LA LIBERTAD-TRUJILLO-TRUJILLO </t>
  </si>
  <si>
    <t>570-04407838-0-15</t>
  </si>
  <si>
    <t>gonzaleslucho1974@gmail.com</t>
  </si>
  <si>
    <t>32545788</t>
  </si>
  <si>
    <t>MORALES BARRANZUELA, MAXTER</t>
  </si>
  <si>
    <t>564381MMBAR1</t>
  </si>
  <si>
    <t>CALLE JUAN VELASCO A. ASENT. H. NUEVO AGUAS VERDES MZ. A1 LT. 22</t>
  </si>
  <si>
    <t>0011-0057-0271248971</t>
  </si>
  <si>
    <t>barranzuela.05.21@gmail.com</t>
  </si>
  <si>
    <t>45363229</t>
  </si>
  <si>
    <t>ALVA FELIX, DARLIN</t>
  </si>
  <si>
    <t>624301DAFAI6</t>
  </si>
  <si>
    <t>ALFONSO UGARTE S/N HUANUCO-HUANUCO-HUANUCO  </t>
  </si>
  <si>
    <t>darlin_dr_812@hotmail.com</t>
  </si>
  <si>
    <t>41529350</t>
  </si>
  <si>
    <t>CRUZ IPANAQUE, JOSE</t>
  </si>
  <si>
    <t>575751JCIZN9</t>
  </si>
  <si>
    <t>cruzipanaquejose@gmail.com</t>
  </si>
  <si>
    <t>71299089</t>
  </si>
  <si>
    <t>ORTIZ CRUZADO, LARRY KEVIN JOSEPH</t>
  </si>
  <si>
    <t>345601LOCIZ0</t>
  </si>
  <si>
    <t>ASENT.H.SR.CAUTIVO DE AYABACA MZ.B LT.1 LIMA-LIMA-COMAS</t>
  </si>
  <si>
    <t>kevinzhito.fabiog@gmail.com</t>
  </si>
  <si>
    <t>47483655</t>
  </si>
  <si>
    <t>AGURTO CARRASCO, LUIS</t>
  </si>
  <si>
    <t>NO LABORA N.O.</t>
  </si>
  <si>
    <t>BARRIO SAN ANTONIO S/N PIURA-HUANCABAMBA-SONDOR </t>
  </si>
  <si>
    <t>agurtocarrascol@gmail.com</t>
  </si>
  <si>
    <t>41461311</t>
  </si>
  <si>
    <t>MAZA CASTILLO, CARLOS ALBERTO</t>
  </si>
  <si>
    <t>CASERIO RIO SECO BAJO S/N PIURA-MORROPON-CHULUCANAS</t>
  </si>
  <si>
    <t>475-32491288-0-40</t>
  </si>
  <si>
    <t>carlosmazacast@gmail.com</t>
  </si>
  <si>
    <t>41739118</t>
  </si>
  <si>
    <t>MONDRAGON VALLE, HERNAN</t>
  </si>
  <si>
    <t>603871HMVDL1</t>
  </si>
  <si>
    <t>ASENT. H. SAN SEBASTIAN MZ.A LT.07 PIURA-PIURA-VEINTISEIS DE OCTUBRE </t>
  </si>
  <si>
    <t>00247510525176106721</t>
  </si>
  <si>
    <t>Hernanmondragonvalle@gmail.com</t>
  </si>
  <si>
    <t>76613397</t>
  </si>
  <si>
    <t>MORANTE PEÑA, LUIS ARMANDO</t>
  </si>
  <si>
    <t>CAS. RIO SECO BAJO PIURA-MORROPON-CHULUCANAS  </t>
  </si>
  <si>
    <t>01181400021815005011</t>
  </si>
  <si>
    <t>morantepenaluisarmando@gmial.com</t>
  </si>
  <si>
    <t>40541200</t>
  </si>
  <si>
    <t>MORANTE RIVERA, CESAR AUGUSTO</t>
  </si>
  <si>
    <t>CASERIO RIO SECO BAJO MZ. C LT. 33 PIURA-MORROPON-CHULUCANAS </t>
  </si>
  <si>
    <t>00247510526452806327</t>
  </si>
  <si>
    <t>moranteriveracesar@gmail.com</t>
  </si>
  <si>
    <t>47712783</t>
  </si>
  <si>
    <t>PEÑA JUAREZ, WALTER DAVID</t>
  </si>
  <si>
    <t>CASERIO RIO SECO BAJO MZ.C LT. INT. 02 PIURA-MORROPON-CHULUCANAS</t>
  </si>
  <si>
    <t>011-814-000218150204-14</t>
  </si>
  <si>
    <t>penajuarezw@gmail.com</t>
  </si>
  <si>
    <t>42375573</t>
  </si>
  <si>
    <t>ALVARADO ROSALES, SERGIO</t>
  </si>
  <si>
    <t>CASERIO LAS PAMPAS MZ E LT 90 PIURA-MORROPON-CHULUCANAS</t>
  </si>
  <si>
    <t>475-40293017-0-75</t>
  </si>
  <si>
    <t>75689616</t>
  </si>
  <si>
    <t>JUAREZ ALZAMORA, YACKSON YOEL</t>
  </si>
  <si>
    <t>CAS. LAS PAMPAS MZ. E LT. 19 PIURA-MORROPON-CHULUCANAS </t>
  </si>
  <si>
    <t>475-04742676-0-39</t>
  </si>
  <si>
    <t>jjuarezalzamora@gmail.com</t>
  </si>
  <si>
    <t>75698747</t>
  </si>
  <si>
    <t>JUAREZ CHAVEZ, CRISTIAN ANTONY</t>
  </si>
  <si>
    <t>CAS. LAS PAMPAS S/N PIURA-MORROPON-CHULUCANAS </t>
  </si>
  <si>
    <t>415-04938577-0-58</t>
  </si>
  <si>
    <t>juarezchavezcristianantony@gmail.com</t>
  </si>
  <si>
    <t>46378185</t>
  </si>
  <si>
    <t>JUAREZ JUAREZ, FRANKLIN</t>
  </si>
  <si>
    <t>CASERIO LAS PAMPAS MZ.E LT.7 PIURA-MORROPON-CHULUCANAS</t>
  </si>
  <si>
    <t>475-99681531-0-72</t>
  </si>
  <si>
    <t>77133116</t>
  </si>
  <si>
    <t>JUAREZ JUAREZ, GARY FABIAN</t>
  </si>
  <si>
    <t>659111GJJRR0</t>
  </si>
  <si>
    <t>CASERIO LAS PAMPAS MZ. E LT. 87 PIURA-MORROPON-CHULUCANAS  </t>
  </si>
  <si>
    <t>192-90604134-0-25</t>
  </si>
  <si>
    <t>77133116fabianjuarez@gmail.com</t>
  </si>
  <si>
    <t>42575485</t>
  </si>
  <si>
    <t>JUAREZ RIVAS, JOSE ANDRES</t>
  </si>
  <si>
    <t>609251JJRRA2</t>
  </si>
  <si>
    <t>475-98826653-0-58</t>
  </si>
  <si>
    <t>juarezrivasjoseandres@gmail.com</t>
  </si>
  <si>
    <t>41228393</t>
  </si>
  <si>
    <t>JUAREZ RODRIGUEZ, SEGUNDO EDUARDO</t>
  </si>
  <si>
    <t>594861SJRRR7</t>
  </si>
  <si>
    <t>475-01735586-0-74</t>
  </si>
  <si>
    <t>juarezrodriguezsegundoeduardo@gmail.com</t>
  </si>
  <si>
    <t>03379877</t>
  </si>
  <si>
    <t>JUAREZ ZETA, CEFERINO</t>
  </si>
  <si>
    <t>555981CJZRA0</t>
  </si>
  <si>
    <t>475-96659869-0-87</t>
  </si>
  <si>
    <t>cejuze01@gmail.com</t>
  </si>
  <si>
    <t>44068702</t>
  </si>
  <si>
    <t>MAZA NIMA, SAUL</t>
  </si>
  <si>
    <t>285891SMNAA0</t>
  </si>
  <si>
    <t>CASERIO LAS PAMPAS MZ. E LT. 19 PIURA-MORROPON-CHULUCANAS</t>
  </si>
  <si>
    <t>samaza1404@gmail.com</t>
  </si>
  <si>
    <t>03379895</t>
  </si>
  <si>
    <t>MAZA QUIROGA, ELVER</t>
  </si>
  <si>
    <t>579921EMQAR4</t>
  </si>
  <si>
    <t>47660490</t>
  </si>
  <si>
    <t>ROSALES CORDOVA, JHON PAUL</t>
  </si>
  <si>
    <t>CASERIO LA PAMPAS PIURA-MORROPON-CHULUCANAS  </t>
  </si>
  <si>
    <t>475-30025632-0-79</t>
  </si>
  <si>
    <t>paulrosales9324@gmail.com</t>
  </si>
  <si>
    <t>RIVAS BERRU, ROBERTO WLADIMIRO</t>
  </si>
  <si>
    <t>LOS EX-POLVORINES mz. K4 lt. 16</t>
  </si>
  <si>
    <t>vvladimiroberru@hotmail.com</t>
  </si>
  <si>
    <t>74766558</t>
  </si>
  <si>
    <t>RIVAS LLANOS, MIJAEL EDDU</t>
  </si>
  <si>
    <t>ASENT.H. COSCOMBA EX-POLVORINES MZ. K4 LT. 16 PIURA-PIURA-VEINTISEIS DE OCTUBRE</t>
  </si>
  <si>
    <t>mijaeledud@gmail.com</t>
  </si>
  <si>
    <t xml:space="preserve">RIVAS LLANOS, ROBERTO PABLO </t>
  </si>
  <si>
    <t>652801RRLAN0</t>
  </si>
  <si>
    <t>ASENT.H. LOS EX POLVORINES MZ. K4 LT. 16 PIURA-PIURA-VEINTISEIS DE OCTUBRE</t>
  </si>
  <si>
    <t>robertopablo.0205@gmail.com</t>
  </si>
  <si>
    <t>75801784</t>
  </si>
  <si>
    <t>RODRIGUEZ RIVAS, NEISSER JESUS</t>
  </si>
  <si>
    <t>662691NRRRA3</t>
  </si>
  <si>
    <t>CAS. LAS PAMPAS PIURA-MORROPON-CHULUCANAS  </t>
  </si>
  <si>
    <t>475-04545735-0-09</t>
  </si>
  <si>
    <t>rodriguezneisser3@gmail.com</t>
  </si>
  <si>
    <t>75109732</t>
  </si>
  <si>
    <t>GARCIA HERRERA, NEPTALI</t>
  </si>
  <si>
    <t>CASERIO ALAN GARCIA S/N PIURA-HUANCABAMBA-EL CARMEN DE LA FRONTERA </t>
  </si>
  <si>
    <t>191-95082174-0-98</t>
  </si>
  <si>
    <t>maicol25.con.pe@gmail.com</t>
  </si>
  <si>
    <t>10708332</t>
  </si>
  <si>
    <t>LITANO YAMUNAQUE, RIMBALDO</t>
  </si>
  <si>
    <t>561271RLYAU5</t>
  </si>
  <si>
    <t>MZ.A2 LT.40 ASENT.H.10 DE OCTUBRE LIMA-LIMA-SAN JUAN DE LURIGANCHO</t>
  </si>
  <si>
    <t>475-7764886-0-68</t>
  </si>
  <si>
    <t>litanorimbaldo@gmail.com</t>
  </si>
  <si>
    <t>41279253</t>
  </si>
  <si>
    <t>RAMAYCUNA RAMIREZ, EDWIN ISAEL</t>
  </si>
  <si>
    <t>JR.COLON 229 PIURA-MORROPON-CHULUCANAS</t>
  </si>
  <si>
    <t>210-01-3152472</t>
  </si>
  <si>
    <t>edwin.milusca.naomi@gmail.com</t>
  </si>
  <si>
    <t>03380342</t>
  </si>
  <si>
    <t>VALLADOLID MENDOZA, MARIO ANIBAL</t>
  </si>
  <si>
    <t>JR.AYACUCHO 193 PIURA-MORROPON-CHULUCANAS</t>
  </si>
  <si>
    <t>475-03188380-0-43</t>
  </si>
  <si>
    <t>chiroquejorge173@gmail.com</t>
  </si>
  <si>
    <t>32543648</t>
  </si>
  <si>
    <t>CARRION JUAREZ, SINDULFO</t>
  </si>
  <si>
    <t>Guardian</t>
  </si>
  <si>
    <t>475-05306420-0-78</t>
  </si>
  <si>
    <t>46820557</t>
  </si>
  <si>
    <t>DOMINGUEZ GIRON, HENRY</t>
  </si>
  <si>
    <t xml:space="preserve">	CASERIO SANCOR MZ.F LT.16 PIURA-MORROPON-CHULUCANAS </t>
  </si>
  <si>
    <t>475-98004678-0-81</t>
  </si>
  <si>
    <t>henrydominguezgiron864@gmail.com</t>
  </si>
  <si>
    <t>47814875</t>
  </si>
  <si>
    <t>DOMINGUEZ ZETA, JUNIOR</t>
  </si>
  <si>
    <t>MZ. E LOTE 02 CAS. LAS PAMPAS PIURA-MORROPON-CHULUCANAS  </t>
  </si>
  <si>
    <t>475-97350383-0-77</t>
  </si>
  <si>
    <t>dominguezzetajunior11@gmail.com</t>
  </si>
  <si>
    <t>41576163</t>
  </si>
  <si>
    <t>JUAREZ NUÑEZ, SEGUNDO MERCEDES</t>
  </si>
  <si>
    <t>475-01157308-0-56</t>
  </si>
  <si>
    <t>40483205</t>
  </si>
  <si>
    <t>MAZA NAVARRO, RIGOBERTO</t>
  </si>
  <si>
    <t>590191RMNAA9</t>
  </si>
  <si>
    <t>475-03732483-0-42</t>
  </si>
  <si>
    <t>mazanavarrorigoberto@gmail.com</t>
  </si>
  <si>
    <t>32545094</t>
  </si>
  <si>
    <t>QUISPE JUAREZ, EFRAIN</t>
  </si>
  <si>
    <t>567251EQJSR0</t>
  </si>
  <si>
    <t>475-05487187-0-70</t>
  </si>
  <si>
    <t>quispejuareze@gmail.com</t>
  </si>
  <si>
    <t>45066508</t>
  </si>
  <si>
    <t>QUISPE JUAREZ, JEAN CARLOS</t>
  </si>
  <si>
    <t>CASERIO LAS PAMPAS MZ.E LT.113 PIURA-MORROPON-CHULUCANAS  </t>
  </si>
  <si>
    <t>475-04168101-0-61</t>
  </si>
  <si>
    <t>16799351</t>
  </si>
  <si>
    <t>LLANOS GOICOCHEA, ABDIAS</t>
  </si>
  <si>
    <t>584751ALGNC3</t>
  </si>
  <si>
    <t>CALLE SIMON BOLIVAR 211 LAMBAYEQUE-CHICLAYO-CAYALTI  </t>
  </si>
  <si>
    <t>191-01137283-0-69</t>
  </si>
  <si>
    <t>abdiasllanosgoicochea@gmail.com</t>
  </si>
  <si>
    <t>47451177</t>
  </si>
  <si>
    <t>BURGOS MALLA, ELMER WILSON</t>
  </si>
  <si>
    <t>FRESIA 1514 AMERICA-CHILE-SANTIAGO</t>
  </si>
  <si>
    <t>wilson.burgos.malla@outlook.com</t>
  </si>
  <si>
    <t>41754253</t>
  </si>
  <si>
    <t>JUAREZ ROSALES, ALBERTO</t>
  </si>
  <si>
    <t>299781AJRRA1</t>
  </si>
  <si>
    <t>475-29756748-0-78</t>
  </si>
  <si>
    <t>43981308</t>
  </si>
  <si>
    <t>MORANTE JUAREZ, JHONNY CLEYDER</t>
  </si>
  <si>
    <t>CASERIO RIO SECO BAJO MZ.C LT.91 PIURA-MORROPON-CHULUCANAS</t>
  </si>
  <si>
    <t>475-05878609-0-46</t>
  </si>
  <si>
    <t>jhonnymorante2020@hotmail.com</t>
  </si>
  <si>
    <t>03376113</t>
  </si>
  <si>
    <t>JUAREZ JUAREZ, FERNANDO</t>
  </si>
  <si>
    <t>475-05700178-0-13</t>
  </si>
  <si>
    <t>46098336</t>
  </si>
  <si>
    <t xml:space="preserve">MAZA RAMAYCUNA, JOSE HILDEBRANDO </t>
  </si>
  <si>
    <t>475-05694141-0-15</t>
  </si>
  <si>
    <t>jmazaramaycuna@gmail.com</t>
  </si>
  <si>
    <t>41659132</t>
  </si>
  <si>
    <t>BURGOS MALLA, HENRY LALO</t>
  </si>
  <si>
    <t>CALLE 1 MZ.06 LT.03 MARISCAL NIETO LA LIBERTAD-TRUJILLO-VICTOR LARCO HERRERA</t>
  </si>
  <si>
    <t>540-05343085-0-79</t>
  </si>
  <si>
    <t>43753585</t>
  </si>
  <si>
    <t>RAMAYCUNA JUAREZ, GAMANIEL</t>
  </si>
  <si>
    <t>615851GRJAR4</t>
  </si>
  <si>
    <t>CASERIO LAS PAMPAS MZ.E LT.32 PIURA-MORROPON-CHULUCANAS</t>
  </si>
  <si>
    <t>475-90210421-0-95</t>
  </si>
  <si>
    <t>gamanielramaycuna24@gmail.com</t>
  </si>
  <si>
    <t>44494765</t>
  </si>
  <si>
    <t>FLORES ATOCHE, RAFAEL ALEXANDER</t>
  </si>
  <si>
    <t>614851RFARC6</t>
  </si>
  <si>
    <t>CALLE SAN JOSE 327 A.H. SANTA TERESITA SULLANA SULLANA PIURA</t>
  </si>
  <si>
    <t>rafaelalexanderfloresatoche@gmail.com</t>
  </si>
  <si>
    <t>47608539</t>
  </si>
  <si>
    <t>FLORES HUANCAS, ROYSER</t>
  </si>
  <si>
    <t>640071RFHRN8</t>
  </si>
  <si>
    <t>CALLE NUEVA ESPERANZA CASERIO EL CUCHO MZ. B LT. 04 SULLANA - SULLANA - ´PIURA</t>
  </si>
  <si>
    <t>floreshuancasroyser@gmail.com</t>
  </si>
  <si>
    <t>80608515</t>
  </si>
  <si>
    <t>GALLO NOLE, ERWIN WILIAM</t>
  </si>
  <si>
    <t>CALLE LOS ANGELES SULLANA SULLANA PIURA</t>
  </si>
  <si>
    <t>erwinwiliamgallonole@gmail.com</t>
  </si>
  <si>
    <t>47489136</t>
  </si>
  <si>
    <t>VILCHEZ LAZARO, IRVING JEFFERSON</t>
  </si>
  <si>
    <t>CALLE 1RA PACHITEA 269 ASENT.H. PACHITEA PIURA-PIURA-PIURA </t>
  </si>
  <si>
    <t>475-00267899-0-62</t>
  </si>
  <si>
    <t>irvinglazaro36@gmail.com</t>
  </si>
  <si>
    <t>42505693</t>
  </si>
  <si>
    <t>ZETA ALAMA, AGUSTO</t>
  </si>
  <si>
    <t>608931AZAAM4</t>
  </si>
  <si>
    <t>CASERIO LA VIÑA S/N PIURA-MORROPON-CHULUCANAS </t>
  </si>
  <si>
    <t>43955595</t>
  </si>
  <si>
    <t>MAZA CARMEN, JOSE MANFREDO</t>
  </si>
  <si>
    <t>564931JMCAM8</t>
  </si>
  <si>
    <t>PAMPAS PIURA-MORROPON-CHULUCANAS</t>
  </si>
  <si>
    <t>475-99014466-0-69</t>
  </si>
  <si>
    <t>mazacarmenj@gmail.com</t>
  </si>
  <si>
    <t>03384210</t>
  </si>
  <si>
    <t>MAZA NIMA, HILDER</t>
  </si>
  <si>
    <t>578111HMNAA1</t>
  </si>
  <si>
    <t>475-01157360-0-08</t>
  </si>
  <si>
    <t>mazanimahilder8@gmail.com</t>
  </si>
  <si>
    <t>03380691</t>
  </si>
  <si>
    <t xml:space="preserve">MAZA RAMAYCUNA, GERMAN </t>
  </si>
  <si>
    <t>283381GMRAA0</t>
  </si>
  <si>
    <t>475-05647999-0-06</t>
  </si>
  <si>
    <t>gemara.03pampas@gmail.com</t>
  </si>
  <si>
    <t>47110255</t>
  </si>
  <si>
    <t>QUIROGA ZETA, JHONY DAVID</t>
  </si>
  <si>
    <t>CASERIO SANCOR MZ. F LT. 95 PIURA-MORROPON-CHULUCANA</t>
  </si>
  <si>
    <t>475-97001088-0-54</t>
  </si>
  <si>
    <t>jhonyquiroga139@gmail.com</t>
  </si>
  <si>
    <t>43201059</t>
  </si>
  <si>
    <t>ZETA JUAREZ, RENELMO</t>
  </si>
  <si>
    <t>613171RZJAR0</t>
  </si>
  <si>
    <t>CASERIO LAS PAMPAS MZ E-133 PIURA-MORROPON-CHULUCANAS</t>
  </si>
  <si>
    <t>0011-0271-0200450943</t>
  </si>
  <si>
    <t>zetajuarezrenelmo0@gmail.com</t>
  </si>
  <si>
    <t>80281799</t>
  </si>
  <si>
    <t>GONZALES CASTRO, CHRISTIAN ALEXANDER</t>
  </si>
  <si>
    <t>593241CGCZT6</t>
  </si>
  <si>
    <t>CASERIO SANCOR MZ.F LT.16 PIURA-MORROPON-CHULUCANAS </t>
  </si>
  <si>
    <t>cristian.elunico1580@gmail.com</t>
  </si>
  <si>
    <t>45760029</t>
  </si>
  <si>
    <t>ORTIZ SANEZ, MIGUEL ANGEL</t>
  </si>
  <si>
    <t>626451MOSIE0</t>
  </si>
  <si>
    <t>AV PUNO 2436 LA LIBERTAD LIMA-LIMA-COMAS  </t>
  </si>
  <si>
    <t>Beautifulortiz19@gmail.com</t>
  </si>
  <si>
    <t>46695501</t>
  </si>
  <si>
    <t>JUAREZ SILUPU, MANUEL</t>
  </si>
  <si>
    <t>332371MJSRU0</t>
  </si>
  <si>
    <t>475-90212578-0-73</t>
  </si>
  <si>
    <t>41789359</t>
  </si>
  <si>
    <t>CAMPOS CANO, CRONWEL ALEJANDRO</t>
  </si>
  <si>
    <t>CASERIO HUAQUILLAS SIERRA PIURA-HUANCABAMBA-EL CARMEN DE LA FRONTERA</t>
  </si>
  <si>
    <t>42787994</t>
  </si>
  <si>
    <t>HINSBI GONZALES, CARLOS JOEL</t>
  </si>
  <si>
    <t xml:space="preserve">CALLE URUGUAY ASENT. H. NUEVO AGUAS VERDES ETAPA M 1B LT. 21 </t>
  </si>
  <si>
    <t>joel061184@hotmail.com</t>
  </si>
  <si>
    <t>42611332</t>
  </si>
  <si>
    <t>ESPINO ARTEAGA, JESUS MOISES</t>
  </si>
  <si>
    <t>294851JEAIE6</t>
  </si>
  <si>
    <t>JR.PARIACOTO 788 DPTO.3 LIMA-LIMA-BREÑA  </t>
  </si>
  <si>
    <t>jesusmoisesespinoarteaga@gmail.com</t>
  </si>
  <si>
    <t>32545328</t>
  </si>
  <si>
    <t>ROSALES MAZA, CARLOS ALBERTO</t>
  </si>
  <si>
    <t>475-04405274-0-29</t>
  </si>
  <si>
    <t>rosalesmazacarlosalberto2019@gmail.com</t>
  </si>
  <si>
    <t>41228812</t>
  </si>
  <si>
    <t>ALVARADO JUAREZ, RUPERTO</t>
  </si>
  <si>
    <t>475-91282962-0-69</t>
  </si>
  <si>
    <t>ruperalju17@gmail.com</t>
  </si>
  <si>
    <t>32545348</t>
  </si>
  <si>
    <t>JUAREZ JUAREZ, CESAR JULIO</t>
  </si>
  <si>
    <t>574251CJJRR0</t>
  </si>
  <si>
    <t>475-00075366-0-85</t>
  </si>
  <si>
    <t>73676288</t>
  </si>
  <si>
    <t>LOPEZ ZURITA, FLEVER JESUS</t>
  </si>
  <si>
    <t>CASERIO CENTENARIO</t>
  </si>
  <si>
    <t>475-05098610-0-69</t>
  </si>
  <si>
    <t>47796681</t>
  </si>
  <si>
    <t>SOSA CORDOVA, DANIEL ELIAS</t>
  </si>
  <si>
    <t>638751DSCAD3</t>
  </si>
  <si>
    <t>ASENT.H. SAN SEBASTIAN MZ. A4 LT. 08 PIURA-PIURA-VEINTISEIS DE OCTUBRE  </t>
  </si>
  <si>
    <t>03674959</t>
  </si>
  <si>
    <t>JUAREZ JUAREZ, SANTIAGO</t>
  </si>
  <si>
    <t>568751SJJRR0</t>
  </si>
  <si>
    <t>santiagojuarezjuarez@gmail.com</t>
  </si>
  <si>
    <t>75562315</t>
  </si>
  <si>
    <t>JUAREZ MARQUEZ, CESAR AUGUSTO</t>
  </si>
  <si>
    <t>673461CJMRQ5</t>
  </si>
  <si>
    <t>CASERIO LAS PAMPAS MZ. E LT. 75 PIURA-MORROPON-CHULUCANAS  </t>
  </si>
  <si>
    <t>475-01439533-0-31</t>
  </si>
  <si>
    <t>cesarjuarezmarquez@hotmail.com</t>
  </si>
  <si>
    <t>43664823</t>
  </si>
  <si>
    <t xml:space="preserve">QUISPE JUAREZ, SEGUNDO ERNESTO </t>
  </si>
  <si>
    <t>616101SQJSR6</t>
  </si>
  <si>
    <t>JR. HATUN COLLA URB MANGOMARCA MZ. L LT. 19 LIMA-LIMA-SAN JUAN DE LURIGANCHO</t>
  </si>
  <si>
    <t>quispejuarezsegundoernesto@gmail.com</t>
  </si>
  <si>
    <t>75689606</t>
  </si>
  <si>
    <t>ROSALES JUAREZ, ROBERT DENIS</t>
  </si>
  <si>
    <t>475-98452540-0-67</t>
  </si>
  <si>
    <t>rosalesrobert@gmail.com</t>
  </si>
  <si>
    <t>46232812</t>
  </si>
  <si>
    <t>ZETA DOMINGUEZ, JOSE WILLIAN</t>
  </si>
  <si>
    <t>475-91200863-0-41</t>
  </si>
  <si>
    <t>zetaj176@gmail.com</t>
  </si>
  <si>
    <t>09440507</t>
  </si>
  <si>
    <t>QUEVEDO CARREÑO, GASPAR AUGUSTO</t>
  </si>
  <si>
    <t>550581GQCVR2</t>
  </si>
  <si>
    <t>PSJ. REYNALDO MOYA ESPINOZA URB.POPULAR NUEVO HORIZONTE SECTOR B MZ. Y LT. 28 PIURA-SULLANA-SULLANA</t>
  </si>
  <si>
    <t>gasparaugustoquevedo@gmail.com</t>
  </si>
  <si>
    <t>47095368</t>
  </si>
  <si>
    <t>QUINTANA VARGAS, LUIS FERNANDO</t>
  </si>
  <si>
    <t>328461LQVNG5</t>
  </si>
  <si>
    <t>CALLE SAN JOSE 406 ASENT.H. 09 DE OCTUBRE PIURA-SULLANA-SULLANA  </t>
  </si>
  <si>
    <t>quintanavargas0612@gmail.com</t>
  </si>
  <si>
    <t>42380703</t>
  </si>
  <si>
    <t>AGUILAR VARGAS, JUAN ALBERTO</t>
  </si>
  <si>
    <t>608141JAVIG5</t>
  </si>
  <si>
    <t>MZ.B LT.12 URB.EL ALAMO LIMA-LIMA-SAN MARTIN DE PORRES</t>
  </si>
  <si>
    <t>alertoaguilarvargas1984@gmail.com</t>
  </si>
  <si>
    <t>48077314</t>
  </si>
  <si>
    <t>CASTRO CORNEJO, RICARDO ANTONIO</t>
  </si>
  <si>
    <t>URB PACHACAMAC BARRIO 2 SECTOR IV MZ. F' LT. 21 LIMA-LIMA-VILLA EL SALVADOR</t>
  </si>
  <si>
    <t>ricardoantoniocastrocornejo@gmail.com</t>
  </si>
  <si>
    <t>46309870</t>
  </si>
  <si>
    <t>MEZA NOLE, HARDI KERYER</t>
  </si>
  <si>
    <t>CALLE 13 DE OCTUBRE MZ.I LT.42 ASENT.H.JORGE BASADRE PIURA-SULLANA-BELLAVISTA </t>
  </si>
  <si>
    <t>mezanoleh@gmail.com</t>
  </si>
  <si>
    <t>32545987</t>
  </si>
  <si>
    <t>CASTILLO REYMUNDO, ROLANDO</t>
  </si>
  <si>
    <t>572571RCRTM8</t>
  </si>
  <si>
    <t>C.POBLADO LAS PAMPAS S/N PIURA-MORROPON-CHULUCANAS  </t>
  </si>
  <si>
    <t>210-010981775</t>
  </si>
  <si>
    <t>castilloreymundorolando@gmail.com</t>
  </si>
  <si>
    <t>32545439</t>
  </si>
  <si>
    <t>JARA SUAREZ, LUIS</t>
  </si>
  <si>
    <t>576851LJSAR2</t>
  </si>
  <si>
    <t>CASERIO RIO SECO BAJO PIURA-MORROPON-CHULUCANAS</t>
  </si>
  <si>
    <t>475-04168058-0-17</t>
  </si>
  <si>
    <t>jarasuarezluis49@gmail.com</t>
  </si>
  <si>
    <t>47855037</t>
  </si>
  <si>
    <t>JUAREZ LESCANO, JULIO CESAR</t>
  </si>
  <si>
    <t>CASERIO LAS PAMPAS MZ. E LT. 124 PIURA-MORROPON-CHULUCANAS</t>
  </si>
  <si>
    <t>475-04168091-0-50</t>
  </si>
  <si>
    <t>juarezlescano@gmail.com</t>
  </si>
  <si>
    <t>44669811</t>
  </si>
  <si>
    <t>JUAREZ LESCANO, SANTOS ELOY</t>
  </si>
  <si>
    <t>621171SJLRC0</t>
  </si>
  <si>
    <t>CASERIO LAS PAMPAS MZ.E LT.124 PIURA-MORROPON-CHULUCANAS</t>
  </si>
  <si>
    <t>475-04168115-0-75</t>
  </si>
  <si>
    <t>70500889</t>
  </si>
  <si>
    <t>RAMOS ZETA BRAYAN, JHAMPIER</t>
  </si>
  <si>
    <t>INT. 1 CASERIO LAS PAMPAS MZ. E LT. 71 PIURA-MORROPON-CHULUCANAS</t>
  </si>
  <si>
    <t>475-04343520-0-52</t>
  </si>
  <si>
    <t>jhampierramoszeta@gmail.com</t>
  </si>
  <si>
    <t>77101013</t>
  </si>
  <si>
    <t>LAYZA QUEZADA, DENNYS JHUNIOR</t>
  </si>
  <si>
    <t>ALTO TRUJILLO BARRIO 3A MZ. V LT. 26 LA LIBERTAD-TRUJILLO-EL PORVENIR</t>
  </si>
  <si>
    <t>layzaquezadadennysjhunior@gmail.com</t>
  </si>
  <si>
    <t>74688596</t>
  </si>
  <si>
    <t>MURO DE LA CRUZ, VICTOR TADEO</t>
  </si>
  <si>
    <t>648261VMCOZ3</t>
  </si>
  <si>
    <t>SECTOR LA VIÑA LOTE 8 VILLA DEL MAR</t>
  </si>
  <si>
    <t>tadeo_muro@hotmail.com</t>
  </si>
  <si>
    <t>45565782</t>
  </si>
  <si>
    <t xml:space="preserve">TORPOCO RODRIGUEZ, EDGAR </t>
  </si>
  <si>
    <t>604021ETRPR0</t>
  </si>
  <si>
    <t>CALLE MAC GREGOR 284 LA LIBERTAD-TRUJILLO-LA ESPERANZA </t>
  </si>
  <si>
    <t>edgartro0383@gmail.com</t>
  </si>
  <si>
    <t>45483754</t>
  </si>
  <si>
    <t>URTECHO GARCIA, JEANPIER ALFREDO</t>
  </si>
  <si>
    <t>624641JUGEC6</t>
  </si>
  <si>
    <t>AV. BOLIVIA MZ. 5 LT. 6 LA LIBERTAD-TRUJILLO-LA ESPERANZA  </t>
  </si>
  <si>
    <t>jeanurtechogarcia11@gmail.com</t>
  </si>
  <si>
    <t>42657899</t>
  </si>
  <si>
    <t xml:space="preserve">VARGAS MIRANDA, GABRIEL JOSÉ </t>
  </si>
  <si>
    <t>609471GVMGA5</t>
  </si>
  <si>
    <t>CALLE 22 DE FEBRERO 2712 LA LIBERTAD-TRUJILLO-LA ESPERANZA</t>
  </si>
  <si>
    <t>GAEL2409842@gmail.com</t>
  </si>
  <si>
    <t>77921155</t>
  </si>
  <si>
    <t>JUAREZ GONZALES, DEINER ROSMER</t>
  </si>
  <si>
    <t>652801DJGRZ1</t>
  </si>
  <si>
    <t>SECTOR NUEVO JERUSALEN MZ. L LT. 16 LA LIBERTAD-TRUJILLO-LA ESPERANZA</t>
  </si>
  <si>
    <t>deinerjuarez@gmail.com</t>
  </si>
  <si>
    <t>45797337</t>
  </si>
  <si>
    <t>DOMINGUEZ ZETA, WILMER</t>
  </si>
  <si>
    <t>MZ E 02 CASERIO LAS PAMPAS PIURA-MORROPON-CHULUCANAS</t>
  </si>
  <si>
    <t>475-05253065-0-84</t>
  </si>
  <si>
    <t>03374540</t>
  </si>
  <si>
    <t>ORDINOLA COELLO, ROBERTO CARLOS</t>
  </si>
  <si>
    <t>568101ROCIL2</t>
  </si>
  <si>
    <t>AV. A ASENT.H. BOCANEGRA MZ. G52 LT. 02 -CALLAO-CALLAO  </t>
  </si>
  <si>
    <t>robertocarlosordinola@gmail.com</t>
  </si>
  <si>
    <t>75695688</t>
  </si>
  <si>
    <t>JUAREZ ROSALES, EDGAR PAUL</t>
  </si>
  <si>
    <t>CAS. LAS PAMPAS S/N PIURA-MORROPON-CHULUCANAS</t>
  </si>
  <si>
    <t>475-05370159-0-61</t>
  </si>
  <si>
    <t>juarezedgar348@gmail.com</t>
  </si>
  <si>
    <t>03379476</t>
  </si>
  <si>
    <t>JUAREZ ZETA, BENJAMIN</t>
  </si>
  <si>
    <t>576821BJZRA8</t>
  </si>
  <si>
    <t>475-02158486-0-46</t>
  </si>
  <si>
    <t>46350700</t>
  </si>
  <si>
    <t>PEZO CHOTA, ANGEL JAMES</t>
  </si>
  <si>
    <t>630221APCOT9</t>
  </si>
  <si>
    <t>ASOC. CORAZON DE MARIA MZ. D LT.5 PACHACAMA LIMA LIMA</t>
  </si>
  <si>
    <t>angeljamespezochota628@gmail.com</t>
  </si>
  <si>
    <t>70070901</t>
  </si>
  <si>
    <t>ALBARRACIN HERRERA, LUIS ALBERTO</t>
  </si>
  <si>
    <t>MZ A-2- LT 17 CALLE ALEMANIA S/N ASENT. H . NUEVO AGUAS VERDES</t>
  </si>
  <si>
    <t>albarracinherrera@gmail.com</t>
  </si>
  <si>
    <t>47139869</t>
  </si>
  <si>
    <t>ZETA JUAREZ, CARLOS ALBERTO</t>
  </si>
  <si>
    <t>637741CZJAR3</t>
  </si>
  <si>
    <t>CALLE SAENZ PEÑA 978 LIMA-LIMA-LA VICTORIA</t>
  </si>
  <si>
    <t>carzeta1992@gmail.com</t>
  </si>
  <si>
    <t>40109385</t>
  </si>
  <si>
    <t>SANTACRUZ RAMIREZ, ELARD WILLIAM</t>
  </si>
  <si>
    <t>584241ESRTI1</t>
  </si>
  <si>
    <t>JR INDEPENDENCIA 251 INT C LIMA-LIMA-SAN MIGUEL </t>
  </si>
  <si>
    <t>305-02916332-0-76</t>
  </si>
  <si>
    <t>elardsantacruzramirez@gmail.com</t>
  </si>
  <si>
    <t>43973956</t>
  </si>
  <si>
    <t>GONZALES HINSBE, WILDER IGNACIO</t>
  </si>
  <si>
    <t>606641WGHZS7</t>
  </si>
  <si>
    <t>CALLE URUGUAY ASENT. H. NUEVO AGUAS VERDES ETAPA 2 MZ. C4 LT 14</t>
  </si>
  <si>
    <t>gonzaleshinsbewilderi@gmail.com</t>
  </si>
  <si>
    <t>45079972</t>
  </si>
  <si>
    <t>NIÑO ACOSTA, WALTER VLADIMIR</t>
  </si>
  <si>
    <t>622941WNAOS4</t>
  </si>
  <si>
    <t>AV. NICOLAS DE PIEROLA 401 LA LIBERTAD-TRUJILLO-LA ESPERANZA  </t>
  </si>
  <si>
    <t>g2vister_02_06@hotmail.com</t>
  </si>
  <si>
    <t>72263402</t>
  </si>
  <si>
    <t>CAMIZAN CAMPOS, FLORENCIO</t>
  </si>
  <si>
    <t>658331FCCIP9</t>
  </si>
  <si>
    <t>CASERIO EL ROSARIO S/N PIURA-HUANCABAMBA-SONDOR </t>
  </si>
  <si>
    <t>475-05565578-0-53</t>
  </si>
  <si>
    <t>florenciocamizancampos040@gmail.com</t>
  </si>
  <si>
    <t>42123206</t>
  </si>
  <si>
    <t>MAZA RAMAYCUNA, FELIZANDRO</t>
  </si>
  <si>
    <t>606421FMRAA5</t>
  </si>
  <si>
    <t>475-01249121-0-96</t>
  </si>
  <si>
    <t>felizandro.24laspampas@gmail.com</t>
  </si>
  <si>
    <t>42604661</t>
  </si>
  <si>
    <t>SANDOVAL VELASQUEZ, JORGE MANUEL</t>
  </si>
  <si>
    <t>593451JSVDA0</t>
  </si>
  <si>
    <t>ASENT H LOS ALGARROBOS MZ H LT 17. VI ETAPA PIURA-PIURA-PIURA</t>
  </si>
  <si>
    <t>512-100-108318790</t>
  </si>
  <si>
    <t>sandovalvelasquezjorgemanuel@gmail.com</t>
  </si>
  <si>
    <t>46822211</t>
  </si>
  <si>
    <t>TUANAMA TAPULLIMA, ANILDO</t>
  </si>
  <si>
    <t>CALLE TADEO MONAGAS 795 LA LIBERTAD-TRUJILLO-LA ESPERANZA  </t>
  </si>
  <si>
    <t>80638891</t>
  </si>
  <si>
    <t>YOVERA ELIAS, JULIO CESAR</t>
  </si>
  <si>
    <t>585791JYEEA1</t>
  </si>
  <si>
    <t>ASENT.H. JESUS DE NAZARET II ETAPA MZ. D LT. 13 PIURA-PIURA-TAMBO GRANDE</t>
  </si>
  <si>
    <t>cyelias15@hotmail.com</t>
  </si>
  <si>
    <t>76664906</t>
  </si>
  <si>
    <t>LORETO ESCOBEDO, NILSON RONALDO</t>
  </si>
  <si>
    <t>660471NLEEO1</t>
  </si>
  <si>
    <t>SECTOR SAN CARLOS HUANCHAQUITO ALTO MZ. D LT. 3 LA LIBERTAD-TRUJILLO-HUANCHACO</t>
  </si>
  <si>
    <t>nilsonronaldoloretoe@gmail.com</t>
  </si>
  <si>
    <t>02806900</t>
  </si>
  <si>
    <t>SAAVEDRA CELI, JUAN ALBERTO</t>
  </si>
  <si>
    <t>250841JSCVI6</t>
  </si>
  <si>
    <t>CALLE TUPAC AMARU 262 URB.PIURA PIURA-PIURA-PIURA</t>
  </si>
  <si>
    <t>saavedra.celi05@gmail.com</t>
  </si>
  <si>
    <t>46302850</t>
  </si>
  <si>
    <t>QUISPE JUAREZ, JOEL</t>
  </si>
  <si>
    <t>329931JQJSR6</t>
  </si>
  <si>
    <t>CASERIO LAS PAMPAS MZ. E-110 PIURA-MORROPON-CHULUCANAS  </t>
  </si>
  <si>
    <t>475-99226060-0-00</t>
  </si>
  <si>
    <t>02838826</t>
  </si>
  <si>
    <t>RAMIREZ OLAYA, OSCAR YOVANY</t>
  </si>
  <si>
    <t>565471OROIY1</t>
  </si>
  <si>
    <t>ASENT.H. RAMON CASTILLA MZ. C1 LT. 17 PIURA-PAITA-PAITA </t>
  </si>
  <si>
    <t>455-6094765-0-39</t>
  </si>
  <si>
    <t>70050324</t>
  </si>
  <si>
    <t>RIVERA GALLO, ROBINSON MIGUEL</t>
  </si>
  <si>
    <t>CALLE SANTO TORIBIO MZ.B LT.15 PIURA-SULLANA-SULLANA</t>
  </si>
  <si>
    <t>001100570275676980</t>
  </si>
  <si>
    <t>rrobinjut_26_73@gmail.com</t>
  </si>
  <si>
    <t>41914904</t>
  </si>
  <si>
    <t>CASTILLO HERRERA, LARRY ELY</t>
  </si>
  <si>
    <t>CALLE LAS BEGONIAS MZ. B. LT. 10</t>
  </si>
  <si>
    <t>larrycastillo0681@gmail.com</t>
  </si>
  <si>
    <t>48162320</t>
  </si>
  <si>
    <t>MENDOZA ALBINES, JHONNY</t>
  </si>
  <si>
    <t>ASENT.H. 03 DE OCTUBRE MZ. M LT. 08 PIURA-PIURA-CATACAOS  </t>
  </si>
  <si>
    <t>4GROSHWTHIMER@gmail.com</t>
  </si>
  <si>
    <t>41334774</t>
  </si>
  <si>
    <t>ZAPATA AQUINO, EDWIN</t>
  </si>
  <si>
    <t>CASERIO LA GOLONDRINA PIURA-SULLANA-MARCAVELICA  </t>
  </si>
  <si>
    <t>marthabelen@gmail.com</t>
  </si>
  <si>
    <t>47920634</t>
  </si>
  <si>
    <t>LEON MENDOZA, EDER JUNIOR</t>
  </si>
  <si>
    <t>638481ELMND6</t>
  </si>
  <si>
    <t>CALLE AUGUSTO B LEGUIA 705 ASENT.H. EL OBRERO PIURA-SULLANA-SULLANA</t>
  </si>
  <si>
    <t>leonmendozaej@gmail.com</t>
  </si>
  <si>
    <t>02807462</t>
  </si>
  <si>
    <t>RIVAS SALAZAR, YUL</t>
  </si>
  <si>
    <t>PUEBLO JOVEN ENRIQUE LOPEZ ALBURJA MZ-E LT-9 PIURA-PIURA-PIURA  </t>
  </si>
  <si>
    <t>001100570292717807</t>
  </si>
  <si>
    <t>yulrivassalazar@gmail.com</t>
  </si>
  <si>
    <t>80107307</t>
  </si>
  <si>
    <t>HUACCHA RODRIGUEZ, MANUEL</t>
  </si>
  <si>
    <t>577341MHRCR4</t>
  </si>
  <si>
    <t>ASENT.H. LOS LAURELES MZ. X LT. 18 LA LIBERTAD-TRUJILLO-TRUJILLO  </t>
  </si>
  <si>
    <t>manuelhuaccha92@gmail.com</t>
  </si>
  <si>
    <t>02874790</t>
  </si>
  <si>
    <t>ARMIJOS LIZANO, ESWIN MARTIN</t>
  </si>
  <si>
    <t>CARP.ENCOFRADOR</t>
  </si>
  <si>
    <t>AV. REP. JAPON A.H. MZ. A. LT. 22  NUEVO AGUAS VERDES</t>
  </si>
  <si>
    <t>armijoslizanoem1@gmail.com</t>
  </si>
  <si>
    <t>44945767</t>
  </si>
  <si>
    <t>BARCO TOCTO, EYNER</t>
  </si>
  <si>
    <t>CLL. COLOMBIA ASENT. H. LA CURVA MZ. A LT. 25 ETAPA  4</t>
  </si>
  <si>
    <t>Mik9_love@hotmail.com</t>
  </si>
  <si>
    <t>45907272</t>
  </si>
  <si>
    <t>BOCANEGRA BARBOZA, ESTEBAN</t>
  </si>
  <si>
    <t xml:space="preserve">CASERIO SANTA RITA </t>
  </si>
  <si>
    <t>060601 | CAJAMARCA-CUTERVO-CUTERVO</t>
  </si>
  <si>
    <t>0011-0267-0201197360</t>
  </si>
  <si>
    <t>923428653</t>
  </si>
  <si>
    <t>esteban.bocanegra.1407@gmail.com</t>
  </si>
  <si>
    <t>46025359</t>
  </si>
  <si>
    <t>ROSAS VELASQUEZ, ELMER JHUNIOR</t>
  </si>
  <si>
    <t>8705031RAVAE003</t>
  </si>
  <si>
    <t>PROLONG. HILARIO CARRASCO 247 BARRIO LAS MERCEDES</t>
  </si>
  <si>
    <t>rosasvelasquezelmerj01@gmail.com</t>
  </si>
  <si>
    <t>45734151</t>
  </si>
  <si>
    <t>TINOCO CASTRO, DIANA ELIZABETH</t>
  </si>
  <si>
    <t>625600DTCOT9</t>
  </si>
  <si>
    <t>ASENT. H. NUEVO SULLANA SECTOR A MZ. F-09 PIURA-SULLANA-SULLANA</t>
  </si>
  <si>
    <t>00110057780287974273</t>
  </si>
  <si>
    <t>954514906</t>
  </si>
  <si>
    <t>dtinococastro@gmail.com</t>
  </si>
  <si>
    <t>47817346</t>
  </si>
  <si>
    <t>CASTILLO DIAZ, JORGE ANTONIO</t>
  </si>
  <si>
    <t>8107111CTDZJ007</t>
  </si>
  <si>
    <t>CALLE MARIANO MELGAR 138 URB LA MARQUEZA LA LIBERTAD-TRUJILLO-TRUJILLO  </t>
  </si>
  <si>
    <t>castillodiazjorge11@gmail.com</t>
  </si>
  <si>
    <t>48200451</t>
  </si>
  <si>
    <t>MARCHENA JIMENEZ, BENITO ALEJANDRO</t>
  </si>
  <si>
    <t>CASERIO LOS CORRALES PIURA-AYABACA-PAIMAS</t>
  </si>
  <si>
    <t>marchenajimenezba@gmail.com</t>
  </si>
  <si>
    <t>80342661</t>
  </si>
  <si>
    <t>CUEVA CORTEZ, JOSE ARMANDO</t>
  </si>
  <si>
    <t>588981JCCVT0</t>
  </si>
  <si>
    <t xml:space="preserve">PSJ. LAS MAGNOLIAS MZ A LT 9 </t>
  </si>
  <si>
    <t>150132 | LIMA-LIMA-SAN JUAN DE LURIGANCHO</t>
  </si>
  <si>
    <t>0011-0057-0230948845</t>
  </si>
  <si>
    <t>929247653</t>
  </si>
  <si>
    <t>cuevacortezjosearmando@gmail.com</t>
  </si>
  <si>
    <t>72267274</t>
  </si>
  <si>
    <t>HUANCAS MINGA, TONCLIN</t>
  </si>
  <si>
    <t>CASERIO LACCHAN PIURA-HUANCABAMBA-SONDORILLO </t>
  </si>
  <si>
    <t>mingatonclin@gmail.com</t>
  </si>
  <si>
    <t>42993179</t>
  </si>
  <si>
    <t xml:space="preserve">MANRIQUE PAREDES, WILSON FREDY </t>
  </si>
  <si>
    <t>611761WMPRE0</t>
  </si>
  <si>
    <t>8505111MRPEW001</t>
  </si>
  <si>
    <t>AV. SANTA ROSA 719 ASENT.H. ALTO MOCHE MZ. 15 LT. 23 LA LIBERTAD-TRUJILLO-MOCHE </t>
  </si>
  <si>
    <t>wilsonfredymanrriqueparedes@gmail.com</t>
  </si>
  <si>
    <t>72955745</t>
  </si>
  <si>
    <t>PEREZ VILLARRUEL, JIRVIN ESDUAHYT</t>
  </si>
  <si>
    <t>652531JPVEL2</t>
  </si>
  <si>
    <t>PSJ.4 CALLE LAS AMERICAS ASENT.H.TOMASA O MZ.K LT.4</t>
  </si>
  <si>
    <t>jirvin_1996@hotmail.com</t>
  </si>
  <si>
    <t>41203067</t>
  </si>
  <si>
    <t>URTECHO GARCIA, MARCO ANTONIO</t>
  </si>
  <si>
    <t>597231MUGEC8</t>
  </si>
  <si>
    <t>8105191UEGCM002</t>
  </si>
  <si>
    <t>AV. BOLIVIA SECTOR INDOAMERICA MZ. 05 LT. 06 LA LIBERTAD-TRUJILLO-LA ESPERANZA </t>
  </si>
  <si>
    <t>marcos_millagui19@gmail.com</t>
  </si>
  <si>
    <t>45446074</t>
  </si>
  <si>
    <t>PEÑA ZETA, GERMAN</t>
  </si>
  <si>
    <t>324671GPZAA9</t>
  </si>
  <si>
    <t>CASERIO RIO SECO S/N PIURA-MORROPON-CHULUCANAS  </t>
  </si>
  <si>
    <t>475-92897000-0-10</t>
  </si>
  <si>
    <t>45254622</t>
  </si>
  <si>
    <t>QUISPE CARRION, ADER</t>
  </si>
  <si>
    <t>CASERIO LAS PAMPAS MZ. E LT. 108 PIURA-MORROPON-CHULUCANAS</t>
  </si>
  <si>
    <t>475-03780659-0-05</t>
  </si>
  <si>
    <t>wil09rosales@gmail.com</t>
  </si>
  <si>
    <t>40152542</t>
  </si>
  <si>
    <t>ROSALES FLORES, WILMER</t>
  </si>
  <si>
    <t>587361WRFAR9</t>
  </si>
  <si>
    <t>475-05124588-0-09</t>
  </si>
  <si>
    <t>00058742</t>
  </si>
  <si>
    <t>ASPALO TAMANI, BELISARIO</t>
  </si>
  <si>
    <t>AV. LOS JARDINES ASENT.H. VILLA PRIMAVERA 4 ETAPA MZ. Y LT. 10 TUMBES-ZARUMILLA-AGUAS VERDES  </t>
  </si>
  <si>
    <t>belisarioaspajotamani@gmail.com</t>
  </si>
  <si>
    <t>46501986</t>
  </si>
  <si>
    <t>BARCO TOCTO UDIAS</t>
  </si>
  <si>
    <t>CALLE COLOMBIA 3ERA ETAPA LA CURVA</t>
  </si>
  <si>
    <t>jhojwbarcoflores@gmail.com</t>
  </si>
  <si>
    <t>03362442</t>
  </si>
  <si>
    <t>GOMEZ NUÑEZ, SEGUNDO ALEJANDRO</t>
  </si>
  <si>
    <t xml:space="preserve">AH. NUEVO AGUAS VERDES MZ A1 LT 04 </t>
  </si>
  <si>
    <t>segundogomez859@gmail.com</t>
  </si>
  <si>
    <t>45407827</t>
  </si>
  <si>
    <t>RUIZ CARRASCO, JULIO CESAR</t>
  </si>
  <si>
    <t>AV. JAPON ASENT. H. NUEVO AGUAS VERDES MZ. B2 LT 21</t>
  </si>
  <si>
    <t>juliocesarruizcarrasco68@gmail.com</t>
  </si>
  <si>
    <t>73685452</t>
  </si>
  <si>
    <t>CHERO PRADO, ALEX JAVIER</t>
  </si>
  <si>
    <t>652781ACPRD4</t>
  </si>
  <si>
    <t>CASERIO CIUDAD NOE PIURA-PIURA-CURA MORI</t>
  </si>
  <si>
    <t>0011-0057-0257040400</t>
  </si>
  <si>
    <t>alexchero45@gmail.com</t>
  </si>
  <si>
    <t>72760968</t>
  </si>
  <si>
    <t>FLORES YOVERA, JUNIOR OMAR</t>
  </si>
  <si>
    <t>CASERIO CIUDAD NOE MZ. H LT. 16 PIURA-PIURA-CURA MORI  </t>
  </si>
  <si>
    <t>JF2969725@gmail.com</t>
  </si>
  <si>
    <t>MZ.H LT.12 BUENOS AIRES PIURA-PIURA-PIURA  </t>
  </si>
  <si>
    <t>hector111montero@gmail.com</t>
  </si>
  <si>
    <t>70421582</t>
  </si>
  <si>
    <t>PEÑA BERRU, JERSON JOEL</t>
  </si>
  <si>
    <t>661171JPBAR2</t>
  </si>
  <si>
    <t>CASERIO SANCOR S/N . PIURA-MORROPON-CHULUCANAS  </t>
  </si>
  <si>
    <t>736-322563399-0</t>
  </si>
  <si>
    <t>48334058</t>
  </si>
  <si>
    <t>ROSALES CARRION, DARWIN</t>
  </si>
  <si>
    <t>CASERIO LAS PAMPAS MZ. E LT. 93 PIURA-MORROPON-CHULUCANAS  </t>
  </si>
  <si>
    <t>475-34539362-0-01</t>
  </si>
  <si>
    <t>darwinrosalescarrion-41@gmail.com</t>
  </si>
  <si>
    <t>75112911</t>
  </si>
  <si>
    <t>SILVA LOPEZ, CARLOS JOEL</t>
  </si>
  <si>
    <t>CAS ALMIRANTE MIGUEL GRAU MZ. M LT. 21 PIURA-PIURA-CURA MORI</t>
  </si>
  <si>
    <t>slopezcarlosjoel@gmail.com</t>
  </si>
  <si>
    <t>72018050</t>
  </si>
  <si>
    <t>SILVA LOPEZ, DARWIN KEVIN</t>
  </si>
  <si>
    <t>664151DSLVE9</t>
  </si>
  <si>
    <t>AV.RIO RUEDA MZ.M LT.21 CENTRO POBLADO ALM.GRAU PIURA-PIURA-CURA MORI  </t>
  </si>
  <si>
    <t>70318465</t>
  </si>
  <si>
    <t xml:space="preserve">SILVA YOVERA, JAIME DAVID </t>
  </si>
  <si>
    <t>643061JSYVE1</t>
  </si>
  <si>
    <t>AV. SAN ANTONIO S/N SECTOR NUEVO PARAISO SUR PIURA-PIURA-CURA MORI </t>
  </si>
  <si>
    <t>475-35765629-0-55</t>
  </si>
  <si>
    <t>jaime05121993@gmail.com</t>
  </si>
  <si>
    <t>47829561</t>
  </si>
  <si>
    <t>VALVERDE YOVERA, JORGE LUIS</t>
  </si>
  <si>
    <t>341661JVYVE9</t>
  </si>
  <si>
    <t>PANAMERICANA PIURA-CHICLAYO C.POBLADO ALMIRANTE GRAU PIURA-PIURA-CURA MORI</t>
  </si>
  <si>
    <t>475-05653577-0-41</t>
  </si>
  <si>
    <t>48518278</t>
  </si>
  <si>
    <t>CASTILLO LAZO, LUIS FELIPE</t>
  </si>
  <si>
    <t>643151LCLTO6</t>
  </si>
  <si>
    <t>CALLE ANCASH 608 INT. A PIURA-SULLANA-BELLAVISTA  </t>
  </si>
  <si>
    <t>descargoap.sullana.msk@gmail.com</t>
  </si>
  <si>
    <t>75373091</t>
  </si>
  <si>
    <t>PEÑA BERRU, LUIS ALBERTO</t>
  </si>
  <si>
    <t>CASERIO SANCOR MZ. F LT. 18 PIURA-MORROPON-CHULUCANAS </t>
  </si>
  <si>
    <t>73104684</t>
  </si>
  <si>
    <t>BARRIENTOS GUERRERO, JEFERSON OSMAR</t>
  </si>
  <si>
    <t>661591JBGRR5</t>
  </si>
  <si>
    <t>ASENT.H. LOS ANGELES MZ T' LT 09 TUMBES-TUMBES-TUMBES </t>
  </si>
  <si>
    <t>barrientosguerrerojo@gmail.com</t>
  </si>
  <si>
    <t>42184907</t>
  </si>
  <si>
    <t>CORONADO SEMINARIO, HERNAN HUMBERTO</t>
  </si>
  <si>
    <t xml:space="preserve">AA.HH. 02 DE DICIEMBRE MZ. D1 LT. 16 </t>
  </si>
  <si>
    <t>971028095</t>
  </si>
  <si>
    <t>hernancoronado1103@gmail.com</t>
  </si>
  <si>
    <t>47139262</t>
  </si>
  <si>
    <t>FLORES TIMANA, MARCO ANTONIO</t>
  </si>
  <si>
    <t>JR.ZAVALA 610 TUMBES-ZARUMILLA-ZARUMILLA</t>
  </si>
  <si>
    <t>marcoantonioflorestimana@gmail.com</t>
  </si>
  <si>
    <t>00374251</t>
  </si>
  <si>
    <t>GARCIA SOSA, CARLOS ALBERTO</t>
  </si>
  <si>
    <t>AV. LA MARINA ASENT.H. CAMPO AMOR MZ. 7 LT. 10 TUMBES-ZARUMILLA-ZARUMILLA</t>
  </si>
  <si>
    <t>carlosgraciasosa143@gmail.com</t>
  </si>
  <si>
    <t>48143646</t>
  </si>
  <si>
    <t>LEONARDO CRUZ, LUIS ENRIQUE</t>
  </si>
  <si>
    <t>JR. LAMPA ASENT.H. CAMPO AMOR</t>
  </si>
  <si>
    <t>leonardobriyill@gmail.com</t>
  </si>
  <si>
    <t>00369006</t>
  </si>
  <si>
    <t>MAZA DIOSES, EDISON MAURO</t>
  </si>
  <si>
    <t>MAX MORAN 423 TUMBES-ZARUMILLA-ZARUMILLA </t>
  </si>
  <si>
    <t>mazadioses123@gmail.com</t>
  </si>
  <si>
    <t>44661042</t>
  </si>
  <si>
    <t>MEDINA TINEO, SANTIAGO ALFREDO</t>
  </si>
  <si>
    <t>616381SMTIE9</t>
  </si>
  <si>
    <t>AV. URUGUAY ASENT. H. NUEVO AGUAS VERDES MZ. B10 LT 16</t>
  </si>
  <si>
    <t>santiago735@gmail.com</t>
  </si>
  <si>
    <t>44301495</t>
  </si>
  <si>
    <t>PALAS MEDINA, JHON ESMITH</t>
  </si>
  <si>
    <t>618701JPMAI3</t>
  </si>
  <si>
    <t>JR.MAXIMILIANO MORAN 403 TUMBES-ZARUMILLA-ZARUMILLA </t>
  </si>
  <si>
    <t>jhonsmith_05@hotmail.com</t>
  </si>
  <si>
    <t>76731190</t>
  </si>
  <si>
    <t>RIOS GUERRERO, GUSTAVO HIDALGO</t>
  </si>
  <si>
    <t>A.A.H.H. 28 DE JULIO</t>
  </si>
  <si>
    <t>rios.rios.1295@gmial.com</t>
  </si>
  <si>
    <t>00374804</t>
  </si>
  <si>
    <t>TRIPUL CORDOVA, EDWIN ALEXANDER</t>
  </si>
  <si>
    <t>584841ETCPD5</t>
  </si>
  <si>
    <t>JR. LAMBAYEQUE 201</t>
  </si>
  <si>
    <t>Edwintripul77@gmail.com</t>
  </si>
  <si>
    <t>41346479</t>
  </si>
  <si>
    <t>ALCEDO CAMPODONICO, ROBERT ALEXANDER</t>
  </si>
  <si>
    <t>AV. BAUSATE Y MEZA 2129 INT F LIMA-LIMA-LA VICTORIA</t>
  </si>
  <si>
    <t>02638890</t>
  </si>
  <si>
    <t xml:space="preserve">ALCEDO LUNA, MIGUEL GERARDO </t>
  </si>
  <si>
    <t>MZ. A-27 AA.HH JUAN PABLO II</t>
  </si>
  <si>
    <t>77484920</t>
  </si>
  <si>
    <t>CASIMIRO YAURI, YORDI ALEJANDRO</t>
  </si>
  <si>
    <t>CASERIO DE SAN DAMIAN ANCASH-AIJA-CORIS</t>
  </si>
  <si>
    <t>0011-0667-0200274910</t>
  </si>
  <si>
    <t xml:space="preserve"> yordicasimiro2806@hotmail.com</t>
  </si>
  <si>
    <t>74592446</t>
  </si>
  <si>
    <t xml:space="preserve">CRUZ VALDEZ, ALEXIS JHONATAN </t>
  </si>
  <si>
    <t>643861ACVZD4</t>
  </si>
  <si>
    <t>VILLA BATANES PIURA-MORROPON-CHULUCANAS</t>
  </si>
  <si>
    <t>475-93035532-0-42</t>
  </si>
  <si>
    <t>cruzvaldezalexisjhonatan2394@gmail.com</t>
  </si>
  <si>
    <t>72222526</t>
  </si>
  <si>
    <t>PAREDES CORONADO, LUISA IVETT</t>
  </si>
  <si>
    <t>ING. ASISTENTE</t>
  </si>
  <si>
    <t>ASENT.H. ENRRIQUE LOPEZ ALBUJAR MZ. G LT. 8 PIURA-MORROPON-MORROPON </t>
  </si>
  <si>
    <t>1105540200181169</t>
  </si>
  <si>
    <t>ingluisaparedes@gmail.com</t>
  </si>
  <si>
    <t>45460112</t>
  </si>
  <si>
    <t>ORDINOLA CAMACHO, DANISSA ELIZABETH</t>
  </si>
  <si>
    <t>624570DOCIA0</t>
  </si>
  <si>
    <t>ASENT H.OBDULIO RIVERA MZ.H-25 1RA ETAPA PIURA-SULLANA-QUERECOTILLO </t>
  </si>
  <si>
    <t>535-05106955-0-59</t>
  </si>
  <si>
    <t>danissaelizabetho@gmail.com</t>
  </si>
  <si>
    <t>41628127</t>
  </si>
  <si>
    <t>MALDONADO VARGAS, NILSON</t>
  </si>
  <si>
    <t>TECNICO SEGURIDAD</t>
  </si>
  <si>
    <t>316461NMVDG0</t>
  </si>
  <si>
    <t>CALLE 1 MZ. H LT. 14 ASOC. VIV. RESID. KAMA II ETAPA LIMA-LIMA-SAN MARTIN DE PORRES</t>
  </si>
  <si>
    <t>2003162673110</t>
  </si>
  <si>
    <t>03357016</t>
  </si>
  <si>
    <t>JUAREZ ZETA, MARIANO</t>
  </si>
  <si>
    <t>536061MJZRA0</t>
  </si>
  <si>
    <t>475-04397012-0-84</t>
  </si>
  <si>
    <t>marianojuarezzeta4@gmail.com</t>
  </si>
  <si>
    <t>60950759</t>
  </si>
  <si>
    <t>NAVARRO CORDOVA, WILMER JESUS</t>
  </si>
  <si>
    <t>TRANSV. MANUEL REJON - EL OBRERO 1300 PIURA-SULLANA-SULLANA</t>
  </si>
  <si>
    <t>jesusnavarro07@gmail.com</t>
  </si>
  <si>
    <t>72195242</t>
  </si>
  <si>
    <t>TERRONES SOLIS, CESAR GABRIEL</t>
  </si>
  <si>
    <t>OFICIAL CONSTRUCCION</t>
  </si>
  <si>
    <t>648361CTSRI0</t>
  </si>
  <si>
    <t>P.JOVEN ERNESTO VILCHEZ ALCANTARA MZ.E LT.07 LAMBAYEQUE-FERREÑAFE-FERREÑAFE  </t>
  </si>
  <si>
    <t>cesarterrones@gmail.com</t>
  </si>
  <si>
    <t>02816090</t>
  </si>
  <si>
    <t>RUGEL SUAREZ, ANHELO ULIZES</t>
  </si>
  <si>
    <t>249361ARSER5</t>
  </si>
  <si>
    <t>ASENT.H.CAMPO AMOR CALLE LIMA 3RA.CDRA.7 TUMBES-ZARUMILLA-ZARUMILLA </t>
  </si>
  <si>
    <t>rugelanhelo@gmail.com</t>
  </si>
  <si>
    <t>70320651</t>
  </si>
  <si>
    <t>ELIAS NAQUICHE, JOSÉ LUIS</t>
  </si>
  <si>
    <t>662531JENAU9</t>
  </si>
  <si>
    <t>CASERIO NUEVO PARAISO PIURA-PIURA-CURA MORI</t>
  </si>
  <si>
    <t>eliasnaquiche@gmail.com</t>
  </si>
  <si>
    <t>73898485</t>
  </si>
  <si>
    <t>HURTADO CAMPAÑA, ALEXIS XAVIER</t>
  </si>
  <si>
    <t>644441AHCTP0</t>
  </si>
  <si>
    <t>ASENT.H. MICAELA BASTIDAS MZ. F LT. 08 PIURA-MORROPON-CHULUCANAS </t>
  </si>
  <si>
    <t>01181400022277267819</t>
  </si>
  <si>
    <t>Hurtado2294@gmail.com</t>
  </si>
  <si>
    <t>41611070</t>
  </si>
  <si>
    <t>PAZO ANDRADE, JOSÉ BENJAMIN</t>
  </si>
  <si>
    <t>595021JPAOR4</t>
  </si>
  <si>
    <t>ASENT.H. VILLA HERMOSA MZ. H LT. 6 -CALLAO-VENTANILLA  </t>
  </si>
  <si>
    <t>0011-0814-0222972936-19</t>
  </si>
  <si>
    <t>pazoandradejb@gmail.com</t>
  </si>
  <si>
    <t>48831697</t>
  </si>
  <si>
    <t>TUANAMA TUANAMA, NEDER LUIS</t>
  </si>
  <si>
    <t>655291NTTNN4</t>
  </si>
  <si>
    <t>C.POBLADO NAUTA SAN MARTIN-EL DORADO-SAN JOSE DE SISA </t>
  </si>
  <si>
    <t>01181400022297293619</t>
  </si>
  <si>
    <t xml:space="preserve"> NEDER089@gmail.com</t>
  </si>
  <si>
    <t>43355796</t>
  </si>
  <si>
    <t>CARMEN GARCIA, SANTOS</t>
  </si>
  <si>
    <t>CALLE PRIMAVERA ASENT. HH. VILLA P. MZ. B1 LT 25</t>
  </si>
  <si>
    <t>Santoscarmengo@hotmail.com</t>
  </si>
  <si>
    <t>70317149</t>
  </si>
  <si>
    <t>INGA MARCELO, HUGO</t>
  </si>
  <si>
    <t>672161HIMAC6</t>
  </si>
  <si>
    <t>CASERIO NUEVO SAN ANTONIO PIURA-PIURA-CURA MORI</t>
  </si>
  <si>
    <t>ingamarcelohugo@gmail.com</t>
  </si>
  <si>
    <t>75984275</t>
  </si>
  <si>
    <t xml:space="preserve">CASTILLO LOPEZ CARLOS EDUARDO </t>
  </si>
  <si>
    <t>CUZCO NORTE 152</t>
  </si>
  <si>
    <t>02898502</t>
  </si>
  <si>
    <t>CHERO PALACIOS, DANFER VICENTE</t>
  </si>
  <si>
    <t>582861DCPRA2</t>
  </si>
  <si>
    <t>7706121CRPAD001</t>
  </si>
  <si>
    <t>MZ B2 LT 21 ASENT. H. EL INDIO PIURA-PIURA-CASTILLA </t>
  </si>
  <si>
    <t>danfer2018_17@gmail.com</t>
  </si>
  <si>
    <t>02845173</t>
  </si>
  <si>
    <t xml:space="preserve">CORDOVA MIRANDA, ALEXANDER DAVID </t>
  </si>
  <si>
    <t>SANTA JULIA mz. B14 lt. 9</t>
  </si>
  <si>
    <t>alexander_miranda1972@hotmail.com</t>
  </si>
  <si>
    <t>48460313</t>
  </si>
  <si>
    <t>CRUZ CHANDUVI, RONALD WILFREDO</t>
  </si>
  <si>
    <t>9412251CZCNR007</t>
  </si>
  <si>
    <t>CALLE 09 DE OCTUBRE 096 ASENT.H. 09 DE OCTUBRE PIURA-PIURA-CASTILLA  </t>
  </si>
  <si>
    <t>darlycristofer@gmail.com</t>
  </si>
  <si>
    <t>46894837</t>
  </si>
  <si>
    <t>FLORES YESQUEN, MIGUEL ANGEL</t>
  </si>
  <si>
    <t>336321MFYRQ7</t>
  </si>
  <si>
    <t>9201311FRYQM005</t>
  </si>
  <si>
    <t>CASERIO YOQUE YUPANQUI S-N PIURA-PIURA-TAMBO GRANDE  </t>
  </si>
  <si>
    <t>floresyesquen.32@gmail.com</t>
  </si>
  <si>
    <t>45454740</t>
  </si>
  <si>
    <t xml:space="preserve">GRANDA LAZO, GIAN CARLO </t>
  </si>
  <si>
    <t>AMPLC. PUEBLO JOVEN TUPAC AMARU J-16 ICA-NASCA-MARCONA  </t>
  </si>
  <si>
    <t>46115333</t>
  </si>
  <si>
    <t>MEDINA MENDOZA, MOISES NONATO</t>
  </si>
  <si>
    <t>612361MMMID8</t>
  </si>
  <si>
    <t>8507101MIMDM008</t>
  </si>
  <si>
    <t>MZ C-28 ASENT H.CALIXTO BALAREZO PIURA-PIURA-CASTILLA  </t>
  </si>
  <si>
    <t>moisesmedinamendoza933@gmail.com</t>
  </si>
  <si>
    <t>45021579</t>
  </si>
  <si>
    <t xml:space="preserve">MEJIA NAVARRO JORGE LUIS </t>
  </si>
  <si>
    <t>597561JMNIA9</t>
  </si>
  <si>
    <t>AV MALAGA 204</t>
  </si>
  <si>
    <t>02777707</t>
  </si>
  <si>
    <t>OVIEDO RONDOY, CARLOS ALFREDO</t>
  </si>
  <si>
    <t>541561CORED0</t>
  </si>
  <si>
    <t>6602201OERDC006</t>
  </si>
  <si>
    <t>ASENT.H. JOSE OLAYA MZ. F LT. 04 PIURA-PIURA-PIURA</t>
  </si>
  <si>
    <t>02627186</t>
  </si>
  <si>
    <t>CRUZ GUEVARA, YOFRE DANIEL</t>
  </si>
  <si>
    <t>238521YCGZV5</t>
  </si>
  <si>
    <t>6504221CZGVY002</t>
  </si>
  <si>
    <t>CALLE HUASCAR 1035 ASENT.H. CAMPO POLO PIURA-PIURA-CASTILLA</t>
  </si>
  <si>
    <t>02652668</t>
  </si>
  <si>
    <t>NAVARRO CASTRO, ROBERTO ISAIAS</t>
  </si>
  <si>
    <t>ASENT.H. LOS HERALDOS SEC. 3 MZ. G LT. 05 PIURA-PIURA-VEINTISEIS DE OCTUBRE</t>
  </si>
  <si>
    <t>02606652</t>
  </si>
  <si>
    <t xml:space="preserve">SALAZAR MOSCOL, WILSON ANTONIO </t>
  </si>
  <si>
    <t>542601WSMAC3</t>
  </si>
  <si>
    <t>6606031SAMCW000</t>
  </si>
  <si>
    <t>JR. CAJAMARCA 670 PIURA-PIURA-PIURA</t>
  </si>
  <si>
    <t>32544935</t>
  </si>
  <si>
    <t>ALVARADO JUAREZ, BENITO SEGUNDO</t>
  </si>
  <si>
    <t>563911BAJAR2</t>
  </si>
  <si>
    <t>475-05049122-0-81</t>
  </si>
  <si>
    <t>alvajuarezbenito@gmail.com</t>
  </si>
  <si>
    <t>41333872</t>
  </si>
  <si>
    <t>CARRION JUAREZ, ARNALDO</t>
  </si>
  <si>
    <t>600041ACJRR0</t>
  </si>
  <si>
    <t>475-04035102-0-19</t>
  </si>
  <si>
    <t>40616653</t>
  </si>
  <si>
    <t>CARRION JUAREZ, EDGARDO</t>
  </si>
  <si>
    <t>475-04398521-0-08</t>
  </si>
  <si>
    <t>910634101</t>
  </si>
  <si>
    <t>carrionjuarezedgardo@gmail.com</t>
  </si>
  <si>
    <t>75562346</t>
  </si>
  <si>
    <t>JUAREZ FLORES, WILDER</t>
  </si>
  <si>
    <t>675111WJFRR3</t>
  </si>
  <si>
    <t>475-05253113-0-33</t>
  </si>
  <si>
    <t>wilderjuarez000@gmail.com</t>
  </si>
  <si>
    <t>75522211</t>
  </si>
  <si>
    <t>RODRIGUEZ GARCIA, EDY OMAR</t>
  </si>
  <si>
    <t>658881ERGRC1</t>
  </si>
  <si>
    <t>475-05878277-0-10</t>
  </si>
  <si>
    <t>rodriguezgarciaeddy48@gmail.com</t>
  </si>
  <si>
    <t>46835470</t>
  </si>
  <si>
    <t>AGURTO ZAPATA JOSÉ LUIS</t>
  </si>
  <si>
    <t>8903251ARZAJ008</t>
  </si>
  <si>
    <t>CALLE HUANCAVELICA MZ A LT 14 ASENT H ESTEBAN PABLETICH PIURA-SULLANA-BELLAVISTA </t>
  </si>
  <si>
    <t>josé.agurtozapata@gmail.com</t>
  </si>
  <si>
    <t>74937844</t>
  </si>
  <si>
    <t>CHUQUIHUANCA VITE JHORDS DAVID</t>
  </si>
  <si>
    <t>653281JCVQE7</t>
  </si>
  <si>
    <t>CALLE HUANCAYO ASENT.H. TUPAC AMARU MZ. A LT. 13 PIURA-SULLANA-BELLAVISTA</t>
  </si>
  <si>
    <t>jhordschuquihuancavite@gmail.com</t>
  </si>
  <si>
    <t>74878476</t>
  </si>
  <si>
    <t>PACHERREZ SEMINARIO GENDER ALEXANDER</t>
  </si>
  <si>
    <t>CALLE MOQUEGUA ASENT.H. ESTEBAN PAVLETICH MZ. A LT. 46 PIURA-SULLANA-BELLAVISTA</t>
  </si>
  <si>
    <t>ryanalexander072020@gmail.com</t>
  </si>
  <si>
    <t>48094438</t>
  </si>
  <si>
    <t>ZAPATA CHAVEZ LUIS YEFERSON</t>
  </si>
  <si>
    <t>9401261ZACVL006</t>
  </si>
  <si>
    <t>CALLE MOQUEGUA ASENT.H. ESTEBAN PAVLETICH III ETAPA MZ. E LT. 62 PIURA-SULLANA-BELLAVISTA</t>
  </si>
  <si>
    <t>luiszapatachavez384@gmail.com</t>
  </si>
  <si>
    <t>03684500</t>
  </si>
  <si>
    <t>ZAPATA NOLE LUIS ALBERTO</t>
  </si>
  <si>
    <t>570921LZNAE7</t>
  </si>
  <si>
    <t>CALLE JOVINO ARAMBULU NRO.435 PIURA-SULLANA-BELLAVISTA</t>
  </si>
  <si>
    <t>zapatanolela@gmail.com</t>
  </si>
  <si>
    <t>80473712</t>
  </si>
  <si>
    <t>ZAPATA NOLE VICENTE</t>
  </si>
  <si>
    <t>564621VZNAE6</t>
  </si>
  <si>
    <t>CALLE JOVINO ARAMBULO 435 PIURA-SULLANA-BELLAVISTA </t>
  </si>
  <si>
    <t>zapatanolevicente@gmail.com</t>
  </si>
  <si>
    <t>76734194</t>
  </si>
  <si>
    <t>ZAPATA RUFINO ADERLY VICENTE</t>
  </si>
  <si>
    <t>9503281ZARIA009</t>
  </si>
  <si>
    <t>CL. JOVINO ARAMBULO 435 PIURA-SULLANA-BELLAVISTA</t>
  </si>
  <si>
    <t>0011-0814-120221549886</t>
  </si>
  <si>
    <t>zapatarufinoav@gmail.com</t>
  </si>
  <si>
    <t>75711694</t>
  </si>
  <si>
    <t>CEDILLO ZUMBA ANDY SEBASTIAN</t>
  </si>
  <si>
    <t>666531ACZIB7</t>
  </si>
  <si>
    <t xml:space="preserve">CALLE BUENOS AIRES ASENT. H. LAS MALVINAS ETAPA 1 MZ. 5 LT. 05 </t>
  </si>
  <si>
    <t>cedillozumbasebastian@gmail.com</t>
  </si>
  <si>
    <t>46102280</t>
  </si>
  <si>
    <t>GUERRERO CASTILLO, FRANKLIN JOAN</t>
  </si>
  <si>
    <t>628051FGCRT4</t>
  </si>
  <si>
    <t>CAALLE PROGRESO AA.HH. 28 DE JULIO MZ. L LT. 20</t>
  </si>
  <si>
    <t>0011-0057-0271249161</t>
  </si>
  <si>
    <t>guerrerocastillof496@gmail.com</t>
  </si>
  <si>
    <t>44071420</t>
  </si>
  <si>
    <t>GUERRERO GARCIA, ANANIAS</t>
  </si>
  <si>
    <t>PSJ. HAITI ASENT. H. EL COMPLEJO MZ. 22 LT. 10</t>
  </si>
  <si>
    <t>ananiasguerrerogarcia@gmail.com</t>
  </si>
  <si>
    <t>43979654</t>
  </si>
  <si>
    <t>BERNAL LINARES, SANTOS</t>
  </si>
  <si>
    <t>CALLE LAS LOMAS 511 SECTOR AROMO BAJO CAJAMARCA-JAEN-JAEN</t>
  </si>
  <si>
    <t>0011-0087-0002001209</t>
  </si>
  <si>
    <t>santosbernallinares75@gmail.com</t>
  </si>
  <si>
    <t>75208461</t>
  </si>
  <si>
    <t>MARTINEZ VILLEGAS, JOSE LUIS</t>
  </si>
  <si>
    <t>ASENT.H. VILLA PRIMAVERA MZ. K LT.11</t>
  </si>
  <si>
    <t>josemartinez.18.villegas@gmail.com</t>
  </si>
  <si>
    <t>40971601</t>
  </si>
  <si>
    <t>GARCIA PUELLES, ADEMIR</t>
  </si>
  <si>
    <t>CASERIO ALTO SAN JOSE S/N PIURA-MORROPON-SAN JUAN DE BIGOTE</t>
  </si>
  <si>
    <t>0011-0814-0223867184-12</t>
  </si>
  <si>
    <t>agarciapuelles@gmail.com</t>
  </si>
  <si>
    <t>01 SANTA ROSA mz. B3 lt. 25</t>
  </si>
  <si>
    <t>475-05390755-0-65</t>
  </si>
  <si>
    <t>jonathanmonteroC.90@hotmail.com</t>
  </si>
  <si>
    <t>CALLE SAPILLICA 125 ASENT.H. SANTA ROSA III ETAPA MZ. B3 LT. 25A PIURA-PIURA-VEINTISEIS DE OCTUBRE  </t>
  </si>
  <si>
    <t>jahyr.monterocastro.123@hotmail.com</t>
  </si>
  <si>
    <t>41834568</t>
  </si>
  <si>
    <t>PUELLES ROMAN, SEGUNDO VICTOR</t>
  </si>
  <si>
    <t>602381SPRLA4</t>
  </si>
  <si>
    <t>CASERIO ALTO SAN JOSE S/N PIURA-MORROPON-SAN JUAN DE BIGOTE  </t>
  </si>
  <si>
    <t>475-02169084-0-51</t>
  </si>
  <si>
    <t>victorpuelles@gmail.com</t>
  </si>
  <si>
    <t>47478229</t>
  </si>
  <si>
    <t>PUERTO LOCO TUMBES-CONTRALMIRANTE VILLAR-ZORRITOS</t>
  </si>
  <si>
    <t>76790736</t>
  </si>
  <si>
    <t>CORNEJO RUIZ, EDWIN XAVIER</t>
  </si>
  <si>
    <t>655641ECRNZ0</t>
  </si>
  <si>
    <t>APV. MIGUEL GRAU LA NUEVA PROVIDENCIA MZ. A LT. 37 PIURA-PIURA-PIURA  </t>
  </si>
  <si>
    <t>04-020-190286</t>
  </si>
  <si>
    <t>xavier2416cr@gmail.com</t>
  </si>
  <si>
    <t>75121458</t>
  </si>
  <si>
    <t>ZAPATA RUFINO, FELIX NOE</t>
  </si>
  <si>
    <t>656251FZRAI6</t>
  </si>
  <si>
    <t>CALLE JOVINO ARAMBULO 435 ASENT.H. TUPAC AMARU PIURA-SULLANA-BELLAVISTA  </t>
  </si>
  <si>
    <t>fzapatarufino@gmail.com</t>
  </si>
  <si>
    <t>47885184</t>
  </si>
  <si>
    <t>SEMINARIO ORTEGA, CRISTHIAN FERNANDO</t>
  </si>
  <si>
    <t>623821CSOIE3</t>
  </si>
  <si>
    <t xml:space="preserve">PSJ. VENEZUELA ASENT. H. EL COMPLEJO MZ. 20 LT. 10 </t>
  </si>
  <si>
    <t>FERNANDO_88@HOTMAIL.COM</t>
  </si>
  <si>
    <t>41780122</t>
  </si>
  <si>
    <t>OCHOA PEREZ, CARLOS IVAN</t>
  </si>
  <si>
    <t>JR. MARISCAL RAMON CASTILLA 431 CENTRO ZARUMILLA</t>
  </si>
  <si>
    <t>carlosivanochoaperez69@gmail.com</t>
  </si>
  <si>
    <t>45421764</t>
  </si>
  <si>
    <t>VILLASECA ALVARADO, ALEJANDRO</t>
  </si>
  <si>
    <t>324651AVALA5</t>
  </si>
  <si>
    <t>CASERIO LAS PAMPAS MZ 94 LT. 05</t>
  </si>
  <si>
    <t>alejandrovillasecaalvarado@gmail.com</t>
  </si>
  <si>
    <t>02665038</t>
  </si>
  <si>
    <t>CRUZ GOMEZ, WILMER</t>
  </si>
  <si>
    <t>ASENT.H. JUAN PABLO II MZ. B LT. 36 PIURA-PIURA-CASTILLA</t>
  </si>
  <si>
    <t>02892886</t>
  </si>
  <si>
    <t xml:space="preserve">NAVARRO CASTRO, JONY </t>
  </si>
  <si>
    <t>TUPAC AMARU MZ.G-3 LT.13 CALLE OLANDA</t>
  </si>
  <si>
    <t>02766247</t>
  </si>
  <si>
    <t>RIVAS IPANAQUE, JOSE ROGELIO</t>
  </si>
  <si>
    <t>550561JRIAN7</t>
  </si>
  <si>
    <t>ASENT.H.NUEVO CATACAOS D 5</t>
  </si>
  <si>
    <t>210-01-3778053</t>
  </si>
  <si>
    <t>48201814</t>
  </si>
  <si>
    <t>NIMA ELERA, DIEGO</t>
  </si>
  <si>
    <t>ASENT.H. JUAN DE MORI 2 ETAPA MZ. E LT. 04 PIURA-PIURA-CATACAOS</t>
  </si>
  <si>
    <t>diego10_93@hotmail.com</t>
  </si>
  <si>
    <t>SANCHEZ SALES, JORGE LUIS</t>
  </si>
  <si>
    <t xml:space="preserve"> jlsanchezsales@gmail.com</t>
  </si>
  <si>
    <t>44197473</t>
  </si>
  <si>
    <t>YESQUEN CHIROQUE, EDDY CESAR</t>
  </si>
  <si>
    <t>ASENT. H. JUAN DE MORI CALLE 6MZ E L T 5</t>
  </si>
  <si>
    <t>yesquenchiroqueeddyot@gmail.com</t>
  </si>
  <si>
    <t>9207161SCSEA000</t>
  </si>
  <si>
    <t xml:space="preserve"> AYERISANCHEZ16@hotmail.com</t>
  </si>
  <si>
    <t>75544575</t>
  </si>
  <si>
    <t>ASENT.H. LUCAS CUTIVALU I ETAPA MZ. B LT. 9 PIURA-PIURA-CATACAOS  </t>
  </si>
  <si>
    <t>44491960</t>
  </si>
  <si>
    <t>LOPEZ ZETA RAMOS KLEVER</t>
  </si>
  <si>
    <t>AV. BRASIL ASENT. H. COMPLEJO HABITACIONAL MZ 19 LT. 02</t>
  </si>
  <si>
    <t>kleverlopezzeta@gmail.com</t>
  </si>
  <si>
    <t>60442569</t>
  </si>
  <si>
    <t>TINEO TINEO FRANK JHONATAN</t>
  </si>
  <si>
    <t>678691FTTEE7</t>
  </si>
  <si>
    <t>ASENT.H. MADRE TERESA DE CALCUTA MZ. F LT. 20 PIURA-PIURA-CASTILLA</t>
  </si>
  <si>
    <t>475-05294720-0-60</t>
  </si>
  <si>
    <t>tineofrank07@gmail.com</t>
  </si>
  <si>
    <t>72531199</t>
  </si>
  <si>
    <t>TINEO TINEO, DENIS AMADOR</t>
  </si>
  <si>
    <t>677721DTTEE6</t>
  </si>
  <si>
    <t>ASENT.H. LAS MERCEDES MZ. G LT. 17 PIURA-PIURA-CASTILLA  </t>
  </si>
  <si>
    <t>475-059616-0-11</t>
  </si>
  <si>
    <t>tineotineodennisamador@gmail.com</t>
  </si>
  <si>
    <t>40834211</t>
  </si>
  <si>
    <t>DELGADO SANJINEZ, ELVIS EMILIO</t>
  </si>
  <si>
    <t>URB.POPULAR LA NUEVA PROVIDENCIA MZ.C LT.15 PIURA-PIURA-PIURA </t>
  </si>
  <si>
    <t>475-03875229-0-30</t>
  </si>
  <si>
    <t>elvisemiliodelgadosanjinez@gmail.com</t>
  </si>
  <si>
    <t>43185715</t>
  </si>
  <si>
    <t>FARFAN OBLEA, LUIS NEPTALI</t>
  </si>
  <si>
    <t>CASERIO LA MARGARITA SN PIURA-SULLANA-QUERECOTILLO  </t>
  </si>
  <si>
    <t>48410270</t>
  </si>
  <si>
    <t>FARFAN OBLEA, MANUEL NARCIZO</t>
  </si>
  <si>
    <t>CASERIO LA MARGARITA Y HUALTACAL PIURA-SULLANA-QUERECOTILLO </t>
  </si>
  <si>
    <t>marufarfan64@gmail.com</t>
  </si>
  <si>
    <t>80507279</t>
  </si>
  <si>
    <t>FARFAN OBLEA, PEDRO ELIZANDER</t>
  </si>
  <si>
    <t>CIENEGUILLO SUR PIURA-SULLANA-SULLANA </t>
  </si>
  <si>
    <t>farfanobleapedroe@gmail.com</t>
  </si>
  <si>
    <t>03649033</t>
  </si>
  <si>
    <t>REQUENA CARREÑO, JOSÉ SALVADOR</t>
  </si>
  <si>
    <t>BARRIO CENTRO LAS MERCEDES CENTRO POBLADO LA MARGARITA PIURA-SULLANA-QUERECOTILLO </t>
  </si>
  <si>
    <t>josesalvadorc@gmail.com</t>
  </si>
  <si>
    <t>76435701</t>
  </si>
  <si>
    <t>REQUENA RIVERA, JERSON OSCARLY</t>
  </si>
  <si>
    <t>CASERIO LA MARGARITA PIURA-SULLANA-MARCAVELICA  </t>
  </si>
  <si>
    <t>535-03970963-0-92</t>
  </si>
  <si>
    <t>jersonrequena818@gmail.com</t>
  </si>
  <si>
    <t>46045733</t>
  </si>
  <si>
    <t>RIVERA HERRERA, ERNESTO JULIAN</t>
  </si>
  <si>
    <t>627371ERHER2</t>
  </si>
  <si>
    <t>CALLE MARGARITA Y HUALTACAL -230 PIURA-SULLANA-QUERECOTILLO</t>
  </si>
  <si>
    <t>535-95904780-0-32</t>
  </si>
  <si>
    <t>03681317</t>
  </si>
  <si>
    <t>FARFAN OBLEA, JOSÉ EDILBERTO</t>
  </si>
  <si>
    <t>575941JFOFE3</t>
  </si>
  <si>
    <t>CASERIO LA MARGARITA PIURA-SULLANA-QUERECOTILLO  </t>
  </si>
  <si>
    <t>7323295631809</t>
  </si>
  <si>
    <t>joseedilbertofarfanoblea@gmail.com</t>
  </si>
  <si>
    <t>03611575</t>
  </si>
  <si>
    <t>FARFAN RODRIGUEZ, ANGEL JUAN</t>
  </si>
  <si>
    <t>211091AFRFR2</t>
  </si>
  <si>
    <t>ASENT.H.VILLA PRIMAVERA TRANSV.LOS JASMINEZ MZ.D3 LT.5 PIURA-SULLANA-SULLANA  </t>
  </si>
  <si>
    <t>angelfarfanrodriguez15@gmail.com</t>
  </si>
  <si>
    <t>40610664</t>
  </si>
  <si>
    <t>GRILLO SANCHEZ, LUIS FELIPE</t>
  </si>
  <si>
    <t>CASERIO STA.CRUZ PIURA-SULLANA-QUERECOTILLO </t>
  </si>
  <si>
    <t>grillosanchezluisfelipe@gmail.com</t>
  </si>
  <si>
    <t>75415813</t>
  </si>
  <si>
    <t>LUDEÑA ALVARADO, JOSÉ LUIS</t>
  </si>
  <si>
    <t>664451JLAEA4</t>
  </si>
  <si>
    <t>CALLE GALVEZ 944 PIURA-SULLANA-QUERECOTILLO </t>
  </si>
  <si>
    <t>luisludeñasalvarado19@gmail.com</t>
  </si>
  <si>
    <t>75581945</t>
  </si>
  <si>
    <t>PACHERREZ AGUILAR, RENZO SEBASTIAN</t>
  </si>
  <si>
    <t>675781RPAHI0</t>
  </si>
  <si>
    <t>ASENT.H. NUEVA PROVIDENCIA MZ. D LT. 19 PIURA-PIURA-PIURA </t>
  </si>
  <si>
    <t>475-70018417-0-31</t>
  </si>
  <si>
    <t>pacherrezaguilarr805@gmail.com</t>
  </si>
  <si>
    <t>03675273</t>
  </si>
  <si>
    <t>BORRERO RIOS, FILEMON</t>
  </si>
  <si>
    <t>578851FBRRS4</t>
  </si>
  <si>
    <t>AV.BUENOS AIRES NRO.216 EL OBRERO PIURA-SULLANA-SULLANA  </t>
  </si>
  <si>
    <t>02771524</t>
  </si>
  <si>
    <t>CUEVA REYES, JORGE ADALBERTO</t>
  </si>
  <si>
    <t>6404131CVREJ007</t>
  </si>
  <si>
    <t>ASENT.H.JOSE OLAYA MZ.E LT.7 PIURA-PIURA-PIURA</t>
  </si>
  <si>
    <t>475-70303192-0-82</t>
  </si>
  <si>
    <t>adalbertocuevareyes@gmail.com</t>
  </si>
  <si>
    <t>44008170</t>
  </si>
  <si>
    <t>SILVA VILELA, JOSE ANGEL</t>
  </si>
  <si>
    <t>ASENT.H.NUEVO CATACAOS MZ.D LT.27 PIURA-PIURA-CATACAOS</t>
  </si>
  <si>
    <t>00110814022722523315</t>
  </si>
  <si>
    <t>42528167</t>
  </si>
  <si>
    <t>VIERA ADANAQUE, JIMMY</t>
  </si>
  <si>
    <t>ASENT.H.CALIXTO BALAREZO MZ H LT.31 PIURA-PIURA-CASTILLA  </t>
  </si>
  <si>
    <t>42101171</t>
  </si>
  <si>
    <t>FUENTES LUNA JUAN CARLOS</t>
  </si>
  <si>
    <t>PROFESIONAL</t>
  </si>
  <si>
    <t>596881JFLNA6</t>
  </si>
  <si>
    <t>AVENIDA ANDRES BELAUNDE 281 URBANIZACION PIURA DPTO. 02 PIURA-PIURA-PIURA </t>
  </si>
  <si>
    <t xml:space="preserve"> 0011-0267-0200875713</t>
  </si>
  <si>
    <t>jcfuentesl@hotmail.com</t>
  </si>
  <si>
    <t>76947403</t>
  </si>
  <si>
    <t>JIMENEZ JIMENEZ, TREYSI REGINA</t>
  </si>
  <si>
    <t>645900TJJEE0</t>
  </si>
  <si>
    <t>MZ. A LT. 14 PIURA-SULLANA-SULLANA</t>
  </si>
  <si>
    <t>00110274820200575033</t>
  </si>
  <si>
    <t>959923776</t>
  </si>
  <si>
    <t>treysy_lokita_virgo@gmail.com</t>
  </si>
  <si>
    <t>77097344</t>
  </si>
  <si>
    <t>SEMINARIO PALACIOS, JUAN MAURICIO</t>
  </si>
  <si>
    <t>671011JSPIA4</t>
  </si>
  <si>
    <t>PSJ. LOS MILAGROS S/N PIURA-MORROPON-CHULUCANAS  </t>
  </si>
  <si>
    <t>475-96488815-0-06</t>
  </si>
  <si>
    <t>juan31maurico19@gmail.com</t>
  </si>
  <si>
    <t>42436576</t>
  </si>
  <si>
    <t>AGURTO TORRES, JORGE LUIS</t>
  </si>
  <si>
    <t>JR.LAS CASTAÑAS 187 LIMA-LIMA-INDEPENDENCIA</t>
  </si>
  <si>
    <t>475-04870204-0-56</t>
  </si>
  <si>
    <t>jorgeaugurto23@hotmail.com</t>
  </si>
  <si>
    <t>44478458</t>
  </si>
  <si>
    <t>SEDAMANO SOSA, MILTON CESAR</t>
  </si>
  <si>
    <t>CALLE SANTA ELENA 749-A ASENT H SANCHEZ CERRO PIURA-SULLANA-SULLANA</t>
  </si>
  <si>
    <t>001100570272154776</t>
  </si>
  <si>
    <t>miltoncesarsedamano@gmail.com</t>
  </si>
  <si>
    <t>70855132</t>
  </si>
  <si>
    <t>ESPINOZA ZAPATA, LUIS EDGARDO</t>
  </si>
  <si>
    <t>654971LEZIA7</t>
  </si>
  <si>
    <t>AV.SANCHEZ CERRO 2117 MZ K LT 20 URB.BANCARIA I ETAPA PIURA-PIURA-PIURA</t>
  </si>
  <si>
    <t>lespinozaz103@gmail.com</t>
  </si>
  <si>
    <t xml:space="preserve">SIANCAS PARIHUAMAN, JOSE LUIS </t>
  </si>
  <si>
    <t>P006-Centro Salud Sicchez</t>
  </si>
  <si>
    <t>ASENT H 31 DE ENERO MZ I LT 29</t>
  </si>
  <si>
    <t>210-01-7261730</t>
  </si>
  <si>
    <t>josesiancas.40@gmail.com</t>
  </si>
  <si>
    <t>43555129</t>
  </si>
  <si>
    <t>CASTILLO VILLEGAS, JESUS</t>
  </si>
  <si>
    <t>CALLE SAN JOSE 836 ASENT.H.NUEVO CATACAOS PIURA-PIURA-CATACAOS  </t>
  </si>
  <si>
    <t>47574664500044</t>
  </si>
  <si>
    <t>castillovillegasjesus.operario@gmail.com</t>
  </si>
  <si>
    <t>42529855</t>
  </si>
  <si>
    <t>BACA MARQUEZ, ALFREDO</t>
  </si>
  <si>
    <t>7904091BAMQA005</t>
  </si>
  <si>
    <t>ASENT. H.  CONSUELO DE VELASCO MZ. A2 LT. 10</t>
  </si>
  <si>
    <t>bacamarquezalfredo09@gmail.com</t>
  </si>
  <si>
    <t>42834834</t>
  </si>
  <si>
    <t>CAÑOLA ROSAS, GENARO SAUL</t>
  </si>
  <si>
    <t>610761GCROA1</t>
  </si>
  <si>
    <t>PSJ. SAN CARLOS MZ B LOTE 03 - EL HUERTO</t>
  </si>
  <si>
    <t>0011-0271-0200290601</t>
  </si>
  <si>
    <t>genarosaul_1_31@outlook.com</t>
  </si>
  <si>
    <t>45860917</t>
  </si>
  <si>
    <t>CASTILLO QUINDE, YERSON ALCIBAR</t>
  </si>
  <si>
    <t xml:space="preserve">MZ U -028 ASET. H. JORGE CHAVEZ </t>
  </si>
  <si>
    <t>jr.cq.21@gmail.com</t>
  </si>
  <si>
    <t>48589684</t>
  </si>
  <si>
    <t>CORNEJO CHUNGA, JHON ALFREDO</t>
  </si>
  <si>
    <t>606131JCCNN9</t>
  </si>
  <si>
    <t>CALLE ALEMANIA ASENT. H. NUEVO AGUAS VERDES MZ. A LT 13</t>
  </si>
  <si>
    <t>jhonescorpiocornejochunga@gmail.com</t>
  </si>
  <si>
    <t>03664147</t>
  </si>
  <si>
    <t>JUAREZ NORIEGA, JAVIER</t>
  </si>
  <si>
    <t>267551JJNRI3</t>
  </si>
  <si>
    <t xml:space="preserve">CALLE CIRO ALEGRIA 503 EL OBRERO </t>
  </si>
  <si>
    <t>200601 | PIURA-SULLANA-SULLANA</t>
  </si>
  <si>
    <t>0011-0057-0226819097</t>
  </si>
  <si>
    <t>noriegajavier139@gmail.com</t>
  </si>
  <si>
    <t>46615457</t>
  </si>
  <si>
    <t>LEON MACHUCA, CARLOS ALBERTO</t>
  </si>
  <si>
    <t>4</t>
  </si>
  <si>
    <t>Asent. H. La Curva I Etapa Mz. B Lt. 19</t>
  </si>
  <si>
    <t>0011-0057-0270880100</t>
  </si>
  <si>
    <t>carlos.leon.220988@hotmail.com</t>
  </si>
  <si>
    <t>02894597</t>
  </si>
  <si>
    <t>ORTIZ PANTA, AYBER EDGARDO</t>
  </si>
  <si>
    <t>582721AOPIT1</t>
  </si>
  <si>
    <t>JR. SANTA ROSA 149</t>
  </si>
  <si>
    <t>pantaedgardoo@gmail.com</t>
  </si>
  <si>
    <t>46159893</t>
  </si>
  <si>
    <t>ROMERO VASQUEZ, ARNULFO</t>
  </si>
  <si>
    <t>Calle Daniel A. Carrion Asent. H. Los Olivos Mz. J4 Lt. 6</t>
  </si>
  <si>
    <t>0011-0030-0200048567</t>
  </si>
  <si>
    <t>romero.vasquez.1901@hotmail.com</t>
  </si>
  <si>
    <t>71085572</t>
  </si>
  <si>
    <t>SANTAMARIA DIONICIO, JUAN JOSE</t>
  </si>
  <si>
    <t>654921JSDTN2</t>
  </si>
  <si>
    <t>CALLE SALITRAL 181 ASENT. H. SANTA ROSA PIURA-PIURA-VEINTISEIS DE OCTUBRE</t>
  </si>
  <si>
    <t>juan.santamaria1018@gmail.com</t>
  </si>
  <si>
    <t>43805239</t>
  </si>
  <si>
    <t>ZAPATA GONZALES, JUNIOR LEONEL</t>
  </si>
  <si>
    <t>ENCOFRADOR</t>
  </si>
  <si>
    <t>AV. MOQUEGUA 212</t>
  </si>
  <si>
    <t>Juniorzapata589@gmail.com</t>
  </si>
  <si>
    <t>03872673</t>
  </si>
  <si>
    <t>GONZALES HINSBE JUAN CARLOS</t>
  </si>
  <si>
    <t>567631JGHZS0</t>
  </si>
  <si>
    <t>CALLE SAN ISIDRO 193</t>
  </si>
  <si>
    <t>200602 | PIURA - SULLANA - BELLAVISTA</t>
  </si>
  <si>
    <t>juangonzales@gmail.com</t>
  </si>
  <si>
    <t>80342140</t>
  </si>
  <si>
    <t>LOPEZ ESTRADA, GREGORIO</t>
  </si>
  <si>
    <t>567361GLEER2</t>
  </si>
  <si>
    <t>CALLE JOSE BALTA MZ. B LT 23 A.H. NUEVO AGUAS VERDES</t>
  </si>
  <si>
    <t>g.lopezestrada94@gmail.com</t>
  </si>
  <si>
    <t>43843940</t>
  </si>
  <si>
    <t>LOPEZ ESTRADA, WILFREDO</t>
  </si>
  <si>
    <t>Calle Alemania Asent. H. Nuevo Aguas Verdes Etapa 2 Mz. AB Lt. 17</t>
  </si>
  <si>
    <t>0011-0057-0271125039</t>
  </si>
  <si>
    <t>lopez.estrada.0902@hotmail.com</t>
  </si>
  <si>
    <t>42496595</t>
  </si>
  <si>
    <t>QUISPE MOLOCHO, BILLARET</t>
  </si>
  <si>
    <t>AV. JOSE PARDO MZ F5 LT 12 A.H. EL CANARIO</t>
  </si>
  <si>
    <t>billarequispemolocho@gmail.com</t>
  </si>
  <si>
    <t>47823299</t>
  </si>
  <si>
    <t>SANDOVAL SEMINARIO, MIGUEL ANGEL</t>
  </si>
  <si>
    <t>CALLE LAS MALVINAS ASENT.H. EL COMPLEJO MZ.8L.T.3</t>
  </si>
  <si>
    <t>miguelangelsandovalseminario2@gmail.com</t>
  </si>
  <si>
    <t>80605056</t>
  </si>
  <si>
    <t>VALLADOLID HERRERA, CESAR ALCIDES</t>
  </si>
  <si>
    <t>AV. BRASIL ASENT. H. NUEVO AGUAS VERDES MZ. A3 LT. 06</t>
  </si>
  <si>
    <t>valladolidcesar.87@gmail.com</t>
  </si>
  <si>
    <t>77095063</t>
  </si>
  <si>
    <t>SEMINARIO PALACIOS, ANGELO PIERS</t>
  </si>
  <si>
    <t>PSJ. LOS MILAGROS S/N PIURA-MORROPON-CHULUCANAS</t>
  </si>
  <si>
    <t>04-634-627575</t>
  </si>
  <si>
    <t>seminariopalaciosangelo04@gmail.com</t>
  </si>
  <si>
    <t>47461823</t>
  </si>
  <si>
    <t>OJEDA NIMA, LUIS ENRIQUE</t>
  </si>
  <si>
    <t>636301LONDA0</t>
  </si>
  <si>
    <t>JR. RIMAC 241 PIURA-PIURA-TAMBO GRANDE</t>
  </si>
  <si>
    <t>luisenriqueojeda1992@gmail.com</t>
  </si>
  <si>
    <t>00372534</t>
  </si>
  <si>
    <t>SERQUEN TIMANA, CARLOS ALBERTO</t>
  </si>
  <si>
    <t>Psj. Uruguay Asent. H. Nuevo Aguas Verdes Mz. A4 Lt. 3</t>
  </si>
  <si>
    <t>0011-0265-0200737913</t>
  </si>
  <si>
    <t>indridser96@gmail.com</t>
  </si>
  <si>
    <t>02687239</t>
  </si>
  <si>
    <t>PACHERRES MORALES, MARIO EMILIO</t>
  </si>
  <si>
    <t>SALAZAR BONDY 320 CAMPO POLO PIURA-PIURA-CASTILLA </t>
  </si>
  <si>
    <t>pacherrezmorales1949@gmail.com</t>
  </si>
  <si>
    <t>41912152</t>
  </si>
  <si>
    <t>SEMINARIO INGA, HENRY JHON</t>
  </si>
  <si>
    <t>599761HSIIA4</t>
  </si>
  <si>
    <t xml:space="preserve">CALLE C LT. 112 AH. EL INDIO </t>
  </si>
  <si>
    <t>Enimen_virgo_12@hotmail.com</t>
  </si>
  <si>
    <t>45144507</t>
  </si>
  <si>
    <t xml:space="preserve">SASAKI CEDANO, GERARDO CARLOS </t>
  </si>
  <si>
    <t>475-37771094-0-77</t>
  </si>
  <si>
    <t>43382138</t>
  </si>
  <si>
    <t>RUIZ CALLE, YSMAEL YOHNCRISTIAN</t>
  </si>
  <si>
    <t>613151YRCZL9</t>
  </si>
  <si>
    <t>BARRIO LA PAMPA, SICCHEZ, AYABACA, PIURA</t>
  </si>
  <si>
    <t>04624032565</t>
  </si>
  <si>
    <t>cristian_rc_27@hotmail.com</t>
  </si>
  <si>
    <t>44803235</t>
  </si>
  <si>
    <t>ESPINOZA MUÑOZ, LERVI TOMAS</t>
  </si>
  <si>
    <t>620561LEMIO3</t>
  </si>
  <si>
    <t>U.P.JOSE M. ESCRIVA DE BALAGUER MZ. A LT. 14 PIURA-PIURA-PIURA  </t>
  </si>
  <si>
    <t>475-07214531-0-63</t>
  </si>
  <si>
    <t>ltem.sh21@gmail.com</t>
  </si>
  <si>
    <t>76844392</t>
  </si>
  <si>
    <t>NEIRA HUACCHILLO, YESICA YESSENIA</t>
  </si>
  <si>
    <t>CAS.NARANJO DE CHONTA MONTERO - AYABACA - PIURA</t>
  </si>
  <si>
    <t>2016101418@ucss.pe</t>
  </si>
  <si>
    <t>42187443</t>
  </si>
  <si>
    <t>GARCES CORDOVA, MARLON CESAR</t>
  </si>
  <si>
    <t>604361MGCCD6</t>
  </si>
  <si>
    <t>CASERIO YERBAS BUENAS PIURA-AYABACA-LAGUNAS </t>
  </si>
  <si>
    <t>018-653-004653051153-67</t>
  </si>
  <si>
    <t>marlongarces01@hotmail.com</t>
  </si>
  <si>
    <t>45142033</t>
  </si>
  <si>
    <t>RUIZ CALLE, FABIOLA TATIANA</t>
  </si>
  <si>
    <t>622490FRCZL3</t>
  </si>
  <si>
    <t>MZ A LT 26 ASENT.H. SAN JUAN BAUTISTA LIMA-LIMA-SANTIAGO DE SURCO  </t>
  </si>
  <si>
    <t>194-37966925-0-27</t>
  </si>
  <si>
    <t>tatyandrey01@gmail.com</t>
  </si>
  <si>
    <t>47186791</t>
  </si>
  <si>
    <t>PINEDO NOLE, JHON FRANK</t>
  </si>
  <si>
    <t>OPERARIO_TP</t>
  </si>
  <si>
    <t>TOPOGRAFO</t>
  </si>
  <si>
    <t>CALLE ALFONSO ROMERO Y CAMINO URB.POPULAR NUEVO SULLANA SEC A MZ. F LT. 01 PIURA-SULLANA-SULLANA  </t>
  </si>
  <si>
    <t>535-71054025-0-61</t>
  </si>
  <si>
    <t>Jhonpinedo8@gmail.com</t>
  </si>
  <si>
    <t>80425929</t>
  </si>
  <si>
    <t>SANCHEZ CUMPA, JOSE LUIS</t>
  </si>
  <si>
    <t>560801JSCCP3</t>
  </si>
  <si>
    <t xml:space="preserve">CALLE JAMAICA ASENT. H. 02 DE DICIEMBRE MZ. 6 LT. 02 </t>
  </si>
  <si>
    <t>Sanchezcumpajoseluis@gmail.com</t>
  </si>
  <si>
    <t>73670848</t>
  </si>
  <si>
    <t xml:space="preserve">ORDOÑEZ YANAYACO, DIEGO FRANCISCO </t>
  </si>
  <si>
    <t>351631DOYOA2</t>
  </si>
  <si>
    <t>CASERIO LOS PALTOS PIURA-AYABACA-SICCHEZ</t>
  </si>
  <si>
    <t>475-71649401-0-89</t>
  </si>
  <si>
    <t>diego-fran-2020@hotmail.com</t>
  </si>
  <si>
    <t>73340621</t>
  </si>
  <si>
    <t>FLORES RUIZ, FRANK ANDERSON</t>
  </si>
  <si>
    <t>CASERIO SIMBILA MZ. Q1 LT. 09 PIURA-PIURA-CATACAOS</t>
  </si>
  <si>
    <t>475-07110027-0-04</t>
  </si>
  <si>
    <t>frankandersonfloresriuz@gmail.com</t>
  </si>
  <si>
    <t>70663009</t>
  </si>
  <si>
    <t>SERNAQUE SILVA, JAHN CHRISTOFER</t>
  </si>
  <si>
    <t>CALLE RAMON CASTILLA S/N CASERIO NUEVO ALTO DE LOS MORE PIURA-PIURA-LA ARENA  </t>
  </si>
  <si>
    <t>210-01-1485852</t>
  </si>
  <si>
    <t>48029566</t>
  </si>
  <si>
    <t>CHINGUEL CHANTA, ROLYS JANDRY</t>
  </si>
  <si>
    <t>CAS. JUZGARA S/N PIURA-HUANCABAMBA-HUANCABAMBA</t>
  </si>
  <si>
    <t>04-631-272253</t>
  </si>
  <si>
    <t>chinguelchantar@gmail.com</t>
  </si>
  <si>
    <t>33586575</t>
  </si>
  <si>
    <t>AGUILAR VALLE, JUAN</t>
  </si>
  <si>
    <t>CASERIO TAYAPITE S/N PIURA-HUANCABAMBA-HUARMACA </t>
  </si>
  <si>
    <t>305-96901025-0-09</t>
  </si>
  <si>
    <t>juan.aguilar.v.67@gmail.com</t>
  </si>
  <si>
    <t>44572310</t>
  </si>
  <si>
    <t>ZURITA NAIRA, HIDAGUER</t>
  </si>
  <si>
    <t>CASERIO EL PORVENIR PIURA-HUANCABAMBA-EL CARMEN DE LA FRONTERA</t>
  </si>
  <si>
    <t>hzuritanaira@gmail.com</t>
  </si>
  <si>
    <t>03692138</t>
  </si>
  <si>
    <t>VALDIVIEZO VIGIL, DARBI</t>
  </si>
  <si>
    <t>CASERIO MONTERRICO PIURA-AYABACA-SICCHEZ </t>
  </si>
  <si>
    <t>475-71934681-0-50</t>
  </si>
  <si>
    <t>darbivaldiviezovigil@gmail.com</t>
  </si>
  <si>
    <t>46100704</t>
  </si>
  <si>
    <t>BOBADILLA HUAMAN, PEDRO MANUEL</t>
  </si>
  <si>
    <t>TECNICO DE CALIDAD</t>
  </si>
  <si>
    <t>628211PBHAM9</t>
  </si>
  <si>
    <t>JR. 22 DE AGOSTO 323 PIURA-HUANCABAMBA-CANCHAQUE  </t>
  </si>
  <si>
    <t>475-71586506-0-59</t>
  </si>
  <si>
    <t>alessandrobobadillasullon@hotmail.com</t>
  </si>
  <si>
    <t>02737760</t>
  </si>
  <si>
    <t>JIMENEZ RUIZ   ELVER</t>
  </si>
  <si>
    <t>567661EJREZ7</t>
  </si>
  <si>
    <t>JOSE GALVEZ S/N PIURA-SECHURA-RINCONADA-LLICUAR </t>
  </si>
  <si>
    <t>011-814-000233023545-14</t>
  </si>
  <si>
    <t>elverjimenezruiz@gmail.com</t>
  </si>
  <si>
    <t>76600550</t>
  </si>
  <si>
    <t>OREJUELA RODRIGUEZ, MARCO ANDRÉ</t>
  </si>
  <si>
    <t>ALMACENERO</t>
  </si>
  <si>
    <t>651491MORJR0</t>
  </si>
  <si>
    <t>AV. LORETO SUR 199 PIURA-PIURA-PIURA</t>
  </si>
  <si>
    <t>575-36014237-0-76</t>
  </si>
  <si>
    <t>982945942</t>
  </si>
  <si>
    <t>orejuelarodriguezmarcoandre19@gmail.com</t>
  </si>
  <si>
    <t>43428373</t>
  </si>
  <si>
    <t>NEYRA VELASQUEZ, ROBERT IVAN</t>
  </si>
  <si>
    <t>614251RNVRA5</t>
  </si>
  <si>
    <t>CALLE LAS CASUARINAS 127 CASERIO OXAHUAY PIURA-AYABACA-SICCHEZ </t>
  </si>
  <si>
    <t>570-70114492-2-07</t>
  </si>
  <si>
    <t>neyra1585@hotmail.com</t>
  </si>
  <si>
    <t>70062363</t>
  </si>
  <si>
    <t>TIMANA ALVAREZ, KENNY SIANKO</t>
  </si>
  <si>
    <t>MECANICO</t>
  </si>
  <si>
    <t>MZ.K LT.08 CENTRO SAN JUAN DE BIGOTE PIURA-MORROPON-SAN JUAN DE BIGOTE  </t>
  </si>
  <si>
    <t>475-04350552-0-55</t>
  </si>
  <si>
    <t>kennysianko@gmail.com</t>
  </si>
  <si>
    <t>79299751</t>
  </si>
  <si>
    <t>DOMADOR GARCIA, PAOLA YOVANNY</t>
  </si>
  <si>
    <t>667330PDGAC2</t>
  </si>
  <si>
    <t>CASERIO TIMBES PIURA-AYABACA-SAPILLICA</t>
  </si>
  <si>
    <t>210-01-2581737</t>
  </si>
  <si>
    <t>paolayovanny@gmail.com</t>
  </si>
  <si>
    <t>03687236</t>
  </si>
  <si>
    <t>CRUZ PISCOYA, CESAR AUGUSTO</t>
  </si>
  <si>
    <t>OPERARDOR CARMIX</t>
  </si>
  <si>
    <t>582951CCPZC0</t>
  </si>
  <si>
    <t>CALLE SANTA CLARA 639 URB.SANTA ROSA PIURA-SULLANA-SULLANA</t>
  </si>
  <si>
    <t>0011-0057-0238216541</t>
  </si>
  <si>
    <t>cruzxd63@gmail.com</t>
  </si>
  <si>
    <t>42703152</t>
  </si>
  <si>
    <t>NIMA PRECIADO, EDILBERTO</t>
  </si>
  <si>
    <t>609941ENPAC6</t>
  </si>
  <si>
    <t>ASENT.H. SANTA ROSA MZ. 97 A LT. 11 J LIMA-LIMA-PUENTE PIEDRA </t>
  </si>
  <si>
    <t>475-72651551-0-62</t>
  </si>
  <si>
    <t>nimapreciadoedilberto@gmail.com</t>
  </si>
  <si>
    <t>45894776</t>
  </si>
  <si>
    <t>NIMA PRECIADO, JOSE MANUEL</t>
  </si>
  <si>
    <t>627481JNPAC0</t>
  </si>
  <si>
    <t>AV JORGE CHAVEZ 0138 CASERIO LA ENCANTADA PIURA-MORROPON-CHULUCANAS  </t>
  </si>
  <si>
    <t>475-72650227-0-25</t>
  </si>
  <si>
    <t>josemanuelnimapreciado@gmail.com</t>
  </si>
  <si>
    <t>41775484</t>
  </si>
  <si>
    <t>NIMA PRECIADO, PABLO MARTIN</t>
  </si>
  <si>
    <t>CASERIO LA ENCANTADA PIURA-MORROPON-CHULUCANAS</t>
  </si>
  <si>
    <t>475-72650358-0-57</t>
  </si>
  <si>
    <t>43968713</t>
  </si>
  <si>
    <t>YARLEQUE LACHIRA, VICTOR MANUEL</t>
  </si>
  <si>
    <t>CALLE FRANCISCO BOLOGNESI 355 CASERIO LA ENCANTADA PIURA-MORROPON-CHULUCANAS </t>
  </si>
  <si>
    <t>475-72650485-0-85</t>
  </si>
  <si>
    <t>73676243</t>
  </si>
  <si>
    <t>GRANADILLO CALLE, JOSE ENRIQUE</t>
  </si>
  <si>
    <t>CAS. SICCHEZ PAMP S/N PIURA-AYABACA-SICCHEZ </t>
  </si>
  <si>
    <t>Enrique_16_1996@hotmail.com</t>
  </si>
  <si>
    <t>41136117</t>
  </si>
  <si>
    <t>COLLAHUAZO CHAMBA, TEDDY</t>
  </si>
  <si>
    <t>293881TCCLM6</t>
  </si>
  <si>
    <t>SICCHEZ PIURA-AYABACA-SICCHEZ</t>
  </si>
  <si>
    <t>0011-8140-0023464670</t>
  </si>
  <si>
    <t>collahuazochambated@gmail.com</t>
  </si>
  <si>
    <t>72684242</t>
  </si>
  <si>
    <t>ADRIANO GUEVARA, ROGER</t>
  </si>
  <si>
    <t>ASENT.H. CIUDAD DE DIOS MZ. B LT. 07 PIURA-SECHURA-SECHURA</t>
  </si>
  <si>
    <t>475-72402690-0-87</t>
  </si>
  <si>
    <t>adrianoguevararoger@gmail.com</t>
  </si>
  <si>
    <t>08451218</t>
  </si>
  <si>
    <t>GONZALES PALMA, JUAN ALBERTO</t>
  </si>
  <si>
    <t>ELECTRICISTA</t>
  </si>
  <si>
    <t>ASENT.H.LOS OLIVOS DE PRO MZ.K-1 LT.30 LIMA-LIMA-LOS OLIVOS</t>
  </si>
  <si>
    <t>0011-0057-0291717420</t>
  </si>
  <si>
    <t>juan.gonzalespm@gmail.com</t>
  </si>
  <si>
    <t>00240485</t>
  </si>
  <si>
    <t>BENITES AURICH, JHONY MARIO</t>
  </si>
  <si>
    <t>560241JBAII9</t>
  </si>
  <si>
    <t>URB.FONAVI MZ.C LT.8 TUMBES-TUMBES-TUMBES</t>
  </si>
  <si>
    <t>575-70415082-0-03</t>
  </si>
  <si>
    <t>jhonymariobenitesaurich@gmail.com</t>
  </si>
  <si>
    <t>17536552</t>
  </si>
  <si>
    <t>MORANTE MENDEZ, JUAN AUGUSTO</t>
  </si>
  <si>
    <t>523361JMMAD6</t>
  </si>
  <si>
    <t>CALLE SANTA ROSA TUMBES-TUMBES-CORRALES</t>
  </si>
  <si>
    <t>898-3319698347</t>
  </si>
  <si>
    <t>morantmendezjuanaugusto@gmail.com</t>
  </si>
  <si>
    <t>SAMANIEGO CORONADO, MAX</t>
  </si>
  <si>
    <t>AV. TACNA 221 TUMBES-TUMBES-CORRALES  </t>
  </si>
  <si>
    <t>maxcoronado@hotmail.com</t>
  </si>
  <si>
    <t>73106087</t>
  </si>
  <si>
    <t>CHOQUEHUANCA CARRASCO, NOE</t>
  </si>
  <si>
    <t>210-01-7917752</t>
  </si>
  <si>
    <t>choquehuancacarrasconoe@gmail.com</t>
  </si>
  <si>
    <t>43987997</t>
  </si>
  <si>
    <t>RIVEROS PEREZ, BERNABE GIL</t>
  </si>
  <si>
    <t>CP SAN IGNACIO LA LIBERTAD-OTUZCO-SINSICAP </t>
  </si>
  <si>
    <t>513-95456608-012</t>
  </si>
  <si>
    <t>riverosperezbernabegil@gmail.com</t>
  </si>
  <si>
    <t>43895336</t>
  </si>
  <si>
    <t>ARMIJOS PEÑA, OMAR</t>
  </si>
  <si>
    <t>COLLONA PIURA-HUANCABAMBA-CANCHAQUE</t>
  </si>
  <si>
    <t>475-72353993-0-98</t>
  </si>
  <si>
    <t>huamanarmijosomar.@hotmail.com</t>
  </si>
  <si>
    <t>70910480</t>
  </si>
  <si>
    <t>CHINGUEL SANTOS, PEDRO</t>
  </si>
  <si>
    <t>CASERIO VILELAPAMPA S/N PIURA-HUANCABAMBA-SONDORILLO  </t>
  </si>
  <si>
    <t>210-01-6038792</t>
  </si>
  <si>
    <t>pedrochinguelsantos50@gmail.com</t>
  </si>
  <si>
    <t>71217814</t>
  </si>
  <si>
    <t>MARCELO YOVERA, JUAN CARLOS</t>
  </si>
  <si>
    <t>645361JMYCE0</t>
  </si>
  <si>
    <t>CASERIO ALMIRANTE GRAU S/N PIURA-PIURA-CURA MORI</t>
  </si>
  <si>
    <t>475-03527769-0-60</t>
  </si>
  <si>
    <t>juancarlosmarceloyovera@gmail.com</t>
  </si>
  <si>
    <t>42315902</t>
  </si>
  <si>
    <t>MARQUEZ VALENCIA, CESAR AUGUSTO</t>
  </si>
  <si>
    <t>ASENT.H. EL INDIO MZ. 4 LT. 01 PIURA-PIURA-CASTILLA</t>
  </si>
  <si>
    <t>475-73055790-0-84</t>
  </si>
  <si>
    <t>cesarxdddd09@gmail.com</t>
  </si>
  <si>
    <t>75014036</t>
  </si>
  <si>
    <t>CHUNGA SOSA, YATSUHIRO ANTHONY</t>
  </si>
  <si>
    <t>CASERIO SIMBILA MZ. Z LT. 15 PIURA-PIURA-CATACAOS</t>
  </si>
  <si>
    <t>475-07042286-0-78</t>
  </si>
  <si>
    <t>anthonychunga22@gmail.com</t>
  </si>
  <si>
    <t>45949504</t>
  </si>
  <si>
    <t xml:space="preserve">HUAMAN GARCIA, JUSTINO </t>
  </si>
  <si>
    <t>568861JHGMC7</t>
  </si>
  <si>
    <t>ASENT.H. TACALA III ETAPA MZ. Ñ LT. 26 PIURA-PIURA-CASTILLA </t>
  </si>
  <si>
    <t>475-03752801-0-66</t>
  </si>
  <si>
    <t>huamangarciajustino@gmail.com</t>
  </si>
  <si>
    <t>77272420</t>
  </si>
  <si>
    <t>AGUERO MAMANI, SEBASTIAN</t>
  </si>
  <si>
    <t>SECTOR 1RO DE MAYO PAMPLONA ALTA MZ. E-7 LT. 25 LIMA-LIMA-SAN JUAN DE MIRAFLORES  </t>
  </si>
  <si>
    <t>194-03591898-0-78</t>
  </si>
  <si>
    <t>sa7005409@gmail.com</t>
  </si>
  <si>
    <t>44732855</t>
  </si>
  <si>
    <t>BLAS VALENZUELA, CARLOS ABEL</t>
  </si>
  <si>
    <t>ASOC. VIV.27 DE JULIO MZ. B LT. 15 LIMA-LIMA-SAN JUAN DE MIRAFLORES </t>
  </si>
  <si>
    <t>194-71437322-0-09</t>
  </si>
  <si>
    <t>piscis9_25@gmail.com</t>
  </si>
  <si>
    <t>22516030</t>
  </si>
  <si>
    <t>HUANCA ALBINO, EDWIN ROBERTO</t>
  </si>
  <si>
    <t>MZ.O LT.3 ASENT.H. NUEVA CALEDONIA LIMA-LIMA-CHORRILLOS  </t>
  </si>
  <si>
    <t>194-73184747-0-85</t>
  </si>
  <si>
    <t>edwinhuancaalbino72@gmail.com</t>
  </si>
  <si>
    <t>71284673</t>
  </si>
  <si>
    <t>LOZANO ESTRADA, JUNIOR DANIEL</t>
  </si>
  <si>
    <t>663271JLEAR0</t>
  </si>
  <si>
    <t>AHM. ESTRELLA S. BOLIVAR MZ B1 LT 10 LIMA-LIMA-PUENTE PIEDRA </t>
  </si>
  <si>
    <t>194-95265629-0-06</t>
  </si>
  <si>
    <t>dulioel.j@gmail.com</t>
  </si>
  <si>
    <t>43448392</t>
  </si>
  <si>
    <t>GUERRERO RAMIREZ, INDALECIO</t>
  </si>
  <si>
    <t>611871IGRRI4</t>
  </si>
  <si>
    <t>CASERIO COYONA PIURA-HUANCABAMBA-CANCHAQUE </t>
  </si>
  <si>
    <t>210-01-5940524</t>
  </si>
  <si>
    <t>indalecioguerrero1985@gmail.com</t>
  </si>
  <si>
    <t>47697413</t>
  </si>
  <si>
    <t>CRUZ JIMENEZ, JUAN CARLOS</t>
  </si>
  <si>
    <t>636381JCJZE4</t>
  </si>
  <si>
    <t>ASENT.H. LOS MEDANOS MZ. K LT. 44 PIURA-PIURA-CASTILLA </t>
  </si>
  <si>
    <t>475-73089272-0-04</t>
  </si>
  <si>
    <t>jc6301747@gmail.com</t>
  </si>
  <si>
    <t>46915164</t>
  </si>
  <si>
    <t>CASTRO MORE, EFRAIN RODDY</t>
  </si>
  <si>
    <t>631191ECMTE2</t>
  </si>
  <si>
    <t>MZ.F LT.7 R.THORNE SOLAGUREN LIMA-LIMA-PUENTE PIEDRA</t>
  </si>
  <si>
    <t>0011-0316-0200530924</t>
  </si>
  <si>
    <t>castromoreefrain@gmail.com</t>
  </si>
  <si>
    <t>70334921</t>
  </si>
  <si>
    <t>CARRASCO SANTA CRUZ DUBERLY EDILBERTO</t>
  </si>
  <si>
    <t>Mecanico</t>
  </si>
  <si>
    <t>dubercarrasco2910@gmail.com</t>
  </si>
  <si>
    <t>76509209</t>
  </si>
  <si>
    <t>COELLO LABAN, ANSELMO ANTONIO</t>
  </si>
  <si>
    <t>659571ACLLA0</t>
  </si>
  <si>
    <t>CASERIO SHUTURUMBE PIURA-HUANCABAMBA-CANCHAQUE </t>
  </si>
  <si>
    <t>475-72013481-0-47</t>
  </si>
  <si>
    <t>coelloanselmo13@gmail.com</t>
  </si>
  <si>
    <t>76567937</t>
  </si>
  <si>
    <t>RODRIGUES SANTA CRUZ, SHARLY NORBERTO</t>
  </si>
  <si>
    <t>JR. MARISCAL CACERES 103 CASERIO PALAMBLA PIURA-HUANCABAMBA-CANCHAQUE</t>
  </si>
  <si>
    <t>norvertooamris13@gmail.com</t>
  </si>
  <si>
    <t>76078025</t>
  </si>
  <si>
    <t>SEMBRERA GARCIA, SANTIAGO MANUEL</t>
  </si>
  <si>
    <t>CASERIO COYONA PIURA-HUANCABAMBA-CANCHAQUE  </t>
  </si>
  <si>
    <t>210-01-5768876</t>
  </si>
  <si>
    <t>guerreroflorentino85@gmail.com</t>
  </si>
  <si>
    <t>47688985</t>
  </si>
  <si>
    <t>PRECIADO BERECHE, JAIME</t>
  </si>
  <si>
    <t>637481JPBCE8</t>
  </si>
  <si>
    <t>CASERIO LA ENCANTADA MZ. A LT. 140 PIURA-MORROPON-CHULUCANAS </t>
  </si>
  <si>
    <t>475-73477285-0-36</t>
  </si>
  <si>
    <t>preciadoberechejaime08@gmail.com</t>
  </si>
  <si>
    <t>47653476</t>
  </si>
  <si>
    <t>PRECIADO CHIROQUE, WILMER</t>
  </si>
  <si>
    <t>639541WPCCR7</t>
  </si>
  <si>
    <t>CALLE TUPAC AMARU 137 CASERIO LA ENCANTADA PIURA-MORROPON-CHULUCANAS  </t>
  </si>
  <si>
    <t>191-70802858-0-36</t>
  </si>
  <si>
    <t>preciadow827@gmail .com</t>
  </si>
  <si>
    <t>40621888</t>
  </si>
  <si>
    <t>CALLE RODRIGUEZ, LUIS ALBERTO</t>
  </si>
  <si>
    <t>588471LCRLR9</t>
  </si>
  <si>
    <t>CALLE TRADICIONES PERUANAS NRO.15 P.JOVEN RICARDO PALMA LAMBAYEQUE-CHICLAYO-CHICLAYO  </t>
  </si>
  <si>
    <t>0011-0814-0226535158</t>
  </si>
  <si>
    <t>l-alberto2578@gmail.com</t>
  </si>
  <si>
    <t>47693205</t>
  </si>
  <si>
    <t>FLORES SUAREZ, JHONY</t>
  </si>
  <si>
    <t>A.H AÑO NUEVO ZONA A SECTOR 24 DE AGOSTO MZ. M LT. 02 LIMA-LIMA-COMAS</t>
  </si>
  <si>
    <t>floressuarezjhony@gmail.com</t>
  </si>
  <si>
    <t>75385879</t>
  </si>
  <si>
    <t>RODRIGUEZ SANDOVAL, JEAN FRANCO YAMIR</t>
  </si>
  <si>
    <t>CASERIO LA ENCANTADA PIURA-MORROPON-CHULUCANAS  </t>
  </si>
  <si>
    <t>rodriguezsandovalyamir758@gmail.com</t>
  </si>
  <si>
    <t>03111361</t>
  </si>
  <si>
    <t>RIVERA ABAD, FILIBERTO</t>
  </si>
  <si>
    <t>COMUNID.CAMPESINA DE CUYAS CUCHAYO SECTOR AMBASAL PIURA-AYABACA-SICCHEZ</t>
  </si>
  <si>
    <t>10874983</t>
  </si>
  <si>
    <t>HUARCAYA MENDOZA, RAUL ERNESTO</t>
  </si>
  <si>
    <t>ASENT.H. AMAUTA SECTOR 4 MZ. J LT. 11 LIMA-LIMA-ATE </t>
  </si>
  <si>
    <t>191-70450380-0-98</t>
  </si>
  <si>
    <t>raulhm@gmail.com</t>
  </si>
  <si>
    <t>45532526</t>
  </si>
  <si>
    <t>HUARCAYA PORTAL, LUIS FELIX</t>
  </si>
  <si>
    <t>624401LHPRT2</t>
  </si>
  <si>
    <t>ASENT.H. AMAUTA I MZ. R LT. 17 LIMA-LIMA-ATE </t>
  </si>
  <si>
    <t>191-70579276-0-95</t>
  </si>
  <si>
    <t>luishuarcaya26@hotmail.com</t>
  </si>
  <si>
    <t>70992448</t>
  </si>
  <si>
    <t>CANO SANTOS, AGNER</t>
  </si>
  <si>
    <t>CASERIO CASCAPAMPA S/N PIURA-HUANCABAMBA-SONDORILLO</t>
  </si>
  <si>
    <t>475-73619174-0-58</t>
  </si>
  <si>
    <t>agnercanomary@gmail.com</t>
  </si>
  <si>
    <t>43603107</t>
  </si>
  <si>
    <t>CHINGUEL ORTIZ, GONSALO</t>
  </si>
  <si>
    <t>615411GCONI6</t>
  </si>
  <si>
    <t>NUEVA ESPERANZA PIURA-HUANCABAMBA-HUANCABAMBA </t>
  </si>
  <si>
    <t>210-01-3307363</t>
  </si>
  <si>
    <t>75820244</t>
  </si>
  <si>
    <t>CRUZ JIMENEZ, JOSE ANTONIO</t>
  </si>
  <si>
    <t>327671JCJRE1</t>
  </si>
  <si>
    <t>C.P. COYONA PIURA-HUANCABAMBA-CANCHAQUE</t>
  </si>
  <si>
    <t>475-73333955-0-59</t>
  </si>
  <si>
    <t>43921709</t>
  </si>
  <si>
    <t>GARCIA RAMIREZ, VICENTE</t>
  </si>
  <si>
    <t>CASERIO DE COYONA PIURA-HUANCABAMBA-CANCHAQUE  </t>
  </si>
  <si>
    <t>475-73429282-0-48</t>
  </si>
  <si>
    <t>vicente@hotmail.com</t>
  </si>
  <si>
    <t>43458557</t>
  </si>
  <si>
    <t>HUAMAN CARRASCO, EDMUNDO</t>
  </si>
  <si>
    <t>613801EHCMR7</t>
  </si>
  <si>
    <t>CASERIO LOS LAURELES SAN MARTIN-HUALLAGA-PISCOYACU  </t>
  </si>
  <si>
    <t>475-73476153-0-93</t>
  </si>
  <si>
    <t>73509535</t>
  </si>
  <si>
    <t>CUNYA OLAYA, BRITANNY PAOLA</t>
  </si>
  <si>
    <t>648540BCOYY0</t>
  </si>
  <si>
    <t>ASENT.H. LA MOLINA SECTOR 1 MZ. I LT. 23 PIURA-PIURA-VEINTISEIS DE OCTUBRE</t>
  </si>
  <si>
    <t>018-671-004671258067-82</t>
  </si>
  <si>
    <t>paolacunya2@gmail.com</t>
  </si>
  <si>
    <t>77095898</t>
  </si>
  <si>
    <t>RODRIGUEZ NAVARRO, JUAN CARLOS</t>
  </si>
  <si>
    <t>673281JRNRA0</t>
  </si>
  <si>
    <t>CASERIO SAN FRANCISCO DE PACCHA PIURA-MORROPON-CHULUCANAS  </t>
  </si>
  <si>
    <t>475-01439765-0-65</t>
  </si>
  <si>
    <t>RODRIGUEZNAVARROJUANCARLOS501@GMAIL.COM</t>
  </si>
  <si>
    <t>71499981</t>
  </si>
  <si>
    <t>YAJAHUANCA HUAMAN, CLEVER</t>
  </si>
  <si>
    <t>649661CYHAM1</t>
  </si>
  <si>
    <t>CASERIO HUEREQUEQUE MZ. A LT. 16 PIURA-HUANCABAMBA-CANCHAQUE </t>
  </si>
  <si>
    <t>475-72068679-0-02</t>
  </si>
  <si>
    <t>cleveryajahuancahuaman394@gmail.com</t>
  </si>
  <si>
    <t>43345421</t>
  </si>
  <si>
    <t>RAMIREZ SANCHEZ, JUAN</t>
  </si>
  <si>
    <t>612111JRSIC1</t>
  </si>
  <si>
    <t>CASERIOCHANQUIL-ENCAÑADA-CAJAMARCA-CAJAMARCA-ENCAÑADA</t>
  </si>
  <si>
    <t>0011-0277-0200940242</t>
  </si>
  <si>
    <t>juanramirez304@gmail.com</t>
  </si>
  <si>
    <t>26737696</t>
  </si>
  <si>
    <t>RAMIREZ SANCHEZ, JULIO</t>
  </si>
  <si>
    <t>581241JRSIC0</t>
  </si>
  <si>
    <t>C.POBLADO TARTAR CHICO-CAJAMARCA-CAJAMARCA-LOS BAÑOS DEL INCA</t>
  </si>
  <si>
    <t>0011-0247-46-0200447623</t>
  </si>
  <si>
    <t>jr256266@gmail.com</t>
  </si>
  <si>
    <t>60286827</t>
  </si>
  <si>
    <t>ZAMBRANO HUAMAN, JOSE DEINER</t>
  </si>
  <si>
    <t>CASERIO SANTA ROSA DE CALLANCAS-CAJAMARCA-SAN PABLO-SAN PABLO</t>
  </si>
  <si>
    <t>245-01572598-0-04</t>
  </si>
  <si>
    <t>zambranodeiner93@gmail.com</t>
  </si>
  <si>
    <t>72141853</t>
  </si>
  <si>
    <t>CRUZ HUAMAN, LEONEL</t>
  </si>
  <si>
    <t>673471LCHZM4</t>
  </si>
  <si>
    <t>CASERIO JUZGARA S/N-PIURA-HUANCABAMBA-HUANCABAMBA</t>
  </si>
  <si>
    <t xml:space="preserve">200-3284942677                      003-200-013284942677-31                     </t>
  </si>
  <si>
    <t>leonelcruzhuaman@gmail.com</t>
  </si>
  <si>
    <t>75786009</t>
  </si>
  <si>
    <t>HUERTAS NAMUCHE, ALEX GERSON</t>
  </si>
  <si>
    <t>ASENT.H.8 DE DICIEMBRE MZ.C LT.6-PIURA-PIURA-LA UNION</t>
  </si>
  <si>
    <t>475-73209577-0-24</t>
  </si>
  <si>
    <t>huertasnamuchealexgerson@gmail.com</t>
  </si>
  <si>
    <t>73673323</t>
  </si>
  <si>
    <t>LLOCLLA CASTILLO, CRISTHIAN ARON</t>
  </si>
  <si>
    <t>654471CLCCT6</t>
  </si>
  <si>
    <t>CASERIO MONTERRICO PIURA-AYABACA-SICCHEZ</t>
  </si>
  <si>
    <t>191-07142965-0-15</t>
  </si>
  <si>
    <t>cristhianaronc@gmail.com</t>
  </si>
  <si>
    <t>49016624</t>
  </si>
  <si>
    <t>CASTRO VIERA, CARLOS MANUEL</t>
  </si>
  <si>
    <t>634791CCVTR2</t>
  </si>
  <si>
    <t>URB.POPULAR ISAIAS VASQUEZ MORAN MZ. G LT. 42 PIURA-SULLANA-SULLANA </t>
  </si>
  <si>
    <t>535-05272760-0-39</t>
  </si>
  <si>
    <t>916323150</t>
  </si>
  <si>
    <t>castrovieracarlos70@gmail.com</t>
  </si>
  <si>
    <t>46626248</t>
  </si>
  <si>
    <t>LABAN SOLIS, DOMINGO</t>
  </si>
  <si>
    <t>330051DLSAI3</t>
  </si>
  <si>
    <t>CASERIO SAN CRISTOBAL MZ. A LT.. 39-PIURA-HUANCABAMBA-SAN MIGUEL DEL FAIQUE</t>
  </si>
  <si>
    <t>475-73909952-0-73</t>
  </si>
  <si>
    <t>domingolabansolis@gmail.com</t>
  </si>
  <si>
    <t>71531464</t>
  </si>
  <si>
    <t>GUERRERO RAMIREZ, JOSE MIGUEL</t>
  </si>
  <si>
    <t>CASERIO TABACAL- CAJAMARCA-SAN IGNACIO-TABACONAS</t>
  </si>
  <si>
    <t>475-73771480-0-03</t>
  </si>
  <si>
    <t>maicolguerrero108@gmail.com</t>
  </si>
  <si>
    <t>73677640</t>
  </si>
  <si>
    <t>INGA INGA, CRISTHIAN HUMBERTO</t>
  </si>
  <si>
    <t>645301CIIAA6</t>
  </si>
  <si>
    <t>CAS. CIUDAD NOE MZ. H LT. 24 PIURA-PIURA-CURA MORI</t>
  </si>
  <si>
    <t>475-71331826-0-07</t>
  </si>
  <si>
    <t>ingac586@gmail.com</t>
  </si>
  <si>
    <t>03213504</t>
  </si>
  <si>
    <t>MORALES HUAMAN, FACUNDO</t>
  </si>
  <si>
    <t>P007-COLEGIO SAN JOSE PACCHAS</t>
  </si>
  <si>
    <t>COLLANA PIURA-HUANCABAMBA-CANCHAQUE</t>
  </si>
  <si>
    <t>210-01-5536749</t>
  </si>
  <si>
    <t>facundomoralesh1254@gmail.com</t>
  </si>
  <si>
    <t>48787810</t>
  </si>
  <si>
    <t>MORAN QUEREVALU, ELVIS</t>
  </si>
  <si>
    <t>CALLE CAJAMARCA 613 -PIUA-MORROPON-MORROPON</t>
  </si>
  <si>
    <t>475-73956413-0-04</t>
  </si>
  <si>
    <t>elvismoran1605@hotmail.com</t>
  </si>
  <si>
    <t>45293286</t>
  </si>
  <si>
    <t>MORE PINTADO, HEYNER DAVID</t>
  </si>
  <si>
    <t>JR. BUENOS AIRES 0378 CENT.MORROPON-PIURA-MORROPON-MORROPON</t>
  </si>
  <si>
    <t>475-73584528-0-63</t>
  </si>
  <si>
    <t>heydavid_1088@gmail.com</t>
  </si>
  <si>
    <t>74817884</t>
  </si>
  <si>
    <t>QUINDE MACHACUAY, MANUEL ARCENIO</t>
  </si>
  <si>
    <t>672961MQMNH9</t>
  </si>
  <si>
    <t>CASERIO RAMADA GRANDE PIURA-AYABACA-FRIAS</t>
  </si>
  <si>
    <t>210-01-2216186</t>
  </si>
  <si>
    <t>quindemanuel15@gmail.com</t>
  </si>
  <si>
    <t>42538977</t>
  </si>
  <si>
    <t>HUAMAN BOBADILLA, JOEL</t>
  </si>
  <si>
    <t>597641JHBMA6</t>
  </si>
  <si>
    <t>ASENT. H. SAGRADO CORAZON DE JESUS MZ. B LT. 16 PIUA-PIUA-CASTILLA</t>
  </si>
  <si>
    <t xml:space="preserve">210-01-6174558                                                                                                 </t>
  </si>
  <si>
    <t>jhoelhuamanbonadilla@gmail.com</t>
  </si>
  <si>
    <t>06845106</t>
  </si>
  <si>
    <t>MOROCHO AVENDAÑO, JOSE ENCARNACION</t>
  </si>
  <si>
    <t>523111JMAON7</t>
  </si>
  <si>
    <t>CASERIO LAS VEGAS MZ. L LT. 17 PIURA-AYABACA-SICCHEZ </t>
  </si>
  <si>
    <t>01865300465303138169</t>
  </si>
  <si>
    <t>993271764</t>
  </si>
  <si>
    <t>joseencarnacionmorocho@gmail.com</t>
  </si>
  <si>
    <t>75548557</t>
  </si>
  <si>
    <t>CULQUICONDOR CHAMBA, HILMER DANIEL</t>
  </si>
  <si>
    <t>CPM RAYMONI MZ. 141 LT. 35 LAMBAYEQUE-CHICLAYO-LA VICTORIA</t>
  </si>
  <si>
    <t>305-05806504-0-42</t>
  </si>
  <si>
    <t>culquicondor98@gmail.com</t>
  </si>
  <si>
    <t>77098433</t>
  </si>
  <si>
    <t>CALLE VALDIVIEZO, ASTERROSARY</t>
  </si>
  <si>
    <t>350570ACVLD5</t>
  </si>
  <si>
    <t>CALLE AREQUIPA 517 PIURA-MORROPON-CHULUCANAS  </t>
  </si>
  <si>
    <t>191-72025771-0-02</t>
  </si>
  <si>
    <t>calletita24@gmail.com</t>
  </si>
  <si>
    <t>74618112</t>
  </si>
  <si>
    <t>SAN MARTIN CRIOLLO, YOEL</t>
  </si>
  <si>
    <t>CAS. LOS NARANJOS S/N PIURA-AYABACA-SICCHEZ  </t>
  </si>
  <si>
    <t>yoelsanmartin@hotmail.com</t>
  </si>
  <si>
    <t>47119991</t>
  </si>
  <si>
    <t>PADILLA SALCEDO, TITO</t>
  </si>
  <si>
    <t>336341TPSIC2</t>
  </si>
  <si>
    <t>CASERIO RAGRAPAMPA PIURA-HUANCABAMBA-HUARMACA</t>
  </si>
  <si>
    <t>475-71917488-0-83</t>
  </si>
  <si>
    <t>titopadillasalcedo@gmail.com</t>
  </si>
  <si>
    <t>43511282</t>
  </si>
  <si>
    <t>CRUZ CHINGUEL, SANTIAGO</t>
  </si>
  <si>
    <t>OPERARIO_EM</t>
  </si>
  <si>
    <t>OPERADOR MINICARGADOR (CONSTRUCCION)</t>
  </si>
  <si>
    <t>CS CAROLINA EIRL</t>
  </si>
  <si>
    <t>P0003-COLEGIO ROSA AURELIA</t>
  </si>
  <si>
    <t>601551SCCZN2</t>
  </si>
  <si>
    <t>JUZGARA PIURA-HUANCABAMBA-HUANCABAMBA</t>
  </si>
  <si>
    <t>475-71312406-0-91</t>
  </si>
  <si>
    <t>cruzchinguel1982@hotmail.com</t>
  </si>
  <si>
    <t>48611575</t>
  </si>
  <si>
    <t>FERNANDEZ CAPIONA, JHEN CHARLI</t>
  </si>
  <si>
    <t>CALLE JUAN GONZALO ROSSE MZ. U LT. 00 COOP. VIÑA SAN FRANCISCO LIMA-LIMA-SANTA ANITA</t>
  </si>
  <si>
    <t>475-74272768-0-55</t>
  </si>
  <si>
    <t>jf8039231@gmail.com</t>
  </si>
  <si>
    <t>48325140</t>
  </si>
  <si>
    <t>FLORES DURAND, ROBER WILLYAM</t>
  </si>
  <si>
    <t>CALLE TUPAC AMARU 045 PIURA-PIURA-LAS LOMAS</t>
  </si>
  <si>
    <t>535-70185688-0-52</t>
  </si>
  <si>
    <t>robertfloresdurand@gmail.com</t>
  </si>
  <si>
    <t>80372970</t>
  </si>
  <si>
    <t>GARCIA JIMENEZ, NUBERLI</t>
  </si>
  <si>
    <t>CASERIO LA LAGUNA DEL REY SAN MARTIN-LAMAS-ALONSO DE ALVARADO</t>
  </si>
  <si>
    <t>210-01-6222803</t>
  </si>
  <si>
    <t>70773234</t>
  </si>
  <si>
    <t>GONZALES MOZOMBITE, PEDRO JUNIOR</t>
  </si>
  <si>
    <t>642261PGMZO9</t>
  </si>
  <si>
    <t>CALLE IQUITOS S/N LORETO-MARISCAL RAMON CASTILLA-PESAS</t>
  </si>
  <si>
    <t>475-06518918-0-23</t>
  </si>
  <si>
    <t>pedrogonzalesmozombite@gmail.com</t>
  </si>
  <si>
    <t>45803703</t>
  </si>
  <si>
    <t>HUAMAN BOBADILLA, HUALBERTO II</t>
  </si>
  <si>
    <t>ASENT. H. SAGRADO CORAZON DE JESUS MZ. B LT. 16 PIURA-PIURA-CASTILLA</t>
  </si>
  <si>
    <t>0011-0814-0232140599-11</t>
  </si>
  <si>
    <t>berto10025@gmail.com</t>
  </si>
  <si>
    <t>77537441</t>
  </si>
  <si>
    <t>MORALES HUAMAN, CRISTHIAN YOEL</t>
  </si>
  <si>
    <t>661331CMHAM3</t>
  </si>
  <si>
    <t>C. POBLADO COYONA PIURA-HUANCABAMBA-CANCHAQUE</t>
  </si>
  <si>
    <t>475-71269044-0-9</t>
  </si>
  <si>
    <t>morales6cristhian@gmail.com</t>
  </si>
  <si>
    <t>71088094</t>
  </si>
  <si>
    <t>PANGALIMA SAGUMA, EDWIN JOEL</t>
  </si>
  <si>
    <t>642151EPSGU9</t>
  </si>
  <si>
    <t>AGRUP.FAM. MIRAFLORES MZ. LT. 05 LIMA-LIMA-CARABAYLLO</t>
  </si>
  <si>
    <t>475-04401947-0-69</t>
  </si>
  <si>
    <t>gallito_libra@hotmail.com</t>
  </si>
  <si>
    <t>45238298</t>
  </si>
  <si>
    <t>CASTILLO GARCIA, HERNAN</t>
  </si>
  <si>
    <t>UPIS PUERTA DEL SOL MZ. A LT. 04 PIURA-PIURA-CASTILLA</t>
  </si>
  <si>
    <t>04-646-9809                      018-646-004646980912-06</t>
  </si>
  <si>
    <t>hernangarciacastillo@gmail.com</t>
  </si>
  <si>
    <t>03380618</t>
  </si>
  <si>
    <t>CARRASCO CASTRO, CALIXTO</t>
  </si>
  <si>
    <t>Carpintero Encofrador</t>
  </si>
  <si>
    <t>COMPLEJO HAB. MZ. A LT. 9 AGUAS VERDES TUMBES-ZARUMILLA-AGUAS VERDES</t>
  </si>
  <si>
    <t>475-93655911-0-87</t>
  </si>
  <si>
    <t>clxcarrasco@gmail.com</t>
  </si>
  <si>
    <t>03383314</t>
  </si>
  <si>
    <t>FLORES CARMEN, RICARDO</t>
  </si>
  <si>
    <t>584311RFCRM2</t>
  </si>
  <si>
    <t xml:space="preserve">CASERIO KM 41 </t>
  </si>
  <si>
    <t>475-06452842-0-80</t>
  </si>
  <si>
    <t>rcarmenflores4@gmail.com</t>
  </si>
  <si>
    <t>46949105</t>
  </si>
  <si>
    <t>JULCA GUERRERO, FLORESMINDO</t>
  </si>
  <si>
    <t>CASERIO SICCES QUISTERIOS S/N PIURA-HUANCABAMBA-EL CARMEN DE LA FRONTERA</t>
  </si>
  <si>
    <t>475-74406770-0-10</t>
  </si>
  <si>
    <t>41053200</t>
  </si>
  <si>
    <t>PRECIADO YARLEQUE, SANTOS</t>
  </si>
  <si>
    <t>591771SPYCL9</t>
  </si>
  <si>
    <t>ASENT. H. SANTA ROSA MZ. 101 LT. 3 LIMA-LIMA-PUENTE PIEDRA</t>
  </si>
  <si>
    <t>santospreciado62@gmail.com</t>
  </si>
  <si>
    <t>76282105</t>
  </si>
  <si>
    <t>GUERRERO MORALES, PRAXEDES</t>
  </si>
  <si>
    <t>349911PGMRA1</t>
  </si>
  <si>
    <t>ASENT. H. PACIFICO DE VILLA MZ. G LT. 16 LIMA-LIMA-CHORRILLOS</t>
  </si>
  <si>
    <t>475-74557476-0-38</t>
  </si>
  <si>
    <t>boomguerreromorales@gmail.com</t>
  </si>
  <si>
    <t>46299855</t>
  </si>
  <si>
    <t>LABAN SEMBRERA, FLAVIO</t>
  </si>
  <si>
    <t>CASERIO CASHUPAMPA S/N PIURA-HUANCABAMBA-CANCHAQUE </t>
  </si>
  <si>
    <t>210-01-5702613</t>
  </si>
  <si>
    <t>flaviolabans@gmail.com</t>
  </si>
  <si>
    <t>47341017</t>
  </si>
  <si>
    <t>ROJAS BOBADILLA, MIGUEL ANGEL</t>
  </si>
  <si>
    <t>CASERIO RODEOPAMPA S/N  PIURA-HUANCABAMBA-HUANCABAMBA</t>
  </si>
  <si>
    <t>210-01-6299654</t>
  </si>
  <si>
    <t>rojasmiguelangel@gmail.com</t>
  </si>
  <si>
    <t>47495852</t>
  </si>
  <si>
    <t>BENITES HERNANDEZ, SAULO BRANDO</t>
  </si>
  <si>
    <t>335841SBHIN6</t>
  </si>
  <si>
    <t>APURIMAC 494</t>
  </si>
  <si>
    <t>475-27035217-0-58</t>
  </si>
  <si>
    <t>saulobh4s@hotmail.com</t>
  </si>
  <si>
    <t>44392156</t>
  </si>
  <si>
    <t>IMAN LACHIRA, JHONATAN</t>
  </si>
  <si>
    <t>CENTRO POBLADO CRUCETA PIURA-PIURA-TAMBO GRANDE </t>
  </si>
  <si>
    <t>475-38441737-0-95</t>
  </si>
  <si>
    <t>esmit2116@hotmail.com</t>
  </si>
  <si>
    <t>44372331</t>
  </si>
  <si>
    <t>LACHIRA IPANAQUE, WILSON JAVIER</t>
  </si>
  <si>
    <t>606221WCIRN8</t>
  </si>
  <si>
    <t>JR.C.FONAVI 32 ASENT.H.NUEVO CATACAOS PIURA-PIURA-CATACAOS</t>
  </si>
  <si>
    <t>475-74664664-0-09</t>
  </si>
  <si>
    <t>lachiraipanaquewilsonjavier@gmail.com</t>
  </si>
  <si>
    <t>72461875</t>
  </si>
  <si>
    <t>RAMOS CALDERON, JEFFRI JANFRANCO</t>
  </si>
  <si>
    <t>ASENT H VATE MANRIQUE MZ. S LT. 10 PIURA-MORROPON-CHULUCANAS</t>
  </si>
  <si>
    <t>210-01-6344652</t>
  </si>
  <si>
    <t>jefrijramoscalderon20@gmail.com</t>
  </si>
  <si>
    <t>44271304</t>
  </si>
  <si>
    <t>TOCTO GIRON, CESAR</t>
  </si>
  <si>
    <t>CAS.LOS PALTOS PIURA-AYABACA-SICCHEZ </t>
  </si>
  <si>
    <t>80102621001633086462</t>
  </si>
  <si>
    <t>953343284</t>
  </si>
  <si>
    <t>toctogironcesar@gmail.com</t>
  </si>
  <si>
    <t>75728292</t>
  </si>
  <si>
    <t>ZETA ANCAJIMA, EDSON ALEXANDER</t>
  </si>
  <si>
    <t>351751EZAAA4</t>
  </si>
  <si>
    <t>CHULUCANAS PIURA-MORROPON-CHULUCANAS</t>
  </si>
  <si>
    <t>475-70450738-0-19</t>
  </si>
  <si>
    <t>zetaancajimaedson96@gmail.com</t>
  </si>
  <si>
    <t>03099704</t>
  </si>
  <si>
    <t>CASTILLO MAZA, LIDIO</t>
  </si>
  <si>
    <t>CENTRO POBLADO DE OXAHUAY PIURA-AYABACA-SICCHEZ  </t>
  </si>
  <si>
    <t>80102621001467974362</t>
  </si>
  <si>
    <t>castillomazalidio@gmail.com</t>
  </si>
  <si>
    <t>76609994</t>
  </si>
  <si>
    <t>FLORES NEIRA, CRISTIAN</t>
  </si>
  <si>
    <t>651641CFNRR8</t>
  </si>
  <si>
    <t>AV. DEL RIO 780 LIMA-LIMA-PUEBLO LIBRE </t>
  </si>
  <si>
    <t>cristianfloresneira5@gmail.com</t>
  </si>
  <si>
    <t>03113078</t>
  </si>
  <si>
    <t>VALLE YAMO, ALFELINO TEODULO</t>
  </si>
  <si>
    <t>CASERIO LOS NARANJOS PIURA-AYABACA-SICCHEZ</t>
  </si>
  <si>
    <t>vallellamoteodolo@gmail.com</t>
  </si>
  <si>
    <t>03498573</t>
  </si>
  <si>
    <t>LIMAS ELIAS, SANTOS</t>
  </si>
  <si>
    <t>565241SLEAA8</t>
  </si>
  <si>
    <t>CALLE LOS ALMENDROS 0350 ANEXO SAN LUIS PIURA-PAITA-VICHAYAL</t>
  </si>
  <si>
    <t>210-01-7525581</t>
  </si>
  <si>
    <t>santoselias1970@gmail.com</t>
  </si>
  <si>
    <t>02829255</t>
  </si>
  <si>
    <t>RAMOS SULLON, JAVIER</t>
  </si>
  <si>
    <t>563111JRSOL4</t>
  </si>
  <si>
    <t>CALLE PEDRO PABLO CUADRA 2 S/N CASERIO VICHAYAL PIURA-PIURA-LA ARENA</t>
  </si>
  <si>
    <t>0011-0667-0200289797</t>
  </si>
  <si>
    <t>ramossullonjavier@hotmail.com</t>
  </si>
  <si>
    <t>02695696</t>
  </si>
  <si>
    <t>RISCO MARCELO, SABINO</t>
  </si>
  <si>
    <t>536751SRMCC5</t>
  </si>
  <si>
    <t>MZ.F LT.20 II ETAPA ASENT H JUAN DE MORI PIURA-PIURA-CATACAOS  </t>
  </si>
  <si>
    <t>210-01-3377376</t>
  </si>
  <si>
    <t>marcelosabinor@gmail.com</t>
  </si>
  <si>
    <t>03370637</t>
  </si>
  <si>
    <t>ZAPATA INFANTE, PEDRO PABLO</t>
  </si>
  <si>
    <t>566831PZIAA9</t>
  </si>
  <si>
    <t>VILLA BATANES MZ.H1 LT.04 PIURA-MORROPON-CHULUCANAS  </t>
  </si>
  <si>
    <t>475-03326312-0-69</t>
  </si>
  <si>
    <t>pzapatainfante@gmail.com</t>
  </si>
  <si>
    <t>76580598</t>
  </si>
  <si>
    <t>CALLE CASTILLO, BRAYAN</t>
  </si>
  <si>
    <t>661581BCCLT2</t>
  </si>
  <si>
    <t>CAS. CHIPILLICO PIURA-PIURA-LAS LOMAS </t>
  </si>
  <si>
    <t>475-72359522-0-83</t>
  </si>
  <si>
    <t>callecastillobrayan@gmail.com</t>
  </si>
  <si>
    <t>48183759</t>
  </si>
  <si>
    <t>JIMENEZ CANO, JUAN JUVER</t>
  </si>
  <si>
    <t>191-03823525-0-45</t>
  </si>
  <si>
    <t>jimenezcanojuan@hotmail.com</t>
  </si>
  <si>
    <t>43933859</t>
  </si>
  <si>
    <t>PRECIADO CHUNGA, LUIS ALBERTO</t>
  </si>
  <si>
    <t>CALLE UNION 141 PIURA-MORROPON-CHULUCANAS</t>
  </si>
  <si>
    <t>475-74752670-0-04</t>
  </si>
  <si>
    <t>preciadochungaluis@gmail.com</t>
  </si>
  <si>
    <t>73675987</t>
  </si>
  <si>
    <t>RAMOS YOVERA, LUIS GUSTAVO</t>
  </si>
  <si>
    <t>648451LRYOE9</t>
  </si>
  <si>
    <t>CAS. VICHAYAL PIURA-PIURA-LA ARENA </t>
  </si>
  <si>
    <t>0011-0814-023195510611</t>
  </si>
  <si>
    <t>luisgustavoramosyovera73@gmail.com</t>
  </si>
  <si>
    <t>03386842</t>
  </si>
  <si>
    <t>BERMEJO SAAVEDRA, MARTIN JAVIER</t>
  </si>
  <si>
    <t>573291MBSMV1</t>
  </si>
  <si>
    <t>UPI MONTERRICO mz. D lt. 32</t>
  </si>
  <si>
    <t>475-98273920-0-43</t>
  </si>
  <si>
    <t>42725111</t>
  </si>
  <si>
    <t>VARGAS TOCTO, DELVI</t>
  </si>
  <si>
    <t>610141DVTGT2</t>
  </si>
  <si>
    <t>BARRIO LA PAMPA S/N PIURA-AYABACA-SICCHEZ</t>
  </si>
  <si>
    <t>04-094-842331</t>
  </si>
  <si>
    <t>vtoctodelvi@gmail.com</t>
  </si>
  <si>
    <t>74592249</t>
  </si>
  <si>
    <t>BERRU VILCHEZ, JOSE WUILFREDO</t>
  </si>
  <si>
    <t>659141JBVRC6</t>
  </si>
  <si>
    <t>CAS BATANES MZ. G2 LT. 03 PIURA-MORROPON-CHULUCANAS </t>
  </si>
  <si>
    <t>475-03622640-0-90</t>
  </si>
  <si>
    <t>wuildredoedifica@gmail.com</t>
  </si>
  <si>
    <t>43945910</t>
  </si>
  <si>
    <t>CARHUAPOMA ZURITA, WALTER</t>
  </si>
  <si>
    <t>295401WCZHI7</t>
  </si>
  <si>
    <t>CASERIO CASHUPAMPA PIURA-HUANCABAMBA-CANCHAQUE</t>
  </si>
  <si>
    <t>210-01-1145136</t>
  </si>
  <si>
    <t>waltercarhuapoma14@gmail.com</t>
  </si>
  <si>
    <t>03379744</t>
  </si>
  <si>
    <t xml:space="preserve">GALLARDO MORAN, NESTOR </t>
  </si>
  <si>
    <t>578121NGMLA9</t>
  </si>
  <si>
    <t>CASERIO CHARANAL PIURA-MORROPON-CHULUCANAS</t>
  </si>
  <si>
    <t>475-70884243-0-02</t>
  </si>
  <si>
    <t>nestorgallardomoran@hotmail.com</t>
  </si>
  <si>
    <t>72723145</t>
  </si>
  <si>
    <t>MONTALBAN VILCHEZ, CARLOS DANIEL</t>
  </si>
  <si>
    <t>659881CMVTC9</t>
  </si>
  <si>
    <t>VILLA BATANES PIURA-MORROPON-CHULUCANAS </t>
  </si>
  <si>
    <t>475-95863012-0-82</t>
  </si>
  <si>
    <t>carlosmontalban2016@hotmail.com</t>
  </si>
  <si>
    <t>76829671</t>
  </si>
  <si>
    <t>PEÑA GARCIA, YOSMER</t>
  </si>
  <si>
    <t>665621YPGAC4</t>
  </si>
  <si>
    <t>C.P COLLONA PIURA-HUANCABAMBA-CANCHAQUE</t>
  </si>
  <si>
    <t>475-97430777-0-83</t>
  </si>
  <si>
    <t>03611947</t>
  </si>
  <si>
    <t>ZAPATA CASTILLO, CARLOS MAGNO</t>
  </si>
  <si>
    <t>525821CZCAT1</t>
  </si>
  <si>
    <t>CALLE JOSE CASTRO SILVA 751</t>
  </si>
  <si>
    <t>210-01-0114001</t>
  </si>
  <si>
    <t>zapatacastillocalitos@gmail.com</t>
  </si>
  <si>
    <t>72708601</t>
  </si>
  <si>
    <t>ZAPATA AGUILAR, JEANPIER</t>
  </si>
  <si>
    <t>CALLE LEALTAD 438 ASENT.H. VILLA EL ANGEL LIMA-LIMA-INDEPENDENCIA</t>
  </si>
  <si>
    <t>194-92867538-0-91</t>
  </si>
  <si>
    <t>jeanpierzapataaguilar@hotmail.com</t>
  </si>
  <si>
    <t>74159574</t>
  </si>
  <si>
    <t>ARCE CHUQUIHUANGA, JUAN PABLO</t>
  </si>
  <si>
    <t>ASENT.H. KURT BEER MZ. C LT. 19 PIURA-PIURA-PIURA </t>
  </si>
  <si>
    <t>475-998683-0-40</t>
  </si>
  <si>
    <t>juanpabloarce1991@gmail.com</t>
  </si>
  <si>
    <t>03380155</t>
  </si>
  <si>
    <t xml:space="preserve">CAMPOS CHAVEZ, JOSE LUIS </t>
  </si>
  <si>
    <t>576301JCCPV2</t>
  </si>
  <si>
    <t>475-98379877-0-69</t>
  </si>
  <si>
    <t>luchocan26@gmail.com</t>
  </si>
  <si>
    <t>74745883</t>
  </si>
  <si>
    <t>MORE CRUZ, YERDENZON EDUARDO</t>
  </si>
  <si>
    <t>648741YMCEZ6</t>
  </si>
  <si>
    <t>CASERIO BATANES MZ. H LT. 07 PIURA-MORROPON-CHULUCANAS </t>
  </si>
  <si>
    <t>475-04993841-0-41</t>
  </si>
  <si>
    <t>morecruzyerdensoneduardo@hotmail.com</t>
  </si>
  <si>
    <t>42779442</t>
  </si>
  <si>
    <t>SILVA CRUZ, DUBERLY DIONEL</t>
  </si>
  <si>
    <t>610021DSCVZ6</t>
  </si>
  <si>
    <t>AV. CESAR VALLEJO S/N VILLA BATANES PIURA-MORROPON-CHULUCANAS  </t>
  </si>
  <si>
    <t>475-94394535-0-72</t>
  </si>
  <si>
    <t>silvacruzduberly@gmail.com</t>
  </si>
  <si>
    <t>03210450</t>
  </si>
  <si>
    <t xml:space="preserve">FACUNDO HUAMAN, JOSE EFREN </t>
  </si>
  <si>
    <t>519451JFHUM0</t>
  </si>
  <si>
    <t>CANCHAQUE PIURA-HUANCABAMBA-CANCHAQUE </t>
  </si>
  <si>
    <t>475-71942879-0-31</t>
  </si>
  <si>
    <t>jfacundo.60.01@gmail.com</t>
  </si>
  <si>
    <t>72849122</t>
  </si>
  <si>
    <t>AGUILAR VILCHEZ, IRVIN OMAR</t>
  </si>
  <si>
    <t>UPIS MONTERRICO MZ.D LT. 33 PIURA-PIURA-PIURA</t>
  </si>
  <si>
    <t>475-75066479-0-83</t>
  </si>
  <si>
    <t>aguilarvilchezirvinomar81@gmail.com</t>
  </si>
  <si>
    <t>46950080</t>
  </si>
  <si>
    <t>PACHERRES MELCHOR, JOSE ARMANDO</t>
  </si>
  <si>
    <t>ASENT. H. NUEVA PROVIDENCIA MZ. A LT. 22 PIURA-PIURA-PIURA</t>
  </si>
  <si>
    <t>475-74276092-0-12</t>
  </si>
  <si>
    <t>pacherresmelchorjosearmando@gmail.com</t>
  </si>
  <si>
    <t>10288802</t>
  </si>
  <si>
    <t>SEGURA MEDINA, GEINER VIDELMO</t>
  </si>
  <si>
    <t>CASERIO LA QUINTA CAJAMARCA-CHOTA-TACABAMBA</t>
  </si>
  <si>
    <t>04-274-669573                   018-274-004274669573-15</t>
  </si>
  <si>
    <t>geinervidelmo@gmail.com</t>
  </si>
  <si>
    <t>43484201</t>
  </si>
  <si>
    <t>BERRU CARMEN, HENRY DUBERLY</t>
  </si>
  <si>
    <t>614531HBCRM4</t>
  </si>
  <si>
    <t>VILLA BATANES MZ. R1 LT. 07 PIURA-MORROPON-CHULUCANAS</t>
  </si>
  <si>
    <t>475-75079684-0-21</t>
  </si>
  <si>
    <t>henryberrucarmen86@gmail.com</t>
  </si>
  <si>
    <t>48559992</t>
  </si>
  <si>
    <t>GARCIA BURGOS, KEVIN SCOT</t>
  </si>
  <si>
    <t>AV. BOLIVIA 935 BALN. BUENOS AIRES SUR LA LIBERTAD-TRUJILLO-VICTOR LARCO HERRERA</t>
  </si>
  <si>
    <t>570-03113093-0-92</t>
  </si>
  <si>
    <t>garciaburgoskevin@gmail.com</t>
  </si>
  <si>
    <t>18091515</t>
  </si>
  <si>
    <t>GARCIA VELASQUEZ, LUIS ALBERTO</t>
  </si>
  <si>
    <t>SECTOR SAN ANDRES BAJO MZ. C LT. 38 LA LIBERTAD-TRUJILLO-VICTOR LARCO HERRERA</t>
  </si>
  <si>
    <t>SCOTIABANK PERU</t>
  </si>
  <si>
    <t>400-0325581  CCI  009-121-204000325581-51</t>
  </si>
  <si>
    <t>luisgarciavelasquez.08@gmail.com</t>
  </si>
  <si>
    <t>42826509</t>
  </si>
  <si>
    <t>PULACHE RODRIGUEZ, DIXON VALENTIN</t>
  </si>
  <si>
    <t>ASENT.H. MERCADO JARRIN MZ. K LT. 31 PIURA-MORROPON-CHULUCANAS</t>
  </si>
  <si>
    <t>455-88110599-5-83</t>
  </si>
  <si>
    <t>alentinpulached02@gmail.com</t>
  </si>
  <si>
    <t>42131677</t>
  </si>
  <si>
    <t>RODRIGUEZ JUAREZ, EDIS MARLEN</t>
  </si>
  <si>
    <t>475-36930844-0-40</t>
  </si>
  <si>
    <t>rodriguezjuarez-83@gmail.com</t>
  </si>
  <si>
    <t>74076314</t>
  </si>
  <si>
    <t>ZAPATA HUERTAS, VICTOR RAUL</t>
  </si>
  <si>
    <t>656881VZHAR3</t>
  </si>
  <si>
    <t>JR. DIECISEIS 06 CASERIO DOS ALTOS PIURA-PIURA-LA UNION  </t>
  </si>
  <si>
    <t>victorzapatahuertas@gmail.com</t>
  </si>
  <si>
    <t>03213581</t>
  </si>
  <si>
    <t>BOBADILLA SEMBRERA, FELIX</t>
  </si>
  <si>
    <t>CASERIO COLLONA PIURA-HUANCABAMBA-CANCHAQUE  </t>
  </si>
  <si>
    <t>210-01-5845882</t>
  </si>
  <si>
    <t>felixbobadillasembrera@outlook.com</t>
  </si>
  <si>
    <t>45717748</t>
  </si>
  <si>
    <t>625801RACAD0</t>
  </si>
  <si>
    <t>475-05391986-0-08</t>
  </si>
  <si>
    <t>ricsyalvarez15@gmail.com</t>
  </si>
  <si>
    <t>45340825</t>
  </si>
  <si>
    <t>AVILA VELASQUEZ, CARLOS JUNIOR</t>
  </si>
  <si>
    <t>621091CAVLA8</t>
  </si>
  <si>
    <t>MZ.P LT.06 AMAUTA I LIMA-LIMA-ATE </t>
  </si>
  <si>
    <t>191-73275690-0-46</t>
  </si>
  <si>
    <t>carlosjunioravilavelasquez12@gmail.com</t>
  </si>
  <si>
    <t>75515138</t>
  </si>
  <si>
    <t xml:space="preserve">MENDOZA MARCHAN, MANUEL ALONSO </t>
  </si>
  <si>
    <t>669511MMMDC1</t>
  </si>
  <si>
    <t>mendozamalonso01@gmail.com</t>
  </si>
  <si>
    <t>80055385</t>
  </si>
  <si>
    <t>ÑAHUI ACUÑA, ROGER FABIAN</t>
  </si>
  <si>
    <t>584441RÑAUÑ3</t>
  </si>
  <si>
    <t>MZ.P LT.4 ASENT.H AMAUTA I LIMA-LIMA-ATE</t>
  </si>
  <si>
    <t>191-7460072-0-61</t>
  </si>
  <si>
    <t>Rogernahui2@gmail.com</t>
  </si>
  <si>
    <t>71203851</t>
  </si>
  <si>
    <t>YOVERA JUAREZ, CARLOS</t>
  </si>
  <si>
    <t>C.P. ALM. GRAU S/N PIURA-PIURA-CURA MORI</t>
  </si>
  <si>
    <t>475-00624151-0-13</t>
  </si>
  <si>
    <t>carlos66@gmail.com</t>
  </si>
  <si>
    <t>70318526</t>
  </si>
  <si>
    <t>YOVERA SANCHEZ, JUAN CARLOS</t>
  </si>
  <si>
    <t>AV.A.FUJIMORI MZ.C LT.17 ALMIRANTE GRAU PIURA-PIURA-CURA MORI  </t>
  </si>
  <si>
    <t>475-94649941-0-57</t>
  </si>
  <si>
    <t>921572414</t>
  </si>
  <si>
    <t>juancarlosyoverasanchez@gmail.com</t>
  </si>
  <si>
    <t>42229563</t>
  </si>
  <si>
    <t>ORBEGOSO DIAZ, JHONNER ALEXANDER</t>
  </si>
  <si>
    <t>306471JODEZ6</t>
  </si>
  <si>
    <t>CALLE TRUJILO 1307-OTUZCO-OTUZCO-LA LIBERTAD</t>
  </si>
  <si>
    <t>475-77472713-0-23</t>
  </si>
  <si>
    <t>jhonneralexanderorbegosodiaz@gmail.com</t>
  </si>
  <si>
    <t>74591899</t>
  </si>
  <si>
    <t>ZAFRA VELEZ, DAVID ALONSO</t>
  </si>
  <si>
    <t>SUB CONT.ENCOFRADORES</t>
  </si>
  <si>
    <t>668331DZVRE2</t>
  </si>
  <si>
    <t>AV. EL PROGRESO 640 CPM CRUZ DE LA ESPERANZA LAMBAYEQUE-CHICLAYO-CHICLAYO  </t>
  </si>
  <si>
    <t>305-97870615-0-93</t>
  </si>
  <si>
    <t>davidzafravelez302@gmail.com</t>
  </si>
  <si>
    <t>43751536</t>
  </si>
  <si>
    <t>FACUNDO HUAMAN, ESTEBAN SEGUNDO</t>
  </si>
  <si>
    <t>586031EFHUM1</t>
  </si>
  <si>
    <t>COYONA-PIURA-HUANCABAMBA-CANCHAQUE</t>
  </si>
  <si>
    <t>210-01-5423428</t>
  </si>
  <si>
    <t>estebansegundofacundohuaman@gmail.com</t>
  </si>
  <si>
    <t>71758866</t>
  </si>
  <si>
    <t>ALVAREZ CALDERON, HERNAN ENRRIQUE</t>
  </si>
  <si>
    <t>643701HACAD0</t>
  </si>
  <si>
    <t>CA LIBERTAD S/N CAS SANTA CLARA PIURA-SECHURA-CRISTO NOS VALGA</t>
  </si>
  <si>
    <t>475-98515842-0-08</t>
  </si>
  <si>
    <t>hernanenriquealvarezcalderon@gmail.com</t>
  </si>
  <si>
    <t>73046356</t>
  </si>
  <si>
    <t>AVILA VELASQUEZ, JEAN PIERRE</t>
  </si>
  <si>
    <t>338731JAVLA6</t>
  </si>
  <si>
    <t>SAN JUAN BAUTISTA MZ.O LT.5 ASENT.H. EL AMAUTA ZONA A LIMA-LIMA-ATE </t>
  </si>
  <si>
    <t>191-72851154-0-22</t>
  </si>
  <si>
    <t>jeanavila730@gmail.com</t>
  </si>
  <si>
    <t xml:space="preserve">CASTRO PEREYRA, CRISTHIAN GERARDO </t>
  </si>
  <si>
    <t>ASENT. H. SANTA ROSA MZ.B-3 LT.25 PIURA-PIURA-VEINTISEIS DE OCTUBRE</t>
  </si>
  <si>
    <t>475-72966438-0-29</t>
  </si>
  <si>
    <t>cristhiansayd2223@gmail.com</t>
  </si>
  <si>
    <t>02629399</t>
  </si>
  <si>
    <t>CHANTA JULCAHUANGA, PASCUAL JESUS</t>
  </si>
  <si>
    <t>238481PCJNC5</t>
  </si>
  <si>
    <t>P.JOVEN SANTA ROSA CALLE SAPILLICA 140 PIURA-PIURA-VEINTISEIS DE OCTUBRE</t>
  </si>
  <si>
    <t>475-75774741-0-99</t>
  </si>
  <si>
    <t>jesuschanta6@gmail.com</t>
  </si>
  <si>
    <t>70318060</t>
  </si>
  <si>
    <t>COVEÑAS SANCHEZ, LUIS FRANCKLIN</t>
  </si>
  <si>
    <t>338141LCSEC6</t>
  </si>
  <si>
    <t>CASERIO NUEVO CHATO GRANDE PIURA-PIURA-CURA MORI  </t>
  </si>
  <si>
    <t>475-02172413-0-15</t>
  </si>
  <si>
    <t>luisfrancklincovenassanchez@gmail.com</t>
  </si>
  <si>
    <t>48566578</t>
  </si>
  <si>
    <t>HUANCAS HUANCAS, HIRBANDO</t>
  </si>
  <si>
    <t>345921HHHNN9</t>
  </si>
  <si>
    <t>MZ. T2 LT. 04 ASENT.H. NUEVO AMANECER LIMA-LIMA-SAN MARTIN DE PORRES</t>
  </si>
  <si>
    <t>475-01985290-0-00</t>
  </si>
  <si>
    <t>hirben.huancas94@hotmail.com</t>
  </si>
  <si>
    <t>47081208</t>
  </si>
  <si>
    <t>HUANCAS HUANCAS, WALTER</t>
  </si>
  <si>
    <t>629031WHHNN1</t>
  </si>
  <si>
    <t>CASERIO TUNAS MZ. A LT. 20 PIURA-HUANCABAMBA-HUARMACA</t>
  </si>
  <si>
    <t>475-75089541-0-78</t>
  </si>
  <si>
    <t>walterhuancas1990@gmail.com</t>
  </si>
  <si>
    <t>48869281</t>
  </si>
  <si>
    <t>SAAVEDRA SILVA, EDWIN JUNIOR</t>
  </si>
  <si>
    <t>655231ESSVV9</t>
  </si>
  <si>
    <t>PROLONG. LIBRTAD MZ. P4 LT. 19 ANCASH-CASMA-CASMA </t>
  </si>
  <si>
    <t>475-04046198-0-26</t>
  </si>
  <si>
    <t>juniorsaavedrasilva12345@hotmail.com</t>
  </si>
  <si>
    <t>47100747</t>
  </si>
  <si>
    <t>SALDARRIAGA YOVERA, WALTER JHON</t>
  </si>
  <si>
    <t>336881WSYDE1</t>
  </si>
  <si>
    <t>CASERIO ALM. MIGUEL GRAU MZ. L LT. 17 PIURA-PIURA-CURA MORI</t>
  </si>
  <si>
    <t>475-03852754-0-28</t>
  </si>
  <si>
    <t>jhon_3604@hotmail.com</t>
  </si>
  <si>
    <t>80615955</t>
  </si>
  <si>
    <t>CUNYARACHE CAMPOVERDE, VILTER</t>
  </si>
  <si>
    <t>591891VCCYP0</t>
  </si>
  <si>
    <t>ASENT.H. SOMOS LIBRES MZ. B LT. 19 LIMA-LIMA-SAN JUAN DE LURIGANCHO  </t>
  </si>
  <si>
    <t>01131600020063412673</t>
  </si>
  <si>
    <t>cunyarachecampoverde@gmail.com</t>
  </si>
  <si>
    <t>42716543</t>
  </si>
  <si>
    <t>CASTILLO CARHUAPOMA, JAVIER</t>
  </si>
  <si>
    <t>609221JCCTH7</t>
  </si>
  <si>
    <t>CASERIO CHILILIQUE BAJO S/N PIURA-MORROPON-CHULUCANAS</t>
  </si>
  <si>
    <t>castilloxavier987@hotmail.com</t>
  </si>
  <si>
    <t>73693798</t>
  </si>
  <si>
    <t>CASTILLO MOROCHO, YLMER ALEXSANDER</t>
  </si>
  <si>
    <t>castillomorochoy@hotmail.com</t>
  </si>
  <si>
    <t>47989575</t>
  </si>
  <si>
    <t>MEDINA ATO, KARINA ELISABETH</t>
  </si>
  <si>
    <t>642370KMAIO0</t>
  </si>
  <si>
    <t>CALLE VICHAYAL 487 ASENT.H. 9 DE OCTUBRE PIURA-SULLANA-SULLANA</t>
  </si>
  <si>
    <t>Kari270993@gmail.com</t>
  </si>
  <si>
    <t>46097545</t>
  </si>
  <si>
    <t>OSPINO COBOS, JACKSER YAN</t>
  </si>
  <si>
    <t>ASENT.H. LAS PALMERAS MZ. E LT. 25 PIURA-PIURA-PIURA </t>
  </si>
  <si>
    <t>001100570250072030</t>
  </si>
  <si>
    <t>jackseryanospinocobos@gmail.com</t>
  </si>
  <si>
    <t>01140436</t>
  </si>
  <si>
    <t>PINCHI FASANANDO, BARNARD</t>
  </si>
  <si>
    <t>552981BPFCA3</t>
  </si>
  <si>
    <t>ASENT.H. NUEVA ESPERANZA MZ. S10 LT. 30 PIURA-PIURA-VEINTISEIS DE OCTUBRE </t>
  </si>
  <si>
    <t>475-70988099-0-06</t>
  </si>
  <si>
    <t>varnar-07@hotmail.com</t>
  </si>
  <si>
    <t>02804500</t>
  </si>
  <si>
    <t>FLORES CESPEDES, JUAN</t>
  </si>
  <si>
    <t>546111JFCRP1</t>
  </si>
  <si>
    <t>CALLE LOS GERANIOS MZ.L LT.16 ASENT.H. IGNACIO MERINO PIURA-PIURA-VEINTISEIS DE OCTUBRE  </t>
  </si>
  <si>
    <t>310-05119017-0-16</t>
  </si>
  <si>
    <t>cespedes_28048@hotmail.com</t>
  </si>
  <si>
    <t>45304812</t>
  </si>
  <si>
    <t xml:space="preserve">IPANAQUE FERNANDEZ JOSE ALEXANDER </t>
  </si>
  <si>
    <t>621871JIFNN8</t>
  </si>
  <si>
    <t>JR. PAREDONES 207 ANEXO RINCONADA</t>
  </si>
  <si>
    <t>ipanaquefernandezja88@gmail.com</t>
  </si>
  <si>
    <t>46565754</t>
  </si>
  <si>
    <t>LACHIRA MADRID, MANUEL RICARDO</t>
  </si>
  <si>
    <t>631581MLMHR6</t>
  </si>
  <si>
    <t>CASERIO MOCARA PIURA-PIURA-CATACAOS </t>
  </si>
  <si>
    <t>191-72980533-0-08</t>
  </si>
  <si>
    <t>lachiramadridmanuel@gmail.com</t>
  </si>
  <si>
    <t>80377677</t>
  </si>
  <si>
    <t>VILLALTA CUNYA, DANIEL ABDON</t>
  </si>
  <si>
    <t>01865300465302624867</t>
  </si>
  <si>
    <t>74618103</t>
  </si>
  <si>
    <t>CAMPOVERDE CULQUICONDOR, HEINER</t>
  </si>
  <si>
    <t>656831HCCPQ4</t>
  </si>
  <si>
    <t>CASERIO LOS PALTOS PIURA-AYABACA-SICCHEZ </t>
  </si>
  <si>
    <t>CMAC SULLANA</t>
  </si>
  <si>
    <t>heinercampo@gmail.com</t>
  </si>
  <si>
    <t>48478689</t>
  </si>
  <si>
    <t xml:space="preserve">ROSILLO VILCHEZ, JEAN CARLOS </t>
  </si>
  <si>
    <t>644491JRVIC4</t>
  </si>
  <si>
    <t>VIV MIGUEL GRAU MZ. H LT. 20</t>
  </si>
  <si>
    <t>210-01-6355298</t>
  </si>
  <si>
    <t>jrosillovilches577@gmail.com</t>
  </si>
  <si>
    <t>48108578</t>
  </si>
  <si>
    <t>MENDOZA GARCIA, JACOB</t>
  </si>
  <si>
    <t>642361JMGDC6</t>
  </si>
  <si>
    <t>JR. CHORRO SAN JUAN C-08 SAN MARTIN-TOCACHE-TOCACHE</t>
  </si>
  <si>
    <t>jacob.mendoza.26.09@gmail.com</t>
  </si>
  <si>
    <t>19337620</t>
  </si>
  <si>
    <t>LA MADRID BECERRA, CARLOS RUBEN</t>
  </si>
  <si>
    <t>578631CMBRE0</t>
  </si>
  <si>
    <t>CALLE JOSE OLAYA 1042 LA LIBERTAD-PACASMAYO-PACASMAYO  </t>
  </si>
  <si>
    <t>011-291-000200424232-23</t>
  </si>
  <si>
    <t>lamadridbecerracarlos@gmail.com</t>
  </si>
  <si>
    <t>03111010</t>
  </si>
  <si>
    <t>RIVERA ABAD APOLINAR</t>
  </si>
  <si>
    <t>504911ARAED6</t>
  </si>
  <si>
    <t>CASERIO MONTERRICO S/N PIURA-AYABACA-SICCHEZ  </t>
  </si>
  <si>
    <t>apolinarriveraabad@gmail.com</t>
  </si>
  <si>
    <t>16763255</t>
  </si>
  <si>
    <t>SANTA CRUZ CHACHAPOYAS, ALEX HERNAN</t>
  </si>
  <si>
    <t>572951ASCTC9</t>
  </si>
  <si>
    <t>ASENT.H. SAN JOSE DE SAN BARTOLO III ETAPA MZ. H LT. 37 LIMA-LIMA-SAN BARTOLO</t>
  </si>
  <si>
    <t>305-8106299-0-14</t>
  </si>
  <si>
    <t>santacruzchachapoyasalex@gmail.com</t>
  </si>
  <si>
    <t>42853266</t>
  </si>
  <si>
    <t>VILLALTA SAYAGO, ROBER</t>
  </si>
  <si>
    <t>610191RVSLA9</t>
  </si>
  <si>
    <t>AMPLC. LOS LAURELES MZ. P LT. 03 PIURA-PIURA-VEINTISEIS DE OCTUBRE</t>
  </si>
  <si>
    <t>011-814-000240557067-18</t>
  </si>
  <si>
    <t>rober05@gmail.com</t>
  </si>
  <si>
    <t>44443734</t>
  </si>
  <si>
    <t>CAMPOS CHAVEZ, ANGEL GREGORIO</t>
  </si>
  <si>
    <t>CASERIO BATANES MZ.Z LT.12</t>
  </si>
  <si>
    <t>210-01-0109985</t>
  </si>
  <si>
    <t>campochavezangel2@gmail.com</t>
  </si>
  <si>
    <t>74592209</t>
  </si>
  <si>
    <t>CRUZ LOPEZ, YERRY OMAR</t>
  </si>
  <si>
    <t>CASERIO BATANES PIURA-MORROPON-CHULUCANAS  </t>
  </si>
  <si>
    <t>210-01-6363661</t>
  </si>
  <si>
    <t>cruzlopezyerry817@gmail.com</t>
  </si>
  <si>
    <t>42397368</t>
  </si>
  <si>
    <t>CUNO CHOQUEHUANCA, JORGE LUIS</t>
  </si>
  <si>
    <t>ALBAÑIL EN GENERAL</t>
  </si>
  <si>
    <t>608421JCCOQ2</t>
  </si>
  <si>
    <t>MZ 170 LTE 32 ASOC POP LAS LOMAS DE ANCON LIMA-LIMA-ANCON </t>
  </si>
  <si>
    <t>193-96181471-0-99</t>
  </si>
  <si>
    <t>jorgecuno05@gmail.com</t>
  </si>
  <si>
    <t>03112972</t>
  </si>
  <si>
    <t>GUERRERO LLACSAHUANGA DANTE</t>
  </si>
  <si>
    <t>CALLE MELITON CARBAJAL 174 URB EL PORVENIR LAMBAYEQUE-CHICLAYO-CHICLAYO</t>
  </si>
  <si>
    <t>475-77142426-0-00</t>
  </si>
  <si>
    <t>llacsahuanga64@gmail.com</t>
  </si>
  <si>
    <t>40424073</t>
  </si>
  <si>
    <t>CAMPOS YPANAQUE, JUAN FRANCISCO</t>
  </si>
  <si>
    <t>586561JCYPN9</t>
  </si>
  <si>
    <t>475-70657704-0-75</t>
  </si>
  <si>
    <t>camposypanaquejuanfr@gmail.com</t>
  </si>
  <si>
    <t>43916065</t>
  </si>
  <si>
    <t>CANTOS GONZALES, MIGUEL ANGEL</t>
  </si>
  <si>
    <t>617181MCGTZ2</t>
  </si>
  <si>
    <t>CALLE JAPON ASENT.H. NUEVO AGUAS VERDES 2 ETAPA MZ. C1 LT. 1 TUMBES-ZARUMILLA-AGUAS VERDES  </t>
  </si>
  <si>
    <t>475-9133078-0-90</t>
  </si>
  <si>
    <t>miguelcantosg87@gmail.com</t>
  </si>
  <si>
    <t>46946942</t>
  </si>
  <si>
    <t>VILCHEZ CHAVEZ, ALEX YOFRE</t>
  </si>
  <si>
    <t>CALLE LAS ABUTARDAS MZ O LT 08 COOP. MIGUEL GRAU LIMA-LIMA-SANTA ANITA </t>
  </si>
  <si>
    <t>415-72224416-0-53</t>
  </si>
  <si>
    <t>yofrevilchez91@gmail.com</t>
  </si>
  <si>
    <t>70992432</t>
  </si>
  <si>
    <t>CANO SANTOS, LUIS FORTUNATO</t>
  </si>
  <si>
    <t>657811LCSOT6</t>
  </si>
  <si>
    <t>CASERIO CASCAPAMPA S/N PIURA-HUANCABAMBA-SONDORILLO </t>
  </si>
  <si>
    <t>475-73506754-0-03</t>
  </si>
  <si>
    <t>luisfortunatocanosantos@gmail.com</t>
  </si>
  <si>
    <t>45100636</t>
  </si>
  <si>
    <t>BAYONA BANCAYAN, DANNY RODRIGO</t>
  </si>
  <si>
    <t>P002-23 CONST.AULAS LETIRA</t>
  </si>
  <si>
    <t>622661DBBOC2</t>
  </si>
  <si>
    <t>CALLE 05 DE ABRIL 194 PIURA-SECHURA-BELLAVISTA DE LA UNION  </t>
  </si>
  <si>
    <t>darban05@gmail.com</t>
  </si>
  <si>
    <t>73510915</t>
  </si>
  <si>
    <t>HUERTAS CHUMACERO, JHUNIOR FABRICIANO</t>
  </si>
  <si>
    <t>TITULADO</t>
  </si>
  <si>
    <t>657441JHCRM7</t>
  </si>
  <si>
    <t>PSJ. CAPITAN QUIÑONES MZ. R LT. 19 PIURA-MORROPON-MORROPON  </t>
  </si>
  <si>
    <t>475-03812399-0-65</t>
  </si>
  <si>
    <t>huertasfabricio@gmail.com</t>
  </si>
  <si>
    <t>42532403</t>
  </si>
  <si>
    <t>VILCHEZ HUAMAN, JORGE LUIS</t>
  </si>
  <si>
    <t>608681JVHCM5</t>
  </si>
  <si>
    <t>ASENT.H. ALBERTO TEMPLE SEMINARIO MZ. G LT. 29 PIURA-PIURA-PIURA </t>
  </si>
  <si>
    <t>MIBANCO</t>
  </si>
  <si>
    <t>60-16451655</t>
  </si>
  <si>
    <t>jovi7784@hotmail.com</t>
  </si>
  <si>
    <t>70062560</t>
  </si>
  <si>
    <t>MZ.L LT.22 ASENT.H.JUAN VALER PIURA-PIURA-PIURA</t>
  </si>
  <si>
    <t>475-01434784-0-34</t>
  </si>
  <si>
    <t>aricacarriond@gmail.com</t>
  </si>
  <si>
    <t>40351741</t>
  </si>
  <si>
    <t>RUIZ NUNURA, JUAN ARMANDO</t>
  </si>
  <si>
    <t>ING. SEGURIDAD</t>
  </si>
  <si>
    <t>589271JRNZU3</t>
  </si>
  <si>
    <t>CALLE LAS DELICIAS S/N CASERIO CHALACO PIURA-SECHURA-VICE </t>
  </si>
  <si>
    <t>0011-0268-0200409815</t>
  </si>
  <si>
    <t>runujuar@cip.org.pe</t>
  </si>
  <si>
    <t>75689394</t>
  </si>
  <si>
    <t>VALLADOLID CALLE, HENRY OMAR</t>
  </si>
  <si>
    <t>671931HVCLL0</t>
  </si>
  <si>
    <t>ASENT.H. JUAN VALER MZ. F LT. 20 PIURA-PIURA-PIURA </t>
  </si>
  <si>
    <t>0011-0814-0234801592</t>
  </si>
  <si>
    <t>henryvalladolid31@hotmail.com</t>
  </si>
  <si>
    <t>73486854</t>
  </si>
  <si>
    <t xml:space="preserve">PANTA RUMICHE, MARCOS EMANUEL </t>
  </si>
  <si>
    <t>CA COMERCIO MZ B16 LT 21 VILLA BECARA PIURA-SECHURA-VICE </t>
  </si>
  <si>
    <t>475-05353730-0-66</t>
  </si>
  <si>
    <t>pantamarcos227@gmail.com</t>
  </si>
  <si>
    <t>75753987</t>
  </si>
  <si>
    <t>RUMICHE MARTINEZ, LUIS ALBERTO</t>
  </si>
  <si>
    <t>669421LRMIT2</t>
  </si>
  <si>
    <t>CALLE COMERCIO BARRIO SUR BECERA PIURA-SECHURA-VICE</t>
  </si>
  <si>
    <t>475-02453473-0-13</t>
  </si>
  <si>
    <t>luisrumichemartinez@gmail.com</t>
  </si>
  <si>
    <t>73751132</t>
  </si>
  <si>
    <t xml:space="preserve">QUEZADA RAMIREZ, HENRY </t>
  </si>
  <si>
    <t>673931HQRZI2</t>
  </si>
  <si>
    <t>CAS. LA MARIPOSA PIURA-PIURA-PIURA </t>
  </si>
  <si>
    <t>475-02583466-0-19</t>
  </si>
  <si>
    <t>quezadahenry325@gmail.com</t>
  </si>
  <si>
    <t>45870856</t>
  </si>
  <si>
    <t>PANTA SILVA, SANTOS EVARISTO</t>
  </si>
  <si>
    <t>CALLE MIGUEL F CERRO 1306 PIURA-SECHURA-VICE</t>
  </si>
  <si>
    <t>475-95222852-0-56</t>
  </si>
  <si>
    <t>juliayulissapantasilva@gmail.com</t>
  </si>
  <si>
    <t>77674058</t>
  </si>
  <si>
    <t>REQUEJO CUEVA, ROY</t>
  </si>
  <si>
    <t>659541RRCUV1</t>
  </si>
  <si>
    <t>CASERIO LA SUCCHA UDIMA CAJAMARCA-SANTA CRUZ-CATACHE</t>
  </si>
  <si>
    <t>191-70785008-0-06</t>
  </si>
  <si>
    <t>oneycruzbruno@gmail.com</t>
  </si>
  <si>
    <t>41753142</t>
  </si>
  <si>
    <t>CHUNGA CASTRO, MIGUEL ANGEL</t>
  </si>
  <si>
    <t>AREQUIPA 143 PIURA-SECHURA-BELLAVISTA DE LA UNION  </t>
  </si>
  <si>
    <t>475-40167250-0-37</t>
  </si>
  <si>
    <t>miguelchunga@hotmail.com</t>
  </si>
  <si>
    <t>76218887</t>
  </si>
  <si>
    <t>ESTEVES ECHE, MISAEL ABRAHAN DAVID</t>
  </si>
  <si>
    <t>668401MEEEE8</t>
  </si>
  <si>
    <t>CALLE AMAZONAS 356 PIURA-PIURA-PIURA </t>
  </si>
  <si>
    <t>475-71038141-0-55</t>
  </si>
  <si>
    <t>estevezechemisael@gmail.com</t>
  </si>
  <si>
    <t>40906147</t>
  </si>
  <si>
    <t>CARRION VARGAS, ALEX AGUSTIN</t>
  </si>
  <si>
    <t>589141ACVRG7</t>
  </si>
  <si>
    <t>ASENT.H.LOS ALGARROBOS MZ.H LT.10 5TA.ETAPA PIURA-PIURA-PIURA  </t>
  </si>
  <si>
    <t>475-98265628-0-67</t>
  </si>
  <si>
    <t>carrionvargasalex@gmail.com</t>
  </si>
  <si>
    <t>006360072</t>
  </si>
  <si>
    <t>SEIJAS IBARRA, HENRI ALFREDO</t>
  </si>
  <si>
    <t>ASENTAMIENTO HUMANO ONCE DE ABRIL MZA. G4 LOTE. 18 PIURA-PIURA-VEINTISEIS DE OCTUBRE</t>
  </si>
  <si>
    <t>730-8115273</t>
  </si>
  <si>
    <t>alfredo1seijas@gmail.com</t>
  </si>
  <si>
    <t>02758698</t>
  </si>
  <si>
    <t>ZETA RUIZ, EDILBERTO</t>
  </si>
  <si>
    <t>523581EZRAZ0</t>
  </si>
  <si>
    <t>JR.AUGUSTO RUIZ 327 PIURA-SECHURA-VICE </t>
  </si>
  <si>
    <t>475-03874356-0-48</t>
  </si>
  <si>
    <t>edilbertozetaruiz20@gmail.com</t>
  </si>
  <si>
    <t>41268082</t>
  </si>
  <si>
    <t>CHUNGA NUNURA, GENARO SANTOS</t>
  </si>
  <si>
    <t>600451GCNNU9</t>
  </si>
  <si>
    <t>CALLE LIBERTAD S/N CHALACO PIURA-SECHURA-VICE</t>
  </si>
  <si>
    <t>475-9522328-0-46</t>
  </si>
  <si>
    <t>genaro.chunga.nunura@gmail.com</t>
  </si>
  <si>
    <t>75323760</t>
  </si>
  <si>
    <t>ECA PANTA, OSCAR EDWIN</t>
  </si>
  <si>
    <t>668061OEPAT0</t>
  </si>
  <si>
    <t>CALLE COMERCIO 318 CAS BECARA PIURA-SECHURA-VICE  </t>
  </si>
  <si>
    <t>475-06329213-0-02</t>
  </si>
  <si>
    <t>edwineca427@gmail.com</t>
  </si>
  <si>
    <t>77048060</t>
  </si>
  <si>
    <t>PAIVA BOLO, RONALD ISAAC</t>
  </si>
  <si>
    <t>CALLE LAS MERCEDES S/N CASERIO LETIRA PIURA-SECHURA-VICE </t>
  </si>
  <si>
    <t>475-78819508-0-21</t>
  </si>
  <si>
    <t>paivaboloronaldisaac@gmail.com</t>
  </si>
  <si>
    <t>45446709</t>
  </si>
  <si>
    <t>JACINTO SANCHEZ, DIEGO ARMANDO</t>
  </si>
  <si>
    <t>624881DJSIC2</t>
  </si>
  <si>
    <t>ASENT.H. JESUS MARIA DE LETIRA MZ. L LT. 14 PIURA-SECHURA-VICE </t>
  </si>
  <si>
    <t>475-01758182-0-98</t>
  </si>
  <si>
    <t>diegoarmandojacintosanchez@gmail.com</t>
  </si>
  <si>
    <t>47681886</t>
  </si>
  <si>
    <t>PERICHE PANTA, WALDIR EDUARDO</t>
  </si>
  <si>
    <t>640701WPPIT4</t>
  </si>
  <si>
    <t>CALLE SANTA ROSA 801 CASERIO BECARA PIURA-SECHURA-VICE </t>
  </si>
  <si>
    <t>475-78736299-0-71</t>
  </si>
  <si>
    <t>waldirperiche92@gmail.com</t>
  </si>
  <si>
    <t>72528425</t>
  </si>
  <si>
    <t>FLORES AREVALO, ALVARO ISRAEL</t>
  </si>
  <si>
    <t>671001AFARV3</t>
  </si>
  <si>
    <t>ASENT.H. LOPEZ ALBUJAR MZ. D LT. 12 PIURA-PIURA-VEINTISEIS DE OCTUBRE</t>
  </si>
  <si>
    <t>475-95602649-0-89</t>
  </si>
  <si>
    <t>alvaroquija30@gmail.com</t>
  </si>
  <si>
    <t>73235983</t>
  </si>
  <si>
    <t>VILCHEZ PALACIOS, RAFAEL AMARO</t>
  </si>
  <si>
    <t>659191RVPCA3</t>
  </si>
  <si>
    <t>CALLE JULIO VILLEGAS 187 URB BALCONCILLO LIMA-LIMA-LA VICTORIA </t>
  </si>
  <si>
    <t>475-70883985-0-41</t>
  </si>
  <si>
    <t>rafavilchez98@gmail.com</t>
  </si>
  <si>
    <t>45529586</t>
  </si>
  <si>
    <t>ADANAQUE INGA, EDMAR FRED</t>
  </si>
  <si>
    <t>JHCR</t>
  </si>
  <si>
    <t>JR TARAPACA 1307 PIURA-MORROPON-CHULUCANAS</t>
  </si>
  <si>
    <t>475-30384641-0-14</t>
  </si>
  <si>
    <t>adanaqueingafred@gmail.com</t>
  </si>
  <si>
    <t>46804675</t>
  </si>
  <si>
    <t>CHERRES CHUNGA, EDGAR MARTIN</t>
  </si>
  <si>
    <t>334911ECCRN8</t>
  </si>
  <si>
    <t>CALLE UNION 171 CASERIO LA ENCANTADA PIURA-MORROPON-CHULUCANAS</t>
  </si>
  <si>
    <t>475-79870802-0-35</t>
  </si>
  <si>
    <t>cherreschungaedgar91@gmail.com</t>
  </si>
  <si>
    <t>44111563</t>
  </si>
  <si>
    <t>PALACIOS BERMEJO, ELMER</t>
  </si>
  <si>
    <t>618081EPBAM8</t>
  </si>
  <si>
    <t>PIURA-MORROPON-CHULUCANAS-CPM PACCHAS</t>
  </si>
  <si>
    <t>palaciosbermejoe@gmail.com</t>
  </si>
  <si>
    <t>47586823</t>
  </si>
  <si>
    <t>TORRES NIÑO, JONATAN LEANDRO ENRIQUE</t>
  </si>
  <si>
    <t>URB IGNACIO MERINO 1 ETAPA MZ. J1 LT. 34 PIURA-PIURA-PIURA</t>
  </si>
  <si>
    <t>0011-0814-0243780034-11</t>
  </si>
  <si>
    <t>torresjoni224@gmail.com</t>
  </si>
  <si>
    <t>45785736</t>
  </si>
  <si>
    <t>BECERRA ROMERO, ROBERT LEODAN</t>
  </si>
  <si>
    <t>OPERARDOR MINICARGADOR</t>
  </si>
  <si>
    <t>SECTOR JAGÜEY MZ. 51 LT. 10 LA LIBERTAD-PACASMAYO-SAN JOSE</t>
  </si>
  <si>
    <t>0011-0814-0218615738</t>
  </si>
  <si>
    <t>becerraromerorobert@gmail.com</t>
  </si>
  <si>
    <t>73676249</t>
  </si>
  <si>
    <t>CAMPOVERDE CULQUICONDOR, MARLON</t>
  </si>
  <si>
    <t>CAS. LOS PALTOS PIURA-AYABACA-SICCHEZ </t>
  </si>
  <si>
    <t>193-70619199-0-21</t>
  </si>
  <si>
    <t>campoverde18marlon@gmail.com</t>
  </si>
  <si>
    <t>46173822</t>
  </si>
  <si>
    <t>PEÑA CHUQUIHUANGA, TZVETAN JOHN</t>
  </si>
  <si>
    <t>GRADO DE BACHILLER</t>
  </si>
  <si>
    <t>629131TPCAQ8</t>
  </si>
  <si>
    <t>ASENT.H. SAN PEDRO MZ. 02 LT. 27 PIURA-PIURA-PIURA </t>
  </si>
  <si>
    <t>475-38530811-0-69</t>
  </si>
  <si>
    <t>ictzjpenach.11@gmail.com</t>
  </si>
  <si>
    <t>75628600</t>
  </si>
  <si>
    <t>JIMENEZ RIVERA, RENSON IVÁN</t>
  </si>
  <si>
    <t>656661RJREE0</t>
  </si>
  <si>
    <t>ASENT.H. ALEDAÑOS KURT BEER MZ. A LT. 20 PIURA-PIURA-PIURA </t>
  </si>
  <si>
    <t>475-07448627-0-23</t>
  </si>
  <si>
    <t>ivanjimenezrivera@gmail.com</t>
  </si>
  <si>
    <t>73676239</t>
  </si>
  <si>
    <t>MIJA GARCIA, ESMIT BALTAZAR</t>
  </si>
  <si>
    <t>CAS. LAS VEGAS PIURA-AYABACA-SICCHEZ</t>
  </si>
  <si>
    <t>esmithmjgarc.mhn@gmail.com</t>
  </si>
  <si>
    <t>03113015</t>
  </si>
  <si>
    <t>PEREZ PARRILLA, OTILIO</t>
  </si>
  <si>
    <t>CENTRO POBLADO OXAHUAY PIURA-AYABACA-SICCHEZ </t>
  </si>
  <si>
    <t>210-017400718</t>
  </si>
  <si>
    <t>liamaryam50416@gmail.com</t>
  </si>
  <si>
    <t>80615971</t>
  </si>
  <si>
    <t>PEREZ PARRILLA, RODOLFO</t>
  </si>
  <si>
    <t>CASERIO OXAHUAY PIURA-AYABACA-SICCHEZ </t>
  </si>
  <si>
    <t>80102621001464100669</t>
  </si>
  <si>
    <t>perezparrillarodolfo@gmail.com</t>
  </si>
  <si>
    <t>03497705</t>
  </si>
  <si>
    <t>FIGUEROA OROZCO, WALTER</t>
  </si>
  <si>
    <t>CALLE PIEROLA 830 PIURA-SULLANA-SULLANA </t>
  </si>
  <si>
    <t>535-97770494-0-92</t>
  </si>
  <si>
    <t>figueroaorozcowalter@gmail.com</t>
  </si>
  <si>
    <t>47168372</t>
  </si>
  <si>
    <t>TAMAYO VELIZ, SEGUNDO OCTAVIO</t>
  </si>
  <si>
    <t>TUPAC AMARU PIURA-AYABACA-SICCHEZ</t>
  </si>
  <si>
    <t>04-651-085352</t>
  </si>
  <si>
    <t>74618126</t>
  </si>
  <si>
    <t>TRONCOS SAGUMA, RONALD</t>
  </si>
  <si>
    <t>CAS. SICCHEZPAMPA PIURA-AYABACA-SICCHEZ</t>
  </si>
  <si>
    <t>troncossagumaronald@gmail.com</t>
  </si>
  <si>
    <t>73670839</t>
  </si>
  <si>
    <t>VALLE MEJIA, JHON RONALD</t>
  </si>
  <si>
    <t>jhonvallemejia@gmail.com</t>
  </si>
  <si>
    <t>03112421</t>
  </si>
  <si>
    <t>VILLALTA CRIOLLO, FRANCO AUGUSTO</t>
  </si>
  <si>
    <t>535841FVCLO0</t>
  </si>
  <si>
    <t>CALLE SAN MARTIN S/N - SICCHEZ</t>
  </si>
  <si>
    <t>475-36236427-0-09</t>
  </si>
  <si>
    <t>41432148</t>
  </si>
  <si>
    <t>YANAYACO RIVERA, EFRAIN</t>
  </si>
  <si>
    <t>CASERIO SICCHEZPAMPA PIURA-AYABACA-SICCHEZ  </t>
  </si>
  <si>
    <t>yanayacoefrain@gmail.com</t>
  </si>
  <si>
    <t>46393293</t>
  </si>
  <si>
    <t>TUSE RENGIFO, ERICKSON</t>
  </si>
  <si>
    <t>ADMINISTRATIVO</t>
  </si>
  <si>
    <t>629321ETREG5</t>
  </si>
  <si>
    <t>CASERIO LA LOMA PIURA-AYABACA-SICCHEZ</t>
  </si>
  <si>
    <t>0011-0057-0295401509</t>
  </si>
  <si>
    <t>ericktuserengifo@gmail.com</t>
  </si>
  <si>
    <t>46032335</t>
  </si>
  <si>
    <t>RIVERA CRUZ, GUSTAVO</t>
  </si>
  <si>
    <t>620251GRCEZ2</t>
  </si>
  <si>
    <t>VILLA DE BATANES S/N</t>
  </si>
  <si>
    <t>475-79974107-0-83</t>
  </si>
  <si>
    <t>riveracruzgustavo09@gmail.com</t>
  </si>
  <si>
    <t>41947538</t>
  </si>
  <si>
    <t>CHAMBA YANAYACO, CARLOS GAVI</t>
  </si>
  <si>
    <t>605441CCYMA6</t>
  </si>
  <si>
    <t>ASENT.H. SAN VALENTIN MZ. D LT. 7 PIURA-PIURA-CASTILLA  </t>
  </si>
  <si>
    <t>0011-0814-0205472326</t>
  </si>
  <si>
    <t>carloschambay1808@gmail.com</t>
  </si>
  <si>
    <t>02852591</t>
  </si>
  <si>
    <t>CORNEJO ZAPATA, ALEXANDER</t>
  </si>
  <si>
    <t>557741ACZNA4</t>
  </si>
  <si>
    <t>ASENT. H. RUBY RODRIGUEZ MZ. A LT. 8 PIURA-PIURA-PIURA</t>
  </si>
  <si>
    <t>0011-0667-0200061230</t>
  </si>
  <si>
    <t>73688718</t>
  </si>
  <si>
    <t>CORREA TUSE, JOSÉ LUIS</t>
  </si>
  <si>
    <t>654411JTCNO0</t>
  </si>
  <si>
    <t>CASERIO LOS LOS NARANJOS - DISTRITO SICCHEZ</t>
  </si>
  <si>
    <t>475-71403937-0-46</t>
  </si>
  <si>
    <t>joseluiscorreatuse@gmail.com</t>
  </si>
  <si>
    <t>47725645</t>
  </si>
  <si>
    <t>GARCÍA PINGO, LUIS MIGUEL</t>
  </si>
  <si>
    <t>637831LGPCG0</t>
  </si>
  <si>
    <t>CALLE HUASCAR 202, LA UNION, LA UNIÓN</t>
  </si>
  <si>
    <t>475-79997445-0-56</t>
  </si>
  <si>
    <t>garciapingoluismiguel5@gmail.com</t>
  </si>
  <si>
    <t>46538964</t>
  </si>
  <si>
    <t>RIVERA CHINCHAY, ISAUL</t>
  </si>
  <si>
    <t>CALLE PIURA 107 PIURA-AYABACA-JILILI </t>
  </si>
  <si>
    <t>80102621001632180664</t>
  </si>
  <si>
    <t>964794045</t>
  </si>
  <si>
    <t>isaulriverachinchay@gmail.com</t>
  </si>
  <si>
    <t>47382496</t>
  </si>
  <si>
    <t>VALDIVIEZO MEZA, WALTER ABEL</t>
  </si>
  <si>
    <t>639041WVMDA2</t>
  </si>
  <si>
    <t>CASERIO EL PORVENIR S/N PIURA-HUANCABAMBA-SONDOR  </t>
  </si>
  <si>
    <t>210-01-8095951</t>
  </si>
  <si>
    <t>Escorpio_29.92.75@hotmail.com</t>
  </si>
  <si>
    <t>73676248</t>
  </si>
  <si>
    <t>CAMPOVERDE CULQUICONDOR, OSMER</t>
  </si>
  <si>
    <t>CAS. LOS PALTOS PIURA-AYABACA-SICCHEZ</t>
  </si>
  <si>
    <t>475-75031822-0-77</t>
  </si>
  <si>
    <t>campoverdeculquicondoro@gmail.com</t>
  </si>
  <si>
    <t>73695585</t>
  </si>
  <si>
    <t>CULQUICONDOR PERES, ARNUBAL</t>
  </si>
  <si>
    <t>CASERIO LOS PALTOS S/N PIURA-AYABACA-SICCHEZ</t>
  </si>
  <si>
    <t xml:space="preserve">475-75031502-0-54
</t>
  </si>
  <si>
    <t>arnubalc@gmail.com</t>
  </si>
  <si>
    <t>60806863</t>
  </si>
  <si>
    <t>TRONCOS CRIOLLO, JHONY</t>
  </si>
  <si>
    <t>SECTOR 1 GRUPO 26 MZ.G LT.3, VILLA EL SALVADOR, LIMA, LIMA</t>
  </si>
  <si>
    <t>BANCO FALABELLA</t>
  </si>
  <si>
    <t>troncoscriollojhony3@gmail.com</t>
  </si>
  <si>
    <t>75912794</t>
  </si>
  <si>
    <t>VIVAS ESTRADA, ANGEL JOEL</t>
  </si>
  <si>
    <t>662561AVEAR0</t>
  </si>
  <si>
    <t>CALLE GRAU S/N PIURA-PAITA-COLAN </t>
  </si>
  <si>
    <t>0011-0814-0217736574</t>
  </si>
  <si>
    <t>joelsthi435@gmail.com</t>
  </si>
  <si>
    <t>80537851</t>
  </si>
  <si>
    <t>BARRANZUELA MIRANDA, CARLOS ALEX</t>
  </si>
  <si>
    <t>589461CBMRA1</t>
  </si>
  <si>
    <t>CASERIO BATANES MZ. C LT. 04 PIURA-MORROPON-CHULUCANAS</t>
  </si>
  <si>
    <t>475-06507212-0-99</t>
  </si>
  <si>
    <t>barranzuelamcarlin@gmail.com</t>
  </si>
  <si>
    <t>75994586</t>
  </si>
  <si>
    <t>CASTILLO SOSA, ANDRIO JHOEL</t>
  </si>
  <si>
    <t>664221ACSTA5</t>
  </si>
  <si>
    <t>CALLE SAN JOSE 836 ASENT.H. NUEVO CATACAOS PIURA-PIURA-CATACAOS</t>
  </si>
  <si>
    <t>475-70935913-0-94</t>
  </si>
  <si>
    <t>castillososaandrio@gmail.com</t>
  </si>
  <si>
    <t>45114896</t>
  </si>
  <si>
    <t>GALLARDO BARRANZUELA, JAVIER ENRIQUE</t>
  </si>
  <si>
    <t>CALLE GLADIOLOS URB VILLA SANTA ANITA MZ. F LT. 08 LIMA-LIMA-SANTA ANITA</t>
  </si>
  <si>
    <t>210-01-1428719</t>
  </si>
  <si>
    <t>gallardobarranzuelajr@gmail.com</t>
  </si>
  <si>
    <t>48066983</t>
  </si>
  <si>
    <t>YOVERA VALVERDE, GAMANIEL</t>
  </si>
  <si>
    <t>634861GYVEV2</t>
  </si>
  <si>
    <t>VILLA BATANES MZ. K2 LT. 03 PIURA-MORROPON-CHULUCANAS</t>
  </si>
  <si>
    <t>475-9093235-0-35</t>
  </si>
  <si>
    <t>yoveravalverdeg@gmail.com</t>
  </si>
  <si>
    <t>10165747</t>
  </si>
  <si>
    <t>CHAVEZ CULCAS, JOSE</t>
  </si>
  <si>
    <t>544001JCCVC3</t>
  </si>
  <si>
    <t>BATANES MZ. LL LT. 26</t>
  </si>
  <si>
    <t>475-90250661-0-41</t>
  </si>
  <si>
    <t>chavezjulcajose66@gmail.com</t>
  </si>
  <si>
    <t>74704295</t>
  </si>
  <si>
    <t>GARCIA LOPEZ, TOMMY YASMIER</t>
  </si>
  <si>
    <t>667751TGLCE2</t>
  </si>
  <si>
    <t>CASERIO BATANES MZ. LL LT. 26 PIURA-MORROPON-CHULUCANAS</t>
  </si>
  <si>
    <t>475-71863932-0-87</t>
  </si>
  <si>
    <t>garcialopezty20@gmail.com</t>
  </si>
  <si>
    <t>76446395</t>
  </si>
  <si>
    <t>RAMIREZ ACHA, ALEXANDRA LISBETH</t>
  </si>
  <si>
    <t>TECNICA ENFERMERA</t>
  </si>
  <si>
    <t>CALLE LISANDRO MONTERO FLORES - MONTERO - AYABACA</t>
  </si>
  <si>
    <t>475-04358143-0-22</t>
  </si>
  <si>
    <t>ar7357686@gmail.com</t>
  </si>
  <si>
    <t>90484930</t>
  </si>
  <si>
    <t>JIMENEZ RIVERA, JOSE ALVARITO</t>
  </si>
  <si>
    <t>671561JJREE0</t>
  </si>
  <si>
    <t>ASENT.H. LOS ARENALES MZ. B LT. 4 PIURA-PIURA-VEINTISEIS DE OCTUBRE</t>
  </si>
  <si>
    <t>475-78358922-0-83</t>
  </si>
  <si>
    <t>josealvarito65@gmail.com</t>
  </si>
  <si>
    <t>02811925</t>
  </si>
  <si>
    <t>VIERA CHAVEZ, WILFREDO</t>
  </si>
  <si>
    <t>249691WVCRV5</t>
  </si>
  <si>
    <t>AYACUCHO 879 PIURA-PIURA-CASTILLA</t>
  </si>
  <si>
    <t>475-06148207-0-68</t>
  </si>
  <si>
    <t>wilfredovierachavez@gmail.com</t>
  </si>
  <si>
    <t>41455400</t>
  </si>
  <si>
    <t>GUARNIZO SAAVEDRA, JOSE MATIAS</t>
  </si>
  <si>
    <t>CALLE BUENOS AIRES AA.HH. SAN JOSE OBRERO-AYABACA-PIURA</t>
  </si>
  <si>
    <t>04651083775</t>
  </si>
  <si>
    <t>46431569</t>
  </si>
  <si>
    <t>HUAMAN HUAMAN, DARWIN ISIDRO</t>
  </si>
  <si>
    <t>CASERIO COYONA S/N PIURA-HUANCABAMBA-CANCHAQUE</t>
  </si>
  <si>
    <t>210-01-1457919</t>
  </si>
  <si>
    <t>vedermino@gmail.com</t>
  </si>
  <si>
    <t>40002698</t>
  </si>
  <si>
    <t>CRUZ BERRU, LUCIO ENRIQUE</t>
  </si>
  <si>
    <t>588061LCBZR0</t>
  </si>
  <si>
    <t>ILLA BATANES ZONA LOS ANGELES PIURA-MORROPON-CHULUCANAS</t>
  </si>
  <si>
    <t>191-74836882-0-07</t>
  </si>
  <si>
    <t>Wilsonmachucan@gmail.com</t>
  </si>
  <si>
    <t>46081814</t>
  </si>
  <si>
    <t>VILELA CARRION, JHON</t>
  </si>
  <si>
    <t>MZ.M LT.03 VILLA DE BATANES PIURA-MORROPON-CHULUCANAS </t>
  </si>
  <si>
    <t>475-90557763-0-44</t>
  </si>
  <si>
    <t>jhonvilelacarrion86@gmail.com</t>
  </si>
  <si>
    <t>03367449</t>
  </si>
  <si>
    <t xml:space="preserve">CORTEZ CHAVEZ, EDUAR </t>
  </si>
  <si>
    <t>558151ECCTV8</t>
  </si>
  <si>
    <t>47598406636-0-99</t>
  </si>
  <si>
    <t>eduuarcortez79@gmail.com</t>
  </si>
  <si>
    <t>42051052</t>
  </si>
  <si>
    <t>GOMEZ ANCAJIMA, MIGUEL IGNACIO</t>
  </si>
  <si>
    <t>600361MGAEA1</t>
  </si>
  <si>
    <t>193-70619053-0-74</t>
  </si>
  <si>
    <t>gomezancajimamiguelito@gmail.com</t>
  </si>
  <si>
    <t>46599707</t>
  </si>
  <si>
    <t>GOMEZ DUQUE, JHONATAN NIXON</t>
  </si>
  <si>
    <t>631651JGDEU2</t>
  </si>
  <si>
    <t>SECTOR LARA S/N VILLA BATANES PIURA-MORROPON-CHULUCANAS </t>
  </si>
  <si>
    <t>nikson188@outlook.com</t>
  </si>
  <si>
    <t>75754364</t>
  </si>
  <si>
    <t>LABAN PAICO, AYDEL</t>
  </si>
  <si>
    <t>C.POBLADO COYONA PIURA-HUANCABAMBA-CANCHAQUE</t>
  </si>
  <si>
    <t>210-01-5686223</t>
  </si>
  <si>
    <t>aydellabanpaico@gmail.com</t>
  </si>
  <si>
    <t>42670161</t>
  </si>
  <si>
    <t>MORE LAZARO, HENRRY MANUEL</t>
  </si>
  <si>
    <t>APV JUAN VELASCO ALVARADO I MZ. X LT. 16 LAMBAYEQUE-CHICLAYO-PIMENTEL</t>
  </si>
  <si>
    <t>475-90484319-0-59</t>
  </si>
  <si>
    <t>morelazarohenrry04@gmail.com</t>
  </si>
  <si>
    <t>73135739</t>
  </si>
  <si>
    <t>SILVA CRUZ, BAMNER JOEL</t>
  </si>
  <si>
    <t>VILLA BATANES MZ.J1 LT.01</t>
  </si>
  <si>
    <t>475-05160384-0-67</t>
  </si>
  <si>
    <t>bacneryoelsilvacruz@hotmail.com</t>
  </si>
  <si>
    <t>77218189</t>
  </si>
  <si>
    <t>VELASQUEZ CRESPO, MIGUEL ANGEL</t>
  </si>
  <si>
    <t>646601MVCAS8</t>
  </si>
  <si>
    <t>CAS. BATANES MZ. T LT. 03 PIURA-MORROPON-CHULUCANAS</t>
  </si>
  <si>
    <t>475-71942430-0-78</t>
  </si>
  <si>
    <t>miguelangelvelasquezcrespo@gmail.com</t>
  </si>
  <si>
    <t>80616659</t>
  </si>
  <si>
    <t>INQUILLA GARCES, JHONY ALEXANDER</t>
  </si>
  <si>
    <t>586141JIGUC4</t>
  </si>
  <si>
    <t>CASERIO LAS VEGAS MZ. L20 PIURA-AYABACA-SICCHEZ </t>
  </si>
  <si>
    <t>001105790208967280</t>
  </si>
  <si>
    <t>jhnyinquintilla@gmail.com</t>
  </si>
  <si>
    <t>71004035</t>
  </si>
  <si>
    <t>LLOCLLA NUÑEZ, LUIS JAIRO</t>
  </si>
  <si>
    <t>681161LLNCE0</t>
  </si>
  <si>
    <t>ASENT.H. LAS DALIAS MZ. A LT. 14 PIURA-PIURA-VEINTISEIS DE OCTUBRE </t>
  </si>
  <si>
    <t>210-01-7736198</t>
  </si>
  <si>
    <t>luisjairollocllanuñez@gmail.com</t>
  </si>
  <si>
    <t>46412114</t>
  </si>
  <si>
    <t>CACERES VERA, TAMIKO AMPARO</t>
  </si>
  <si>
    <t>630640TCVEA4</t>
  </si>
  <si>
    <t>JR. HUANCAVELICA 1368 PIURA-PIURA-PIURA</t>
  </si>
  <si>
    <t>475-17974128-0-42</t>
  </si>
  <si>
    <t>Tamikocaceresvera@gmail.com</t>
  </si>
  <si>
    <t>44278895</t>
  </si>
  <si>
    <t>BARTUREN FERNANDEZ, JOSE ELISEO</t>
  </si>
  <si>
    <t>604191JBFTN0</t>
  </si>
  <si>
    <t>CASERIO NUEVO EDEN AGUA NEGRA-SAN MARTIN-TOCACHE-UCHIZA</t>
  </si>
  <si>
    <t>550-06925892-0-83</t>
  </si>
  <si>
    <t>josebarturen@gmail.com</t>
  </si>
  <si>
    <t>44924011</t>
  </si>
  <si>
    <t>BURGA IRARICA, SALOMON</t>
  </si>
  <si>
    <t>620781SBIGR0</t>
  </si>
  <si>
    <t>LIMA-LIMA-CHORRILLO-CALLE SANTA MONICA MZ O-1 LT.1 URB. VILLA MARINA</t>
  </si>
  <si>
    <t>194-39505447-0-90</t>
  </si>
  <si>
    <t>burgairaricasalomon@gmail.com</t>
  </si>
  <si>
    <t>02846068</t>
  </si>
  <si>
    <t>CASTILLO ABAD, VICTOR RAUL</t>
  </si>
  <si>
    <t>555871VCATD5</t>
  </si>
  <si>
    <t>ASENT. H CONSUELO DE VELASCO MZ.W LOTE 30</t>
  </si>
  <si>
    <t>475-96936815-0-31</t>
  </si>
  <si>
    <t>victorraulcastillo@gmail.com</t>
  </si>
  <si>
    <t>44121327</t>
  </si>
  <si>
    <t>CASTILLO ALVARADO, DARWIN</t>
  </si>
  <si>
    <t>604961DCATA9</t>
  </si>
  <si>
    <t>PIURA-MORROPON-CHULUCANAS-ASENT. H. LUIS DE LA PUENTE UCEDA MZ. B LT. 9</t>
  </si>
  <si>
    <t>475-02142827-0-30</t>
  </si>
  <si>
    <t>darcasal.83@hotmail.com</t>
  </si>
  <si>
    <t>41909892</t>
  </si>
  <si>
    <t>CHIZA MILLA, JOHNNY JOHN</t>
  </si>
  <si>
    <t>598861JCMZL2</t>
  </si>
  <si>
    <t>LIMA-LIMA-CARABAYLLO-MZ. 13 LT 15 P. JOVEN EL PROGRESO SECTOR 3</t>
  </si>
  <si>
    <t>0011-0057-0297097084</t>
  </si>
  <si>
    <t>johnchizamilla@gmail.com</t>
  </si>
  <si>
    <t>45429024</t>
  </si>
  <si>
    <t>CHUINGA FACUNDO, EDGAR SANTIAGO</t>
  </si>
  <si>
    <t>CASERIO HUANDO S/N PIURA-HUANCABAMBA-SAN MIGUEL DE EL FAIQUE </t>
  </si>
  <si>
    <t>475-71830809-0-30</t>
  </si>
  <si>
    <t>edgarsantiagochuingafacundo@gmail.com</t>
  </si>
  <si>
    <t>74857927</t>
  </si>
  <si>
    <t>CRUZ ASCONA, KLEINER JOSE</t>
  </si>
  <si>
    <t>PIURA-HUANCABAMBA-SAN MIGUEL DEL FAIQUE-CAS CHOCOCA</t>
  </si>
  <si>
    <t>475-72351401-0-81</t>
  </si>
  <si>
    <t>geinercruz826@gmail.com</t>
  </si>
  <si>
    <t>41187530</t>
  </si>
  <si>
    <t>CRUZ SILVA, HECTOR LUIS</t>
  </si>
  <si>
    <t>598731HCSZV0</t>
  </si>
  <si>
    <t>CASERIO PAREDONES S/N PIURA-PIURA-CATACAOS</t>
  </si>
  <si>
    <t>475-90682912-0-58</t>
  </si>
  <si>
    <t>hectorluissilva@hotmail.com</t>
  </si>
  <si>
    <t>76377282</t>
  </si>
  <si>
    <t>GIRON NANQUEN, JESUS</t>
  </si>
  <si>
    <t>CALLE ABELARDO QUIÑONEZ ASENT.H. CALIXTO BALAREZO MZ. H LT. 22 PIURA-PIURA-CASTILLA</t>
  </si>
  <si>
    <t>475-72870130-0-49</t>
  </si>
  <si>
    <t>jesusgiron199412@gmail.com</t>
  </si>
  <si>
    <t>74572701</t>
  </si>
  <si>
    <t>GUERRA GONZALES, PEDRO ALDAIR</t>
  </si>
  <si>
    <t>656081PGGRZ4</t>
  </si>
  <si>
    <t>LIMA-LIMA-VILLA EL SALVADOR-MZ. A LT.14 BAR 3 PARCEL. SUB-PARCELA B AGR. PACHACAMAC</t>
  </si>
  <si>
    <t>475-73601016-0-18</t>
  </si>
  <si>
    <t>guerragonzalespedroaldair34@gmail.com</t>
  </si>
  <si>
    <t>80343553</t>
  </si>
  <si>
    <t>JIMENEZ ALVERCA, RUPERTO</t>
  </si>
  <si>
    <t>PIURA-MORROPON-SAN JUAN DE BIGOTE-CP. SAN MARTIN BAJO S/N</t>
  </si>
  <si>
    <t>jimenezalvercaruperto@gmail.com</t>
  </si>
  <si>
    <t>70500896</t>
  </si>
  <si>
    <t>LA CHIRA MORE, JOSE DANIEL</t>
  </si>
  <si>
    <t>673791JCMRE4</t>
  </si>
  <si>
    <t>PIURA-PIURA-CASTILLA-MZ. 01 LT.21 ASENT. H. EL INDIO</t>
  </si>
  <si>
    <t>475-90484120-0-58</t>
  </si>
  <si>
    <t>lachiramoredaniel@gmail.com</t>
  </si>
  <si>
    <t>47738336</t>
  </si>
  <si>
    <t>MORALES REQUEJO, EDDIN</t>
  </si>
  <si>
    <t>CAR. BAÑOS TERMALES MZ-02 LT-03 SAN MARTIN-MOYOBAMBA-MOYOBAMBA </t>
  </si>
  <si>
    <t>435-90489134-0-82</t>
  </si>
  <si>
    <t>eddinmoralesrequejo@gmail.com</t>
  </si>
  <si>
    <t>02875738</t>
  </si>
  <si>
    <t>MORALES RUIZ, ERNILDO</t>
  </si>
  <si>
    <t>272441EMRAZ1</t>
  </si>
  <si>
    <t>PIURA-PIURA-CASTILLA-MZ G LT 02 ASENT. H. CIUDAD DE DIOS</t>
  </si>
  <si>
    <t>475-90469596-0-86</t>
  </si>
  <si>
    <t>moralesernildo@gmail.com</t>
  </si>
  <si>
    <t>47294593</t>
  </si>
  <si>
    <t>NEIRA CRUZ, ALBERTINO FRANCISCO</t>
  </si>
  <si>
    <t>638541ANCRZ6</t>
  </si>
  <si>
    <t>PIURA-HUANCABAMBA-EL CARMEN DE LA FRONTERA-C.P.SALALAS S/N</t>
  </si>
  <si>
    <t>570-72034437-0-11</t>
  </si>
  <si>
    <t>francisconeiracruz@hotmail.com</t>
  </si>
  <si>
    <t>47228713</t>
  </si>
  <si>
    <t>REUSCHE JIMENEZ, EDDY JAVIER</t>
  </si>
  <si>
    <t>632521ERJSE5</t>
  </si>
  <si>
    <t>PIURA-PIURA-CASTILLA-CALLE G ASENT. H. EL INDIO MZ. H1 LT 38</t>
  </si>
  <si>
    <t>475-90489483-0-74</t>
  </si>
  <si>
    <t>reuschejimeneze@gmail.com</t>
  </si>
  <si>
    <t>42399390</t>
  </si>
  <si>
    <t>ROJAS OLIVERA, WILSON</t>
  </si>
  <si>
    <t>607981WROAV3</t>
  </si>
  <si>
    <t>SAN MARTIN-RIOJA-RIOJA-JR. VENECIA 460</t>
  </si>
  <si>
    <t>435-7065784-0-36</t>
  </si>
  <si>
    <t>wilsonoliverarojas@gmail.com</t>
  </si>
  <si>
    <t>42595360</t>
  </si>
  <si>
    <t>SANTOS FACUNDO, ORLANDO</t>
  </si>
  <si>
    <t>AV.CESAR CANEVARO 155 URB.VALLE SHARON LIMA-LIMA-SAN JUAN DE MIRAFLORES  </t>
  </si>
  <si>
    <t>0011-0717-0200365184</t>
  </si>
  <si>
    <t>santosfacundoorlando7@gmail.com</t>
  </si>
  <si>
    <t>10187364</t>
  </si>
  <si>
    <t>SEMINARIO PRECIADO, JOSE</t>
  </si>
  <si>
    <t>543111JSPIC8</t>
  </si>
  <si>
    <t>LIMA-LIMA-SAN MARTIN DE PORRAS-MZ.R LT. 28 ASOC. VIV ROSARIO DEL NORTE</t>
  </si>
  <si>
    <t>475-01447632-0-12</t>
  </si>
  <si>
    <t>joseseminariopreciado907@gmail.com</t>
  </si>
  <si>
    <t>02878937</t>
  </si>
  <si>
    <t>SERNAQUE RAMOS, EDILBERTO</t>
  </si>
  <si>
    <t>MAESTRO</t>
  </si>
  <si>
    <t>580071ESRNO8</t>
  </si>
  <si>
    <t>CALLE RAMON CASTILLA S/N PIURA-PIURA-LA ARENA</t>
  </si>
  <si>
    <t>210-01-7198019</t>
  </si>
  <si>
    <t>46034065</t>
  </si>
  <si>
    <t>SUYON RIVERA, JORGE LIZANDRO</t>
  </si>
  <si>
    <t>628131JSROE1</t>
  </si>
  <si>
    <t>PIURA-SULLANA QUERECOTILLO-ASENT. H. OBDULIO RIVERA MZ. G LT 3 1ETAPA</t>
  </si>
  <si>
    <t>475-90471922-0-37</t>
  </si>
  <si>
    <t>jorgelizandro.031189@gmail.com</t>
  </si>
  <si>
    <t>46621371</t>
  </si>
  <si>
    <t>TABOADA JIMENEZ, PEDRO MIGUEL</t>
  </si>
  <si>
    <t>627081PTJOE5</t>
  </si>
  <si>
    <t>PIURA-PIURA-CASTILLA-ASENT. H. EL INDIO ETAPA 2DA MZ. G LT. 35</t>
  </si>
  <si>
    <t>475-90483305-0-35</t>
  </si>
  <si>
    <t>no@bcp.com.pe</t>
  </si>
  <si>
    <t>48667457</t>
  </si>
  <si>
    <t>TINEO CARRASCO, ULISES GAMALI</t>
  </si>
  <si>
    <t>ASENT.H. MADRE TERESA DE CALCUTA MZ. B LT. 03 PIURA-PIURA-CASTILLA </t>
  </si>
  <si>
    <t>475-90471578-0-89</t>
  </si>
  <si>
    <t>tineocarrascoulises@gmail.com</t>
  </si>
  <si>
    <t>47235391</t>
  </si>
  <si>
    <t>TINEO TINEO, PEDRO PABLO</t>
  </si>
  <si>
    <t>634151PTTEE6</t>
  </si>
  <si>
    <t>PIURA-HUANCABAMBA-HUARMACA-CASERIO CHIGNIA ALTA S/N</t>
  </si>
  <si>
    <t>475-98347023-0-84</t>
  </si>
  <si>
    <t>tineotineopedropablo@gmail.com</t>
  </si>
  <si>
    <t>80241039</t>
  </si>
  <si>
    <t>TOCTO CONCHA, ANDRES</t>
  </si>
  <si>
    <t>CAS.SAN JUAN DE PORONGO-SAN MARTIN-TOCACHE-UCHIZA</t>
  </si>
  <si>
    <t>210-01-5492312</t>
  </si>
  <si>
    <t>toctoa098.@gmail.com</t>
  </si>
  <si>
    <t>16676207</t>
  </si>
  <si>
    <t>VALDERRAMA MENDOZA, JORGE ARTURO</t>
  </si>
  <si>
    <t>248351JVMDD3</t>
  </si>
  <si>
    <t>LAMBAYEQUE-CHICLAYO-LA VICTORIA-CALLE OLLANTAY161</t>
  </si>
  <si>
    <t>0011-0814-0243244507-16</t>
  </si>
  <si>
    <t>jorgevalderramamendoza@gmail.com</t>
  </si>
  <si>
    <t>73072100</t>
  </si>
  <si>
    <t>YUYARIMA HUAICAMA, ALEXIS LEONEL</t>
  </si>
  <si>
    <t>343531AYHAI0</t>
  </si>
  <si>
    <t>LIMA-LIMA-SANTA ANITA-AV. TUPAC AMARU 177 COOP.LA UNIVERSAL 1RA ETAPA</t>
  </si>
  <si>
    <t>191-71665285-0-74</t>
  </si>
  <si>
    <t>alexisyuri40@gmail.com</t>
  </si>
  <si>
    <t>48330584</t>
  </si>
  <si>
    <t>HUAMAN GARCIA, ANIVAL</t>
  </si>
  <si>
    <t>191-95505061-0-56</t>
  </si>
  <si>
    <t>anivalhuamangarcia0594@gmail.com</t>
  </si>
  <si>
    <t>43973841</t>
  </si>
  <si>
    <t>LIZANA CRUZ, JUAN MANUEL</t>
  </si>
  <si>
    <t>617431JLCAZ8</t>
  </si>
  <si>
    <t>JUZGARA PIURA-HUANCABAMBA-HUANCABAMBA </t>
  </si>
  <si>
    <t>lizanacruzjuan@gmail.com</t>
  </si>
  <si>
    <t>02852057</t>
  </si>
  <si>
    <t xml:space="preserve">GUERRERO BOBADILLA, RENE </t>
  </si>
  <si>
    <t>571881RGBRA9</t>
  </si>
  <si>
    <t>ASENT.H. LA PRIMAVERA 2 ETAPA MZ. J LT. 21 PIURA-PIURA-CASTILLA </t>
  </si>
  <si>
    <t>475-95843013-0-81</t>
  </si>
  <si>
    <t>renegb5@hotmail.com</t>
  </si>
  <si>
    <t>77472336</t>
  </si>
  <si>
    <t>GARCIA HUAMAN, MAYKER</t>
  </si>
  <si>
    <t>210-01-5641107</t>
  </si>
  <si>
    <t>garciahumanmaiker03@gmail.com</t>
  </si>
  <si>
    <t>40263448</t>
  </si>
  <si>
    <t>MENDOZA ABAD, ELVER CESAR</t>
  </si>
  <si>
    <t>586921EMADD1</t>
  </si>
  <si>
    <t>TALARITA CALLE ATAHUALPA 435 PIURA-PIURA-CASTILLA</t>
  </si>
  <si>
    <t>475-01656613-0-04</t>
  </si>
  <si>
    <t>elberabad15@gmail.com</t>
  </si>
  <si>
    <t>73584454</t>
  </si>
  <si>
    <t>CHAPA PAZ, FERNANDO JHONATAN</t>
  </si>
  <si>
    <t>ASENT.H. JOSE CARLOS MARIATEGUI MZ. C LT. 14 PIURA-PIURA-LA UNION</t>
  </si>
  <si>
    <t>475-99169934-0-07</t>
  </si>
  <si>
    <t>fernandojhonatanchapapaz@gmail.com</t>
  </si>
  <si>
    <t>74857928</t>
  </si>
  <si>
    <t>CRUZ ASCONA, YOVERLI JOSE</t>
  </si>
  <si>
    <t>663591YCAZO1</t>
  </si>
  <si>
    <t>CHOCOCA PIURA-HUANCABAMBA-SAN MIGUEL DE EL FAIQUE</t>
  </si>
  <si>
    <t>cruzasconayoverli@gmail.com</t>
  </si>
  <si>
    <t>71767702</t>
  </si>
  <si>
    <t>GARCIA PURIZACA, RENZO GUSTAVO</t>
  </si>
  <si>
    <t>CALLE AREQUIPA 209 SANTA CLARA PIURA-SECHURA-CRISTO NOS VALGA  </t>
  </si>
  <si>
    <t>475-72816783-0-62</t>
  </si>
  <si>
    <t>renzogarciapurizaca@hotmail.com</t>
  </si>
  <si>
    <t>40645595</t>
  </si>
  <si>
    <t>GASPAR BANCAYAN, ARMANDO</t>
  </si>
  <si>
    <t>CALLE SALITRAL 249 ASENT.H. SANTA ROSA VII ETAPA PIURA-PIURA-VEINTISEIS DE OCTUBRE  </t>
  </si>
  <si>
    <t>475-90577978-0-63</t>
  </si>
  <si>
    <t>gasparbancayanarmando@gmail.com</t>
  </si>
  <si>
    <t>47396682</t>
  </si>
  <si>
    <t>HUAMAN HUAMAN, SEGUNDO ALEJANDRO</t>
  </si>
  <si>
    <t>475-72400531-0-07</t>
  </si>
  <si>
    <t>shuamanhuaman9@gmail.com</t>
  </si>
  <si>
    <t>47472394</t>
  </si>
  <si>
    <t>MORALES CRUZ, ADAN</t>
  </si>
  <si>
    <t>CASERIO FLOR DE CAFE LORETO-UCAYALI-PAMPA HERMOSA </t>
  </si>
  <si>
    <t>475-90367279-0-36</t>
  </si>
  <si>
    <t>moralescruzadan.1991@gmail.com</t>
  </si>
  <si>
    <t>43896313</t>
  </si>
  <si>
    <t>HUAMAN RAMIREZ, IVETH MEDALID</t>
  </si>
  <si>
    <t>LICENCIADA ENFERMERA</t>
  </si>
  <si>
    <t>617330IHRMI6</t>
  </si>
  <si>
    <t>MZ.E-3 LT.16 P. JOVEN TACALA PIURA-PIURA-CASTILLA</t>
  </si>
  <si>
    <t>475-78142069-0-40</t>
  </si>
  <si>
    <t>ivethmedalidh@gmail.com</t>
  </si>
  <si>
    <t>75822988</t>
  </si>
  <si>
    <t>644861WGPCA5</t>
  </si>
  <si>
    <t>CALLE LA UNION 132 PIURA-AYABACA-SAPILLICA</t>
  </si>
  <si>
    <t>475-39108207-0-97</t>
  </si>
  <si>
    <t>leogarciapalacios@gmail.com</t>
  </si>
  <si>
    <t>73322241</t>
  </si>
  <si>
    <t>AGUILAR RAMIREZ, JOSE ARMANDO</t>
  </si>
  <si>
    <t>657421JARII1</t>
  </si>
  <si>
    <t>MZ. F - 27 AA.HH. JESUS DE NAZARETH PIURA-PIURA-VEINTISEIS DE OCTUBRE </t>
  </si>
  <si>
    <t>475-01987487-0-19</t>
  </si>
  <si>
    <t>joseaguilarramirez621@gmail.com</t>
  </si>
  <si>
    <t>80176032</t>
  </si>
  <si>
    <t>GARCIA ORTIZ, JIMMY HUMBERTO</t>
  </si>
  <si>
    <t>583211JGOCI2</t>
  </si>
  <si>
    <t>MZ.D6 LT.16 ASENT.H.LA PRIMAVERA PIURA-PIURA-CASTILLA</t>
  </si>
  <si>
    <t>0011-0579-0213815260</t>
  </si>
  <si>
    <t>jgo17071977@gmail.com</t>
  </si>
  <si>
    <t>42915136</t>
  </si>
  <si>
    <t>VILLAVICENCIO PEÑA, NOE</t>
  </si>
  <si>
    <t>CA. SAN MARTIN 3060 PIURA-AYABACA-SICCHEZ</t>
  </si>
  <si>
    <t>noevillavicencio367@gmail.com</t>
  </si>
  <si>
    <t>03212924</t>
  </si>
  <si>
    <t>JULCA GUERRERO MIGUEL FLORENTINO</t>
  </si>
  <si>
    <t>533891MJGCR3</t>
  </si>
  <si>
    <t>MZ. F - 22 CASERIO COYONA PIURA-HUANCABAMBA-CANCHAQUE </t>
  </si>
  <si>
    <t>210-01-5919612</t>
  </si>
  <si>
    <t>miguelflorentinojulcaguerrero@gmail.com</t>
  </si>
  <si>
    <t>46070674</t>
  </si>
  <si>
    <t>COELLO CARHUAPOMA, ABAD</t>
  </si>
  <si>
    <t>CASERIO COYONA PIURA-HUANCABAMBA-CANCHAQUE</t>
  </si>
  <si>
    <t>210-01-5690476</t>
  </si>
  <si>
    <t>coellocarhuapoma18@gmail.com</t>
  </si>
  <si>
    <t>48047158</t>
  </si>
  <si>
    <t>LABAN GARCIA, OSCAR RUBEN</t>
  </si>
  <si>
    <t>60040331</t>
  </si>
  <si>
    <t>MALCA CHUGNAS, SEGUNDO DARWIN</t>
  </si>
  <si>
    <t>CASERIO EL MOLINO CAJAMARCA-SAN MIGUEL-EL PRADO</t>
  </si>
  <si>
    <t>475-90641437-0-64</t>
  </si>
  <si>
    <t>malcachugnas@gmail.com</t>
  </si>
  <si>
    <t>47897164</t>
  </si>
  <si>
    <t>OJEDA PEÑA, JUAN JOSE</t>
  </si>
  <si>
    <t>CALLE SAN PEDRO 327 PIURA-PIURA-CASTILLA</t>
  </si>
  <si>
    <t>535-02892358-0-92</t>
  </si>
  <si>
    <t>juan.jose.op22@gmail.com</t>
  </si>
  <si>
    <t>48818837</t>
  </si>
  <si>
    <t>CORDOVA HUANCAS, EDWIN DAVID</t>
  </si>
  <si>
    <t>PSJ. MUNICIPAL ASENT.H. PILAR NORES MZ. C LT. 05 PIURA-SULLANA-SULLANA  </t>
  </si>
  <si>
    <t>0011-0265-0200790628</t>
  </si>
  <si>
    <t>cordovahuancase@gmail.com</t>
  </si>
  <si>
    <t>40614095</t>
  </si>
  <si>
    <t>GARCIA HUAMAN, MIGUEL ENRIQUE</t>
  </si>
  <si>
    <t>593731MGHCM8</t>
  </si>
  <si>
    <t>JR.LORETO 150 PERALES LIMA-LIMA-SANTA ANITA</t>
  </si>
  <si>
    <t>miguelenrique608@gmail.com</t>
  </si>
  <si>
    <t>04328755</t>
  </si>
  <si>
    <t>HUAMAN CASTRO,  HEMERON</t>
  </si>
  <si>
    <t>AV. REPUBLICA 532 MZ. 8- 0 LT. 11 LIMA-LIMA-VILLA MARIA DEL TRIUNFO </t>
  </si>
  <si>
    <t>0011-0328-02001992447</t>
  </si>
  <si>
    <t>46222844</t>
  </si>
  <si>
    <t>VILELA MORE, LUIS JAVIER</t>
  </si>
  <si>
    <t>CALLE TUMBES 1009 PIURA-PIURA-LA UNION </t>
  </si>
  <si>
    <t>475-70366128-0-54</t>
  </si>
  <si>
    <t>vilelamorej@gmail.com</t>
  </si>
  <si>
    <t>62496907</t>
  </si>
  <si>
    <t>LACHIRA ANCAJIMA, JONATHAN GABRIEL</t>
  </si>
  <si>
    <t>CASERIO SIMBILA PIURA-PIURA-CATACAOS</t>
  </si>
  <si>
    <t>475-07109861-0-35</t>
  </si>
  <si>
    <t>jonathanlachira.21@hotmail.com</t>
  </si>
  <si>
    <t>41782662</t>
  </si>
  <si>
    <t>GUTIERREZ CONTRERAS, FRANK RENATO</t>
  </si>
  <si>
    <t>604351FGCIT3</t>
  </si>
  <si>
    <t>CALLE ANTUNEZ DE MAYOLO 384 URB LOS GRANADOS LA LIBERTAD-TRUJILLO-TRUJILLO  </t>
  </si>
  <si>
    <t>001108140223387980</t>
  </si>
  <si>
    <t>frankrenato@hotmail.com</t>
  </si>
  <si>
    <t>43946364</t>
  </si>
  <si>
    <t>BERRU BERRU LUCRECIO</t>
  </si>
  <si>
    <t>601011LBBRR1</t>
  </si>
  <si>
    <t>CASERIO ALTOS POCLUS</t>
  </si>
  <si>
    <t>415-70883756-0-10</t>
  </si>
  <si>
    <t>lucrecioberrub82@gmail.com</t>
  </si>
  <si>
    <t>73706575</t>
  </si>
  <si>
    <t>MIRANDA SOSA, PEDRO FERNANDO</t>
  </si>
  <si>
    <t>ASENT.H. 02 DE AGOSTO MZ. P LT. 07 PIURA-PAITA-PAITA</t>
  </si>
  <si>
    <t>475-90015397-0-00</t>
  </si>
  <si>
    <t>pedrofernandomirandasosa@gmail.com</t>
  </si>
  <si>
    <t>43698410</t>
  </si>
  <si>
    <t>MORE ALBURQUEQUE, JULIO CESAR</t>
  </si>
  <si>
    <t>616201JMAEU9</t>
  </si>
  <si>
    <t>JR. DIEGO FERRE 305 PIURA-MORROPON-CHULUCANAS  </t>
  </si>
  <si>
    <t>475-71461251-0-39</t>
  </si>
  <si>
    <t>juliocesarmoreal86@gmail.com</t>
  </si>
  <si>
    <t>46439338</t>
  </si>
  <si>
    <t>NIZAMA RIVAS, JHONY DARWIN</t>
  </si>
  <si>
    <t>629281JNRAA3</t>
  </si>
  <si>
    <t>CALLE PRINCIPAL 0075 CASERIO PAREDONES PIURA-PIURA-CATACAOS </t>
  </si>
  <si>
    <t>0011-0268-0200303014</t>
  </si>
  <si>
    <t>jhonynizama2@gmail.com</t>
  </si>
  <si>
    <t>03355925</t>
  </si>
  <si>
    <t>AGURTO PALACIOS, DOMINGO</t>
  </si>
  <si>
    <t>CL CESAR VELASQUEZ MANRIQUE MZ A LT 17 ASENT.H. LOS GERANIOS TUMBES-ZARUMILLA-AGUAS VERDES </t>
  </si>
  <si>
    <t>475-90551752-0-73</t>
  </si>
  <si>
    <t>agurtopalciosdomingo65@gmail.com</t>
  </si>
  <si>
    <t>46805934</t>
  </si>
  <si>
    <t>BERECHE CRUZ, NELSON ENRIQUE</t>
  </si>
  <si>
    <t>636261NBCEZ5</t>
  </si>
  <si>
    <t>VILLA BATANES MZ.Y LT.18 PIURA-MORROPON-CHULUCANAS</t>
  </si>
  <si>
    <t>475-91194932-0-50</t>
  </si>
  <si>
    <t>berechecruznelson92@gmail.com</t>
  </si>
  <si>
    <t>42956811</t>
  </si>
  <si>
    <t>CORDOVA ATARAMA, MARTIN</t>
  </si>
  <si>
    <t>611731MCADR6</t>
  </si>
  <si>
    <t>475-03622124-0-69</t>
  </si>
  <si>
    <t>martincordovaatarama@hotmail.com</t>
  </si>
  <si>
    <t>72926170</t>
  </si>
  <si>
    <t>SILVA LARA, DANY ULISES</t>
  </si>
  <si>
    <t>VILLA BATANES MZ.U LT.08 PIURA-MORROPON-CHULUCANAS  </t>
  </si>
  <si>
    <t>475-75015183-0-69</t>
  </si>
  <si>
    <t>uliseslaradany@gmail.com</t>
  </si>
  <si>
    <t>74307176</t>
  </si>
  <si>
    <t>GUERRERO GUEVARA, THIERRY JUNIOR</t>
  </si>
  <si>
    <t>CASERIO EL ALUMBRE S/N PIURA-HUANCABAMBA-HUANCABAMBA </t>
  </si>
  <si>
    <t>475-90623353-0-97</t>
  </si>
  <si>
    <t>guerreroguevarajuniorsmith743@gmail.com</t>
  </si>
  <si>
    <t>03236324</t>
  </si>
  <si>
    <t>HUAMAN GARCIA, CELESTINO</t>
  </si>
  <si>
    <t>CAYONA PIURA-HUANCABAMBA-CANCHAQUE</t>
  </si>
  <si>
    <t>00110579-0203709527</t>
  </si>
  <si>
    <t>huamangarciacg@gmail.com</t>
  </si>
  <si>
    <t>17640568</t>
  </si>
  <si>
    <t>LIZA CORREA, JORGE HUGO</t>
  </si>
  <si>
    <t>576041JLCAR1</t>
  </si>
  <si>
    <t>AV.PROLONG.SAN MARTIN 47 LAMBAYEQUE-CHICLAYO-POMALCA</t>
  </si>
  <si>
    <t>0011-0579-0215819387</t>
  </si>
  <si>
    <t>hugolizacorrea2019@gmail.com</t>
  </si>
  <si>
    <t>19056419</t>
  </si>
  <si>
    <t>ROJAS GOMEZ, SABINO</t>
  </si>
  <si>
    <t>570891SRGAE5</t>
  </si>
  <si>
    <t>CALLE ENCARNACION ROMERO 127 LA LIBERTAD-OTUZCO-PARANDAY</t>
  </si>
  <si>
    <t>570-79207214-0-40</t>
  </si>
  <si>
    <t>sabinorojasgomez1@gmail.com</t>
  </si>
  <si>
    <t>73171737</t>
  </si>
  <si>
    <t>BERECHE CRUZ, YAN CARLOS</t>
  </si>
  <si>
    <t>647911YBCEZ9</t>
  </si>
  <si>
    <t>475-70076328-0-27</t>
  </si>
  <si>
    <t>berechecruzyan95@gmail.com</t>
  </si>
  <si>
    <t>03211181</t>
  </si>
  <si>
    <t>GUEVARA CANO, IGNACIO</t>
  </si>
  <si>
    <t>534501IGCVO6</t>
  </si>
  <si>
    <t>210-01-8036186</t>
  </si>
  <si>
    <t>guevaracanoignacio@gmail.com</t>
  </si>
  <si>
    <t>42396284</t>
  </si>
  <si>
    <t>URBINA VIERA, LEE ERICSON</t>
  </si>
  <si>
    <t>596091LUVIR1</t>
  </si>
  <si>
    <t>CALLE SAN MARTIN 317 ASENT. H. CAMPO POLO PIURA-PIURA-CASTILLA</t>
  </si>
  <si>
    <t>leoericksonurbinaviera@gmail.com</t>
  </si>
  <si>
    <t>71030142</t>
  </si>
  <si>
    <t>TICLIAHUANCA CHUINGA, WILMER</t>
  </si>
  <si>
    <t>CASERIO INGANO GRANDE S/N PIURA-HUANCABAMBA-SONDORILLO</t>
  </si>
  <si>
    <t>80108021001836000000</t>
  </si>
  <si>
    <t>ticliahuancawilmer1@gmail.com</t>
  </si>
  <si>
    <t>75114168</t>
  </si>
  <si>
    <t>BORRERO RIVERA, JAVIER SMITH</t>
  </si>
  <si>
    <t>ASENT.H. NUEVA ESPERANZA 2 ETAPA MZ. D7 LT. 44 PIURA-PIURA-VEINTISEIS DE OCTUBRE  </t>
  </si>
  <si>
    <t>475-79583132-0-59</t>
  </si>
  <si>
    <t>javierborrero15@gmail.com</t>
  </si>
  <si>
    <t>02825015</t>
  </si>
  <si>
    <t>RIVAS VIERA, CARLOS ALBERTO</t>
  </si>
  <si>
    <t>259551CRVAR3</t>
  </si>
  <si>
    <t>AV.PROGRESO 2815 PIURA-PIURA-CASTILLA</t>
  </si>
  <si>
    <t>475-01136159-0-93</t>
  </si>
  <si>
    <t>carlosalbertoriveraviera24@gmail.com</t>
  </si>
  <si>
    <t>02875043</t>
  </si>
  <si>
    <t>SAAVEDRA CHERO, HECTOR</t>
  </si>
  <si>
    <t>579211HSCVR0</t>
  </si>
  <si>
    <t>JR. FERNANDO BELAUNDE ASENT.H. CHRISTIAN REQUENA MZ. A LT. 21 PIURA-PIURA-CATACAOS  </t>
  </si>
  <si>
    <t>475-96452609-0-35</t>
  </si>
  <si>
    <t>hector.saavedra.1976@gmail.com</t>
  </si>
  <si>
    <t>02776354</t>
  </si>
  <si>
    <t>VIERA CHAVEZ, BALTAZAR</t>
  </si>
  <si>
    <t>526491BVCRV4</t>
  </si>
  <si>
    <t>ASENT.H.INDEPENDENCIAMZ.G LT.5 PIURA-PIURA-CASTILLA </t>
  </si>
  <si>
    <t>475-05053055-0-54</t>
  </si>
  <si>
    <t>baltazarviera@gmail.com</t>
  </si>
  <si>
    <t>47707320</t>
  </si>
  <si>
    <t>ARRIOLA JIMENEZ, BARTOLO</t>
  </si>
  <si>
    <t>AV. SANTA CRUZ 811 ASENT.H. EL OBRERO PIURA-SULLANA-SULLANA </t>
  </si>
  <si>
    <t>210-01-5567931                                  801-080-210015567931-35</t>
  </si>
  <si>
    <t>bartoloarriolajimenez@gmail.com</t>
  </si>
  <si>
    <t>47759233</t>
  </si>
  <si>
    <t>COELLO CARHUAPOMA, HILARIO</t>
  </si>
  <si>
    <t>636441HCCLH4</t>
  </si>
  <si>
    <t>ASENT.H. LOS CEDROS II ETAPA MZ. Y LT. 16 -CALLAO-VENTANILLA </t>
  </si>
  <si>
    <t>coellocarhuapoma9@gmail.com</t>
  </si>
  <si>
    <t>80370688</t>
  </si>
  <si>
    <t>NEYRA GUEVARA, GUZMAN</t>
  </si>
  <si>
    <t>guzmanneyra77@gmail.com</t>
  </si>
  <si>
    <t>44205669</t>
  </si>
  <si>
    <t>OSORIO CERVANTES, JUAN MANUEL</t>
  </si>
  <si>
    <t>618801JOCRV4</t>
  </si>
  <si>
    <t>MZ.2 LT.7 ASENT.H.SOLIDARIDAD LIMA-LIMA-SAN JUAN DE MIRAFLORES  </t>
  </si>
  <si>
    <t>194-99051356-0-73</t>
  </si>
  <si>
    <t>juanosorio1@gmail.com</t>
  </si>
  <si>
    <t>32545420</t>
  </si>
  <si>
    <t>NIMA HERRERA, SANTOS MARCIANO</t>
  </si>
  <si>
    <t>268531SNHAR4</t>
  </si>
  <si>
    <t>CASERIO BELEN S/N PIURA-MORROPON-CHULUCANAS  </t>
  </si>
  <si>
    <t>475-73858546-0-48</t>
  </si>
  <si>
    <t>marcialnimaherreras@gmail.com</t>
  </si>
  <si>
    <t>80476882</t>
  </si>
  <si>
    <t>SANCHEZ ODAR, WALTER</t>
  </si>
  <si>
    <t>CASERIO SERRAN PIURA-MORROPON-SALITRAL</t>
  </si>
  <si>
    <t>210-01-7284042</t>
  </si>
  <si>
    <t>waltersanchez01@gmail.com</t>
  </si>
  <si>
    <t>42764782</t>
  </si>
  <si>
    <t>ANDRADE VALVERDE, JIMMY IVAN</t>
  </si>
  <si>
    <t>601711JAVRV0</t>
  </si>
  <si>
    <t>CALLE 15 DE AGOSTO 266 P.J. EL PLANETA LIMA-LIMA-LIMA  </t>
  </si>
  <si>
    <t>8983174434800</t>
  </si>
  <si>
    <t>j.ivan.andrade2020@hotmail.com</t>
  </si>
  <si>
    <t>03212548</t>
  </si>
  <si>
    <t>PEÑA PEÑA, ZENON</t>
  </si>
  <si>
    <t>CAS COYONA PIURA-HUANCABAMBA-CANCHAQUE </t>
  </si>
  <si>
    <t>475-91874599-0-81</t>
  </si>
  <si>
    <t>zpeñap05@gmail.com</t>
  </si>
  <si>
    <t>77089594</t>
  </si>
  <si>
    <t>BOBADILLA GARCIA, JEAN PIERE</t>
  </si>
  <si>
    <t>CAS. COYONA PIURA-HUANCABAMBA-CANCHAQUE</t>
  </si>
  <si>
    <t>475-72076279-0-79</t>
  </si>
  <si>
    <t>40648569</t>
  </si>
  <si>
    <t>GUERRERO BOBADILLA, ANGEL VIDARTE</t>
  </si>
  <si>
    <t>593661AGBRA9</t>
  </si>
  <si>
    <t>210-01-6609582</t>
  </si>
  <si>
    <t>angelguerrerobobadilla.27@gmail.com</t>
  </si>
  <si>
    <t>77229356</t>
  </si>
  <si>
    <t>GUERRERO CHINCHAY, JOSE GUSTAVO</t>
  </si>
  <si>
    <t>CASERIO CUMBICUS PIURA-HUANCABAMBA-HUANCABAMBA</t>
  </si>
  <si>
    <t>210-01-8053459</t>
  </si>
  <si>
    <t>guerrerochinchayjosegustavo13@gmail.com</t>
  </si>
  <si>
    <t>70550022</t>
  </si>
  <si>
    <t>LACHIRA YOVERA, WILLIAM DARWIN</t>
  </si>
  <si>
    <t>SUPERIOR COMPLETA  (INSTIT SUPER)</t>
  </si>
  <si>
    <t>9505011LHYEW003</t>
  </si>
  <si>
    <t>CALLE TUMBES 024 PEDREGAL GRANDE PIURA-PIURA-CATACAOS</t>
  </si>
  <si>
    <t>475-07108002-0-58</t>
  </si>
  <si>
    <t>darwinlachirayovera@gmail.com</t>
  </si>
  <si>
    <t>75919643</t>
  </si>
  <si>
    <t>HUAMAN ASCONA, KEVY ALDAIR</t>
  </si>
  <si>
    <t>PIURA-HUANCABAMBA-CANCHAQUE-CASERIO COYONA</t>
  </si>
  <si>
    <t>475-91063449-0-39</t>
  </si>
  <si>
    <t>huamanasconakevyaldair@gmail.com</t>
  </si>
  <si>
    <t>76504933</t>
  </si>
  <si>
    <t>IMAN AQUINO, WILLIAM</t>
  </si>
  <si>
    <t>644431WIANI0</t>
  </si>
  <si>
    <t>CASERIO CRUCETA PIURA-PIURA-TAMBO GRANDE</t>
  </si>
  <si>
    <t>0011-0814-0214234853</t>
  </si>
  <si>
    <t>923253591</t>
  </si>
  <si>
    <t>william.iman21@gmail.com</t>
  </si>
  <si>
    <t>44557457</t>
  </si>
  <si>
    <t>ECHE FIESTAS, MIGUEL RONALD</t>
  </si>
  <si>
    <t>620561MEFES6</t>
  </si>
  <si>
    <t>CALLE MIGUEL F. CERRO 1701 CASERIO LETIRA PIURA-SECHURA-VICE  </t>
  </si>
  <si>
    <t>475-70048021-0-34</t>
  </si>
  <si>
    <t>maicol64_3@hotmail.com</t>
  </si>
  <si>
    <t>47447144</t>
  </si>
  <si>
    <t>FIESTAS AQUINO, HECTOR LEONEL</t>
  </si>
  <si>
    <t>634941HFASI3</t>
  </si>
  <si>
    <t>CALLE MIGUEL F. CERRO 809 PIURA-SECHURA-VICE  </t>
  </si>
  <si>
    <t>898 3168673797</t>
  </si>
  <si>
    <t>fiestasaquinohectorleonel@gmail.com</t>
  </si>
  <si>
    <t>78023343</t>
  </si>
  <si>
    <t>GONZALES CHAPILLIQUEN, ALEXANDER JOEL</t>
  </si>
  <si>
    <t>663611AGCZP0</t>
  </si>
  <si>
    <t>CA. 03 DE MAYO 00383 CAS. LETIRA PIURA-SECHURA-VICE</t>
  </si>
  <si>
    <t>475-70043431-0-98</t>
  </si>
  <si>
    <t>jg910693951@gmail.com</t>
  </si>
  <si>
    <t>46965463</t>
  </si>
  <si>
    <t>MENA SAAVEDRA WILSON MARLON</t>
  </si>
  <si>
    <t>SOLDADOR</t>
  </si>
  <si>
    <t>634971WMSAV9</t>
  </si>
  <si>
    <t>ASENT.H. NUEVA ESPERANZA MZ. N10 LT. 05 PIURA-PIURA-VEINTISEIS DE OCTUBRE</t>
  </si>
  <si>
    <t>0011-0814-0229931127</t>
  </si>
  <si>
    <t>923720387</t>
  </si>
  <si>
    <t>car_gemenis@hotmail.com</t>
  </si>
  <si>
    <t>45676613</t>
  </si>
  <si>
    <t>NUÑEZ GONZALES, DAVID YOMAR</t>
  </si>
  <si>
    <t>CASERIO PIEDRAS NEGRAS PIURA-AYABACA-PAIMAS</t>
  </si>
  <si>
    <t>4655103207    018-655-004655103207-14</t>
  </si>
  <si>
    <t>44274724</t>
  </si>
  <si>
    <t>ROJAS CARRASCO, RONAL DANTE</t>
  </si>
  <si>
    <t>MASTRO DE OBRA</t>
  </si>
  <si>
    <t>618241RRCAR1</t>
  </si>
  <si>
    <t>ASENT.H. SANTA ROSA INT.1 MZ. B6 LT. 13 PIURA-PIURA-VEINTISEIS DE OCTUBRE </t>
  </si>
  <si>
    <t>001102680200441433</t>
  </si>
  <si>
    <t>rojitas.carrascoronald@gmail.com</t>
  </si>
  <si>
    <t>46401521</t>
  </si>
  <si>
    <t>RUIZ CHIROQUE, ENZO MARLO</t>
  </si>
  <si>
    <t>CALLE LA MERCED 609 PIURA-SECHURA-VICE</t>
  </si>
  <si>
    <t>475-01619403-0-18</t>
  </si>
  <si>
    <t>renzo.marlo.22@gmail.com</t>
  </si>
  <si>
    <t>77498044</t>
  </si>
  <si>
    <t>SALVADOR RIMAYCUNA, JORGE IVÁN</t>
  </si>
  <si>
    <t>CAS PIEDRA NEGRA PIURA-AYABACA-PAIMAS</t>
  </si>
  <si>
    <t>210-01-4948271    80102621001494827169</t>
  </si>
  <si>
    <t>45687219</t>
  </si>
  <si>
    <t>TINEO LARA, RAUL</t>
  </si>
  <si>
    <t>CASERIO MARAYPAMPA PIURA-HUANCABAMBA-HUARMACA</t>
  </si>
  <si>
    <t>210-01-3900995</t>
  </si>
  <si>
    <t>tineolarar@gmail.com</t>
  </si>
  <si>
    <t>41953043</t>
  </si>
  <si>
    <t>CULQUICONDOR JIMENEZ, WILMER</t>
  </si>
  <si>
    <t>CALLE LIMA S/N ASENT. H. SAN JOSE OBRERO PIURA-AYABACA-AYABACA </t>
  </si>
  <si>
    <t>475-73522100-0-05</t>
  </si>
  <si>
    <t>culquicondorjimenzwilmer@gmail.com</t>
  </si>
  <si>
    <t>76475818</t>
  </si>
  <si>
    <t>JIMENEZ GARCIA, JOBAN</t>
  </si>
  <si>
    <t>676711JJGEC9</t>
  </si>
  <si>
    <t>PIURA-MORROPON-SAN JUAN DE BIGOTE-CASERIO VIRGEN DEL CARMEN</t>
  </si>
  <si>
    <t>545-77782872-0-85</t>
  </si>
  <si>
    <t>jobanjimenezgarcia21@gmail.com</t>
  </si>
  <si>
    <t>80203004</t>
  </si>
  <si>
    <t>YAMUNAQUE CALVO, LUIS FELIPE</t>
  </si>
  <si>
    <t>573471LYCUV5</t>
  </si>
  <si>
    <t>MZ.C3 LT.2 ASENT.H.PRIMAVERA PIURA-PIURA-CASTILLA</t>
  </si>
  <si>
    <t>475-98198573-0-34</t>
  </si>
  <si>
    <t>yamunaquefelipe@gmail.com</t>
  </si>
  <si>
    <t>72296568</t>
  </si>
  <si>
    <t>NUNURA YOVERA, JUAN NEHEMÍAS</t>
  </si>
  <si>
    <t>668891JNYUE9</t>
  </si>
  <si>
    <t>CALLE MIGUEL F. CERRO 1066 CASERIO LETIRA PIURA-SECHURA-VICE  </t>
  </si>
  <si>
    <t>475-73856715-0-99</t>
  </si>
  <si>
    <t>nehemiasnunurayovera@gmail.com</t>
  </si>
  <si>
    <t>72122617</t>
  </si>
  <si>
    <t>PANTA JACINTO, ROBERT JHOEL</t>
  </si>
  <si>
    <t>657521RPJTI3</t>
  </si>
  <si>
    <t>SAN PEDRO 240 CAS.BECARA PIURA-SECHURA-VICE</t>
  </si>
  <si>
    <t>305-04052900-0-26</t>
  </si>
  <si>
    <t>robert20novienbre@gmail.com</t>
  </si>
  <si>
    <t>47860059</t>
  </si>
  <si>
    <t>PURIZACA ALVAREZ, JOEL HABACUC</t>
  </si>
  <si>
    <t>639801JPAIA3</t>
  </si>
  <si>
    <t>CALLE MIGUEL F CERRO 1065 CASERIO LETIRA PIURA-SECHURA-VICE  </t>
  </si>
  <si>
    <t>475-90318506-0-71</t>
  </si>
  <si>
    <t>purizacajoe@gmail.com</t>
  </si>
  <si>
    <t>73711500</t>
  </si>
  <si>
    <t>RUMICHE SÁNCHEZ, JOSUÉ ABEL</t>
  </si>
  <si>
    <t>664081JRSIC3</t>
  </si>
  <si>
    <t>CASERIO LETIRA PIURA-SECHURA-VICE </t>
  </si>
  <si>
    <t>475-76565240-0-83</t>
  </si>
  <si>
    <t>rumichejosue392@gmail.com</t>
  </si>
  <si>
    <t>72327885</t>
  </si>
  <si>
    <t>GUERRERO SARANGO, NEISER</t>
  </si>
  <si>
    <t>671861NGSRA6</t>
  </si>
  <si>
    <t>PIURA-PIURA-TAMBO GRANDE-CALLE GUARAGUAOS ALTO 133-A CAS. GUARAGUAOS ALTO</t>
  </si>
  <si>
    <t>475-07011013-0-90</t>
  </si>
  <si>
    <t>neiserguerrerosarango416@gmail.com</t>
  </si>
  <si>
    <t>03213590</t>
  </si>
  <si>
    <t>GARCIA GARCIA, AUGUSTO</t>
  </si>
  <si>
    <t>550751AGGCC5</t>
  </si>
  <si>
    <t>CASHUPAMPA PIURA-HUANCABAMBA-CANCHAQUE</t>
  </si>
  <si>
    <t>210-01-5641092</t>
  </si>
  <si>
    <t>939647540</t>
  </si>
  <si>
    <t>augustogarcia.30@hotmail.com</t>
  </si>
  <si>
    <t>48660024</t>
  </si>
  <si>
    <t>ENRRIQUEZ ADRIANO, JOSE LUIS</t>
  </si>
  <si>
    <t>ANEXO LA PERLA MZ. A LT. 181 PIURA-HUANCABAMBA-HUANCABAMBA  </t>
  </si>
  <si>
    <t>475-92599757-0-64</t>
  </si>
  <si>
    <t>jlenrriquezadriano5@gmail.com</t>
  </si>
  <si>
    <t>03213312</t>
  </si>
  <si>
    <t>HUAMAN GARCIA, LEONARDO</t>
  </si>
  <si>
    <t>CASERIO COLLONA S/N PIURA-HUANCABAMBA-CANCHAQUE </t>
  </si>
  <si>
    <t>210-01-6618627</t>
  </si>
  <si>
    <t>979410609</t>
  </si>
  <si>
    <t>leonardohuamangarcia02@gmail.com</t>
  </si>
  <si>
    <t>44269210</t>
  </si>
  <si>
    <t>SAN MARTIN MULATILLO, GUIDO</t>
  </si>
  <si>
    <t>CAS.LOS NARANJOS PIURA-AYABACA-SICCHEZ</t>
  </si>
  <si>
    <t>sanmartinmulatilloguido@gmail.com</t>
  </si>
  <si>
    <t>03355336</t>
  </si>
  <si>
    <t>VARONA ANTO, ANGEL ARCADIO</t>
  </si>
  <si>
    <t>540451AVAOO0</t>
  </si>
  <si>
    <t>ASENT.H. LUIS DE LA PUENTE UCEDA MZ. H LT. 06 PIURA-MORROPON-CHULUCANAS</t>
  </si>
  <si>
    <t>475-77645364-0-17</t>
  </si>
  <si>
    <t>carlosenriqiue_96@hotmail.com</t>
  </si>
  <si>
    <t>74245095</t>
  </si>
  <si>
    <t>VALENCIA RAMIREZ, LUIS JAVIER</t>
  </si>
  <si>
    <t>JR.CUZCO 1245-CHULUCANAS-MORROPON-PIURA</t>
  </si>
  <si>
    <t>475-92547041-0-16</t>
  </si>
  <si>
    <t>mn1256294@gmail.com</t>
  </si>
  <si>
    <t>44108848</t>
  </si>
  <si>
    <t>CARAMANTIN ROSAS, JESUS</t>
  </si>
  <si>
    <t>613001JCRAA0</t>
  </si>
  <si>
    <t>CALLE TUMBES1310-CHULUCANAS-MORRROPON-PIURA</t>
  </si>
  <si>
    <t>475-05578044-0-45</t>
  </si>
  <si>
    <t>jesuscaramantinrosas@gmail.com</t>
  </si>
  <si>
    <t>42106015</t>
  </si>
  <si>
    <t>GALLARDO RODRIGUEZ, SANTOS IVAN</t>
  </si>
  <si>
    <t>594531SGRLR4</t>
  </si>
  <si>
    <t>AA.HH LUIS DE LA PUENTE UCEDA  MZ.C LT.15-CHULUCANAS-MORROPON-PIURA</t>
  </si>
  <si>
    <t>475-73751952-0-78</t>
  </si>
  <si>
    <t>santosivangallardorodriquez@gmail.com</t>
  </si>
  <si>
    <t>03236235</t>
  </si>
  <si>
    <t>HERRERA PEÑA, FRANCO</t>
  </si>
  <si>
    <t>548221FHPRA7</t>
  </si>
  <si>
    <t>210-01-5761095                          801-080-210015761095-33</t>
  </si>
  <si>
    <t>francoherrera1@gmail.com</t>
  </si>
  <si>
    <t>47200394</t>
  </si>
  <si>
    <t>MORALES LABAN, NORVIL FACUNDO</t>
  </si>
  <si>
    <t>635361NMLAA6</t>
  </si>
  <si>
    <t>CASERIO COYONA MZ. F LT. 04 PIURA-HUANCABAMBA-CANCHAQUE  </t>
  </si>
  <si>
    <t>210-01-5588360</t>
  </si>
  <si>
    <t>facundomoraleslaban@hotmail.com</t>
  </si>
  <si>
    <t>02674484</t>
  </si>
  <si>
    <t>LOPEZ TEZEN, DANIEL</t>
  </si>
  <si>
    <t>541201DLTEE0</t>
  </si>
  <si>
    <t>ASENT.H. KURT BEER MZ. E LT. 22 PIURA-PIURA-VEINTISEIS DE OCTUBRE</t>
  </si>
  <si>
    <t>475-92989809-0-56</t>
  </si>
  <si>
    <t>RAGON VALLE</t>
  </si>
  <si>
    <t>daniellopeztesen@gmail.com</t>
  </si>
  <si>
    <t>48302190</t>
  </si>
  <si>
    <t>FLORES BARRANZUELA, JUAN LUIS</t>
  </si>
  <si>
    <t>337191JFBRR7</t>
  </si>
  <si>
    <t>CASERIO HUAPALAS MZ. A LT.42-CHULUCANAS- MORROPON-PIURA</t>
  </si>
  <si>
    <t>03360929</t>
  </si>
  <si>
    <t>JUAREZ ESTRADA, JOSE ANDRES</t>
  </si>
  <si>
    <t>542541JJERR8</t>
  </si>
  <si>
    <t>ASENT.H.ÑACARA SANTA  ROSA MZ. B LT.15-CHULUCANAS-MORROPON-PIURA</t>
  </si>
  <si>
    <t>475-98494825-0-29</t>
  </si>
  <si>
    <t>joseandresjuarezestrada@gmail.com</t>
  </si>
  <si>
    <t>03210284</t>
  </si>
  <si>
    <t>HUAMAN GARCIA, CARLOS ALBERTO</t>
  </si>
  <si>
    <t>210-01-5633112</t>
  </si>
  <si>
    <t>42569871</t>
  </si>
  <si>
    <t>CASTRO GARCIA, EDER JOSE</t>
  </si>
  <si>
    <t>P JOVEN CAMPO POLO JR AUGUSTO SALAZAR BONDY 208 PIURA-PIURA-CASTILLA </t>
  </si>
  <si>
    <t xml:space="preserve">ederjosecastrogarcia263@gmail.com </t>
  </si>
  <si>
    <t>74751292</t>
  </si>
  <si>
    <t>CORDOVA CORDOVA, MANUEL GUSTAVO</t>
  </si>
  <si>
    <t>CAS. PAMBARUMBE PIURA-MORROPON-SANTA CATALINA DE MOSSA </t>
  </si>
  <si>
    <t>475-90109627-0-82</t>
  </si>
  <si>
    <t>manuelgustavo1597@gmail.com</t>
  </si>
  <si>
    <t>42850876</t>
  </si>
  <si>
    <t xml:space="preserve">ELIAS ZURITA,EDGAR ALEXIS </t>
  </si>
  <si>
    <t>AV. PERU 216. CAMPO POLO PIURA-PIURA-CASTILLA</t>
  </si>
  <si>
    <t>alexiseliaszurita@gmail.com</t>
  </si>
  <si>
    <t>80177767</t>
  </si>
  <si>
    <t xml:space="preserve">MARTINEZ RODRIGUEZ, EDGAR ELIAS </t>
  </si>
  <si>
    <t>570901EMRTR8</t>
  </si>
  <si>
    <t>AV.SAN MARTIN 307 CAMPO POLO PIURA-PIURA-CASTILLA </t>
  </si>
  <si>
    <t>71293270</t>
  </si>
  <si>
    <t>GONZALES BERMEO, WALMER</t>
  </si>
  <si>
    <t>CASERIO SAQUIRAYUC BAJO S/N PIURA-HUANCABAMBA-HUANCABAMBA</t>
  </si>
  <si>
    <t>210-01-8604387  CCI 801-080-210018604387-39</t>
  </si>
  <si>
    <t>juanjuarezgiron1@gmail.com</t>
  </si>
  <si>
    <t>44527423</t>
  </si>
  <si>
    <t xml:space="preserve">HUAMAN ORTIZ, WALTER </t>
  </si>
  <si>
    <t>620381WHOMI1</t>
  </si>
  <si>
    <t>UPIS JESUS DE NAZARET MZ. D LT. 17 PIURA-PIURA-CASTILLA  </t>
  </si>
  <si>
    <t>475-72464021-0-38</t>
  </si>
  <si>
    <t>ortiz1987huaman@gmail.com</t>
  </si>
  <si>
    <t>47478269</t>
  </si>
  <si>
    <t>MOROCHO REYES, WALTER</t>
  </si>
  <si>
    <t>BARRIO LA LOMA S/N PIURA-AYABACA-SICCHEZ </t>
  </si>
  <si>
    <t>04-653-049752</t>
  </si>
  <si>
    <t>waltermorocho88@gmail.com</t>
  </si>
  <si>
    <t>72703687</t>
  </si>
  <si>
    <t>JUAREZ GIRON, JUAN DIEGO</t>
  </si>
  <si>
    <t>ASENT.H.VALLE ESPERANZA ETAPA 2 MZ.H LT.07 PIURA-PIURA-CASTILLA </t>
  </si>
  <si>
    <t>475-92862314-0-74</t>
  </si>
  <si>
    <t>27852624</t>
  </si>
  <si>
    <t>GUERRERO SEMBRERA, IDELSO</t>
  </si>
  <si>
    <t>C.P.COLLONA PIURA-HUANCABAMBA-CANCHAQUE</t>
  </si>
  <si>
    <t>210-01-5822911</t>
  </si>
  <si>
    <t>idelsoguerrero@gmail.com</t>
  </si>
  <si>
    <t>76475827</t>
  </si>
  <si>
    <t>PUELLES RAMIREZ, CRISTIAN ALEXANDER</t>
  </si>
  <si>
    <t>475-04799613-0-51</t>
  </si>
  <si>
    <t>alexanderpuellesramirez@gmail.com</t>
  </si>
  <si>
    <t>76723714</t>
  </si>
  <si>
    <t>ZURITA CABRERA, JIMMY</t>
  </si>
  <si>
    <t>CASERIO GRAMALOTAL CAJAMARCA-SAN IGNACIO-SAN IGNACIO</t>
  </si>
  <si>
    <t>210-01-8550339</t>
  </si>
  <si>
    <t>jimmyzuritacabrera08@gmail.com</t>
  </si>
  <si>
    <t>47592914</t>
  </si>
  <si>
    <t>CARMEN LUDEÑAS EDWIN OMAR</t>
  </si>
  <si>
    <t>330891ECLME9</t>
  </si>
  <si>
    <t>ASENT.H. NUEVA ESPERANZA MZ. Ñ10 LT. 04 PIURA-PIURA-VEINTISEIS DE OCTUBRE  </t>
  </si>
  <si>
    <t>475-93064708-0-13</t>
  </si>
  <si>
    <t>edwincarmenludeñaso@gmail.com</t>
  </si>
  <si>
    <t>75722327</t>
  </si>
  <si>
    <t>RAMOS YANGUA JOEL ADERLY</t>
  </si>
  <si>
    <t>URB COSSIO DEL POMAR MZ. C3 LT. 20 PIURA-PIURA-CASTILLA </t>
  </si>
  <si>
    <t>475-95976808-0-27</t>
  </si>
  <si>
    <t>joel24_04@hotmail.com</t>
  </si>
  <si>
    <t>42955774</t>
  </si>
  <si>
    <t>ESCOBAR ORDINOLA SINCLEAR EDUARDO</t>
  </si>
  <si>
    <t>P013-Tecnologico La Union-Piura</t>
  </si>
  <si>
    <t>MZ B LT 10 ASENT. H. MIGUEL GRAU PIURA-PIURA-CASTILLA </t>
  </si>
  <si>
    <t>475-90058114-0-49</t>
  </si>
  <si>
    <t>siclereduardoescobarordinola@gmail.com</t>
  </si>
  <si>
    <t>46559889</t>
  </si>
  <si>
    <t>70585555</t>
  </si>
  <si>
    <t>CRISANTO YARLEQUE, RICARLOS</t>
  </si>
  <si>
    <t>338651RCYSL0</t>
  </si>
  <si>
    <t>ricarlosyarleque92@gmail.com</t>
  </si>
  <si>
    <t>43939980</t>
  </si>
  <si>
    <t>CRISANTO YARLEQUE, YDER</t>
  </si>
  <si>
    <t>606611YCYSL7</t>
  </si>
  <si>
    <t>475-06756694-0-00</t>
  </si>
  <si>
    <t>crisantoyder103@gmail.com</t>
  </si>
  <si>
    <t>43751544</t>
  </si>
  <si>
    <t>ARMIJOS PEÑA, GILBERTO</t>
  </si>
  <si>
    <t>SHUTURUMBE PIURA-HUANCABAMBA-CANCHAQUE </t>
  </si>
  <si>
    <t>210-01-9644075</t>
  </si>
  <si>
    <t>gilbertoarmijos2022@gmail.com</t>
  </si>
  <si>
    <t>03242266</t>
  </si>
  <si>
    <t>CARHUAPOMA COELLO, MACARIO</t>
  </si>
  <si>
    <t>563111MCCHL4</t>
  </si>
  <si>
    <t>CENTRO POBLADO MENOR COYONA PIURA-HUANCABAMBA-CANCHAQUE</t>
  </si>
  <si>
    <t>210-01-5798556</t>
  </si>
  <si>
    <t>73612571</t>
  </si>
  <si>
    <t>CASTILLO QUEVEDO PATRICIA CAROLINA</t>
  </si>
  <si>
    <t>ABOGADO, CIVIL-LABORAL/DERECHO PRIVADO</t>
  </si>
  <si>
    <t>URB QUINTA ANA MARIA MZ. H LT. 02 PIURA-PIURA-PIURA</t>
  </si>
  <si>
    <t>0011-0814-0231070104</t>
  </si>
  <si>
    <t>carolinacquevedo@gmail.com</t>
  </si>
  <si>
    <t>41781796</t>
  </si>
  <si>
    <t>BAYONA PERICHE, CARLOS ALBERTO</t>
  </si>
  <si>
    <t>598921CBPOI7</t>
  </si>
  <si>
    <t>AREQUIPA 113 PIURA-SECHURA-BELLAVISTA DE LA UNION</t>
  </si>
  <si>
    <t>475-29952625-0-34</t>
  </si>
  <si>
    <t>cbayonaperiche4@gmail.com</t>
  </si>
  <si>
    <t>77350803</t>
  </si>
  <si>
    <t>CRUZ GALLEGO CARLOS OMAR</t>
  </si>
  <si>
    <t>655831CCGZL9</t>
  </si>
  <si>
    <t>R. MARIANO DIAZ 81 CASERIO VIDUQUE PIURA-PIURA-CATACAOS</t>
  </si>
  <si>
    <t>0011-8140-250560503</t>
  </si>
  <si>
    <t>cruzgallego77@outlook.com</t>
  </si>
  <si>
    <t>78461091</t>
  </si>
  <si>
    <t>GONZALES CHAPILLIQUEN, RICHARD JOHNMAR</t>
  </si>
  <si>
    <t>CASERIO LETIRA PIURA-SECHURA-VICE</t>
  </si>
  <si>
    <t>gonzalesjohnmar@gmail.com</t>
  </si>
  <si>
    <t>75754362</t>
  </si>
  <si>
    <t>LABAN PAICO, DARWIN</t>
  </si>
  <si>
    <t>660281DLPAC0</t>
  </si>
  <si>
    <t>PIURA-HUANCABAMBA-CANCHAQUE-C. POBLADO COYONA</t>
  </si>
  <si>
    <t>003-162-013125263431-59</t>
  </si>
  <si>
    <t>labandarwin88@gmail.com</t>
  </si>
  <si>
    <t>45169637</t>
  </si>
  <si>
    <t>LIZANA GARCIA, ANGEL ANIBAL</t>
  </si>
  <si>
    <t>7MO SECTOR GRUPO 3-A MZ. A LT. 23 LIMA-LIMA-VILLA EL SALVADOR  </t>
  </si>
  <si>
    <t>193-99899493-0-75</t>
  </si>
  <si>
    <t>angellizana908@gmail.com</t>
  </si>
  <si>
    <t>47799100</t>
  </si>
  <si>
    <t>LLONTOP CONDOR, JOSE LUIS</t>
  </si>
  <si>
    <t>637451JLCND8</t>
  </si>
  <si>
    <t>PSJ. LUIS DE LA P. UCEDA URB PESQUEDA SECT 01 SAN FCO MZ. 13 LT. 1 LA LIBERTAD-TRUJILLO-TRUJILLO</t>
  </si>
  <si>
    <t>570-97648030-0-26</t>
  </si>
  <si>
    <t>joseluisllontop629@gmail.com</t>
  </si>
  <si>
    <t>70549753</t>
  </si>
  <si>
    <t>MONASTERIO BAYONA, WALTER MIGUEL</t>
  </si>
  <si>
    <t>342691WMBAO3</t>
  </si>
  <si>
    <t>CALLE TALARA 310 ASENT.H.GONZALES PRADA PIURA-PIURA-CASTILLA  </t>
  </si>
  <si>
    <t>71250213</t>
  </si>
  <si>
    <t>NAIRA PEÑA, JHAN ELIE</t>
  </si>
  <si>
    <t>C.P. COYONA PIURA-HUANCABAMBA-CANCHAQUE </t>
  </si>
  <si>
    <t>475-00399069-0-57</t>
  </si>
  <si>
    <t>nairajhan8@gmail.com</t>
  </si>
  <si>
    <t>80221577</t>
  </si>
  <si>
    <t>SILVA FERNANDEZ, MANUEL JESUS</t>
  </si>
  <si>
    <t>589381MSFVN4</t>
  </si>
  <si>
    <t>CASERIO CASA GRANDE PIURA-PIURA-LA ARENA </t>
  </si>
  <si>
    <t>475-70764205-0-52</t>
  </si>
  <si>
    <t>manueljesussilvafernandes4@gmail.com</t>
  </si>
  <si>
    <t>80385908</t>
  </si>
  <si>
    <t>TACURE CALLE, MENANDRO</t>
  </si>
  <si>
    <t>588961MTCUL1</t>
  </si>
  <si>
    <t>CASERIO LOS LAURELES PIURA-AYABACA-PAIMAS</t>
  </si>
  <si>
    <t>475-92093693-0-89</t>
  </si>
  <si>
    <t>73496365</t>
  </si>
  <si>
    <t>ZURITA CHANTA FERNANDO</t>
  </si>
  <si>
    <t>ASENT.H. COLINAS DE SAN FERNANDO MZ. U LT. 12 PIURA-PIURA-VEINTISEIS DE OCTUBRE  </t>
  </si>
  <si>
    <t>475-93624918-0-81</t>
  </si>
  <si>
    <t>zuritafernando569@gmail.com</t>
  </si>
  <si>
    <t>40980856</t>
  </si>
  <si>
    <t>BANCAYAN BAYONA, JUAN PASTOR</t>
  </si>
  <si>
    <t>AV.5 DE ABRIL S/N PIURA-SECHURA-BELLAVISTA DE LA UNION</t>
  </si>
  <si>
    <t>475-77275949-0-71</t>
  </si>
  <si>
    <t>70802951</t>
  </si>
  <si>
    <t>BANCAYAN BAYONA, JUNIOR GIANCARLOS</t>
  </si>
  <si>
    <t>670181JBBCO2</t>
  </si>
  <si>
    <t>CALLE 5 DE ABRIL 165 PIURA-SECHURA-BELLAVISTA DE LA UNION </t>
  </si>
  <si>
    <t>475-73388619-0-75</t>
  </si>
  <si>
    <t>48572750</t>
  </si>
  <si>
    <t>BOLO RUMICHE, CRISTHIANS JOEL</t>
  </si>
  <si>
    <t>648591CBROI0</t>
  </si>
  <si>
    <t>CALLE FRANCISCO BOLOGNESI 225 CASERIO LETIRA PIURA-SECHURA-VICE</t>
  </si>
  <si>
    <t>475-06825025-0-22</t>
  </si>
  <si>
    <t>liamsaidbolo@gmail.com</t>
  </si>
  <si>
    <t>78197321</t>
  </si>
  <si>
    <t>DIOSES RUIZ, PEDRO KENNY</t>
  </si>
  <si>
    <t>670711PDRSZ0</t>
  </si>
  <si>
    <t>CA LIBERTAD CER CERCADO MZ. 165 LT. 18 PIURA-PAITA-COLAN </t>
  </si>
  <si>
    <t>475-70857202-0-88</t>
  </si>
  <si>
    <t>75754363</t>
  </si>
  <si>
    <t>LABAN PAICO, ILDE</t>
  </si>
  <si>
    <t>475-73016783-0-83</t>
  </si>
  <si>
    <t>ildelabanpaico@gmail.com</t>
  </si>
  <si>
    <t>02862906</t>
  </si>
  <si>
    <t xml:space="preserve">PACHERRES GUERRERO, LUIS ALEXANDER </t>
  </si>
  <si>
    <t>276731LPGHR2</t>
  </si>
  <si>
    <t>CALLE AUGUSTO SALAZAR BONDY 320 PIURA-PIURA-CASTILLA  </t>
  </si>
  <si>
    <t>40257193</t>
  </si>
  <si>
    <t>PEÑA GUEVARA, WALTER</t>
  </si>
  <si>
    <t>CASERIO CASCAMACHE PIURA-HUANCABAMBA-HUANCABAMBA</t>
  </si>
  <si>
    <t>210-01-5641505</t>
  </si>
  <si>
    <t>walterguevara441976@gmail.com</t>
  </si>
  <si>
    <t>44883383</t>
  </si>
  <si>
    <t>BARRANZUELA ELIAS, JOHAR EDINSON</t>
  </si>
  <si>
    <t>307731JBERA0</t>
  </si>
  <si>
    <t>MZ.D LT.7 ASENT.H.JUAN PABLO II PIURA-PIURA-CASTILLA </t>
  </si>
  <si>
    <t>415-01673431-0-32</t>
  </si>
  <si>
    <t>barranzuelaeliasjohanedison@gmail.com</t>
  </si>
  <si>
    <t>47200397</t>
  </si>
  <si>
    <t>BOBADILLA PUELLES, JAMER</t>
  </si>
  <si>
    <t>637331JBPAL6</t>
  </si>
  <si>
    <t>475-91414992-0-32</t>
  </si>
  <si>
    <t>jamesboadilla@gmail.com</t>
  </si>
  <si>
    <t>02842976</t>
  </si>
  <si>
    <t>GONZALES YOVERA, JULIO SALVADOR</t>
  </si>
  <si>
    <t>P012-I.E.N° 030 Baldomero Franco-Tumbes-Tumbes-Tumbes</t>
  </si>
  <si>
    <t>559111JGYZE1</t>
  </si>
  <si>
    <t>CALLE BOLOGNESI 301 PIURA-PIURA-CASTILLA </t>
  </si>
  <si>
    <t>475-73093737-0-15</t>
  </si>
  <si>
    <t>46712184</t>
  </si>
  <si>
    <t>LOPEZ CANO, FAUSTO TEOMERES</t>
  </si>
  <si>
    <t>630821FLCEO8</t>
  </si>
  <si>
    <t>CALLE 53 ASOC. PORTALES DE SANTA ANITA MZ. A16 LT. 04 LIMA-LIMA-SANTA ANITA </t>
  </si>
  <si>
    <t>210-01-7848157</t>
  </si>
  <si>
    <t>teomereslopezcano46@gmail.com</t>
  </si>
  <si>
    <t>76394124</t>
  </si>
  <si>
    <t>MAZA MARCELO, LUIS ALBERTO</t>
  </si>
  <si>
    <t>663821LMMAC9</t>
  </si>
  <si>
    <t>KM 2 SANTA ROSA PIURA-MORROPON-CHULUCANAS</t>
  </si>
  <si>
    <t>475-92477296-0-66</t>
  </si>
  <si>
    <t>luismazamarcelo855@gmail.com</t>
  </si>
  <si>
    <t>80665239</t>
  </si>
  <si>
    <t>RAMIREZ CORDOVA, ASUNCION</t>
  </si>
  <si>
    <t>475-72326400-0-27</t>
  </si>
  <si>
    <t>asuncionramirezcordova@gmail.com</t>
  </si>
  <si>
    <t>46050339</t>
  </si>
  <si>
    <t xml:space="preserve">RAMOS TORRES, EDER </t>
  </si>
  <si>
    <t>CAS. HUASIMAL MZ.A LT.24 PIURA-MORROPON-CHULUCANAS</t>
  </si>
  <si>
    <t>191-95121688-0-11</t>
  </si>
  <si>
    <t>ederamostorres68@hotmail.com</t>
  </si>
  <si>
    <t>44488576</t>
  </si>
  <si>
    <t>TORRICO YOVERA, HENRY MARTIN</t>
  </si>
  <si>
    <t>CALLE LIMA 626 PIURA-PIURA-CASTILLA </t>
  </si>
  <si>
    <t>001108140250663515</t>
  </si>
  <si>
    <t>torricoyoveramartin@gmail.com</t>
  </si>
  <si>
    <t>43392146</t>
  </si>
  <si>
    <t>INGA SULLON, CARLOS ANDRES</t>
  </si>
  <si>
    <t>613451CISAL9</t>
  </si>
  <si>
    <t>ASENT. H. JUAN PABLO II CALLE SALAZAR BONDY MZ.A LT.39 PIURA-PIURA-CASTILLA</t>
  </si>
  <si>
    <t>475-71432320-0-16</t>
  </si>
  <si>
    <t>ingasullon21@gmail.com</t>
  </si>
  <si>
    <t>32544441</t>
  </si>
  <si>
    <t>PINTADO CALLE, LUIS ALBERTO</t>
  </si>
  <si>
    <t>571511LPCTL3</t>
  </si>
  <si>
    <t>CALLE BUENOS AIRES 103 PIURA-MORROPON-CHULUCANAS </t>
  </si>
  <si>
    <t>475-91479200-0-89</t>
  </si>
  <si>
    <t>pintadocalleluis@gmail.com</t>
  </si>
  <si>
    <t>42795391</t>
  </si>
  <si>
    <t xml:space="preserve">TABOADA RIVAS, PERCY RONALD </t>
  </si>
  <si>
    <t>CALLE QUINCE 34 CASERIO LA PIEDRA PIURA-PIURA-CATACAOS  </t>
  </si>
  <si>
    <t>475-71796353-0-25</t>
  </si>
  <si>
    <t>agonzalesmontalbanarthur@gmail.com</t>
  </si>
  <si>
    <t>74245846</t>
  </si>
  <si>
    <t>645501YTHEY0</t>
  </si>
  <si>
    <t>CASERIO PALO BLANCO MZ.A LT.12 PIURA-MORROPON-SALITRAL</t>
  </si>
  <si>
    <t>018-64400464484765452</t>
  </si>
  <si>
    <t>yogtan.j@gmail.com</t>
  </si>
  <si>
    <t>73695592</t>
  </si>
  <si>
    <t>AGUILERA CULQUICONDOR, JHEYSON IVAN</t>
  </si>
  <si>
    <t>BARRIO LA LOMA PIURA-AYABACA-SICCHEZ</t>
  </si>
  <si>
    <t>210-01-8097022            80102621001809702266</t>
  </si>
  <si>
    <t>jheisonaguilera3@gmail.com</t>
  </si>
  <si>
    <t>73684867</t>
  </si>
  <si>
    <t>AMAYA BANCAYAN, JOSE SANTOS</t>
  </si>
  <si>
    <t>CALLE PROGRESO 125 PIURA-SECHURA-RINCONADA-LLICUAR </t>
  </si>
  <si>
    <t>475-75025604-0-96</t>
  </si>
  <si>
    <t>44052187</t>
  </si>
  <si>
    <t>CRISANTO CHIROQUE, TOMMY MOASSYR</t>
  </si>
  <si>
    <t>CHALECO</t>
  </si>
  <si>
    <t>JR. LIMA 605 PIURA-MORROPON-CHULUCANAS </t>
  </si>
  <si>
    <t>475-92705243-0-16</t>
  </si>
  <si>
    <t>crisantochiroquetommy@gmail.com</t>
  </si>
  <si>
    <t>03099493</t>
  </si>
  <si>
    <t>ABAD SANCHEZ, SEGUNDO</t>
  </si>
  <si>
    <t>SICCHEZ PIURA-AYABACA-SICCHEZ </t>
  </si>
  <si>
    <t>801-026-210016331779-61</t>
  </si>
  <si>
    <t>abadsanchezsegundo@gmail.com</t>
  </si>
  <si>
    <t>47252693</t>
  </si>
  <si>
    <t>CHERREZ VALENCIA, ELVIS YONATAN</t>
  </si>
  <si>
    <t>475-78843548-0-04</t>
  </si>
  <si>
    <t>elvischerrezvalencia@gmail.com</t>
  </si>
  <si>
    <t>25848535</t>
  </si>
  <si>
    <t>NAMUCHE RETO, JOSE RODOLFO</t>
  </si>
  <si>
    <t>579111JNRUO6</t>
  </si>
  <si>
    <t>MZ. F LT. 12 AH. PASAJE BAQUIJANO -CALLAO-CALLAO</t>
  </si>
  <si>
    <t>475-79456229-0-74</t>
  </si>
  <si>
    <t>joserodolfonamuchereto@gmail.com</t>
  </si>
  <si>
    <t>70795291</t>
  </si>
  <si>
    <t>ACEDO FLORES, MIGUEL ANGEL</t>
  </si>
  <si>
    <t>AA.HH ÑACARA MZA N LT 8- CHULUCANAS</t>
  </si>
  <si>
    <t>475-92301600-0-97</t>
  </si>
  <si>
    <t>jesusyudithc@gmail.com</t>
  </si>
  <si>
    <t>03240714</t>
  </si>
  <si>
    <t>CANO HUAMAN, ORLANDO</t>
  </si>
  <si>
    <t>210-01-5705258</t>
  </si>
  <si>
    <t>herreraramirezgergio151@gmail.com</t>
  </si>
  <si>
    <t>16805946</t>
  </si>
  <si>
    <t>CHAVARRY MALCA, ELMER ALBERTO</t>
  </si>
  <si>
    <t>587351ECMVC9</t>
  </si>
  <si>
    <t>CALLE MANUEL SEOANE 283 LAMBAYEQUE-CHICLAYO-LA VICTORIA </t>
  </si>
  <si>
    <t>0011-0216-9202003007</t>
  </si>
  <si>
    <t>elmerchavarry04@gmail.com</t>
  </si>
  <si>
    <t>44497451</t>
  </si>
  <si>
    <t>GARCIA GARCIA, GUZMAN</t>
  </si>
  <si>
    <t>aLTA</t>
  </si>
  <si>
    <t>CASERIO CASHUPAMPA S/N PIURA-HUANCABAMBA-CANCHAQUE</t>
  </si>
  <si>
    <t>475-71111741-0-99</t>
  </si>
  <si>
    <t>gusmangarcia1971@gmail.com</t>
  </si>
  <si>
    <t>43751540</t>
  </si>
  <si>
    <t>GARCIA ROMAN, EXPEDITO</t>
  </si>
  <si>
    <t>COYONA PIURA-HUANCABAMBA-CANCHAQUE  </t>
  </si>
  <si>
    <t>475-72084185-0-65</t>
  </si>
  <si>
    <t>922796734</t>
  </si>
  <si>
    <t>gregarciaroman9.@gmail.com</t>
  </si>
  <si>
    <t>75780278</t>
  </si>
  <si>
    <t>GUERRERO GUEVARA, LEODAN ELYP</t>
  </si>
  <si>
    <t>670281LGGRV7</t>
  </si>
  <si>
    <t>475-75099889-0-30</t>
  </si>
  <si>
    <t>leg6574708@gmail.com</t>
  </si>
  <si>
    <t>75765263</t>
  </si>
  <si>
    <t>MORALES HUAYAMA, EDUARDO</t>
  </si>
  <si>
    <t>CP COYONA PIURA-HUANCABAMBA-CANCHAQUE</t>
  </si>
  <si>
    <t>475-93791973-0-23</t>
  </si>
  <si>
    <t>eduard_2895@hotmail.com</t>
  </si>
  <si>
    <t>46605406</t>
  </si>
  <si>
    <t>NEIRA CARRILLO, RONAL</t>
  </si>
  <si>
    <t>CASERIO HUAYABAMBA LAMBAYEQUE-FERREÑAFE-CAÑARIS</t>
  </si>
  <si>
    <t>475-06906673-0-94</t>
  </si>
  <si>
    <t>ronalneira1990@gmail.com</t>
  </si>
  <si>
    <t>46291243</t>
  </si>
  <si>
    <t>SERNAQUE RAMOS, JUAN VICTOR</t>
  </si>
  <si>
    <t>ING. ESTRUCTURAS</t>
  </si>
  <si>
    <t>623281JSRNO4</t>
  </si>
  <si>
    <t>JR. ROQUE SAENS PEÑA ASENT.H. J.C MARIATEGUI MZ. C LT. 03 PIURA-PIURA-CATACAOS</t>
  </si>
  <si>
    <t xml:space="preserve"> 0011-0057-0237960603
</t>
  </si>
  <si>
    <t>Jusvan06@gmail.com</t>
  </si>
  <si>
    <t>43596307</t>
  </si>
  <si>
    <t>ADANAQUE NIMA, EDGARDO MARTIN</t>
  </si>
  <si>
    <t>615771EANNA6</t>
  </si>
  <si>
    <t>CASERIO PACCHA MZ.O2 LT.08 PIURA-MORROPON-CHULUCANAS</t>
  </si>
  <si>
    <t>475-90223341-0-45</t>
  </si>
  <si>
    <t>edgardoadanaquenima85@gmail.com</t>
  </si>
  <si>
    <t>03381406</t>
  </si>
  <si>
    <t xml:space="preserve">ALVARADO CASTRO, EDWIN MARTIN </t>
  </si>
  <si>
    <t>ASENT H VATE MANRIQUE MZ T LT 08 PIURA-MORROPON-CHULUCANAS</t>
  </si>
  <si>
    <t>475-03579748-0-64</t>
  </si>
  <si>
    <t>alvaradacastromartin@hotmail.com</t>
  </si>
  <si>
    <t>73687941</t>
  </si>
  <si>
    <t>ARMIJOS PEÑA, ANTONY</t>
  </si>
  <si>
    <t>CASERIO SHUTURUMBE PIURA-HUANCABAMBA-CANCHAQUE</t>
  </si>
  <si>
    <t>210-01-6155100</t>
  </si>
  <si>
    <t>antonyarmijospeña@gmail.com</t>
  </si>
  <si>
    <t>80369522</t>
  </si>
  <si>
    <t>CARHUAPOMA COELLO, CONFESOR REYES</t>
  </si>
  <si>
    <t>587291CCCHL0</t>
  </si>
  <si>
    <t>210-01-5813078</t>
  </si>
  <si>
    <t>INGA NEIRA, JIMMY ELI</t>
  </si>
  <si>
    <t>ASENT.H.SAN SEBASTIAN MZ.D-3 LT.24 PIURA-PIURA-VEINTISEIS DE OCTUBRE</t>
  </si>
  <si>
    <t>475-72951814-0-58</t>
  </si>
  <si>
    <t>neira1983inga@gmail.com</t>
  </si>
  <si>
    <t>48637783</t>
  </si>
  <si>
    <t>JIMENEZ JULCA, SEGUNDO ARTEMIO</t>
  </si>
  <si>
    <t>CASERIO COYONA MZ. F LT. 49 PIURA -HUANCABAMBA-CACHAQUE</t>
  </si>
  <si>
    <t>210-01-6222819</t>
  </si>
  <si>
    <t>artemiojimenezjulca17@gmail.com</t>
  </si>
  <si>
    <t>44927526</t>
  </si>
  <si>
    <t>MORE ELIAS, LIZANDRO WALDIR</t>
  </si>
  <si>
    <t>SUB CONT.FIERREROS</t>
  </si>
  <si>
    <t>619861LMEEA0</t>
  </si>
  <si>
    <t>CALLE LOS ANGELES 313 PIURA-PIURA-CASTILLA</t>
  </si>
  <si>
    <t>475-40220193-0-15</t>
  </si>
  <si>
    <t>lizandromore7@gmail.com</t>
  </si>
  <si>
    <t>48299816</t>
  </si>
  <si>
    <t>MORE NUÑEZ, CARLOS ALBERTO</t>
  </si>
  <si>
    <t>CALLE SAN FRANCISCO 141 PIURA-MORROPON-CHULUCANAS</t>
  </si>
  <si>
    <t>475-92066460-0-81</t>
  </si>
  <si>
    <t>morenunezcarlosalberto@gmail.com</t>
  </si>
  <si>
    <t>03236725</t>
  </si>
  <si>
    <t xml:space="preserve">NAIRA OJEDA, JESUS </t>
  </si>
  <si>
    <t>565821JNORD9</t>
  </si>
  <si>
    <t>AV. PRINCIPAL COYONA MZ. E LT. 01 PIURA-HUANCABAMBA-CANCHAQUE </t>
  </si>
  <si>
    <t>191-70687818-0-34</t>
  </si>
  <si>
    <t>jesusnaira2022@gmail.com</t>
  </si>
  <si>
    <t>41928911</t>
  </si>
  <si>
    <t>ÑUNEZ CASTILLO, JORGE JAVIER</t>
  </si>
  <si>
    <t>R.BUENOS AIRES 106 PIURA-MORROPON-CHULUCANAS</t>
  </si>
  <si>
    <t>475-91890257-0-98</t>
  </si>
  <si>
    <t>ojanuca@hotmail.com</t>
  </si>
  <si>
    <t>70583909</t>
  </si>
  <si>
    <t>PALACIOS CASTRO, LUIS ALBERTO</t>
  </si>
  <si>
    <t>654981LPCAT5</t>
  </si>
  <si>
    <t>C.P.M. PACCHA S/N PIURA-MORROPON-CHULUCANAS  </t>
  </si>
  <si>
    <t>475-94453930-0-67</t>
  </si>
  <si>
    <t>palaciosluis645@gmail.com</t>
  </si>
  <si>
    <t>48170473</t>
  </si>
  <si>
    <t>PEÑA ARMIJOS, DIEGO ARMANDO</t>
  </si>
  <si>
    <t>210-01-6345201</t>
  </si>
  <si>
    <t>diegopenaarmijos@gmail.com</t>
  </si>
  <si>
    <t>03372972</t>
  </si>
  <si>
    <t>PEREZ PRECIADO, TITO</t>
  </si>
  <si>
    <t>554491TPPEC5</t>
  </si>
  <si>
    <t>P.JOVEN J.C.MARIATEGUI MZ.A LT.1 PIURA-MORROPON-CHULUCANAS</t>
  </si>
  <si>
    <t>475-05893638-0-27</t>
  </si>
  <si>
    <t>titoperezpreciado20@gamil.com</t>
  </si>
  <si>
    <t>70858977</t>
  </si>
  <si>
    <t>GARCIA LOPEZ, OSCAR IVAN</t>
  </si>
  <si>
    <t>SUB CONTRATISTA</t>
  </si>
  <si>
    <t>666451OGLCE7</t>
  </si>
  <si>
    <t>JR ELIAS AGUIRRE 503 PIURA-MORROPON-CHULUCANAS </t>
  </si>
  <si>
    <t>475-93248428-0-88</t>
  </si>
  <si>
    <t>03312196</t>
  </si>
  <si>
    <t>JUAREZ CAMACHO, SANTOS</t>
  </si>
  <si>
    <t>RONDEROS</t>
  </si>
  <si>
    <t>523411SJCRA8</t>
  </si>
  <si>
    <t>CPM PACCHA MZ.37 LT.22 PIURA-MORROPON-CHULUCANAS  </t>
  </si>
  <si>
    <t>475-94231281-0-69</t>
  </si>
  <si>
    <t>juarezcamachosantos61@gmail.com</t>
  </si>
  <si>
    <t>47952506</t>
  </si>
  <si>
    <t>SANDOVAL NIMA, DANY ALEXANDER</t>
  </si>
  <si>
    <t>642321DSNDA3</t>
  </si>
  <si>
    <t>CALLE MOLINO AZUL S/N CASERIO PEDREGAL GRANDE PIURA-PIURA-CATACAOS</t>
  </si>
  <si>
    <t>475-71005291-0-73</t>
  </si>
  <si>
    <t>dannysandovalnima@gmail.com</t>
  </si>
  <si>
    <t>80688168</t>
  </si>
  <si>
    <t>CARMEN LOPEZ, GUILLERMO</t>
  </si>
  <si>
    <t>589341GCLME5</t>
  </si>
  <si>
    <t>475-97341517-0-22</t>
  </si>
  <si>
    <t>carmenlopezgullermo41@gmail.com</t>
  </si>
  <si>
    <t>75422082</t>
  </si>
  <si>
    <t>DOMINGUEZ DOMINGUEZ, ANDRES FELIPE</t>
  </si>
  <si>
    <t>667521ADDII1</t>
  </si>
  <si>
    <t>475-07462385-0-20</t>
  </si>
  <si>
    <t>af91782374@gmail.com</t>
  </si>
  <si>
    <t>75820250</t>
  </si>
  <si>
    <t>GARCIA JIMENEZ, HEYSEN ADRIANO</t>
  </si>
  <si>
    <t>682041HGJCE0</t>
  </si>
  <si>
    <t>475-72708710-0-98</t>
  </si>
  <si>
    <t>heysenadrianog@hotmail.com</t>
  </si>
  <si>
    <t>47742541</t>
  </si>
  <si>
    <t>HUAMAN LABAN, NINNO</t>
  </si>
  <si>
    <t>C POBLADO COYONA PIURA-HUANCABAMBA-CANCHAQUE</t>
  </si>
  <si>
    <t>191-36766500-0-75</t>
  </si>
  <si>
    <t>huamanlabanninno@gmail.com</t>
  </si>
  <si>
    <t>46020562</t>
  </si>
  <si>
    <t>MANAYAY LUCERO, WILMER</t>
  </si>
  <si>
    <t>CASERIO CRUCETA ASENT.H. TUPA AMARU PIURA-PIURA-TAMBO GRANDE</t>
  </si>
  <si>
    <t>475-73938071-0-86</t>
  </si>
  <si>
    <t>wilnmerml2023@gamil.com</t>
  </si>
  <si>
    <t>44530297</t>
  </si>
  <si>
    <t>PEÑA PEÑA, YHONNY WILSON</t>
  </si>
  <si>
    <t>CASERIO SHUTURUMBE S/N PIURA-HUANCABAMBA-CANCHAQUE  </t>
  </si>
  <si>
    <t>210-01-8977612  CCI 80108021001897761239</t>
  </si>
  <si>
    <t>yhonnypeñapeña@gmail.com</t>
  </si>
  <si>
    <t>41754255</t>
  </si>
  <si>
    <t>PRECIADO RUIZ, CARLOS ALBERTO</t>
  </si>
  <si>
    <t>598831CPRCZ5</t>
  </si>
  <si>
    <t>CASERIO LA ENCANTADA S/N PIURA-MORROPON-CHULUCANAS  </t>
  </si>
  <si>
    <t>475-29738156-0-98</t>
  </si>
  <si>
    <t>preciadoruizcarlosalberto@gmail.com</t>
  </si>
  <si>
    <t>74858207</t>
  </si>
  <si>
    <t>QUEVEDO TICLIAHUANCA, LARRY ALDAHIR</t>
  </si>
  <si>
    <t>674431LQTVL6</t>
  </si>
  <si>
    <t>JR. HUANCABAMBA S/N PIURA-HUANCABAMBA-SAN MIGUEL DE EL FAIQUE</t>
  </si>
  <si>
    <t>475-91519879-0-78</t>
  </si>
  <si>
    <t>larryquevedo20@hotmail.com</t>
  </si>
  <si>
    <t>71920204</t>
  </si>
  <si>
    <t>CASTILLO FARIAS, JHAN CARLOS</t>
  </si>
  <si>
    <t>AV. PROGRESO 2609 PIURA-PIURA-CASTILLA</t>
  </si>
  <si>
    <t>475-07034180-0-90</t>
  </si>
  <si>
    <t>castillojhan902@gmail.com</t>
  </si>
  <si>
    <t>77350380</t>
  </si>
  <si>
    <t>CL BOLOGNESI 301 PIURA-PIURA-CASTILLA </t>
  </si>
  <si>
    <t>475-05106002-0-36</t>
  </si>
  <si>
    <t>62496908</t>
  </si>
  <si>
    <t>LACHIRA ANCAJIMA, DAVID SEGUNDO</t>
  </si>
  <si>
    <t>682311DLAHA0</t>
  </si>
  <si>
    <t>CASERIO SIMBILA PIURA-PIURA-CATACAOS  </t>
  </si>
  <si>
    <t>475-93892489-0-54</t>
  </si>
  <si>
    <t>44878643</t>
  </si>
  <si>
    <t>MANTILLA LLAJARUNA, YOVER JOEL</t>
  </si>
  <si>
    <t>MCAL.CACERES 447 BARRIO STA.MONICA LA LIBERTAD-SANTIAGO DE CHUCO-SANTIAGO DE CHUCO  </t>
  </si>
  <si>
    <t>570-32214176-0-25</t>
  </si>
  <si>
    <t>Joelmantillallajaruna@gmail.com</t>
  </si>
  <si>
    <t>41741765</t>
  </si>
  <si>
    <t>MONTERO SANDOVAL,SEGUNDO LUIS</t>
  </si>
  <si>
    <t>JR.TUMBES 800 PIURA-MORROPON-CHULUCANAS</t>
  </si>
  <si>
    <t>475-71215996-0-06</t>
  </si>
  <si>
    <t>segundoluismonterosandoval@gmail.com</t>
  </si>
  <si>
    <t>MZ Z LT 02 INT. 01 CASERIO SIMBILA PIURA-PIURA-CATACAOS</t>
  </si>
  <si>
    <t>475-71902799-0-46</t>
  </si>
  <si>
    <t>80681473</t>
  </si>
  <si>
    <t>VALDEZ TORRES, MARCO ANTONIO</t>
  </si>
  <si>
    <t>591631MVTDR6</t>
  </si>
  <si>
    <t>P.JOVEN ÑACARA MZ.D LT.2 PIURA-MORROPON-CHULUCANAS</t>
  </si>
  <si>
    <t>475-90710661-0-87</t>
  </si>
  <si>
    <t>arcoantoniocladez74@gmail.com</t>
  </si>
  <si>
    <t>45286672</t>
  </si>
  <si>
    <t>RAYMUNDO TAIPE, JUAN JAVIER</t>
  </si>
  <si>
    <t>317411JRTMP6</t>
  </si>
  <si>
    <t>MZ.M-7 LT.5 ASENT.H.3 DE JULIO PAMPLONA ALTA LIMA-LIMA-SAN JUAN DE MIRAFLORES</t>
  </si>
  <si>
    <t>194-03769654-0-29</t>
  </si>
  <si>
    <t>javiertaipe.1986@gamil.com</t>
  </si>
  <si>
    <t>47506887</t>
  </si>
  <si>
    <t>CORDOVA IMAN, JESUS ABEL</t>
  </si>
  <si>
    <t>PEON CONTRUCCION</t>
  </si>
  <si>
    <t>APAFA</t>
  </si>
  <si>
    <t>639441JCIDN3</t>
  </si>
  <si>
    <t>CALLE LIBERTAD 1242 PIURA-MORROPON-CHULUCANAS</t>
  </si>
  <si>
    <t>475-94445018-0-65</t>
  </si>
  <si>
    <t>abel92cordova@gmail.com</t>
  </si>
  <si>
    <t>03890172</t>
  </si>
  <si>
    <t>CRUZ JUAREZ, DENNYS DANIEL</t>
  </si>
  <si>
    <t>555481DCJZR0</t>
  </si>
  <si>
    <t>CALLE RAMIRO PRIALE ASENT.H. LOS OLIVOS MZ. 14 LT. 20 PIURA-SULLANA-SULLANA  </t>
  </si>
  <si>
    <t>475-96306404-0-53</t>
  </si>
  <si>
    <t>dennys.cruzj@gmail.com</t>
  </si>
  <si>
    <t>41454349</t>
  </si>
  <si>
    <t>DIAZ MARIN, JHON JIMY</t>
  </si>
  <si>
    <t>592131JDMZI0</t>
  </si>
  <si>
    <t>AV. DELGADILLO ASENT.H. HIJOS DE VENTANILLA MZ. K4 LT. 17 -CALLAO-VENTANILLA</t>
  </si>
  <si>
    <t>011-285-000202086706-41</t>
  </si>
  <si>
    <t>jimyjhondiazmarin@gmail.com</t>
  </si>
  <si>
    <t>75161180</t>
  </si>
  <si>
    <t>JULCAHUANGA JUAREZ, HECTOR LUIS</t>
  </si>
  <si>
    <t>664161HJJCR4</t>
  </si>
  <si>
    <t>CAS RIO SECO BAJO PIURA-MORROPON-CHULUCANAS</t>
  </si>
  <si>
    <t>191-01733943-0-56</t>
  </si>
  <si>
    <t>julcahuangajuarezh@gmail.com</t>
  </si>
  <si>
    <t>71924940</t>
  </si>
  <si>
    <t>LLANTOY CAMASCA, OLIVER</t>
  </si>
  <si>
    <t>664601OLCNA1</t>
  </si>
  <si>
    <t xml:space="preserve">CALLE LOS DARDOS 11156 - PUENTE PIEDRA - LIMA </t>
  </si>
  <si>
    <t>193-74632285-0-44</t>
  </si>
  <si>
    <t>oliverllantoycamasca013@gmail.com</t>
  </si>
  <si>
    <t>03376600</t>
  </si>
  <si>
    <t>MARTINEZ ADANAQUE, ROLANDO</t>
  </si>
  <si>
    <t>578381RMATN5</t>
  </si>
  <si>
    <t>BARRIO LAGUNAS CALLE SAN TEODORO 202 PIURA-MORROPON-CHULUCANAS </t>
  </si>
  <si>
    <t>carlosenrique_96@hotmail.com</t>
  </si>
  <si>
    <t>41510640</t>
  </si>
  <si>
    <t>MORE ZETA, CESAR AGUSTO</t>
  </si>
  <si>
    <t>602461CMZEA8</t>
  </si>
  <si>
    <t>JR. COLON 142 PIURA-MORROPON-CHULUCANAS</t>
  </si>
  <si>
    <t>475-71405828-0-56</t>
  </si>
  <si>
    <t>77073493</t>
  </si>
  <si>
    <t>OROZCO CRUZ, DANI ALDEIR</t>
  </si>
  <si>
    <t>681721DOCZZ9</t>
  </si>
  <si>
    <t>UPIS LOS LIBERTADORES MZ. R LT. 6 PIURA-PIURA-CASTILLA </t>
  </si>
  <si>
    <t>475-94514113-0-58</t>
  </si>
  <si>
    <t>orozcocruzdanyaldair@gmail.com</t>
  </si>
  <si>
    <t>80547989</t>
  </si>
  <si>
    <t>OROZCO HUAMAN, JOSE SANTOS</t>
  </si>
  <si>
    <t>571601JOHZM6</t>
  </si>
  <si>
    <t>UPIS LOS LIBERTADORES MZ. R LT. 06 PIURA-PIURA-CASTILLA  </t>
  </si>
  <si>
    <t>475-75729961-0-66</t>
  </si>
  <si>
    <t>santosorozcohuaman@gmail.com</t>
  </si>
  <si>
    <t>47840486</t>
  </si>
  <si>
    <t>PANTA MIRANDA, JORGE BENITO</t>
  </si>
  <si>
    <t>340941JPMTA7</t>
  </si>
  <si>
    <t>CALLE LOS LIBERTADORES ASENT.H. JOSE S ZAPATA SILVA MZ. C LT. 10 PIURA-SULLANA-SULLANA </t>
  </si>
  <si>
    <t>04-653-044884</t>
  </si>
  <si>
    <t>jorgepantamiranda@gmail.com</t>
  </si>
  <si>
    <t>76829664</t>
  </si>
  <si>
    <t>PEÑA PEÑA, DANY</t>
  </si>
  <si>
    <t>210-01-5672828</t>
  </si>
  <si>
    <t>danyxgp615@gmail.com</t>
  </si>
  <si>
    <t>72169693</t>
  </si>
  <si>
    <t>PEÑA SANCHEZ, LEWIS FERNANDO</t>
  </si>
  <si>
    <t>CALLE CALVO Y PEREZ 302 ASENT.H. EL OBRERO PIURA-SULLANA-SULLANA  </t>
  </si>
  <si>
    <t>535-94113953-0-17</t>
  </si>
  <si>
    <t>lewissanchez505@gmail.com</t>
  </si>
  <si>
    <t>41620053</t>
  </si>
  <si>
    <t>RAMIREZ CARBAJAL, HAMILTON ALBERTO</t>
  </si>
  <si>
    <t>602831HRCIB5</t>
  </si>
  <si>
    <t>JR. BUENOS AIRES 424 PIURA-MORROPON-CHULUCANAS  </t>
  </si>
  <si>
    <t xml:space="preserve"> '011-814-000242499145-19</t>
  </si>
  <si>
    <t>hasha2430@gmail.com</t>
  </si>
  <si>
    <t>46510026</t>
  </si>
  <si>
    <t>RAMOS AGURTO, LEYTER OMAR</t>
  </si>
  <si>
    <t>626321LRAOR1</t>
  </si>
  <si>
    <t>JR. LIBERTAD 1216 PIURA-MORROPON-CHULUCANAS </t>
  </si>
  <si>
    <t>475-76846350-0-32</t>
  </si>
  <si>
    <t>agonzalesmontalban@gmial.com</t>
  </si>
  <si>
    <t>80451014</t>
  </si>
  <si>
    <t>REYES SUAREZ, WALTER MERCEDES</t>
  </si>
  <si>
    <t>291151WRSER0</t>
  </si>
  <si>
    <t>AV.RICARDO PALMA 124 ASENT.H.SANCHEZ CERRO PIURA-SULLANA-SULLANA </t>
  </si>
  <si>
    <t>575-94464207-0-49</t>
  </si>
  <si>
    <t>walterreyessuarez6@gamil.com</t>
  </si>
  <si>
    <t>75705779</t>
  </si>
  <si>
    <t>RIVAS ANTO, GERSON BLADIMIR</t>
  </si>
  <si>
    <t>ASENT.H. MICAELA BASTIDAS MZ. I LT. 17 PIURA-MORROPON-CHULUCANAS </t>
  </si>
  <si>
    <t>475-9675218-0-70</t>
  </si>
  <si>
    <t>gersonrivasanto@gmail.com</t>
  </si>
  <si>
    <t>03383324</t>
  </si>
  <si>
    <t>SANDOVAL VALDEZ, MANUEL ORLANDO</t>
  </si>
  <si>
    <t>ASENT.H.VATE MANRIQUE MZ.E LT.18 PIURA-MORROPON-CHULUCANAS</t>
  </si>
  <si>
    <t>475-05474179-0-31</t>
  </si>
  <si>
    <t>sandovalvaldesmanuel43@gmail.com</t>
  </si>
  <si>
    <t>46987268</t>
  </si>
  <si>
    <t>SOLANO SOSA,GERARDO BALTAZAR</t>
  </si>
  <si>
    <t>CALLE PRINCIPAL S/N CASERIO VICHAYAL PIURA-PIURA-LA ARENA</t>
  </si>
  <si>
    <t>011-579-000218170160-04</t>
  </si>
  <si>
    <t>43533907</t>
  </si>
  <si>
    <t>TACURE MONTALBAN, RICARTE GUSTAVO</t>
  </si>
  <si>
    <t>ASENT.H. NUEVA ESPERANZA PIURA-MORROPON-CHULUCANAS  </t>
  </si>
  <si>
    <t>475-94448743-0-27</t>
  </si>
  <si>
    <t>gustavotacuremontalban@gmail.com</t>
  </si>
  <si>
    <t>72855692</t>
  </si>
  <si>
    <t>VIERA SANCHEZ, ANDERSSON ALEXIS</t>
  </si>
  <si>
    <t>649501AVSRC7</t>
  </si>
  <si>
    <t>CALLE CALVO Y PEREZ 302 ASENT.H. EL OBRERO PIURA-SULLANA-SULLANA </t>
  </si>
  <si>
    <t>535-72449597-0-28</t>
  </si>
  <si>
    <t>andersonsanchez1818@gmail.com</t>
  </si>
  <si>
    <t>43094674</t>
  </si>
  <si>
    <t>VILCHEZ MARQUEZ, SADI ARMANDO</t>
  </si>
  <si>
    <t>611921SVMCQ5</t>
  </si>
  <si>
    <t>AV. JORGE CHAVEZ 223 CASERIO LA ENCANTADA PIURA-MORROPON-CHULUCANAS </t>
  </si>
  <si>
    <t>475-03379994-0-92</t>
  </si>
  <si>
    <t>sadioarmandovilchezmarquez@gmail.com</t>
  </si>
  <si>
    <t>75832145</t>
  </si>
  <si>
    <t>VILELA SALVADOR, MARCO EDUARDO</t>
  </si>
  <si>
    <t>673101MVSEV8</t>
  </si>
  <si>
    <t>CASERIO LA VIÑA PIURA-MORROPON-CHULUCANAS </t>
  </si>
  <si>
    <t>475-93623900-0-53</t>
  </si>
  <si>
    <t>vilelamarco2002@gmail.com</t>
  </si>
  <si>
    <t>48485164</t>
  </si>
  <si>
    <t>YARLEQUE NIZAMA, YURY ROSINALDO</t>
  </si>
  <si>
    <t>CARPINTERO ENCOFRADOR</t>
  </si>
  <si>
    <t>641381YYNLA8</t>
  </si>
  <si>
    <t>CASERIO VICHAYAL PIURA-PIURA-LA ARENA  </t>
  </si>
  <si>
    <t>475-91062653-0-35</t>
  </si>
  <si>
    <t>43767787</t>
  </si>
  <si>
    <t>CHAMORRO FLORES CESAR AUGUSTO</t>
  </si>
  <si>
    <t>570-27790295-0-58</t>
  </si>
  <si>
    <t>chamorroflorescesar86@gmail.com</t>
  </si>
  <si>
    <t>70485718</t>
  </si>
  <si>
    <t>GONZALES MEJIA, JUNIOR AARON</t>
  </si>
  <si>
    <t>CALLE AYACUCHO 319 PIURA-PIURA-CASTILLA </t>
  </si>
  <si>
    <t>475-70663408-0-37</t>
  </si>
  <si>
    <t>jagonzalesmejia@icloud.com</t>
  </si>
  <si>
    <t>03099551</t>
  </si>
  <si>
    <t>MERINO QUINDE, DIOMEDES</t>
  </si>
  <si>
    <t>CASERIO GUAYABO S/N PIURA-AYABACA-SICCHEZ</t>
  </si>
  <si>
    <t>diomoedesmerinoquinde@gmail.com</t>
  </si>
  <si>
    <t>44349516</t>
  </si>
  <si>
    <t>PALACIOS DOMINGUEZ, EUCLIDES</t>
  </si>
  <si>
    <t>PSJ. LOS CIPRECES ASENT.H. NUEVA VIDA ZONA B MZ. Q LT. 3 LIMA-LIMA-SAN JUAN DE LURIGANCHO  </t>
  </si>
  <si>
    <t>0011-0554-0200335727</t>
  </si>
  <si>
    <t>euclidespalaciosd87@gmail.com</t>
  </si>
  <si>
    <t>47535052</t>
  </si>
  <si>
    <t>CHUINGA FACUNDO, JUAN DE LA CRUZ</t>
  </si>
  <si>
    <t>210-01-8075432</t>
  </si>
  <si>
    <t>juanchuinga11@gmail.com</t>
  </si>
  <si>
    <t>48414275</t>
  </si>
  <si>
    <t>CRUZ MARTINEZ, OSWALD JUNIOR</t>
  </si>
  <si>
    <t>CALLE 03 DE OCTUBRE 1099 LA LIBERTAD-TRUJILLO-VICTOR LARCO HERRERA </t>
  </si>
  <si>
    <t>191-73747073-0-90</t>
  </si>
  <si>
    <t>juniorcruz152702@gmail.com</t>
  </si>
  <si>
    <t>03307556</t>
  </si>
  <si>
    <t>BERECHE GARCIA, PORFIRIO</t>
  </si>
  <si>
    <t>530561PBGEC5</t>
  </si>
  <si>
    <t>C.P.M. PACCHA MZ.14 LT. 03 PIURA-MORROPON-CHULUCANAS</t>
  </si>
  <si>
    <t>475-92360223-0-62</t>
  </si>
  <si>
    <t>pbereche14@gmail.com</t>
  </si>
  <si>
    <t>03353831</t>
  </si>
  <si>
    <t>MENDOZA LEON, PARCEMON</t>
  </si>
  <si>
    <t>508211PMLDN2</t>
  </si>
  <si>
    <t>SECTOR LUVIO LT. 14 LIMA-HUAURA-SAYAN</t>
  </si>
  <si>
    <t>475-94516475-0-43</t>
  </si>
  <si>
    <t>parcemon2023@gmail.com</t>
  </si>
  <si>
    <t>ECHEVERRE CHUQUIPOMA, ALINDOR</t>
  </si>
  <si>
    <t>475-05216489-0-38</t>
  </si>
  <si>
    <t>alindorecheverrechuquipoma@gmail.com</t>
  </si>
  <si>
    <t>40158235</t>
  </si>
  <si>
    <t>GARCIA CALLE, CARLOS MIGUEL</t>
  </si>
  <si>
    <t>282471CGCCL0</t>
  </si>
  <si>
    <t>SEMI RUSITICA CHILLON MZ.B LT. 01-PUENTE PIEDRA-LIMA-LIMA</t>
  </si>
  <si>
    <t>475-92727500-0-98</t>
  </si>
  <si>
    <t>carlosgarciacalle123@gmail.com</t>
  </si>
  <si>
    <t>16714138</t>
  </si>
  <si>
    <t>GARCIA MECHAN, JAVIER OMAR</t>
  </si>
  <si>
    <t>268211JGMCH5</t>
  </si>
  <si>
    <t>MIGUEL GRAU S/N LAMBAYEQUE-CHICLAYO-PICSI</t>
  </si>
  <si>
    <t>305-91207353-0-25</t>
  </si>
  <si>
    <t>jotagm32@gmail.com</t>
  </si>
  <si>
    <t>46558784</t>
  </si>
  <si>
    <t>HERRERA PEREZ, EDGAR ALCIDES</t>
  </si>
  <si>
    <t>MZ S LT 6 COOP LA FORTALEZA-SJ MIRAFLORES LIMA-LIMA-SAN JUAN DE MIRAFLORES  </t>
  </si>
  <si>
    <t>edalhepe0890@gmail.com</t>
  </si>
  <si>
    <t>45976589</t>
  </si>
  <si>
    <t>MAZA RAMOS, LUIS GUSTAVO</t>
  </si>
  <si>
    <t>627981LMRAO1</t>
  </si>
  <si>
    <t>CA CALLAO 623 CERCADO PIURA-MORROPON-CHULUCANAS </t>
  </si>
  <si>
    <t>475-05748790-0-15</t>
  </si>
  <si>
    <t>mazaramos.gustabo1989@hotmail.com</t>
  </si>
  <si>
    <t>45213466</t>
  </si>
  <si>
    <t>MORE ZETA, MARCO ANTONIO</t>
  </si>
  <si>
    <t>622741MMZEA9</t>
  </si>
  <si>
    <t>JR. PISAGUA 117 PIURA-MORROPON-CHULUCANAS </t>
  </si>
  <si>
    <t>475-05373966-0-06</t>
  </si>
  <si>
    <t>morezetamarco@gmail.com</t>
  </si>
  <si>
    <t>70796864</t>
  </si>
  <si>
    <t>OLAYA BERECHE, EDINSON MICHAEL</t>
  </si>
  <si>
    <t>JR. FRANCISCO VIDAL 105 PIURA-MORROPON-CHULUCANAS</t>
  </si>
  <si>
    <t>475-73771216-0-37</t>
  </si>
  <si>
    <t>olayabrayan366@gmail.com</t>
  </si>
  <si>
    <t>70585566</t>
  </si>
  <si>
    <t>CHERRES  LOZADA, CARLOS JOHAN</t>
  </si>
  <si>
    <t>663491CCLRA3</t>
  </si>
  <si>
    <t>C.P.M.PACCHA S/N PIURA-MORROPON-CHULUCANAS</t>
  </si>
  <si>
    <t>475-03674437-0-10</t>
  </si>
  <si>
    <t>carlosjohancherreslozada@gmail.com</t>
  </si>
  <si>
    <t>47965350</t>
  </si>
  <si>
    <t>ENRIQUE GOMEZ, JOHN HENRY</t>
  </si>
  <si>
    <t>342661JEGIE2</t>
  </si>
  <si>
    <t>CASERIO LA VIÑA MZ. A LT. 110 PIURA-MORROPON-CHULUCANAS</t>
  </si>
  <si>
    <t>475-59899696-0-85</t>
  </si>
  <si>
    <t>jonerenrique.gomes214@hmail.com</t>
  </si>
  <si>
    <t>76430337</t>
  </si>
  <si>
    <t>GUTIERREZ VASQUEZ, SEGUNDO MIGUEL</t>
  </si>
  <si>
    <t>ASENT.H. MANUEL SEONE MZ. I LT. 04 PIURA-PIURA-PIURA  </t>
  </si>
  <si>
    <t>475-05040974-0-51</t>
  </si>
  <si>
    <t>gutierrezvasquezsegundo02@gmail.com</t>
  </si>
  <si>
    <t>41088416</t>
  </si>
  <si>
    <t>SILVA CARMEN, JAIME</t>
  </si>
  <si>
    <t>595641JSCVM5</t>
  </si>
  <si>
    <t>CALLE SANTA CLARA 317 PIURA-SULLANA-SULLANA</t>
  </si>
  <si>
    <t>0011-0057-0286943501</t>
  </si>
  <si>
    <t>angel-yessi301202@hotmail.com</t>
  </si>
  <si>
    <t>75400518</t>
  </si>
  <si>
    <t>RIVAS ROSAS, HENRRY JOEL</t>
  </si>
  <si>
    <t>475-79525645-0-91</t>
  </si>
  <si>
    <t>henrryjoelrivas@gmail.com</t>
  </si>
  <si>
    <t>46249175</t>
  </si>
  <si>
    <t>MANTILLA GOMEZ, OMERO</t>
  </si>
  <si>
    <t>CASERIO RELLAMBAY LA LIBERTAD-OTUZCO-PARANDAY </t>
  </si>
  <si>
    <t>513-95415511-0-00</t>
  </si>
  <si>
    <t>omeromantillagomes57@gmail.com</t>
  </si>
  <si>
    <t>70034790</t>
  </si>
  <si>
    <t>TABOADA RIVAS, ALEX JUNIOR</t>
  </si>
  <si>
    <t>640091ATROA0</t>
  </si>
  <si>
    <t>CALLE LOS ALMENDROS 28 CASERIO PAREDONES PIURA-PIURA-CATACAOS</t>
  </si>
  <si>
    <t>alextaboadarivas@gmail.com</t>
  </si>
  <si>
    <t>44348822</t>
  </si>
  <si>
    <t>ADANAQUE MECHATO, LUIS ALBERTO</t>
  </si>
  <si>
    <t>Sub Contratista</t>
  </si>
  <si>
    <t>CASERIO LA ENCANTADA CALLE FRANCISCO BOLOGNESI 260 PIURA-MORROPON-CHULUCANAS  </t>
  </si>
  <si>
    <t>194-71621998-0-50</t>
  </si>
  <si>
    <t>XXXXXX</t>
  </si>
  <si>
    <t>72243100</t>
  </si>
  <si>
    <t>ADRIANZEN PEÑA, MILTON</t>
  </si>
  <si>
    <t>CASERIO TACARPO PIURA-HUANCABAMBA-SONDOR</t>
  </si>
  <si>
    <t>194-72134446-0-75</t>
  </si>
  <si>
    <t>chorchitos12345@gmail.com</t>
  </si>
  <si>
    <t>45598317</t>
  </si>
  <si>
    <t>615581CCRVZ0</t>
  </si>
  <si>
    <t>AV. LAS PALMERAS 5682 URB VILLA DEL NORTE LIMA-LIMA-LOS OLIVOS </t>
  </si>
  <si>
    <t>475-05320072-0-68</t>
  </si>
  <si>
    <t>cesarchavezr1986@gmail.com</t>
  </si>
  <si>
    <t>47419545</t>
  </si>
  <si>
    <t>637711ACCRZ9</t>
  </si>
  <si>
    <t>CP.HUARANDOZA CAJAMARCA-SAN IGNACIO-HUARANGO</t>
  </si>
  <si>
    <t>75348611</t>
  </si>
  <si>
    <t>FLORES YARLEQUE, KENYI DIONEL</t>
  </si>
  <si>
    <t>667831KFYRL9</t>
  </si>
  <si>
    <t>CALLE PRINCIPAL 069 CASERIO PAREDONES PIURA-PIURA-CATACAOS  </t>
  </si>
  <si>
    <t>475-05249934-0-21</t>
  </si>
  <si>
    <t>kenyify2000@gmail.com</t>
  </si>
  <si>
    <t>43585570</t>
  </si>
  <si>
    <t>NIZAMA RIVAS, EDGAR</t>
  </si>
  <si>
    <t>615681ENRAA8</t>
  </si>
  <si>
    <t>CASERIO PAREDONES CALLE PRINCIPAL 075 PIURA-PIURA-CATACAOS</t>
  </si>
  <si>
    <t>475-99958226-0-61</t>
  </si>
  <si>
    <t>75748232</t>
  </si>
  <si>
    <t>RAMIREZ GARCIA, ELVIS</t>
  </si>
  <si>
    <t>669131ERGIC4</t>
  </si>
  <si>
    <t>720-3248426940</t>
  </si>
  <si>
    <t>ramirezgarciaelvis@gmail.com</t>
  </si>
  <si>
    <t>72246280</t>
  </si>
  <si>
    <t>SANTOS CHUINGA, EFRAIN</t>
  </si>
  <si>
    <t>CASERIO INGANO GRANDE S/N PIURA-HUANCABAMBA-SONDORILLO  </t>
  </si>
  <si>
    <t>475-04677106-0-07</t>
  </si>
  <si>
    <t>santosefrain744@gmail.com</t>
  </si>
  <si>
    <t>45534571</t>
  </si>
  <si>
    <t>SILVA IPANAQUE, ALEX JAVIER</t>
  </si>
  <si>
    <t>620321ASIVN0</t>
  </si>
  <si>
    <t>CASERIO VICHAYAL PIURA-PIURA-LA ARENA</t>
  </si>
  <si>
    <t>011-814-000202223643-10</t>
  </si>
  <si>
    <t>alexeeh11@gmail.com</t>
  </si>
  <si>
    <t>48285415</t>
  </si>
  <si>
    <t>338621RSSVV8</t>
  </si>
  <si>
    <t>CALLE SAN MARTIN 78 CASERIO VICHAYAL PIURA-PIURA-LA ARENA</t>
  </si>
  <si>
    <t>545-92398258-0-01</t>
  </si>
  <si>
    <t>srobertho42@gmail.com</t>
  </si>
  <si>
    <t>16802478</t>
  </si>
  <si>
    <t>ZAFRA HERRERA, MICHEL</t>
  </si>
  <si>
    <t>AV.EL PROGRESO 640 CRUZ DE LA ESPERANZA LAMBAYEQUE-CHICLAYO-CHICLAYO  </t>
  </si>
  <si>
    <t>305-77440771-0-87</t>
  </si>
  <si>
    <t>durandherrera00@gmail.com</t>
  </si>
  <si>
    <t>40303897</t>
  </si>
  <si>
    <t>ABRAMONTE LAZARO, JOSE CARLIN</t>
  </si>
  <si>
    <t>587281JALAA3</t>
  </si>
  <si>
    <t>CASERIO PACCHA PIURA-MORROPON-CHULUCANAS </t>
  </si>
  <si>
    <t>475-27945252-0-84</t>
  </si>
  <si>
    <t>carlinabramontelazaro@gmail.com</t>
  </si>
  <si>
    <t>45480566</t>
  </si>
  <si>
    <t>COVEÑAS AVILA ORSON PAUL</t>
  </si>
  <si>
    <t>OPERADOR BOMBA CTO.</t>
  </si>
  <si>
    <t>624401OCAEL6</t>
  </si>
  <si>
    <t>CALLE LAS BEGONIAS ASENT.H. MARIA HERRERA DE ACOSTA MZ. E LT. 10 LIMA-LIMA-EL AGUSTINO  </t>
  </si>
  <si>
    <t>011-554-000200224437-30</t>
  </si>
  <si>
    <t>orpacoa92@gmail.com</t>
  </si>
  <si>
    <t>43839385</t>
  </si>
  <si>
    <t>COVEÑAS AVILA, EDSON JUNIOR</t>
  </si>
  <si>
    <t>616011ECAEL5</t>
  </si>
  <si>
    <t>AV.COMERCIO 235 CASERIO PEDREGAL GRANDE PIURA-PIURA-CATACAOS</t>
  </si>
  <si>
    <t>475-73579029-0-08</t>
  </si>
  <si>
    <t>ejcaleo@gmail.com</t>
  </si>
  <si>
    <t>43313541</t>
  </si>
  <si>
    <t>HUAYLLAHUA SANDI, GABRIEL</t>
  </si>
  <si>
    <t>587431GHSYD3</t>
  </si>
  <si>
    <t>ASENT H VILLA CANADA MZ. L LT. 01 PIURA-MORROPON-CHULUCANAS</t>
  </si>
  <si>
    <t>475-04391531-0-48</t>
  </si>
  <si>
    <t>sandigabrielh@gmail.com</t>
  </si>
  <si>
    <t>47983134</t>
  </si>
  <si>
    <t>PALACIOS  ESTEVES, YONEL</t>
  </si>
  <si>
    <t>CASERIO PACCHA MZ. 28 LT. 2 PIURA-MORROPON-CHULUCANAS </t>
  </si>
  <si>
    <t>475-90459874-0-66</t>
  </si>
  <si>
    <t>yonelpalaciosesteves@gmail.com</t>
  </si>
  <si>
    <t>46980266</t>
  </si>
  <si>
    <t>PALACIOS ADANAQUE, SEGUNDO HIDELGARDO</t>
  </si>
  <si>
    <t>330491SPAAN6</t>
  </si>
  <si>
    <t>JR. AYACUCHO 229 PIURA-MORROPON-CHULUCANAS</t>
  </si>
  <si>
    <t>475-91442431-0-49</t>
  </si>
  <si>
    <t>palaciosadanaquesegundo@gmail.com</t>
  </si>
  <si>
    <t>74888324</t>
  </si>
  <si>
    <t>PALACIOS GARCIA, ERINSON ALEXEY RAUL</t>
  </si>
  <si>
    <t>ASENT.H. LAS PALMERAS MZ. G LT. 36 PIURA-PIURA-PIURA</t>
  </si>
  <si>
    <t>475-71055428-0-17</t>
  </si>
  <si>
    <t>alexpalaciosgarcia091@gmail.com</t>
  </si>
  <si>
    <t>70585142</t>
  </si>
  <si>
    <t>PALACIOS RIVAS, SEGUNDO JOEL</t>
  </si>
  <si>
    <t>345591SPRAA0</t>
  </si>
  <si>
    <t>PACCHA PIURA-MORROPON-CHULUCANAS </t>
  </si>
  <si>
    <t>475-90079898-0-52</t>
  </si>
  <si>
    <t>palaciosjoel712@gmail.com</t>
  </si>
  <si>
    <t>40846764</t>
  </si>
  <si>
    <t>REYES RIVEROS, YOSEF</t>
  </si>
  <si>
    <t>URB VALLE CAMILA MZ. U1 LT. 10 PIURA-MORROPON-CHULUCANAS</t>
  </si>
  <si>
    <t>475-90097157-0-86</t>
  </si>
  <si>
    <t>jorey28pe@gmail.com</t>
  </si>
  <si>
    <t>41928923</t>
  </si>
  <si>
    <t>SILUPU CRISANTO, JOSE MANUEL</t>
  </si>
  <si>
    <t>604551JSCUS3</t>
  </si>
  <si>
    <t>CASERIO PACCHA PIURA-MORROPON-CHULUCANAS</t>
  </si>
  <si>
    <t>475-27945157-0-88</t>
  </si>
  <si>
    <t>josemanuelsc2024@gmail.com</t>
  </si>
  <si>
    <t>47362081</t>
  </si>
  <si>
    <t xml:space="preserve">SILVA FLORES, LEANDRO MANUEL </t>
  </si>
  <si>
    <t>632111LSFVR0</t>
  </si>
  <si>
    <t>CASERIO HUASIMAL PIURA-MORROPON-CHULUCANAS</t>
  </si>
  <si>
    <t>191-91791067-0-47</t>
  </si>
  <si>
    <t>leandrosilvaflores499@gmail.com</t>
  </si>
  <si>
    <t>47371775</t>
  </si>
  <si>
    <t>YAMUNAQUE CALVO, PEDRO MANUEL</t>
  </si>
  <si>
    <t>ASENT.H. JOSE A.QUIÑONEZ Q-8 PIURA-TALARA-PARIÑAS</t>
  </si>
  <si>
    <t>003-821-013307224517-67</t>
  </si>
  <si>
    <t>pachaquito19@gmail.com</t>
  </si>
  <si>
    <t>46718511</t>
  </si>
  <si>
    <t>YPANAQUE NIMA, LUIS EDDUAR</t>
  </si>
  <si>
    <t>AA. HH. CONSUELO VELASCO MZ.L LT.13 PIURA-MORROPON-CHULUCANAS</t>
  </si>
  <si>
    <t>475-73385882-0-10</t>
  </si>
  <si>
    <t>luisedduarypanaquenima2@gmail.com</t>
  </si>
  <si>
    <t>45980991</t>
  </si>
  <si>
    <t>CHILCON MONTENEGRO, JOSE WALTER</t>
  </si>
  <si>
    <t>627851JCMLT9</t>
  </si>
  <si>
    <t>JR. JOSE LEONARDO ORTIZ 304 LAMBAYEQUE-CHICLAYO-JOSE LEONARDO ORTIZ </t>
  </si>
  <si>
    <t>403-38561501-0-97</t>
  </si>
  <si>
    <t>jm978780@gmail.com</t>
  </si>
  <si>
    <t>40519826</t>
  </si>
  <si>
    <t>LIZANA QUISPE, TOMAS FELIX</t>
  </si>
  <si>
    <t>CARPINTERO</t>
  </si>
  <si>
    <t>587631TLQAS6</t>
  </si>
  <si>
    <t>AV. JAVIER PEREZ DE CUELLAR SN APURIMAC-CHINCHEROS-ROCCHACC  </t>
  </si>
  <si>
    <t>tomaslizanaquispe@gmail.com</t>
  </si>
  <si>
    <t>46719372</t>
  </si>
  <si>
    <t>TALLEDO PAICO, DAVID ALEXANDER</t>
  </si>
  <si>
    <t>632261DTPLC0</t>
  </si>
  <si>
    <t>CALLE JUAN PABLO 16 CASERIO MONTE CASTILLO PIURA-PIURA-CATACAOS  </t>
  </si>
  <si>
    <t>talledopaicodavid@gmail.com</t>
  </si>
  <si>
    <t>70068607</t>
  </si>
  <si>
    <t xml:space="preserve">FEYTOSA MOZOMBITE, ALEX ENRRIQUE </t>
  </si>
  <si>
    <t>663911AFMTO7</t>
  </si>
  <si>
    <t>AV. SAN FRANCISCO ANEXO SAN FRANCOSCO MZ. I LT. 1 ICA-PALPA-SANTA CRUZ</t>
  </si>
  <si>
    <t>191-06268054-0-66</t>
  </si>
  <si>
    <t>alexfeytosa198@gmail.com</t>
  </si>
  <si>
    <t>76792608</t>
  </si>
  <si>
    <t>HUAMAN HUAMAN, JHON JACINTO</t>
  </si>
  <si>
    <t>C.POBLADO MENOR DE COYONA PIURA-HUANCABAMBA-CANCHAQUE  </t>
  </si>
  <si>
    <t>475-77722166-0-95</t>
  </si>
  <si>
    <t>huamanhuamanjhonjacinto@gmail.com</t>
  </si>
  <si>
    <t>44713100</t>
  </si>
  <si>
    <t>PARDO ARMILLON, MARCO ANTONIO</t>
  </si>
  <si>
    <t>PROVIV SANTA ROSA DE VILLA MZ. Q LT. 38 LIMA-LIMA-PUENTE PIEDRA</t>
  </si>
  <si>
    <t>191-97862177-0-81</t>
  </si>
  <si>
    <t>manalu191@gmail.com</t>
  </si>
  <si>
    <t>71019449</t>
  </si>
  <si>
    <t>RINZA PASAPERA, JAMES JOHAN</t>
  </si>
  <si>
    <t>353671JRPZA6</t>
  </si>
  <si>
    <t>AV. FERROCARRIL A ASOC. LOS ALPES MZ. 15 LT. B LIMA-LIMA-SANTA ANITA  </t>
  </si>
  <si>
    <t>jamesrinzapasapera1996@gmail.com</t>
  </si>
  <si>
    <t>47698440</t>
  </si>
  <si>
    <t>ABANTO HUACCHA, LUIS MIGUEL</t>
  </si>
  <si>
    <t>AAHH. NUEVO JERUSALEM IV ETAPA MZ. I LT. 27 LA LIBERTAD-TRUJILLO-LA ESPERANZA</t>
  </si>
  <si>
    <t>570-72392725-0-18</t>
  </si>
  <si>
    <t>luismabanto@gmail.com</t>
  </si>
  <si>
    <t>41106687</t>
  </si>
  <si>
    <t>MANRIQUE CASTRO, HENRRY ARTURO</t>
  </si>
  <si>
    <t>593511HMCRT4</t>
  </si>
  <si>
    <t>CASERIO ALTO MORE S/N PIURA-PIURA-LA ARENA</t>
  </si>
  <si>
    <t>475-90104615-0-20</t>
  </si>
  <si>
    <t>manriquecastro12hennry@gmail.com</t>
  </si>
  <si>
    <t>46283499</t>
  </si>
  <si>
    <t>VASQUEZ RUIZ, WILLAN</t>
  </si>
  <si>
    <t>629911WVRQZ0</t>
  </si>
  <si>
    <t>FUNDO LA ARBOLEDA INT. C MZ. M LT. 4 LA LIBERTAD-TRUJILLO-VICTOR LARCO HERRERA </t>
  </si>
  <si>
    <t>570-00797416-0-24</t>
  </si>
  <si>
    <t>vasquezluiswilan@gmail.com</t>
  </si>
  <si>
    <t>47309427</t>
  </si>
  <si>
    <t xml:space="preserve">ZAPATA IPANAQUE, MANUEL </t>
  </si>
  <si>
    <t>619921MZIAN0</t>
  </si>
  <si>
    <t>CASERIO VICHAYAL SN PIURA-PIURA-LA ARENA  </t>
  </si>
  <si>
    <t>009-724-208250938126-61</t>
  </si>
  <si>
    <t>62335934</t>
  </si>
  <si>
    <t>BERECHE NAMUCHE, BRAY BLADEMIR</t>
  </si>
  <si>
    <t>664531BBNEU5</t>
  </si>
  <si>
    <t>CASERIO SOL SOL PIURA-MORROPON-CHULUCANAS </t>
  </si>
  <si>
    <t>475-79825920-0-99</t>
  </si>
  <si>
    <t>braybereche@gmail.com</t>
  </si>
  <si>
    <t>18169860</t>
  </si>
  <si>
    <t>ESPINOLA BLAS, GILMER WALTER</t>
  </si>
  <si>
    <t>571321GEBIS1</t>
  </si>
  <si>
    <t>JOSE VERDE 149 LA LIBERTAD-TRUJILLO-EL PORVENIR</t>
  </si>
  <si>
    <t>475-92557274-0-52</t>
  </si>
  <si>
    <t>gilmerespinola32@gmail.com</t>
  </si>
  <si>
    <t>47886958</t>
  </si>
  <si>
    <t>SILUPU ZETA, EDISON JAVIER</t>
  </si>
  <si>
    <t>642021ESZUA1</t>
  </si>
  <si>
    <t>475-70551203-0-99</t>
  </si>
  <si>
    <t>edisonjaviersilupuzeta04@gmail.com</t>
  </si>
  <si>
    <t>43766284</t>
  </si>
  <si>
    <t>VILCHEZ ROSAS, FRANCISCO</t>
  </si>
  <si>
    <t>562081FVRCA1</t>
  </si>
  <si>
    <t>CASERIO PACCHA S/N PIURA-MORROPON-CHULUCANAS </t>
  </si>
  <si>
    <t>475-90762224-0-71</t>
  </si>
  <si>
    <t>vilchezrosasfrancisco@gmail.com</t>
  </si>
  <si>
    <t>40816649</t>
  </si>
  <si>
    <t>CASTRO RAMIREZ, WILDER JOEL</t>
  </si>
  <si>
    <t>587151WCRTI4</t>
  </si>
  <si>
    <t>475-9113877-0-40</t>
  </si>
  <si>
    <t>wilderjoelcastroramirez78@gmail.com</t>
  </si>
  <si>
    <t>70853931</t>
  </si>
  <si>
    <t>GARCIA GARAY, ENSO JESUS</t>
  </si>
  <si>
    <t>659071EGGCA8</t>
  </si>
  <si>
    <t>CASERIO PACCHA S/N PIURA-MORROPON-CHULUCANAS  </t>
  </si>
  <si>
    <t>475-94141540-0-22</t>
  </si>
  <si>
    <t>ensojesusgaray22@gmail.com</t>
  </si>
  <si>
    <t>45925573</t>
  </si>
  <si>
    <t>ROJAS CORDOVA, SERGIO</t>
  </si>
  <si>
    <t>CASERIO SAN AGUSTIN S/N PIURA-MORROPON-SANTO DOMINGO  </t>
  </si>
  <si>
    <t>475-72218720-0-59</t>
  </si>
  <si>
    <t>46399574</t>
  </si>
  <si>
    <t>ALAMA CARMEN, DONAL GUILLERMO</t>
  </si>
  <si>
    <t xml:space="preserve">CRJH </t>
  </si>
  <si>
    <t>330571DACMM3</t>
  </si>
  <si>
    <t>C.POBLADO PACCHA PIURA-MORROPON-CHULUCANAS</t>
  </si>
  <si>
    <t>475-90168653-0-04</t>
  </si>
  <si>
    <t>donaldalamacarmen@gmail.com</t>
  </si>
  <si>
    <t>45119041</t>
  </si>
  <si>
    <t>CAHUANA BENITES, YON JOQUER</t>
  </si>
  <si>
    <t>ASENT.H SAN MARTIN DE PORRAS MZ C LT 9- VILLA MARINA DEL TRIUNFO-LIMA-LIMA</t>
  </si>
  <si>
    <t>194-30427742-0-64</t>
  </si>
  <si>
    <t>yoncahuana8@gmail.com</t>
  </si>
  <si>
    <t>71098278</t>
  </si>
  <si>
    <t>DOMINGUEZ RUGEL, DANIEL ALONSO</t>
  </si>
  <si>
    <t>668081DDRIE4</t>
  </si>
  <si>
    <t>CASERIO MALINGAS PIURA-PIURA-TAMBO GRANDE</t>
  </si>
  <si>
    <t>475-90099324-0-75</t>
  </si>
  <si>
    <t>danielrugel103@gmail.com</t>
  </si>
  <si>
    <t>02874506</t>
  </si>
  <si>
    <t>JUAREZ DOMINGUEZ, CESAR</t>
  </si>
  <si>
    <t>565451CJDRI6</t>
  </si>
  <si>
    <t>CP. PACCHA PIURA-MORROPON-CHULUCANAS  </t>
  </si>
  <si>
    <t>475-96294724-0-55</t>
  </si>
  <si>
    <t>cesarjuarez0287@gmail.com</t>
  </si>
  <si>
    <t>47510823</t>
  </si>
  <si>
    <t>JUAREZ MAZA, SEGUNDO ANTONIO</t>
  </si>
  <si>
    <t>635171SJMRA8</t>
  </si>
  <si>
    <t>475-90711842-0-80</t>
  </si>
  <si>
    <t>j745591@gmail.com</t>
  </si>
  <si>
    <t>46657073</t>
  </si>
  <si>
    <t>ZETA JUAREZ, LUIS GUSTAVO</t>
  </si>
  <si>
    <t>332021LZJAR5</t>
  </si>
  <si>
    <t>CALLE PICHINCHA 717 ASENT.H.EL OBRERO PIURA-SULLANA-SULLANA </t>
  </si>
  <si>
    <t>535-05379626-0-84</t>
  </si>
  <si>
    <t>luguzeju90@gmail.com</t>
  </si>
  <si>
    <t>48735734</t>
  </si>
  <si>
    <t>AMASIFUEN MARICHI, LINDER</t>
  </si>
  <si>
    <t>625471LAMSI9</t>
  </si>
  <si>
    <t>AGRP. FAMILIAR AMP 2 CRISTO REY MZ. H LT. 02 LIMA-LIMA-SAN JUAN DE LURIGANCHO</t>
  </si>
  <si>
    <t>191-94175620-0-87</t>
  </si>
  <si>
    <t>lindermasifuemariachi@gmail.com</t>
  </si>
  <si>
    <t>46609130</t>
  </si>
  <si>
    <t>GAONA ABAD, GIAN MARKO</t>
  </si>
  <si>
    <t>631671GGAND3</t>
  </si>
  <si>
    <t>ASOC. VIV. MONTE AZUL MZ. H LT. 13 LIMA-LIMA-SAN MARTIN DE PORRES</t>
  </si>
  <si>
    <t>0011-0814-0252718546-12</t>
  </si>
  <si>
    <t>giangaona23@gmail.com</t>
  </si>
  <si>
    <t>03210283</t>
  </si>
  <si>
    <t>HUAMAN GARCIA, JOSE MIGUEL</t>
  </si>
  <si>
    <t>COYONA PIURA-HUANCABAMBA-CANCHAQUE</t>
  </si>
  <si>
    <t>210-01-6182392</t>
  </si>
  <si>
    <t>40780727</t>
  </si>
  <si>
    <t>NIMA ZETA, AUDEL</t>
  </si>
  <si>
    <t>586571ANZAA9</t>
  </si>
  <si>
    <t>CASERIO SANCOR - CHULUCANAS - MORROPON - PIURA</t>
  </si>
  <si>
    <t>475-96167502-0-48</t>
  </si>
  <si>
    <t>nima18zeeta@gmail.com</t>
  </si>
  <si>
    <t>47660735</t>
  </si>
  <si>
    <t>RAMOS SOBRINO, JUNIOR DAVID</t>
  </si>
  <si>
    <t>CALLE SANTA ROSA 332 ASENT.H. SANCHEZ CERRO PIURA-SULLANA-SULLANA </t>
  </si>
  <si>
    <t>475-70315662-0-78</t>
  </si>
  <si>
    <t>ramossobrinojuniordavid@gmail.com</t>
  </si>
  <si>
    <t>03378261</t>
  </si>
  <si>
    <t>CHUICA RUIDIAS, ANIBAL NEISER</t>
  </si>
  <si>
    <t>580761ACRID0</t>
  </si>
  <si>
    <t>JIRON ELIAS AGUIRRES N° 401-CHULUCANAS-MORROPON-PIURA</t>
  </si>
  <si>
    <t>475-91846387-0-84</t>
  </si>
  <si>
    <t>43708965</t>
  </si>
  <si>
    <t>HUERTAS NIMA, JOSE MARTIN</t>
  </si>
  <si>
    <t>614031JHNRA0</t>
  </si>
  <si>
    <t>CALLE LOS GERANIOS ASENT. H. SAGRADO CORAZON DE JESUS MZ.S LT. 11</t>
  </si>
  <si>
    <t>0011-0554-0200325047</t>
  </si>
  <si>
    <t>hnimajm@gmail.com</t>
  </si>
  <si>
    <t>42818761</t>
  </si>
  <si>
    <t>IPANAQUE SERNAQUE, PETER ADAM</t>
  </si>
  <si>
    <t>JR.COLON 421 PIURA-MORROPON-CHULUCANAS </t>
  </si>
  <si>
    <t>475-95231122-0-10</t>
  </si>
  <si>
    <t>ipanaquesernaquepeter39@gmail.com</t>
  </si>
  <si>
    <t>44549796</t>
  </si>
  <si>
    <t>OLAYA NEYRA, MARCIO ANDRE</t>
  </si>
  <si>
    <t>475-06834794-0-89</t>
  </si>
  <si>
    <t>marcioandreolayaneyra98@gmail.com</t>
  </si>
  <si>
    <t>77685783</t>
  </si>
  <si>
    <t>RAMOS SEMINARIO, CRISTHIAN</t>
  </si>
  <si>
    <t>679121CRSOI8</t>
  </si>
  <si>
    <t>CASERIO KM 50 PIURA-MORROPON-CHULUCANAS</t>
  </si>
  <si>
    <t>475-92064665-0-68</t>
  </si>
  <si>
    <t>cristhian22@gmail.com</t>
  </si>
  <si>
    <t>80474536</t>
  </si>
  <si>
    <t>RISCO AQUINO, JOSE ROSENDO</t>
  </si>
  <si>
    <t>577051JRACI0</t>
  </si>
  <si>
    <t>475-03744313-0-92</t>
  </si>
  <si>
    <t>joserosendoriscoaquino@gmail.com</t>
  </si>
  <si>
    <t>44248854</t>
  </si>
  <si>
    <t>RISCO AQUINO, JOSE WILMER</t>
  </si>
  <si>
    <t>617451JRACI0</t>
  </si>
  <si>
    <t>475-07087784-0-35</t>
  </si>
  <si>
    <t>josewilmerriscoaquino8@gmail.com</t>
  </si>
  <si>
    <t>44339419</t>
  </si>
  <si>
    <t>RISCO SOSA, WALTER</t>
  </si>
  <si>
    <t>210-01-7729864</t>
  </si>
  <si>
    <t>riscososawalter79@gmail.com</t>
  </si>
  <si>
    <t>70544939</t>
  </si>
  <si>
    <t>SARANGO ESPINOZA, ALEXIS YOEL</t>
  </si>
  <si>
    <t>475-32964907-0-43</t>
  </si>
  <si>
    <t>sarangoespinozaalexisyoel@gmail.com</t>
  </si>
  <si>
    <t>42685216</t>
  </si>
  <si>
    <t>ALBERCA GUERRERO, JOSE DOYLER</t>
  </si>
  <si>
    <t>609821JAGER7</t>
  </si>
  <si>
    <t>ASENT.H.VILLA PRIMAVERA I ETAPA MZ.A LT.2 TUMBES-ZARUMILLA-AGUAS VERDES  </t>
  </si>
  <si>
    <t>575-7195620-0-08</t>
  </si>
  <si>
    <t>dodlealbercaguerrero@gmail.com</t>
  </si>
  <si>
    <t>44494711</t>
  </si>
  <si>
    <t>JIMENEZ ADANAQUE, JORGE LUIS</t>
  </si>
  <si>
    <t>614791JJAEN7</t>
  </si>
  <si>
    <t>JR. COLON 144 PIURA-MORROPON-CHULUCANAS </t>
  </si>
  <si>
    <t>475-95274434-0-59</t>
  </si>
  <si>
    <t>44044406</t>
  </si>
  <si>
    <t xml:space="preserve">YANGUA CHINININ, JULIO CESAR </t>
  </si>
  <si>
    <t>315861JYCGN0</t>
  </si>
  <si>
    <t>CALLE VIA MILITAR MZ A LT 23 ASENT H. ALFONSO UGARTE PIURA-PIURA-PIURA </t>
  </si>
  <si>
    <t>011-274-000200600747-86</t>
  </si>
  <si>
    <t>yanguachinininj@gmail.com</t>
  </si>
  <si>
    <t>70834599</t>
  </si>
  <si>
    <t>ESTRADA IMAN, FRANK JOEL</t>
  </si>
  <si>
    <t>670951FEIRN7</t>
  </si>
  <si>
    <t>JR. BANCHERO ROSSI 1000 - CHULUCANAS - MORROPON - PIURA</t>
  </si>
  <si>
    <t>475-72818602-0-00</t>
  </si>
  <si>
    <t>estradaimanfrankjoel@gmail.com</t>
  </si>
  <si>
    <t>75161138</t>
  </si>
  <si>
    <t>JUAREZ RIVAS, JAIRO JEAMPIER</t>
  </si>
  <si>
    <t>675261JJRRA3</t>
  </si>
  <si>
    <t>CALLE DIEGO FERRER 706 - CHULUCANAS - MORROPON - PIURA</t>
  </si>
  <si>
    <t>475-04036019-0-45</t>
  </si>
  <si>
    <t>juaresrivasjairo9@gmail.com</t>
  </si>
  <si>
    <t>32543782</t>
  </si>
  <si>
    <t>LAZARO VILELA, EDUARDO</t>
  </si>
  <si>
    <t>573131ELVAE7</t>
  </si>
  <si>
    <t xml:space="preserve">ZONA SANTA ROSA S/N C.P.M. PACCHA PIURA-MORROPON-CHULUCANAS </t>
  </si>
  <si>
    <t>475-96190291-0-67</t>
  </si>
  <si>
    <t>eduardolazarovi@gmail.com</t>
  </si>
  <si>
    <t>42957887</t>
  </si>
  <si>
    <t>VALENCIA CHAVEZ, WILSON DAVID</t>
  </si>
  <si>
    <t>ASENT H BATE MANRIQUE MZ S LT 8 - CHULUCANAS - MORROPON - PIURA</t>
  </si>
  <si>
    <t>011-814-000236679069-15</t>
  </si>
  <si>
    <t>wilsondavidvalenciachavez86@gmail,.com</t>
  </si>
  <si>
    <t>03321419</t>
  </si>
  <si>
    <t>ZETA DOMINGUEZ, MANUEL IGNACIO</t>
  </si>
  <si>
    <t>520571MZDAI5</t>
  </si>
  <si>
    <t>ZONA SAN JUAN MZ. 13 LT. 06 C.P.M. PACCHA PIURA-MORROPON-CHULUCANAS</t>
  </si>
  <si>
    <t>475-94533703-0-46</t>
  </si>
  <si>
    <t>zetadominguezmanuel60@gmail.com</t>
  </si>
  <si>
    <t>76942365</t>
  </si>
  <si>
    <t xml:space="preserve">	CHAPOÑAN SANCHEZ JUNIOR MATJHIUSTON</t>
  </si>
  <si>
    <t>647501JCSPC8</t>
  </si>
  <si>
    <t>CASERIO ARBOLSOL LAMBAYEQUE-LAMBAYEQUE-MORROPE </t>
  </si>
  <si>
    <t>juniorchaponansanchez62@gmail.com</t>
  </si>
  <si>
    <t>44575672</t>
  </si>
  <si>
    <t>ADANAQUE VALENCIA, JOE ESMID</t>
  </si>
  <si>
    <t>600191JAVNE2</t>
  </si>
  <si>
    <t>JR. SAN TEODORO 308 PIURA-MORROPON-CHULUCANAS</t>
  </si>
  <si>
    <t>210-01-1229903</t>
  </si>
  <si>
    <t>luischiroqueaponte77@gmail.com</t>
  </si>
  <si>
    <t>42193582</t>
  </si>
  <si>
    <t>AGUILAR ESPINAL, DELFIN RAYDO</t>
  </si>
  <si>
    <t>606531DAEII2</t>
  </si>
  <si>
    <t>ANEXO DE CHIHUANA HUANCAVELICA-TAYACAJA-HUACHOCOLPA</t>
  </si>
  <si>
    <t>525-96793567-0-87</t>
  </si>
  <si>
    <t>raydoaguilar@gmail.com</t>
  </si>
  <si>
    <t>75114146</t>
  </si>
  <si>
    <t>ALACHE MORE, LUIS RICARDO</t>
  </si>
  <si>
    <t>669831LAMCE8</t>
  </si>
  <si>
    <t>ASENT.H. CONSUELO DE VELASQUECO MZ. A1 LT. 40 PIURA-MORROPON-CHULUCANAS</t>
  </si>
  <si>
    <t>210-01-1228799</t>
  </si>
  <si>
    <t>daynaalachemoscol@hotmail.com</t>
  </si>
  <si>
    <t>75357321</t>
  </si>
  <si>
    <t>BAUTISTA CHAVEZ, HILDER FABIAN</t>
  </si>
  <si>
    <t>667711HBCTV0</t>
  </si>
  <si>
    <t>ASENT.H. P. ZAZZALI MZ. O LT. 4 LIMA-LIMA-SAN JUAN DE LURIGANCHO </t>
  </si>
  <si>
    <t>194-76769782-0-31</t>
  </si>
  <si>
    <t>hilderfabianbautistachavez00@gmail.com</t>
  </si>
  <si>
    <t>70853928</t>
  </si>
  <si>
    <t>BERECHE GARCIA JUAN ALBERTO</t>
  </si>
  <si>
    <t>641601JBGEC3</t>
  </si>
  <si>
    <t>berechegarciajuanalberto@gmail.com</t>
  </si>
  <si>
    <t>45573070</t>
  </si>
  <si>
    <t>JR. EL VELERO URB LAS LAGUNAS DE LA MOLINA MZ. L LT. 13 LIMA-LIMA-LA MOLINA </t>
  </si>
  <si>
    <t>carloscanchanyanavarro@gmail.com</t>
  </si>
  <si>
    <t>63164379</t>
  </si>
  <si>
    <t>CHAVEZ FIGUEROA, CRISTIAN MISAEL</t>
  </si>
  <si>
    <t>SUB CONT.TARRAJEO</t>
  </si>
  <si>
    <t>669591CCFVU3</t>
  </si>
  <si>
    <t>CALLE REVOLUCION 192 URB ALTA MAR -CALLAO-LA PERLA </t>
  </si>
  <si>
    <t>davidvasquezjulca@gmail.com</t>
  </si>
  <si>
    <t>47362059</t>
  </si>
  <si>
    <t>CHIROQUE APONTE, LUIS ANTONIO</t>
  </si>
  <si>
    <t>335021LCARN6</t>
  </si>
  <si>
    <t>JR. TUMBES 1278 PIURA-MORROPON-CHULUCANAS</t>
  </si>
  <si>
    <t>210-01-1229059</t>
  </si>
  <si>
    <t>47254941</t>
  </si>
  <si>
    <t>CHUQUIRUNA VASQUEZ, JOSE</t>
  </si>
  <si>
    <t>634321JCVQQ2</t>
  </si>
  <si>
    <t>PROL. AUGUSTO B. LEGUIA 231 ASENT.H. 9 DE FEBRERO LAMBAYEQUE-LAMBAYEQUE-MORROPE</t>
  </si>
  <si>
    <t>josechuquivas@gmail.com</t>
  </si>
  <si>
    <t>02848521</t>
  </si>
  <si>
    <t>NIMA RUFINO, EDMUNDO</t>
  </si>
  <si>
    <t>570921ENRAI7</t>
  </si>
  <si>
    <t>CASERIO SAN FRANCISCO MZ.J LT.131 PIURA-MORROPON-CHULUCANAS</t>
  </si>
  <si>
    <t>475-28878056-0-10</t>
  </si>
  <si>
    <t>edmundonima,@gmail.com</t>
  </si>
  <si>
    <t>44229295</t>
  </si>
  <si>
    <t>ORTIZ CHERRES, JORGE ANTONIO</t>
  </si>
  <si>
    <t>618201JOCIR7</t>
  </si>
  <si>
    <t>CASERIO SAN FRANCISCO DE PACCHA MZ. 13 LT. 06 PIURA-MORROPON-CHULUCANAS</t>
  </si>
  <si>
    <t>475-90733728-0-87</t>
  </si>
  <si>
    <t>jorgeortizcherres@gmail.com</t>
  </si>
  <si>
    <t>74386471</t>
  </si>
  <si>
    <t>RIVAS MADRID, JUNIOR EVERARDO</t>
  </si>
  <si>
    <t>648291JRMAR7</t>
  </si>
  <si>
    <t>CAS. MALINGAS PIURA-PIURA-TAMBO GRANDE  </t>
  </si>
  <si>
    <t>475-94247965-0-21</t>
  </si>
  <si>
    <t>juniorrivasmadrid@gmail.com</t>
  </si>
  <si>
    <t>80544277</t>
  </si>
  <si>
    <t xml:space="preserve">ROMERO LIZANA, PANFILO </t>
  </si>
  <si>
    <t>588681PRLEA7</t>
  </si>
  <si>
    <t>CASERIO LA PLAYA</t>
  </si>
  <si>
    <t>018-66300466333274658</t>
  </si>
  <si>
    <t>panfiloromerolizana@gmail.com</t>
  </si>
  <si>
    <t>75816454</t>
  </si>
  <si>
    <t>RUFINO BERMEJO HECTOR JAMPIERE</t>
  </si>
  <si>
    <t>683341HRBIM3</t>
  </si>
  <si>
    <t>CPM. PACCHA PIURA-MORROPON-CHULUCANAS</t>
  </si>
  <si>
    <t>475-94201074-0-57</t>
  </si>
  <si>
    <t>rufinobermejohector@gmail.com</t>
  </si>
  <si>
    <t>42823585</t>
  </si>
  <si>
    <t>ZETA MORE, EBER LUIS</t>
  </si>
  <si>
    <t>601761EZMAE3</t>
  </si>
  <si>
    <t>ASENT.H. CONSUELO DE VELASCO MZ. A1 LT. 40 PIURA-MORROPON-CHULUCANAS</t>
  </si>
  <si>
    <t>210-01-1228700</t>
  </si>
  <si>
    <t>eberluiszetamore1@gmail.com</t>
  </si>
  <si>
    <t>73686777</t>
  </si>
  <si>
    <t>FACUNDO HUANCAS, BRAYAN ERLAND</t>
  </si>
  <si>
    <t>URB PORTALES MZ. L LT. 30 -CALLAO-CALLAO</t>
  </si>
  <si>
    <t>192-71941636-0-17</t>
  </si>
  <si>
    <t>bfacundohuancas@gmail.com</t>
  </si>
  <si>
    <t>45648762</t>
  </si>
  <si>
    <t>OSORIO QUISPE, SERGIO LUIS</t>
  </si>
  <si>
    <t>8 VILLA SOLIDARIDAD ETAPA 1RA. MZ. G LT. 20</t>
  </si>
  <si>
    <t>140136 | LIMA-LIMA-SAN JUAN DE MIRAFLORES</t>
  </si>
  <si>
    <t>194-70875236-0-45</t>
  </si>
  <si>
    <t>sergioluissolary@gmail.com</t>
  </si>
  <si>
    <t>74395828</t>
  </si>
  <si>
    <t>RAMIREZ ESPINOZA, NEIDER</t>
  </si>
  <si>
    <t>676871NREII4</t>
  </si>
  <si>
    <t>CASERIO VILCASIT CAJAMARCA-CHOTA-TACABAMBA</t>
  </si>
  <si>
    <t>nr9529186@gmail.com</t>
  </si>
  <si>
    <t>46024712</t>
  </si>
  <si>
    <t>RAMIREZ ESPINOZA, VICTOR MANUEL</t>
  </si>
  <si>
    <t>616911VREII7</t>
  </si>
  <si>
    <t>PSJ. FORESTACION S/N CAJAMARCA-HUALGAYOC-BAMBAMARCA</t>
  </si>
  <si>
    <t>210-01-4588521</t>
  </si>
  <si>
    <t>victor_ramirez59@hotmail.com</t>
  </si>
  <si>
    <t>74638397</t>
  </si>
  <si>
    <t>REMIGIO CHINGUEL, JESUS MANUEL</t>
  </si>
  <si>
    <t>676111JRCIN3</t>
  </si>
  <si>
    <t>CAS. HUANDO BAJO PIURA-HUANCABAMBA-SAN MIGUEL DE EL FAIQUE</t>
  </si>
  <si>
    <t>003-200-013319810108-30</t>
  </si>
  <si>
    <t>jremigiochinguel5@gmail.com</t>
  </si>
  <si>
    <t>03330633</t>
  </si>
  <si>
    <t>CALDERON RAMIREZ, WALTER</t>
  </si>
  <si>
    <t>AV RAMON CASTILLA 323 PIURA-MORROPON-CHULUCANAS</t>
  </si>
  <si>
    <t>475-06247743-0-09</t>
  </si>
  <si>
    <t>waltercalderonramirez97@gmil.com</t>
  </si>
  <si>
    <t>45532480</t>
  </si>
  <si>
    <t xml:space="preserve">FLORES ZETA CESAR, AUGUSTO </t>
  </si>
  <si>
    <t>625441CFZRA0</t>
  </si>
  <si>
    <t>URB LAS VIOLETAS 2 ETAPA MZ. D LT. 15 LIMA-LIMA-SAN JUAN DE LURIGANCHO</t>
  </si>
  <si>
    <t>720-3065243375</t>
  </si>
  <si>
    <t>cesar07floreszeta@gmail.com</t>
  </si>
  <si>
    <t>03200292</t>
  </si>
  <si>
    <t>HUAMAN QUEVEDO, JUAN</t>
  </si>
  <si>
    <t>240911JHQMV0</t>
  </si>
  <si>
    <t>CALLE LOS ANGELES ASENT.H. 28 DE JULIO MZ. L LT. 11 TUMBES-ZARUMILLA-AGUAS VERDES </t>
  </si>
  <si>
    <t>475-90506212-0-73</t>
  </si>
  <si>
    <t>jq5689864@gmail.com</t>
  </si>
  <si>
    <t>77095644</t>
  </si>
  <si>
    <t>VASQUEZ JULCAHUANCA, DAVID NEHEMIAS</t>
  </si>
  <si>
    <t>678671DVJQC4</t>
  </si>
  <si>
    <t xml:space="preserve">CASERIO PAPECILLO PIURA-MORROPON-CHULUCANAS </t>
  </si>
  <si>
    <t>475-05747396-0-07</t>
  </si>
  <si>
    <t>48288186</t>
  </si>
  <si>
    <t>ESPINOZA RIVAS, NELSON JOEL</t>
  </si>
  <si>
    <t>640331NERIA3</t>
  </si>
  <si>
    <t>ASOC. VIVIENDA 28 DE JULIO MZ. D1 LT. 04 PIURA-MORROPON-CHULUCANAS</t>
  </si>
  <si>
    <t>espinozarivasn@gmail.com</t>
  </si>
  <si>
    <t>73187248</t>
  </si>
  <si>
    <t>OROSCO YAGUANA, YOEL</t>
  </si>
  <si>
    <t>CARPINTENRO ENCOFRADOR</t>
  </si>
  <si>
    <t>654661YOYSU2</t>
  </si>
  <si>
    <t>CALLE GENERAL ORBEGOZO 305 A - ASENT H EL OBRERO PIURA-SULLANA-SULLANA</t>
  </si>
  <si>
    <t>0011-0814-0251993969-14</t>
  </si>
  <si>
    <t>yoeloros07@gmail.com</t>
  </si>
  <si>
    <t>77165963</t>
  </si>
  <si>
    <t>REVOLEDO MORALES CRISTIAN JAMPIER</t>
  </si>
  <si>
    <t>672111CRMOA9</t>
  </si>
  <si>
    <t>CALLE DOMINGO NIETO 339 PIURA-MORROPON-CHULUCANAS </t>
  </si>
  <si>
    <t>251-92268993-0-33</t>
  </si>
  <si>
    <t>revolledomoralesc@gmail.com</t>
  </si>
  <si>
    <t>44501850</t>
  </si>
  <si>
    <t>SANCHEZ INGA, CRISTHIAN</t>
  </si>
  <si>
    <t>616833CSICA2</t>
  </si>
  <si>
    <t>AV. RAMON CASTILLA 169 PIURA-MORROPON-CHULUCANAS</t>
  </si>
  <si>
    <t>475-91398744-0-20</t>
  </si>
  <si>
    <t>sabchezinga829@gmail.com</t>
  </si>
  <si>
    <t>18084809</t>
  </si>
  <si>
    <t>MANCHAY CORTEZ, ELMER</t>
  </si>
  <si>
    <t>560341EMCCT6</t>
  </si>
  <si>
    <t>EL TRIANGULO SECTOR IX MZ. 6 LT. 17 LA LIBERTAD-TRUJILLO-HUANCHACO </t>
  </si>
  <si>
    <t>570-90321710-0-04</t>
  </si>
  <si>
    <t>elmermanchaycortez@gmail.com</t>
  </si>
  <si>
    <t>60495020</t>
  </si>
  <si>
    <t>MANCHAY SOTO, DARWIN PAUL</t>
  </si>
  <si>
    <t>EL MILAGRO SECTOR IX MZ. A LT. 9 LA LIBERTAD-TRUJILLO-HUANCHACO </t>
  </si>
  <si>
    <t>570-07256158-0-06</t>
  </si>
  <si>
    <t>paul.8manchay@gmail.com</t>
  </si>
  <si>
    <t>74628793</t>
  </si>
  <si>
    <t>ALAMA MARTINEZ,  DENIS SMITH</t>
  </si>
  <si>
    <t>676441DAMMT9</t>
  </si>
  <si>
    <t>JR. A. ARAUJO 107 PIURA-MORROPON-CHULUCANAS</t>
  </si>
  <si>
    <t>475-75336459-0-90</t>
  </si>
  <si>
    <t>alamamartinezdenis@gmail.com</t>
  </si>
  <si>
    <t>03372890</t>
  </si>
  <si>
    <t>CHIROQUE PRECIADO, JORGE LUCIANO</t>
  </si>
  <si>
    <t>571181JCPRC5</t>
  </si>
  <si>
    <t>AV. JORGE CHAVEZ 673 CASERIO LA ENCATADA PIURA-MORROPON-CHULUCANAS  </t>
  </si>
  <si>
    <t>475-00291379-0-80</t>
  </si>
  <si>
    <t>chiroquejorge473@gmailcom</t>
  </si>
  <si>
    <t>47533036</t>
  </si>
  <si>
    <t>CRUZ SAAVEDRA, JOSE IVAN</t>
  </si>
  <si>
    <t>INT. 1 ASENT.H. CONSUELO DE VELASCO MZ. J LT. 24 PIURA-PIURA-VEINTISEIS DE OCTUBRE </t>
  </si>
  <si>
    <t>cruzeva689@hotmail.com</t>
  </si>
  <si>
    <t>05645474</t>
  </si>
  <si>
    <t>GUTIERREZ VILCHEZ MANUEL</t>
  </si>
  <si>
    <t>587171MGVIC8</t>
  </si>
  <si>
    <t>CALIXTO BALAREZO 31 PIURA-PIURA-CASTILLA </t>
  </si>
  <si>
    <t>475-02318151-0-24</t>
  </si>
  <si>
    <t>gutierrezvilchezmanuel@gmail.com</t>
  </si>
  <si>
    <t>03376881</t>
  </si>
  <si>
    <t>JUAREZ ALACHE, SANTOS JULIO</t>
  </si>
  <si>
    <t>574941SJARC4</t>
  </si>
  <si>
    <t>JR. DIEGO FERRE 706 PIURA-MORROPON-CHULUCANAS </t>
  </si>
  <si>
    <t>475-94876427-0-31</t>
  </si>
  <si>
    <t>santosjuliojuarezalache@gmail.com</t>
  </si>
  <si>
    <t>70544883</t>
  </si>
  <si>
    <t>NIMA RAYMUNDO, SEGUNDO JOEL</t>
  </si>
  <si>
    <t>661831SNRAM2</t>
  </si>
  <si>
    <t>CALLE GRAU 305 PIURA-MORROPON-CHULUCANAS</t>
  </si>
  <si>
    <t>45265996</t>
  </si>
  <si>
    <t>ROBLEDO HUAMAN, ROSBEL JOE</t>
  </si>
  <si>
    <t>623121RRHLM5</t>
  </si>
  <si>
    <t>CC. ANDURCO SECTOR FREJOLITO PIURA-AYABACA-AYABACA</t>
  </si>
  <si>
    <t>475-91480364-0-65</t>
  </si>
  <si>
    <t>rosbeljoe1988@gmail.com</t>
  </si>
  <si>
    <t>80673736</t>
  </si>
  <si>
    <t>TOGAS GARCIA, JOSE</t>
  </si>
  <si>
    <t>CASERIO NUEVO PROGESO MZ. N LT. 43 PIURA-MORROPON-SALITRAL</t>
  </si>
  <si>
    <t>0011-0814-0235187197</t>
  </si>
  <si>
    <t>josetogasgarcia2@gmail.com</t>
  </si>
  <si>
    <t>74963664</t>
  </si>
  <si>
    <t>YAMUNAQUE ZURITA, LUIS GERARDO</t>
  </si>
  <si>
    <t>675541LYZUI6</t>
  </si>
  <si>
    <t xml:space="preserve">CALLE LA BREA 1087 ASENT.H. 9 DE OCTUBRE PIURA-SULLANA-SULLANA </t>
  </si>
  <si>
    <t>535-76540648-0-04</t>
  </si>
  <si>
    <t>luisgyz@hotmail.com</t>
  </si>
  <si>
    <t>46941135</t>
  </si>
  <si>
    <t>ADANAQUE HIDALGO GEYNER MARTIN</t>
  </si>
  <si>
    <t>617071GAHNA2</t>
  </si>
  <si>
    <t>CENTRO POBLADO PACCHA MZ. 01 LT. 01 PIURA-MORROPON-CHULUCANAS</t>
  </si>
  <si>
    <t>475-90762255-0-02</t>
  </si>
  <si>
    <t>adanaquehidalgo@gmail.com</t>
  </si>
  <si>
    <t>73171726</t>
  </si>
  <si>
    <t>APONTE URBINA, AXCELL ARMANDO</t>
  </si>
  <si>
    <t>657071AAUNI0</t>
  </si>
  <si>
    <t>JR. CAMINO REAL 144 PIURA-MORROPON-CHULUCANAS</t>
  </si>
  <si>
    <t>475-01576918-0-04</t>
  </si>
  <si>
    <t>axcell_1997@hotmail.com</t>
  </si>
  <si>
    <t>45673915</t>
  </si>
  <si>
    <t>BARRETO BENITES, CESAR ANTONIO</t>
  </si>
  <si>
    <t>CALLE ANDRES RAZURI 792 PIURA-MORROPON-CHULUCANAS</t>
  </si>
  <si>
    <t>475-95753142-0-02</t>
  </si>
  <si>
    <t>76316103</t>
  </si>
  <si>
    <t>CALLE DOMINGUEZ LUIS FERNANDO</t>
  </si>
  <si>
    <t>655691LCDLI0</t>
  </si>
  <si>
    <t>CASERIO BOCANEGRA PIURA-MORROPON-MORROPON</t>
  </si>
  <si>
    <t>475-90958265-0-91</t>
  </si>
  <si>
    <t>calle21fernandodominguez@gmail.com</t>
  </si>
  <si>
    <t>42206494</t>
  </si>
  <si>
    <t>CARDENAS ORTIZ, JOSE LUIS</t>
  </si>
  <si>
    <t>604741JCODI6</t>
  </si>
  <si>
    <t>CASERIO PACCHA S/N PIURA-MORROPON-CHULUCANAS</t>
  </si>
  <si>
    <t>475-03493510-0-56</t>
  </si>
  <si>
    <t>cardenasorizjl@gmail.com</t>
  </si>
  <si>
    <t>41333881</t>
  </si>
  <si>
    <t>CARMEN RIOFRIO, DAGOBERTO</t>
  </si>
  <si>
    <t>600751DCRMF0</t>
  </si>
  <si>
    <t>475-25425812-0-96</t>
  </si>
  <si>
    <t>dagocarmenriofrio08@gmail.com</t>
  </si>
  <si>
    <t>80414239</t>
  </si>
  <si>
    <t>JUAREZ YAMUNAQUE, ELADIO</t>
  </si>
  <si>
    <t>588951EJYRU1</t>
  </si>
  <si>
    <t>C.P.M. PACCHA S/N PIURA-MORROPON-CHULUCANAS</t>
  </si>
  <si>
    <t>475-70884069-0-26</t>
  </si>
  <si>
    <t>eyamunaque2020@gmail.com</t>
  </si>
  <si>
    <t>76642177</t>
  </si>
  <si>
    <t>MATICORENA TORRES, JHAIRO ALEJANDRO</t>
  </si>
  <si>
    <t>JUNTA VECINAL</t>
  </si>
  <si>
    <t>654591JMTIR0</t>
  </si>
  <si>
    <t>ASENT.H. MICAELA BASTIDAS MZ. A LT. 25 PIURA-MORROPON-CHULUCANAS</t>
  </si>
  <si>
    <t>475-71113798-0-76</t>
  </si>
  <si>
    <t>alejandromaticorenatorres@gmail.com</t>
  </si>
  <si>
    <t>44549803</t>
  </si>
  <si>
    <t>NIMA ZETA CARLOS EDUARDO</t>
  </si>
  <si>
    <t>619271CNZAA0</t>
  </si>
  <si>
    <t>475-90472950-0-75</t>
  </si>
  <si>
    <t>carloseduardonimazeta@gmail.com</t>
  </si>
  <si>
    <t>44044291</t>
  </si>
  <si>
    <t>SILVA INGA, JOSE LUIS</t>
  </si>
  <si>
    <t>615991JSIVA0</t>
  </si>
  <si>
    <t>CALLE MANUEL DE LA TORRE 309 LIMA-LIMA-SANTA ANITA</t>
  </si>
  <si>
    <t>0011-0814-0232927424</t>
  </si>
  <si>
    <t>joseluissilva8@gmail.com</t>
  </si>
  <si>
    <t>48017649</t>
  </si>
  <si>
    <t>640571YTTEE7</t>
  </si>
  <si>
    <t>ASENT.H. CIUDAD DEL NIÑO SECTOR 2 MZ. F1 LT. 05 PIURA-PIURA-CASTILLA </t>
  </si>
  <si>
    <t>70853959</t>
  </si>
  <si>
    <t>YAMUNAQUE LOZADA, CRISTHIAN ANTON</t>
  </si>
  <si>
    <t>654731CYLUA1</t>
  </si>
  <si>
    <t>ZONA SAN JUAN CASERIO PACCHA MZ. 03 LT. 10 PIURA-MORROPON-CHULUCANAS</t>
  </si>
  <si>
    <t>475-90584821-0-76</t>
  </si>
  <si>
    <t>cristhianyamiunaquelozada97@hotmail.com</t>
  </si>
  <si>
    <t>40434890</t>
  </si>
  <si>
    <t>ZUÑIGA MONCADA, JORGE ALFREDO</t>
  </si>
  <si>
    <t>568481JZMIC5</t>
  </si>
  <si>
    <t>CALLE MARIANO MELGAR 368 PIURA-MORROPON-CHULUCANAS  </t>
  </si>
  <si>
    <t>475-06306488-0-47</t>
  </si>
  <si>
    <t>zunigamoncadajorgealfredo@gmail.com</t>
  </si>
  <si>
    <t>74289212</t>
  </si>
  <si>
    <t>GALLARDO TORRES, JHAN STIWAR</t>
  </si>
  <si>
    <t>664191JGTLR4</t>
  </si>
  <si>
    <t>CA.COLON 342 BARRIO LAGUNAS PIURA-MORROPON-CHULUCANAS </t>
  </si>
  <si>
    <t>475-71709130-0-21</t>
  </si>
  <si>
    <t>jhangt7@gmail.com</t>
  </si>
  <si>
    <t>48699804</t>
  </si>
  <si>
    <t>RAMIREZ ESPINOZA, ROBERTO</t>
  </si>
  <si>
    <t>647971RREII5</t>
  </si>
  <si>
    <t>CASERIO ALTO MIRAFORES CAJAMARCA-CAJAMARCA-LOS BAÑOS DEL INCA</t>
  </si>
  <si>
    <t>245-76964916-0-64</t>
  </si>
  <si>
    <t>rubenramirezespinoza995@gmail.com</t>
  </si>
  <si>
    <t>74591097</t>
  </si>
  <si>
    <t>RODRIGUEZ CORNEJO, ANYELO ARMENGOL</t>
  </si>
  <si>
    <t>678871ARCRN9</t>
  </si>
  <si>
    <t>C.P.M. CRUZ PAMPA MZ. E LT. 03 PIURA-MORROPON-CHULUCANAS</t>
  </si>
  <si>
    <t>475-90084623-0-26</t>
  </si>
  <si>
    <t>rodriguezcornejoanyelo@gmail.com</t>
  </si>
  <si>
    <t>46540069</t>
  </si>
  <si>
    <t>SANCHEZ MINA, JOSE MIGUEL</t>
  </si>
  <si>
    <t>JR. MARIANO MELGAR 230 PIURA-MORROPON-CHULUCANAS</t>
  </si>
  <si>
    <t>475-90935702-0-01</t>
  </si>
  <si>
    <t>40853782</t>
  </si>
  <si>
    <t>AGUILAR RAYMUNDO, DANDY MARTIN</t>
  </si>
  <si>
    <t xml:space="preserve">CALLE HUANCAVELICA 478 PIURA-SULLANA-BELLAVISTA </t>
  </si>
  <si>
    <t>732-3370871004</t>
  </si>
  <si>
    <t>dandy1929@hotmail.com</t>
  </si>
  <si>
    <t>03362345</t>
  </si>
  <si>
    <t>BERECHE GONZALES, SEGUNDO TEODULO</t>
  </si>
  <si>
    <t>247481SBGEZ6</t>
  </si>
  <si>
    <t>JR.LORETO 1236 PIURA-MORROPON-CHULUCANAS</t>
  </si>
  <si>
    <t>475-72416250-0-84</t>
  </si>
  <si>
    <t>teodorobereche67@gmail.com</t>
  </si>
  <si>
    <t>43084153</t>
  </si>
  <si>
    <t>CARAMANTIN JUAREZ, INDALECIO</t>
  </si>
  <si>
    <t>599361ICJAR0</t>
  </si>
  <si>
    <t>JR. LAS PERAS 301 ASOC. VIV. NARANJAL LIMA-LIMA-LOS OLIVOS</t>
  </si>
  <si>
    <t>191-31962318-0-68</t>
  </si>
  <si>
    <t>indaleciocj@gmail.com</t>
  </si>
  <si>
    <t>76951513</t>
  </si>
  <si>
    <t>JUAREZ VALLADOLID, WILSON ENRIQUE</t>
  </si>
  <si>
    <t>645981WJVRL4</t>
  </si>
  <si>
    <t>ASENT.H. MERCADO JARRIN MZ. F LT. 12 PIURA-MORROPON-CHULUCANAS</t>
  </si>
  <si>
    <t>wilsonjuarezvalladolid@gmail.com</t>
  </si>
  <si>
    <t>43940421</t>
  </si>
  <si>
    <t>JUAREZ YAMUNAQUE, HIPOLITO</t>
  </si>
  <si>
    <t>599391HJYRU1</t>
  </si>
  <si>
    <t>CPM.PACCHA PIURA-MORROPON-CHULUCANAS</t>
  </si>
  <si>
    <t>475-93745326-0-05</t>
  </si>
  <si>
    <t>hipolitojuarez@gmail.com</t>
  </si>
  <si>
    <t>44561505</t>
  </si>
  <si>
    <t>PULACHE TIMANA, JAVIER</t>
  </si>
  <si>
    <t>CASERIO SAN FRANCISCO MZ.J LT.1 PIURA-MORROPON-CHULUCANAS  </t>
  </si>
  <si>
    <t>475-70388514-0-66</t>
  </si>
  <si>
    <t>javierpulache51@gmail.com</t>
  </si>
  <si>
    <t>41834276</t>
  </si>
  <si>
    <t>VELASQUEZ SEMINARIO, MARVIN JOEL</t>
  </si>
  <si>
    <t>603681MVSAI6</t>
  </si>
  <si>
    <t>ASENT.H. MERCADO JARRIN MZ. H LT. 13 PIURA-MORROPON-CHULUCANAS</t>
  </si>
  <si>
    <t>475-92461290-0-99</t>
  </si>
  <si>
    <t>48193738</t>
  </si>
  <si>
    <t>CHAVEZ YAMUNAQUE PEDRO JHONATHAN</t>
  </si>
  <si>
    <t>335681PCYVU0</t>
  </si>
  <si>
    <t>ASENT.H. CONS. DE VELASCO MZ. E LT. 29 PIURA-MORROPON-CHULUCANAS</t>
  </si>
  <si>
    <t>tuchiquitopc@hotmail.com</t>
  </si>
  <si>
    <t>46498323</t>
  </si>
  <si>
    <t>DIOSES PRECIADO, RODOLFO</t>
  </si>
  <si>
    <t>475-73263137-0-26</t>
  </si>
  <si>
    <t>ronaldmedinasarango@gmail.com</t>
  </si>
  <si>
    <t>45040229</t>
  </si>
  <si>
    <t xml:space="preserve">MORE OTERO, SEGUNDO LEONIDAS </t>
  </si>
  <si>
    <t xml:space="preserve">ASENT.H. ÑACARA MZ. R LT. 7 PIURA-MORROPON-CHULUCANAS </t>
  </si>
  <si>
    <t>475-04658609-0-23</t>
  </si>
  <si>
    <t>segundomoreotero2020@gmail.com</t>
  </si>
  <si>
    <t>40850832</t>
  </si>
  <si>
    <t>RAMOS SOSA, LUIS ENRIQUE</t>
  </si>
  <si>
    <t>ASENT.H.CONSUELO DE VELASCO MZ.A LT.16 PIURA-MORROPON-CHULUCANAS</t>
  </si>
  <si>
    <t>475-90345315-0-51</t>
  </si>
  <si>
    <t>vyarlequejuarez@gmail.com</t>
  </si>
  <si>
    <t>42738931</t>
  </si>
  <si>
    <t>SANDOVAL GOMEZ, JUAN LUIS</t>
  </si>
  <si>
    <t>JR. PISAGUA 119 PIURA-MORROPON-CHULUCANAS</t>
  </si>
  <si>
    <t>475-05931941-0-17</t>
  </si>
  <si>
    <t>js6859875@gmail.com</t>
  </si>
  <si>
    <t>44494931</t>
  </si>
  <si>
    <t>CORDOVA ALVA, LUIS NOE</t>
  </si>
  <si>
    <t xml:space="preserve">SECUNDARIA COMPLETA </t>
  </si>
  <si>
    <t>620381LCADA0</t>
  </si>
  <si>
    <t>AV. EL NIÑO ASENT.H. NUEVO SULLANA SEC. D MZ. A LT. 05 PIURA-SULLANA-SULLANA</t>
  </si>
  <si>
    <t>535-99610617-0-03</t>
  </si>
  <si>
    <t>luiscordovaalva@gmail.com</t>
  </si>
  <si>
    <t>60706926</t>
  </si>
  <si>
    <t>MARIN ZUTA LUIS DAVID</t>
  </si>
  <si>
    <t>664391LMZIA5</t>
  </si>
  <si>
    <t>ASENT.H. LAS PALMERAS MZ. B' LT. 20 LA LIBERTAD-TRUJILLO-LA ESPERANZA  </t>
  </si>
  <si>
    <t>375-75397549-0-96</t>
  </si>
  <si>
    <t>luiamarinerozuta@gmail.com</t>
  </si>
  <si>
    <t>74351435</t>
  </si>
  <si>
    <t>MARTINEZ MIRANDA, JHON MARTIN</t>
  </si>
  <si>
    <t>675781JMMTA1</t>
  </si>
  <si>
    <t>CAS. PACCHA-ZONA SAN JUAN PIURA-MORROPON-CHULUCANAS</t>
  </si>
  <si>
    <t>191-71748490-0-19</t>
  </si>
  <si>
    <t>jhonmartinezmiranda34@gmail.com</t>
  </si>
  <si>
    <t>74351412</t>
  </si>
  <si>
    <t>MENDOZA PANTA, JHIMMY PAUL</t>
  </si>
  <si>
    <t>675011JMPDT4</t>
  </si>
  <si>
    <t>475-72400899-0-78</t>
  </si>
  <si>
    <t>jhimmymendozapanta123@gmail.com</t>
  </si>
  <si>
    <t>40954947</t>
  </si>
  <si>
    <t>NIMA MARTINEZ, JUAN JOSE</t>
  </si>
  <si>
    <t>CASERIO PACCHA MZ. 3 LT. 6 PIURA-MORROPON-CHULUCANAS</t>
  </si>
  <si>
    <t>475-90277578-0-29</t>
  </si>
  <si>
    <t>juanjoseninamartinez@gmail.com</t>
  </si>
  <si>
    <t>74245106</t>
  </si>
  <si>
    <t>RIVAS CHERO, ERINSON YOEL</t>
  </si>
  <si>
    <t>663991ERCAR1</t>
  </si>
  <si>
    <t>JR. ANCASH 1040 PIURA-MORROPON-CHULUCANAS</t>
  </si>
  <si>
    <t>475-04128858-0-21</t>
  </si>
  <si>
    <t>yoelchero361@gmail.com</t>
  </si>
  <si>
    <t>46446606</t>
  </si>
  <si>
    <t xml:space="preserve">YAMUNAQUE CHERREZ, NELSON </t>
  </si>
  <si>
    <t>630891NYCUR1</t>
  </si>
  <si>
    <t xml:space="preserve">	C.P.M. PACCHA MZ. 09 LT. 17 PIURA-MORROPON-CHULUCANAS</t>
  </si>
  <si>
    <t>475-04343690-0-23</t>
  </si>
  <si>
    <t>nelsonyamunaque8@gmail.com</t>
  </si>
  <si>
    <t>07519348</t>
  </si>
  <si>
    <t>YAMUNAQUE RIOFRIO, HUGO MERCEDES</t>
  </si>
  <si>
    <t>558351HYRUF9</t>
  </si>
  <si>
    <t>ZONA SAN JUAN CALLE ANDRES RAZURI MZ 24 VILLA PACCHA PIURA-MORROPON-CHULUCANAS</t>
  </si>
  <si>
    <t>475-90277560-0-11</t>
  </si>
  <si>
    <t>yamunaquehugo2670@gmail.com</t>
  </si>
  <si>
    <t>47062390</t>
  </si>
  <si>
    <t xml:space="preserve">ABAD JARAMILLO, JEAN FRANCO </t>
  </si>
  <si>
    <t>636581JAJDA0</t>
  </si>
  <si>
    <t>UPIS L.A. EGUIGUREN - SUSANA HIGUSHI MZ. A LT. 9 PIURA-PIURA-PIURA </t>
  </si>
  <si>
    <t>0011-0554-0200349507</t>
  </si>
  <si>
    <t>jeanfrancoabadjaramillo@gmail.com</t>
  </si>
  <si>
    <t>22313146</t>
  </si>
  <si>
    <t>CORONADO ELIAS, VITALIANO LUIS</t>
  </si>
  <si>
    <t>578181VCEOA5</t>
  </si>
  <si>
    <t>URB.POPULAR NUEVO HOORIZONTE III ETAPA MZ. U2 LT. 11 PIURA-SULLANA-SULLANA</t>
  </si>
  <si>
    <t>535-90355510-0-10</t>
  </si>
  <si>
    <t>vitalianocoronadoelias@gmail.com</t>
  </si>
  <si>
    <t>46862458</t>
  </si>
  <si>
    <t>PEÑA GARAY RICARDO</t>
  </si>
  <si>
    <t>332941RPGAA5</t>
  </si>
  <si>
    <t>SECTOR LAS MALVINAS 207 PIURA-SULLANA-IGNACIO ESCUDERO</t>
  </si>
  <si>
    <t>475-95943472-0-54</t>
  </si>
  <si>
    <t>peñagarayricardo@gmail.com</t>
  </si>
  <si>
    <t>03099512</t>
  </si>
  <si>
    <t>CASTILLO VIGIL, ELEVI</t>
  </si>
  <si>
    <t>571181ECVTI3</t>
  </si>
  <si>
    <t>elevicastillo223@gmail.com</t>
  </si>
  <si>
    <t>45505299</t>
  </si>
  <si>
    <t>HUAMAN VILCHEZ, ALEJANDRO</t>
  </si>
  <si>
    <t>624921AHVMC4</t>
  </si>
  <si>
    <t>CASERIO KM 41 S/N PIURA-MORROPON-CHULUCANAS</t>
  </si>
  <si>
    <t>475-03109415-0-81</t>
  </si>
  <si>
    <t>alejandrohuamanvilches@gmail.com</t>
  </si>
  <si>
    <t>74632632</t>
  </si>
  <si>
    <t>TINEO CARRASCO ROBERT ENOC</t>
  </si>
  <si>
    <t>660911RTCER6</t>
  </si>
  <si>
    <t>CAS PUEBLO NUEVO DE CHIGNIA PIURA-HUANCABAMBA-HUARMACA</t>
  </si>
  <si>
    <t>714-310794564-9</t>
  </si>
  <si>
    <t>robert.10.tineo@gmail.com</t>
  </si>
  <si>
    <t>77295709</t>
  </si>
  <si>
    <t>ADANAQUE HIDALGO, JHUNIOR JESUS</t>
  </si>
  <si>
    <t>649011JAHNA3</t>
  </si>
  <si>
    <t xml:space="preserve">ASENT.H. EX POLVORINES SECTOR 2 C MZ. J1 LT. 12 PIURA-PIURA-PIURA </t>
  </si>
  <si>
    <t>47570703812-0-49</t>
  </si>
  <si>
    <t>adanaquehidalgojhunior06@gmail.com</t>
  </si>
  <si>
    <t>45997440</t>
  </si>
  <si>
    <t>CALDERON LESCANO, JUAN EMILIO</t>
  </si>
  <si>
    <t xml:space="preserve">CASERIO PACCHA MZ. 35 LT. 01 PIURA-MORROPON-CHULUCANAS </t>
  </si>
  <si>
    <t>475-07487545-0-34</t>
  </si>
  <si>
    <t>emilicalderon1689@gmail.com</t>
  </si>
  <si>
    <t>76674564</t>
  </si>
  <si>
    <t>GARCIA JUAREZ, JHON ALAN</t>
  </si>
  <si>
    <t>660091JGJCR2</t>
  </si>
  <si>
    <t xml:space="preserve">CASERIO MALINGAS - PUEBLO LIBRE PIURA-PIURA-TAMBO GRANDE </t>
  </si>
  <si>
    <t>475-79827962-0-61</t>
  </si>
  <si>
    <t>garciajuarezjhon2810@gmail.com</t>
  </si>
  <si>
    <t>43328357</t>
  </si>
  <si>
    <t>GARCIA PAZ, ISRAEL</t>
  </si>
  <si>
    <t>596471IGPCZ3</t>
  </si>
  <si>
    <t>C.P. PACCHA PIURA-MORROPON-CHULUCANAS</t>
  </si>
  <si>
    <t>475-90223352-0-56</t>
  </si>
  <si>
    <t>israelgarciapaz6@gmail.com</t>
  </si>
  <si>
    <t>46946971</t>
  </si>
  <si>
    <t>VILCHEZ BERMEJO, MOISES DAVID</t>
  </si>
  <si>
    <t>633771MVBCM9</t>
  </si>
  <si>
    <t>C.P.M. PACCHA PIURA-MORROPON-CHULUCANAS</t>
  </si>
  <si>
    <t>475-74539947-0-32</t>
  </si>
  <si>
    <t>vilchezmoises21@gmail.com</t>
  </si>
  <si>
    <t>03358407</t>
  </si>
  <si>
    <t>NUÑEZ CAMPOS, MANUEL AUGUSTO</t>
  </si>
  <si>
    <t>545591MNCEP8</t>
  </si>
  <si>
    <t>CALLE TARAPACA S/N PIURA-MORROPON-CHULUCANAS</t>
  </si>
  <si>
    <t>475-03595062-0-33</t>
  </si>
  <si>
    <t>manuelnunezcampos354@gmail.com</t>
  </si>
  <si>
    <t>44927570</t>
  </si>
  <si>
    <t>PAZ SANCHEZ FRANCISCO, SEGUNDO</t>
  </si>
  <si>
    <t xml:space="preserve">	JR.MARIANO MELGAR 206 PIURA-MORROPON-CHULUCANAS</t>
  </si>
  <si>
    <t>210-01-1451311</t>
  </si>
  <si>
    <t>franciscopazsanchez405@gmail.com</t>
  </si>
  <si>
    <t>43961147</t>
  </si>
  <si>
    <t>SILUPU CRISANTO, SEGUNDO ISMAEL</t>
  </si>
  <si>
    <t>607711SSCUS5</t>
  </si>
  <si>
    <t>CP.PACCHA PIURA-MORROPON-CHULUCANAS</t>
  </si>
  <si>
    <t>475-92421207-0-12</t>
  </si>
  <si>
    <t>segundoismaelsilupucrisanto03@gmail.com</t>
  </si>
  <si>
    <t>03310947</t>
  </si>
  <si>
    <t>ZETA GARCIA, LUCIANO</t>
  </si>
  <si>
    <t>222411LZGAC0</t>
  </si>
  <si>
    <t>C.P.M. PACCHA MZ. 37 LT. 12 PIURA-MORROPON-CHULUCANAS</t>
  </si>
  <si>
    <t>475-95009689-0-39</t>
  </si>
  <si>
    <t>lucianozg2024@gmail.com</t>
  </si>
  <si>
    <t>75969098</t>
  </si>
  <si>
    <t>ZUÑIGA LITANO, FERNANDO JOSE</t>
  </si>
  <si>
    <t>662571FZLIA9</t>
  </si>
  <si>
    <t>JR. MARIANO MELGAR 368 PIURA-MORROPON-CHULUCANAS</t>
  </si>
  <si>
    <t>475-90608124-0-14</t>
  </si>
  <si>
    <t>tayronsunilitano@gmail.com</t>
  </si>
  <si>
    <t>43890380</t>
  </si>
  <si>
    <t>AQUINO CASTILLO, TEOFILO</t>
  </si>
  <si>
    <t>ASENT H LUCAS CUTIVALU I ETAPA PIURA-PIURA-CATACAOS </t>
  </si>
  <si>
    <t>475-90423702-0-30</t>
  </si>
  <si>
    <t>teofiloaquinocastillo44@gamil.com</t>
  </si>
  <si>
    <t>42123202</t>
  </si>
  <si>
    <t>BERECHE JUAREZ, MARVI DAVID</t>
  </si>
  <si>
    <t>606461MBJER0</t>
  </si>
  <si>
    <t>CASERIO PACCHA MZ. 33 LT. 40 PIURA-MORROPON-CHULUCANAS</t>
  </si>
  <si>
    <t>475-93629469-0-77</t>
  </si>
  <si>
    <t>marvidavid2024@gmail.com</t>
  </si>
  <si>
    <t>75924341</t>
  </si>
  <si>
    <t>653571ECCRR5</t>
  </si>
  <si>
    <t>CALLE COMERCIO S/N VILLA PEDREGAL GRANDE PIURA-PIURA-CATACAOS  </t>
  </si>
  <si>
    <t>475-92624274-0-29</t>
  </si>
  <si>
    <t>Eddycherochero@gmail.com</t>
  </si>
  <si>
    <t>45011689</t>
  </si>
  <si>
    <t>CRISANTO RIVAS, AHINES</t>
  </si>
  <si>
    <t>C.P PACCHA MZ.25 LT.03 PIURA-MORROPON-CHULUCANAS</t>
  </si>
  <si>
    <t>475-91559372-0-70</t>
  </si>
  <si>
    <t>ahinescrisantorivas787@gmail.com</t>
  </si>
  <si>
    <t>47209737</t>
  </si>
  <si>
    <t>ESTEVES ROSAS, FREDDY ROLAD</t>
  </si>
  <si>
    <t>337681FEREA1</t>
  </si>
  <si>
    <t>CASERIO PACCHA MZ. 20 LT. 28 PIURA-MORROPON-CHULUCANAS</t>
  </si>
  <si>
    <t>475-96002259-0-36</t>
  </si>
  <si>
    <t>freddyestevesrosas@gmail.com</t>
  </si>
  <si>
    <t>43981312</t>
  </si>
  <si>
    <t>GARCIA NIMA, JAIME</t>
  </si>
  <si>
    <t>617681JGNCA5</t>
  </si>
  <si>
    <t>475-94823272-0-39</t>
  </si>
  <si>
    <t>garcianimajaime@gmail.com</t>
  </si>
  <si>
    <t>72769886</t>
  </si>
  <si>
    <t>JUAREZ GARCIA, JOSE ANTONIO</t>
  </si>
  <si>
    <t>677661JJGRC7</t>
  </si>
  <si>
    <t>CASERIO SAN FRANCISCO PIURA-MORROPON-CHULUCANAS</t>
  </si>
  <si>
    <t>475-71987411-0-13</t>
  </si>
  <si>
    <t>joseantoniojuarezgarcia22@gmail.com</t>
  </si>
  <si>
    <t>45223946</t>
  </si>
  <si>
    <t>MANRIQUE VILCHEZ, EDSON EDER</t>
  </si>
  <si>
    <t>CASERIO PACCHA MZ. 57 LT. 06 PIURA-MORROPON-CHULUCANAS</t>
  </si>
  <si>
    <t>475-72287261-0-92</t>
  </si>
  <si>
    <t>edsonmanriquev88@gmail.com</t>
  </si>
  <si>
    <t>43631107</t>
  </si>
  <si>
    <t>MARQUEZ BRUNO, JULIO CESAR</t>
  </si>
  <si>
    <t>PIURA-MORROPON-CHULUCANAS-CASERIO LA ENCANTADA</t>
  </si>
  <si>
    <t>475-04670357-0-90</t>
  </si>
  <si>
    <t>cesarjhon801@gmail.com</t>
  </si>
  <si>
    <t>44377447</t>
  </si>
  <si>
    <t>MOGOLLON ROSA, CESAR AUGUSTO</t>
  </si>
  <si>
    <t>JR. PISAGUA 435 PIURA-MORROPON-CHULUCANAS</t>
  </si>
  <si>
    <t>475-91809556-0-81</t>
  </si>
  <si>
    <t>mogollonrosascesar@gmail.com</t>
  </si>
  <si>
    <t>46992353</t>
  </si>
  <si>
    <t>PANTA ZETA, JUAN MANUEL</t>
  </si>
  <si>
    <t>634591JPZTA9</t>
  </si>
  <si>
    <t>C.P.M. PACCHA MZ. 13 LT. 04 PIURA-MORROPON-CHULUCANAS</t>
  </si>
  <si>
    <t>475-25409247-0-63</t>
  </si>
  <si>
    <t>pantazetajuanmanuel@gmail.com</t>
  </si>
  <si>
    <t>42818765</t>
  </si>
  <si>
    <t>PANTALEON RUIZ, EVER HILDEBRANDO</t>
  </si>
  <si>
    <t>604741EPRTZ6</t>
  </si>
  <si>
    <t>JR.AMAZONAS 892 PIURA-MORROPON-CHULUCANAS</t>
  </si>
  <si>
    <t>475-91593747-0-93</t>
  </si>
  <si>
    <t>everpanta2@gmail.com</t>
  </si>
  <si>
    <t>70460261</t>
  </si>
  <si>
    <t>RAMIREZ CASTRO, FRANK MAYCO</t>
  </si>
  <si>
    <t>641731FRCIT4</t>
  </si>
  <si>
    <t>IQUITOS 2650 TORRE A DPTO 601-A LIMA-LIMA-LINCE</t>
  </si>
  <si>
    <t>475-99874870-0-63</t>
  </si>
  <si>
    <t>rfrankmayco@gmail.com</t>
  </si>
  <si>
    <t>76782911</t>
  </si>
  <si>
    <t>CABANILLAS PRETEL, JUAN ANTONIO</t>
  </si>
  <si>
    <t>CASERIO CHUQUIMANGO CAJAMARCA-CONTUMAZA-TANTARICA </t>
  </si>
  <si>
    <t>018-774-004774528097-05</t>
  </si>
  <si>
    <t>juanantoniocabanillaspretel8@gmail.com</t>
  </si>
  <si>
    <t>03381399</t>
  </si>
  <si>
    <t>PACHERREZ BERECHE, AVELINO</t>
  </si>
  <si>
    <t>210-01-5912349</t>
  </si>
  <si>
    <t>74593152</t>
  </si>
  <si>
    <t>RODRIGUEZ CHIROQUE, SEGUNDO OLVER</t>
  </si>
  <si>
    <t>671631SRCRR6</t>
  </si>
  <si>
    <t>CPME CRUZ PAMPA MZ. L1 LT. 02 PIURA-MORROPON-CHULUCANAS  </t>
  </si>
  <si>
    <t>475-04260722-0-18</t>
  </si>
  <si>
    <t>rodriguezchiroque99@gmail.com</t>
  </si>
  <si>
    <t>46799220</t>
  </si>
  <si>
    <t>VALLADOLID CORDOVA, EZEQUIEL</t>
  </si>
  <si>
    <t>636241EVCLD0</t>
  </si>
  <si>
    <t>210-01-6259248</t>
  </si>
  <si>
    <t>esekielvalladolid@gmail.com</t>
  </si>
  <si>
    <t>70833998</t>
  </si>
  <si>
    <t>NARVAEZ GARCIA, DAVID RICARDO</t>
  </si>
  <si>
    <t>654391DNGVC3</t>
  </si>
  <si>
    <t>CAS. PACCHA MZ 18 LT 03 PIURA-MORROPON-CHULUCANAS</t>
  </si>
  <si>
    <t>475-06076540-0-77</t>
  </si>
  <si>
    <t>drnarvaez28@gmail.com</t>
  </si>
  <si>
    <t>47403850</t>
  </si>
  <si>
    <t>BARRANZUELA MARTINEZ, CRISTHIAN JHONATAN</t>
  </si>
  <si>
    <t xml:space="preserve">INTEGRA </t>
  </si>
  <si>
    <t>639011CBMRT8</t>
  </si>
  <si>
    <t>CALLE 05 1020 ASENT.H. LOS MEDANOS MZ. E LT. 40 PIURA-PIURA-CASTILLA</t>
  </si>
  <si>
    <t>475-04831629-0-91</t>
  </si>
  <si>
    <t>kaiaxdx92@gmail.com</t>
  </si>
  <si>
    <t>48575323</t>
  </si>
  <si>
    <t>CHIROQUE MARTINEZ, SEGUNDO ALFREDO</t>
  </si>
  <si>
    <t>JR. HIPOLITO UNANUE 579 PIURA-MORROPON-CHULUCANAS  </t>
  </si>
  <si>
    <t>475-95265897-0-35</t>
  </si>
  <si>
    <t>47075117</t>
  </si>
  <si>
    <t>MAZA RAMOS, CESAR JHAN CARLOS</t>
  </si>
  <si>
    <t>637531CMRAO8</t>
  </si>
  <si>
    <t>CALLE CALLAO 623 PIURA-MORROPON-CHULUCANAS </t>
  </si>
  <si>
    <t>475-94705091-0-64</t>
  </si>
  <si>
    <t>carlosmazaramos.3192@gmail.com</t>
  </si>
  <si>
    <t>75832499</t>
  </si>
  <si>
    <t>MOGOLLON HERNANDEZ, FRANKLIN DANIEL</t>
  </si>
  <si>
    <t>660641FMHON2</t>
  </si>
  <si>
    <t>JR. AMAZONAS 120 PIURA-MORROPON-CHULUCANAS</t>
  </si>
  <si>
    <t>475-96491323-0-40</t>
  </si>
  <si>
    <t>tdanielmogollon23@gmail.com</t>
  </si>
  <si>
    <t>76784261</t>
  </si>
  <si>
    <t>MONTERO HERRERA, MILTON CESAR</t>
  </si>
  <si>
    <t>678221MMHTR4</t>
  </si>
  <si>
    <t xml:space="preserve">JR. TUMBES 697 PIURA-MORROPON-CHULUCANAS  </t>
  </si>
  <si>
    <t>475-94427847-0-20</t>
  </si>
  <si>
    <t>miltonmontero2024@gmail.com</t>
  </si>
  <si>
    <t>03379148</t>
  </si>
  <si>
    <t>HERNANDEZ PARIAHACHE, EDWIN</t>
  </si>
  <si>
    <t>CALLE COLON 395 PIURA-MORROPON-CHULUCANAS</t>
  </si>
  <si>
    <t>475-90424410-0-45</t>
  </si>
  <si>
    <t>hernandezpariahuacheedwin@gmail.com</t>
  </si>
  <si>
    <t>73997955</t>
  </si>
  <si>
    <t>MEDINA SARANGO, JOSUE PAUL</t>
  </si>
  <si>
    <t>650051JMSIA9</t>
  </si>
  <si>
    <t>CALLE LOPEZ ALBUJAR 155 PIURA-SULLANA-IGNACIO ESCUDERO</t>
  </si>
  <si>
    <t>535-79616290-0-12</t>
  </si>
  <si>
    <t>45649795</t>
  </si>
  <si>
    <t>MEDINA SARANGO, RONALD ESTIC</t>
  </si>
  <si>
    <t>0011-08140237626309</t>
  </si>
  <si>
    <t>03360679</t>
  </si>
  <si>
    <t>MORALES CRISANTO, JOSE LUIS</t>
  </si>
  <si>
    <t>555431JMCAS2</t>
  </si>
  <si>
    <t>ASENT.H. VILLA CANADA MZ. G LT. 16 PIURA-MORROPON-CHULUCANAS  </t>
  </si>
  <si>
    <t>475-77720111-0-20</t>
  </si>
  <si>
    <t>moralescrisantojose@gmail.com</t>
  </si>
  <si>
    <t>75058627</t>
  </si>
  <si>
    <t>ORTIZ TEMOCHE, PEDRO JEYSON</t>
  </si>
  <si>
    <t>659741POTIO1</t>
  </si>
  <si>
    <t>JR. LIBERTAD 418 PIURA-PAITA-PAITA</t>
  </si>
  <si>
    <t>475-96286594-0-42</t>
  </si>
  <si>
    <t>yeison.ortiz.temoche.98@gmail.com</t>
  </si>
  <si>
    <t>40496748</t>
  </si>
  <si>
    <t>RAMOS SUAREZ, CESAR</t>
  </si>
  <si>
    <t>582071CRSOR6</t>
  </si>
  <si>
    <t>ASENT.H. LOS ALMENDROS MZ. T LT. 13 PIURA-PIURA-CASTILLA</t>
  </si>
  <si>
    <t>0011-0579-0216369377</t>
  </si>
  <si>
    <t>leoramoszapata@gmail.com</t>
  </si>
  <si>
    <t>03352618</t>
  </si>
  <si>
    <t>TORRES JUAREZ, ONOFRE</t>
  </si>
  <si>
    <t>535431OTJRR7</t>
  </si>
  <si>
    <t>CASERIO SOL SOL S/N PIURA-MORROPON-CHULUCANAS</t>
  </si>
  <si>
    <t>475-92746633-0-24</t>
  </si>
  <si>
    <t>44287576</t>
  </si>
  <si>
    <t>ZAPATA JUAREZ, MILTON CESAR</t>
  </si>
  <si>
    <t>AA.HH. MICAELA BASTIDAS MZ. Q LT. 13 ICA-NASCA-MARCONA</t>
  </si>
  <si>
    <t>210-01-1228956</t>
  </si>
  <si>
    <t>miltonzapatajuarez@gmail.com</t>
  </si>
  <si>
    <t>43940572</t>
  </si>
  <si>
    <t>612511ACYSL3</t>
  </si>
  <si>
    <t>194-04409496-0-34</t>
  </si>
  <si>
    <t>45826020</t>
  </si>
  <si>
    <t>475-93161048-0-26</t>
  </si>
  <si>
    <t>76680677</t>
  </si>
  <si>
    <t>RUIZ ANCAJINA, JUAN CARLOS</t>
  </si>
  <si>
    <t>646981JRAZA0</t>
  </si>
  <si>
    <t>KM. 62 PIURA-MORROPON-LA MATANZA</t>
  </si>
  <si>
    <t>475-04794864-0-54</t>
  </si>
  <si>
    <t>ruizancajimajuancarlos@gmail.com</t>
  </si>
  <si>
    <t>43432386</t>
  </si>
  <si>
    <t>TOGAS GARCIA, AGNELIO</t>
  </si>
  <si>
    <t>571621ATGAC5</t>
  </si>
  <si>
    <t xml:space="preserve">NUEVO PROGRESO PIURA-MORROPON-SALITRAL </t>
  </si>
  <si>
    <t>475-40345795-0-85</t>
  </si>
  <si>
    <t>togasgarciaa@gmail.com</t>
  </si>
  <si>
    <t>75359822</t>
  </si>
  <si>
    <t>VALLADOLID DUQUE, LUIS JEAN PIERRE</t>
  </si>
  <si>
    <t>665371LVDLU5</t>
  </si>
  <si>
    <t>JR. DOMINGO NIETO 315 PIURA-MORROPON-CHULUCANAS</t>
  </si>
  <si>
    <t>475-04768563-0-87</t>
  </si>
  <si>
    <t>luisjeanvalladolidduque@gmail.com</t>
  </si>
  <si>
    <t>32544176</t>
  </si>
  <si>
    <t>ADANAQUE MARQUEZ, JAVIER</t>
  </si>
  <si>
    <t>568641JAMNQ0</t>
  </si>
  <si>
    <t xml:space="preserve">C.P.M. PACCHA MZ.22 LT.04 PIURA-MORROPON-CHULUCANAS </t>
  </si>
  <si>
    <t>475-34706726-0-56</t>
  </si>
  <si>
    <t>adanaquezmarquezjavier@gmail.com</t>
  </si>
  <si>
    <t>46156134</t>
  </si>
  <si>
    <t>ANDRES BELLIDO, BEN JERSON</t>
  </si>
  <si>
    <t>627271BABRL1</t>
  </si>
  <si>
    <t>CALLE BERNARDO MONTEAGUDO 317 PIURA-MORROPON-CHULUCANAS  </t>
  </si>
  <si>
    <t>191-00791880-0-77</t>
  </si>
  <si>
    <t>andresbellidobenjerson@gmail.com</t>
  </si>
  <si>
    <t>70834010</t>
  </si>
  <si>
    <t>BERECHE CASTRO, MARTIN</t>
  </si>
  <si>
    <t>644531MBCET0</t>
  </si>
  <si>
    <t>475-71566704-0-57</t>
  </si>
  <si>
    <t>martinberechecastro@gmail.com</t>
  </si>
  <si>
    <t>70852449</t>
  </si>
  <si>
    <t>CASTRO TIMANA, CARLOS</t>
  </si>
  <si>
    <t>343531CCTTA4</t>
  </si>
  <si>
    <t>CAS PACCHA S/N PIURA-MORROPON-CHULUCANAS</t>
  </si>
  <si>
    <t>475-90104032-0-31</t>
  </si>
  <si>
    <t>castrotimanacarlos2024@gmail.com</t>
  </si>
  <si>
    <t>41894238</t>
  </si>
  <si>
    <t>GALVEZ CHUICA, REYNALDO</t>
  </si>
  <si>
    <t>605341RGCVI1</t>
  </si>
  <si>
    <t>475-90711138-0-69</t>
  </si>
  <si>
    <t>reynaldogalvezchuica@gmail.com</t>
  </si>
  <si>
    <t>46288290</t>
  </si>
  <si>
    <t>GARCIA GARCIA, ARNALDO</t>
  </si>
  <si>
    <t>629501AGGCC0</t>
  </si>
  <si>
    <t xml:space="preserve">CASERIO PACCHA MZ.24 LT.01 PIURA-MORROPON-CHULUCANAS </t>
  </si>
  <si>
    <t>475-96363567-0-93</t>
  </si>
  <si>
    <t>arnaldogarciagarcia102@gmail.com</t>
  </si>
  <si>
    <t>41791056</t>
  </si>
  <si>
    <t>JUAREZ GARCIA, JUAN CARLOS</t>
  </si>
  <si>
    <t>604291JJGRC5</t>
  </si>
  <si>
    <t xml:space="preserve">VILLA PACCHA MZ. 12 LT. 02 PIURA-MORROPON-CHULUCANAS </t>
  </si>
  <si>
    <t>210-011155471</t>
  </si>
  <si>
    <t>juarezgarcia850@gmail.com</t>
  </si>
  <si>
    <t>43766289</t>
  </si>
  <si>
    <t>LEON ROSAS, EVERTH DAVID</t>
  </si>
  <si>
    <t>616731ELRNA1</t>
  </si>
  <si>
    <t>475-90482267-0-86</t>
  </si>
  <si>
    <t>davidleonrosas@gmail.com</t>
  </si>
  <si>
    <t>62370388</t>
  </si>
  <si>
    <t>MANAYAY LUCERO, FERNANDO</t>
  </si>
  <si>
    <t>CPME CRUCETA ASENT.H. TUPAC AMARU MZ. H LT. 1 PIURA-PIURA-TAMBO GRANDE</t>
  </si>
  <si>
    <t>0011-0814-0254821662</t>
  </si>
  <si>
    <t>yulianenriquemc@gmail.com</t>
  </si>
  <si>
    <t>41741408</t>
  </si>
  <si>
    <t>MOYA CAPRISTAN, ESDUARDO JAVIER</t>
  </si>
  <si>
    <t>601661EMCAR7</t>
  </si>
  <si>
    <t>PSJ. COLON 108 PIURA-MORROPON-CHULUCANAS</t>
  </si>
  <si>
    <t>475-92602074-0-05</t>
  </si>
  <si>
    <t>carvan0615@gmail.com</t>
  </si>
  <si>
    <t>45235376</t>
  </si>
  <si>
    <t>CALLE GRAU 234 CENTRO LA UNION PIURA-PIURA-LA UNION</t>
  </si>
  <si>
    <t>carlosenriqueolivaiman@gmail.com</t>
  </si>
  <si>
    <t>44294013</t>
  </si>
  <si>
    <t>PALMA RODRIGUEZ, PERCY OMAR</t>
  </si>
  <si>
    <t>619361PPRMR0</t>
  </si>
  <si>
    <t>CPM PACCHA PIURA-MORROPON-CHULUCANAS</t>
  </si>
  <si>
    <t>475-70507211-0-62</t>
  </si>
  <si>
    <t>percyomar@gmail.com</t>
  </si>
  <si>
    <t>40296212</t>
  </si>
  <si>
    <t>PRADO TORRES, CARLOS</t>
  </si>
  <si>
    <t>591041CPTDR3</t>
  </si>
  <si>
    <t>VILLA VICUS MZ. E LT. 1 PIURA-MORROPON-CHULUCANAS</t>
  </si>
  <si>
    <t>475-99493187-0-25</t>
  </si>
  <si>
    <t>carlospradotorres1@gmail.com</t>
  </si>
  <si>
    <t>47603353</t>
  </si>
  <si>
    <t>RODRIGUEZ PRECIADO, ELVIS YOEL</t>
  </si>
  <si>
    <t>640181ERPRC0</t>
  </si>
  <si>
    <t>AV. JORGE CHAVEZ 176 CASERIO LA ENCANTADA PIURA-MORROPON-CHULUCANAS</t>
  </si>
  <si>
    <t>475-39122036-0-66</t>
  </si>
  <si>
    <t>yoel96178@gmail.com</t>
  </si>
  <si>
    <t>45889549</t>
  </si>
  <si>
    <t>VILLALOBOS SANCHEZ, JARLI</t>
  </si>
  <si>
    <t>627141JVSLC7</t>
  </si>
  <si>
    <t>MZ. Z11 LT. 1 NUEVA ESPERANZA CMTE. 1 SUR LIMA-LIMA-VILLA MARIA DEL TRIUNFO</t>
  </si>
  <si>
    <t>305-77019147-0-04</t>
  </si>
  <si>
    <t>vjairo522@gmail.com</t>
  </si>
  <si>
    <t>42609403</t>
  </si>
  <si>
    <t>CARDOZA LULIQUIZ, ROBIN NELSON</t>
  </si>
  <si>
    <t>SUB CONT. ENCHAPE</t>
  </si>
  <si>
    <t>591551RCLDI0</t>
  </si>
  <si>
    <t xml:space="preserve">CALLE E ASENT.H. JOSE OLAYA MZ. I LT. 37 PIURA-PIURA-PIURA </t>
  </si>
  <si>
    <t>0011-0141-0200722334</t>
  </si>
  <si>
    <t>robinnelsoncardoza@hotmail.com</t>
  </si>
  <si>
    <t>46810614</t>
  </si>
  <si>
    <t>INUÑAN ANASTACIO, HENRY</t>
  </si>
  <si>
    <t xml:space="preserve">ASENT.H.ANDRES AVELINO CACERES MZ.A LT.19 TUMBES-TUMBES-TUMBES  </t>
  </si>
  <si>
    <t>575-94719587-0-07</t>
  </si>
  <si>
    <t>risanastacioy@gmail.com</t>
  </si>
  <si>
    <t>40503949</t>
  </si>
  <si>
    <t>ZAVALETA VILLANUEVA, MISAEL JHONY</t>
  </si>
  <si>
    <t>JR PASCO 4170 LIMA-LIMA-SAN MARTIN DE PORRES</t>
  </si>
  <si>
    <t>0011-0010-0200117470</t>
  </si>
  <si>
    <t>zavaletajhony079@gmail.com</t>
  </si>
  <si>
    <t>46394605</t>
  </si>
  <si>
    <t>CALLE PATIÑO, DAVID</t>
  </si>
  <si>
    <t>324951DCPLI2</t>
  </si>
  <si>
    <t>CALLE ELIAS AGUIRRE 109 PIURA-MORROPON-CHULUCANAS</t>
  </si>
  <si>
    <t>475-93768226-0-36</t>
  </si>
  <si>
    <t>callepatiñodavid445@gmail.com</t>
  </si>
  <si>
    <t>43635900</t>
  </si>
  <si>
    <t>CHIROQUE PRECIADO, JUAN</t>
  </si>
  <si>
    <t>615791JCPRC8</t>
  </si>
  <si>
    <t>AV. JORGE CHAVEZ 230 CASERIO LA ENCANTADA PIURA-MORROPON-CHULUCANAS</t>
  </si>
  <si>
    <t>475-91898799-0-25</t>
  </si>
  <si>
    <t>chiroquepreciadojuan@gmail.com</t>
  </si>
  <si>
    <t>74387735</t>
  </si>
  <si>
    <t>COVEÑAS YOVERA DEYVI OMAR</t>
  </si>
  <si>
    <t>648581DCYEE7</t>
  </si>
  <si>
    <t>JR. 26 DE NOVIEMBRE CENT. CUCUNGARA MZ. A LT. 09 PIURA-PIURA-CURA MORI</t>
  </si>
  <si>
    <t>475-05818434-0-63</t>
  </si>
  <si>
    <t>covenasdeivi@gmail.com</t>
  </si>
  <si>
    <t>43509294</t>
  </si>
  <si>
    <t>FLORES RAMIREZ, VICTOR HUGO</t>
  </si>
  <si>
    <t>JR.DIEGO FERRE 303 PIURA-MORROPON-CHULUCANAS</t>
  </si>
  <si>
    <t>475-06866481-0-96</t>
  </si>
  <si>
    <t>victorhugofloresramirez236@gmail.com</t>
  </si>
  <si>
    <t>42270521</t>
  </si>
  <si>
    <t>NAJARRO AMBULO, EDWIN MOISES</t>
  </si>
  <si>
    <t>607521ENAAU2</t>
  </si>
  <si>
    <t>HUAYCAN UCV.86 LT.1 ZONA E LIMA-LIMA-ATE</t>
  </si>
  <si>
    <t>0011-01090200510847</t>
  </si>
  <si>
    <t>jonathandabril@gamil.com</t>
  </si>
  <si>
    <t>41075107</t>
  </si>
  <si>
    <t>VALDIVIEZO ALMA, WILIAM</t>
  </si>
  <si>
    <t>590481WVADM0</t>
  </si>
  <si>
    <t xml:space="preserve">CASERIO LA VIÑA S/N PIURA-MORROPON-CHULUCANAS </t>
  </si>
  <si>
    <t>475-70344465-0-72</t>
  </si>
  <si>
    <t>41075241</t>
  </si>
  <si>
    <t>ADANAQUE RUFINO, JOSE LUIS</t>
  </si>
  <si>
    <t>611831JARNI7</t>
  </si>
  <si>
    <t>VILLA PACCHA MZ. 40 LT. 03 PIURA-MORROPON-CHULUCANAS</t>
  </si>
  <si>
    <t>475-95315330-0-68</t>
  </si>
  <si>
    <t>joseluisadanaquerufino14@gmail.com</t>
  </si>
  <si>
    <t>70583897</t>
  </si>
  <si>
    <t>AYALA ESTEVES, ELBER DENILSON</t>
  </si>
  <si>
    <t xml:space="preserve">C.P.M.PACCHA S/N PIURA-MORROPON-CHULUCANAS </t>
  </si>
  <si>
    <t>475-91379421-0-02</t>
  </si>
  <si>
    <t>ayalaesteveselber@gmail.com</t>
  </si>
  <si>
    <t>41866320</t>
  </si>
  <si>
    <t>BENITES FLORES, ROLANDO</t>
  </si>
  <si>
    <t>602471RBFIR2</t>
  </si>
  <si>
    <t>CASERIO SAN FRANCISCO S/N PIURA-MORROPON-CHULUCANAS</t>
  </si>
  <si>
    <t>475-90057353-0-80</t>
  </si>
  <si>
    <t>rolando25flores@gmail.com</t>
  </si>
  <si>
    <t>42028864</t>
  </si>
  <si>
    <t>GARCIA BERMEJO, LUCIO MARTIN</t>
  </si>
  <si>
    <t>605951LGBCM0</t>
  </si>
  <si>
    <t>475-39190835-0-60</t>
  </si>
  <si>
    <t>luciogarcia9801@gmail.com</t>
  </si>
  <si>
    <t>47136836</t>
  </si>
  <si>
    <t>GARCIA QUINTANA, ALDO YUDY</t>
  </si>
  <si>
    <t>633741AGQCN6</t>
  </si>
  <si>
    <t xml:space="preserve">CPM PACCHA PIURA-MORROPON-CHULUCANAS </t>
  </si>
  <si>
    <t>475-70606656-0-11</t>
  </si>
  <si>
    <t>dulkey-27-20@hotmail.com</t>
  </si>
  <si>
    <t>47114302</t>
  </si>
  <si>
    <t>PULACHE TIMANA, ROLANDO</t>
  </si>
  <si>
    <t>637961RPTAA0</t>
  </si>
  <si>
    <t>CASERIO SAN FRANCISCO MZ. J LT. 01 PIURA-MORROPON-CHULUCANAS</t>
  </si>
  <si>
    <t>475-03416850-0-21</t>
  </si>
  <si>
    <t>pulachetimanarolando@gmail.com</t>
  </si>
  <si>
    <t>75423370</t>
  </si>
  <si>
    <t>ADANAQUE SEMINARIO, JOSE MILTON</t>
  </si>
  <si>
    <t>654861JASNI5</t>
  </si>
  <si>
    <t>JR JORGE CHAVEZ 146 CAS LA ENCANTADA-PIURA-MORROPON-CHULIUCANAS</t>
  </si>
  <si>
    <t>475-73882919-0-68</t>
  </si>
  <si>
    <t>miltonadanque20gmail.com</t>
  </si>
  <si>
    <t>44443741</t>
  </si>
  <si>
    <t>CHINGEL ALZAMORA, JUAN CARLOS</t>
  </si>
  <si>
    <t>311651JCANA9</t>
  </si>
  <si>
    <t xml:space="preserve">ASENT.H.VATE MANRIQUE MZ.V LT.02 PIURA-MORROPON-CHULUCANAS </t>
  </si>
  <si>
    <t>475-71954741-0-13</t>
  </si>
  <si>
    <t>juancarloschingelalzamora@gmail.com</t>
  </si>
  <si>
    <t>27435376</t>
  </si>
  <si>
    <t>GARCIA MARTINEZ, CELESTINO ARMANDO</t>
  </si>
  <si>
    <t>garciacelestino323@gmail.com</t>
  </si>
  <si>
    <t>42109185</t>
  </si>
  <si>
    <t>GONZA JULCAHUANCA, TELMO JOSE</t>
  </si>
  <si>
    <t>CASERIO CHAPICA CAMPANAS PIURA-MORROPON-CHULUCANAS</t>
  </si>
  <si>
    <t>475-91911168-0-20</t>
  </si>
  <si>
    <t>telmogonza960gmail.com</t>
  </si>
  <si>
    <t>47841091</t>
  </si>
  <si>
    <t>LOPEZ SERPA, JEASON</t>
  </si>
  <si>
    <t>638961JLSEP3</t>
  </si>
  <si>
    <t xml:space="preserve">JR. AYMARAES 564 P.J. CONDE DE LA VEGA BAJA LIMA-LIMA-LIMA </t>
  </si>
  <si>
    <t>0011-08140248366694</t>
  </si>
  <si>
    <t>jeasonserpa@gmail.com</t>
  </si>
  <si>
    <t>10740032</t>
  </si>
  <si>
    <t>PERALTA ABANTO, JAVIER SACARIAS</t>
  </si>
  <si>
    <t>PROLOG. JOSE PARDO MZ B LT 2 CARMEN ALTO PASCANA LIMA-LIMA-COMAS</t>
  </si>
  <si>
    <t>0011-01430200479252</t>
  </si>
  <si>
    <t>jperalta_1977@gmail.com</t>
  </si>
  <si>
    <t>48365653</t>
  </si>
  <si>
    <t>SEMINARIO QUIROGA, SERGIO DANIEL</t>
  </si>
  <si>
    <t>340061SSQIR7</t>
  </si>
  <si>
    <t xml:space="preserve">CALLE MICAELA BASTIDAS 200 INT. 01 PIURA-MORROPON-CHULUCANAS </t>
  </si>
  <si>
    <t>475-93766572-0-65</t>
  </si>
  <si>
    <t>seminarioquirogasergio@gmail.com</t>
  </si>
  <si>
    <t>74590958</t>
  </si>
  <si>
    <t>CALLE NIMA, LUIS RICARDO</t>
  </si>
  <si>
    <t>666561LCNLA3</t>
  </si>
  <si>
    <t>475-99985809-0-23</t>
  </si>
  <si>
    <t>77135530</t>
  </si>
  <si>
    <t>CIENFUEGOS CARAMANTIN, IAN IMMANOL</t>
  </si>
  <si>
    <t>675111ICCNA7</t>
  </si>
  <si>
    <t xml:space="preserve">C.POBLADO CRUZ PAMPA MZ. Y LT. 04 PIURA-MORROPON-CHULUCANAS </t>
  </si>
  <si>
    <t>475-92170630-0-04</t>
  </si>
  <si>
    <t>caramantinian@gmail.com</t>
  </si>
  <si>
    <t>42757116</t>
  </si>
  <si>
    <t>GARCIA ZETA, YSRAEL</t>
  </si>
  <si>
    <t>607051YGZCA5</t>
  </si>
  <si>
    <t xml:space="preserve">URB.LAS MAGNOLIAS MZ.C LT.05 PIURA-PIURA-PIURA </t>
  </si>
  <si>
    <t>475-94943591-0-73</t>
  </si>
  <si>
    <t>garciazetaisrael@gmail.com</t>
  </si>
  <si>
    <t>46394600</t>
  </si>
  <si>
    <t>MANRIQUE CORDOVA, JHAN CARLOS</t>
  </si>
  <si>
    <t>630391JMCRD7</t>
  </si>
  <si>
    <t>PSJ.ANTONIO RAYMONDI 109 PIURA-MORROPON-CHULUCANAS</t>
  </si>
  <si>
    <t>475-71407002-0-42</t>
  </si>
  <si>
    <t>jhancarlosmanriquecordova33@gmail.com</t>
  </si>
  <si>
    <t>42734725</t>
  </si>
  <si>
    <t>PRECIADO ELIAS, GRABIEL</t>
  </si>
  <si>
    <t>AV.JORGE CHAVEZ 504 CASERIO LA ENCANTADA PIURA-MORROPON-CHULUCANAS</t>
  </si>
  <si>
    <t>475-96014430-0-30</t>
  </si>
  <si>
    <t>grabielpreciado32@gmail.com</t>
  </si>
  <si>
    <t>43112802</t>
  </si>
  <si>
    <t>RIVAS VALLE, RIGOBERTO</t>
  </si>
  <si>
    <t>CASERIO PUEBLO NUEVO DE CAMPANAS S/N PIURA-MORROPON-CHULUCANAS</t>
  </si>
  <si>
    <t>475-03656917-0-13</t>
  </si>
  <si>
    <t>47377032</t>
  </si>
  <si>
    <t>SALINAS GONZALES, ESTEVYN ALONSO</t>
  </si>
  <si>
    <t>334231ESGIZ8</t>
  </si>
  <si>
    <t xml:space="preserve">CAS.RIO SECO ALTO MZ. D LT. 45 PIURA-MORROPON-CHULUCANAS </t>
  </si>
  <si>
    <t>475-04518012-0-06</t>
  </si>
  <si>
    <t>estevyn0703@gmail.com</t>
  </si>
  <si>
    <t>47756987</t>
  </si>
  <si>
    <t>SILVA RIVAS, HENRY PAUL</t>
  </si>
  <si>
    <t>640101HSRVA5</t>
  </si>
  <si>
    <t>ASENT.H. ÑACARA MZ. I LT. 06 PIURA-MORROPON-CHULUCANAS</t>
  </si>
  <si>
    <t>0011-02670201378306</t>
  </si>
  <si>
    <t>paulsilvari24@gmail.com</t>
  </si>
  <si>
    <t>43631680</t>
  </si>
  <si>
    <t>VELASCO CASTRO, JOSE AMARO</t>
  </si>
  <si>
    <t>600191JVCAT1</t>
  </si>
  <si>
    <t>JR. APURIMAC 637 PIURA-MORROPON-CHULUCANAS</t>
  </si>
  <si>
    <t>475-77933602-0-67</t>
  </si>
  <si>
    <t>jv801193@gmail.com</t>
  </si>
  <si>
    <t>41741750</t>
  </si>
  <si>
    <t>ZETA NIMA, JOSE FERNANDO</t>
  </si>
  <si>
    <t>604641JZNAA8</t>
  </si>
  <si>
    <t xml:space="preserve">JR.FRANCISCO VIDAL 102 PIURA-MORROPON-CHULUCANAS </t>
  </si>
  <si>
    <t>475-71269199-0-46</t>
  </si>
  <si>
    <t>josezetanima0@gmail.com</t>
  </si>
  <si>
    <t>03330714</t>
  </si>
  <si>
    <t>GOMEZ CALLE WILSON</t>
  </si>
  <si>
    <t>545321WGGEL7</t>
  </si>
  <si>
    <t>gomezcallewilson@gmail.com</t>
  </si>
  <si>
    <t>03313100</t>
  </si>
  <si>
    <t>PAZ ADANAQUE, NEPTALI</t>
  </si>
  <si>
    <t>539181NPAZN0</t>
  </si>
  <si>
    <t>475-02885351-0-53</t>
  </si>
  <si>
    <t>pazadanaqueneptali65@gmail.com</t>
  </si>
  <si>
    <t>75841708</t>
  </si>
  <si>
    <t>CALDERON ROMERO, CRISTIAN MAXIMO</t>
  </si>
  <si>
    <t>680601CCRDE1</t>
  </si>
  <si>
    <t>PSJ. COLON 124 PIURA-MORROPON-CHULUCANAS</t>
  </si>
  <si>
    <t>475-96567009-0-90</t>
  </si>
  <si>
    <t>sambo092004@icloud.com</t>
  </si>
  <si>
    <t>76459080</t>
  </si>
  <si>
    <t>HUAMAN TINUCO, DIEGO ARMANDO</t>
  </si>
  <si>
    <t>657901DHTMU2</t>
  </si>
  <si>
    <t>P. J. CIUDAD DE DIOS ZONA 4 COM. 3 MZ. H LT. 10 AREQUIPA-AREQUIPA-YURA</t>
  </si>
  <si>
    <t>Dhuamantinuco@gmail.com</t>
  </si>
  <si>
    <t>76168744</t>
  </si>
  <si>
    <t>ALAMA DOMINGUEZ, ANTHONY ALDAIR</t>
  </si>
  <si>
    <t>663501AADMI1</t>
  </si>
  <si>
    <t>ASENT.H LUIS DE LA PUENTE UCEDA MZ B-CHULUCANAS-MORROPON.PIURA</t>
  </si>
  <si>
    <t>475-06537044-0-32</t>
  </si>
  <si>
    <t>alamadominguez99@gmail.com</t>
  </si>
  <si>
    <t>03369967</t>
  </si>
  <si>
    <t>PRADO HUERTAS, JOSE SANTOS</t>
  </si>
  <si>
    <t>574541JPHDR9</t>
  </si>
  <si>
    <t>JR COLON 586 PIURA-MORROPON-CHULUCANAS</t>
  </si>
  <si>
    <t>475-97022535-0-18</t>
  </si>
  <si>
    <t>josesanntospradohuertas@gmail.com</t>
  </si>
  <si>
    <t>45438029</t>
  </si>
  <si>
    <t>CARMONA CALLE, NEPTALI</t>
  </si>
  <si>
    <t>624721NCCML1</t>
  </si>
  <si>
    <t>JR. LOS ZAFIROS 2060 ASOC. SAN HILARION LIMA-LIMA-SAN JUAN DE LURIGANCHO</t>
  </si>
  <si>
    <t>191-79812078-0-58</t>
  </si>
  <si>
    <t>neptali2711@gmail.com</t>
  </si>
  <si>
    <t>77030746</t>
  </si>
  <si>
    <t>SALVADOR CALDERON DANITZA MARELI</t>
  </si>
  <si>
    <t>CONTADOR</t>
  </si>
  <si>
    <t>656690DSCVD0</t>
  </si>
  <si>
    <t>ASENT.H. ALM. MIGUEL GRAU MZ. S LT. 01 PIURA-PIURA-CASTILLA</t>
  </si>
  <si>
    <t>475-96532503-0-36</t>
  </si>
  <si>
    <t>26años8meses</t>
  </si>
  <si>
    <t>mareli5000@hotmail.com</t>
  </si>
  <si>
    <t>75754367</t>
  </si>
  <si>
    <t>MORALES GARCIA, FRAY LUIS</t>
  </si>
  <si>
    <t>657941FMGAC6</t>
  </si>
  <si>
    <t>475-70649994-0-86</t>
  </si>
  <si>
    <t>moralesgarcia227@gmail.com</t>
  </si>
  <si>
    <t>75820266</t>
  </si>
  <si>
    <t>OJEDA CHOQUEHUANCA, MILER NOE</t>
  </si>
  <si>
    <t>676391MOCDQ5</t>
  </si>
  <si>
    <t>545-77449559-0-05</t>
  </si>
  <si>
    <t>gedachoquehuanca@gmail.com</t>
  </si>
  <si>
    <t>41791464</t>
  </si>
  <si>
    <t>PAZOS PURIZACA, ALBERTO</t>
  </si>
  <si>
    <t>594551APPOI3</t>
  </si>
  <si>
    <t>ASENT H J. CARLOS M. MZ C LOTE 15 PIURA-PIURA-LA UNION </t>
  </si>
  <si>
    <t>475-74750500-0-13</t>
  </si>
  <si>
    <t>pazospurizacaalberto@gmail.com</t>
  </si>
  <si>
    <t>03381790</t>
  </si>
  <si>
    <t>SEMINARIO MARQUEZ, RAFAEL</t>
  </si>
  <si>
    <t>570861RSMIQ6</t>
  </si>
  <si>
    <t xml:space="preserve">JR. PISAGUA 1293 PIURA-MORROPON-CHULUCANAS </t>
  </si>
  <si>
    <t>475-77792906-0-50</t>
  </si>
  <si>
    <t>seminariomarquezrafael@gmail.com</t>
  </si>
  <si>
    <t>75810262</t>
  </si>
  <si>
    <t>SIERRA ZAPATA, EMERSON</t>
  </si>
  <si>
    <t>655331ESZRA1</t>
  </si>
  <si>
    <t>CASERIO HUAPALAS PIURA-MORROPON-CHULUCANAS</t>
  </si>
  <si>
    <t>475-05315677-0-28</t>
  </si>
  <si>
    <t>emersonsierra1997@gmail.com</t>
  </si>
  <si>
    <t>03380491</t>
  </si>
  <si>
    <t>ADANAQUE ZETA, ALFREDO</t>
  </si>
  <si>
    <t>559461AAZNA9</t>
  </si>
  <si>
    <t>CASERIO PACCHA MZ.03-14 PIURA-MORROPON-CHULUCANAS</t>
  </si>
  <si>
    <t>475-25442831-0-87</t>
  </si>
  <si>
    <t>alfredoadanaquezeta@gmail.com</t>
  </si>
  <si>
    <t>48732295</t>
  </si>
  <si>
    <t>CASTILLO CARMEN, CLEMENTINO</t>
  </si>
  <si>
    <t>645281CCCTM0</t>
  </si>
  <si>
    <t>CASERIO CHICA ALTA PIURA-PIURA-TAMBO GRANDE</t>
  </si>
  <si>
    <t>475-90762283-0-30</t>
  </si>
  <si>
    <t>clementinocastillocarmen0@gmail.com</t>
  </si>
  <si>
    <t>41942721</t>
  </si>
  <si>
    <t>CORDOVA ROSAS, JOSE LUIS</t>
  </si>
  <si>
    <t>593021JCRDA1</t>
  </si>
  <si>
    <t>475-90762204-0-51</t>
  </si>
  <si>
    <t>cordovarosasjoseluis@gmail.com</t>
  </si>
  <si>
    <t>47364149</t>
  </si>
  <si>
    <t>GARCIA BERMEJO, EDIXON JOEL</t>
  </si>
  <si>
    <t>338221EGBCM2</t>
  </si>
  <si>
    <t>475-94314632-0-62</t>
  </si>
  <si>
    <t>guadalupeedixon@gmail.com</t>
  </si>
  <si>
    <t>60512321</t>
  </si>
  <si>
    <t>GARCIA GARAY, KEVIN ALEJANDRO</t>
  </si>
  <si>
    <t>670781KGGCA2</t>
  </si>
  <si>
    <t xml:space="preserve">CASERIO PACCHA ZONA SANTA ROSA PIURA-MORROPON-CHULUCANAS </t>
  </si>
  <si>
    <t>475-95698067-0-70</t>
  </si>
  <si>
    <t>kevingarciagaray08@gmail.com</t>
  </si>
  <si>
    <t>73681165</t>
  </si>
  <si>
    <t>HERRERA FLORES, EDWIN GUILLERMO</t>
  </si>
  <si>
    <t>BARRIO LA LOMA S/N PIURA-AYABACA-SICCHEZ</t>
  </si>
  <si>
    <t>194-71627565-0-73</t>
  </si>
  <si>
    <t>edwinherreracapricornio99@gmail.com</t>
  </si>
  <si>
    <t>42451836</t>
  </si>
  <si>
    <t>MORALES MAZA, HILDO</t>
  </si>
  <si>
    <t>588751HMMAA3</t>
  </si>
  <si>
    <t>475-94913887-0-69</t>
  </si>
  <si>
    <t>hildomorales4245@gmail.com</t>
  </si>
  <si>
    <t>73961776</t>
  </si>
  <si>
    <t>MOZOMBITE IMUNDA, JOSE</t>
  </si>
  <si>
    <t>665931JMION5</t>
  </si>
  <si>
    <t>AV. PUNO ASENT.H. PERU 2000 MZ. B LT. 03 -CALLAO-MI PERU</t>
  </si>
  <si>
    <t>475-93464551-0-94</t>
  </si>
  <si>
    <t>josemozombiteinmunda@gmail.com</t>
  </si>
  <si>
    <t>47353337</t>
  </si>
  <si>
    <t>PANTA ABRAMONTE, LEONEL</t>
  </si>
  <si>
    <t>634501LPATA8</t>
  </si>
  <si>
    <t>ZONA SANTA ROSA, ANDRES RAZURI C.POBLADO VILLA PACCHA MZ. 34 PIURA-MORROPON-CHULUCANAS </t>
  </si>
  <si>
    <t>003-770-013390847091-56</t>
  </si>
  <si>
    <t>labramonte92@gmail.com</t>
  </si>
  <si>
    <t>43950721</t>
  </si>
  <si>
    <t>PRECIADO IPANAQUE, JOSE RODOLFO</t>
  </si>
  <si>
    <t>598251JPICN0</t>
  </si>
  <si>
    <t>475-91885839-0-35</t>
  </si>
  <si>
    <t>josepreciadoadanaque@gmail.com</t>
  </si>
  <si>
    <t>43533922</t>
  </si>
  <si>
    <t>ROSAS CHERREZ, EVER OMAR</t>
  </si>
  <si>
    <t>615111ERCAR9</t>
  </si>
  <si>
    <t>CASERIO PACCHA MZ. 41 LT. 12 PIURA-MORROPON-CHULUCANAS  </t>
  </si>
  <si>
    <t>475-91836029-0-22</t>
  </si>
  <si>
    <t>evercherrezro@gmail.com</t>
  </si>
  <si>
    <t>77204021</t>
  </si>
  <si>
    <t>TESEN ZEÑA, PEPE</t>
  </si>
  <si>
    <t>656471PTZEA3</t>
  </si>
  <si>
    <t>PUEBLO NUEVO HUALAPAMPA PIURA-HUANCABAMBA-HUARMACA</t>
  </si>
  <si>
    <t>475-72628610-0-89</t>
  </si>
  <si>
    <t>tesenzeñapepe97@gmail.com</t>
  </si>
  <si>
    <t>41225841</t>
  </si>
  <si>
    <t>VALENCIA AGURTO, LUIS ALBERTO</t>
  </si>
  <si>
    <t xml:space="preserve">MORROPON 198-1 PIURA-MORROPON-CHULUCANAS </t>
  </si>
  <si>
    <t>720-3196777693</t>
  </si>
  <si>
    <t>valenciaagurtoluisalberto@gmail.com</t>
  </si>
  <si>
    <t>70853942</t>
  </si>
  <si>
    <t>669481DVCCM5</t>
  </si>
  <si>
    <t>CASERIO PACCHA MZ.05 LT.24 PIURA-MORROPON-CHULUCANAS</t>
  </si>
  <si>
    <t>475-04225267-0-04</t>
  </si>
  <si>
    <t>vilchezcarmendiegoalejandro@gmail.com</t>
  </si>
  <si>
    <t>80414148</t>
  </si>
  <si>
    <t>ZAPATA ADANAQUE, CARLOS AVELINO</t>
  </si>
  <si>
    <t>289401CZAAN1</t>
  </si>
  <si>
    <t>SAN FRANCISCO PIURA-MORROPON-CHULUCANAS </t>
  </si>
  <si>
    <t>475-03569894-0-10</t>
  </si>
  <si>
    <t>zapataadanaquecarlosavelino@gmail.con</t>
  </si>
  <si>
    <t>76357900</t>
  </si>
  <si>
    <t>ZETA PRECIADO, ALEJANDRO YOEL</t>
  </si>
  <si>
    <t>652241AZPAC4</t>
  </si>
  <si>
    <t>CASERIO SAUSAL - CHULUCANAS - MORROPON - PIURA</t>
  </si>
  <si>
    <t>475-05485632-0-00</t>
  </si>
  <si>
    <t>70823142</t>
  </si>
  <si>
    <t>CALLE INGA, JESUS ANIBAL</t>
  </si>
  <si>
    <t xml:space="preserve">JR PIURA 1335 PIURA-MORROPON-CHULUCANAS </t>
  </si>
  <si>
    <t>475-77669684-0-82</t>
  </si>
  <si>
    <t>calleingajesus99@gmail.com</t>
  </si>
  <si>
    <t>43547799</t>
  </si>
  <si>
    <t>HERNANDEZ JUAREZ, LUIS ALBERTO</t>
  </si>
  <si>
    <t>602081LHJNR5</t>
  </si>
  <si>
    <t>ASENT.H.CONSUELO DE VELASCO MZ.D LT.30 PIURA-MORROPON-CHULUCANAS</t>
  </si>
  <si>
    <t>475-97192934-0-38</t>
  </si>
  <si>
    <t>luisalberthernandezjuarez858@gmail.com</t>
  </si>
  <si>
    <t>03380302</t>
  </si>
  <si>
    <t>BENITES CHIROQUE, WILMER WILFREDO</t>
  </si>
  <si>
    <t>PUEBLO NUEVO DE CAMPANAS PIURA-MORROPON-CHULUCANAS</t>
  </si>
  <si>
    <t>475-95754389-0-61</t>
  </si>
  <si>
    <t>benitesw423@gmail.com</t>
  </si>
  <si>
    <t>48352358</t>
  </si>
  <si>
    <t>CORDOVA DUQUE, NACIM</t>
  </si>
  <si>
    <t>644921NCDDU9</t>
  </si>
  <si>
    <t>CALLE CAMINO REAL 124 PIURA-MORROPON-CHULUCANAS</t>
  </si>
  <si>
    <t>475-97222509-0-12</t>
  </si>
  <si>
    <t>nacimduque@gmail.com</t>
  </si>
  <si>
    <t>76054865</t>
  </si>
  <si>
    <t>FERIA ORTIZ, MANUEL ANGEL</t>
  </si>
  <si>
    <t>650551MFOII8</t>
  </si>
  <si>
    <t>JR. RODRIGUEZ DE MENDOZA 108 PIURA-MORROPON-CHULUCANAS</t>
  </si>
  <si>
    <t>475-97258037-0-98</t>
  </si>
  <si>
    <t>chavezgaravitom@gmail.com</t>
  </si>
  <si>
    <t>75890225</t>
  </si>
  <si>
    <t>LAZARO CHAVEZ, JEMMY JEFFERSON</t>
  </si>
  <si>
    <t>ASENT.H. CONSUELO DE VELASCO MZ. C LT. 02 PIURA-MORROPON-CHULUCANAS</t>
  </si>
  <si>
    <t>0011-08140241436352</t>
  </si>
  <si>
    <t>jemmylazarochavez0@gmail.com</t>
  </si>
  <si>
    <t>40839165</t>
  </si>
  <si>
    <t>MENDEZ ZAPATA, ANGEL</t>
  </si>
  <si>
    <t>CASERIO SOL SOL PIURA-MORROPON-CHULUCANAS</t>
  </si>
  <si>
    <t>475-35127248-0-26</t>
  </si>
  <si>
    <t>mendezzapataangel20@gmail.com</t>
  </si>
  <si>
    <t>03377679</t>
  </si>
  <si>
    <t>ESPINOZA MORAN, DANIEL</t>
  </si>
  <si>
    <t>JR. SUCRE 305 CENT. CHULUCANAS - MORROPON - PIURA</t>
  </si>
  <si>
    <t>espinozamorandaniel@gmail.com</t>
  </si>
  <si>
    <t>45486761</t>
  </si>
  <si>
    <t>MONTERO HERNANDEZ, DARWIN FRANCISCO</t>
  </si>
  <si>
    <t>JR. AMERICA 943 INT.S - LA VICTORIA - LIMA</t>
  </si>
  <si>
    <t>0011-01630200325858</t>
  </si>
  <si>
    <t>farnco2710@gmail.com</t>
  </si>
  <si>
    <t>44724194</t>
  </si>
  <si>
    <t>MOZOMBITE SANCHEZ, JONNY</t>
  </si>
  <si>
    <t>AMAZONAS CON MANCHERO ROSY 200-20 - CHULUCANAS - MORROPON - PIURA</t>
  </si>
  <si>
    <t>475-97581532-0-61</t>
  </si>
  <si>
    <t>jhonymozonvitesanchez@gmail.com</t>
  </si>
  <si>
    <t>03236120</t>
  </si>
  <si>
    <t>CHUINGA SUAREZ, SANTOS</t>
  </si>
  <si>
    <t>571531SCSIR0</t>
  </si>
  <si>
    <t>CASERIO LOS POTREROS CANCHAQUE PIURA-HUANCABAMBA-CANCHAQUE</t>
  </si>
  <si>
    <t>475-71593800-0-27</t>
  </si>
  <si>
    <t>chuingasuarezsantos@gmail.com</t>
  </si>
  <si>
    <t>42704431</t>
  </si>
  <si>
    <t>ALVARADO NOREGA, ALBERT AUGUSTO</t>
  </si>
  <si>
    <t>305971AANAI3</t>
  </si>
  <si>
    <t>CASERIO PANECILLO S/N - CHULUCANAS - MORROPON - PIURA</t>
  </si>
  <si>
    <t>475-70985062-0-39</t>
  </si>
  <si>
    <t>albertalvarado@gmail.com</t>
  </si>
  <si>
    <t>43013128</t>
  </si>
  <si>
    <t>CORDOVA CARRASCO, VHADIR ANSELMO</t>
  </si>
  <si>
    <t>612191VCCDR2</t>
  </si>
  <si>
    <t>CALLE ALFONSO ARANA VIDAL 232 SECTOR NUEVO HORIZONTE CAJAMARCA-JAEN-JAEN  </t>
  </si>
  <si>
    <t>395-92025410-0-36</t>
  </si>
  <si>
    <t>cordova3733@ouhlook.com</t>
  </si>
  <si>
    <t>75720797</t>
  </si>
  <si>
    <t>PANTA VILELA, JUAN DIEGO</t>
  </si>
  <si>
    <t>680851JPVTE3</t>
  </si>
  <si>
    <t>P.J. VATE MANRIQUE MZ. 6 LT. 09 PIURA-MORROPON-CHULUCANAS</t>
  </si>
  <si>
    <t>475-90691129-0-58</t>
  </si>
  <si>
    <t>pantavilelajuandiego@gmail.com</t>
  </si>
  <si>
    <t>47758103</t>
  </si>
  <si>
    <t>RAMAICUNA VALENCIA, CRISTHOFER ENEYDER</t>
  </si>
  <si>
    <t>CALLE MATEO PUMACAHUA 490 PIURA-MORROPON-CHULUCANAS </t>
  </si>
  <si>
    <t>475-96344085-0-14</t>
  </si>
  <si>
    <t>ramaicunavalenciajesus@gmail.com</t>
  </si>
  <si>
    <t>45883081</t>
  </si>
  <si>
    <t>ALAMA ACEDO, HELLIN MINJA</t>
  </si>
  <si>
    <t>MZ B LT 13 ASENT. H. MERCADO JARDIN - CHULUCANAS -  MORROPON - PIURA</t>
  </si>
  <si>
    <t>475-92919505-0-42</t>
  </si>
  <si>
    <t>hellinalarmaacedo@gmail.com</t>
  </si>
  <si>
    <t>77329690</t>
  </si>
  <si>
    <t>OJEDA ALAMA, SEGUNDO SIMEÓN</t>
  </si>
  <si>
    <t>650041SOADM9</t>
  </si>
  <si>
    <t>ASENT.H. MERCADO JARRIN MZ. D LT. 07 PIURA-MORROPON-CHULUCANAS</t>
  </si>
  <si>
    <t>475-94658552-0-55</t>
  </si>
  <si>
    <t>ojedaalamas@gmail.com</t>
  </si>
  <si>
    <t>48123990</t>
  </si>
  <si>
    <t>ROSAS VITE, RAUL ALBERTO</t>
  </si>
  <si>
    <t>JR. ELIAS AGUIRRE 460 PIURA-MORROPON-CHULUCANAS </t>
  </si>
  <si>
    <t>475-91823075-0-37</t>
  </si>
  <si>
    <t>raulrosas2028@gmail.com</t>
  </si>
  <si>
    <t>03381914</t>
  </si>
  <si>
    <t>SULLON VALVERDE, RAUL</t>
  </si>
  <si>
    <t>576661RSVLV8</t>
  </si>
  <si>
    <t>CASERIO YECALAB S/N - LA MATANZA - MORROPON - PIURA</t>
  </si>
  <si>
    <t>475-90854999-0-82</t>
  </si>
  <si>
    <t>sullonvalverder@gmail.com</t>
  </si>
  <si>
    <t>47312536</t>
  </si>
  <si>
    <t>ADANAQUE ARELLANO, BILDO ANIBAL</t>
  </si>
  <si>
    <t>638681BAANL1</t>
  </si>
  <si>
    <t>CASERIO PACCHA MZ. 2 LT. 5 PIURA-MORROPON-CHULUCANAS</t>
  </si>
  <si>
    <t>0011-0814-1902531812</t>
  </si>
  <si>
    <t>anibaladanaquearellano562@gmail.com</t>
  </si>
  <si>
    <t>71264954</t>
  </si>
  <si>
    <t>ADANAQUE BERECHE, MAXIMO JOEL</t>
  </si>
  <si>
    <t>670161MABNE1</t>
  </si>
  <si>
    <t>ASENT.H. BUENOS AIRES PERU ZAPALLAL MZ. B LT. 13 LIMA-LIMA-PUENTE PIEDRA  </t>
  </si>
  <si>
    <t>475-72011789-0-38</t>
  </si>
  <si>
    <t>adanaquemaximo6@gmail.com</t>
  </si>
  <si>
    <t>75693825</t>
  </si>
  <si>
    <t>ADANAQUE NIMA, MILTON YOEL</t>
  </si>
  <si>
    <t>659171MANNA8</t>
  </si>
  <si>
    <t>475-97268379-0-44</t>
  </si>
  <si>
    <t>miltonyoeladanaquenima@gmail.com</t>
  </si>
  <si>
    <t>44740005</t>
  </si>
  <si>
    <t>ADANAQUE SULLON, WILMER</t>
  </si>
  <si>
    <t>CALLE FRANCISCO BOLOGNESI 673 CASERIO LA ENCANTADA PIURA-MORROPON-CHULUCANAS</t>
  </si>
  <si>
    <t>475-90629324-0-28</t>
  </si>
  <si>
    <t>wilmeradanaquesullon@gmail.com</t>
  </si>
  <si>
    <t>43427840</t>
  </si>
  <si>
    <t>ADANAQUE SUYON, LUIS ALBERTO</t>
  </si>
  <si>
    <t>589851LASNO5</t>
  </si>
  <si>
    <t>LOMAS DE ZAPALLAL ASENT.H. BUENOS AIRES-PERU MZ. B LT. 13 LIMA-LIMA-PUENTE PIEDRA </t>
  </si>
  <si>
    <t>475-71964137-0-04</t>
  </si>
  <si>
    <t>lalbertosuyon@gmail.com</t>
  </si>
  <si>
    <t>43110343</t>
  </si>
  <si>
    <t>ADANAQUE SUYON, MAXIMO</t>
  </si>
  <si>
    <t>600501MASNO0</t>
  </si>
  <si>
    <t>475-97542038-0-68</t>
  </si>
  <si>
    <t>maxadanaquesuyon@gmail.com</t>
  </si>
  <si>
    <t>47888709</t>
  </si>
  <si>
    <t>CHIROQUE RUIZ, ANGEL GABRIEL</t>
  </si>
  <si>
    <t>CASERIO LA ENCANTADA-PIURA-MORROPON-CHULUCANAS</t>
  </si>
  <si>
    <t>475-71963024-0-80</t>
  </si>
  <si>
    <t>angelchiroqueruiz166@gmail.com</t>
  </si>
  <si>
    <t>70828913</t>
  </si>
  <si>
    <t>GUARNIZO HUERTAS, MARLON PIERO</t>
  </si>
  <si>
    <t>666861MGHRR5</t>
  </si>
  <si>
    <t>CAS.PACCHAS MZ.31 LT.14 PIURA-MORROPON-CHULUCANAS </t>
  </si>
  <si>
    <t>0011-0579-0218361764</t>
  </si>
  <si>
    <t>marlonguarnizo07@gmail.com</t>
  </si>
  <si>
    <t>41550408</t>
  </si>
  <si>
    <t>JUAREZ ALVARADO, JOHN CHARLES</t>
  </si>
  <si>
    <t>ASENT.H.LA PRIMAVERA MZ.A LT.13 PIURA-PIURA-CASTILLA </t>
  </si>
  <si>
    <t>011-814-000240557512-13</t>
  </si>
  <si>
    <t>juarezjohn22@gmail.com</t>
  </si>
  <si>
    <t>46473025</t>
  </si>
  <si>
    <t>LAZARO ADANAQUE, JHONAR SAN</t>
  </si>
  <si>
    <t>628411JLAAN6</t>
  </si>
  <si>
    <t>C.P.M.PACCHA MZ.2 LT.1 PIURA-MORROPON-CHULUCANAS </t>
  </si>
  <si>
    <t>475-71489766-0-41</t>
  </si>
  <si>
    <t>jhonarsanlazaroadanaque@gmail.</t>
  </si>
  <si>
    <t>70585115</t>
  </si>
  <si>
    <t>LAZARO VILCHEZ, JUAN CARLOS</t>
  </si>
  <si>
    <t>349591JLVAC3</t>
  </si>
  <si>
    <t>PACCHA S/N PIURA-MORROPON-CHULUCANAS  </t>
  </si>
  <si>
    <t>475-02462495-0-26</t>
  </si>
  <si>
    <t>j199509lazaro@gmail.com</t>
  </si>
  <si>
    <t>76288905</t>
  </si>
  <si>
    <t>MARCELO SULLON, JESUS MANUEL</t>
  </si>
  <si>
    <t>CASERIO HUAPALAS ZONA SAN AGUSTIN PIURA-MORROPON-CHULUCANAS  </t>
  </si>
  <si>
    <t>475-92602483-0-18</t>
  </si>
  <si>
    <t>marcelosullon96@gmail.com</t>
  </si>
  <si>
    <t>75661195</t>
  </si>
  <si>
    <t>MARQUEZ AREVALO, DARWIN JHONATAN</t>
  </si>
  <si>
    <t>664091DMAQV7</t>
  </si>
  <si>
    <t>CAS. LA ENCANTADA PIURA-MORROPON-CHULUCANAS</t>
  </si>
  <si>
    <t>475-93353988-0-14</t>
  </si>
  <si>
    <t>jhonatanmarquez1999o@gmail.com</t>
  </si>
  <si>
    <t>43948692</t>
  </si>
  <si>
    <t>MARQUEZ BERMEJO, JUAN CARLOS</t>
  </si>
  <si>
    <t>598821JMBQM2</t>
  </si>
  <si>
    <t>C.P.M PACCHA PIURA-MORROPON-CHULUCANAS </t>
  </si>
  <si>
    <t>475-94090678-0-46</t>
  </si>
  <si>
    <t>juanbermejo2024@gmail.com</t>
  </si>
  <si>
    <t>46274380</t>
  </si>
  <si>
    <t>MARTINEZ ADANAQUE, ROBERTO</t>
  </si>
  <si>
    <t>628761RMATN2</t>
  </si>
  <si>
    <t>CASERIO PACCHA MZ.56 LT.13 PIURA-MORROPON-CHULUCANAS  </t>
  </si>
  <si>
    <t>475-95770831-0-70</t>
  </si>
  <si>
    <t>martinezadanaque3@gmail.com</t>
  </si>
  <si>
    <t>72755401</t>
  </si>
  <si>
    <t>MONTERO SALAZAR, GABRIEL OMAR</t>
  </si>
  <si>
    <t>683851GMSTA1</t>
  </si>
  <si>
    <t>URB BUENOS AIRES MZ. D1 LT. 05 PIURA-PIURA-PIURA</t>
  </si>
  <si>
    <t>475-76987238-0-43</t>
  </si>
  <si>
    <t>gabo.omar.04@gmail.com</t>
  </si>
  <si>
    <t>47752931</t>
  </si>
  <si>
    <t>PALACIOS CASTRO, MIGUEL ANGEL</t>
  </si>
  <si>
    <t>341171MPCAT4</t>
  </si>
  <si>
    <t>CASERIO PACCHA MZ. 13 LT. 16 PIURA-MORROPON-CHULUCANAS  </t>
  </si>
  <si>
    <t>475-99254313-0-39</t>
  </si>
  <si>
    <t>palacioscastro3011@gmail.com</t>
  </si>
  <si>
    <t>70583922</t>
  </si>
  <si>
    <t>PALACIOS SILUPU, FRANCO SAMIR</t>
  </si>
  <si>
    <t>649241FPSAU7</t>
  </si>
  <si>
    <t>PACCHA S/N PIURA-MORROPON-CHULUCANAS </t>
  </si>
  <si>
    <t>475-03988050-0-90</t>
  </si>
  <si>
    <t>samirxito1995@gmail.com</t>
  </si>
  <si>
    <t>42889502</t>
  </si>
  <si>
    <t>PERALTA FLORES, ELMER</t>
  </si>
  <si>
    <t>ASENT.H. NUEVO PROGRESO MZ. E LT. 2 LIMA-LIMA-PUENTE PIEDRA  </t>
  </si>
  <si>
    <t>475-71963246-0-04</t>
  </si>
  <si>
    <t>elmerperaltaflores1301@gmail.com</t>
  </si>
  <si>
    <t>48242387</t>
  </si>
  <si>
    <t>PERALTA IMAN, JOSE ALEXANDER</t>
  </si>
  <si>
    <t>475-71963347-0-06</t>
  </si>
  <si>
    <t>46316644</t>
  </si>
  <si>
    <t>PINTADO SIANCAS, JUAN CARLOS</t>
  </si>
  <si>
    <t>629611JPSTN8</t>
  </si>
  <si>
    <t>ASENT.H. LOS ALGARROBOS 2 ETAPA MZ. A1 LT. 07 PIURA-PIURA-PIURA</t>
  </si>
  <si>
    <t>475-02353790-0-23</t>
  </si>
  <si>
    <t>pintadosiancasjuancarlos18@gmail.com</t>
  </si>
  <si>
    <t>45148698</t>
  </si>
  <si>
    <t>QUINTANA VELASQUEZ, JOSE EDUARDO</t>
  </si>
  <si>
    <t>623401JQVNA2</t>
  </si>
  <si>
    <t>CALLE TUPAC AMARU - ZONA SAN JUAN VILLA PACCHA MZ. 3 LT. 5A PIURA-MORROPON-CHULUCANAS  </t>
  </si>
  <si>
    <t>475-73156108-0-16</t>
  </si>
  <si>
    <t>joseeduardoquintanavelasquez@gmail.com</t>
  </si>
  <si>
    <t>76604497</t>
  </si>
  <si>
    <t>RAMOS TIMANA, JESUS MANUEL</t>
  </si>
  <si>
    <t>654961JRTOA3</t>
  </si>
  <si>
    <t>CASERIO HUASIMAL PIURA-MORROPON-CHULUCANAS </t>
  </si>
  <si>
    <t>475-92937130-0-45</t>
  </si>
  <si>
    <t>jesusramostimana@gmail.com</t>
  </si>
  <si>
    <t>73700208</t>
  </si>
  <si>
    <t>RIVAS CRISANTO EDSON</t>
  </si>
  <si>
    <t>649821ERCAS9</t>
  </si>
  <si>
    <t>CALLE CASTRO SILVA 192 PIURA-SULLANA-BELLAVISTA </t>
  </si>
  <si>
    <t>535-71660316-0-76</t>
  </si>
  <si>
    <t>rivascrisantoedson@gmail.com</t>
  </si>
  <si>
    <t>70853957</t>
  </si>
  <si>
    <t>RUFINO HERNANDEZ, ANTHONY</t>
  </si>
  <si>
    <t>656091ARHIN8</t>
  </si>
  <si>
    <t>CAS.PACCHA MZ.40 LT.1 PIURA-MORROPON-CHULUCANAS</t>
  </si>
  <si>
    <t>anthonyrufinohernandez@gmail.com</t>
  </si>
  <si>
    <t>43955614</t>
  </si>
  <si>
    <t>SILUPU CRIZANTO, JEMIS JAVIER</t>
  </si>
  <si>
    <t>609741JSCUZ7</t>
  </si>
  <si>
    <t>MZ. 42 LOTE 26 ZONA SAN JOSE C.POBLADO PACCHA PIURA-MORROPON-CHULUCANAS</t>
  </si>
  <si>
    <t>475-70832674-0-12</t>
  </si>
  <si>
    <t>heladia03312@gmail.com</t>
  </si>
  <si>
    <t>45266005</t>
  </si>
  <si>
    <t>YAMUNAQUE VILCHEZ, JUAN JOSE</t>
  </si>
  <si>
    <t>621901JYVUC5</t>
  </si>
  <si>
    <t>MZ.55 LT.02 C.P.M. PACCHA PIURA-MORROPON-CHULUCANAS</t>
  </si>
  <si>
    <t>475-71161153-0-10</t>
  </si>
  <si>
    <t>juanjoseyamunaquevilchez@gmail.com</t>
  </si>
  <si>
    <t>47506877</t>
  </si>
  <si>
    <t>YAMUNAQUE VILCHEZ, MANUEL</t>
  </si>
  <si>
    <t>638301MYVUC0</t>
  </si>
  <si>
    <t>CASERIO PACCHA MZ. 55 LT. 02 PIURA-MORROPON-CHULUCANAS </t>
  </si>
  <si>
    <t>475-71489605-0-79</t>
  </si>
  <si>
    <t>manuelyamunaquevilchez@gmail.com</t>
  </si>
  <si>
    <t>48064965</t>
  </si>
  <si>
    <t>MARTINEZ ADANAQUE, JUAN JAVIER</t>
  </si>
  <si>
    <t>341241JMATN2</t>
  </si>
  <si>
    <t>AH LOS PROGRESISTAS MZ. P LT. 12 LIMA-LIMA-ATE  </t>
  </si>
  <si>
    <t>475-03794953-0-43</t>
  </si>
  <si>
    <t>martinezadanaquej@gmail.com</t>
  </si>
  <si>
    <t>70297830</t>
  </si>
  <si>
    <t>ZAPATA RIVAS, JIMMY ALEXANDER</t>
  </si>
  <si>
    <t>334521JZRAA0</t>
  </si>
  <si>
    <t>CASERIO CRUZ VERDE MZ J LT 01 - LA MATANZA- MORROPON</t>
  </si>
  <si>
    <t>570-90683906-0-58</t>
  </si>
  <si>
    <t>jimmyzapatarivas08@gmail.com</t>
  </si>
  <si>
    <t>48040246</t>
  </si>
  <si>
    <t>GONZALES CRUZ, JONATHAN</t>
  </si>
  <si>
    <t>PROLONG SALAVERRY ASENT.H. LOS COCOS DE MAMBRE MZ A LT 37 - SULLANA -PIURA</t>
  </si>
  <si>
    <t>475-97387106-0-71</t>
  </si>
  <si>
    <t>jonathangonzalescruz@hotmail.com</t>
  </si>
  <si>
    <t>44485469</t>
  </si>
  <si>
    <t>RUFINO RAMOS, EDSON FRANCISCO</t>
  </si>
  <si>
    <t>619601ERRIO5</t>
  </si>
  <si>
    <t>CALLE ANCASH 1038 BARRIO MONTEVERDE - CHULUCANAS - MORROPON - PIURA</t>
  </si>
  <si>
    <t>475-90853386-0-53</t>
  </si>
  <si>
    <t>rufinoramos@hotmail.com</t>
  </si>
  <si>
    <t>03238228</t>
  </si>
  <si>
    <t>jose.mchinguel.m.chinguelq@gmail,.com</t>
  </si>
  <si>
    <t>41854222</t>
  </si>
  <si>
    <t>JIMENEZ ADANAQUE, JOSE SANTOS</t>
  </si>
  <si>
    <t>587031JJAEN0</t>
  </si>
  <si>
    <t>JR.COLON S/N PIURA-MORROPON-CHULUCANAS</t>
  </si>
  <si>
    <t>475-97257228-0-81</t>
  </si>
  <si>
    <t>josejimenezadanaque2@gmail.com</t>
  </si>
  <si>
    <t>80495645</t>
  </si>
  <si>
    <t>CASTILLO NIMA, JUAN CARLOS</t>
  </si>
  <si>
    <t>287641JCNTA0</t>
  </si>
  <si>
    <t>CAS. YAPATERA - CHULUCANAS -MORROPON - PIURA</t>
  </si>
  <si>
    <t>475-90333540-0-57</t>
  </si>
  <si>
    <t>castillonimajuancarlos42@gmail.com</t>
  </si>
  <si>
    <t>70840031</t>
  </si>
  <si>
    <t>DOMINGUEZ LAZARO, DRAULI</t>
  </si>
  <si>
    <t>666331DDLIA7</t>
  </si>
  <si>
    <t>CASERIO PACCHA MZ. 46 LOTE 27 PIURA-MORROPON-CHULUCANAS  </t>
  </si>
  <si>
    <t>475-79775618-0-89</t>
  </si>
  <si>
    <t>draulidominguez19@gmail.com</t>
  </si>
  <si>
    <t>43716992</t>
  </si>
  <si>
    <t>GARCIA SOTO, MANUEL JUSUS</t>
  </si>
  <si>
    <t>611631MGSCO2</t>
  </si>
  <si>
    <t>191-79034981-0-12</t>
  </si>
  <si>
    <t>manuelsoto-854@hotmail.com</t>
  </si>
  <si>
    <t>41659968</t>
  </si>
  <si>
    <t>MARQUEZ ZETA, RAUL</t>
  </si>
  <si>
    <t>296991RMZQA6</t>
  </si>
  <si>
    <t>CASERIO SAN FRANCISCO S/N PIURA-MORROPON-CHULUCANAS </t>
  </si>
  <si>
    <t>475-90259882-0-54</t>
  </si>
  <si>
    <t>raulmarquezzeta51@gmail.com</t>
  </si>
  <si>
    <t>44688432</t>
  </si>
  <si>
    <t>NAVARRO ADANAQUE, YONY JAVIER</t>
  </si>
  <si>
    <t>615691YNAAN4</t>
  </si>
  <si>
    <t>MZ.J-10 LT.02 CASERIO SAN FRANCISCO PIURA-MORROPON-CHULUCANAS</t>
  </si>
  <si>
    <t>475-79110972-0-30</t>
  </si>
  <si>
    <t>yonynavarro08@gmail.com</t>
  </si>
  <si>
    <t>75701219</t>
  </si>
  <si>
    <t>SILVA FLORES, FRANKLIN YOEL</t>
  </si>
  <si>
    <t>659261FSFVR5</t>
  </si>
  <si>
    <t>475-94376316-0-69</t>
  </si>
  <si>
    <t>franklinsilva060@gmail.com</t>
  </si>
  <si>
    <t>74296391</t>
  </si>
  <si>
    <t>CASTRO CARMEN, VICTOR</t>
  </si>
  <si>
    <t xml:space="preserve">CASERIO PACCHA PIURA-MORROPON-CHULUCANAS </t>
  </si>
  <si>
    <t>475-90223398-0-02</t>
  </si>
  <si>
    <t>victorcastro110703@gmail.com</t>
  </si>
  <si>
    <t>03321606</t>
  </si>
  <si>
    <t>CASTRO GARCIA, HERMEN</t>
  </si>
  <si>
    <t>529661HCGTC2</t>
  </si>
  <si>
    <t>CPM PACCHA MZ. 12 LT. 2 PIURA-MORROPON-CHULUCANAS </t>
  </si>
  <si>
    <t>castrogarciahermen62@gmail.com</t>
  </si>
  <si>
    <t>32545407</t>
  </si>
  <si>
    <t>CRISANTO  SAAVEDRA, HERNAN</t>
  </si>
  <si>
    <t>507681HCSSV4</t>
  </si>
  <si>
    <t>C.P.M. PACCHA MZ.25 LT.03 PIURA-MORROPON-CHULUCANAS</t>
  </si>
  <si>
    <t>475-33525647-0-47</t>
  </si>
  <si>
    <t>hernancrisanto11@gmail.com</t>
  </si>
  <si>
    <t>48294164</t>
  </si>
  <si>
    <t>ROJAS DELFIN, MIGUEL ANGEL</t>
  </si>
  <si>
    <t>639871MRDAF6</t>
  </si>
  <si>
    <t>PSJ. MICAELA BASTIDAS MZ L LT 03 -  CHULUCANAS - MORROPON - PIURA</t>
  </si>
  <si>
    <t>475-94316989-0-39</t>
  </si>
  <si>
    <t>miguelangeldelfin974@gmail.com</t>
  </si>
  <si>
    <t>46034865</t>
  </si>
  <si>
    <t>CARNERO YOVERA, DIXON OMAR</t>
  </si>
  <si>
    <t>628371DCYNE1</t>
  </si>
  <si>
    <t>ASENT.H. VILLA CANADA MZ. G LT. 05 PIURA-MORROPON-CHULUCANAS</t>
  </si>
  <si>
    <t>475-97034711-0-17</t>
  </si>
  <si>
    <t>dixonomar3127@gmail.com</t>
  </si>
  <si>
    <t>70840011</t>
  </si>
  <si>
    <t>CASTRO LESCANO, YOCTAN DAVID</t>
  </si>
  <si>
    <t>CAS.PACCHA MZ.20 LT.06 PIURA-MORROPON-CHULUCANAS  </t>
  </si>
  <si>
    <t>475-72953629-0-91</t>
  </si>
  <si>
    <t>yoctan-06@hotmail.com</t>
  </si>
  <si>
    <t>40545353</t>
  </si>
  <si>
    <t>GIRON CASTILLO, EDWIN DAMIAN</t>
  </si>
  <si>
    <t>592701EGCOT5</t>
  </si>
  <si>
    <t>PROG. VIV. LAS FLORES DE CHUQUITANTA MZ. A LT. 29 LIMA-LIMA-SAN MARTIN DE PORRES</t>
  </si>
  <si>
    <t>194-01448429-0-58</t>
  </si>
  <si>
    <t>edwin_gc21080@hotmail.com</t>
  </si>
  <si>
    <t>44014822</t>
  </si>
  <si>
    <t>PANTA AGUILAR, MANUEL MARTIN</t>
  </si>
  <si>
    <t>CALLE DOMINGO NIETO 516 - CHULUCANAS - MORROPON - PIURA</t>
  </si>
  <si>
    <t>475-97652019-0-60</t>
  </si>
  <si>
    <t>manuelmpamanuel1987@hotmail.com</t>
  </si>
  <si>
    <t>44832840</t>
  </si>
  <si>
    <t>LOPEZ VILCHEZ, MARTIN ESTUAR</t>
  </si>
  <si>
    <t>621071MLVEC3</t>
  </si>
  <si>
    <t>JR. COLON 301 - CHULUCANAS - MORROPON - PIURA</t>
  </si>
  <si>
    <t>475-98017910-0-47</t>
  </si>
  <si>
    <t>martinestuarlopezvilchwz@gmail.com</t>
  </si>
  <si>
    <t>61728858</t>
  </si>
  <si>
    <t>MUÑOZ ESPINOZA, HERMAN CAMILO</t>
  </si>
  <si>
    <t>685701HMEOI4</t>
  </si>
  <si>
    <t>MARIANO MELGA 210 - CHULUCANAS  - MORROPON - PIURA</t>
  </si>
  <si>
    <t>muñosespinozahernancamilo@gmail.com</t>
  </si>
  <si>
    <t>45815582</t>
  </si>
  <si>
    <t>OROZCO CHUMACERO, RICARDO</t>
  </si>
  <si>
    <t>625741ROCZM0</t>
  </si>
  <si>
    <t>CAS. BOTIJAS MZ. B LT. 30 PIURA-MORROPON-SANTO DOMINGO  </t>
  </si>
  <si>
    <t>475-92471198-0-07</t>
  </si>
  <si>
    <t>ricardoorozcochumacero@gmail.com</t>
  </si>
  <si>
    <t>70823133</t>
  </si>
  <si>
    <t>SANCHEZ DURAND, STIWAR IVAN</t>
  </si>
  <si>
    <t>671861SSDCA0</t>
  </si>
  <si>
    <t>AMAZONAS 117 - CHULUCANAS - MORROPON - PIURA</t>
  </si>
  <si>
    <t>475-99159139-0-03</t>
  </si>
  <si>
    <t>stiwarivan@gmail.com</t>
  </si>
  <si>
    <t>45930380</t>
  </si>
  <si>
    <t>TINEO TINEO, DELFIN</t>
  </si>
  <si>
    <t>CALLE CARLOS ALDANA CAMACHO S/N LAMBAYEQUE-LAMBAYEQUE-OLMOS</t>
  </si>
  <si>
    <t>305-01818127-0-78</t>
  </si>
  <si>
    <t>delfintineo@gmail.com</t>
  </si>
  <si>
    <t>42218831</t>
  </si>
  <si>
    <t>APONTE CHAVEZ, DAVID SAY</t>
  </si>
  <si>
    <t>601271DACNV1</t>
  </si>
  <si>
    <t>JR.MOQUEGUA 489 PIURA-MORROPON-CHULUCANAS</t>
  </si>
  <si>
    <t>475-96296973-0-26</t>
  </si>
  <si>
    <t>apontechavezsay@gmail.com</t>
  </si>
  <si>
    <t>47149066</t>
  </si>
  <si>
    <t>AYALA DELFIN, JUAN MANUEL</t>
  </si>
  <si>
    <t>634041JADLF7</t>
  </si>
  <si>
    <t>CASERIO PACCHA MZ. 56 LT. 07 PIURA-MORROPON-CHULUCANAS</t>
  </si>
  <si>
    <t>475-90223350-0-54</t>
  </si>
  <si>
    <t>ayaladelfinjuan91@gmail.com</t>
  </si>
  <si>
    <t>70840058</t>
  </si>
  <si>
    <t>BERECHE DELFIN, LUIS FERNANDO</t>
  </si>
  <si>
    <t>352331LBDEF5</t>
  </si>
  <si>
    <t>CASERIO PACCHA MZ. 34 LOTE 09 PIURA-MORROPON-CHULUCANAS</t>
  </si>
  <si>
    <t>475-70815678-0-44</t>
  </si>
  <si>
    <t>lberechedelfin@gmail.com</t>
  </si>
  <si>
    <t>41418032</t>
  </si>
  <si>
    <t>BERECHE ROSAS, GAMANIEL</t>
  </si>
  <si>
    <t>601781GBREA3</t>
  </si>
  <si>
    <t>475-90386675-0-28</t>
  </si>
  <si>
    <t>berecherosasgamaniel@gmail.comn</t>
  </si>
  <si>
    <t>45568665</t>
  </si>
  <si>
    <t>CASTRO CHUICA, JOSE EMILIO</t>
  </si>
  <si>
    <t>625451JCCTI2</t>
  </si>
  <si>
    <t>MZ 29-14 CASERIO PACCHA PIURA-MORROPON-CHULUCANAS</t>
  </si>
  <si>
    <t>475-94394689-0-27</t>
  </si>
  <si>
    <t>castrochuicajoseemilio@gmail.com</t>
  </si>
  <si>
    <t>44432051</t>
  </si>
  <si>
    <t>CASTRO PALACIOS, CARLOS</t>
  </si>
  <si>
    <t>CPM PACCHA MZ.12 LT.2 PIURA-MORROPON-CHULUCANAS </t>
  </si>
  <si>
    <t>475-70666823-0-86</t>
  </si>
  <si>
    <t>cc8331673@gmail.com</t>
  </si>
  <si>
    <t>70840039</t>
  </si>
  <si>
    <t>CHUICA RIVAS, CARLOS MARTIN</t>
  </si>
  <si>
    <t>638241CCRIA2</t>
  </si>
  <si>
    <t>CASERIO PACCHA MZ. 28 LOTE 11 PIURA-MORROPON-CHULUCANAS </t>
  </si>
  <si>
    <t>475-91559415-0-14</t>
  </si>
  <si>
    <t>carmacrivas@gmail.com</t>
  </si>
  <si>
    <t>75051915</t>
  </si>
  <si>
    <t>CRESPO MEDINA, LESLY VANESSA</t>
  </si>
  <si>
    <t>ING. ASISTENTE SEGURIDAD</t>
  </si>
  <si>
    <t>CALLE EMILIO ESPINOZA 112 ASENT.H. EL OBRERO PIURA-SULLANA-SULLANA </t>
  </si>
  <si>
    <t>475-01519177-0-79</t>
  </si>
  <si>
    <t>lesvanecreme@gmail.com</t>
  </si>
  <si>
    <t>03227150</t>
  </si>
  <si>
    <t xml:space="preserve">CRUZ SANTOS, FRANCISCO </t>
  </si>
  <si>
    <t>558491FCSZT8</t>
  </si>
  <si>
    <t>475-94234380-0-99</t>
  </si>
  <si>
    <t>franciscocruzsantos@gmail.com</t>
  </si>
  <si>
    <t>80663145</t>
  </si>
  <si>
    <t>LAZARO MARTINEZ, GERARDO</t>
  </si>
  <si>
    <t>540291GLMAT7</t>
  </si>
  <si>
    <t>535-79388079-0-96</t>
  </si>
  <si>
    <t>lazarogerardo84@gmail.com</t>
  </si>
  <si>
    <t>70584547</t>
  </si>
  <si>
    <t>LAZARO NIMA, JORGE LUIS</t>
  </si>
  <si>
    <t>643791JLNAA6</t>
  </si>
  <si>
    <t>PACCHA PIURA-MORROPON-CHULUCANAS</t>
  </si>
  <si>
    <t>475-03569918-0-35</t>
  </si>
  <si>
    <t>jorgelazaronima9801@gmail.com</t>
  </si>
  <si>
    <t>70585799</t>
  </si>
  <si>
    <t>LAZARO VILCHEZ, LUIS RONALDO</t>
  </si>
  <si>
    <t>659051LLVAC3</t>
  </si>
  <si>
    <t>CPM PACCHA S/N PIURA-MORROPON-CHULUCANAS</t>
  </si>
  <si>
    <t>475-94453937-0-74</t>
  </si>
  <si>
    <t>ronaldolazaro6@gmail.com</t>
  </si>
  <si>
    <t>47031367</t>
  </si>
  <si>
    <t>LOZADA ADANAQUE, CRISTIAN ANTONIO</t>
  </si>
  <si>
    <t>633941CLAAN0</t>
  </si>
  <si>
    <t>ASENT.H. IGNACIO MERINO MZ. F LT. 02 PIURA-PIURA-PIURA  </t>
  </si>
  <si>
    <t>475-90277672-0-24</t>
  </si>
  <si>
    <t>rosascherrezomar@gmail.com</t>
  </si>
  <si>
    <t>43664185</t>
  </si>
  <si>
    <t>LOZADA ZAPATA, WILFREDO</t>
  </si>
  <si>
    <t>616081WLZAA0</t>
  </si>
  <si>
    <t>475-95333142-0-60</t>
  </si>
  <si>
    <t>wilfredo2017pe@gmail.com</t>
  </si>
  <si>
    <t>48809994</t>
  </si>
  <si>
    <t>MARTINEZ RUFINO, JONATHAN YOEL</t>
  </si>
  <si>
    <t>CALLE DIEGO FERRER 407 PIURA-MORROPON-CHULUCANAS </t>
  </si>
  <si>
    <t>475-04104785-0-05</t>
  </si>
  <si>
    <t>martinezrufinoyo19@gmail.com</t>
  </si>
  <si>
    <t>75442574</t>
  </si>
  <si>
    <t>MEDINA PRIETO, VICTOR MANUEL</t>
  </si>
  <si>
    <t>674811VMPIE7</t>
  </si>
  <si>
    <t>CALLE MOQUEGUA ASENT.H. ESTEBAN PABLETICH I ETAPA MZ. A LT. 48 PIURA-SULLANA-BELLAVISTA  </t>
  </si>
  <si>
    <t>535-70455261-0-48</t>
  </si>
  <si>
    <t>medinaprietovictor@gmail.com</t>
  </si>
  <si>
    <t>40488054</t>
  </si>
  <si>
    <t>MOSCOL PRECIADO, ALBERTO GAMANIEL</t>
  </si>
  <si>
    <t>584161AMPCC0</t>
  </si>
  <si>
    <t>CASERIO LA ENCANTADA S/N-PIURA MORROPON-CHULUCANAS</t>
  </si>
  <si>
    <t>475-97583993-0-46</t>
  </si>
  <si>
    <t>moscolpreciadoalbertogamaniel@gmail.com</t>
  </si>
  <si>
    <t>03377105</t>
  </si>
  <si>
    <t>NIMA ADANAQUE, JAVIER</t>
  </si>
  <si>
    <t>570361JNAAN4</t>
  </si>
  <si>
    <t>CPM.PACCHA PIURA-MORROPON-CHULUCANAS </t>
  </si>
  <si>
    <t>475-90762182-0-28</t>
  </si>
  <si>
    <t>javiernima247@gmail.com</t>
  </si>
  <si>
    <t>44308121</t>
  </si>
  <si>
    <t>RUFINO SILUPU, DAGOBERTO</t>
  </si>
  <si>
    <t>CPM. PACCHA MZ. 28 LT.15 PIURA-MORROPON-CHULUCANAS</t>
  </si>
  <si>
    <t>475-93047705-0-38</t>
  </si>
  <si>
    <t>dagobertorufinosilupu832@gmail.com</t>
  </si>
  <si>
    <t>48412790</t>
  </si>
  <si>
    <t>VILCHEZ BERMEJO FRANKLIN MARTIN</t>
  </si>
  <si>
    <t>CAJAMARCA-SAN IGNACIO-CHIRINOS-CASERIO NUEVA ESPERANZA</t>
  </si>
  <si>
    <t>475-79691133-0-51</t>
  </si>
  <si>
    <t>dayana916243690@gmail.com</t>
  </si>
  <si>
    <t>42106028</t>
  </si>
  <si>
    <t>VILCHEZ ORTIZ, JOSE LUIS</t>
  </si>
  <si>
    <t>602111JVOCI2</t>
  </si>
  <si>
    <t>475-25414911-0-85</t>
  </si>
  <si>
    <t>joseluisvilchezortiz433@gmail.com</t>
  </si>
  <si>
    <t>76830751</t>
  </si>
  <si>
    <t>NIÑO GARCIA, SAUL ABDIEL</t>
  </si>
  <si>
    <t>680731SNGOC8</t>
  </si>
  <si>
    <t>CASERIO GUARAGUAOS ALTO PIURA-PIURA-TAMBO GRANDE</t>
  </si>
  <si>
    <t>475-74829521-0-31</t>
  </si>
  <si>
    <t>saulabdieln@gmail.com</t>
  </si>
  <si>
    <t>76638145</t>
  </si>
  <si>
    <t>PINTADO DOMINGUEZ, JHONATAN</t>
  </si>
  <si>
    <t>683581JPDTI5</t>
  </si>
  <si>
    <t>ASENT.H. LUIS DE LA PUENTE UCEDA MZ. C LT. 18 PIURA-MORROPON-CHULUCANAS</t>
  </si>
  <si>
    <t>475-91333642-0-61</t>
  </si>
  <si>
    <t>pintadojhonatan182@hotmail.com</t>
  </si>
  <si>
    <t>76430811</t>
  </si>
  <si>
    <t>VILLANUEVA COVEÑAS, JOSE MANUEL</t>
  </si>
  <si>
    <t>668251JVCLE4</t>
  </si>
  <si>
    <t xml:space="preserve">	JR. POZUZO ASENT.H. CAMPO AMOR MZ. 08 LT. 19 TUMBES-ZARUMILLA-ZARUMILLA</t>
  </si>
  <si>
    <t>475-79718509-0-03</t>
  </si>
  <si>
    <t>villanuevacovenasj@gmail.com</t>
  </si>
  <si>
    <t>42431019</t>
  </si>
  <si>
    <t>SILUPU ATO, DUBER YVAN</t>
  </si>
  <si>
    <t>CALLE SAN PEDRO 1100 ASENT.H. 9 DE OCTUBRE PIURA-SULLANA-SULLANA </t>
  </si>
  <si>
    <t>475-95927939-0-64</t>
  </si>
  <si>
    <t>silupuatoduberyvan@gmail.com</t>
  </si>
  <si>
    <t>70861978</t>
  </si>
  <si>
    <t>680451LLMRO7</t>
  </si>
  <si>
    <t>CASERIO MONTERRICO S/N PIURA-AYABACA-SICCHEZ</t>
  </si>
  <si>
    <t>475-07354404-0-49</t>
  </si>
  <si>
    <t>laureanomorocholeonardo74@gmail.com</t>
  </si>
  <si>
    <t>76805836</t>
  </si>
  <si>
    <t>ESCOBAR OVIEDO, SANTOS NAY</t>
  </si>
  <si>
    <t>645091SEOOE7</t>
  </si>
  <si>
    <t>CALLE PALO SANTO S/N CRUCETA CENTRO - CHULUCANAS - MORROPON - PIURA</t>
  </si>
  <si>
    <t>475-72965694-0-77</t>
  </si>
  <si>
    <t>nayescobar@gamil.com</t>
  </si>
  <si>
    <t>70840069</t>
  </si>
  <si>
    <t>GOMEZ SEMINARIO, ROGGER ALBERTO</t>
  </si>
  <si>
    <t>647961RGSEI8</t>
  </si>
  <si>
    <t>CASERIO PACCHA MZ. 16 LT. 04 PIURA-MORROPON-CHULUCANAS  </t>
  </si>
  <si>
    <t>475-92912987-0-58</t>
  </si>
  <si>
    <t>roggergsrm@gmail.com</t>
  </si>
  <si>
    <t>77920874</t>
  </si>
  <si>
    <t>TIMANA YARLEQUE, DICKSON JOEL</t>
  </si>
  <si>
    <t>666501DTYAL0</t>
  </si>
  <si>
    <t>CAS. SIMBILA PIURA-PIURA-CATACAOS</t>
  </si>
  <si>
    <t>475-72072525-0-88</t>
  </si>
  <si>
    <t>joeltimana1307@gmail.com</t>
  </si>
  <si>
    <t>47902515</t>
  </si>
  <si>
    <t>CHUICA YAMUNAQUE, JOSE RONALD</t>
  </si>
  <si>
    <t>CASERIO PACCHA MZ. 26 LT. 05 PIURA-MORROPON-CHULUCANAS </t>
  </si>
  <si>
    <t>475-93045991-0-06</t>
  </si>
  <si>
    <t>ronaldchuicayamunaque80@gmail.com</t>
  </si>
  <si>
    <t>75859952</t>
  </si>
  <si>
    <t>CRISANTO AGUILA, JOSE JOEL</t>
  </si>
  <si>
    <t>680541JCASI0</t>
  </si>
  <si>
    <t>CHULUCANAS -MORROPON - PIURA</t>
  </si>
  <si>
    <t>475-73535808-0-54</t>
  </si>
  <si>
    <t>crisantoaguilaj@gmail.com</t>
  </si>
  <si>
    <t>46996857</t>
  </si>
  <si>
    <t>GOMEZ ALAMA, PAUL MARTIN</t>
  </si>
  <si>
    <t>633751PGAEM6</t>
  </si>
  <si>
    <t>CASERIO LA VIÑA MZ. A LT. 78 PIURA-MORROPON-CHULUCANAS </t>
  </si>
  <si>
    <t>475-71299430-0-83</t>
  </si>
  <si>
    <t>gomezalamapaulmartin@gmail.com</t>
  </si>
  <si>
    <t>45864209</t>
  </si>
  <si>
    <t>JUAREZ HERNANDEZ, LUIS ALBERTO</t>
  </si>
  <si>
    <t>627331LJHRN3</t>
  </si>
  <si>
    <t>475-70284713-0-17</t>
  </si>
  <si>
    <t>luisjuarezhernandez8@gmail-com</t>
  </si>
  <si>
    <t>44645745</t>
  </si>
  <si>
    <t>MACALUPU RUFINO, JULIO CESAR</t>
  </si>
  <si>
    <t>JR. ELIAS AGUIRRE 108 PIURA-MORROPON-CHULUCANA</t>
  </si>
  <si>
    <t>475-96056302-0-25</t>
  </si>
  <si>
    <t>yuliosrufino@gmail.com</t>
  </si>
  <si>
    <t>45452474</t>
  </si>
  <si>
    <t>MARTINEZ ADANAQUE, JONATHAN</t>
  </si>
  <si>
    <t>624871JMATN6</t>
  </si>
  <si>
    <t>SANTEADORO S/N - CHULUCANAS -MORROPON - PIURA</t>
  </si>
  <si>
    <t>475-79936815-014</t>
  </si>
  <si>
    <t>j8121749@gmail.com</t>
  </si>
  <si>
    <t>45076650</t>
  </si>
  <si>
    <t>NIMA PRIETO, JUAN MANUEL</t>
  </si>
  <si>
    <t>AH. PILAR NORES MZ G LT 22 - CHULUCANAS - MORROPON - PIURA</t>
  </si>
  <si>
    <t>475-95146014-0-42</t>
  </si>
  <si>
    <t>jsmith5nima@gmail.com</t>
  </si>
  <si>
    <t>47791228</t>
  </si>
  <si>
    <t>PEÑA HUERTAS, JORGE LUIS</t>
  </si>
  <si>
    <t>629631JPHAR3</t>
  </si>
  <si>
    <t>AH. PILARES NORES - CHULUCANAS -MORROPON - PIURA</t>
  </si>
  <si>
    <t>475-91145446-0-64</t>
  </si>
  <si>
    <t>jorgeluispeñahuertas9@gmail.com</t>
  </si>
  <si>
    <t>44390582</t>
  </si>
  <si>
    <t>RAMOS ANCAJIMA, ELVIS RAUL</t>
  </si>
  <si>
    <t>609201ERAOA6</t>
  </si>
  <si>
    <t xml:space="preserve">	JR. CIRCUNVALACION 711 PIURA-MORROPON-CHULUCANAS</t>
  </si>
  <si>
    <t>475-79557231-0-96</t>
  </si>
  <si>
    <t>75827566</t>
  </si>
  <si>
    <t>RAMOS ANCAJIMA, ERICSON GEAN CARLOS</t>
  </si>
  <si>
    <t>655901ERAOA0</t>
  </si>
  <si>
    <t>JR. CIRCUNVALACION 711 PIURA-MORROPON-CHULUCANAS</t>
  </si>
  <si>
    <t>475-05875896-0-05</t>
  </si>
  <si>
    <t>ramosancajimaericson@gmail.com</t>
  </si>
  <si>
    <t>46023249</t>
  </si>
  <si>
    <t>RAMOS ANCAJIMA, PABLO</t>
  </si>
  <si>
    <t>622411PRAOA2</t>
  </si>
  <si>
    <t>ASENT.H. CONSUELO DE VELASCO MZ.F LT.17 PIURA-MORROPON-CHULUCANAS</t>
  </si>
  <si>
    <t>475-91771258-0-97</t>
  </si>
  <si>
    <t>77205395</t>
  </si>
  <si>
    <t>RODRIGUEZ AGUILA, SEGUNDO EDUARDO</t>
  </si>
  <si>
    <t>475-93511048-0-61</t>
  </si>
  <si>
    <t>eduardorodroguezaguila4@gmail.com</t>
  </si>
  <si>
    <t>45421761</t>
  </si>
  <si>
    <t>ACOSTA TORRES, JORGE RICARDO</t>
  </si>
  <si>
    <t>624641JATSR8</t>
  </si>
  <si>
    <t xml:space="preserve">JR PISAGUA 1466 - CHULUCANAS - MORROPON - PIURA </t>
  </si>
  <si>
    <t>475-00507119-0-99</t>
  </si>
  <si>
    <t>acostatorres027@gmail.com</t>
  </si>
  <si>
    <t>48103439</t>
  </si>
  <si>
    <t>MARTINEZ ADRIANZEN, ALEX WILIANS</t>
  </si>
  <si>
    <t xml:space="preserve">SECUNCDARIA COMPLETA </t>
  </si>
  <si>
    <t>DOMINGO NIETO 339 - CHULUCANAS - MORROPON - PIURA</t>
  </si>
  <si>
    <t>475-98285049-0-84</t>
  </si>
  <si>
    <t>martinezadrianzenalexwilians@gmail.com</t>
  </si>
  <si>
    <t>76946516</t>
  </si>
  <si>
    <t>NAMUCHE ALBAN, HARRY JACSON</t>
  </si>
  <si>
    <t>JR. SUCRE 297 - CHULUCANAS - MORROPON - PIURA</t>
  </si>
  <si>
    <t>475-98395450-0-00</t>
  </si>
  <si>
    <t>harrynamuche@gmail.com</t>
  </si>
  <si>
    <t>46628481</t>
  </si>
  <si>
    <t>RUESTA PANTA, LUIS ORLANDO</t>
  </si>
  <si>
    <t xml:space="preserve">PRIMARIA COMPLETA </t>
  </si>
  <si>
    <t>JR PISAGUA 324 - CHULUCANAS - MORROPON - PIURA</t>
  </si>
  <si>
    <t>475-98390699-0-01</t>
  </si>
  <si>
    <t>luisorlandoruestapanta@gmail.com</t>
  </si>
  <si>
    <t>03367744</t>
  </si>
  <si>
    <t>BERMEJO CASTRO, CLAUDIO</t>
  </si>
  <si>
    <t>560111CBCMT2</t>
  </si>
  <si>
    <t xml:space="preserve">CPM.PACCHA MZ.56 LT. 52 PIURA-MORROPON-CHULUCANAS </t>
  </si>
  <si>
    <t>475-90548848-0-39</t>
  </si>
  <si>
    <t>bermejocastroclaudio71@gmail.com</t>
  </si>
  <si>
    <t>40665454</t>
  </si>
  <si>
    <t>CAJUSOL RIVERA, MARCO ANTONIO</t>
  </si>
  <si>
    <t>590411MCRUE2</t>
  </si>
  <si>
    <t>475-98057469-0-05</t>
  </si>
  <si>
    <t>cajusolriveramarcoantonio283@gmail.com</t>
  </si>
  <si>
    <t>48442900</t>
  </si>
  <si>
    <t>CASTILLO GARCIA, JEYNNER</t>
  </si>
  <si>
    <t>346291JCGTC0</t>
  </si>
  <si>
    <t>C.P. 08- MALINGAS PIURA-PIURA-TAMBO GRANDE </t>
  </si>
  <si>
    <t>475-98463779-0-19</t>
  </si>
  <si>
    <t>castillogarciajeinner@gmail.com</t>
  </si>
  <si>
    <t>47887329</t>
  </si>
  <si>
    <t>CASTRO PALACIOS, ENRIQUE</t>
  </si>
  <si>
    <t>641771ECPTA5</t>
  </si>
  <si>
    <t>CASERIO PACCHA MZ. 12 LT. 02 PIURA-MORROPON-CHULUCANAS </t>
  </si>
  <si>
    <t>475-94096753-0-82</t>
  </si>
  <si>
    <t>enriquecastropalacios163@gmail.com</t>
  </si>
  <si>
    <t>76837096</t>
  </si>
  <si>
    <t>CASTRO ZETA, NELSON ENRIQUE</t>
  </si>
  <si>
    <t>CASERIO PANAMERICANA MZA. D LOTE. 04 PIURA-PIURA-TAMBO GRANDE </t>
  </si>
  <si>
    <t>475-91499363-0-55</t>
  </si>
  <si>
    <t>nelsoncastyroenrique@gmail.com</t>
  </si>
  <si>
    <t>43766276</t>
  </si>
  <si>
    <t>DOMINGUEZ HERNANDEZ, VICTOR EDUARDO</t>
  </si>
  <si>
    <t>587781VDHIN7</t>
  </si>
  <si>
    <t>MZ. 13 - 02 CASERIO PACCHA PIURA-MORROPON-CHULUCANAS </t>
  </si>
  <si>
    <t>475-01511837-0-66</t>
  </si>
  <si>
    <t>dominguezhernandezvictor86@gmail.com</t>
  </si>
  <si>
    <t>70583286</t>
  </si>
  <si>
    <t>NAVARRO DOMINGUEZ, MANUEL IGNACIO</t>
  </si>
  <si>
    <t>663191MNDAI2</t>
  </si>
  <si>
    <t>475-90568863-0-56</t>
  </si>
  <si>
    <t>navarrodominguezignacio@gmail.com</t>
  </si>
  <si>
    <t>45859364</t>
  </si>
  <si>
    <t>ORTIZ CHERRES, CRISTIAN GABRIEL</t>
  </si>
  <si>
    <t>325131COCIR3</t>
  </si>
  <si>
    <t>CP 8 MALINGAS PIURA-PIURA-TAMBO GRANDE</t>
  </si>
  <si>
    <t>475-04388544-0-30</t>
  </si>
  <si>
    <t>cristianortizch1989@gmail.com</t>
  </si>
  <si>
    <t>70585061</t>
  </si>
  <si>
    <t>PALACIOS ZETA, JEAN CRISTHIAN</t>
  </si>
  <si>
    <t>662331JPZAA1</t>
  </si>
  <si>
    <t>475-92496437-0-01</t>
  </si>
  <si>
    <t>palacioszetajeancristhian@gmail.com</t>
  </si>
  <si>
    <t>45138215</t>
  </si>
  <si>
    <t>RUFINO HERNANDEZ, JUAN GABRIEL</t>
  </si>
  <si>
    <t>623101JRHIN0</t>
  </si>
  <si>
    <t>CASERIO PACCHA MZ. G LT. 02 PIURA-MORROPON-CHULUCANAS</t>
  </si>
  <si>
    <t>475-94156992-0-29</t>
  </si>
  <si>
    <t>juanrufinojaramillo@gmail.com</t>
  </si>
  <si>
    <t>43060902</t>
  </si>
  <si>
    <t>SEMINARIO ORTIZ, EDDY MANUEL</t>
  </si>
  <si>
    <t>612391ESOII3</t>
  </si>
  <si>
    <t>475-91510113-0-15</t>
  </si>
  <si>
    <t>eddymanuelseminarioortiz@gmail.com</t>
  </si>
  <si>
    <t>ZAPATA FLOREANO, OSCAR</t>
  </si>
  <si>
    <t>ASENT H LOPEZ ALBUJAR MZ E LT 12 PIURA-PIURA-VEINTISEIS DE OCTUBRE </t>
  </si>
  <si>
    <t>475-98441700-0-18</t>
  </si>
  <si>
    <t>zapataflorianooscar82@gmail.com</t>
  </si>
  <si>
    <t>44776064</t>
  </si>
  <si>
    <t>MAZA JUAREZ, SANTOS JAVIER</t>
  </si>
  <si>
    <t>621411SMJAR5</t>
  </si>
  <si>
    <t>CASERIO LA VIÑA MZ.A LT.75 PIURA-MORROPON-CHULUCANAS</t>
  </si>
  <si>
    <t>475-93529918-0-21</t>
  </si>
  <si>
    <t>santosmazajuares@gmail.com</t>
  </si>
  <si>
    <t>45827449</t>
  </si>
  <si>
    <t>ORTEGA BARRANZUELA, BRENDY CRISTIAN</t>
  </si>
  <si>
    <t>623451BOBER6</t>
  </si>
  <si>
    <t>JR. AMAZONAS 167 - CHULUCANAS - MORROPON - PIURA</t>
  </si>
  <si>
    <t>210-01-1986215</t>
  </si>
  <si>
    <t>ortegabarranzuelabrendycristian@gmail.com</t>
  </si>
  <si>
    <t>03131727</t>
  </si>
  <si>
    <t>VILLEGAS VILLEGAS, FILADELFO</t>
  </si>
  <si>
    <t>JR. GABRIEL CONDORCAMQUI 432 - CHULUCANAS - MORROPON - PIURA</t>
  </si>
  <si>
    <t>475-79545026-0-62</t>
  </si>
  <si>
    <t>74277512</t>
  </si>
  <si>
    <t>ZUÑIGA SEMINARIO, JENNER ANTONIO</t>
  </si>
  <si>
    <t>656041JZSII9</t>
  </si>
  <si>
    <t>AA.HH PILAR NORES DE GARCIA MZ A LOTE 05 - CHULUCANAS . MORROPON - PIURA</t>
  </si>
  <si>
    <t>475-98550809-0-29</t>
  </si>
  <si>
    <t>44487315</t>
  </si>
  <si>
    <t>VALLE YAMO, JAIMITO</t>
  </si>
  <si>
    <t>CAS. LOS NARANJOS S/N PIURA-AYABACA-SICCHEZ</t>
  </si>
  <si>
    <t>018-000-004069428679-06</t>
  </si>
  <si>
    <t>valleyamojaime87@gmail.com</t>
  </si>
  <si>
    <t>70585136</t>
  </si>
  <si>
    <t>ADANAQUE ZAPATA, ANGENOR</t>
  </si>
  <si>
    <t>648431AAZNA0</t>
  </si>
  <si>
    <t>475-97196134-0-70</t>
  </si>
  <si>
    <t>adanaquezapataangenor@gmail.com</t>
  </si>
  <si>
    <t>03375873</t>
  </si>
  <si>
    <t>BERECHE MOSCOL, CARLOS CESAR</t>
  </si>
  <si>
    <t>CASERIO LA ENCANTADA S/N PIURA-MORROPON-CHULUCANAS </t>
  </si>
  <si>
    <t>475-79897902-0-08</t>
  </si>
  <si>
    <t>berechemoscolcarloscesar@gmail.com</t>
  </si>
  <si>
    <t>43762007</t>
  </si>
  <si>
    <t>BRICEÑO CARMEN, CARLOS ALBERTO</t>
  </si>
  <si>
    <t>601641CBCCM1</t>
  </si>
  <si>
    <t>CASERIO PACCHA MZ. 05 LT. 04 PIURA-MORROPON-CHULUCANAS </t>
  </si>
  <si>
    <t>475-94100997-0-69</t>
  </si>
  <si>
    <t>carlosalbertobr1982@gmail.com</t>
  </si>
  <si>
    <t>45396949</t>
  </si>
  <si>
    <t>LAZARO CHAVEZ, MIGUEL</t>
  </si>
  <si>
    <t>624441MLCAV1</t>
  </si>
  <si>
    <t>CASERIO PACCHA MZ.54 LT.09 PIURA-MORROPON-CHULUCANAS</t>
  </si>
  <si>
    <t>475-90973732-0-15</t>
  </si>
  <si>
    <t>lazarochavezmiguel88@gmail.com</t>
  </si>
  <si>
    <t>46703350</t>
  </si>
  <si>
    <t>MAZA RUFINO, YHONY JOEL</t>
  </si>
  <si>
    <t>631931YMRAI3</t>
  </si>
  <si>
    <t>ZONA SAN JUAN S/N C.P.M. PACCHA PIURA-MORROPON-CHULUCANAS </t>
  </si>
  <si>
    <t>475-92725745-0-25</t>
  </si>
  <si>
    <t>mazarufinoyhonyjoel@gmail.com</t>
  </si>
  <si>
    <t>48426115</t>
  </si>
  <si>
    <t>NIMA MONTERO, JOSE LUIS</t>
  </si>
  <si>
    <t>346001JNMAT3</t>
  </si>
  <si>
    <t>C.P.M YAPATERA MZ. H LT. 20 PIURA-MORROPON-CHULUCANAS  </t>
  </si>
  <si>
    <t>475-72886685-0-70</t>
  </si>
  <si>
    <t>joseluisnimamontero94@gmail.com</t>
  </si>
  <si>
    <t>03377778</t>
  </si>
  <si>
    <t>PRECIADO BERECHE, PABLO MARTIN</t>
  </si>
  <si>
    <t>547441PPBCE2</t>
  </si>
  <si>
    <t>C.P.M.LA ENCANTADA S/N PIURA-MORROPON-CHULUCANAS</t>
  </si>
  <si>
    <t>475-38016411-0-73</t>
  </si>
  <si>
    <t>preciado.berechep@gmail.com</t>
  </si>
  <si>
    <t>44393044</t>
  </si>
  <si>
    <t>RODRIGUEZ IMAN, RODOLFO</t>
  </si>
  <si>
    <t>475-07056369-0-03</t>
  </si>
  <si>
    <t>rodolforodrigueziman47@gmail.com</t>
  </si>
  <si>
    <t>70853935</t>
  </si>
  <si>
    <t>VILCHEZ GARCIA, JOSE MANUEL</t>
  </si>
  <si>
    <t>668731JVGCC7</t>
  </si>
  <si>
    <t>CAS PACCHA MZ 55 LT 03 PIURA-MORROPON-CHULUCANAS</t>
  </si>
  <si>
    <t>475-01622676-0-24</t>
  </si>
  <si>
    <t>vilchezgarcia11@gmail.com</t>
  </si>
  <si>
    <t>80414215</t>
  </si>
  <si>
    <t>VILLEGAS JUAREZ, JOSE ALBERTO</t>
  </si>
  <si>
    <t>584261JVJLR4</t>
  </si>
  <si>
    <t>MZ.22 LT.3 PACCHA PIURA-MORROPON-CHULUCANAS</t>
  </si>
  <si>
    <t>475-94861522-0-76</t>
  </si>
  <si>
    <t>villegasjuarezalberto77@gmail.com</t>
  </si>
  <si>
    <t>45318640</t>
  </si>
  <si>
    <t>GRANDA ALVARADO, YEFER FABIAN</t>
  </si>
  <si>
    <t>605471YGANA4</t>
  </si>
  <si>
    <t>AV. UNIVERSITARIA S/N URB ANDARES MZ. B LT. 31 LIMA-LIMA-SAN MARTIN DE PORRES </t>
  </si>
  <si>
    <t>475-98104616-0-29</t>
  </si>
  <si>
    <t>80304476</t>
  </si>
  <si>
    <t>DOMINGUEZ HERNANDEZ, LEO DAN</t>
  </si>
  <si>
    <t>574021LDHIN4</t>
  </si>
  <si>
    <t xml:space="preserve">	CASERIO PACCHA MZ. 35 LT. 27 PIURA-MORROPON-CHULUCANAS</t>
  </si>
  <si>
    <t>235-04842552-0-82</t>
  </si>
  <si>
    <t>leodandominguezher75@gmail.com</t>
  </si>
  <si>
    <t>03380463</t>
  </si>
  <si>
    <t>HERNANDEZ RIVERA, MISAEL</t>
  </si>
  <si>
    <t>575951MHRNE0</t>
  </si>
  <si>
    <t>JR. PISAGUA 612 - CHULUCANAS - MORROPON - PIURA</t>
  </si>
  <si>
    <t>475-00827446-0-61</t>
  </si>
  <si>
    <t>misaelhernandezrivera3@gmail.com</t>
  </si>
  <si>
    <t>47786754</t>
  </si>
  <si>
    <t>HOLGUIN AGURTO, ERICK GERSON</t>
  </si>
  <si>
    <t>640131EHAGR2</t>
  </si>
  <si>
    <t>PASAJE COLON 107 - CHULUCANAS - MORROPON - PIURA</t>
  </si>
  <si>
    <t>475-70738205-0-89</t>
  </si>
  <si>
    <t>gerson150293@hotmail.com</t>
  </si>
  <si>
    <t>41981032</t>
  </si>
  <si>
    <t>SEMINARIO LOZADA, JULIO CESAR</t>
  </si>
  <si>
    <t>603021JSLIA2</t>
  </si>
  <si>
    <t xml:space="preserve">CASERIO PACCHA S/N PIURA-MORROPON-CHULUCANAS  </t>
  </si>
  <si>
    <t>475-79697154-0-32</t>
  </si>
  <si>
    <t>seminariolozadajuliocesar@gmail.com</t>
  </si>
  <si>
    <t>47055530</t>
  </si>
  <si>
    <t>ADANAQUE MARTINEZ, MARIO</t>
  </si>
  <si>
    <t>C.P.M. PACCHA MZ. 06 LT. 11 PIURA-MORROPON-CHULUCANAS </t>
  </si>
  <si>
    <t>475-00520542-0-58</t>
  </si>
  <si>
    <t>adanaquemario62@gmail.com</t>
  </si>
  <si>
    <t>70583896</t>
  </si>
  <si>
    <t>CARMEN GARCIA, DUBAN PAUL</t>
  </si>
  <si>
    <t>658531DCGMC9</t>
  </si>
  <si>
    <t>C.P.M.PACCHA S/N PIURA-MORROPON-CHULUCANAS  </t>
  </si>
  <si>
    <t>475-90300505-0-89</t>
  </si>
  <si>
    <t>dubanpaulcarmengarcia@gamil.com</t>
  </si>
  <si>
    <t>43354691</t>
  </si>
  <si>
    <t>CHUICA VALLADOLID, OMAR ALBERTO</t>
  </si>
  <si>
    <t>594541OCVIL1</t>
  </si>
  <si>
    <t>475-94490806-0-16</t>
  </si>
  <si>
    <t>omaralbertochuicavalladolid@gmail.com</t>
  </si>
  <si>
    <t>43778984</t>
  </si>
  <si>
    <t>GARCIA ESTEVES, LUIS ALFREDO</t>
  </si>
  <si>
    <t>616951LGECE3</t>
  </si>
  <si>
    <t>CASERIO PACCHA MZ 38 LT 38 PIURA-MORROPON-CHULUCANAS  </t>
  </si>
  <si>
    <t>475-94092573-0-60</t>
  </si>
  <si>
    <t>lgarciaesteves3@gmail.com</t>
  </si>
  <si>
    <t>74382133</t>
  </si>
  <si>
    <t>GOMEZ ZETA DAVID, MOISES</t>
  </si>
  <si>
    <t>664001DGZEA5</t>
  </si>
  <si>
    <t>CAS. C.P.8 MALINGAS PIURA-PIURA-TAMBO GRANDE </t>
  </si>
  <si>
    <t>415-77202679-0-01</t>
  </si>
  <si>
    <t>moisesgz2530@gmail.com</t>
  </si>
  <si>
    <t>47701925</t>
  </si>
  <si>
    <t xml:space="preserve">HERNANDEZ CHERO, JUNIOR ALEXANDER </t>
  </si>
  <si>
    <t>340721JHCNR1</t>
  </si>
  <si>
    <t>CASERIO PACCHA MZ. 51 LT. 01 PIURA-MORROPON-CHULUCANAS  </t>
  </si>
  <si>
    <t>475-90057362-0-89</t>
  </si>
  <si>
    <t>jhernandezchero066@gmail.com</t>
  </si>
  <si>
    <t>70840020</t>
  </si>
  <si>
    <t>JIMENEZ ESTEVEZ, RUDI DAVID</t>
  </si>
  <si>
    <t>345471RJEEE9</t>
  </si>
  <si>
    <t>CAS.PACCHA MZ.24 LT.12 PIURA-MORROPON-CHULUCANAS</t>
  </si>
  <si>
    <t>415-95365295-0-77</t>
  </si>
  <si>
    <t>jimenezestevezrudidavid@gmail.com</t>
  </si>
  <si>
    <t>70585574</t>
  </si>
  <si>
    <t>LAZARO RUFINO, SEFERINO</t>
  </si>
  <si>
    <t>657671SLRAI0</t>
  </si>
  <si>
    <t>ASOC. VIV. ROARDI MZ. C LT. 5 LIMA-LIMA-LA MOLINA  </t>
  </si>
  <si>
    <t>475-90300565-0-49</t>
  </si>
  <si>
    <t>jlazarorufino@gmail.com</t>
  </si>
  <si>
    <t>70852466</t>
  </si>
  <si>
    <t>MENDOZA PANTA, JUNIOR MIGUEL</t>
  </si>
  <si>
    <t>667341JMPDT5</t>
  </si>
  <si>
    <t>CAS PACCHA MZ 10 LT 14 PIURA-MORROPON-CHULUCANAS</t>
  </si>
  <si>
    <t>475-03964448-0-50</t>
  </si>
  <si>
    <t>juniormendozap29@gmail.com</t>
  </si>
  <si>
    <t>70840054</t>
  </si>
  <si>
    <t>PALACIOS FLORES, LUISIN ALBERTO</t>
  </si>
  <si>
    <t>662221LPFAR7</t>
  </si>
  <si>
    <t>ASENT.H. LAS MERCEDES MZ. S LT. 14 PIURA-PIURA-CASTILLA</t>
  </si>
  <si>
    <t>475-96363615-0-42</t>
  </si>
  <si>
    <t>palaciosfloresluisin@gmail.com</t>
  </si>
  <si>
    <t>74591806</t>
  </si>
  <si>
    <t>REQUENA TORRES, AUGUSTO MARTIN</t>
  </si>
  <si>
    <t>CP. PACCHA PIURA-MORROPON-CHULUCANAS</t>
  </si>
  <si>
    <t>475-98636752-0-39</t>
  </si>
  <si>
    <t>augustomartinrequenat@gmail.com</t>
  </si>
  <si>
    <t>74297167</t>
  </si>
  <si>
    <t>RUFINO PEÑA, EDY FRANK</t>
  </si>
  <si>
    <t>475-98512454-0-86</t>
  </si>
  <si>
    <t>frankrufino65@gmail.com</t>
  </si>
  <si>
    <t>43404302</t>
  </si>
  <si>
    <t>SALAZAR RODRIGUEZ, HECTOR</t>
  </si>
  <si>
    <t>314101HSRAR9</t>
  </si>
  <si>
    <t>CPM PACCHA MZ. 36 LT. 21 PIURA-MORROPON-CHULUCANAS </t>
  </si>
  <si>
    <t>475-96538123-0-12</t>
  </si>
  <si>
    <t>hectorzalasarrodriguez233@gmail.com</t>
  </si>
  <si>
    <t>70852460</t>
  </si>
  <si>
    <t>SILUPU CRISANTO, SEGUNDO JUAN</t>
  </si>
  <si>
    <t>641071SSCUS2</t>
  </si>
  <si>
    <t>CAS PACCHA ZONA SANTA ROSA PIURA-MORROPON-CHULUCANAS</t>
  </si>
  <si>
    <t>47598348392-0-66</t>
  </si>
  <si>
    <t>silupucrisantojuan93@gmail.com</t>
  </si>
  <si>
    <t>40447523</t>
  </si>
  <si>
    <t>TORRES CHAVEZ, WILLIAM</t>
  </si>
  <si>
    <t>283701WTCRV7</t>
  </si>
  <si>
    <t>CALLE A MZ P' LT. 19 URB. PACHACMAC BARRIO 2 SECTOR 1 LIMA-LIMA-VILLA EL SALVADOR</t>
  </si>
  <si>
    <t>475-05757127-0-37</t>
  </si>
  <si>
    <t>wito0977@hotmail.com</t>
  </si>
  <si>
    <t>74695994</t>
  </si>
  <si>
    <t xml:space="preserve">GUERRERO HERRERA, JESUS </t>
  </si>
  <si>
    <t>CASERIO ALAN GARCIA S/N PIURA-HUANCABAMBA-EL CARMEN DE LA FRONTERA</t>
  </si>
  <si>
    <t>210-01-4255099</t>
  </si>
  <si>
    <t>jesusguerrero030405@gmail.com</t>
  </si>
  <si>
    <t>45988843</t>
  </si>
  <si>
    <t>SANCHEZ SOSA RONALD GARY</t>
  </si>
  <si>
    <t>626201RSSCA2</t>
  </si>
  <si>
    <t>JR CUZCO 214 CENTRO PIURA-PIURA-CATACAOS</t>
  </si>
  <si>
    <t>475-99326674-0-30</t>
  </si>
  <si>
    <t>garysanz.1989@gmail.com</t>
  </si>
  <si>
    <t>42614914</t>
  </si>
  <si>
    <t>SEMINARIO RODRIGUEZ, RAUL NOLBERTO</t>
  </si>
  <si>
    <t>JR. JOSE MARIA EGUREN ASENT.H. PASAJE BAQUIJANO MZ. H LT. 8 -CALLAO-CALLAO  </t>
  </si>
  <si>
    <t>475-94242938-0-44</t>
  </si>
  <si>
    <t>raulsr307@gmail.com</t>
  </si>
  <si>
    <t>47110260</t>
  </si>
  <si>
    <t>ZETA HERRERA, NESTOR JIMY</t>
  </si>
  <si>
    <t>335301NZHAR1</t>
  </si>
  <si>
    <t>CASERIO RIO SECO BAJO MZ. C LT. 15 PIURA-MORROPON-CHULUCANAS </t>
  </si>
  <si>
    <t>475-04869953-0-01</t>
  </si>
  <si>
    <t>jhimmyz@hotmail.com</t>
  </si>
  <si>
    <t>76820818</t>
  </si>
  <si>
    <t>CAÑOLA QUISPE RICHARD ARMANDO</t>
  </si>
  <si>
    <t>CALLE 28 DE JULIO ASENT.H. CAMPO POLO LT. 14 PIURA-PIURA-CASTILLA</t>
  </si>
  <si>
    <t>475-77164309-0-04</t>
  </si>
  <si>
    <t>richard.cañola.quispe.@gmail.com</t>
  </si>
  <si>
    <t>44401148</t>
  </si>
  <si>
    <t>CHANG GOMEZ, JADAHAFI ISRAEL</t>
  </si>
  <si>
    <t>PASAJE COLON 100-CHULUCANAS-MORROPON-PIURA</t>
  </si>
  <si>
    <t>0011-5210-0020020526</t>
  </si>
  <si>
    <t>32545657</t>
  </si>
  <si>
    <t>HERNANDEZ PARIAHUACHI, RENELMO</t>
  </si>
  <si>
    <t>ASENT.H. LUIS DE LA PUENTE UCEDA MZ. F LT. 03 PIURA-MORROPON-CHULUCANAS</t>
  </si>
  <si>
    <t>475-90226748-0-86</t>
  </si>
  <si>
    <t>renelmo2023@gmail.com</t>
  </si>
  <si>
    <t>03379369</t>
  </si>
  <si>
    <t>LAZARO GARCIA, CARLOS</t>
  </si>
  <si>
    <t>571801CLGAC7</t>
  </si>
  <si>
    <t>475-6236235-0-50</t>
  </si>
  <si>
    <t>lazarogarciacarlos74@gmail.com</t>
  </si>
  <si>
    <t>46484195</t>
  </si>
  <si>
    <t>C.P.M. PACCHA MZ. 28 LT. 03 PIURA-MORROPON-CHULUCANAS  </t>
  </si>
  <si>
    <t>475-94925704-0-06</t>
  </si>
  <si>
    <t>josemanuelsilupucrisanto65@gmail.com</t>
  </si>
  <si>
    <t>47172175</t>
  </si>
  <si>
    <t>ALAMA PALACIOS, JARLY ANTONIO</t>
  </si>
  <si>
    <t>338111JAPMA3</t>
  </si>
  <si>
    <t>CASERIO PACCHA MZ. 22 LT. 13 PIURA-MORROPON-CHULUCANAS</t>
  </si>
  <si>
    <t>475-94921927-0-91</t>
  </si>
  <si>
    <t>jarlyantonio@gmail.com</t>
  </si>
  <si>
    <t>46341865</t>
  </si>
  <si>
    <t>BERECHE PALACIOS, DAVID MOISES</t>
  </si>
  <si>
    <t>630241DBPEA8</t>
  </si>
  <si>
    <t>C.P.M.PACCHA PIURA-MORROPON-CHULUCANAS </t>
  </si>
  <si>
    <t>475-91012141-0-13</t>
  </si>
  <si>
    <t>berechepalaciosdavid@gmail.com</t>
  </si>
  <si>
    <t>44261326</t>
  </si>
  <si>
    <t>CASTRO ORTIZ, HECTRO DAVID</t>
  </si>
  <si>
    <t>613791HCOTI0</t>
  </si>
  <si>
    <t xml:space="preserve">ASENT.H. LAURA CALLER IBERICO MZ. 11 LT. 7 LIMA-LIMA-LOS OLIVOS </t>
  </si>
  <si>
    <t>475-70658006-0-80</t>
  </si>
  <si>
    <t>hectordavidcastroortiz44@gmail.com</t>
  </si>
  <si>
    <t>70834007</t>
  </si>
  <si>
    <t>CHUICA VILCHEZ, ALDAIR</t>
  </si>
  <si>
    <t>648921ACVIC5</t>
  </si>
  <si>
    <t>CASERIO PACCHA -MZ:28-11 PIURA-MORROPON-CHULUCANAS</t>
  </si>
  <si>
    <t>018-676-004676187788-78</t>
  </si>
  <si>
    <t>chuicavilchezaldair@gmail.com</t>
  </si>
  <si>
    <t>43259293</t>
  </si>
  <si>
    <t>CRISANTO RIVAS, EDGARDO</t>
  </si>
  <si>
    <t>613321ECRSA6</t>
  </si>
  <si>
    <t>CASERIO PACCHA MZ.25 LT.03 PIURA-MORROPON-CHULUCANAS</t>
  </si>
  <si>
    <t>475-93084999-0-08</t>
  </si>
  <si>
    <t>edgarcrisantorivas@gmail.com</t>
  </si>
  <si>
    <t>03381711</t>
  </si>
  <si>
    <t>DOMINGUEZ MORANTE, CARLOS ALBERTO</t>
  </si>
  <si>
    <t>584821CDMIA4</t>
  </si>
  <si>
    <t xml:space="preserve">	CASERIO PACCHA PIURA-MORROPON-CHULUCANAS</t>
  </si>
  <si>
    <t>475-03352448-0-69</t>
  </si>
  <si>
    <t>dominguezmorantec737@gmail.com</t>
  </si>
  <si>
    <t>47858893</t>
  </si>
  <si>
    <t>ESTEVES SAAVEDRA, BEIGY</t>
  </si>
  <si>
    <t>340531BESEV8</t>
  </si>
  <si>
    <t>ZONA SAN JOSE PABLO NERUDA MZ. 53 C.POBLADO VILLA PACCHA PIURA-MORROPON-CHULUCANAS</t>
  </si>
  <si>
    <t>475-90173160-0-57</t>
  </si>
  <si>
    <t>estevessaavedra93@gmail.com</t>
  </si>
  <si>
    <t>48794540</t>
  </si>
  <si>
    <t>FARFAN GARCIA, LUIS ANTONIO</t>
  </si>
  <si>
    <t>646221LFGFC2</t>
  </si>
  <si>
    <t xml:space="preserve">ASENT.H. VATE MANRIQUE MZ. F LT. 14 PIURA-MORROPON-CHULUCANAS  </t>
  </si>
  <si>
    <t>0011-0814-0237101001</t>
  </si>
  <si>
    <t>farfangarcialuisantonio@gmail.com</t>
  </si>
  <si>
    <t>46661546</t>
  </si>
  <si>
    <t>GALLARDO ALZAMORA, ANDER EDINZON</t>
  </si>
  <si>
    <t>631641AGALA6</t>
  </si>
  <si>
    <t xml:space="preserve">ASENT.H. NUEVA ESPERANZA MZ. D3- LT. 14 PIURA-TALARA-PARIÑAS </t>
  </si>
  <si>
    <t>898-3255639236</t>
  </si>
  <si>
    <t>gallardoalzamora08@gmail.com</t>
  </si>
  <si>
    <t>70583293</t>
  </si>
  <si>
    <t>GARCIA CRISANTO, CRISTIAN OMAR</t>
  </si>
  <si>
    <t>664311CGCCS5</t>
  </si>
  <si>
    <t>475-00535608-0-76</t>
  </si>
  <si>
    <t>garciacrisantocristianomar@gmail.com</t>
  </si>
  <si>
    <t>74296339</t>
  </si>
  <si>
    <t>GIRON NAVARRO, RONALD JOEL</t>
  </si>
  <si>
    <t>666201RGNOA1</t>
  </si>
  <si>
    <t>475-94416885-0-47</t>
  </si>
  <si>
    <t>ronaldgironnavarro@gmail.com</t>
  </si>
  <si>
    <t>70840015</t>
  </si>
  <si>
    <t>HERNANDEZ CASTRO, RENZO GALILEO</t>
  </si>
  <si>
    <t>667681RHCNT0</t>
  </si>
  <si>
    <t>CAS.PACCHA MZ.33 LT.15 PIURA-MORROPON-CHULUCANAS</t>
  </si>
  <si>
    <t>475-90459820-0-12</t>
  </si>
  <si>
    <t>renzogalileoh@gmail.com</t>
  </si>
  <si>
    <t>70585130</t>
  </si>
  <si>
    <t>JUAREZ ADANAQUE, JHON MARCOS</t>
  </si>
  <si>
    <t>653831JJARN3</t>
  </si>
  <si>
    <t>C.P.M DE PACCHA PIURA-MORROPON-CHULUCANAS</t>
  </si>
  <si>
    <t>475-91964857-0-51</t>
  </si>
  <si>
    <t>jhonmarcosjuarezadanaque8@gmail.com</t>
  </si>
  <si>
    <t>32545302</t>
  </si>
  <si>
    <t>LOZADA RODRIGUEZ, HERNAN</t>
  </si>
  <si>
    <t>475-99072449-0-38</t>
  </si>
  <si>
    <t>lozadarodriguezhernan@gmail.com</t>
  </si>
  <si>
    <t>43961156</t>
  </si>
  <si>
    <t>MENDOZA FLORES, OLMAR</t>
  </si>
  <si>
    <t>596491OMFDR1</t>
  </si>
  <si>
    <t xml:space="preserve">CP.PACCHA PIURA-MORROPON-CHULUCANAS </t>
  </si>
  <si>
    <t>475-71489804-0-80</t>
  </si>
  <si>
    <t>mendozafloresomar@gmail.com</t>
  </si>
  <si>
    <t>47620164</t>
  </si>
  <si>
    <t>PALACIOS LAZARO, JOSNEL</t>
  </si>
  <si>
    <t>639911JPLAA2</t>
  </si>
  <si>
    <t>INT. 01 CASERIO PACCHA MZ. 54 LT. 09 PIURA-MORROPON-CHULUCANAS</t>
  </si>
  <si>
    <t>475-97645143-0-14</t>
  </si>
  <si>
    <t>josnelpalacioa@gmail.com</t>
  </si>
  <si>
    <t>45474038</t>
  </si>
  <si>
    <t>QUINTANA GARCIA, JOEL</t>
  </si>
  <si>
    <t>622881JQGNC8</t>
  </si>
  <si>
    <t>CASERIO PACCHA MZ. 40 LT. 16 PIURA-MORROPON-CHULUCANAS</t>
  </si>
  <si>
    <t>475-04477197-0-08</t>
  </si>
  <si>
    <t>joelquintanagarcia927@gmail.com</t>
  </si>
  <si>
    <t>70853939</t>
  </si>
  <si>
    <t>RUFINO NIMA, EDINSON PAUL</t>
  </si>
  <si>
    <t>662431ERNIA5</t>
  </si>
  <si>
    <t xml:space="preserve">	AV. MOLINO HOSPITAL PUEBLO JOVEN 28 DE JULIO MZ. L LT. 4 LIMA-HUARAL-CHANCAY</t>
  </si>
  <si>
    <t>475-79705678-0-42</t>
  </si>
  <si>
    <t>edinsonrufinonima26@gmail.com</t>
  </si>
  <si>
    <t>70584550</t>
  </si>
  <si>
    <t>SANTOS MARQUEZ, DARWIN DAVID</t>
  </si>
  <si>
    <t>652111DSMTQ2</t>
  </si>
  <si>
    <t xml:space="preserve">	C.P.M.DE PACCHA PIURA-MORROPON-CHULUCANAS</t>
  </si>
  <si>
    <t>475-6187938-0-00</t>
  </si>
  <si>
    <t>darwindavidsantos280596@gmail.com</t>
  </si>
  <si>
    <t>03367860</t>
  </si>
  <si>
    <t>SILUPU ZETA, SEGUNDO HUGO</t>
  </si>
  <si>
    <t>262221SSZUA9</t>
  </si>
  <si>
    <t xml:space="preserve">CPM.PACCHA MZ.28 LT.17 PIURA-MORROPON-CHULUCANAS </t>
  </si>
  <si>
    <t>475-99349376-0-61</t>
  </si>
  <si>
    <t>silupuzetasegundoh@gmail.com</t>
  </si>
  <si>
    <t>03381357</t>
  </si>
  <si>
    <t>YAMUNAQUE ORTIZ, SAMUEL</t>
  </si>
  <si>
    <t>580091SYOUI5</t>
  </si>
  <si>
    <t xml:space="preserve">CPM PACCHA MZ 06-09 PIURA-MORROPON-CHULUCANAS </t>
  </si>
  <si>
    <t>475-99069817-0-79</t>
  </si>
  <si>
    <t>samuelyamunaque76@gmail.com</t>
  </si>
  <si>
    <t>70584508</t>
  </si>
  <si>
    <t>GARCIA VILCHEZ, ADINSON JOEL</t>
  </si>
  <si>
    <t>653361AGVCC7</t>
  </si>
  <si>
    <t xml:space="preserve">	C.P.M.DE PACCHA PIURA-MORROPON-CHULUCANAS </t>
  </si>
  <si>
    <t>475-99647131-0-24</t>
  </si>
  <si>
    <t>garciavilchezadinsonjoel@gmail.com</t>
  </si>
  <si>
    <t>43667087</t>
  </si>
  <si>
    <t>AGURTO MARQUEZ, JUNIOR DANIEL</t>
  </si>
  <si>
    <t>616101JAMRQ8</t>
  </si>
  <si>
    <t>AV. 28 DE JULIO 1093 PIURA-MORROPON-LA MATANZA </t>
  </si>
  <si>
    <t>475-71246296-0-12</t>
  </si>
  <si>
    <t>ceimi19@hotmail.com</t>
  </si>
  <si>
    <t>76570825</t>
  </si>
  <si>
    <t>MUÑOZ ESPINOZA, MIGUEL ANGEL</t>
  </si>
  <si>
    <t>678981MMEOI8</t>
  </si>
  <si>
    <t>CALLE MARIANO MELGAR 210 PIURA-MORROPON-CHULUCANAS</t>
  </si>
  <si>
    <t>475-95821263-0-11</t>
  </si>
  <si>
    <t>miguelangelespinoza2288@gmail.com</t>
  </si>
  <si>
    <t>47221113</t>
  </si>
  <si>
    <t>CHINCHAY GALLEGO WALTER JONATHAN</t>
  </si>
  <si>
    <t>LOGISTICA</t>
  </si>
  <si>
    <t>631481WCGNL9</t>
  </si>
  <si>
    <t>CALLE 5 ASENT.H. LA MOLINA I ETAPA MZ. A LT. 15 PIURA-PIURA-VEINTISEIS DE OCTUBRE  </t>
  </si>
  <si>
    <t>475-98313409-0-31</t>
  </si>
  <si>
    <t>jonchg90@gmail.com</t>
  </si>
  <si>
    <t>73497919</t>
  </si>
  <si>
    <t>CASTILLO QUEVEDO CARLOS ANDRES</t>
  </si>
  <si>
    <t>URB LAGUNA DEL CHIPE MZ. A LT. 15 PIURA-PIURA-PIURA  </t>
  </si>
  <si>
    <t>carlosandres2013@hotmail.com</t>
  </si>
  <si>
    <t>46942843</t>
  </si>
  <si>
    <t>ESTEVES BRICEÑO, JOSE</t>
  </si>
  <si>
    <t>C.P.M. PACCHA PIURA-MORROPON-CHULUCANAS </t>
  </si>
  <si>
    <t>475-97838576-0-00</t>
  </si>
  <si>
    <t>joseestevesbriceño@gmail.com</t>
  </si>
  <si>
    <t>75511721</t>
  </si>
  <si>
    <t>HERNANDEZ PRIETO, JEAN PIERO</t>
  </si>
  <si>
    <t>677181JHPNE3</t>
  </si>
  <si>
    <t>475-95808019-0-33</t>
  </si>
  <si>
    <t>herpripiero09@gmail.com</t>
  </si>
  <si>
    <t>70584501</t>
  </si>
  <si>
    <t>ORTIZ MARQUEZ, ERNESTO</t>
  </si>
  <si>
    <t>653941EOMIQ0</t>
  </si>
  <si>
    <t>CPM PACCHA S/N PIURA-MORROPON-CHULUCANAS </t>
  </si>
  <si>
    <t>475-71981994-0-41</t>
  </si>
  <si>
    <t>ernestoortizmarquez@gmail.com</t>
  </si>
  <si>
    <t>47758064</t>
  </si>
  <si>
    <t>RUFINO ESTEVES, ABDIAS</t>
  </si>
  <si>
    <t>635401AREIE4</t>
  </si>
  <si>
    <t>CASERIO CP 8 MALINGAS PIURA-PIURA-TAMBO GRANDE</t>
  </si>
  <si>
    <t>475-99352002-0-15</t>
  </si>
  <si>
    <t>rufinoestevesabdias@gmail.com</t>
  </si>
  <si>
    <t>03352349</t>
  </si>
  <si>
    <t>CASTRO GARCIA, VICTOR MANUEL</t>
  </si>
  <si>
    <t>532901VCGTC3</t>
  </si>
  <si>
    <t>C.P.M. PACCHA MZ.20 LT.7 PIURA-MORROPON-CHULUCANAS  </t>
  </si>
  <si>
    <t>475-05226313-0-62</t>
  </si>
  <si>
    <t>castrogarciavictormanuel@gmail.com</t>
  </si>
  <si>
    <t>75491784</t>
  </si>
  <si>
    <t>SEMINARIO CHAVEZ, CARLOS DIEGO</t>
  </si>
  <si>
    <t>674061CSCIV2</t>
  </si>
  <si>
    <t>CPM PACCHA PIURA-MORROPON-CHULUCANAS  </t>
  </si>
  <si>
    <t>475-04663877-0-44</t>
  </si>
  <si>
    <t>carlosdiegoseminariochavez@gmail.com</t>
  </si>
  <si>
    <t>73817741</t>
  </si>
  <si>
    <t>ESTEVES ARROYO MARIO DAVID</t>
  </si>
  <si>
    <t>643621MEAEO5</t>
  </si>
  <si>
    <t>CASERIO PACCHA MZ. 20 LT. 13 PIURA-MORROPON-CHULUCANAS</t>
  </si>
  <si>
    <t>475-38106654-0-27</t>
  </si>
  <si>
    <t>davis_love.19@hotmail.com</t>
  </si>
  <si>
    <t>70584525</t>
  </si>
  <si>
    <t>GARCIA LOZADA, JARLI YOEL</t>
  </si>
  <si>
    <t>645511JGLCA3</t>
  </si>
  <si>
    <t>475-03817985-0-07</t>
  </si>
  <si>
    <t>garcialozadajarlyjael@gmail.com</t>
  </si>
  <si>
    <t>47758930</t>
  </si>
  <si>
    <t>NAMUCHE ALBAN, REYSI SMITH</t>
  </si>
  <si>
    <t>JR. SUCRE 297 PIURA-MORROPON-CHULUCANAS</t>
  </si>
  <si>
    <t>475-39256976-0-68</t>
  </si>
  <si>
    <t>triplex_1993@hotmail.com</t>
  </si>
  <si>
    <t>46011623</t>
  </si>
  <si>
    <t>ADANAQUE MARTINEZ, LANDO</t>
  </si>
  <si>
    <t>628231LAMNT3</t>
  </si>
  <si>
    <t>CAS. PACCHA MZ.06-11 PIURA-MORROPON-CHULUCANAS</t>
  </si>
  <si>
    <t>475-98935282-0-84</t>
  </si>
  <si>
    <t>adanaquelando@gmail.com</t>
  </si>
  <si>
    <t>80444351</t>
  </si>
  <si>
    <t>ALZAMORA RUFINO, EDY DAVID</t>
  </si>
  <si>
    <t>589091EARAI9</t>
  </si>
  <si>
    <t>475-95118532-0-82</t>
  </si>
  <si>
    <t>edydavidalzamorarufino@gmail.com</t>
  </si>
  <si>
    <t>48048357</t>
  </si>
  <si>
    <t>CHAVEZ FLORES, JHEAN CARLOS</t>
  </si>
  <si>
    <t>642711JCFVR3</t>
  </si>
  <si>
    <t>CALLE SUIZA ASENT.H. ALBERTO FUJIMORI MZ. X LT. 18 TUMBES-ZARUMILLA-AGUAS VERDES </t>
  </si>
  <si>
    <t>475-70357493-0-31</t>
  </si>
  <si>
    <t>jheancarloschavezflores@gmail.com</t>
  </si>
  <si>
    <t>48157866</t>
  </si>
  <si>
    <t>GARCIA SEMINARIO, JUNIOR DAVID</t>
  </si>
  <si>
    <t>642861JGSCI4</t>
  </si>
  <si>
    <t>475-75589913-0-04</t>
  </si>
  <si>
    <t>junioralondrasofia@hgmail.com</t>
  </si>
  <si>
    <t>70853917</t>
  </si>
  <si>
    <t>LAZARO RUFINO, NICOLAS</t>
  </si>
  <si>
    <t>670861NLRAI5</t>
  </si>
  <si>
    <t>475-90300564-0-48</t>
  </si>
  <si>
    <t>juancitolazaro13@gmail.com</t>
  </si>
  <si>
    <t>80271524</t>
  </si>
  <si>
    <t>ROSAS ADANAQUE, NELSON</t>
  </si>
  <si>
    <t>576511NRAAN3</t>
  </si>
  <si>
    <t>0011-0814-1402601367</t>
  </si>
  <si>
    <t>rosaadanaque@gmail.com</t>
  </si>
  <si>
    <t>74350041</t>
  </si>
  <si>
    <t>SEMINARIO GARCIA, JESUS MANUEL</t>
  </si>
  <si>
    <t>672261JSGIC0</t>
  </si>
  <si>
    <t>CASERIO PACCHA PIURA-MORROPON-CHULUCANAS  </t>
  </si>
  <si>
    <t>475-00007392-0-24</t>
  </si>
  <si>
    <t>jesusmanuelseminariogarcia1@gmail.com</t>
  </si>
  <si>
    <t>03380650</t>
  </si>
  <si>
    <t>VILCHEZ MAZA, FRANCISCO</t>
  </si>
  <si>
    <t>475-03668114-0-23</t>
  </si>
  <si>
    <t>fvilchezmaza@gmail.com</t>
  </si>
  <si>
    <t>70871487</t>
  </si>
  <si>
    <t>HERNANDEZ HUAYNATE, JAIRO LEONEL</t>
  </si>
  <si>
    <t>666401JHHNY2</t>
  </si>
  <si>
    <t>ASENT.H. CONSUELO DE VELASCO MZ.A LT.13 PIURA-MORROPON-CHULUCANAS</t>
  </si>
  <si>
    <t>475-73502618-0-26</t>
  </si>
  <si>
    <t>jlhernandezh@ucvvirtual.edu.pe</t>
  </si>
  <si>
    <t>41026604</t>
  </si>
  <si>
    <t>MERINO CRIOLLO JAVIER</t>
  </si>
  <si>
    <t>586431JMCIO5</t>
  </si>
  <si>
    <t>ASENT.H. LOS ANGELES I ETAPA MZ. K LT. 33 PIURA-PIURA-PIURA</t>
  </si>
  <si>
    <t>475-79783609-0-61</t>
  </si>
  <si>
    <t>medinojavier93@gmail.com</t>
  </si>
  <si>
    <t>48396304</t>
  </si>
  <si>
    <t>RAMOS SOSA EVER</t>
  </si>
  <si>
    <t>646101ERSOA5</t>
  </si>
  <si>
    <t>CASERIO EL ALGARROBO PIURA-PIURA-TAMBO GRANDE</t>
  </si>
  <si>
    <t>192-70545200-0-76</t>
  </si>
  <si>
    <t>everamososa1997@gmail.com</t>
  </si>
  <si>
    <t>72457821</t>
  </si>
  <si>
    <t>TOLEDO MONCADA, JHAMNER ESLIN</t>
  </si>
  <si>
    <t>353081JTMEC5</t>
  </si>
  <si>
    <t>ASENT.H. NUEVO AMANECER CON JESUS MZ. J LT. 41 PIURA-PIURA-VEINTISEIS DE OCTUBRE </t>
  </si>
  <si>
    <t>475-79258856-0-07</t>
  </si>
  <si>
    <t>jhamnertoledo@gmail.com</t>
  </si>
  <si>
    <t>47554749</t>
  </si>
  <si>
    <t>YARLEQUE SOSA JULIO CESAR</t>
  </si>
  <si>
    <t>637921JYSLA0</t>
  </si>
  <si>
    <t>CALLE F SANDOVAL 0704 CASERIO SIMBILA PIURA-PIURA-CATACAOS </t>
  </si>
  <si>
    <t>475-78771682-0-12</t>
  </si>
  <si>
    <t>leocesar@gmail.com</t>
  </si>
  <si>
    <t>41710766</t>
  </si>
  <si>
    <t>CASTILLO RUIZ MARLON ROSAS</t>
  </si>
  <si>
    <t>604251MCRTZ7</t>
  </si>
  <si>
    <t>ASENT.H. SAN PEDRO MZ. 26 LT. 04 PIURA-PIURA-PIURA</t>
  </si>
  <si>
    <t>210-01-9043172</t>
  </si>
  <si>
    <t>marcaris_21@hotmail.com</t>
  </si>
  <si>
    <t>47148062</t>
  </si>
  <si>
    <t>IMAN TIMANA JAVIER</t>
  </si>
  <si>
    <t>632591JITNA5</t>
  </si>
  <si>
    <t>JR. SEIS 016 CASERIO DOS ALTOS PIURA-PIURA-LA UNION  </t>
  </si>
  <si>
    <t>475-00350062-0-56</t>
  </si>
  <si>
    <t>javieriman_91@gmail.com</t>
  </si>
  <si>
    <t>70504568</t>
  </si>
  <si>
    <t>ZAPATA RODRIGUEZ LEONARDO RAUL</t>
  </si>
  <si>
    <t>686801LZRAR0</t>
  </si>
  <si>
    <t>ASENT.H. ALBERTO TEMPLE SEMINARIO MZ. H LT. 15 PIURA-PIURA-PIURA  </t>
  </si>
  <si>
    <t>475-96391275-0-81</t>
  </si>
  <si>
    <t>zapatarodriguez@gmail.com</t>
  </si>
  <si>
    <t>74351425</t>
  </si>
  <si>
    <t>ADANAQUE VILLEGAS, RONALD</t>
  </si>
  <si>
    <t>671511RAVNL2</t>
  </si>
  <si>
    <t>CAS. PACCHA PIURA-MORROPON-CHULUCANAS</t>
  </si>
  <si>
    <t>475-96479709-0-08</t>
  </si>
  <si>
    <t>ronaladanaquevillegas8@gmail.com</t>
  </si>
  <si>
    <t>75512970</t>
  </si>
  <si>
    <t>GARCIA GARCIA JUAN GABRIEL</t>
  </si>
  <si>
    <t>659891JGGCC3</t>
  </si>
  <si>
    <t>CP CRUCETA CENTRO PIURA-PIURA-TAMBO GRANDE</t>
  </si>
  <si>
    <t>475-72440283-0-60</t>
  </si>
  <si>
    <t>garciagarciajuang@gmail.com</t>
  </si>
  <si>
    <t>70852457</t>
  </si>
  <si>
    <t>GARCIA VILCHEZ, YIMY RAFAEL</t>
  </si>
  <si>
    <t>654301YGVCC0</t>
  </si>
  <si>
    <t>CAS PACCHA MZ 05 LT 18 PIURA-MORROPON-CHULUCANAS</t>
  </si>
  <si>
    <t>475-04982170-0-52</t>
  </si>
  <si>
    <t>lozadazetad@gmail.com</t>
  </si>
  <si>
    <t>40829160</t>
  </si>
  <si>
    <t>GUERRERO NEYRA, SEGUNDO</t>
  </si>
  <si>
    <t>589401SGNRR5</t>
  </si>
  <si>
    <t>210-01-5618972                                   801-080-210015618972-38</t>
  </si>
  <si>
    <t>985261530</t>
  </si>
  <si>
    <t>segundoguerreroneyra@gmail.com</t>
  </si>
  <si>
    <t>60162980</t>
  </si>
  <si>
    <t>NIMA ORTIZ, EDUARDO MARTIN</t>
  </si>
  <si>
    <t>689021ENOAI2</t>
  </si>
  <si>
    <t>475-99897403-0-24</t>
  </si>
  <si>
    <t>nimaortize@gmail.com</t>
  </si>
  <si>
    <t>77477526</t>
  </si>
  <si>
    <t>688001DPAVA0</t>
  </si>
  <si>
    <t>CALLE LIBERTAD CASERIO SANTA CLARA MZ. B LT. 11 PIURA-SECHURA-CRISTO NOS VALGA </t>
  </si>
  <si>
    <t>475-00293902-0-29</t>
  </si>
  <si>
    <t>davidezequielpaivaalvaez@gmail.com</t>
  </si>
  <si>
    <t>32544282</t>
  </si>
  <si>
    <t>RUFINO LAZARO, VICTOR</t>
  </si>
  <si>
    <t>569421VRLIA0</t>
  </si>
  <si>
    <t>CPM PACCHA MZ.14 LT. 01 PIURA-MORROPON-CHULUCANAS </t>
  </si>
  <si>
    <t>210-01-7311280</t>
  </si>
  <si>
    <t>victorrufinolazaro1973@gmail.com</t>
  </si>
  <si>
    <t>72840017</t>
  </si>
  <si>
    <t>RUIZ HUAMAN, KEVIN CRISTHIAN</t>
  </si>
  <si>
    <t xml:space="preserve">TÉCNICO </t>
  </si>
  <si>
    <t>Calle F Lt.09 AA. HH.  El Indio - Castilla - Piura - Piura</t>
  </si>
  <si>
    <t>7733316300014 CCI 00377301331630001493</t>
  </si>
  <si>
    <t>75421984</t>
  </si>
  <si>
    <t>GARCIA PEÑA, DONAL KELIN</t>
  </si>
  <si>
    <t>654481DGPCA0</t>
  </si>
  <si>
    <t>475-73181139-0-00</t>
  </si>
  <si>
    <t>donal_kelin@hotmail.com</t>
  </si>
  <si>
    <t>46975837</t>
  </si>
  <si>
    <t>635341FGPCA8</t>
  </si>
  <si>
    <t>475-02385562-0-16</t>
  </si>
  <si>
    <t>garciafriday89@gmail.com</t>
  </si>
  <si>
    <t>41312172</t>
  </si>
  <si>
    <t>CARDENAS JUAREZ, PRAXEDES</t>
  </si>
  <si>
    <t>CASERIO SAN FRANCISCO MZ. J LT. 73 PIURA-MORROPON-CHULUCANAS  </t>
  </si>
  <si>
    <t>475-71334560-0-68</t>
  </si>
  <si>
    <t>cardenasjuarezpraxedes@gmail.com</t>
  </si>
  <si>
    <t>03236176</t>
  </si>
  <si>
    <t>ARMIJOS NAIRA, RUMALDO</t>
  </si>
  <si>
    <t>CASERIO SHUTURUME S/N PIURA-HUANCABAMBA-CANCHAQUE  </t>
  </si>
  <si>
    <t>210-01-5710038</t>
  </si>
  <si>
    <t>rumaldoarmijosnaira@gmail.com</t>
  </si>
  <si>
    <t>48170475</t>
  </si>
  <si>
    <t>ARMIJOS PEÑA, YONEL</t>
  </si>
  <si>
    <t>210-01-7821140</t>
  </si>
  <si>
    <t>yonelarmijospena@gmail.com</t>
  </si>
  <si>
    <t>42275818</t>
  </si>
  <si>
    <t>CORDOVA CHAMBA, EDUARDO</t>
  </si>
  <si>
    <t>603971ECCDM2</t>
  </si>
  <si>
    <t>MZ. B-04 AA.HH. VALLE LA ESPERANZA PIURA-PIURA-CASTILLA </t>
  </si>
  <si>
    <t xml:space="preserve">475-01938584-0-22 </t>
  </si>
  <si>
    <t>educordova@gmail.com</t>
  </si>
  <si>
    <t>72531388</t>
  </si>
  <si>
    <t>CRUZ ALVAREZ, LEVI</t>
  </si>
  <si>
    <t>CASERIO CHOCOCA-PIURA-HUANCABAMBA-HUARMACA</t>
  </si>
  <si>
    <t>0011-0814-0227381014</t>
  </si>
  <si>
    <t>levicruzalvarez64@gmail.com</t>
  </si>
  <si>
    <t>47207196</t>
  </si>
  <si>
    <t>CRUZ TOCTO, SERGIO ORLANDO</t>
  </si>
  <si>
    <t>634991SCTZT6</t>
  </si>
  <si>
    <t>CASERIO HUANDO BAJO-PIURA-HUANCABAMBA-SAN MIGUEL DEL FAIQUE</t>
  </si>
  <si>
    <t>191-96410713-0-57</t>
  </si>
  <si>
    <t>chechis_el_159@hotmail.com</t>
  </si>
  <si>
    <t>71531457</t>
  </si>
  <si>
    <t>FACUNDO GARCIA, JOSE ALBERTO</t>
  </si>
  <si>
    <t>641291JFGUC0</t>
  </si>
  <si>
    <t>LIMA-LIMA-SAN MARTIN DE PORRAS-JR. PEDRO SILVA 099-088</t>
  </si>
  <si>
    <t>475-90718549-0-54</t>
  </si>
  <si>
    <t>facundogarciaalberto@gmail.com</t>
  </si>
  <si>
    <t>80370797</t>
  </si>
  <si>
    <t>FACUNDO HUAMAN, WALTER ESTEBAN</t>
  </si>
  <si>
    <t>579761WFHUM1</t>
  </si>
  <si>
    <t>MZ F LT 19 CAS.COYONA PIURA-HUANCABAMBA-CANCHAQUE </t>
  </si>
  <si>
    <t>475-70306233-0-54</t>
  </si>
  <si>
    <t>walterfacundohuaman603@gmail.com</t>
  </si>
  <si>
    <t>78110313</t>
  </si>
  <si>
    <t>GARCIA PALACIOS, LUIS FRANCISCO</t>
  </si>
  <si>
    <t>661611LGPCA1</t>
  </si>
  <si>
    <t>CASERIO YUMBE S/N PIURA-HUANCABAMBA-CANCHAQUE</t>
  </si>
  <si>
    <t>475-73734396-0-44</t>
  </si>
  <si>
    <t>garciapalaciosluis501@gmail.com</t>
  </si>
  <si>
    <t>46535576</t>
  </si>
  <si>
    <t>GUERRERO PEÑA, SEGUNDO OSCAR</t>
  </si>
  <si>
    <t>PIURA-HUANCABAMBA-LALAQUIZ-CASERIO SAM MARTIN DE PAJONAL</t>
  </si>
  <si>
    <t>0011-0057-0287147377</t>
  </si>
  <si>
    <t>guerreropeñasegundo@gmail.com</t>
  </si>
  <si>
    <t>45337530</t>
  </si>
  <si>
    <t>GUERRERO SEMBRERA, EDY</t>
  </si>
  <si>
    <t>593411EGSRB7</t>
  </si>
  <si>
    <t>CENTRO POBLADO COYONA-PIURA -HUANCABAMBA-CANCHAQUE</t>
  </si>
  <si>
    <t>04662915527  CCI 018662004662915527</t>
  </si>
  <si>
    <t>eguerrerosembrera@gmail.gmail.com</t>
  </si>
  <si>
    <t xml:space="preserve">MENA MINGA, JEAN FRANCO </t>
  </si>
  <si>
    <t>634961JMMAG3</t>
  </si>
  <si>
    <t>APV LA NUEVA PROVIDENCIA MZ. D LT. 1 PIURA-PIURA-PIURA  </t>
  </si>
  <si>
    <t>475-97976883-0-04</t>
  </si>
  <si>
    <t>menamingajeanfranco885@gmail.com</t>
  </si>
  <si>
    <t>43944072</t>
  </si>
  <si>
    <t>SILVA COELLO, EDGAR</t>
  </si>
  <si>
    <t>MZ. "F" 34 CAS. COYONA PIURA-HUANCABAMBA-CANCHAQUE </t>
  </si>
  <si>
    <t>210-01-7800381</t>
  </si>
  <si>
    <t>43131372</t>
  </si>
  <si>
    <t>TOCTO CONCHA, JORGE</t>
  </si>
  <si>
    <t>611551JTCTC0</t>
  </si>
  <si>
    <t>CASERIO BOLAYNA SAN MARTIN-TOCACHE-UCHIZA</t>
  </si>
  <si>
    <t>475-73097531-0-47</t>
  </si>
  <si>
    <t>jorgetocto.com@gmail.com</t>
  </si>
  <si>
    <t>80272947</t>
  </si>
  <si>
    <t>589791RYYAA0</t>
  </si>
  <si>
    <t>CALLE A 234 CASERIO ALTO DE LOS CASTILLOS PIURA-PIURA-LA ARENA  </t>
  </si>
  <si>
    <t>475-96571523-0-50</t>
  </si>
  <si>
    <t>raul-ynga@hotmail.com</t>
  </si>
  <si>
    <t>73507004</t>
  </si>
  <si>
    <t>CRUZ GUERRERO, LUIS EDUARDO</t>
  </si>
  <si>
    <t>673571LCGZR8</t>
  </si>
  <si>
    <t>PP.JJ TACALA 2 ETAPA MZ. C LT. 04 PIURA-PIURA-CASTILLA</t>
  </si>
  <si>
    <t>475-01121479-0-65</t>
  </si>
  <si>
    <t>luiseduar13@icloud.com</t>
  </si>
  <si>
    <t>FLORES RICO, DIEGO</t>
  </si>
  <si>
    <t>CASERIO LOS ALGARROBOS Z 4 PAMPA LARGA PIURA-HUANCABAMBA-HUARMACA</t>
  </si>
  <si>
    <t>305-00607320-0-41</t>
  </si>
  <si>
    <t>floresricodiego63@gmail.com</t>
  </si>
  <si>
    <t>76172840</t>
  </si>
  <si>
    <t>HUAMAN MORALES, JEFFRY</t>
  </si>
  <si>
    <t>475-74809701-0-11</t>
  </si>
  <si>
    <t>huamanmoralesjeffrey951@gmail.com</t>
  </si>
  <si>
    <t>45372244</t>
  </si>
  <si>
    <t>CRIOLLO ARGANDOÑA, DIEGO MANUEL</t>
  </si>
  <si>
    <t>21941DCAOA3</t>
  </si>
  <si>
    <t>MZ.12 LT.13 URB. SAN FRANCISCO DE LA CRUZ LIMA-LIMA-SAN JUAN DE MIRAFLORES  </t>
  </si>
  <si>
    <t>194-93958117-0-86</t>
  </si>
  <si>
    <t>diegocriollo2302@gmail.com</t>
  </si>
  <si>
    <t>44516568</t>
  </si>
  <si>
    <t>617851ANHRR3</t>
  </si>
  <si>
    <t>CASERIO SALALA S/N PIURA-HUANCABAMBA-EL CARMEN DE LA FRONTERA</t>
  </si>
  <si>
    <t>191-39775899-0-73</t>
  </si>
  <si>
    <t>arcenioneyra987@gmail.com</t>
  </si>
  <si>
    <t>03330680</t>
  </si>
  <si>
    <t>RODRIGUEZ PALACIOS, RICARDO</t>
  </si>
  <si>
    <t>546091RRPRA9</t>
  </si>
  <si>
    <t>JR.APURIMAC 481 PIURA-MORROPON-CHULUCANAS</t>
  </si>
  <si>
    <t>475-92411391-0-96</t>
  </si>
  <si>
    <t>ricardorodriguezpalacios761@gmail.com</t>
  </si>
  <si>
    <t>48292955</t>
  </si>
  <si>
    <t>ROMERO SANTOS FERNANDO</t>
  </si>
  <si>
    <t>642131FRSET5</t>
  </si>
  <si>
    <t>ANEXO HUALTACAL LA PUERTA MZ. B LT. 17 PIURA-HUANCABAMBA-CANCHAQUE</t>
  </si>
  <si>
    <t>475-04023621-0-22</t>
  </si>
  <si>
    <t>romerosantosfernando032@gmail.com</t>
  </si>
  <si>
    <t>03306176</t>
  </si>
  <si>
    <t xml:space="preserve">VALDIVIEZO LUNA, JOHN OMAR </t>
  </si>
  <si>
    <t>CALLE LIMA 967 PIURA-MORROPON-CHULUCANAS</t>
  </si>
  <si>
    <t>475-79598324-0-04</t>
  </si>
  <si>
    <t>johndiviezo@hotmail.com</t>
  </si>
  <si>
    <t>70583938</t>
  </si>
  <si>
    <t>LOZADA DOMINGUEZ, YERSON JAVIER</t>
  </si>
  <si>
    <t>340351YLDAI0</t>
  </si>
  <si>
    <t>ZONA SANTA ROSA AV. MIGUEL GRAU MZ. 16 LT. 1 PIURA-MORROPON-CHULUCANAS</t>
  </si>
  <si>
    <t>475-39621067-0-37</t>
  </si>
  <si>
    <t>lozadadominguezjerson98@gmail.com</t>
  </si>
  <si>
    <t>75695859</t>
  </si>
  <si>
    <t>CASTRO ORELLANA, LUIS FERNANDO</t>
  </si>
  <si>
    <t>657381LCOTL3</t>
  </si>
  <si>
    <t xml:space="preserve">UPIS. PU. LIBRE LOS CLAVELES MZ. K LT. 06 PIURA-PIURA-VEINTISEIS DE OCTUBRE  </t>
  </si>
  <si>
    <t>475-00586802-0-87</t>
  </si>
  <si>
    <t>luisfernandocastroorellana@gmail.com</t>
  </si>
  <si>
    <t>46191306</t>
  </si>
  <si>
    <t>CRESPO MORE, MARCO ANTONIO</t>
  </si>
  <si>
    <t>MZ.U LT.10 VILLA BATANES PIURA-MORROPON-CHULUCANAS  </t>
  </si>
  <si>
    <t>475-92801079-0-20</t>
  </si>
  <si>
    <t>72755399</t>
  </si>
  <si>
    <t>MONTERO SALAZAR, KEVIN JHOEL</t>
  </si>
  <si>
    <t>647541KMSTA0</t>
  </si>
  <si>
    <t>URB BUENOS AIRES MZ. D1 LT. 05 PIURA-PIURA-PIURA </t>
  </si>
  <si>
    <t>475-91083294-0-84</t>
  </si>
  <si>
    <t>jhoel.montero.09@gmail.com</t>
  </si>
  <si>
    <t>48139483</t>
  </si>
  <si>
    <t>OJEDA PEÑA, SEGUNDO TELMO</t>
  </si>
  <si>
    <t>629921SOPDA8</t>
  </si>
  <si>
    <t>CASERIO CASHUPAMPA PIURA-HUANCABAMBA-CANCHAQUE  </t>
  </si>
  <si>
    <t>210-01-6412218</t>
  </si>
  <si>
    <t>segundojedapeña6@gmail.com</t>
  </si>
  <si>
    <t>25796640</t>
  </si>
  <si>
    <t>LOAYZA MAYO AUGUSTO RAFAEL</t>
  </si>
  <si>
    <t>559341ALMYO9</t>
  </si>
  <si>
    <t xml:space="preserve">ASENT.H.JOSE OLAYA MZ.I LT.29 PIURA-PIURA-PIURA </t>
  </si>
  <si>
    <t>475-92795628-0-14</t>
  </si>
  <si>
    <t>rafaelaugustoloayzamayo@gmail.com</t>
  </si>
  <si>
    <t>32545066</t>
  </si>
  <si>
    <t>SANDOVAL VALDEZ, JUAN ANTONIO</t>
  </si>
  <si>
    <t>ASENT. H. VATE MANRIQUE MZ E LT 16 INT D01 - CHULUCANAS - MORROPON - PIURA</t>
  </si>
  <si>
    <t>475-91243688-0-98</t>
  </si>
  <si>
    <t>juansandovalvaldez@hotmail.com</t>
  </si>
  <si>
    <t>47927234</t>
  </si>
  <si>
    <t>ARMIJOS PEÑA, YOMER</t>
  </si>
  <si>
    <t>334161YAPIA4</t>
  </si>
  <si>
    <t>CASERIO SHUTURUMBE MZ. A LT. 20 PIURA-HUANCABAMBA-CANCHAQUE</t>
  </si>
  <si>
    <t>210-01-6042371</t>
  </si>
  <si>
    <t>yomer01.armijos@gmail.com</t>
  </si>
  <si>
    <t>41037316</t>
  </si>
  <si>
    <t>BOBADILLA SEMBRERA, JORGE LUIS</t>
  </si>
  <si>
    <t>475-72364915-0-31</t>
  </si>
  <si>
    <t>jorgebobadilla@hotmail.com</t>
  </si>
  <si>
    <t>61590413</t>
  </si>
  <si>
    <t>CHINGUEL GARCIA, FRANCISCO</t>
  </si>
  <si>
    <t>680771FCGNC2</t>
  </si>
  <si>
    <t xml:space="preserve">CASERIO COLLONA PIURA-HUANCABAMBA-CANCHAQUE  </t>
  </si>
  <si>
    <t>475-91881998-0-55</t>
  </si>
  <si>
    <t>chinguelgarciafrancisco@gmail.com</t>
  </si>
  <si>
    <t>03240743</t>
  </si>
  <si>
    <t>CRUZ GARCIA, GUZMAN</t>
  </si>
  <si>
    <t>210-01-5649436</t>
  </si>
  <si>
    <t>guzmancruz1947@gmail.com</t>
  </si>
  <si>
    <t>43895339</t>
  </si>
  <si>
    <t>GARCIA GARCIA, NICANOR</t>
  </si>
  <si>
    <t>COYONA-PIURA HUANCABAMBA-CANCHAQUE</t>
  </si>
  <si>
    <t>475-72552071-0-77</t>
  </si>
  <si>
    <t>nicanor1983@gmail.com</t>
  </si>
  <si>
    <t>03242374</t>
  </si>
  <si>
    <t>HERRERA RAMIREZ, SERGIO</t>
  </si>
  <si>
    <t>573861SHRRI6</t>
  </si>
  <si>
    <t>CASERIO COLLONA S/N PIURA-HUANCABAMBA-CANCHAQUE</t>
  </si>
  <si>
    <t>03213940</t>
  </si>
  <si>
    <t>LOPEZ CANO, EFRAIN</t>
  </si>
  <si>
    <t>210-01-5673753</t>
  </si>
  <si>
    <t>efrainlopezcano032@gmail.com</t>
  </si>
  <si>
    <t>45970460</t>
  </si>
  <si>
    <t>MORALES GARCIA, VALENTIN</t>
  </si>
  <si>
    <t>555511VMGAC0</t>
  </si>
  <si>
    <t>CASERIO COLLONA PIURA-HUANCABAMBA-CANCHAQUE</t>
  </si>
  <si>
    <t>475-72057021-0-27</t>
  </si>
  <si>
    <t>valentin-mg@hotmail.com</t>
  </si>
  <si>
    <t>43752539</t>
  </si>
  <si>
    <t xml:space="preserve">OJEDA PEÑA, JULIO CESAR </t>
  </si>
  <si>
    <t>210-01-5461780</t>
  </si>
  <si>
    <t>961917659</t>
  </si>
  <si>
    <t>julioojeda@gmail.com</t>
  </si>
  <si>
    <t>45265411</t>
  </si>
  <si>
    <t>FLORES SEMINARIO, ROSENDO</t>
  </si>
  <si>
    <t>MZ.B LT.28 CASERIO HUAPALAS PIURA-MORROPON-CHULUCANAS  </t>
  </si>
  <si>
    <t>210-0-12273859</t>
  </si>
  <si>
    <t>rfloresseminario@gamil.com</t>
  </si>
  <si>
    <t>71289986</t>
  </si>
  <si>
    <t>CASTRO VERDE, CRISTHIAN MOISES</t>
  </si>
  <si>
    <t>666631CCVTD2</t>
  </si>
  <si>
    <t xml:space="preserve">CASERIO PACCHA MZ. 37 LT. 23 PIURA-MORROPON-CHULUCANAS  </t>
  </si>
  <si>
    <t>475-91511863-0-82</t>
  </si>
  <si>
    <t>cristhiancastrocmcv@gmail.com</t>
  </si>
  <si>
    <t>40427588</t>
  </si>
  <si>
    <t>ESTEVES ALAMA JAVIER</t>
  </si>
  <si>
    <t>574121JEAEM0</t>
  </si>
  <si>
    <t>475-00910686-0-42</t>
  </si>
  <si>
    <t>javierestevesalama75@gmail.com</t>
  </si>
  <si>
    <t>70852450</t>
  </si>
  <si>
    <t>FARFAN CHERO, SEGUNDO RAFAEL</t>
  </si>
  <si>
    <t>646121SFCFR7</t>
  </si>
  <si>
    <t xml:space="preserve">CAS PACCHA MZ 38 LT 12 PIURA-MORROPON-CHULUCANAS </t>
  </si>
  <si>
    <t>475-74140406-0-57</t>
  </si>
  <si>
    <t>farfancheros@gmail.com</t>
  </si>
  <si>
    <t>40760596</t>
  </si>
  <si>
    <t>SILUPU VALLADARES, HENRY</t>
  </si>
  <si>
    <t>PARQUE 59-3 PIURA-TALARA-PARIÑAS</t>
  </si>
  <si>
    <t>475-39087841-0-25</t>
  </si>
  <si>
    <t>henrysilupuvalladares@gmail.com</t>
  </si>
  <si>
    <t>47277315</t>
  </si>
  <si>
    <t>CASTILLO CARREÑO, SAULO DANIEL</t>
  </si>
  <si>
    <t>612811SCCTR4</t>
  </si>
  <si>
    <t xml:space="preserve">CRUCETA CENTRO MZ. X LT. 7 PIURA-PIURA-TAMBO GRANDE </t>
  </si>
  <si>
    <t>475-94557492-0-74</t>
  </si>
  <si>
    <t>cascar2418@gmail.com</t>
  </si>
  <si>
    <t>48551171</t>
  </si>
  <si>
    <t>GARCIA COELLO, ANDIBAR</t>
  </si>
  <si>
    <t>317781AGCCL7</t>
  </si>
  <si>
    <t>CP.COLLONA PIURA-HUANCABAMBA-CANCHAQUE</t>
  </si>
  <si>
    <t>475-00854060-0-44</t>
  </si>
  <si>
    <t>andibarcoello@gmail.com</t>
  </si>
  <si>
    <t>72033196</t>
  </si>
  <si>
    <t>FLORES SOSA JOSE ZACARIAS</t>
  </si>
  <si>
    <t>345321JFSRA1</t>
  </si>
  <si>
    <t>JR. ATAHUALPA 191 CASERIO CUCUNGARA PIURA-PIURA-CURA MORI </t>
  </si>
  <si>
    <t>475-05199210-0-85</t>
  </si>
  <si>
    <t>19joseflores07@gmail.com</t>
  </si>
  <si>
    <t>43389348</t>
  </si>
  <si>
    <t>LABAN SOLIS, NOE</t>
  </si>
  <si>
    <t>614031NLSAI4</t>
  </si>
  <si>
    <t>CASERIO SAN CRISTOBAL S/N PIURA- HUANCABAMBA-SAN MIGUEL DEL FAIQUE</t>
  </si>
  <si>
    <t>475-73912683-0-32</t>
  </si>
  <si>
    <t>noelabansolis@gmail.com</t>
  </si>
  <si>
    <t>76581930</t>
  </si>
  <si>
    <t>ARMIJOS ENRIQUEZ, YORLI ERIX</t>
  </si>
  <si>
    <t>210-01-6124342</t>
  </si>
  <si>
    <t>armijosenriquez59@gmail.com</t>
  </si>
  <si>
    <t>47998151</t>
  </si>
  <si>
    <t>ARMIJOS HUAMAN, DARWIN</t>
  </si>
  <si>
    <t>210-01-5317254                                          801-080-210015317254-35</t>
  </si>
  <si>
    <t>darwinarmijoshuaman@gmail.com</t>
  </si>
  <si>
    <t>46475986</t>
  </si>
  <si>
    <t>ARMIJOS NAIRA, JUAN LINO</t>
  </si>
  <si>
    <t>CASERIO SHUTURUMBE S/N PIURA-HUANCABAMBA-CANCHAQUE</t>
  </si>
  <si>
    <t>210-01-5996176</t>
  </si>
  <si>
    <t>armijosnairajuanlino@gmail.com</t>
  </si>
  <si>
    <t>75820251</t>
  </si>
  <si>
    <t>ENRIQUEZ NAIRA, ESMUNDO</t>
  </si>
  <si>
    <t xml:space="preserve">CAS.CASHUPAMPA PIURA-HUANCABAMBA-CANCHAQUE </t>
  </si>
  <si>
    <t>475-07362920-0-51</t>
  </si>
  <si>
    <t>43087199</t>
  </si>
  <si>
    <t>GUERRERO ARMIJOS, FLORENTINO</t>
  </si>
  <si>
    <t>210-01-5690937</t>
  </si>
  <si>
    <t>47200391</t>
  </si>
  <si>
    <t>GUERRERO SEMBRERA, MARTIN YOSEP</t>
  </si>
  <si>
    <t>636061MGSRB4</t>
  </si>
  <si>
    <t>475-72082825-0-92</t>
  </si>
  <si>
    <t>martinguerrerosembrera@gmail.com</t>
  </si>
  <si>
    <t>03242344</t>
  </si>
  <si>
    <t>HUAMAN JIMENEZ, PEDRO PABLO</t>
  </si>
  <si>
    <t>576051PHJME2</t>
  </si>
  <si>
    <t>0011-0814-0234691223</t>
  </si>
  <si>
    <t>pedropablo06.29@hotmail.com</t>
  </si>
  <si>
    <t>80376596</t>
  </si>
  <si>
    <t>RAMIREZ HUAMAN, LUIS HOVER</t>
  </si>
  <si>
    <t>589361LRHIM1</t>
  </si>
  <si>
    <t>475-72062628-0-91</t>
  </si>
  <si>
    <t>942638093</t>
  </si>
  <si>
    <t>luis80376596@gmail.com</t>
  </si>
  <si>
    <t>03236348</t>
  </si>
  <si>
    <t>GARCIA AGUIRRE, JUAN ADOLFO</t>
  </si>
  <si>
    <t>475-71913273-0-26</t>
  </si>
  <si>
    <t>936453214</t>
  </si>
  <si>
    <t>juanadolfogarcia19@gmail.com</t>
  </si>
  <si>
    <t>75908019</t>
  </si>
  <si>
    <t>PAZ YARLEQUE, DARWIN RAUL</t>
  </si>
  <si>
    <t>672221DPYZL4</t>
  </si>
  <si>
    <t>C.P PACCHA PIURA-MORROPON-CHULUCANAS</t>
  </si>
  <si>
    <t>475-90762378-0-26</t>
  </si>
  <si>
    <t>pazyarleuqedarwinp@gmail.com</t>
  </si>
  <si>
    <t>76251802</t>
  </si>
  <si>
    <t>650061JPPAT3</t>
  </si>
  <si>
    <t>CASERIO PACCHA MZ. 11 LT. 06 PIURA-MORROPON-CHULUCANAS</t>
  </si>
  <si>
    <t>191-97552730-0-09</t>
  </si>
  <si>
    <t>03357809</t>
  </si>
  <si>
    <t>TORRES GARCIA, OCLANDER</t>
  </si>
  <si>
    <t>547591OTGRC1</t>
  </si>
  <si>
    <t xml:space="preserve">CASERIO PACCHA MZ.38 LT.25 PIURA-MORROPON-CHULUCANAS </t>
  </si>
  <si>
    <t>475-27945163-0-94</t>
  </si>
  <si>
    <t>torresgarciaoclander@gmail.com</t>
  </si>
  <si>
    <t>42409814</t>
  </si>
  <si>
    <t>FLORES CHIROQUE ADOLFO</t>
  </si>
  <si>
    <t xml:space="preserve">PACCHA-CRJH </t>
  </si>
  <si>
    <t>608351AFCRR0</t>
  </si>
  <si>
    <t xml:space="preserve">PS.SANTA ANA MZ.B LT.22 URB.LOS SAUCES LIMA-LIMA-ATE  </t>
  </si>
  <si>
    <t>475-01513168-0-10</t>
  </si>
  <si>
    <t>adolfofloreschiroque@gmail.com</t>
  </si>
  <si>
    <t>71528200</t>
  </si>
  <si>
    <t>SILVA MORE JHON PAUL</t>
  </si>
  <si>
    <t>346461JSMVE6</t>
  </si>
  <si>
    <t>CASERIO RIO SECO S/N PIURA-PIURA-CASTILLA</t>
  </si>
  <si>
    <t>475-93675850-0-27</t>
  </si>
  <si>
    <t>jhonsilvamore10@gmail.com</t>
  </si>
  <si>
    <t>41925926</t>
  </si>
  <si>
    <t>VILCHEZ VILCHEZ OMAR UBALDO</t>
  </si>
  <si>
    <t>601261OVVCC9</t>
  </si>
  <si>
    <t>JR. ICA 821 CASERIO CUCUNGARA PIURA-PIURA-CURA MORI</t>
  </si>
  <si>
    <t>475-71361614-0-96</t>
  </si>
  <si>
    <t>vilchezomar82@gmail.com</t>
  </si>
  <si>
    <t>42943900</t>
  </si>
  <si>
    <t>GARCIA NEYRA, ALAN JAVIER</t>
  </si>
  <si>
    <t>611651AGNCR7</t>
  </si>
  <si>
    <t>LA LIBERTAD-TRUJILLO-LAREDO-SANTA ROSA</t>
  </si>
  <si>
    <t>0011-0814-0258694533</t>
  </si>
  <si>
    <t>alanjgn100@gmail.com</t>
  </si>
  <si>
    <t>76525992</t>
  </si>
  <si>
    <t>HUAMAN ESCOBAR YORSLLY YAMPIERE</t>
  </si>
  <si>
    <t>685901YHEMO3</t>
  </si>
  <si>
    <t>ASENT.H. ALM.MIGUEL GRAU 2 ETAPA MZ. G LT. 29 PIURA-PIURA-PIURA</t>
  </si>
  <si>
    <t>475-00174331-0-50</t>
  </si>
  <si>
    <t>huamanescobaryorslly@gmail.com</t>
  </si>
  <si>
    <t>76001031</t>
  </si>
  <si>
    <t>HUANCAS RIVERA, JUNIOR ALBERTO</t>
  </si>
  <si>
    <t>653851JHRNE9</t>
  </si>
  <si>
    <t>ASENT.H. LA MOLINA II ETAPA MZ. K1 LT. 14 PIURA-PIURA-VEINTISEIS DE OCTUBRE</t>
  </si>
  <si>
    <t>475-03608829-0-39</t>
  </si>
  <si>
    <t>eljunio404@gmail.com</t>
  </si>
  <si>
    <t>43196170</t>
  </si>
  <si>
    <t>COELLO HUAMAN, FIDENCIO</t>
  </si>
  <si>
    <t>611451FCHLM3</t>
  </si>
  <si>
    <t>MZ F LT 31 CAS. COYONA PIURA-HUANCABAMBA-CANCHAQUE</t>
  </si>
  <si>
    <t>210-01-2139721</t>
  </si>
  <si>
    <t>coellohuaman21@hotmail.com</t>
  </si>
  <si>
    <t>43510177</t>
  </si>
  <si>
    <t>MORALES GARCIA, VEDERMINO</t>
  </si>
  <si>
    <t>201-01-5543820</t>
  </si>
  <si>
    <t>47225920</t>
  </si>
  <si>
    <t>PEÑA RAMIREZ, JUVER BRITALDO</t>
  </si>
  <si>
    <t>CASERIO SAN FRANCISCO PIURA-HUANCABAMBA-CANCHAQUE</t>
  </si>
  <si>
    <t>210-01-6404018</t>
  </si>
  <si>
    <t>juverramirez07@gmail.com</t>
  </si>
  <si>
    <t>76187632</t>
  </si>
  <si>
    <t>CARRASCO LOPEZ, PABLO ANTONIO</t>
  </si>
  <si>
    <t>662651PCLRE6</t>
  </si>
  <si>
    <t>CASERIO COYONA MZ. F LT. 56 PIURA-HUANCABAMBA-CANCHAQUE </t>
  </si>
  <si>
    <t>210-01-4597588</t>
  </si>
  <si>
    <t>carrasco17lopez@gmail.com</t>
  </si>
  <si>
    <t>46988180</t>
  </si>
  <si>
    <t>HERRERA RAMIREZ, SANTOS FRANCISCO</t>
  </si>
  <si>
    <t>615981SHRRI2</t>
  </si>
  <si>
    <t>CASERIO COLLONA S/N PIURA-HUANCABAMBA-CANCHAQUE  </t>
  </si>
  <si>
    <t>210-01-5619515</t>
  </si>
  <si>
    <t>herrerasantosfranciscosantos9@gmail.com</t>
  </si>
  <si>
    <t>73687953</t>
  </si>
  <si>
    <t>HUAMAN COELLO, CESAR ABEL</t>
  </si>
  <si>
    <t>667321CHCML8</t>
  </si>
  <si>
    <t xml:space="preserve">CASERIO CASHUPAMPA PIURA-HUANCABAMBA-CANCHAQUE </t>
  </si>
  <si>
    <t>210-1843 8417</t>
  </si>
  <si>
    <t>cesarcoellohuaman@gmail.com</t>
  </si>
  <si>
    <t>41296194</t>
  </si>
  <si>
    <t>LABAN PUELLES, SEBASTIAN</t>
  </si>
  <si>
    <t>583301SLPAL7</t>
  </si>
  <si>
    <t>MZA. B3 LT.8 AH. SAN GENARO II CHORR. MZ. B3 LT. 8 LIMA-LIMA-CHORRILLOS  </t>
  </si>
  <si>
    <t>475-05193345-0-61</t>
  </si>
  <si>
    <t>sebastian del peru@gmail.com</t>
  </si>
  <si>
    <t>77146606</t>
  </si>
  <si>
    <t xml:space="preserve">HUAMAN GARCIA, CRISTHIAN </t>
  </si>
  <si>
    <t>663341CHGMC1</t>
  </si>
  <si>
    <t>AH.VALLE LA ESPERANZA MZ. B LT. 03 PIURA-PIURA-CASTILLA</t>
  </si>
  <si>
    <t>475-71922097-0-39</t>
  </si>
  <si>
    <t>cristhianhg@gmail.com</t>
  </si>
  <si>
    <t>80371800</t>
  </si>
  <si>
    <t>PEÑA SEMBRERA, ESTEBAN</t>
  </si>
  <si>
    <t>210-01-1425828</t>
  </si>
  <si>
    <t>44941342</t>
  </si>
  <si>
    <t>PEÑA ZURITA, GUSTAVO</t>
  </si>
  <si>
    <t>CASERIO SHUTURUMBE MZ. A LT. 24 PIURA-HUANCABAMBA-CANCHAQUE </t>
  </si>
  <si>
    <t>210-01-5575031</t>
  </si>
  <si>
    <t>gustavopeña@hotmail.com</t>
  </si>
  <si>
    <t>03306839</t>
  </si>
  <si>
    <t>LOPEZ SALINAS DANIEL</t>
  </si>
  <si>
    <t>539511DLSEI6</t>
  </si>
  <si>
    <t xml:space="preserve">CASERIO PACCHA MZ. 17 LT. 21 PIURA-MORROPON-CHULUCANAS </t>
  </si>
  <si>
    <t>475-79262030-0-14</t>
  </si>
  <si>
    <t>daniellopezsalinas@gmail.com</t>
  </si>
  <si>
    <t>43749913</t>
  </si>
  <si>
    <t>ARMIJOS PEÑA, JUAN ISAAC</t>
  </si>
  <si>
    <t>SHUTURUMDE PIURA-HUANCABAMBA-CANCHAQUE</t>
  </si>
  <si>
    <t>570-93797510-0-12</t>
  </si>
  <si>
    <t>juanarmijospena@gmail.com</t>
  </si>
  <si>
    <t>75820257</t>
  </si>
  <si>
    <t>LABAN HERRERA, YORLI</t>
  </si>
  <si>
    <t>210-01-8683326</t>
  </si>
  <si>
    <t>labanherrerayorli@gmail.com</t>
  </si>
  <si>
    <t>46583950</t>
  </si>
  <si>
    <t>SEMBRERA COELLO, FLORENTINO</t>
  </si>
  <si>
    <t>581331FSCBL7</t>
  </si>
  <si>
    <t>C P COLLONA S/N PIURA-HUANCABAMBA-CANCHAQUE</t>
  </si>
  <si>
    <t>210-01-5725888</t>
  </si>
  <si>
    <t>76560001</t>
  </si>
  <si>
    <t>BOBADILLA COELLO, WILFREDO</t>
  </si>
  <si>
    <t>C.POBLADO COYONA PIURA-HUANCABAMBA-CANCHAQUE </t>
  </si>
  <si>
    <t>475-70908163-0-63</t>
  </si>
  <si>
    <t>bobadillawilfredo0@gmail.com</t>
  </si>
  <si>
    <t>61992979</t>
  </si>
  <si>
    <t>LEON GARCIA, MANUEL JESUS</t>
  </si>
  <si>
    <t>676101MLGNC9</t>
  </si>
  <si>
    <t>CASERIO COYONA MZ. F LT. 44 PIURA-HUANCABAMBA-CANCHAQUE  </t>
  </si>
  <si>
    <t>475-04997951-0-92</t>
  </si>
  <si>
    <t>leongarciamanueljesus84@gmail.com</t>
  </si>
  <si>
    <t>73686726</t>
  </si>
  <si>
    <t>MORALES TICLIAHUANCA ,YEERRY SEGUNDO</t>
  </si>
  <si>
    <t>640021YMTAL3</t>
  </si>
  <si>
    <t>475-90215964-0-93</t>
  </si>
  <si>
    <t>moralesyeerry@gmail.com</t>
  </si>
  <si>
    <t>47864116</t>
  </si>
  <si>
    <t>CASTILLO ALZAMORA, CARLOS STALIN</t>
  </si>
  <si>
    <t>635271CCATA9</t>
  </si>
  <si>
    <t>475-92404877-0-16</t>
  </si>
  <si>
    <t>castilloalzamoracarlosstalin@gmail.com</t>
  </si>
  <si>
    <t>03500435</t>
  </si>
  <si>
    <t>GARCIA AGUIRRE, ALFONSO</t>
  </si>
  <si>
    <t>201-01-5162294</t>
  </si>
  <si>
    <t>alfonsogarciaaguirre21@hotmail.com</t>
  </si>
  <si>
    <t>03377629</t>
  </si>
  <si>
    <t>VILCHEZ LAZARO, LUIS ENRIQUE</t>
  </si>
  <si>
    <t>569061LVLCA9</t>
  </si>
  <si>
    <t>475-94393346-0-71</t>
  </si>
  <si>
    <t>vilchezlazaroluis73@gmail.com</t>
  </si>
  <si>
    <t>03213612</t>
  </si>
  <si>
    <t>OJEDA PEÑA, SEGUNDO JORGE</t>
  </si>
  <si>
    <t>210-01-1097436</t>
  </si>
  <si>
    <t>segundojorgepeña@gmail.com</t>
  </si>
  <si>
    <t>45814720</t>
  </si>
  <si>
    <t>RODRIGUEZ HUAMAN, HILTO ALEXANDER</t>
  </si>
  <si>
    <t>622081HRHRM8</t>
  </si>
  <si>
    <t>PSJ. GRAU 11 URB VILLA RICA PASCO-OXAPAMPA-VILLA RICA</t>
  </si>
  <si>
    <t>475-72362084-0-71</t>
  </si>
  <si>
    <t>hiltonrodrriguezhuaman@gmail.com</t>
  </si>
  <si>
    <t>41504251</t>
  </si>
  <si>
    <t>HUAMAN MARTINEZ, PABLO</t>
  </si>
  <si>
    <t>210-01-5725192</t>
  </si>
  <si>
    <t>pablohuaman70@gmail.com</t>
  </si>
  <si>
    <t>48097763</t>
  </si>
  <si>
    <t>LABAN HUAMAN, ELIACER</t>
  </si>
  <si>
    <t xml:space="preserve">CASERIO COYONA PIURA-HUANCABAMBA-CANCHAQUE  </t>
  </si>
  <si>
    <t>210-01-1284647</t>
  </si>
  <si>
    <t>48160660</t>
  </si>
  <si>
    <t>SANTOS PEÑA, WILFREDO</t>
  </si>
  <si>
    <t>601131WSPTA8</t>
  </si>
  <si>
    <t>475-73620102-0-97</t>
  </si>
  <si>
    <t>santospeñaw82@gmail.com</t>
  </si>
  <si>
    <t>02820012</t>
  </si>
  <si>
    <t>CHINCHAY PADILLA, ADAN</t>
  </si>
  <si>
    <t>561111ACPNI6</t>
  </si>
  <si>
    <t xml:space="preserve">PJ PAMPA ALEGRE 700 PIURA-HUANCABAMBA-SAN MIGUEL DE EL FAIQUE  </t>
  </si>
  <si>
    <t>475-05196917-0-69</t>
  </si>
  <si>
    <t>jchinchay878@gmail.com</t>
  </si>
  <si>
    <t>41521981</t>
  </si>
  <si>
    <t>CHINGUEL FACUNDO, JOSE LUIS</t>
  </si>
  <si>
    <t>602371JCFNU4</t>
  </si>
  <si>
    <t>SECTOR PAMPA ALEGRE S/N PIURA-HUANCABAMBA-SAN MIGUEL DE EL FAIQUE</t>
  </si>
  <si>
    <t>475-91400950-0-49</t>
  </si>
  <si>
    <t>joseluischinguelfacundo@gmail.com</t>
  </si>
  <si>
    <t>43316676</t>
  </si>
  <si>
    <t>GARCIA HUAMAN, MARIEL</t>
  </si>
  <si>
    <t>589981MGHCM2</t>
  </si>
  <si>
    <t xml:space="preserve">CASERIO LA CAPILLA S/N PIURA-HUANCABAMBA-SAN MIGUEL DE EL FAIQUE  </t>
  </si>
  <si>
    <t>04662905254</t>
  </si>
  <si>
    <t>44525569</t>
  </si>
  <si>
    <t>MACHADO CHINGUEL, HIDER</t>
  </si>
  <si>
    <t xml:space="preserve">CALLE CAMINO 11 MZ.M LT.28 LA CAMPIÑA 3 ETAPA LIMA-LIMA-CHORRILLOS </t>
  </si>
  <si>
    <t>210-01-0021805</t>
  </si>
  <si>
    <t>hidermachadochinguel@gmail.com</t>
  </si>
  <si>
    <t>70177137</t>
  </si>
  <si>
    <t>SILVA MANCHAY, WILDER FRANSISCO</t>
  </si>
  <si>
    <t>335251WSMVC5</t>
  </si>
  <si>
    <t>CASERIO PAMAPA ALEGRE-SAN MIGUEL DEL FAIQUE-PIURA</t>
  </si>
  <si>
    <t>475-75415899-0-32</t>
  </si>
  <si>
    <t>wilderfranciscosilva@gmail.com</t>
  </si>
  <si>
    <t>42865274</t>
  </si>
  <si>
    <t>VILCHEZ LAZARO, CARLOS ALBERTO</t>
  </si>
  <si>
    <t>610951CVLCA4</t>
  </si>
  <si>
    <t>MZ 55 - 0009 C.P.M. PACCHA PIURA-MORROPON-CHULUCANAS </t>
  </si>
  <si>
    <t>475-79482731-0-44</t>
  </si>
  <si>
    <t>vilchezlazarocarlosalbert@gmail.com</t>
  </si>
  <si>
    <t>70852476</t>
  </si>
  <si>
    <t>DOMINGUEZ NAVARRO, GERMAN YONATHAN</t>
  </si>
  <si>
    <t>644431GDNIA3</t>
  </si>
  <si>
    <t>CAS PACCHA MZ 36 LT 27 PIURA-MORROPON-CHULUCANAS</t>
  </si>
  <si>
    <t>475-70849150-0-54</t>
  </si>
  <si>
    <t>domingueznavarrogerman@gmail.com</t>
  </si>
  <si>
    <t>05645862</t>
  </si>
  <si>
    <t>HUAMAN MAYO VICTOR LORENZO</t>
  </si>
  <si>
    <t>P009-Tecnolog.E.Lopez Albujar-P.Nvo-Ferreñafe-Lambayeque</t>
  </si>
  <si>
    <t>577581VHMMO8</t>
  </si>
  <si>
    <t>ASENT.H. JOSE OLAYA MZ. H LT. 02 PIURA-PIURA-PIURA</t>
  </si>
  <si>
    <t>475-98374303-0-37</t>
  </si>
  <si>
    <t>vhuamanmayo@hotmail.com</t>
  </si>
  <si>
    <t>73693800</t>
  </si>
  <si>
    <t xml:space="preserve">CALLE ULLOA, PAUL STIVEN </t>
  </si>
  <si>
    <t>CASERIO LA PAMPA PIURA-AYABACA-SICCHEZ </t>
  </si>
  <si>
    <t>Paulstiven45@outlook.es</t>
  </si>
  <si>
    <t>47195993</t>
  </si>
  <si>
    <t>MANCHAY YAMUCA, ALEX</t>
  </si>
  <si>
    <t>628521AMYCU2</t>
  </si>
  <si>
    <t>SECTOR LA LOMA PIURA-AYABACA-SICCHEZ</t>
  </si>
  <si>
    <t>018-653-004653022684-67</t>
  </si>
  <si>
    <t>marinatusevisente@gmail.com</t>
  </si>
  <si>
    <t>45995388</t>
  </si>
  <si>
    <t>CASTILLO CARREÑO LUIS RAMIRO</t>
  </si>
  <si>
    <t>623971LCCTR2</t>
  </si>
  <si>
    <t>475-04917473-0-01</t>
  </si>
  <si>
    <t>975799456</t>
  </si>
  <si>
    <t>virgoluis-16@hotmail.com</t>
  </si>
  <si>
    <t>70411778</t>
  </si>
  <si>
    <t>CASTILLO CARREÑO MOISES ISRAEL</t>
  </si>
  <si>
    <t>658741MCCTR9</t>
  </si>
  <si>
    <t>475-95754148-0-18</t>
  </si>
  <si>
    <t>israelcarreño36@gmail.com</t>
  </si>
  <si>
    <t>76254366</t>
  </si>
  <si>
    <t>CHINGUEL LABAN JOSE JACSON</t>
  </si>
  <si>
    <t>683611JCLNA0</t>
  </si>
  <si>
    <t>CASERIO CHANRRO - SAN MIGUEL DEL FAIQUE - HUANCABAMBA - PIURA</t>
  </si>
  <si>
    <t>475-12530338-0-65</t>
  </si>
  <si>
    <t>930128960</t>
  </si>
  <si>
    <t>josejacsonchinguellaban1@gmail.com</t>
  </si>
  <si>
    <t>76559440</t>
  </si>
  <si>
    <t>ENRIQUEZ SALVADOR YERSON LUIS</t>
  </si>
  <si>
    <t>CASERIO LA VIÑA MZ.A LT. 110-CHULUCANAS-MORRROPON-PIURA</t>
  </si>
  <si>
    <t>475-74350823-0-99</t>
  </si>
  <si>
    <t>950314642</t>
  </si>
  <si>
    <t>yersonluissalvador@gmail.com</t>
  </si>
  <si>
    <t>42759706</t>
  </si>
  <si>
    <t>TOCTO SILVA WILSON</t>
  </si>
  <si>
    <t>610071WTSTV2</t>
  </si>
  <si>
    <t>JR.BERLIN MZ.M2 LT.11 ASENT.H.HORACIOS ZEVALLOS LIMA-LIMA-SAN JUAN DE LURIGANCHO </t>
  </si>
  <si>
    <t>0011-274-0200597843</t>
  </si>
  <si>
    <t>935072751</t>
  </si>
  <si>
    <t>wilzontoctosilva@gmail.com</t>
  </si>
  <si>
    <t>43141145</t>
  </si>
  <si>
    <t>FLORES MECHATO OMAR RAFAEL</t>
  </si>
  <si>
    <t>PEON CARPINTERO</t>
  </si>
  <si>
    <t>598701OFMRH8</t>
  </si>
  <si>
    <t>JR. LOS ANGELES 209. CASERIO SAN VICENTE PIURA-PIURA-LA UNION </t>
  </si>
  <si>
    <t>475-38924839-0-76</t>
  </si>
  <si>
    <t>949857836</t>
  </si>
  <si>
    <t>omarmechato28@gmail.com</t>
  </si>
  <si>
    <t>16778072</t>
  </si>
  <si>
    <t>BALLENA BALLENA CESAR AUGUSTO</t>
  </si>
  <si>
    <t>580241CBBLL8</t>
  </si>
  <si>
    <t>Piso 2 Urn. Prolima C1 LT.22-LOS OLIVOS-LIMA-LIMA</t>
  </si>
  <si>
    <t>305-05302990-0-42</t>
  </si>
  <si>
    <t>910640254</t>
  </si>
  <si>
    <t>cesaragustoballenaballena@gmail.com</t>
  </si>
  <si>
    <t>43027182</t>
  </si>
  <si>
    <t>611851VVCDC5</t>
  </si>
  <si>
    <t>CALLE FRANCISCO CABRERA 1249 LAMBAYEQUE-CHICLAYO-CHICLAYO</t>
  </si>
  <si>
    <t>0011-0814-0256483276  CCI: 0118400025648327610</t>
  </si>
  <si>
    <t>951 883 974</t>
  </si>
  <si>
    <t>jonatan.val.ch@hotmail.com</t>
  </si>
  <si>
    <t>73775544</t>
  </si>
  <si>
    <t xml:space="preserve">QUENAYA UCEDA XENIA XYOMARA </t>
  </si>
  <si>
    <t>652780XQUND6</t>
  </si>
  <si>
    <t>CALLE LOS ALAMOS 270 DPTO. 402 URB SANTA VICTORIA LAMBAYEQUE-CHICLAYO-CHICLAYO</t>
  </si>
  <si>
    <t>0011-0814-0237850063</t>
  </si>
  <si>
    <t>956 664 320</t>
  </si>
  <si>
    <t>quenaya.xyomara.96@gmail.com</t>
  </si>
  <si>
    <t>43295028</t>
  </si>
  <si>
    <t>GUERRERO AGURTO JENNER JAVIER</t>
  </si>
  <si>
    <t>Calle Cordova 163 Urb. San Juan -Chiclayo-Chiclayo-Lambayeque</t>
  </si>
  <si>
    <t>305-07141822-0-49</t>
  </si>
  <si>
    <t>989912284</t>
  </si>
  <si>
    <t>jguerrero.gcumpa@gmail.com</t>
  </si>
  <si>
    <t>45152737</t>
  </si>
  <si>
    <t>MEDINA SALES ROMY MARCELA</t>
  </si>
  <si>
    <t>ING. AMBIENTAL</t>
  </si>
  <si>
    <t>CALLE EXZEQUIEL BRAVO 125 URB.LAS BRISAS LAMBAYEQUE-CHICLAYO-CHICLAYO</t>
  </si>
  <si>
    <t>0011-0285-0201647445  CCI: 01128500020164744540</t>
  </si>
  <si>
    <t>972507158</t>
  </si>
  <si>
    <t>romyms15@hotmail.com</t>
  </si>
  <si>
    <t>70749491</t>
  </si>
  <si>
    <t>LLANOS DÁVILA LADDY EDITH</t>
  </si>
  <si>
    <t>ING. CALIDAD</t>
  </si>
  <si>
    <t>648630LLDNI2</t>
  </si>
  <si>
    <t>CALLE AGRICULTURA 518 UPIS CESAR VALLEJOS LAMBAYEQUE-CHICLAYO-CHICLAYO</t>
  </si>
  <si>
    <t xml:space="preserve">0011-0814-0274197736  </t>
  </si>
  <si>
    <t>973 888 155</t>
  </si>
  <si>
    <t>laddyllanos@gmail.com</t>
  </si>
  <si>
    <t>71985512</t>
  </si>
  <si>
    <t xml:space="preserve">JIMENEZ UCEDA MARCELO </t>
  </si>
  <si>
    <t>671651MJUED6</t>
  </si>
  <si>
    <t>AV. CHINCHAYSUYO BLOCK I EDIF. 14 URB EL JOCKEY MZ. I LT. 14 LAMBAYEQUE-CHICLAYO-LA VICTORIA </t>
  </si>
  <si>
    <t>475-96832121-0-80</t>
  </si>
  <si>
    <t>962 303 958</t>
  </si>
  <si>
    <t>marcelofrancojimenezuceda@hotmail.com</t>
  </si>
  <si>
    <t>16525690</t>
  </si>
  <si>
    <t>JIMENEZ MERA MIGUEL</t>
  </si>
  <si>
    <t>ING. RESIDENTE</t>
  </si>
  <si>
    <t>SIN REG.PENSIONARIO</t>
  </si>
  <si>
    <t>AV. CHINCHAYSUYO BLOCK I INT. 14 URB EL JOCKEY MZ. I LT. 14 LAMBAYEQUE-CHICLAYO-LA VICTORIA </t>
  </si>
  <si>
    <t>0011-0057-0293098701  CCI: 01105700029309870177</t>
  </si>
  <si>
    <t xml:space="preserve"> 944 432 240</t>
  </si>
  <si>
    <t>migueljimenezmera@gmail.com</t>
  </si>
  <si>
    <t>44999004</t>
  </si>
  <si>
    <t>RUIZ CASTILLO CINTHIA YOVANA</t>
  </si>
  <si>
    <t>ARQUEOLOGO</t>
  </si>
  <si>
    <t>621780CRCZT5</t>
  </si>
  <si>
    <t>AV. RAMON CASTILLA 1099 LAMBAYEQUE-LAMBAYEQUE-LAMBAYEQUE</t>
  </si>
  <si>
    <t>415-968-869-15-067  CCI: 002415196688691506789</t>
  </si>
  <si>
    <t>993 600 964</t>
  </si>
  <si>
    <t>cinthiaarqueologia7@gmail.com</t>
  </si>
  <si>
    <t>16673087</t>
  </si>
  <si>
    <t>VERGARA VILCHEZ JOSE JAIME</t>
  </si>
  <si>
    <t>SEGURIDAD EQUIPOS</t>
  </si>
  <si>
    <t>ASENT.H. MAXIMINO DIAZ MUÑOZ MZ. M LT. 07 LAMBAYEQUE-CHICLAYO-JOSE LEONARDO ORTIZ</t>
  </si>
  <si>
    <t>305-73023866-0-67</t>
  </si>
  <si>
    <t>985970999</t>
  </si>
  <si>
    <t>jvergaravilchez@gmail.com</t>
  </si>
  <si>
    <t>42828051</t>
  </si>
  <si>
    <t>ZULUETA PURIHUAMAN RONALD ELMER</t>
  </si>
  <si>
    <t>AV.REPUBLICA VENEZUELA 1500 UPIS M.PARADO DE BELLIDO 154 LAMBAYEQUE-CHICLAYO-JOSE LEONARDO ORTIZ  </t>
  </si>
  <si>
    <t>305-02883195-0-04</t>
  </si>
  <si>
    <t>958573315</t>
  </si>
  <si>
    <t>ronaldzulueta22@gmail.com</t>
  </si>
  <si>
    <t>72557991</t>
  </si>
  <si>
    <t>LOPEZ OLAVARRIA FRANCO EDGARDO</t>
  </si>
  <si>
    <t>647881FLOEV1</t>
  </si>
  <si>
    <t>CALLE HUASCAR 213 CHALET 3 INT. 2DO PISO TUMBES-TUMBES-TUMBES</t>
  </si>
  <si>
    <t>475-98155861-0-91</t>
  </si>
  <si>
    <t>francolopezolavarria@gmail.com</t>
  </si>
  <si>
    <t>71313444</t>
  </si>
  <si>
    <t>MOROCHO LUMBRE GARY KEVIN</t>
  </si>
  <si>
    <t xml:space="preserve">CALLE LA LEYENDAS 814 ASENT.H. PJ.ANTONIO RAYMONDI LAMBAYEQUE-CHICLAYO-LA VICTORIA  </t>
  </si>
  <si>
    <t>305-78829271-0-11</t>
  </si>
  <si>
    <t>29años11meses</t>
  </si>
  <si>
    <t>965491351</t>
  </si>
  <si>
    <t>gakemol24@gmail.com</t>
  </si>
  <si>
    <t>16484187</t>
  </si>
  <si>
    <t>VEGA NUÑEZ VICTOR</t>
  </si>
  <si>
    <t>P. JOVEN ANTONIO RAYMONDI MZ. 144 LT. 35 LAMBAYEQUE-CHICLAYO-LA VICTORIA</t>
  </si>
  <si>
    <t>0011-0814-0222592149</t>
  </si>
  <si>
    <t>957817436</t>
  </si>
  <si>
    <t>victor.vega01@gmail.com</t>
  </si>
  <si>
    <t>73901102</t>
  </si>
  <si>
    <t>VERGARA NONAJULCA JHONATAN JOSE</t>
  </si>
  <si>
    <t>CALLE CAROLINA 225 CPM. URRUNAGA LAMBAYEQUE-CHICLAYO-JOSE LEONARDO ORTI</t>
  </si>
  <si>
    <t>570-38107003-0-76</t>
  </si>
  <si>
    <t>30años1meses</t>
  </si>
  <si>
    <t>950795617</t>
  </si>
  <si>
    <t>jhonatanvergaranonajulca126@gmail.com</t>
  </si>
  <si>
    <t>16717144</t>
  </si>
  <si>
    <t>BERNA PEREZ PATRICIO</t>
  </si>
  <si>
    <t>AV. EL CAMPESINO 1023 LAMBAYEQUE-CHICLAYO-MONSEFU </t>
  </si>
  <si>
    <t>305-38339462-0-15</t>
  </si>
  <si>
    <t>933361744</t>
  </si>
  <si>
    <t>patriciobernaperez568@gmail.com</t>
  </si>
  <si>
    <t>02776078</t>
  </si>
  <si>
    <t>RAMOS ALTAMIRANO CESAR REYNALDO</t>
  </si>
  <si>
    <t>ING. SANITARIO</t>
  </si>
  <si>
    <t>532061CRAOA8</t>
  </si>
  <si>
    <t>CALLE HUAYNA CAPAC 205 ASENT.H TALARITA</t>
  </si>
  <si>
    <t>475-23330313-0-31</t>
  </si>
  <si>
    <t>cesarramosaltamirano@gmail.com</t>
  </si>
  <si>
    <t>AV.MIGUEL GRAU 412 TUMBES-TUMBES-SAN JACINTO  </t>
  </si>
  <si>
    <t>475-04950560-0-23</t>
  </si>
  <si>
    <t>galvezc29@hotmail.com</t>
  </si>
  <si>
    <t>73631549</t>
  </si>
  <si>
    <t>CHIROQUE LALUPU ISMAEL YOAN</t>
  </si>
  <si>
    <t>660811ICLRU3</t>
  </si>
  <si>
    <t>INT. 01 CASERIO BATANES MZ. D LT. 01 PIURA-MORROPON-CHULUCANAS</t>
  </si>
  <si>
    <t>475-06930208-0-68</t>
  </si>
  <si>
    <t>ismaelchi.15@gmail.com</t>
  </si>
  <si>
    <t>45903618</t>
  </si>
  <si>
    <t>YRAITA PEÑARÁN ABEL GUSTAVO</t>
  </si>
  <si>
    <t>627551AYPIA1</t>
  </si>
  <si>
    <t>ASENT.H. TIERRA PROMETIDA MZ. R' LT. 14 ANCASH-SANTA-NUEVO CHIMBOTE </t>
  </si>
  <si>
    <t>310-94150698-0-06</t>
  </si>
  <si>
    <t>943857424</t>
  </si>
  <si>
    <t>Agyp_6@hotmail.com</t>
  </si>
  <si>
    <t>75532037</t>
  </si>
  <si>
    <t>GASTELO SAMAME LUIS ANGEL</t>
  </si>
  <si>
    <t>DIBUJANTE, PROYECTISTA</t>
  </si>
  <si>
    <t>657281LGSTA1</t>
  </si>
  <si>
    <t>CALLE INDEPENDENCIA 1056 PJ. SAN ANTONIO LAMBAYEQUE-CHICLAYO-CHICLAYO</t>
  </si>
  <si>
    <t>305-01331433-0-69</t>
  </si>
  <si>
    <t>915 206 976</t>
  </si>
  <si>
    <t>Lgastelo25@gmail.com</t>
  </si>
  <si>
    <t>72917186</t>
  </si>
  <si>
    <t xml:space="preserve">SALAZAR RIMARACHIN MARIA ALEJANDRA </t>
  </si>
  <si>
    <t>AV. JOSE CARLOS MARIATEGUI MZ. I LT. 14 LAMBAYEQUE-CHICLAYO-TUMAN</t>
  </si>
  <si>
    <t>305-36701330-0-37</t>
  </si>
  <si>
    <t>974823566</t>
  </si>
  <si>
    <t>inng.maria080920@gmail.com</t>
  </si>
  <si>
    <t>43007778</t>
  </si>
  <si>
    <t>ABAD CABRERA CARLOS MARIO</t>
  </si>
  <si>
    <t>MZ.F LT.12 ASENT.H.JOSE OLAYA PIURA-PIURA-PIURA  </t>
  </si>
  <si>
    <t>475-33734664-0-75</t>
  </si>
  <si>
    <t>947084895</t>
  </si>
  <si>
    <t>cabad_85@hotmail.com</t>
  </si>
  <si>
    <t>45635479</t>
  </si>
  <si>
    <t>IPANAQUE VASQUEZ JOSEMAR ALEXANDER</t>
  </si>
  <si>
    <t>625771JIVNQ1</t>
  </si>
  <si>
    <t>CALLE TACTABAMBA SN CASERIO TACTABAMBA ANCASH-HUARI-RAPAYAN</t>
  </si>
  <si>
    <t>305-02195472-0-35</t>
  </si>
  <si>
    <t>952098001</t>
  </si>
  <si>
    <t>josialex1989@gmail.com</t>
  </si>
  <si>
    <t>72166637</t>
  </si>
  <si>
    <t xml:space="preserve">MIO MONTALBAN CRISTHIAN ALEXANDER  </t>
  </si>
  <si>
    <t>647191CMMOT0</t>
  </si>
  <si>
    <t>P.JOVEN VILLA SANTUARIO DE LA PAZ MZ.A LT.1 LAMBAYEQUE-CHICLAYO-CHICLAYO</t>
  </si>
  <si>
    <t>0011-0057-0290704279</t>
  </si>
  <si>
    <t>953736860</t>
  </si>
  <si>
    <t>cristhiannn.c@gmail.com</t>
  </si>
  <si>
    <t>16423697</t>
  </si>
  <si>
    <t>LASERNA MAYRA PABLO</t>
  </si>
  <si>
    <t>530241PSMNR6</t>
  </si>
  <si>
    <t>C. HAB. JOSE BALTA BLOCK E - DPTO. 202 LAMBAYEQUE-CHICLAYO-CHICLAYO</t>
  </si>
  <si>
    <t>305-98754277-0-80</t>
  </si>
  <si>
    <t>997624009</t>
  </si>
  <si>
    <t>pablolaser2050@gmail.com</t>
  </si>
  <si>
    <t>44437673</t>
  </si>
  <si>
    <t>NAVARRO SEGUNDO LUIS</t>
  </si>
  <si>
    <t xml:space="preserve">JR. MARIANO MELGAR 322 URB LOS LIBERTADORES LIMA-LIMA-SAN MARTIN DE PORRES </t>
  </si>
  <si>
    <t>0011-0122-0200276616</t>
  </si>
  <si>
    <t>918224908</t>
  </si>
  <si>
    <t>I.navarro0715@gmail.com</t>
  </si>
  <si>
    <t>41202844</t>
  </si>
  <si>
    <t xml:space="preserve">REGALADO DELGADO DENIS BREYDY </t>
  </si>
  <si>
    <t>599121DRDAG4</t>
  </si>
  <si>
    <t>CALLE CHINCHAYSUYO 251 LAMBAYEQUE-CHICLAYO-LA VICTORIA </t>
  </si>
  <si>
    <t>305-91812480-0-64</t>
  </si>
  <si>
    <t>934041551</t>
  </si>
  <si>
    <t>dennis2481@gmail.com</t>
  </si>
  <si>
    <t>06141122</t>
  </si>
  <si>
    <t>TAPIA MANRIQUE HUGO JACOBO</t>
  </si>
  <si>
    <t>ING. ELECTRICISTA</t>
  </si>
  <si>
    <t>540181HTMIR0</t>
  </si>
  <si>
    <t>PSJ.COTAHUASI NRO.649 LIMA-LIMA-LIMA </t>
  </si>
  <si>
    <t>975352255</t>
  </si>
  <si>
    <t>hugotapia65@gmail.com</t>
  </si>
  <si>
    <t>45456963</t>
  </si>
  <si>
    <t>VERONA VALLEJOS CESAR AUGUSTO</t>
  </si>
  <si>
    <t>621191CVVOL0</t>
  </si>
  <si>
    <t>CALLE BUENAVENTURA SIALER 015 LAMBAYEQUE-FERREÑAFE-PUEBLO NUEVO  </t>
  </si>
  <si>
    <t>0011-0814-0252663830</t>
  </si>
  <si>
    <t>904601249</t>
  </si>
  <si>
    <t>augustoveronavallejos@gmail.com</t>
  </si>
  <si>
    <t>75145456</t>
  </si>
  <si>
    <t>CAMPOS BALDERA VICTOR MOISES</t>
  </si>
  <si>
    <t>656441VCBPD4</t>
  </si>
  <si>
    <t>CALLE MIGUEL GRAU 270 LAMBAYEQUE-FERREÑAFE-PITIPO</t>
  </si>
  <si>
    <t>305-07297025-0-19</t>
  </si>
  <si>
    <t>940643513</t>
  </si>
  <si>
    <t>tec.moises04@gmail.com</t>
  </si>
  <si>
    <t>45549699</t>
  </si>
  <si>
    <t>ZULOETA RAMOS YENLI NOEMI</t>
  </si>
  <si>
    <t>PREVENCIONISTA</t>
  </si>
  <si>
    <t>625210YZROO7</t>
  </si>
  <si>
    <t>PSJ. UNION 184 CAS. MOTUPILLO LAMBAYEQUE-FERREÑAFE-PITIPO  </t>
  </si>
  <si>
    <t>0011-2850-0020240970</t>
  </si>
  <si>
    <t>919502212</t>
  </si>
  <si>
    <t>Zrnoemiyenli0103@gmail.com</t>
  </si>
  <si>
    <t>46317245</t>
  </si>
  <si>
    <t xml:space="preserve">GASTULO URBINA EDGAR LIZANDRO </t>
  </si>
  <si>
    <t>630011EGUTI4</t>
  </si>
  <si>
    <t>CALLE NICOLAS AYLLON 543 C.P.M GARCES LAMBAYEQUE-CHICLAYO-JOSE LEONARDO ORTIZ  </t>
  </si>
  <si>
    <t>305-05837830-0-84</t>
  </si>
  <si>
    <t>972902268</t>
  </si>
  <si>
    <t>rdavilach@ucvvirtual.edu.pe</t>
  </si>
  <si>
    <t>41965891</t>
  </si>
  <si>
    <t>LLAGUENTO PAICO JUAN FREDY</t>
  </si>
  <si>
    <t>C.POBLADO HUAYRUL LAMBAYEQUE-FERREÑAFE-INCAHUASI  </t>
  </si>
  <si>
    <t>0011-0285-0202084029</t>
  </si>
  <si>
    <t>979165825</t>
  </si>
  <si>
    <t>llaguentofredy35@gmail.com</t>
  </si>
  <si>
    <t>42576376</t>
  </si>
  <si>
    <t>SAAVEDRA SAMAME WILLIAM RAMIRO</t>
  </si>
  <si>
    <t>587911WSSVA9</t>
  </si>
  <si>
    <t>HABIL. URB. FELIX MAXIMINO DIAZ MUÑOZ MZ. Z LT. 18 LAMBAYEQUE-CHICLAYO-JOSE LEONARDO ORTIZ  </t>
  </si>
  <si>
    <t>0011-0288-0200329500</t>
  </si>
  <si>
    <t>951435325</t>
  </si>
  <si>
    <t>WilliamSaavedraSamame@gmail.com</t>
  </si>
  <si>
    <t>16726273</t>
  </si>
  <si>
    <t>VASQUEZ ARDILES JANETT ESPERANZA</t>
  </si>
  <si>
    <t xml:space="preserve">LIMPIEZA </t>
  </si>
  <si>
    <t>CONQUISTA 320 LAMBAYEQUE-CHICLAYO-JOSE LEONARDO ORTIZ</t>
  </si>
  <si>
    <t>305-01190383-0-94</t>
  </si>
  <si>
    <t>971 732 544</t>
  </si>
  <si>
    <t>jaesvasar01@gmail.com</t>
  </si>
  <si>
    <t>71400440</t>
  </si>
  <si>
    <t>MORALES ÑIQUEN DANIELA DE LOS ANGELES</t>
  </si>
  <si>
    <t>CALLE MANUEL BONILLA 901 LAMBAYEQUE-CHICLAYO-ETEN </t>
  </si>
  <si>
    <t>380-91018222-0-59</t>
  </si>
  <si>
    <t>72730097</t>
  </si>
  <si>
    <t>JIMENEZ PAREDES JULISSA</t>
  </si>
  <si>
    <t>657720JJPEE7</t>
  </si>
  <si>
    <t>AV. BALTA 2210 INT. 3 URB. LATINA LAMBAYEQUE-CHICLAYO-JOSE LEONARDO ORTIZ</t>
  </si>
  <si>
    <t>0011-0814-0223633914</t>
  </si>
  <si>
    <t>946601664</t>
  </si>
  <si>
    <t>jujipa.1012@gmail.com</t>
  </si>
  <si>
    <t>16790081</t>
  </si>
  <si>
    <t>CARRASCO RODRIGUEZ MARTOS EUCLIDES</t>
  </si>
  <si>
    <t>230631MCRRR3</t>
  </si>
  <si>
    <t>CALLE HUAYNA CAPAC 1593 LAMBAYEQUE-CHICLAYO-LA VICTORIA  </t>
  </si>
  <si>
    <t>974824176</t>
  </si>
  <si>
    <t>martoscarrascorodriguez@gmail.com</t>
  </si>
  <si>
    <t>44158640</t>
  </si>
  <si>
    <t>LUCERO CARLOS MICHEL NESTOR</t>
  </si>
  <si>
    <t>616131MLCEL0</t>
  </si>
  <si>
    <t>AV TACNA 1530 LAMBAYEQUE-FERREÑAFE-FERREÑAFE  </t>
  </si>
  <si>
    <t>305-00377670-0-71</t>
  </si>
  <si>
    <t>939364261</t>
  </si>
  <si>
    <t>luceromichelover22@gmail.com</t>
  </si>
  <si>
    <t>48778094</t>
  </si>
  <si>
    <t>COVEÑAS JACINTO SANDRA ALISON</t>
  </si>
  <si>
    <t>648460SCJEI0</t>
  </si>
  <si>
    <t xml:space="preserve">ASOC. SAGRADO CORAZON DE JESUS MZ. R LT. 20 PIURA-PIURA-CASTILLA  </t>
  </si>
  <si>
    <t>0011-0579-0232960727</t>
  </si>
  <si>
    <t>931169040</t>
  </si>
  <si>
    <t>ali.cov95@gmail.com</t>
  </si>
  <si>
    <t>asl</t>
  </si>
  <si>
    <t xml:space="preserve">AREQUIPA 261 PIURA-PIURA-PIURA </t>
  </si>
  <si>
    <t>210-01-1091586</t>
  </si>
  <si>
    <t>927470268</t>
  </si>
  <si>
    <t>fernandezfloresfernando34@gmail.com</t>
  </si>
  <si>
    <t>48631625</t>
  </si>
  <si>
    <t>JUAREZ BRICEÑO VICTOR PAUL</t>
  </si>
  <si>
    <t>649531VJBRC8</t>
  </si>
  <si>
    <t>ASENT.H. SAN PEDRO MZ. A1 LT. 33 PIURA-TALARA-PARIÑAS  </t>
  </si>
  <si>
    <t>305-07650324-0-87</t>
  </si>
  <si>
    <t>913100093</t>
  </si>
  <si>
    <t>victorinojb46@gmail.com</t>
  </si>
  <si>
    <t>70557250</t>
  </si>
  <si>
    <t xml:space="preserve">LOPEZ MORALES JORGE ORLANDO </t>
  </si>
  <si>
    <t>639101JLMEA4</t>
  </si>
  <si>
    <t>CALL.JUNIN 925-PIURA-PIURA</t>
  </si>
  <si>
    <t>475-13372275-0-06</t>
  </si>
  <si>
    <t>jl.9219@hotmail.es</t>
  </si>
  <si>
    <t>44110151</t>
  </si>
  <si>
    <t>LOPEZ ROMAN ARTURO</t>
  </si>
  <si>
    <t>593821ALREA0</t>
  </si>
  <si>
    <t>CASERIO TASPA S/N PIURA-MORROPON-CHALACO</t>
  </si>
  <si>
    <t>974378177</t>
  </si>
  <si>
    <t>arturolopezroman@gmail.com</t>
  </si>
  <si>
    <t>48616869</t>
  </si>
  <si>
    <t>MEZA CANO JORGE LUIS</t>
  </si>
  <si>
    <t>589531JMCAO4</t>
  </si>
  <si>
    <t>AV. JOSE BALTA 3481 C.P.M PRIMERO DE MAYO LAMBAYEQUE-CHICLAYO-JOSE LEONARDO ORTIZ  </t>
  </si>
  <si>
    <t>0011-0288-0200319335</t>
  </si>
  <si>
    <t>976910779</t>
  </si>
  <si>
    <t>mezacanojorgeluis@gmail.com</t>
  </si>
  <si>
    <t>16582772</t>
  </si>
  <si>
    <t>BALLENA BALLENA NICOLAS</t>
  </si>
  <si>
    <t>MAESTRO DE OBRA</t>
  </si>
  <si>
    <t>528971NBBLL8</t>
  </si>
  <si>
    <t>QUINTA GAMARRA LAMBAYEQUE-CHICLAYO-PATAPO</t>
  </si>
  <si>
    <t>0011-0285-0202100636</t>
  </si>
  <si>
    <t>979061308</t>
  </si>
  <si>
    <t>nballena09@gmail.com</t>
  </si>
  <si>
    <t>46691335</t>
  </si>
  <si>
    <t>ZAVALA CALVA ANDERSON MARTIN</t>
  </si>
  <si>
    <t>CALLE SAN JUAN 1403 ASENT.H.JESUS MARIA PIURA-SULLANA-SULLANA</t>
  </si>
  <si>
    <t>31538366759098-</t>
  </si>
  <si>
    <t>948910222</t>
  </si>
  <si>
    <t>andeson.zavala@gmail.com</t>
  </si>
  <si>
    <t>77233778</t>
  </si>
  <si>
    <t>CHAPOÑAN SANTISTEBAN FRANCO JUNIOR</t>
  </si>
  <si>
    <t>672421FCSPT3</t>
  </si>
  <si>
    <t>CASERIO LA YOVERA LAMBAYEQUE-FERREÑAFE-PUEBLO NUEVO</t>
  </si>
  <si>
    <t>305-06532256-0-25</t>
  </si>
  <si>
    <t>956710378</t>
  </si>
  <si>
    <t>frankosantisteban03@gmail.com</t>
  </si>
  <si>
    <t>03691148</t>
  </si>
  <si>
    <t>CARRASCO TENE JORGE LUIS</t>
  </si>
  <si>
    <t>586391JCTRE5</t>
  </si>
  <si>
    <t>CALLE SANTA ELENA MZ B LT 28 ASENT H JOSE CARLOS MARIATEGUI PIURA-SULLANA-SULLANA  </t>
  </si>
  <si>
    <t>0011-0059-0200162510</t>
  </si>
  <si>
    <t>985793421</t>
  </si>
  <si>
    <t>dagochaco40@gmail.com</t>
  </si>
  <si>
    <t>16676771</t>
  </si>
  <si>
    <t>GRANDA VERA JUAN ELIO</t>
  </si>
  <si>
    <t>550621JGVNA1</t>
  </si>
  <si>
    <t>CALLE VARRYOC 145 LAMBAYEQUE-CHICLAYO-LA VICTORIA  </t>
  </si>
  <si>
    <t>juaneliograndavera@gmail.com</t>
  </si>
  <si>
    <t>47311412</t>
  </si>
  <si>
    <t>MELENDRES MINGA NOE</t>
  </si>
  <si>
    <t>CA. COMERCIO 149 CAS. PEDREGAL GRANDE PIURA-PIURA-CATACAOS</t>
  </si>
  <si>
    <t>475-94937576-0-97</t>
  </si>
  <si>
    <t>noe_17_92@hotmail.com</t>
  </si>
  <si>
    <t>48336311</t>
  </si>
  <si>
    <t>MUÑOZ ZEGARRA GILMER OVIDIO</t>
  </si>
  <si>
    <t>588501GMZOA5</t>
  </si>
  <si>
    <t>JR. LOS MALANGOS 414 ASOC. VIV NARANJAL LIMA-LIMA-SAN MARTIN DE PORRES </t>
  </si>
  <si>
    <t>305-00043192-0-15</t>
  </si>
  <si>
    <t>969429924</t>
  </si>
  <si>
    <t>melinacristina2793@gmail.com</t>
  </si>
  <si>
    <t>16764579</t>
  </si>
  <si>
    <t>MUÑOZ ZEGARRA PAUL VICENTE</t>
  </si>
  <si>
    <t>578221PMZOA7</t>
  </si>
  <si>
    <t>AV.BALTA 2070 URB.SAN CARLOS LAMBAYEQUE-CHICLAYO-JOSE LEONARDO ORTIZ  </t>
  </si>
  <si>
    <t>305-07384696-0-75</t>
  </si>
  <si>
    <t>923004914</t>
  </si>
  <si>
    <t>paulmunoz065@gmail.com</t>
  </si>
  <si>
    <t>41076272</t>
  </si>
  <si>
    <t>NONAJULCA DELGADO LUIS GERARDO</t>
  </si>
  <si>
    <t>584811LNDAG9</t>
  </si>
  <si>
    <t>CALLE CAROLINA 225 4TO.SECTOR DE URRUNAGA LAMBAYEQUE-CHICLAYO-JOSE LEONARDO ORTIZ</t>
  </si>
  <si>
    <t>305-01096407-0-69</t>
  </si>
  <si>
    <t>926561458</t>
  </si>
  <si>
    <t>luisgerardononajulcadelgado@gmail.com</t>
  </si>
  <si>
    <t>75531916</t>
  </si>
  <si>
    <t>FARROÑAN MIMBELA ALEXIS JHOAN</t>
  </si>
  <si>
    <t>680571AFMRB0</t>
  </si>
  <si>
    <t xml:space="preserve">ASENT.H. MIRAMAR DE LA PRADERA MZ. C LT. 17 LAMBAYEQUE-CHICLAYO-CHICLAYO  </t>
  </si>
  <si>
    <t>305-73875516-0-19</t>
  </si>
  <si>
    <t>900494336</t>
  </si>
  <si>
    <t>alexisfarronan@gmail.com</t>
  </si>
  <si>
    <t>41677233</t>
  </si>
  <si>
    <t>HERRERA RUIDIAS OMAR FERMIN</t>
  </si>
  <si>
    <t>603801OHRRD9</t>
  </si>
  <si>
    <t>CALLE ARGENTINA 839 LAMBAYEQUE-CHICLAYO-JOSE LEONARDO ORTIZ  </t>
  </si>
  <si>
    <t>455-7880489646-2-93</t>
  </si>
  <si>
    <t>904416625</t>
  </si>
  <si>
    <t>syramnedcastillo@gmail.com</t>
  </si>
  <si>
    <t>42212960</t>
  </si>
  <si>
    <t>TORRES GIL WILSON MARDONI</t>
  </si>
  <si>
    <t>562391WTGRL9</t>
  </si>
  <si>
    <t>CALLE JOSE C. MAREATEGUI SECTOR 09 970 LAMBAYEQUE-CHICLAYO-JOSE LEONARDO ORTIZ </t>
  </si>
  <si>
    <t>305-07648505-0-49</t>
  </si>
  <si>
    <t>938283727</t>
  </si>
  <si>
    <t>torresgilwilsonmardoni@gmail.com</t>
  </si>
  <si>
    <t>46573145</t>
  </si>
  <si>
    <t>BURGOS CORNEJO KEVIN LOTHAR</t>
  </si>
  <si>
    <t>630351KBCGN9</t>
  </si>
  <si>
    <t>URB.POPULAR MARIANO SANTOS MZ. G LT. 20 PIURA-SULLANA-SULLANA </t>
  </si>
  <si>
    <t>0011-0814-0224730247</t>
  </si>
  <si>
    <t>981131709</t>
  </si>
  <si>
    <t>kevinbc.3101@gmail.com</t>
  </si>
  <si>
    <t>71696618</t>
  </si>
  <si>
    <t>CAJO MORALES MARLON JOSE JEAN PAUL</t>
  </si>
  <si>
    <t>646421MCMOA3</t>
  </si>
  <si>
    <t>CALLE MANUEL ANGELES PUEBLO JOVEN LOS ANGELES MZ. B LT. 11 LAMBAYEQUE-FERREÑAFE-FERREÑAFE  </t>
  </si>
  <si>
    <t>0011-0579-0235068264</t>
  </si>
  <si>
    <t>971666745</t>
  </si>
  <si>
    <t>marlonjosejeanpaulcajomorales@gmail.com</t>
  </si>
  <si>
    <t>48178941</t>
  </si>
  <si>
    <t>CHILON HUAMAN SANDRA NOEMI</t>
  </si>
  <si>
    <t>642150SCHLM5</t>
  </si>
  <si>
    <t>CALLE ATUSPARIAS 402 UPIS ATUSPARIAS LAMBAYEQUE-CHICLAYO-JOSE LEONARDO ORTIZ</t>
  </si>
  <si>
    <t>305-07728467-0-18</t>
  </si>
  <si>
    <t>912534661</t>
  </si>
  <si>
    <t>chilonsandra4@gmail.com</t>
  </si>
  <si>
    <t>47689770</t>
  </si>
  <si>
    <t>CUEVA HUAMAN ROYNER JESUS</t>
  </si>
  <si>
    <t>CALLE SANCHEZ CERRO CPM VILLA HERMOSA MZ. Z3 LT. 8A LAMBAYEQUE-CHICLAYO-JOSE LEONARDO ORTIZ</t>
  </si>
  <si>
    <t>0011-0796-0200290266</t>
  </si>
  <si>
    <t>995103796</t>
  </si>
  <si>
    <t>roynercueva67@gmail.com</t>
  </si>
  <si>
    <t>44532026</t>
  </si>
  <si>
    <t>ESCUDERO ZEÑA PILAR DEL MILAGRO</t>
  </si>
  <si>
    <t>CALLE LOS CEREZOS 399 C.P.M. ARTESANOS INDEPENDIENTES LAMBAYEQUE-CHICLAYO-JOSE LEONARDO ORTIZ  </t>
  </si>
  <si>
    <t>04-250-999688/018-250-004250999688-12</t>
  </si>
  <si>
    <t>945439784</t>
  </si>
  <si>
    <t>pilarescuderozena@gmail.com</t>
  </si>
  <si>
    <t>75087983</t>
  </si>
  <si>
    <t>FERNANDEZ CARHUAPOMA JAN POOL</t>
  </si>
  <si>
    <t>CALLE AREQUIPA 261 PIURA-PIURA-PIURA</t>
  </si>
  <si>
    <t>935673075</t>
  </si>
  <si>
    <t>libra982011@hotmail.com</t>
  </si>
  <si>
    <t>48558875</t>
  </si>
  <si>
    <t>JULCA CANAQUIRI JHON PIER</t>
  </si>
  <si>
    <t>348301JJCCA2</t>
  </si>
  <si>
    <t>PSJ. RIOJA 143 LORETO-ALTO AMAZONAS-YURIMAGUAS </t>
  </si>
  <si>
    <t>0011-0814-0225436024</t>
  </si>
  <si>
    <t>954168708</t>
  </si>
  <si>
    <t>julcajhon23@gmail.com</t>
  </si>
  <si>
    <t>43818393</t>
  </si>
  <si>
    <t>JULCA PUELLES RAMON POMPEYO</t>
  </si>
  <si>
    <t>CAPATAZ</t>
  </si>
  <si>
    <t>587311RJPCL6</t>
  </si>
  <si>
    <t>CALLE LA CRUZ 121 UPIS CRUZ DEL PERDON LAMBAYEQUE-CHICLAYO-CHICLAYO  </t>
  </si>
  <si>
    <t>305-08062974-0-05</t>
  </si>
  <si>
    <t>947261829</t>
  </si>
  <si>
    <t>rjulcapuelles@gmail.com</t>
  </si>
  <si>
    <t>75871386</t>
  </si>
  <si>
    <t>LLONTOP VILLALOBOS SANTIAGO ALEXANDER</t>
  </si>
  <si>
    <t>PEON FIERRERO</t>
  </si>
  <si>
    <t>674831SLVNL8</t>
  </si>
  <si>
    <t>AV. AUGUSTO B. LEGUIA ASENT.H. PUERTO ARTURO MZ. C LT. 09 LAMBAYEQUE-CHICLAYO-REQUE</t>
  </si>
  <si>
    <t>0011-0579-0217424533</t>
  </si>
  <si>
    <t>923332520</t>
  </si>
  <si>
    <t>samtiagollontop@gmail.com</t>
  </si>
  <si>
    <t>73377024</t>
  </si>
  <si>
    <t>MONSALVE CORONADO KELY MEDALY</t>
  </si>
  <si>
    <t>JR. INCA TUPAC YUPANQUI CAJAMARCA-CAJAMARCA-LOS BAÑOS DEL INCA</t>
  </si>
  <si>
    <t>0011-0144-0200394376</t>
  </si>
  <si>
    <t>925742804</t>
  </si>
  <si>
    <t>kelymedalymc@hotmail.com</t>
  </si>
  <si>
    <t>16683661</t>
  </si>
  <si>
    <t>REYES VINCES VICTOR ROLANDO</t>
  </si>
  <si>
    <t>543351VRVEC8</t>
  </si>
  <si>
    <t>CALLEISABEL AL CATOLICA 709 UPIS CRUZ DE LA ESPERANZA LAMBAYEQUE-CHICLAYO-CHICLAYO</t>
  </si>
  <si>
    <t>0011-0796-060200290274</t>
  </si>
  <si>
    <t>967019399</t>
  </si>
  <si>
    <t>reyesvincesvictorrolando@gmail.com</t>
  </si>
  <si>
    <t>44087561</t>
  </si>
  <si>
    <t>SAAVEDRA YEPES CARLOS ALBERTO</t>
  </si>
  <si>
    <t>606181CSYVE3</t>
  </si>
  <si>
    <t>UNION 634 LORETO-MAYNAS-PUNCHANA </t>
  </si>
  <si>
    <t>0011-0814-0275422318</t>
  </si>
  <si>
    <t>930274212</t>
  </si>
  <si>
    <t>saavedrayepescarlosalberto@gmail.com</t>
  </si>
  <si>
    <t>16696321</t>
  </si>
  <si>
    <t>VASQUEZ CUBAS JAIME ISABEL</t>
  </si>
  <si>
    <t>CALLE MANUEL SEOANE 125 LAMBAYEQUE-CHICLAYO-LA VICTORIA </t>
  </si>
  <si>
    <t>305-75421000-0-15</t>
  </si>
  <si>
    <t>957538668</t>
  </si>
  <si>
    <t>jaimevasquezcubas0@gmail.com</t>
  </si>
  <si>
    <t>46375102</t>
  </si>
  <si>
    <t>VELA VILCHEZ VANESSA</t>
  </si>
  <si>
    <t>629200VVVAC8</t>
  </si>
  <si>
    <t>AV. ISABEL LA CATOLICA 709 CRUZ DE LA ESPERANZA LAMBAYEQUE-CHICLAYO-CHICLAYO </t>
  </si>
  <si>
    <t>305-02902551-0-56</t>
  </si>
  <si>
    <t>943308587</t>
  </si>
  <si>
    <t>vane199026@gmail.com</t>
  </si>
  <si>
    <t>16631027</t>
  </si>
  <si>
    <t>VERGARA VILCHEZ SEGUNDO MARIANO</t>
  </si>
  <si>
    <t>CALLE LAS ACACIAS URB CARLOS STEIN CHAVEZ MZ. P LT. 14 LAMBAYEQUE-CHICLAYO-JOSE LEONARDO ORTIZ  </t>
  </si>
  <si>
    <t>0011-0288-005001592083</t>
  </si>
  <si>
    <t>978426146</t>
  </si>
  <si>
    <t>marianito_67_piscis@hotmail.com</t>
  </si>
  <si>
    <t>40915914</t>
  </si>
  <si>
    <t>YUPANQUI FERNANDEZ YENY MEREYDA</t>
  </si>
  <si>
    <t xml:space="preserve">SANTA MAGDALENA 349 DPTO. 4 PB BARRACAS AMERICA-ARGENTINA-BUENOS AIRES  </t>
  </si>
  <si>
    <t>570-71373244-0-39</t>
  </si>
  <si>
    <t>944999045</t>
  </si>
  <si>
    <t>yeniyem12@gmail.com</t>
  </si>
  <si>
    <t>75326882</t>
  </si>
  <si>
    <t>BUSTAMANTE AQUINO CARLOS WILFREDO</t>
  </si>
  <si>
    <t>665601CBATI6</t>
  </si>
  <si>
    <t xml:space="preserve">	C.P.M. LA UNION MZ. P LT. 06 LAMBAYEQUE-CHICLAYO-POMALCA.</t>
  </si>
  <si>
    <t>305-91352252-0-88</t>
  </si>
  <si>
    <t>948140537</t>
  </si>
  <si>
    <t>fustamantew_libra@hotmail.com</t>
  </si>
  <si>
    <t>47893232</t>
  </si>
  <si>
    <t>MANAYAY REYES FAUSTINO</t>
  </si>
  <si>
    <t>641921FMRAE1</t>
  </si>
  <si>
    <t>PROLONG. SUCRE MZ I LT 25 ERNESTO VILCHEZ ALCANTARA LAMBAYEQUE-FERREÑAFE-FERREÑAFE </t>
  </si>
  <si>
    <t>305-99839705-0-72</t>
  </si>
  <si>
    <t>971024913</t>
  </si>
  <si>
    <t>faustinomanayayreyes@gmail.com</t>
  </si>
  <si>
    <t>03363067</t>
  </si>
  <si>
    <t>CHAVEZ SILVA OSCAR</t>
  </si>
  <si>
    <t>OPERARIO FIERRERO</t>
  </si>
  <si>
    <t>544281OCSVV8</t>
  </si>
  <si>
    <t>CALLE RICARDO PALMA MZ.E LT.15 PIURA-MORROPON-MORROPON </t>
  </si>
  <si>
    <t>475-97661819-0-59</t>
  </si>
  <si>
    <t>oscarchavezsilva19@gmail.com</t>
  </si>
  <si>
    <t>45021609</t>
  </si>
  <si>
    <t>MEDINA LOPEZ MANUEL JESUS</t>
  </si>
  <si>
    <t>606721MMLIE2</t>
  </si>
  <si>
    <t>CALLE LOS ANGELES 824 PIURA-MORROPON-MORROPN</t>
  </si>
  <si>
    <t>475-08392379-0-08</t>
  </si>
  <si>
    <t>mmedinalopez72@gmail.com</t>
  </si>
  <si>
    <t>48540497</t>
  </si>
  <si>
    <t>MANAYAY PAICO JUAN CARLOS</t>
  </si>
  <si>
    <t>641301JMPAC0</t>
  </si>
  <si>
    <t xml:space="preserve">VIOLETA MZ. C LT 18 PP.JJ FUENTES LINARES II LAMBAYEQUE-FERREÑAFE-PUEBLO NUEVO  </t>
  </si>
  <si>
    <t>415-02977970-0-47</t>
  </si>
  <si>
    <t>994089421</t>
  </si>
  <si>
    <t>manayaypaicojuancarlos@gmail.com</t>
  </si>
  <si>
    <t>74868094</t>
  </si>
  <si>
    <t>RODRIGUEZ CHAMBA FELIPE</t>
  </si>
  <si>
    <t>659201BRCRM7</t>
  </si>
  <si>
    <t>P.J SANTA JULIA MZ E LT 14 PIURA-MORROPÓN-MORROPÓN</t>
  </si>
  <si>
    <t>475-71068995020</t>
  </si>
  <si>
    <t>rodriguez1224@hotmail.com</t>
  </si>
  <si>
    <t>16687716</t>
  </si>
  <si>
    <t>BARRANTES CHAQUI NEYSER LUIS</t>
  </si>
  <si>
    <t>CALLE AYACUCHO 670 PJ GARCES LAMBAYEQUE-CHICLAYO-JOSE LEONARDO ORTIZ</t>
  </si>
  <si>
    <t>305-05822784-0-86</t>
  </si>
  <si>
    <t>neiserbarrantes1969@hotmail.com</t>
  </si>
  <si>
    <t>74730454</t>
  </si>
  <si>
    <t>BENITES YUPANQUI HEYMA FIORELA</t>
  </si>
  <si>
    <t>673370HBYIA7</t>
  </si>
  <si>
    <t>CALLE RUMANIA 153 C.V. COVISEDAPAT LA LIBERTAD-TRUJILLO-TRUJILLO</t>
  </si>
  <si>
    <t>570-02426066-0-25</t>
  </si>
  <si>
    <t>benites24fiorela@gmail.com</t>
  </si>
  <si>
    <t>16713390</t>
  </si>
  <si>
    <t>LESCANO ENEQUE OSCAR ALBERTO</t>
  </si>
  <si>
    <t>CALLE BRASIL 961 C.P.M. VICTOR R.H. DE LA TORE LAMBAYEQUE-CHICLAYO-JOSE LEONARDO ORTIZ  </t>
  </si>
  <si>
    <t>305-07616977-0-02</t>
  </si>
  <si>
    <t>oscarlescano123@outlook.com</t>
  </si>
  <si>
    <t>47518761</t>
  </si>
  <si>
    <t>MARTINEZ SARRIN CARLA MIRELLY</t>
  </si>
  <si>
    <t>629750CMSTR8</t>
  </si>
  <si>
    <t>CALLE INCANATO 160 LAMBAYEQUE-CHICLAYO-JOSE LEONARDO ORTIZ  </t>
  </si>
  <si>
    <t>305-95242987-0-23</t>
  </si>
  <si>
    <t>carlamirellymartinezsarrin@gmail.com</t>
  </si>
  <si>
    <t>16758873</t>
  </si>
  <si>
    <t>MENDOZA REQUE EDWARD CRUZ</t>
  </si>
  <si>
    <t>CALLE SAN ANTONIO 220 LAMBAYEQUE-CHICLAYO-JOSE LEONARDO ORTIZ</t>
  </si>
  <si>
    <t>0011-0814-027632491319</t>
  </si>
  <si>
    <t>edwardmendoza76@hotmail.com</t>
  </si>
  <si>
    <t>70579769</t>
  </si>
  <si>
    <t>HERRERA FERNANDEZ EDGAR NILTON</t>
  </si>
  <si>
    <t>AV. JOSE E. LORA Y LORA 1456 URB SANTA MARIA LAMBAYEQUE-CHICLAYO-CHICLAYO </t>
  </si>
  <si>
    <t>0011-0814-022365842914</t>
  </si>
  <si>
    <t>hednil9@gmail.com</t>
  </si>
  <si>
    <t>41752236</t>
  </si>
  <si>
    <t>RIVERA VELASQUEZ JULIO CESAR</t>
  </si>
  <si>
    <t>599221JRVEA4</t>
  </si>
  <si>
    <t>CALLE HUSARES DE JUNIN 756 LAMBAYEQUE-CHICLAYO-JOSE LEONARDO ORTIZ </t>
  </si>
  <si>
    <t>30597931376067</t>
  </si>
  <si>
    <t>CESARLUISRIVERAMIO@GMAIL.COM</t>
  </si>
  <si>
    <t>16766267</t>
  </si>
  <si>
    <t>SANCHEZ DIAZ SEGUNDO EPIFANO</t>
  </si>
  <si>
    <t>CALLE INTI RAYMI 1994 LAMBAYEQUE-CHICLAYO-LA VICTORIA</t>
  </si>
  <si>
    <t>194-93632724-0-07</t>
  </si>
  <si>
    <t>984356711</t>
  </si>
  <si>
    <t>segundosanchez625@gmail.com</t>
  </si>
  <si>
    <t>73761666</t>
  </si>
  <si>
    <t>YUPANQUI FERNANDEZ JOSE LUIS</t>
  </si>
  <si>
    <t>CALLE RUMANIA 153 C.V COVISEDAPAT LA LIBERTAD-TRUJILLO-TRUJILLO  </t>
  </si>
  <si>
    <t>570-07707840-0-50</t>
  </si>
  <si>
    <t>yupanquievelina@gmail.com</t>
  </si>
  <si>
    <t>00837813</t>
  </si>
  <si>
    <t>GINES CASAS FAUSTINO LORENZO</t>
  </si>
  <si>
    <t>559731FGCEA8</t>
  </si>
  <si>
    <t>CALLE ILO 171 P. JOVEN SANTA LUCIA LAMBAYEQUE-FERREÑAFE-FERREÑAFE  </t>
  </si>
  <si>
    <t>305-95607533-0-51</t>
  </si>
  <si>
    <t>908604368</t>
  </si>
  <si>
    <t>LORENZOGINESCASAS@GMAIL.COM</t>
  </si>
  <si>
    <t>43913370</t>
  </si>
  <si>
    <t>GONZALES PISFIL WILLIAM IVAN</t>
  </si>
  <si>
    <t>CASERIO SANTA CATALINA LAMBAYEQUE-CHICLAYO-MONSEFU  </t>
  </si>
  <si>
    <t>305-08219798-0-12</t>
  </si>
  <si>
    <t>997764410</t>
  </si>
  <si>
    <t>wulianivangonzalespisfil@gmail.com</t>
  </si>
  <si>
    <t>47639682</t>
  </si>
  <si>
    <t xml:space="preserve">PEÑA ROMAN JULIO CESAR </t>
  </si>
  <si>
    <t>634351JPRAA1</t>
  </si>
  <si>
    <t>PP.JJ SANTA JULIA MZ. C LT. 22 PIURA-MORROPON-MORROPON  </t>
  </si>
  <si>
    <t>984192574</t>
  </si>
  <si>
    <t>Julio_18_2013@hmail.com</t>
  </si>
  <si>
    <t>74465693</t>
  </si>
  <si>
    <t>VENTURA VARGAS FERNANDO</t>
  </si>
  <si>
    <t>305-71461954-0-78</t>
  </si>
  <si>
    <t>936524605</t>
  </si>
  <si>
    <t>ferventuravargas@gmail.com</t>
  </si>
  <si>
    <t>40323143</t>
  </si>
  <si>
    <t>MARTINEZ LAZO CARLOS ALBERTO</t>
  </si>
  <si>
    <t>530061CMLTO0</t>
  </si>
  <si>
    <t>AV. EL CAMPESINO 1025 CERCANO DE MONSEFU LAMBAYEQUE-CHICLAYO-MONSEFU </t>
  </si>
  <si>
    <t>0011-0288-0200331513</t>
  </si>
  <si>
    <t>980615493</t>
  </si>
  <si>
    <t>carlosalbertomartinezlazo39@gmail.com</t>
  </si>
  <si>
    <t>45637024</t>
  </si>
  <si>
    <t>QUISPE ALBURUQUEQUE FABIAN RONALD</t>
  </si>
  <si>
    <t>618521FQASU1</t>
  </si>
  <si>
    <t>CL GRAU 306 LAMBAYEQUE-FERREÑAFE-FERREÑAFE </t>
  </si>
  <si>
    <t>305-98713098-0-85</t>
  </si>
  <si>
    <t>ronaldqa18@gmail.com</t>
  </si>
  <si>
    <t>09106698</t>
  </si>
  <si>
    <t>CARRANZA AMES ROICY BENJAMIN</t>
  </si>
  <si>
    <t>MZ L3 LT 6 COLLIQUE IV ZN COMAS LIMA-LIMA-COMAS</t>
  </si>
  <si>
    <t>0011-0166-0200717140</t>
  </si>
  <si>
    <t>roysicarranza@gmail.com</t>
  </si>
  <si>
    <t>47091461</t>
  </si>
  <si>
    <t>PISCOYA LOPEZ REYNA ANGELICA</t>
  </si>
  <si>
    <t>SECRETARIA</t>
  </si>
  <si>
    <t>CL.VILMA CHAVESTA 285 P.JOVEN LAS MERCEDES LAMBAYEQUE-FERREÑAFE-FERREÑAFE </t>
  </si>
  <si>
    <t>305-93677822-0-48</t>
  </si>
  <si>
    <t>reyna17070306@gmail.com</t>
  </si>
  <si>
    <t>46493713</t>
  </si>
  <si>
    <t>JARAMILLO JUAREZ CLEYDER ISMAEL</t>
  </si>
  <si>
    <t>630071CJJAR2</t>
  </si>
  <si>
    <t>VILLA BATANES MZ G1 LT 01 PIURA-MORROPON-CHULUCANAS </t>
  </si>
  <si>
    <t>475-78406823-0-68</t>
  </si>
  <si>
    <t>cleyderjaramillo19@gmail.com</t>
  </si>
  <si>
    <t>42123532</t>
  </si>
  <si>
    <t>PAZ ROSALES HENRY MANUEL</t>
  </si>
  <si>
    <t>605861HPRZA0</t>
  </si>
  <si>
    <t>ASENT.H. SANTA JULIA MZ. P LT. 16 PIURA-MORROPON-MORROPON</t>
  </si>
  <si>
    <t>475-76105002-0-97</t>
  </si>
  <si>
    <t>945347595</t>
  </si>
  <si>
    <t>henrymanuelpazrosales@gmail.com</t>
  </si>
  <si>
    <t>43011885</t>
  </si>
  <si>
    <t>RUIZ CONTRERAS ABRAHAM</t>
  </si>
  <si>
    <t>598481ARCZT9</t>
  </si>
  <si>
    <t>MZ.341 0002 SEC.PAMPA EL TORO LAMBAYEQUE-CHICLAYO-TUMAN  </t>
  </si>
  <si>
    <t>0011-0814-0222487078</t>
  </si>
  <si>
    <t>985143176</t>
  </si>
  <si>
    <t>abruco70@gmail.com</t>
  </si>
  <si>
    <t>41318458</t>
  </si>
  <si>
    <t xml:space="preserve">SANCHEZ HUERTAS CARLOS </t>
  </si>
  <si>
    <t>598011CSHCR7</t>
  </si>
  <si>
    <t>ASENT.H.RICARDO PALMA MZ.F LT.05 PIURA-MORROPON-MORROPON </t>
  </si>
  <si>
    <t>04-199-178496</t>
  </si>
  <si>
    <t>966544610</t>
  </si>
  <si>
    <t>sanchezhuertascarlos.81@gmail.com</t>
  </si>
  <si>
    <t>47644861</t>
  </si>
  <si>
    <t>VALLADOLID SAAVEDRA JAN PIER EULOGIO</t>
  </si>
  <si>
    <t>ASENT.H. LA PRIMAVERA I ETAPA MZ. C1 LT. 12 PIURA-PIURA-CASTILLA </t>
  </si>
  <si>
    <t>009-467-204670241027-26</t>
  </si>
  <si>
    <t>yampiervalla100@gmail.com</t>
  </si>
  <si>
    <t>48822591</t>
  </si>
  <si>
    <t>BECERRA TORRES THALIA</t>
  </si>
  <si>
    <t>652340TBTER0</t>
  </si>
  <si>
    <t>CALLE LA UNION 193 PJ NUEVO SAN LORENZO LAMBAYEQUE-CHICLAYO-JOSE LEONARDO ORTIZ </t>
  </si>
  <si>
    <t>305-94879895-0-62</t>
  </si>
  <si>
    <t>971255184</t>
  </si>
  <si>
    <t>thaliabecerratorres0@gmail.com</t>
  </si>
  <si>
    <t>10585175</t>
  </si>
  <si>
    <t>BLANCO CONDORI ERIKA JANET</t>
  </si>
  <si>
    <t>582060EBCND5</t>
  </si>
  <si>
    <t>CALLE 129 MZ.B LT.38 PROGRAMA LA BASILIA ASOC. INCA MANCO CAPAC LIMA-LIMA-SAN JUAN DE LURIGANCHO</t>
  </si>
  <si>
    <t>0011-0285-0202447794</t>
  </si>
  <si>
    <t>954377437</t>
  </si>
  <si>
    <t>yanetbla99@gmail.com</t>
  </si>
  <si>
    <t>43201403</t>
  </si>
  <si>
    <t>RAMOS CHERO ELIAS</t>
  </si>
  <si>
    <t>OPERARIO GASFITERO</t>
  </si>
  <si>
    <t>613141ERCOR4</t>
  </si>
  <si>
    <t>CALLE SIMON BOLIVAR 306 LAMBAYEQUE-CHICLAYO-REQUE  </t>
  </si>
  <si>
    <t>0011-0814-0210972345</t>
  </si>
  <si>
    <t>959831164</t>
  </si>
  <si>
    <t>eliasramoschero1985@gmail.com</t>
  </si>
  <si>
    <t>80689736</t>
  </si>
  <si>
    <t>SOSA MONTAÑO KATTIA BERENICE</t>
  </si>
  <si>
    <t>578010KSMAT5</t>
  </si>
  <si>
    <t>CALLE HUSARES DE JUNIN 315 URB. SAN CARLOS LAMBAYEQUE-CHICLAYO-JOSE LEONARDO ORTIZ</t>
  </si>
  <si>
    <t>305-00188226-0-14</t>
  </si>
  <si>
    <t>919197508</t>
  </si>
  <si>
    <t>berenicesosam@gmail.com</t>
  </si>
  <si>
    <t>17640465</t>
  </si>
  <si>
    <t>AHUMADA GONZALES CESAR ENRIQUE</t>
  </si>
  <si>
    <t>576881CAGMZ8</t>
  </si>
  <si>
    <t>CALLE SAN PEDRO MZ C LT 05 ASENT.H. PORTADA DE BELEN LAMBAYEQUE-LAMBAYEQUE-MORROPE  </t>
  </si>
  <si>
    <t>545-71133341-0-88</t>
  </si>
  <si>
    <t>983165452</t>
  </si>
  <si>
    <t>cesarenriqueahumada75@gmail.com</t>
  </si>
  <si>
    <t>41604692</t>
  </si>
  <si>
    <t>PELTROCHE RODRIGUEZ EXEQUIEL</t>
  </si>
  <si>
    <t>292901EPRTR0</t>
  </si>
  <si>
    <t>CALLE NICARAGUA 1629 LAMBAYEQUE-CHICLAYO-CHICLAYO  </t>
  </si>
  <si>
    <t>305-4578644-0-35</t>
  </si>
  <si>
    <t>955942387</t>
  </si>
  <si>
    <t>kelosolterosabroso@gmail.com</t>
  </si>
  <si>
    <t>44967247</t>
  </si>
  <si>
    <t xml:space="preserve">SIGUEÑAS REYES JOSE WILLIAM </t>
  </si>
  <si>
    <t>621311JSRUE2</t>
  </si>
  <si>
    <t>CALLE LOS SEMBRADORES 115 C.P.M.ENRIQUE LOPEZ ALBUJAR LAMBAYEQUE-CHICLAYO-CHICLAYO  </t>
  </si>
  <si>
    <t>305-38847761-0-48</t>
  </si>
  <si>
    <t>988718137</t>
  </si>
  <si>
    <t>williamsiguenaz@gmail.com</t>
  </si>
  <si>
    <t>75875337</t>
  </si>
  <si>
    <t>TINEO TINEO JOSUE</t>
  </si>
  <si>
    <t>659861JTTEE2</t>
  </si>
  <si>
    <t>CASERIO CHIGNIA ALTA PIURA-HUANCABAMBA-HUARMACA</t>
  </si>
  <si>
    <t>74728694</t>
  </si>
  <si>
    <t>VILCHEZ ALABARCA JUAN CARLOS</t>
  </si>
  <si>
    <t>CALLE LA VICTORIA 20 CPM URRUNAGA V SECTOR LT. 12 LAMBAYEQUE-CHICLAYO-JOSE LEONARDO ORTIZ  </t>
  </si>
  <si>
    <t>305-90188368-0-47</t>
  </si>
  <si>
    <t>973661945</t>
  </si>
  <si>
    <t>juancarlosvilchezalabarca0@gmail.com</t>
  </si>
  <si>
    <t>27693337</t>
  </si>
  <si>
    <t>BERRU SANTOS ALINDOR</t>
  </si>
  <si>
    <t>233471ABSRT5</t>
  </si>
  <si>
    <t>C.P.M.SAN JULIO MZ.F LT.30 LAMBAYEQUE-CHICLAYO-CHICLAYO  </t>
  </si>
  <si>
    <t>990799628</t>
  </si>
  <si>
    <t>berrusac@gmail.com</t>
  </si>
  <si>
    <t>16771285</t>
  </si>
  <si>
    <t>BRAVO SAAVEDRA REGULO</t>
  </si>
  <si>
    <t>187141RBSVV6</t>
  </si>
  <si>
    <t>C.P.M SAN MIGUEL MZ. Q LT. 26 LAMBAYEQUE-CHICLAYO-JOSE LEONARDO ORTIZ</t>
  </si>
  <si>
    <t>941851091</t>
  </si>
  <si>
    <t>27665921</t>
  </si>
  <si>
    <t>JUAPE HOYOS GREGORIO</t>
  </si>
  <si>
    <t>210661GJHPO8</t>
  </si>
  <si>
    <t>MZ.A LT.23 P.JOVEN 7 DE AGOSTO LAMBAYEQUE-CHICLAYO-LA VICTORIA  </t>
  </si>
  <si>
    <t>910931136</t>
  </si>
  <si>
    <t>gregoriojhconstrucciones@hotmail.com</t>
  </si>
  <si>
    <t>16783451</t>
  </si>
  <si>
    <t>SOLIS ZAPATA JOSE ANIBAL</t>
  </si>
  <si>
    <t>MZ Ñ LT 11 P. JOVEN FANNY ABANTO CALLE LAMBAYEQUE-CHICLAYO-CHICLAYO  </t>
  </si>
  <si>
    <t>0011-0796-080200290517</t>
  </si>
  <si>
    <t>981936873</t>
  </si>
  <si>
    <t>solisanibal485@gmail.com</t>
  </si>
  <si>
    <t>43897468</t>
  </si>
  <si>
    <t>ZAMORA MANAY RAUL</t>
  </si>
  <si>
    <t>PRIMERO DE MAYO 818 URB. URRUNAGA LAMBAYEQUE-CHICLAYO-JOSE LEONARDO ORTIZ </t>
  </si>
  <si>
    <t>930776568</t>
  </si>
  <si>
    <t>Raul050985@hotmail.com</t>
  </si>
  <si>
    <t>76375861</t>
  </si>
  <si>
    <t>ALBURUQUEQUE GUEVARA DARWIN ANTONIO</t>
  </si>
  <si>
    <t>647161DAGUV3</t>
  </si>
  <si>
    <t>LOTIZACION SAN JORGE MZ. 1 LT. 10 LAMBAYEQUE-FERREÑAFE-FERREÑAFE </t>
  </si>
  <si>
    <t>305-97250494-0-08</t>
  </si>
  <si>
    <t>44815312</t>
  </si>
  <si>
    <t>BENITES DURAND WILLIAM</t>
  </si>
  <si>
    <t>576121WBDIA8</t>
  </si>
  <si>
    <t>U.VECINAL VILLA MERCEDES MZ. C LT. 24 LAMBAYEQUE-FERREÑAFE-FERREÑAFE  </t>
  </si>
  <si>
    <t>545-70147465-0-53</t>
  </si>
  <si>
    <t>907468852</t>
  </si>
  <si>
    <t>william7506@hotmail.com</t>
  </si>
  <si>
    <t>46836483</t>
  </si>
  <si>
    <t>CARRASCO CASTAÑEDA YRVIN GEYNER</t>
  </si>
  <si>
    <t>333031YCCRT1</t>
  </si>
  <si>
    <t>CALLE HUAYNA CAPAC 1593 LAMBAYEQUE-CHICLAYO-LA VICTORIA</t>
  </si>
  <si>
    <t>irvin_er080391@hotmail.com</t>
  </si>
  <si>
    <t>75956686</t>
  </si>
  <si>
    <t>CIEZA SALAS ALONZO JEFERSON</t>
  </si>
  <si>
    <t>659001ACSZA5</t>
  </si>
  <si>
    <t>CALLE RICHARD GORDON 632 URB URRUNAGA LAMBAYEQUE-CHICLAYO-JOSE LEONARDO ORTIZ </t>
  </si>
  <si>
    <t>996862631</t>
  </si>
  <si>
    <t>alonzojeferson18@gmail.com</t>
  </si>
  <si>
    <t>42274688</t>
  </si>
  <si>
    <t>DIAZ PONCE LOUIS ERNESTH STEVE</t>
  </si>
  <si>
    <t>606711LDPZC4</t>
  </si>
  <si>
    <t>CALLE PANAMA 856 URRUNAGA LAMBAYEQUE-CHICLAYO-JOSE LEONARDO ORTIZ </t>
  </si>
  <si>
    <t>998542552</t>
  </si>
  <si>
    <t>mitsukiokasaki@gmail.com</t>
  </si>
  <si>
    <t>17453213</t>
  </si>
  <si>
    <t>LOPEZ CARRASCO ALEX ALBERTO</t>
  </si>
  <si>
    <t>584461ALCER0</t>
  </si>
  <si>
    <t>CALLE LA CONSTRUCCION 13 BATANGRANDE LAMBAYEQUE-FERREÑAFE-PITIPO</t>
  </si>
  <si>
    <t>955629356</t>
  </si>
  <si>
    <t>lopezcarrascoalexalberto@gmail.com</t>
  </si>
  <si>
    <t>71054025</t>
  </si>
  <si>
    <t>MORI BARBOZA GIANCARLO HERNAN</t>
  </si>
  <si>
    <t>655641GMBIB6</t>
  </si>
  <si>
    <t>A.H. LUCY DE VILLANUEVA MZ. B LT. 24 PIURA-TALARA-PARIÑAS</t>
  </si>
  <si>
    <t>903595409</t>
  </si>
  <si>
    <t>carlosmori377@gmail.com</t>
  </si>
  <si>
    <t>43248845</t>
  </si>
  <si>
    <t>ROJAS PANTA JOEL ALAN</t>
  </si>
  <si>
    <t>612851JRPAT2</t>
  </si>
  <si>
    <t>CALLE HUSARES DE JUNIN 285 C.P.M. SAN CARLOS LAMBAYEQUE-CHICLAYO-JOSE LEONARDO ORTIZ</t>
  </si>
  <si>
    <t>983785925</t>
  </si>
  <si>
    <t>rojasjoejair@gmail.com</t>
  </si>
  <si>
    <t>43920929</t>
  </si>
  <si>
    <t>SALAZAR CHUNGA ROLANDO ARNALDO</t>
  </si>
  <si>
    <t>605451RSCAN0</t>
  </si>
  <si>
    <t>CALLE NACIONALISMO 275 UPIS CRUZ DEL PERDON LAMBAYEQUE-CHICLAYO-CHICLAYO</t>
  </si>
  <si>
    <t>920512067</t>
  </si>
  <si>
    <t>salazarchunga11@gmail.com</t>
  </si>
  <si>
    <t>48713050</t>
  </si>
  <si>
    <t>BARRERA FERRE JUAN CARLOS</t>
  </si>
  <si>
    <t>651311JBFRR4</t>
  </si>
  <si>
    <t>CALLE CAHUIDE 370 LAMBAYEQUE-FERREÑAFE-PUEBLO NUEVO</t>
  </si>
  <si>
    <t>305-79584998-0-72</t>
  </si>
  <si>
    <t>979335968</t>
  </si>
  <si>
    <t>barreraferrejuancarlos545@gmail.com</t>
  </si>
  <si>
    <t>47319560</t>
  </si>
  <si>
    <t>LASERNA SOLANO ALEXANDER PAUL</t>
  </si>
  <si>
    <t>338721ALSEA0</t>
  </si>
  <si>
    <t>PROLONG. TACNA 399 U.VECINAL LA PRIMAVERA LAMBAYEQUE-FERREÑAFE-FERREÑAFE  </t>
  </si>
  <si>
    <t>305-00253796-0-46</t>
  </si>
  <si>
    <t>955268505</t>
  </si>
  <si>
    <t>isalexanderpaul@gmail.com</t>
  </si>
  <si>
    <t>16593937</t>
  </si>
  <si>
    <t>PEREDO NECIOSUP JOSÉ MIGUEL</t>
  </si>
  <si>
    <t>CALLE MIGUEL GRAU 176 LAMBAYEQUE-CHICLAYO-REQUE </t>
  </si>
  <si>
    <t>979251123</t>
  </si>
  <si>
    <t>miguelperedo774@gmail.com</t>
  </si>
  <si>
    <t>17428724</t>
  </si>
  <si>
    <t>PRADA MORALES LORENZO</t>
  </si>
  <si>
    <t>528681LPMDA8</t>
  </si>
  <si>
    <t>AV.EL PUEBLO 302 LAMBAYEQUE-FERREÑAFE-FERREÑAFE</t>
  </si>
  <si>
    <t>961001762</t>
  </si>
  <si>
    <t>lorenzopm120662@gmail.com</t>
  </si>
  <si>
    <t>03701597</t>
  </si>
  <si>
    <t>MORANTE NIÑO LUIS GERARDO</t>
  </si>
  <si>
    <t>577521LMNAO7</t>
  </si>
  <si>
    <t>CALLE JOSE SANTOS CHOCANO149. LAMBAYEQUE-CHICLAYO-PICSI  </t>
  </si>
  <si>
    <t>305-91202779-0-05</t>
  </si>
  <si>
    <t>926038978</t>
  </si>
  <si>
    <t>luisgerardo.morante@gmail.com</t>
  </si>
  <si>
    <t>03370689</t>
  </si>
  <si>
    <t>NAVARRO ZAPATA SEGUNDO LUIS</t>
  </si>
  <si>
    <t>PP.JJ SANTA ROSA MZ. H LT. 17 PIURA-MORROPON-MORROPON </t>
  </si>
  <si>
    <t>917153773</t>
  </si>
  <si>
    <t>navarrozapataluis.73@gmail.com</t>
  </si>
  <si>
    <t>43052214</t>
  </si>
  <si>
    <t>RUIZ QUEVEDO WILSON ISIDRO</t>
  </si>
  <si>
    <t>JR.BUENOS AIRES 612 PIURA-MORROPON-MORROPON</t>
  </si>
  <si>
    <t>210-012108146</t>
  </si>
  <si>
    <t>926559137</t>
  </si>
  <si>
    <t>migueltejadazapata4@gmail.com</t>
  </si>
  <si>
    <t>41946259</t>
  </si>
  <si>
    <t>RUIZ RAMOS JORGE AUGUSTO</t>
  </si>
  <si>
    <t>604631JRRZO0</t>
  </si>
  <si>
    <t>CALLE SAN MARTIN 961 LAMBAYEQUE-FERREÑAFE-FERREÑAFE </t>
  </si>
  <si>
    <t>305-95757194-0-23</t>
  </si>
  <si>
    <t>901851230</t>
  </si>
  <si>
    <t>ruizraqmosjorje@gmail.com</t>
  </si>
  <si>
    <t>76876713</t>
  </si>
  <si>
    <t>BONILLA MONTEZA MANUEL ANDERSON</t>
  </si>
  <si>
    <t>CALLE EL PROGRESO 455 SECTOR AURICH LAMBAYEQUE-FERREÑAFE-FERREÑAFE</t>
  </si>
  <si>
    <t>191-74157501-0-65</t>
  </si>
  <si>
    <t>946638542</t>
  </si>
  <si>
    <t>bonillamontezamanuelanderson@gmail.com</t>
  </si>
  <si>
    <t>72388366</t>
  </si>
  <si>
    <t>JUAREZ LOPEZ LUIS ALBERTO</t>
  </si>
  <si>
    <t>668831LJLRE2</t>
  </si>
  <si>
    <t>VILLA BATANES MZ F2 LT 11 PIURA-MORROPON-CHULUCANAS</t>
  </si>
  <si>
    <t>415-02119841-0-51</t>
  </si>
  <si>
    <t>921428270</t>
  </si>
  <si>
    <t>luisalbertojuarezlopez2@gmail.com</t>
  </si>
  <si>
    <t>73215448</t>
  </si>
  <si>
    <t>AGRAMONTE LLANOS BRIAN SMITH</t>
  </si>
  <si>
    <t>935527531</t>
  </si>
  <si>
    <t>agramontellanosb@gmail.com</t>
  </si>
  <si>
    <t>45176280</t>
  </si>
  <si>
    <t>YEPES REATEGUI JUAN MIGUEL</t>
  </si>
  <si>
    <t>OFICIAL FIERRERO</t>
  </si>
  <si>
    <t>619211JYRET8</t>
  </si>
  <si>
    <t>0011-0579-0203897889</t>
  </si>
  <si>
    <t>988 035 060</t>
  </si>
  <si>
    <t>jmiguelyepezr@gmail.com</t>
  </si>
  <si>
    <t>42696159</t>
  </si>
  <si>
    <t>ATALAYA CALDERON WAGNER</t>
  </si>
  <si>
    <t>CALLE MIGUEL DE CERVANTES 144 P. JOVEN MURO LAMBAYEQUE-CHICLAYO-CHICLAYO </t>
  </si>
  <si>
    <t>979516976</t>
  </si>
  <si>
    <t>wagnercalderon2@gmail.com</t>
  </si>
  <si>
    <t>45732522</t>
  </si>
  <si>
    <t>FARROÑAY GARAY JHONATAN CRISTOPHER</t>
  </si>
  <si>
    <t>625011JFGRA3</t>
  </si>
  <si>
    <t>CALLE 2 DE MAYO 171 LAMBAYEQUE-CHICLAYO-MONSEFU</t>
  </si>
  <si>
    <t>954649364</t>
  </si>
  <si>
    <t>alianza_cristofer@hotmail.com</t>
  </si>
  <si>
    <t>16679223</t>
  </si>
  <si>
    <t>GUZMAN CHAVEZTA JESUS BALTAZAR</t>
  </si>
  <si>
    <t>543581JGCMV0</t>
  </si>
  <si>
    <t>GRAU 463 LAMBAYEQUE-CHICLAYO-MONSEFU</t>
  </si>
  <si>
    <t>960461580</t>
  </si>
  <si>
    <t>16730166</t>
  </si>
  <si>
    <t>LESCANO ENEQUE WILMER</t>
  </si>
  <si>
    <t>575361WLECQ2</t>
  </si>
  <si>
    <t>AV.BRASIL S/N LAMBAYEQUE-CHICLAYO-JOSE LEONARDO ORTIZ </t>
  </si>
  <si>
    <t>920320916</t>
  </si>
  <si>
    <t>lescanoenequew@gmail.com</t>
  </si>
  <si>
    <t>03693934</t>
  </si>
  <si>
    <t>LOPEZ LLONTOP CESAR AUGUSTO</t>
  </si>
  <si>
    <t>501011CLLEN5</t>
  </si>
  <si>
    <t>475-95164069-0-79</t>
  </si>
  <si>
    <t>925445422</t>
  </si>
  <si>
    <t>41903475</t>
  </si>
  <si>
    <t>NONAJULCA DELGADO RAUL GABRIEL</t>
  </si>
  <si>
    <t>592631RNDAG4</t>
  </si>
  <si>
    <t>AV. ISABEL LA CATOLICA 709 CRUZ DE LA ESPERANZA LAMBAYEQUE-CHICLAYO-CHICLAYO</t>
  </si>
  <si>
    <t>972707782</t>
  </si>
  <si>
    <t>nonajulcadelgado@gmail.com</t>
  </si>
  <si>
    <t>45071818</t>
  </si>
  <si>
    <t>RAMIREZ GARCIA WILSON ARNALDO</t>
  </si>
  <si>
    <t>619631WRGIC6</t>
  </si>
  <si>
    <t>PROLG. JUAN VELASCO CASERIO CARRASQUILLO MZ. E LT. 1 PIURA-MORROPON-BUENOS AIRES</t>
  </si>
  <si>
    <t>475-00081194-0-72</t>
  </si>
  <si>
    <t>942059674</t>
  </si>
  <si>
    <t>rosagomez1almanza@gmail.com</t>
  </si>
  <si>
    <t>46832678</t>
  </si>
  <si>
    <t>SANTA CRUZ CORONEL CHARLY</t>
  </si>
  <si>
    <t>629941CSCTO0</t>
  </si>
  <si>
    <t>AV. PROGRESO 587 C.P.M CRUZ DE LA ESPERANZA LAMBAYEQUE-CHICLAYO-CHICLAYO </t>
  </si>
  <si>
    <t>939709757</t>
  </si>
  <si>
    <t>santacruzcoronelchaly@hotmail.com</t>
  </si>
  <si>
    <t>75522409</t>
  </si>
  <si>
    <t>VILCHEZ ALABARCA ANLLELO MIGUEL</t>
  </si>
  <si>
    <t>669981AVACB7</t>
  </si>
  <si>
    <t>967856426</t>
  </si>
  <si>
    <t>angelovilchez19@gmail.com</t>
  </si>
  <si>
    <t>48024286</t>
  </si>
  <si>
    <t>AREVALO DOMINGUEZ SANTOS SAMUEL</t>
  </si>
  <si>
    <t>P.J SANTA JULIA MZ. H LT. 31 PIURA-MORROPON-MORROPON  </t>
  </si>
  <si>
    <t>475-74267344-0-76</t>
  </si>
  <si>
    <t>937137022</t>
  </si>
  <si>
    <t>santossamuelarevalodominguez@gmail.com</t>
  </si>
  <si>
    <t>80385321</t>
  </si>
  <si>
    <t>BERMEO CHINCHAY JUAN CARLOS</t>
  </si>
  <si>
    <t>587201JBCMN0</t>
  </si>
  <si>
    <t>CASERIO SEGUNDA PIURA-HUANCABAMBA-HUANCABAMBA</t>
  </si>
  <si>
    <t>475-08357972047</t>
  </si>
  <si>
    <t>957143422</t>
  </si>
  <si>
    <t>bermeochinchay78@gmail.com</t>
  </si>
  <si>
    <t>17453489</t>
  </si>
  <si>
    <t>SALCEDO VELA JOSE CARLOS</t>
  </si>
  <si>
    <t>CALLE GARCILAZO DE LA VEGA 454 LAMBAYEQUE-FERREÑAFE-PITIPO </t>
  </si>
  <si>
    <t>305-71164038-0-53</t>
  </si>
  <si>
    <t>936018467</t>
  </si>
  <si>
    <t>salcedovelajosecarlos@gmail.com</t>
  </si>
  <si>
    <t>80517682</t>
  </si>
  <si>
    <t>MENDOZA CHIROQUE LUIS ALBERTO</t>
  </si>
  <si>
    <t>585211LMCDR4</t>
  </si>
  <si>
    <t>P. JOVEN 9 DE OCTUBRE CALLE LUIS DE LA PUENTE UCEDA E-07 PIURA-MORROPON-MORROPON  </t>
  </si>
  <si>
    <t>475-00081893-0-78</t>
  </si>
  <si>
    <t>900147263</t>
  </si>
  <si>
    <t>alberto.chiroque22@gmail.com</t>
  </si>
  <si>
    <t>41253540</t>
  </si>
  <si>
    <t>VIZCONDE MOLOCHO FERNANDO NICOLAY</t>
  </si>
  <si>
    <t>599971FVMCO3</t>
  </si>
  <si>
    <t>CALLE LORETO 681 UPIS ATUSPARIAS LAMBAYEQUE-CHICLAYO-JOSE LEONARDO ORTIZ  </t>
  </si>
  <si>
    <t>0011-0285-470202449337</t>
  </si>
  <si>
    <t>977754188</t>
  </si>
  <si>
    <t>fernandomolocho90@gmail.com</t>
  </si>
  <si>
    <t>74675004</t>
  </si>
  <si>
    <t>REVOREDO VILCHEZ EDUAR ABEL</t>
  </si>
  <si>
    <t>CALLE SAN MARTIN 1457 CPM URRUNAGA LAMBAYEQUE-CHICLAYO-JOSE LEONARDO ORTIZ</t>
  </si>
  <si>
    <t>305-08896371-0-19</t>
  </si>
  <si>
    <t>921532733</t>
  </si>
  <si>
    <t>revoredovilchezeduarabel@gmail.com</t>
  </si>
  <si>
    <t>73823357</t>
  </si>
  <si>
    <t>HUAMAN RIVERA JESUS EDUARDO</t>
  </si>
  <si>
    <t>683531JHRME2</t>
  </si>
  <si>
    <t>475-79152986-0-68</t>
  </si>
  <si>
    <t>jesuseduardohuaman5@gmail.com</t>
  </si>
  <si>
    <t>42191487</t>
  </si>
  <si>
    <t>JORGE FASANANDO JORGE YSRRAEL</t>
  </si>
  <si>
    <t>605411JJFGA4</t>
  </si>
  <si>
    <t>ASENT H CONSUELO DE VELASCO MZ U LT 19 PIURA-PIURA-VEINTISEIS DE OCTUBRE</t>
  </si>
  <si>
    <t>fasanandojorge702@gmail.com</t>
  </si>
  <si>
    <t>46991336</t>
  </si>
  <si>
    <t>LACHIRA AGUILAR ABRAHAM</t>
  </si>
  <si>
    <t>637351ALAHI7</t>
  </si>
  <si>
    <t>51210011674786</t>
  </si>
  <si>
    <t>abrahamlachiraaguilar@gmail.com</t>
  </si>
  <si>
    <t>72714766</t>
  </si>
  <si>
    <t>LOAYZA YOVERA FRANK MARTIN</t>
  </si>
  <si>
    <t>634211FLYYE8</t>
  </si>
  <si>
    <t>AA.HH.JOSE M.ESCRIVA DE BALAGER MZ C LT 28 PIURA-PIURA-PIURA  </t>
  </si>
  <si>
    <t>0250206505   00953520025020650569</t>
  </si>
  <si>
    <t>loayza1991f@gmail.com</t>
  </si>
  <si>
    <t>45734113</t>
  </si>
  <si>
    <t>QUEVEDO LAVALLE JUNIOR JOSE</t>
  </si>
  <si>
    <t>623731JQLVA5</t>
  </si>
  <si>
    <t>545-02380339-0-12</t>
  </si>
  <si>
    <t>968165292</t>
  </si>
  <si>
    <t>unior.quevedo.lavalle@gmail.com</t>
  </si>
  <si>
    <t>45443467</t>
  </si>
  <si>
    <t>TORRES REMAYCUNA IRWIN JHON</t>
  </si>
  <si>
    <t>624841ITRRA3</t>
  </si>
  <si>
    <t>U.P. JOSE M. ESCRIVA DE BALAGUER MZ.B-6 PIURA-PIURA-PIURA</t>
  </si>
  <si>
    <t>475-6227458-0-93</t>
  </si>
  <si>
    <t>jhonirwintorres09@gmail.com</t>
  </si>
  <si>
    <t>42423095</t>
  </si>
  <si>
    <t>INOÑAN CHUNGA HENRRY</t>
  </si>
  <si>
    <t>JR. KALASASAYA 1270 URB MANGOMARCA LIMA-LIMA-SAN JUAN DE LURIGANCHO </t>
  </si>
  <si>
    <t>0011-0285-0202347585</t>
  </si>
  <si>
    <t>921959386</t>
  </si>
  <si>
    <t>978423601henry@gmail.com</t>
  </si>
  <si>
    <t>48118824</t>
  </si>
  <si>
    <t>JIMENEZ CORDOVA JHAMIR</t>
  </si>
  <si>
    <t>CALLE SANTA ROSA 1086 U.VECINAL SAN JUAN BOSCO LAMBAYEQUE-FERREÑAFE-FERREÑAFE </t>
  </si>
  <si>
    <t>305-05278498-0-02</t>
  </si>
  <si>
    <t>906493644</t>
  </si>
  <si>
    <t>jimenezcordovajhamir@gmail.com</t>
  </si>
  <si>
    <t>41072540</t>
  </si>
  <si>
    <t>PRIMO VASQUEZ JORGE ARMANDO</t>
  </si>
  <si>
    <t>CALLE JUAN GIL 499 LAMBAYEQUE-FERREÑAFE-PUEBLO NUEVO</t>
  </si>
  <si>
    <t>375-97006728-0-50</t>
  </si>
  <si>
    <t>921468750</t>
  </si>
  <si>
    <t>japrimov@gmail.com</t>
  </si>
  <si>
    <t>47105237</t>
  </si>
  <si>
    <t>VALENCIA ILUQUIZ EMILIO CESAR</t>
  </si>
  <si>
    <t>331661EVIEQ6</t>
  </si>
  <si>
    <t>MZ LL LT 03 A.H LAS PALMERAS LIMA-LIMA-COMAS  </t>
  </si>
  <si>
    <t>0011-0312-0200443485</t>
  </si>
  <si>
    <t>903477533</t>
  </si>
  <si>
    <t>emiliocesarvalencialluquiz@gmail.com</t>
  </si>
  <si>
    <t>78056797</t>
  </si>
  <si>
    <t>MONTERO INFANTE DUBER ALEJANDRO</t>
  </si>
  <si>
    <t>679051DMITA3</t>
  </si>
  <si>
    <t>ASENT.H. 23 DE OCTUBRE MZ. A LT. 9 PIURA-MORROPON-MORROPON</t>
  </si>
  <si>
    <t>700-3330014930</t>
  </si>
  <si>
    <t>978762509</t>
  </si>
  <si>
    <t>duberalejandro88@gmail.com</t>
  </si>
  <si>
    <t>16699927</t>
  </si>
  <si>
    <t>GARCIA MURGA JUAN HUMBERTO</t>
  </si>
  <si>
    <t>548261JGMCG0</t>
  </si>
  <si>
    <t>JR.PROCERES 1573 LAMBAYEQUE-CHICLAYO-JOSE LEONARDO ORTIZ </t>
  </si>
  <si>
    <t>940657940</t>
  </si>
  <si>
    <t>juanhumber167@hotmail.com</t>
  </si>
  <si>
    <t>76616271</t>
  </si>
  <si>
    <t>HUAMAN MANCHAY ROBERT ANDERSON</t>
  </si>
  <si>
    <t>CPM. MIRAFLORES MZ. LL LT. 16 LAMBAYEQUE-CHICLAYO-JOSE LEONARDO ORTIZ </t>
  </si>
  <si>
    <t>901878112</t>
  </si>
  <si>
    <t>arq.roberthuaman@gmail.com</t>
  </si>
  <si>
    <t>16690229</t>
  </si>
  <si>
    <t>OLIVERA CORONADO GUZMAN</t>
  </si>
  <si>
    <t>ASENT.H. SEÑOR DE SIPAN MZ. A LT. 06 LAMBAYEQUE-CHICLAYO-PIMENTEL </t>
  </si>
  <si>
    <t>996579964</t>
  </si>
  <si>
    <t>oliveraguzman69@gmail.com</t>
  </si>
  <si>
    <t>45077450</t>
  </si>
  <si>
    <t>REY MOREY MANUEL IVAN</t>
  </si>
  <si>
    <t>619441MRMYE8</t>
  </si>
  <si>
    <t>CALLE 2 DE MAYO S/N PIURA-MORROPON-MORROPON </t>
  </si>
  <si>
    <t>194-93671747024</t>
  </si>
  <si>
    <t>943274992</t>
  </si>
  <si>
    <t>manuelivanreymore@gmail.com</t>
  </si>
  <si>
    <t>41949852</t>
  </si>
  <si>
    <t>VENTURA SANTISTEBAN CARMEN GILMER</t>
  </si>
  <si>
    <t>605121CVSTT1</t>
  </si>
  <si>
    <t>CALLE RAMIRO PRIALE MZ J LT 23 UPIS RAMIRO PRIALE PRIALE LAMBAYEQUE-CHICLAYO-JOSE LEONARDO ORTIZ</t>
  </si>
  <si>
    <t>968069663</t>
  </si>
  <si>
    <t>gilmersantisteban@gmail.com</t>
  </si>
  <si>
    <t>02686942</t>
  </si>
  <si>
    <t>CUEVA CARMEN EDUARDO</t>
  </si>
  <si>
    <t>243561ECCVM2</t>
  </si>
  <si>
    <t>CALLE 2-1550 LT 04 URB SAN BERNARDO PIURA-PIURA-CASTILLA </t>
  </si>
  <si>
    <t>969051985</t>
  </si>
  <si>
    <t>eduardocuevac19666@gmail.com</t>
  </si>
  <si>
    <t>78145166</t>
  </si>
  <si>
    <t>TARAMONA VARAS JEANCARLO</t>
  </si>
  <si>
    <t>668221JTVAA0</t>
  </si>
  <si>
    <t>CALLE INCANATO 171 C.P.M SAN CARLOS LAMBAYEQUE-CHICLAYO-JOSE LEONARDO ORTIZ</t>
  </si>
  <si>
    <t>936542998</t>
  </si>
  <si>
    <t>giancarlotaramonavaras@gmail.com</t>
  </si>
  <si>
    <t>45567039</t>
  </si>
  <si>
    <t>BOCANEGRA LOPEZ SUSANA FIORELLA</t>
  </si>
  <si>
    <t>CALLE NICOLAS DE AYLLON 520 P.JOVEN GARCES LAMBAYEQUE-CHICLAYO-JOSE LEONARDO ORTIZ </t>
  </si>
  <si>
    <t>961237432</t>
  </si>
  <si>
    <t>fiorellabocanegra20@gmail.com</t>
  </si>
  <si>
    <t>60942704</t>
  </si>
  <si>
    <t>FLORES TULLUME JESUS STALIN</t>
  </si>
  <si>
    <t>685671JFTRL1</t>
  </si>
  <si>
    <t>CALLE SAN MARTIN 311 LAMBAYEQUE-CHICLAYO-MONSEFU</t>
  </si>
  <si>
    <t>979182541</t>
  </si>
  <si>
    <t>jesus.flores050805@gmail.com</t>
  </si>
  <si>
    <t>16669290</t>
  </si>
  <si>
    <t>LLONTOP GONZALES JOSE GERARDO</t>
  </si>
  <si>
    <t>545721JLGNZ9</t>
  </si>
  <si>
    <t>AA.HH. EL NAZARENO MZ. H LT. 18 LAMBAYEQUE-CHICLAYO-JOSE LEONARDO ORTIZ  </t>
  </si>
  <si>
    <t>944593135</t>
  </si>
  <si>
    <t>josegerardollontopgonzales6@gmail.com</t>
  </si>
  <si>
    <t>61272392</t>
  </si>
  <si>
    <t>NEIRA MIJAHUANGA SEGUNDO HILDE</t>
  </si>
  <si>
    <t>CAS. HUALCUY BAJO PIURA-AYABACA-AYABACA </t>
  </si>
  <si>
    <t>950980611</t>
  </si>
  <si>
    <t>sn7341169@gmail.com</t>
  </si>
  <si>
    <t>46288719</t>
  </si>
  <si>
    <t>REYES LLUNCOR YIMY ALBERTO</t>
  </si>
  <si>
    <t>620741YRLEN8</t>
  </si>
  <si>
    <t>PP.JJ. JORGE CHAVEZ MZ.B LT.18 LAMBAYEQUE-CHICLAYO-CHICLAYO </t>
  </si>
  <si>
    <t>960462156</t>
  </si>
  <si>
    <t>yimireyes394@gmail.com</t>
  </si>
  <si>
    <t>80171229</t>
  </si>
  <si>
    <t>ROBLEDO CALVO JIMMY JOHON</t>
  </si>
  <si>
    <t>AV.PERU 212.ASENT.H.CAMPO POLO-CASTILLA-PIURA</t>
  </si>
  <si>
    <t>475-02442280-0-07</t>
  </si>
  <si>
    <t>907142765</t>
  </si>
  <si>
    <t>jimmyrobledo11@gmail.com</t>
  </si>
  <si>
    <t>48016434</t>
  </si>
  <si>
    <t>SANTA CRUZ GIL KEVIN MARLON</t>
  </si>
  <si>
    <t>637901KSGTL8</t>
  </si>
  <si>
    <t>CALLE HUSARES DE JUNIN 1280 LAMBAYEQUE-CHICLAYO-JOSE LEONARDO ORTIZ  </t>
  </si>
  <si>
    <t>990497814</t>
  </si>
  <si>
    <t>santacruz.30.kevin@gmail.com</t>
  </si>
  <si>
    <t>43627045</t>
  </si>
  <si>
    <t>VENTURA VARGAS WILLIAM ROBERT</t>
  </si>
  <si>
    <t>599151WVVTG6</t>
  </si>
  <si>
    <t>CALLE 7 DE JUNIO 19 P. JOVEN JOSE SANTOS CHOCANO LAMBAYEQUE-CHICLAYO-JOSE LEONARDO ORTIZ  </t>
  </si>
  <si>
    <t>30599655460066</t>
  </si>
  <si>
    <t>938463867</t>
  </si>
  <si>
    <t>williamventuravargas@gmail.com</t>
  </si>
  <si>
    <t>ASENT.H.BUENOS AIRES MZ.H LT.12 PSJ.MIGUEL GRAU PIURA-PIURA-PIURA  </t>
  </si>
  <si>
    <t>0011-0814-0220912537</t>
  </si>
  <si>
    <t>juanmonteroruiz2406@gmail.com</t>
  </si>
  <si>
    <t>43701983</t>
  </si>
  <si>
    <t>FERNANDEZ VASQUEZ LUZ DEL CARMEN</t>
  </si>
  <si>
    <t>613300LFVNQ7</t>
  </si>
  <si>
    <t>CALLE LAS GRUTA 313 LAMBAYEQUE-CHICLAYO-CHICLAYO </t>
  </si>
  <si>
    <t>30599317282072</t>
  </si>
  <si>
    <t>976591813</t>
  </si>
  <si>
    <t>luz_fer3018@gmail.com</t>
  </si>
  <si>
    <t>70275265</t>
  </si>
  <si>
    <t>ARTEAGA ACUÑA FRANCISCO JAVIER</t>
  </si>
  <si>
    <t>639231FAAEÑ5</t>
  </si>
  <si>
    <t>CALLE LAS DELICIAS 406 TUMBES-TUMBES-TUMBES</t>
  </si>
  <si>
    <t>0011-6670-0020009267</t>
  </si>
  <si>
    <t>Francisco.11.17.92@gmail.com</t>
  </si>
  <si>
    <t>16701954</t>
  </si>
  <si>
    <t>DAVILA CERNA LEONCIO</t>
  </si>
  <si>
    <t>548471LDCIN4</t>
  </si>
  <si>
    <t>CALLE CUZCO 244 C.P.M. MIRAFLORES LAMBAYEQUE-CHICLAYO-JOSE LEONARDO ORTIZ</t>
  </si>
  <si>
    <t>30508619605058</t>
  </si>
  <si>
    <t>972902350</t>
  </si>
  <si>
    <t>ldavilace@gmail.com</t>
  </si>
  <si>
    <t>40635179</t>
  </si>
  <si>
    <t>GELACIO LIZANA ELMER ANTONIO</t>
  </si>
  <si>
    <t>CALLE CARLOS PESTANA 110 P.JOVEN LUIS HEYSEN LAMBAYEQUE-CHICLAYO-CHICLAYO</t>
  </si>
  <si>
    <t>475-76077959-0-80</t>
  </si>
  <si>
    <t>951572745</t>
  </si>
  <si>
    <t>75264067</t>
  </si>
  <si>
    <t>IPANAQUE MEJIA JUAN JUNIOR</t>
  </si>
  <si>
    <t>352561JIMNI2</t>
  </si>
  <si>
    <t>ASENT.H. NUEVO BETEL MZ. D LT. 25 PIURA-PAITA-PAITA  </t>
  </si>
  <si>
    <t>515-3011526-0-73</t>
  </si>
  <si>
    <t>ipanaque12796@gmail.com</t>
  </si>
  <si>
    <t>72471107</t>
  </si>
  <si>
    <t>PISCOYA PISCOYA ADRIANO JOSE</t>
  </si>
  <si>
    <t>MZ.X LT.18-A A.H. SAN GENARO LIMA-LIMA-CHORRILLOS</t>
  </si>
  <si>
    <t>305-95676415-0-29</t>
  </si>
  <si>
    <t>916347609</t>
  </si>
  <si>
    <t>piscoyapiscoyaadriano@gmail.com</t>
  </si>
  <si>
    <t>02879377</t>
  </si>
  <si>
    <t>SALINAS MARQUEZ JOSE DOMINGO</t>
  </si>
  <si>
    <t>519931JSMIQ2</t>
  </si>
  <si>
    <t>LA PRIMAVERA G4 L18 PIURA-PIURA-CASTILLA</t>
  </si>
  <si>
    <t>7703316177793</t>
  </si>
  <si>
    <t>922955510</t>
  </si>
  <si>
    <t>josesalinasmarquez208@gamil.com</t>
  </si>
  <si>
    <t>72232647</t>
  </si>
  <si>
    <t>SANTOS FARCEQUE MARIO</t>
  </si>
  <si>
    <t>CASERIO LACCHAN ALTO PIURA-HUANCABAMBA-SONDORILLO  </t>
  </si>
  <si>
    <t>475-05151209-0-00</t>
  </si>
  <si>
    <t>santosfarcequemario20@hotmail.com</t>
  </si>
  <si>
    <t>42970813</t>
  </si>
  <si>
    <t>SILVA MORALES HENRY</t>
  </si>
  <si>
    <t>611241HSMVA8</t>
  </si>
  <si>
    <t>CASERIO PAMPA CHICA S/N PIURA-PIURA-LA ARENA</t>
  </si>
  <si>
    <t>47599369202088</t>
  </si>
  <si>
    <t>902155989</t>
  </si>
  <si>
    <t>henry20_25@hotmail.com</t>
  </si>
  <si>
    <t>18186704</t>
  </si>
  <si>
    <t>VASQUEZ ALVITEZ SANTOS FELIPE</t>
  </si>
  <si>
    <t>AV. HUAMAN 270 CAS HUAMAN LA LIBERTAD-TRUJILLO-VICTOR LARCO HERRERA</t>
  </si>
  <si>
    <t>194-33888577-0-83</t>
  </si>
  <si>
    <t>abitez123@gmail.com</t>
  </si>
  <si>
    <t>42936296</t>
  </si>
  <si>
    <t>VITE CALVO JULIO MIGUEL</t>
  </si>
  <si>
    <t>595121JVCEV3</t>
  </si>
  <si>
    <t>ASENT.H. LA PRIMAVERA 1 ETAPA MZ. C3 LT. 2 PIURA-PIURA-CASTILLA </t>
  </si>
  <si>
    <t>475-38848093-0-54</t>
  </si>
  <si>
    <t>922863698</t>
  </si>
  <si>
    <t>jmvitec@gmail.com</t>
  </si>
  <si>
    <t>19434267</t>
  </si>
  <si>
    <t>MENDOZA HUARAQUISPE LUCIO MELANIO</t>
  </si>
  <si>
    <t>579911LMHDR8</t>
  </si>
  <si>
    <t>CARRETERA INSDUSTRIAL S/N SECTOR LA ENCALADA-TRUJILLO-TRUJILLO- LA LIBERTAD</t>
  </si>
  <si>
    <t>570-91206662-0-94</t>
  </si>
  <si>
    <t>melanio7608@gmaill.com</t>
  </si>
  <si>
    <t>43553482</t>
  </si>
  <si>
    <t>GARCIA GIRON JHONY ESTIDGAR</t>
  </si>
  <si>
    <t>JR PAQULA VIGIL 238 TUMBES-TUMBES-TUMBE</t>
  </si>
  <si>
    <t>575-09874065-0-61</t>
  </si>
  <si>
    <t>40658617</t>
  </si>
  <si>
    <t>HERRERA VALVERDE PEDRO MIGUEL</t>
  </si>
  <si>
    <t>SAN JUAN DE BOGOTE CENTRO MZ LT 14 MORROPON PIURA</t>
  </si>
  <si>
    <t>0001-0554-0200257858</t>
  </si>
  <si>
    <t>herreravalverdep@gmail.com</t>
  </si>
  <si>
    <t>006433617</t>
  </si>
  <si>
    <t>COLINA MESA JACKSON ENRIQUE</t>
  </si>
  <si>
    <t>CALLE ZARUMILLA S/N BARRIO SAN JOSE TUMBES-TUMBES-TUMES</t>
  </si>
  <si>
    <t>575- 95890035-0-79</t>
  </si>
  <si>
    <t>jacksoncolina50@gmail.com</t>
  </si>
  <si>
    <t>74945313</t>
  </si>
  <si>
    <t>CONDOLO GUEVARA EDGAR ALEXANDER</t>
  </si>
  <si>
    <t>679991ECGDV8</t>
  </si>
  <si>
    <t>CALLE ZARUMILLA S/N BARRIO SAN JOSE 330 TUMBES-TUMBES-TUMES</t>
  </si>
  <si>
    <t>33502618709077</t>
  </si>
  <si>
    <t>edgarcondologuevara@gmail.com</t>
  </si>
  <si>
    <t>76218859</t>
  </si>
  <si>
    <t>JIMENEZ BALLADARES SEGUNDO ISMAEL</t>
  </si>
  <si>
    <t>652631SJBEL1</t>
  </si>
  <si>
    <t>ASENT.H. LOS ALGARROBOS 5 ETAPA MZ. H LT. 4 PIURA-PIURA-PIURA</t>
  </si>
  <si>
    <t>segundoismael19@gmail.com</t>
  </si>
  <si>
    <t>475-71889647-0-61</t>
  </si>
  <si>
    <t>wilson.pacherres.vilchez@hotmail.com</t>
  </si>
  <si>
    <t>80618691</t>
  </si>
  <si>
    <t>RIOJA DIAZ DAVID</t>
  </si>
  <si>
    <t>587051DRDJZ0</t>
  </si>
  <si>
    <t>AV. GRAN CHIMU 570 LAMBAYEQUE-CHICLAYO-LA VICTORIA</t>
  </si>
  <si>
    <t>958985262</t>
  </si>
  <si>
    <t>drd581978@gmail.com</t>
  </si>
  <si>
    <t>475-02678883-0-99</t>
  </si>
  <si>
    <t>900833125</t>
  </si>
  <si>
    <t>carlosrivasberru230@gmail.com</t>
  </si>
  <si>
    <t>70029185</t>
  </si>
  <si>
    <t>ROJAS RUBIO CRISTHIAN ANDREE</t>
  </si>
  <si>
    <t>648711CRRAI0</t>
  </si>
  <si>
    <t>SANTA CATALINA 467 MIRAMAR LA LIBERTAD-TRUJILLO-MOCHE</t>
  </si>
  <si>
    <t>57097137870013</t>
  </si>
  <si>
    <t>crojasr6@hotmail.com</t>
  </si>
  <si>
    <t>41502481</t>
  </si>
  <si>
    <t>CORDOVA CORONADO JESUS</t>
  </si>
  <si>
    <t>AV. IQUITOS P.JOVEN SEÑOR DE LOS MILAGROS MZ. I'2 LT. 15 ANCASH-SANTA-CHIMBOTE</t>
  </si>
  <si>
    <t>525-92265868-0-54</t>
  </si>
  <si>
    <t>989730241</t>
  </si>
  <si>
    <t>jcc_80@hotmail.com</t>
  </si>
  <si>
    <t>45128787</t>
  </si>
  <si>
    <t>CAPITAN TELLO ANTONIO EFRAIN</t>
  </si>
  <si>
    <t>622991ACTIL0</t>
  </si>
  <si>
    <t>AV. VICTOR MURO 1008 P. JOVEN SEÑOR DE LA JUSTICIA LAMBAYEQUE-FERREÑAFE-FERREÑAFE </t>
  </si>
  <si>
    <t>0011-0814-0279905887</t>
  </si>
  <si>
    <t>acapitantello@gmail.com</t>
  </si>
  <si>
    <t>42384145</t>
  </si>
  <si>
    <t>DIAZ LUJAN WUILMER</t>
  </si>
  <si>
    <t>AV. BATANGRANDE 400 PUEBLO JOVEN SEÑOR DE LA JUSTICIA LAMBAYEQUE-FERREÑAFE-FERREÑAFE</t>
  </si>
  <si>
    <t>305-09416007-0-05</t>
  </si>
  <si>
    <t>wuilmer_26_84@gmail.com</t>
  </si>
  <si>
    <t>76083948</t>
  </si>
  <si>
    <t>GOMEZ CAJO EDWIN ALDAHIR</t>
  </si>
  <si>
    <t>684781EGCEO3</t>
  </si>
  <si>
    <t>CALLE C.L MANUEL MURO 150 FUENTES LINARES LAMBAYEQUE-FERREÑAFE-PUEBLO NUEVO</t>
  </si>
  <si>
    <t>475-98032026-0-06</t>
  </si>
  <si>
    <t>gomezcaldahir152@gmail.com</t>
  </si>
  <si>
    <t>75578820</t>
  </si>
  <si>
    <t>JULCA TORRES CRISTHOFFER JOSUE</t>
  </si>
  <si>
    <t>682051CJTCR2</t>
  </si>
  <si>
    <t>PSJ. TRES TOMAS S/N LAMBAYEQUE-FERREÑAFE-MANUEL ANTONIO MESONES MURO  </t>
  </si>
  <si>
    <t>305-94038492-0-61</t>
  </si>
  <si>
    <t>cristhoffer.julca08@gmail.com</t>
  </si>
  <si>
    <t>43739794</t>
  </si>
  <si>
    <t>PEÑA NIÑO JOHAN ADEMIR</t>
  </si>
  <si>
    <t>ARQUITECTO</t>
  </si>
  <si>
    <t>JR. SIMON BOLIVAR 204 CAS. PALAMBLA PIURA-HUANCABAMBA-CANCHAQUE</t>
  </si>
  <si>
    <t>475-02031751-0-32</t>
  </si>
  <si>
    <t>arq.jopen@gmail.com</t>
  </si>
  <si>
    <t>41329492</t>
  </si>
  <si>
    <t>CASTELLANOS RUIZ LUIS ALBERTO</t>
  </si>
  <si>
    <t>CALLE JUNIN 1591 LAMBAYEQUE-CHICLAYO-JOSE LEONARDO ORTIZ  </t>
  </si>
  <si>
    <t>922994485</t>
  </si>
  <si>
    <t>lcastellanosruiz86@gmail.com</t>
  </si>
  <si>
    <t>16796820</t>
  </si>
  <si>
    <t>CASTRO RIMARACHIN WILMER YOVANI</t>
  </si>
  <si>
    <t>280211WCRTA8</t>
  </si>
  <si>
    <t>CALLE ROOSVELT 1050 URRUNAGA LAMBAYEQUE-CHICLAYO-JOSE LEONARDO ORTIZ</t>
  </si>
  <si>
    <t>998639808</t>
  </si>
  <si>
    <t>wcr_8@hotmail.com</t>
  </si>
  <si>
    <t>47802366</t>
  </si>
  <si>
    <t>CHAMBERGO REYES MARIA ELENA</t>
  </si>
  <si>
    <t>AV. SANTA ISABEL LA CATOLICA 775 UPIS CRUZ DE LA ESPERANZA LAMBAYEQUE-CHICLAYO-CHICLAYO</t>
  </si>
  <si>
    <t>968220583</t>
  </si>
  <si>
    <t>marielreyes077@gmail.com</t>
  </si>
  <si>
    <t>77161984</t>
  </si>
  <si>
    <t>COBEÑA SAMPEN KATERIN ESTEFANI</t>
  </si>
  <si>
    <t>646590KCSEP3</t>
  </si>
  <si>
    <t>AV. ISABEL LA CATOLICA 705 LAMBAYEQUE-CHICLAYO-CHICLAYO</t>
  </si>
  <si>
    <t>001108140279839570</t>
  </si>
  <si>
    <t>962088905</t>
  </si>
  <si>
    <t>simplementetefi@gmail.com</t>
  </si>
  <si>
    <t>46868937</t>
  </si>
  <si>
    <t>CORDOVA CHAVEZ ANDY BERNARDO</t>
  </si>
  <si>
    <t>330191ACCDV3</t>
  </si>
  <si>
    <t>CALLE LIBERTAD 825 PIURA-MORROPON-CHULUCANAS</t>
  </si>
  <si>
    <t>475-40258240-0-46</t>
  </si>
  <si>
    <t>andycch_15@hotmail.com</t>
  </si>
  <si>
    <t>17402869</t>
  </si>
  <si>
    <t>LARRAIN TELLO OSCAR ALFREDO</t>
  </si>
  <si>
    <t>529021OLTRL5</t>
  </si>
  <si>
    <t>CALLE BUENAVENTURA SIALER 125 LAMBAYEQUE-FERREÑAFE-FERREÑAFE  </t>
  </si>
  <si>
    <t>305-79371850-0-72</t>
  </si>
  <si>
    <t>945731908</t>
  </si>
  <si>
    <t>oscar15_62@gmail.com</t>
  </si>
  <si>
    <t>76157580</t>
  </si>
  <si>
    <t>SANCHEZ CAPITAN JOSE ANTONIO</t>
  </si>
  <si>
    <t>646251JSCCI3</t>
  </si>
  <si>
    <t>CALLE MIGUEL PASCO 191 LAMBAYEQUE-FERREÑAFE-PUEBLO NUEVO</t>
  </si>
  <si>
    <t>415-73491074-0-05</t>
  </si>
  <si>
    <t>930913849</t>
  </si>
  <si>
    <t>sanchezcapitanjoseantonio@gmail.com</t>
  </si>
  <si>
    <t>73571941</t>
  </si>
  <si>
    <t>SANCHEZ MANAYAY CARLOS DANIEL</t>
  </si>
  <si>
    <t>668761CSMCA4</t>
  </si>
  <si>
    <t>CASERIO CALLIMA LAMBAYEQUE-FERREÑAFE-INCAHUASI</t>
  </si>
  <si>
    <t>305-00717729-0-65</t>
  </si>
  <si>
    <t>966840266</t>
  </si>
  <si>
    <t>carlosdanielsanchezmanayay500@gmail.com</t>
  </si>
  <si>
    <t>80215476</t>
  </si>
  <si>
    <t>VILCHEZ SANTIAGO JUAN CARLOS</t>
  </si>
  <si>
    <t>578081JVSCT0</t>
  </si>
  <si>
    <t>CALLE SAN MARTIN 1457 SECTOR URRUNAGA LAMBAYEQUE-CHICLAYO-JOSE LEONARDO ORTIZ  </t>
  </si>
  <si>
    <t>305-4554307-0-07</t>
  </si>
  <si>
    <t>913495366</t>
  </si>
  <si>
    <t>juanvilchezsantiago171@gmail.com</t>
  </si>
  <si>
    <t>47897643</t>
  </si>
  <si>
    <t>VILCHEZ TINEO GEAN CARLOS</t>
  </si>
  <si>
    <t>CALLE LA VICTORIA MZ. 175 LT. 12 LAMBAYEQUE-CHICLAYO-JOSE LEONARDO ORTIZ</t>
  </si>
  <si>
    <t>0011-0288-0200332102</t>
  </si>
  <si>
    <t>979537094</t>
  </si>
  <si>
    <t>geancarlosvilcheztineo@gmail.com</t>
  </si>
  <si>
    <t>80310093</t>
  </si>
  <si>
    <t>MANCHAY CORTEZ SEGUNDO VIDAL</t>
  </si>
  <si>
    <t>591091SMCCT1</t>
  </si>
  <si>
    <t>CALLE BUENOS AIRES MZ.6 LT.12 HUACHACO-TRUJILLO-TRUJILLO</t>
  </si>
  <si>
    <t>570-04239365-0-40</t>
  </si>
  <si>
    <t>segundomanchay51@gmail.com</t>
  </si>
  <si>
    <t>16669279</t>
  </si>
  <si>
    <t>NIZAMA ALARCON LUIS HUMBERTO</t>
  </si>
  <si>
    <t>233561LNAAR5</t>
  </si>
  <si>
    <t>CALLE AYACUCHO 142 CPM.SAN CARLOS LAMBAYEQUE-CHICLAYO-JOSE LEONARDO ORTIZ</t>
  </si>
  <si>
    <t>30504121182097</t>
  </si>
  <si>
    <t>912806102</t>
  </si>
  <si>
    <t>lnizamaalarcon@gmail.com</t>
  </si>
  <si>
    <t>45897483</t>
  </si>
  <si>
    <t>ZAPATA OCAMPO DAVID MACX</t>
  </si>
  <si>
    <t>325491DZOAM0</t>
  </si>
  <si>
    <t>URB. CASAS FONAVI B04 B01 TUMBES-TUMBES-TUMBES</t>
  </si>
  <si>
    <t>0011-0814-0246593030</t>
  </si>
  <si>
    <t>925442576</t>
  </si>
  <si>
    <t>david.16.dyha@gmail.com</t>
  </si>
  <si>
    <t>05645962</t>
  </si>
  <si>
    <t>CORREA  MORENO JULIO JAIME</t>
  </si>
  <si>
    <t>LOS EJIDOS DEL NORTE MEDIO PIURA-PIURA-PIURA</t>
  </si>
  <si>
    <t>475-97274845-0-76</t>
  </si>
  <si>
    <t>966596210</t>
  </si>
  <si>
    <t>jc089807@gmail.com</t>
  </si>
  <si>
    <t>45531515</t>
  </si>
  <si>
    <t>PALACIOS CARRANZA LEONARDO JUNIOR</t>
  </si>
  <si>
    <t>625311LPCAR2</t>
  </si>
  <si>
    <t>CALLE SAN MATEO 125 P.JOVEN CRUZ DE LA ESPERANZA LAMBAYEQUE-CHICLAYO-CHICLAYO</t>
  </si>
  <si>
    <t>30503021540048</t>
  </si>
  <si>
    <t>917961627</t>
  </si>
  <si>
    <t>carranzapalacios1989@gmail.com</t>
  </si>
  <si>
    <t>46978759</t>
  </si>
  <si>
    <t>VILCHEZ VASQUEZ ALEXANDER ELMER</t>
  </si>
  <si>
    <t>635211AVVCQ0</t>
  </si>
  <si>
    <t>CALLE 25 DE NOVIEMBRE MZ.E LT.19 LAMBAYEQUE-CHICLAYO-JOSE LEONARDO ORTIZ</t>
  </si>
  <si>
    <t>30508733778084</t>
  </si>
  <si>
    <t>952867360</t>
  </si>
  <si>
    <t>alexanderelmer057@gmail.com</t>
  </si>
  <si>
    <t>10100892</t>
  </si>
  <si>
    <t>GOMEZ GONZALES JUAN JOSE</t>
  </si>
  <si>
    <t>273321JGGEZ9</t>
  </si>
  <si>
    <t>JR. LIMA 113 PIURA-PIURA-TAMBO GRANDE</t>
  </si>
  <si>
    <t>475-71973948-0-14</t>
  </si>
  <si>
    <t>Jgomezgonzales01@gmail.com</t>
  </si>
  <si>
    <t>80359928</t>
  </si>
  <si>
    <t>MARCHAN PARDO JOSE YSMAEL</t>
  </si>
  <si>
    <t>526571IMPCD4</t>
  </si>
  <si>
    <t>URB.FONAVI 4TO.BLOCK 222 TUMBES-TUMBES-TUMBES </t>
  </si>
  <si>
    <t>04-693-260480</t>
  </si>
  <si>
    <t>41091586</t>
  </si>
  <si>
    <t>PISCOYA SOTO AURELIO</t>
  </si>
  <si>
    <t>CALLE REAL S/N LAMBAYEQUE-FERREÑAFE-MANUEL ANTONIO MESONES MURO</t>
  </si>
  <si>
    <t>0011-0285-45-0202470042</t>
  </si>
  <si>
    <t>918417385</t>
  </si>
  <si>
    <t>piscoyasotoaurelio@gmail.com</t>
  </si>
  <si>
    <t>45464303</t>
  </si>
  <si>
    <t>QUEVEDO MOROCHO ELMER</t>
  </si>
  <si>
    <t>624801EQMVO6</t>
  </si>
  <si>
    <t>CASERIO LA LOMA S/N PIURA-AYABACA-SICCHEZ </t>
  </si>
  <si>
    <t>46292696</t>
  </si>
  <si>
    <t>SALINAS CHAVEZ ALEX JOSE</t>
  </si>
  <si>
    <t>328821ASCIV4</t>
  </si>
  <si>
    <t>ASENT.H. LA PRIMAVERA 1 ETAPA MZ. G4 LT. 20 PIURA-PIURA-CASTILLA</t>
  </si>
  <si>
    <t>44752233</t>
  </si>
  <si>
    <t>VITE CALVO DANIEL</t>
  </si>
  <si>
    <t>611541DVCEV1</t>
  </si>
  <si>
    <t>MZ.C3 LT.02 ASENT.H.LA PRIMAVERA I ETAPA PIURA-PIURA-CASTILLA</t>
  </si>
  <si>
    <t>475-96118164-0-11</t>
  </si>
  <si>
    <t>920590454</t>
  </si>
  <si>
    <t>danielvitecalvo75@gmail.com</t>
  </si>
  <si>
    <t>46298581</t>
  </si>
  <si>
    <t>GARCIA PINTADO DAVID WAGNER</t>
  </si>
  <si>
    <t>324651DGPCT0</t>
  </si>
  <si>
    <t>ASENT.H.JOSE CARLOS MARIATEGUIMZ. E. LT. 21 PIURA-PIURA-LA UNION</t>
  </si>
  <si>
    <t>475-98340084-0-75</t>
  </si>
  <si>
    <t>wagnergarciapintado@gmail.com</t>
  </si>
  <si>
    <t>80361262</t>
  </si>
  <si>
    <t>DE LA CRUZ RODRIGUEZ PERCY SALVADOR</t>
  </si>
  <si>
    <t>554381PCRZR4</t>
  </si>
  <si>
    <t>ASENT.H.LAS MALVINAS CALLE BUENOS AIRES S/N TUMBES-TUMBES-TUMBES</t>
  </si>
  <si>
    <t>575- 10201108-0-09</t>
  </si>
  <si>
    <t>9384490037</t>
  </si>
  <si>
    <t>percysalvadordelacruzrodriguez@gmail.com</t>
  </si>
  <si>
    <t>48825159</t>
  </si>
  <si>
    <t>MELGAREJO TORRES DARWIN</t>
  </si>
  <si>
    <t>635011DMTGR4</t>
  </si>
  <si>
    <t>ASENT.H. TUPAC AMARU MZ. C5 LT. 02 PIURA-PIURA-VEINTISEIS DE OCTUBRE</t>
  </si>
  <si>
    <t>475-70344482-0-89</t>
  </si>
  <si>
    <t>910450867</t>
  </si>
  <si>
    <t>darwin.929.marisse2020@gmail.com</t>
  </si>
  <si>
    <t>17444337</t>
  </si>
  <si>
    <t>POSITO SAAVEDRA CARLOS ALBERTO</t>
  </si>
  <si>
    <t>254441CPSIV3</t>
  </si>
  <si>
    <t>BATANGRANDE MZ.A 67 LAMBAYEQUE-FERREÑAFE-PITIPO</t>
  </si>
  <si>
    <t>018-234-004234098700-59</t>
  </si>
  <si>
    <t>900778826</t>
  </si>
  <si>
    <t>carlosalbertopsoitosaavedra@gmail.com</t>
  </si>
  <si>
    <t>72928199</t>
  </si>
  <si>
    <t>BECERRA SANCHEZ RICHARD RIGOBERTO</t>
  </si>
  <si>
    <t>339141RBSEC3</t>
  </si>
  <si>
    <t>AV ISABEL LA CATOLICA 635 P.JOVEN VISTA ALEGRE LAMBAYEQUE-CHICLAYO-CHICLAYO</t>
  </si>
  <si>
    <t>30506412076031</t>
  </si>
  <si>
    <t>954666694</t>
  </si>
  <si>
    <t>richard.becerra.1992@gmail.com</t>
  </si>
  <si>
    <t>74858170</t>
  </si>
  <si>
    <t>CHINGUEL LABAN JORSY ELADIO</t>
  </si>
  <si>
    <t>673811JCLNA1</t>
  </si>
  <si>
    <t>CASERIO HUANDO ALTO-PIURA-HUANCABAMBA-SAN MIGUEL DEL FAIQUE</t>
  </si>
  <si>
    <t>745-02464936-0-92</t>
  </si>
  <si>
    <t>jorsychinguellaban@gmail.com</t>
  </si>
  <si>
    <t>71233546</t>
  </si>
  <si>
    <t>COLMENARES CHINGUEL DEYNIS</t>
  </si>
  <si>
    <t>CASERIO VIRA VIRA CAJAMARCA-SAN IGNACIO-LA COIPA</t>
  </si>
  <si>
    <t>475-70737637-015</t>
  </si>
  <si>
    <t>960248326</t>
  </si>
  <si>
    <t>deyniscolmenareschinguel01@gmail.com</t>
  </si>
  <si>
    <t>46138500</t>
  </si>
  <si>
    <t>CORONADO SIESQUEN SEGUNDO GABRIEL MAURICIO</t>
  </si>
  <si>
    <t>594511SCSOS4</t>
  </si>
  <si>
    <t>CALLE RAMIRO PRIALE MZ J LT 18 C.P.M. RAMIRO PRIALE LAMBAYEQUE-CHICLAYO-JOSE LEONARDO ORTIZ</t>
  </si>
  <si>
    <t>30501770620092</t>
  </si>
  <si>
    <t>900964610</t>
  </si>
  <si>
    <t>gabrielcoronadosiesquen@gmail.com</t>
  </si>
  <si>
    <t>48953316</t>
  </si>
  <si>
    <t>DIAZ CARRASCO JUAN DAVID</t>
  </si>
  <si>
    <t>649631JDCZR8</t>
  </si>
  <si>
    <t>CALLE LA VICTORIA C.P.M. URRUNAGA V SECTOR MZ. 175 LT. 12 LAMBAYEQUE-CHICLAYO-JOSE LEONARDO ORTIZ </t>
  </si>
  <si>
    <t>7003348434812 / CCI: 00370001334843481222</t>
  </si>
  <si>
    <t>955075337</t>
  </si>
  <si>
    <t>dd9211391@gmail.com</t>
  </si>
  <si>
    <t>75961517</t>
  </si>
  <si>
    <t>MENDOZA SILUPU PEDRO ALDAHIR</t>
  </si>
  <si>
    <t>661141PMSDU4</t>
  </si>
  <si>
    <t>475-05496219-0-94</t>
  </si>
  <si>
    <t>pedroams1711@gmail.com</t>
  </si>
  <si>
    <t>70852462</t>
  </si>
  <si>
    <t>PANTA SILUPU KENYI JAMPIER</t>
  </si>
  <si>
    <t>667691KPSTU2</t>
  </si>
  <si>
    <t>CAS PACCHA MZ 17 LT 23 PIURA-MORROPON-CHULUCANAS  </t>
  </si>
  <si>
    <t>898 3397169938/ CCI: 003 89801339716993843</t>
  </si>
  <si>
    <t>pantakenji14@gmail.com</t>
  </si>
  <si>
    <t>47857039</t>
  </si>
  <si>
    <t>SEMINARIO VALDIVIEZO CARLOS EMMANUEL</t>
  </si>
  <si>
    <t>JOSÉ CARLOS MARIATEGUI MZ.08 LT.01 ASENT. H. ARRIBA PERÚ LIMA-LIMA-SAN JUAN DE LURIGANCHO  </t>
  </si>
  <si>
    <t>475-07298990-0-74</t>
  </si>
  <si>
    <t>cseminariovaldiviezo@gmail.com</t>
  </si>
  <si>
    <t>70927884</t>
  </si>
  <si>
    <t>TICLIAHUANCA CHUINGA FLORESMILO</t>
  </si>
  <si>
    <t>659621FTCLI8</t>
  </si>
  <si>
    <t>CASERIO INGANO GRANDE S/N PIURA-HUANCABAMBA-SONDORILLO </t>
  </si>
  <si>
    <t>475-04674610-0-86</t>
  </si>
  <si>
    <t>926405056</t>
  </si>
  <si>
    <t>ticliahuancachuingafloresmilo@gmail.com</t>
  </si>
  <si>
    <t>16669135</t>
  </si>
  <si>
    <t>AGIP BENAVIDES SEGUNDO HERMINIO</t>
  </si>
  <si>
    <t>544901SABPA9</t>
  </si>
  <si>
    <t xml:space="preserve">CALLE JHONSON 521 URB URRUNAGA LAMBAYEQUE-CHICLAYO-JOSE LEONARDO ORTIZ </t>
  </si>
  <si>
    <t>30570923549034</t>
  </si>
  <si>
    <t>968773742</t>
  </si>
  <si>
    <t>herminioagip@gmail.com</t>
  </si>
  <si>
    <t>45027157</t>
  </si>
  <si>
    <t>DURAN ORDOÑES MIGUEL ANGEL</t>
  </si>
  <si>
    <t>619471MDOAO2</t>
  </si>
  <si>
    <t>PROLONG.ARGENTINA 150 P.JOVEN URRUNAGA IV SECTOR LAMBAYEQUE-CHICLAYO-JOSE LEONARDO ORTIZ  </t>
  </si>
  <si>
    <t>30509163686035</t>
  </si>
  <si>
    <t>925007281</t>
  </si>
  <si>
    <t>miguelmaleod@gmail.com</t>
  </si>
  <si>
    <t>16508467</t>
  </si>
  <si>
    <t>YOVERA RUFASTO JOSE OSCAR</t>
  </si>
  <si>
    <t>JR.ATAHUALPA 225 CPM PAMPA GRANDE LAMBAYEQUE-CHICLAYO-CHONGOYAPE  </t>
  </si>
  <si>
    <t>001105790233888200</t>
  </si>
  <si>
    <t>979404359</t>
  </si>
  <si>
    <t>oscaryovera12@hotmail.com</t>
  </si>
  <si>
    <t>71629087</t>
  </si>
  <si>
    <t>BARRIOS CARLOS JUAN CHARLY</t>
  </si>
  <si>
    <t>CALLE PEDRO RUIZ 116</t>
  </si>
  <si>
    <t>30577238566039</t>
  </si>
  <si>
    <t>charly.barrios333x2@gmail.com</t>
  </si>
  <si>
    <t>80409502</t>
  </si>
  <si>
    <t>AVILA SANDOVAL ALBERTO</t>
  </si>
  <si>
    <t>BARRIO EL PACIFICO CALLE JOSE OLAYA 300 TUMBES</t>
  </si>
  <si>
    <t>575 -10473685-0-38</t>
  </si>
  <si>
    <t>904251367</t>
  </si>
  <si>
    <t>avilasandovalalberto7@gmail.com</t>
  </si>
  <si>
    <t>46183435</t>
  </si>
  <si>
    <t>PINEDA SOBERON MOISES ALONSO</t>
  </si>
  <si>
    <t>321861MPSEE4</t>
  </si>
  <si>
    <t>URB BANCARIOS II ETAPA MZ. D LT. 08 PIURA-PIURA-PIURA</t>
  </si>
  <si>
    <t>47819533</t>
  </si>
  <si>
    <t>CONTRERAS DIOSES JOEL ANTONIO</t>
  </si>
  <si>
    <t>ASENT.H. RICARDO FLORES DIOSES MZ. B LT. 23 TUMBES-TUMBES-TUMBES</t>
  </si>
  <si>
    <t>001102650200917970</t>
  </si>
  <si>
    <t>945515238</t>
  </si>
  <si>
    <t>joelcontreras0491@gmail.com</t>
  </si>
  <si>
    <t>80247047</t>
  </si>
  <si>
    <t>CRUZ SILVA EDWIND</t>
  </si>
  <si>
    <t>571381ECSZV6</t>
  </si>
  <si>
    <t>ASENT.H.SANTA ROSA PSJ.VICTORIA TUMBES-TUMBES-TUMBES</t>
  </si>
  <si>
    <t>0011-0814-1602672667</t>
  </si>
  <si>
    <t>956608243</t>
  </si>
  <si>
    <t>74939886</t>
  </si>
  <si>
    <t>YARLEQUE MORAN OMAR ALEXANDER</t>
  </si>
  <si>
    <t>CALLE CINO MORETTI SALAMANCA MZ. I LT. 26 TUMBES-TUMBES-TUMBES  </t>
  </si>
  <si>
    <t>4557881463927660</t>
  </si>
  <si>
    <t>910625769</t>
  </si>
  <si>
    <t>omaralexanderyarlequemoran@gmail.com</t>
  </si>
  <si>
    <t>00243786</t>
  </si>
  <si>
    <t>SANDOVAL SOCOLA LORENZO</t>
  </si>
  <si>
    <t>540231LSSDO2</t>
  </si>
  <si>
    <t>PSJ.LOS MANGLARES 113 BARRIO SAN JOSE TUMBES-TUMBES-TUMBES</t>
  </si>
  <si>
    <t>755-10472309-0-49</t>
  </si>
  <si>
    <t>996043993</t>
  </si>
  <si>
    <t>lorenzosandovalsocola@gmail.com</t>
  </si>
  <si>
    <t>16796741</t>
  </si>
  <si>
    <t>VILLARRUE SALDAÑA FRANCISCO ALERSON</t>
  </si>
  <si>
    <t>PSJ.TUMBES 225 BARRIO SAN JOSE TUMBES-TUMBES-TUMBES</t>
  </si>
  <si>
    <t>575-10815024-0-24</t>
  </si>
  <si>
    <t>995534749</t>
  </si>
  <si>
    <t>franciscovillaruel33@gmail.com</t>
  </si>
  <si>
    <t>47587963</t>
  </si>
  <si>
    <t>ABAD CHINININ OSCAR</t>
  </si>
  <si>
    <t>630001OACDN2</t>
  </si>
  <si>
    <t>ASENT.H. EL PORVENIR MZ. F LT. 18 TUMBES-TUMBES-TUMBES</t>
  </si>
  <si>
    <t>0011-0579-0236456608</t>
  </si>
  <si>
    <t>989646333</t>
  </si>
  <si>
    <t>oscarabadchininin2@gmail.com</t>
  </si>
  <si>
    <t>41631896</t>
  </si>
  <si>
    <t>ALBURQUEQUE TORRES JHON EDWARD</t>
  </si>
  <si>
    <t>JR.LOS MANGLARES 157 BARRIO SAN JOSE TUMBES-TUMBES-TUMBES</t>
  </si>
  <si>
    <t>575-10508531-0-36</t>
  </si>
  <si>
    <t>alburquequetorresjhon@gmail.com</t>
  </si>
  <si>
    <t>80522270</t>
  </si>
  <si>
    <t>ZARATE URBINA FRANCISCO ALEXANDER</t>
  </si>
  <si>
    <t>280301FZUAI2</t>
  </si>
  <si>
    <t>BARRIO SAN JOSE CALLE LAS DELICIAS 129 TUMBES-TUMBES-TUMBES </t>
  </si>
  <si>
    <t>franciscozarateurbina@gmail.com</t>
  </si>
  <si>
    <t>02692946</t>
  </si>
  <si>
    <t>LACHIRA SOSA JAVIER</t>
  </si>
  <si>
    <t>475-05669973-0-02</t>
  </si>
  <si>
    <t>javierlachira9@gmail.com</t>
  </si>
  <si>
    <t>45361465</t>
  </si>
  <si>
    <t>ASTUDILLOS SERRATE JOSE LEANDRO</t>
  </si>
  <si>
    <t>324111JASUR0</t>
  </si>
  <si>
    <t>CALLE FRANCISCO MURO MORENO 161 LAMBAYEQUE-FERREÑAFE-PITIPO</t>
  </si>
  <si>
    <t>0011-0348-0200301466</t>
  </si>
  <si>
    <t>952129397</t>
  </si>
  <si>
    <t>leon2519@hotmail.com</t>
  </si>
  <si>
    <t>16658118</t>
  </si>
  <si>
    <t>CHUÑE REYES JOSE LUIS</t>
  </si>
  <si>
    <t>548991JCRÑE1</t>
  </si>
  <si>
    <t>CALLE JUAN FANNING 595 LAMBAYEQUE-CHICLAYO-CHICLAYO  </t>
  </si>
  <si>
    <t>305-98330108-0-28</t>
  </si>
  <si>
    <t>943297459</t>
  </si>
  <si>
    <t>jose.1241@hotmail.com</t>
  </si>
  <si>
    <t>44768203</t>
  </si>
  <si>
    <t>CRUZ LAZO ELVER ALEXANDER</t>
  </si>
  <si>
    <t>ING. MECANICO</t>
  </si>
  <si>
    <t>320901ECLZO9</t>
  </si>
  <si>
    <t>JR.CUZCO 354 PIURA-PIURA-CATACAOS</t>
  </si>
  <si>
    <t>475-91756032-0-17</t>
  </si>
  <si>
    <t>978812276</t>
  </si>
  <si>
    <t>elvercruz2025@gmail.com</t>
  </si>
  <si>
    <t>16737214</t>
  </si>
  <si>
    <t>HERNANDEZ RODRIGUEZ VICTOR RUBEN</t>
  </si>
  <si>
    <t>CALLE LATINA 245 CPM.SAN CARLOS LAMBAYEQUE-CHICLAYO-JOSE LEONARDO ORTIZ</t>
  </si>
  <si>
    <t>305-99838926-0-85</t>
  </si>
  <si>
    <t>942627447</t>
  </si>
  <si>
    <t>victorrubenh10@gmail.com</t>
  </si>
  <si>
    <t>16658520</t>
  </si>
  <si>
    <t>NOVILLO SOSA WALTER DAVID</t>
  </si>
  <si>
    <t>546791WNSIA4</t>
  </si>
  <si>
    <t>7 DE ENERO 217 LAMBAYEQUE-CHICLAYO-CHICLAYO</t>
  </si>
  <si>
    <t>305-71706479-0-72</t>
  </si>
  <si>
    <t>906028755</t>
  </si>
  <si>
    <t>walternovillososa07@gmail.com</t>
  </si>
  <si>
    <t>47071786</t>
  </si>
  <si>
    <t>CAMPOS AGURTO RONAL ESMITH</t>
  </si>
  <si>
    <t>MZ E2-01 CASERIO BATANES PIURA-MORROPON-CHULUCANAS  </t>
  </si>
  <si>
    <t>475-05323887-0-21</t>
  </si>
  <si>
    <t>aymisofia@gmail.com</t>
  </si>
  <si>
    <t>77975574</t>
  </si>
  <si>
    <t>CASTREJON CHANTA JORGE EDUARDO</t>
  </si>
  <si>
    <t>687351JCCTN3</t>
  </si>
  <si>
    <t>AMPLIACION CERROPON PSJE.SAN LUCAS MZ. D LAMBAYEQUE-CHICLAYO-CHICLAYO</t>
  </si>
  <si>
    <t>30501518432056</t>
  </si>
  <si>
    <t>984545807</t>
  </si>
  <si>
    <t>jorgecastrejonchanta1@gmail.com</t>
  </si>
  <si>
    <t>42709966</t>
  </si>
  <si>
    <t>CORNEJO COBEÑAS LUIS AURELIO</t>
  </si>
  <si>
    <t>CALLE CAHUIDE 231 LAMBAYEQUE-FERREÑAFE-PUEBLO NUEVO  </t>
  </si>
  <si>
    <t>305-07323849-0-14</t>
  </si>
  <si>
    <t>991461802</t>
  </si>
  <si>
    <t>cornejoluis231.42@gmail.com</t>
  </si>
  <si>
    <t>76195194</t>
  </si>
  <si>
    <t>ESPINOZA EXEBIO JULIO JHANPIERR</t>
  </si>
  <si>
    <t>672061JEEIB6</t>
  </si>
  <si>
    <t>PROLONG. UNION P.JOVEN FUENTES LINARES II MZ. M LT. 29 LAMBAYEQUE-FERREÑAFE-PUEBLO NUEVO</t>
  </si>
  <si>
    <t>305-03801462-0-47</t>
  </si>
  <si>
    <t>931461862</t>
  </si>
  <si>
    <t>espinozajhanpierr@gmail.com</t>
  </si>
  <si>
    <t>17545088</t>
  </si>
  <si>
    <t>FERNANDEZ WALTER JHONNY ALBERTO</t>
  </si>
  <si>
    <t>571621JFWNT0</t>
  </si>
  <si>
    <t>CALLE NACIONALISMO 470 UPIS CRUZ DEL PERDON LAMBAYEQUE-CHICLAYO-CHICLAYO </t>
  </si>
  <si>
    <t>0011-0579-0215885030</t>
  </si>
  <si>
    <t>962128270</t>
  </si>
  <si>
    <t>jhonnyfernandezwalter@hotmail.com</t>
  </si>
  <si>
    <t>47336444</t>
  </si>
  <si>
    <t>PURISACA LEVANO KEITH ANTHONY</t>
  </si>
  <si>
    <t>333471KPLIA0</t>
  </si>
  <si>
    <t>CA LA CUALIDAD MZ P5 LT 13 URB. PRO ETP II LIMA-LIMA-LOS OLIVOS</t>
  </si>
  <si>
    <t>191-72702660-0-28</t>
  </si>
  <si>
    <t>949103175</t>
  </si>
  <si>
    <t>ositoyogui1021@gmail.com</t>
  </si>
  <si>
    <t>27673118</t>
  </si>
  <si>
    <t>BRAVO SAAVEDRA JOSE MANUEL</t>
  </si>
  <si>
    <t>525331JBSVV6</t>
  </si>
  <si>
    <t>A.H. NUEVO CULPON MZ. C LT. 03 LAMBAYEQUE-CHICLAYO-JOSE LEONARDO ORTIZ</t>
  </si>
  <si>
    <t>305-07507218-0-35</t>
  </si>
  <si>
    <t>975239115</t>
  </si>
  <si>
    <t>josemanuelbravosaavedra@gmail.com</t>
  </si>
  <si>
    <t>16786461</t>
  </si>
  <si>
    <t>FALLA CORREA JUAN CARLOS</t>
  </si>
  <si>
    <t>575551JFCLR2</t>
  </si>
  <si>
    <t>CALLE VENEZUELA 666 LAMBAYEQUE-CHICLAYO-JOSE LEONARDO ORTIZ</t>
  </si>
  <si>
    <t>305-10913730-0-56</t>
  </si>
  <si>
    <t>906561574</t>
  </si>
  <si>
    <t>carlosjuanfalla12@gmail.com</t>
  </si>
  <si>
    <t>45580889</t>
  </si>
  <si>
    <t>GAMARRA RODRIGUEZ JEAN CARLOS</t>
  </si>
  <si>
    <t>623781JGRAR7</t>
  </si>
  <si>
    <t>CALLE MELITON CARBAJAL 138 URB EL PORVENIR LAMBAYEQUE-CHICLAYO-CHICLAYO  </t>
  </si>
  <si>
    <t>305-92958833-0-96</t>
  </si>
  <si>
    <t>904540863</t>
  </si>
  <si>
    <t>jeancarlosgamarra0@gmail.com</t>
  </si>
  <si>
    <t>41495043</t>
  </si>
  <si>
    <t>GELACIO LLONTOP PABLO</t>
  </si>
  <si>
    <t>FUNDO SAN JOSE S/N LAMBAYEQUE-CHICLAYO-CHICLAYO </t>
  </si>
  <si>
    <t>305-09181279-0-06</t>
  </si>
  <si>
    <t>985794611</t>
  </si>
  <si>
    <t>pgelaciollontop@gmail.com</t>
  </si>
  <si>
    <t>475-70800416-0-29</t>
  </si>
  <si>
    <t>wualterpadillasolis@gmail.com</t>
  </si>
  <si>
    <t>41052881</t>
  </si>
  <si>
    <t>SALAZAR CHAVEZ CARLOS ENRIQUE</t>
  </si>
  <si>
    <t>596441CSCAV9</t>
  </si>
  <si>
    <t>CALLE MANUEL AREVALO 131 P JOVEN NUEVO SAN LORENZO LAMBAYEQUE-CHICLAYO-JOSE LEONARDO ORTIZ  </t>
  </si>
  <si>
    <t>305-04764351-0-62</t>
  </si>
  <si>
    <t>975065142</t>
  </si>
  <si>
    <t>carlossalazarchavez88@gmail.com</t>
  </si>
  <si>
    <t>80586732</t>
  </si>
  <si>
    <t>SUAREZ BECERRA ELEUTERIO</t>
  </si>
  <si>
    <t>CASERIO NUEVO EGIPTO SAN MARTIN-PICOTA-SAN HILARION  </t>
  </si>
  <si>
    <t>305-08417631-0-44</t>
  </si>
  <si>
    <t>944821299</t>
  </si>
  <si>
    <t>jhonnysuarez@gmail.com</t>
  </si>
  <si>
    <t>47891364</t>
  </si>
  <si>
    <t>CHERO RUIZ JUAN JORDANO</t>
  </si>
  <si>
    <t>637011JCRRZ9</t>
  </si>
  <si>
    <t>PSJ. CAYANCA 124 ASENT.H. MEDIO MUNDO LAMBAYEQUE-CHICLAYO-JOSE LEONARDO ORTIZ</t>
  </si>
  <si>
    <t>305-96951480-0-73</t>
  </si>
  <si>
    <t>969535893</t>
  </si>
  <si>
    <t>juanjordanocheroruiz9@gmail.com</t>
  </si>
  <si>
    <t>16530038</t>
  </si>
  <si>
    <t>CUBAS BARRENO MANUEL FERNANDO</t>
  </si>
  <si>
    <t>540361MCBAR8</t>
  </si>
  <si>
    <t>MZ. I LOTE 1 P.J. SANTOS CHOCANO LAMBAYEQUE-CHICLAYO-JOSE LEONARDO ORTIZ</t>
  </si>
  <si>
    <t>00110-2880-200339730</t>
  </si>
  <si>
    <t>926307066</t>
  </si>
  <si>
    <t>manuelfernandezcubas0@gmail.com</t>
  </si>
  <si>
    <t>73915228</t>
  </si>
  <si>
    <t>FERNANDEZ CRUZ RENZO ESTON PEDRO</t>
  </si>
  <si>
    <t>CALLE LOS NARANJOS 700 UPIS. CRUZ DEL PERDON LAMBAYEQUE-CHICLAYO-CHICLAYO </t>
  </si>
  <si>
    <t>0011-0796-02002973000</t>
  </si>
  <si>
    <t>fernandezwalterjhonnyalberto@gmail.com</t>
  </si>
  <si>
    <t>16786448</t>
  </si>
  <si>
    <t>MARIÑOS HERRERA MARCELINO</t>
  </si>
  <si>
    <t>582151MMHIR2</t>
  </si>
  <si>
    <t>CALLE HUASCAR 356 LAMBAYEQUE-CHICLAYO-JOSE LEONARDO ORTIZ</t>
  </si>
  <si>
    <t>415-97512707-0-81</t>
  </si>
  <si>
    <t>926075216</t>
  </si>
  <si>
    <t>mariñosherreramarcelino@gmail.com</t>
  </si>
  <si>
    <t>47629432</t>
  </si>
  <si>
    <t>SILVA FERNANDEZ JUAN MANUEL</t>
  </si>
  <si>
    <t>ALLE PROLG. ATUSPARIAS 365 P.J FRANCISCO CABRERA LAMBAYEQUE-CHICLAYO-JOSE LEONARDO ORTIZ</t>
  </si>
  <si>
    <t>0011-0814-028219197000</t>
  </si>
  <si>
    <t>955333845</t>
  </si>
  <si>
    <t>47258955</t>
  </si>
  <si>
    <t>TORRES FERNANDEZ DIEGO RICARDO</t>
  </si>
  <si>
    <t>629611DTFRN6</t>
  </si>
  <si>
    <t>CALLE 23 DE AGOSTO 160 P.J JOSE SANTOS CHOCANO LAMBAYEQUE-CHICLAYO-JOSE LEONARDO ORTIZ</t>
  </si>
  <si>
    <t>305-08520523-0-76</t>
  </si>
  <si>
    <t>900282564</t>
  </si>
  <si>
    <t>diegoricardotorresfernandez@gmail.com</t>
  </si>
  <si>
    <t>44699680</t>
  </si>
  <si>
    <t>TOVAR VASQUEZ SOLIS EDHER ELEODORO</t>
  </si>
  <si>
    <t>CALLE ESPAÑA 1048 C.P.M.URRUNAGA LAMBAYEQUE-CHICLAYO-JOSE LEONARDO ORTIZ  </t>
  </si>
  <si>
    <t>191-97441835-0-94</t>
  </si>
  <si>
    <t>935648502</t>
  </si>
  <si>
    <t>edhertovar77@gmail.com</t>
  </si>
  <si>
    <t>80667730</t>
  </si>
  <si>
    <t xml:space="preserve">GONZALES YOVERA GRIMALDO </t>
  </si>
  <si>
    <t>CALLE BOLOGNESI 301 PIURA-PIURA-CASTILLA</t>
  </si>
  <si>
    <t>475-71841055-0-79</t>
  </si>
  <si>
    <t>grimaldogonzales19@gmail.com</t>
  </si>
  <si>
    <t>13/06/1972</t>
  </si>
  <si>
    <t>MZ.C4 LT.13 ASENT.H.EL INDIO PIURA-PIURA-CASTILLA </t>
  </si>
  <si>
    <t>475-02534728-0-89</t>
  </si>
  <si>
    <t>v.i.t.o13.06.72@gmail</t>
  </si>
  <si>
    <t>44613837</t>
  </si>
  <si>
    <t>GUTIERREZ CHIROQUE JUAN MIGUEL</t>
  </si>
  <si>
    <t>620771JGCIR0</t>
  </si>
  <si>
    <t>MZ.CH-5 LT.51 ASENT.H. EL INDIO PIURA-PIURA-CASTILLA</t>
  </si>
  <si>
    <t>515-3375940-0-22</t>
  </si>
  <si>
    <t>gutierrezchiroquejuanmanuel@gmail.com</t>
  </si>
  <si>
    <t>73544706</t>
  </si>
  <si>
    <t>MACHADO GARCIA REY FERNANDO</t>
  </si>
  <si>
    <t>677691RMGHC1</t>
  </si>
  <si>
    <t>URB. ASOCIACION DE VIVIENDAS EL AEROPUERTO MZ.F LT.01 PIURA-HUANCABAMBA-HUANCABAMBA</t>
  </si>
  <si>
    <t>475-05838334-0-65</t>
  </si>
  <si>
    <t>927890162</t>
  </si>
  <si>
    <t>reyfernandomachadogarcia8@gmail.com</t>
  </si>
  <si>
    <t>48007368</t>
  </si>
  <si>
    <t>PALOMINO CARRILLO JORGE ERNESTO</t>
  </si>
  <si>
    <t>CALLE SALAZAR BONDY 307 ASENT.H. CAMPO POLO 2 ETAPA PIURA-PIURA-CASTILLA  </t>
  </si>
  <si>
    <t>0011-0267-0201165388</t>
  </si>
  <si>
    <t>989635416</t>
  </si>
  <si>
    <t xml:space="preserve">Jorgepalomino0208@gmail.com </t>
  </si>
  <si>
    <t>75529855</t>
  </si>
  <si>
    <t>ROSAS SAAVEDRA JORDY ALEXANDER</t>
  </si>
  <si>
    <t>CASERIO LOS EJIDOS DEL NORTE PIURA-PIURA-PIURA</t>
  </si>
  <si>
    <t>475-99414515-0-59</t>
  </si>
  <si>
    <t>945141473</t>
  </si>
  <si>
    <t>saavedraboy122@gmail.com</t>
  </si>
  <si>
    <t>47459381</t>
  </si>
  <si>
    <t>HUERTAS NIMA JOSE ALEJANDRO</t>
  </si>
  <si>
    <t>JR. LIMA 113</t>
  </si>
  <si>
    <t>0011-0270-0200349147</t>
  </si>
  <si>
    <t>josealejandrohuertasnima@gmail.com</t>
  </si>
  <si>
    <t>60633736</t>
  </si>
  <si>
    <t>BANCES ACOSTA PEDRO DE LA CRUZ</t>
  </si>
  <si>
    <t>675211PBACS1</t>
  </si>
  <si>
    <t>CASERIO SIENEGO PLAZA LAMBAYEQUE-FERREÑAFE-PITIPO</t>
  </si>
  <si>
    <t>305-00972771-0-83</t>
  </si>
  <si>
    <t>986585991</t>
  </si>
  <si>
    <t>pedrobancesacosta9@gmail.com</t>
  </si>
  <si>
    <t>47813615</t>
  </si>
  <si>
    <t>CAJUSOL FERNANDEZ WILMER TOMAS</t>
  </si>
  <si>
    <t>341261WCFUN0</t>
  </si>
  <si>
    <t>CALLE 24 DE MARZO 320 P. JOVEN SANTA VALENTINA LAMBAYEQUE-FERREÑAFE-FERREÑAFE  </t>
  </si>
  <si>
    <t>305-00069060-0-44</t>
  </si>
  <si>
    <t>997689291</t>
  </si>
  <si>
    <t>cajusolfernandezwilmer@gmail.com</t>
  </si>
  <si>
    <t>45570702</t>
  </si>
  <si>
    <t>CASTILLO ARRUNATEGUI GERARDO EDWIN</t>
  </si>
  <si>
    <t>608391GCATU0</t>
  </si>
  <si>
    <t>CALLE UCAYALI 100 U.VECINAL HECTOR AURICH MZ. 23 LT. 23 A LAMBAYEQUE-FERREÑAFE-FERREÑAFE </t>
  </si>
  <si>
    <t>0011-0814-0259039172</t>
  </si>
  <si>
    <t>912555688</t>
  </si>
  <si>
    <t>gerardoedwincastilloarrunategui@gmail.com</t>
  </si>
  <si>
    <t>72247246</t>
  </si>
  <si>
    <t>GONZALES MONTALBAN ARTHUR FRANKCOI</t>
  </si>
  <si>
    <t>658681AGMZT6</t>
  </si>
  <si>
    <t>47592604527083</t>
  </si>
  <si>
    <t>922435084</t>
  </si>
  <si>
    <t>agonzalesmontalban@gmail.com</t>
  </si>
  <si>
    <t>71880133</t>
  </si>
  <si>
    <t>MIÑANO GARCIA ROXANA NOELIA</t>
  </si>
  <si>
    <t>642830RMGAC0</t>
  </si>
  <si>
    <t>0011- 0265- 0200738510</t>
  </si>
  <si>
    <t>957851574</t>
  </si>
  <si>
    <t>minanoroxana93@gmail.com</t>
  </si>
  <si>
    <t>44103686</t>
  </si>
  <si>
    <t>MORALES RELAIZA DIEGO RENATO</t>
  </si>
  <si>
    <t>CALLE LOS PARQUES 220 LAMBAYEQUE-FERREÑAFE-PITIPO</t>
  </si>
  <si>
    <t>415-02658568-0-19</t>
  </si>
  <si>
    <t>963583201</t>
  </si>
  <si>
    <t>diegorenatomoralesrelaiza@gmail.com</t>
  </si>
  <si>
    <t>40305652</t>
  </si>
  <si>
    <t>SOLANO VALENCIA JACINTO</t>
  </si>
  <si>
    <t>475 91967922 0 47</t>
  </si>
  <si>
    <t>918206078</t>
  </si>
  <si>
    <t>jacintosolanovalencia@gmail.com</t>
  </si>
  <si>
    <t>45679180</t>
  </si>
  <si>
    <t>VICUÑA MUNAYCO LUIS EDILBERTO</t>
  </si>
  <si>
    <t>325801LVMUA0</t>
  </si>
  <si>
    <t>CALLE AYACUCHO 503 ICA-PISCO-PISCO</t>
  </si>
  <si>
    <t>0011-0814-0277027645</t>
  </si>
  <si>
    <t xml:space="preserve">luisvm15389@gmail.com </t>
  </si>
  <si>
    <t>46250695</t>
  </si>
  <si>
    <t>CORNEJO URIARTE JOSE MARIO</t>
  </si>
  <si>
    <t>PSJE LAS COMPUERTAS 125 COIS LAMBAYEQUE-CHICLAYO-JOSE LEONARDO ORTIZ  </t>
  </si>
  <si>
    <t>305-07138463-0-55</t>
  </si>
  <si>
    <t>leonelcornejodiaz@gmail.com</t>
  </si>
  <si>
    <t>10405231</t>
  </si>
  <si>
    <t>ARCE OLIVARES JAIME</t>
  </si>
  <si>
    <t>269641JAOEV4</t>
  </si>
  <si>
    <t>R.MARISCAL CACERES NRO.640 LIMA-LIMA-CARABAYLLO</t>
  </si>
  <si>
    <t>194-38492850-065</t>
  </si>
  <si>
    <t>987752462</t>
  </si>
  <si>
    <t>jaimearceolivares29@gmail.com</t>
  </si>
  <si>
    <t>72230322</t>
  </si>
  <si>
    <t>BENAVENTE PEÑA EMIR EDU</t>
  </si>
  <si>
    <t>637961EBPAA4</t>
  </si>
  <si>
    <t>47577295045060</t>
  </si>
  <si>
    <t>920239436</t>
  </si>
  <si>
    <t>emircancer1992@gmail.com</t>
  </si>
  <si>
    <t>44114491</t>
  </si>
  <si>
    <t>CARHUAJULCA  IMAN CARLOS CESAR</t>
  </si>
  <si>
    <t>617531CCIHN4</t>
  </si>
  <si>
    <t>AV. EL TRIUNFO 589 CRUZ DE LA ESPERANZA LAMBAYEQUE-CHICLAYO-CHICLAYO</t>
  </si>
  <si>
    <t>305-78384285-0-31</t>
  </si>
  <si>
    <t>948015288</t>
  </si>
  <si>
    <t>carloscesarcarhuajulca@gmail.com</t>
  </si>
  <si>
    <t>17452161</t>
  </si>
  <si>
    <t>CARLOS PAICO CASIMIRO</t>
  </si>
  <si>
    <t>574551CCPLC4</t>
  </si>
  <si>
    <t>CALLE LIBERTAD 132 LAMBAYEQUE-FERREÑAFE-FERREÑAFE</t>
  </si>
  <si>
    <t>305-92927590-0-37</t>
  </si>
  <si>
    <t>963326118</t>
  </si>
  <si>
    <t>casimirocarlos0475@gmail.com</t>
  </si>
  <si>
    <t>16752048</t>
  </si>
  <si>
    <t>CARRASCO LOZANO SEGUNDO ANTONIO</t>
  </si>
  <si>
    <t>578971SCLRA2</t>
  </si>
  <si>
    <t>CALLE EL CARMEN S/N LAMBAYEQUE-CHICLAYO-PICSI </t>
  </si>
  <si>
    <t>0011-0288-0200266851</t>
  </si>
  <si>
    <t>979415240</t>
  </si>
  <si>
    <t>antoniocarrascolozano@gmail.com</t>
  </si>
  <si>
    <t>71304371</t>
  </si>
  <si>
    <t>CHUZON CABREJOS JUAN ALBERTO</t>
  </si>
  <si>
    <t>635941JCCZR3</t>
  </si>
  <si>
    <t>CL.LOS ALISOS ASENT.H.MILAGRO DE DIOS MZ A1 LT 04 LAMBAYEQUE-CHICLAYO-JOSE LEONARDO ORTIZ</t>
  </si>
  <si>
    <t>0011-0057-0231378805</t>
  </si>
  <si>
    <t>971318423</t>
  </si>
  <si>
    <t>juan.chuzon.cabrejos91@gmail.com</t>
  </si>
  <si>
    <t>46496646</t>
  </si>
  <si>
    <t>CORONEL VASQUEZ NASARIO NAIME</t>
  </si>
  <si>
    <t>629691NCVOQ7</t>
  </si>
  <si>
    <t>CALLE RAMIRO PRIALE 166 INDOAMERICA LAMBAYEQUE-FERREÑAFE-PUEBLO NUEVO</t>
  </si>
  <si>
    <t>0011-0814-027771792712</t>
  </si>
  <si>
    <t>935549188</t>
  </si>
  <si>
    <t>elviavasquez121@gmail.com</t>
  </si>
  <si>
    <t>48653368</t>
  </si>
  <si>
    <t>FARRO DAVILA LUIS ENRIQUE</t>
  </si>
  <si>
    <t>PSJ. SAN LUCAS 145 CPM. CRUZ DE LA ESPERANZA LAMBAYEQUE-CHICLAYO-CHICLAYO</t>
  </si>
  <si>
    <t>0011-0814-0246804368</t>
  </si>
  <si>
    <t>922141319</t>
  </si>
  <si>
    <t>luisfarro618@gmail.com</t>
  </si>
  <si>
    <t>43887257</t>
  </si>
  <si>
    <t>GARCIA CARRASCO  CRISTHIAM ELMER</t>
  </si>
  <si>
    <t>603131CGCCR8</t>
  </si>
  <si>
    <t>AV.SAENZ PEÑA 109 LAMBAYEQUE-CHICLAYO-CHICLAYO</t>
  </si>
  <si>
    <t>305-795455690-45</t>
  </si>
  <si>
    <t>953826171</t>
  </si>
  <si>
    <t>cristhiam_gc12@hotmail.com</t>
  </si>
  <si>
    <t>44191280</t>
  </si>
  <si>
    <t>GARCIA CARRASCO FREDDY RONALD</t>
  </si>
  <si>
    <t>0011-0057-02321144581</t>
  </si>
  <si>
    <t>973119559</t>
  </si>
  <si>
    <t>freddygarcia.c1987@gmail.com</t>
  </si>
  <si>
    <t>00221856</t>
  </si>
  <si>
    <t>MEDINA ARICA JORGE ELBER</t>
  </si>
  <si>
    <t>220441JMAIC9</t>
  </si>
  <si>
    <t>CALLE SANCHEZ CARRION 473 TUMBES-TUMBES-TUMBES</t>
  </si>
  <si>
    <t>57596297808071</t>
  </si>
  <si>
    <t>935287676</t>
  </si>
  <si>
    <t>jorgeelbermedinaarica1@gmail.com</t>
  </si>
  <si>
    <t>44346006</t>
  </si>
  <si>
    <t>PORRO PURIHUAMAN ROBERTO CARLOS</t>
  </si>
  <si>
    <t>613831RPPRI8</t>
  </si>
  <si>
    <t>AV. TACNA 161 LAMBAYEQUE-FERREÑAFE-PUEBLO NUEVO </t>
  </si>
  <si>
    <t>0011-0814-0280748574-19</t>
  </si>
  <si>
    <t>921099949</t>
  </si>
  <si>
    <t>robertocarlosporroparihuaman1@gmail.com</t>
  </si>
  <si>
    <t>40486079</t>
  </si>
  <si>
    <t>SANDOVAL FRANCO OSWALDO</t>
  </si>
  <si>
    <t>JR. LOS MANGLARES 140 BARRIO SAN JOSE TUMBES-TUMBES-TUMBES  </t>
  </si>
  <si>
    <t>001108140269719220</t>
  </si>
  <si>
    <t>joelsandovalfranco@gmail.com</t>
  </si>
  <si>
    <t>42574421</t>
  </si>
  <si>
    <t>BARRETO ZARATE JOSE LUIS</t>
  </si>
  <si>
    <t>CALLE TARATA 343 BARRIO SAN JOSE TUMBES-TUMBES-TUMBES </t>
  </si>
  <si>
    <t>0011 02650200915943</t>
  </si>
  <si>
    <t>917304284</t>
  </si>
  <si>
    <t>zarate_130582@gmail.com</t>
  </si>
  <si>
    <t>73967322</t>
  </si>
  <si>
    <t>CONDOLO FARRO LUIS GERARDO</t>
  </si>
  <si>
    <t>646691LCFDR0</t>
  </si>
  <si>
    <t>PROLONG. TARAPACA ASENT.H. LOS JARDINES MZ. P LT. 02 TUMBES-TUMBES-TUMBES </t>
  </si>
  <si>
    <t>939156731</t>
  </si>
  <si>
    <t>luigercondolo47@gmail.com</t>
  </si>
  <si>
    <t>44857285</t>
  </si>
  <si>
    <t>CRISANTO IPANAQUE JULIA MAGDALENA</t>
  </si>
  <si>
    <t>608890JCISN0</t>
  </si>
  <si>
    <t>CALLE HUASCAR 116 LAMBAYEQUE-CHICLAYO-JOSE LEONARDO ORTIZ</t>
  </si>
  <si>
    <t>305-71582539-0-81</t>
  </si>
  <si>
    <t>juliacrisantoipanaque@hotmail.com</t>
  </si>
  <si>
    <t>80226379</t>
  </si>
  <si>
    <t>MUÑOZ LOPEZ ANTONIO DADISLADO</t>
  </si>
  <si>
    <t>591721AMLOE0</t>
  </si>
  <si>
    <t>BARRIO SAN JOSE ASENT.H LOS JARDIINES MZ N LT 10 TUMBES</t>
  </si>
  <si>
    <t>575-97431187-0-98</t>
  </si>
  <si>
    <t>munozlopezantonio53@gmail.com</t>
  </si>
  <si>
    <t>80673652</t>
  </si>
  <si>
    <t>SAAVEDRA SANDOVAL JOSE</t>
  </si>
  <si>
    <t>590621JSSVD9</t>
  </si>
  <si>
    <t>BARRIO SAN JOSE PSJ.TUMBES S/N TUMBES-TUMBES-TUMBE</t>
  </si>
  <si>
    <t>575-09931985-0-66</t>
  </si>
  <si>
    <t>saavedrasandovaljose@gmail.com</t>
  </si>
  <si>
    <t>42798178</t>
  </si>
  <si>
    <t>VARGAS PARDO PEDRO LUIS</t>
  </si>
  <si>
    <t>598931PVPGD1</t>
  </si>
  <si>
    <t>CALLE LAS DELICIAS 255 TUMBES-TUMBES-TUMBES </t>
  </si>
  <si>
    <t>0011-0265-0200879599</t>
  </si>
  <si>
    <t>937705095</t>
  </si>
  <si>
    <t>vargaspardopedro720@hotmail.com</t>
  </si>
  <si>
    <t>00249968</t>
  </si>
  <si>
    <t>VEGA RENTERIA IVAN MARTIN</t>
  </si>
  <si>
    <t>JR.ZARUMILLA 354 BARRIO SAN JOSE TUMBES-TUMBES-TUMBES </t>
  </si>
  <si>
    <t>575-05447634-019</t>
  </si>
  <si>
    <t>956585078</t>
  </si>
  <si>
    <t>vegarenteriaivan@gmail.com</t>
  </si>
  <si>
    <t>48693587</t>
  </si>
  <si>
    <t>AGUIRRE PEÑAFIEL JESSICA LIZBETH</t>
  </si>
  <si>
    <t>935448111</t>
  </si>
  <si>
    <t>peñafielyessica8@gmail.com</t>
  </si>
  <si>
    <t>72020277</t>
  </si>
  <si>
    <t>GIRON CRUZ CARLOS ENRIQUE</t>
  </si>
  <si>
    <t>652401CGCOZ8</t>
  </si>
  <si>
    <t>CALLE SANTA CRUZ 348-AHEL OGRERO-SULLA-SULLANA-PIURA</t>
  </si>
  <si>
    <t>73067207</t>
  </si>
  <si>
    <t>BELUPU IPANAQUE JHON FRANCIS</t>
  </si>
  <si>
    <t>AYUDANTE TOPOGRAFIA</t>
  </si>
  <si>
    <t>45591360040006</t>
  </si>
  <si>
    <t>922197834</t>
  </si>
  <si>
    <t>belupujhon40@gmail.com</t>
  </si>
  <si>
    <t>80369640</t>
  </si>
  <si>
    <t>BERNILLA DIAZ MARCOS ISABEL</t>
  </si>
  <si>
    <t>CASERIO LA TRAPOZA CP.BATANGRANDE LAMBAYEQUE-FERREÑAFE-PITIPO</t>
  </si>
  <si>
    <t>0011-0579-0233038546</t>
  </si>
  <si>
    <t>926493980</t>
  </si>
  <si>
    <t>bernilladiazmarcos@gmail.com</t>
  </si>
  <si>
    <t>71439658</t>
  </si>
  <si>
    <t>CHAFLOQUE ESQUECHE JERSSY JUNIOR</t>
  </si>
  <si>
    <t>641011JCEFU0</t>
  </si>
  <si>
    <t>CALLE SIMON BOLIVAR 263 LAMBAYEQUE-CHICLAYO-ETEN </t>
  </si>
  <si>
    <t>0011-0579-0215884340</t>
  </si>
  <si>
    <t>955262401</t>
  </si>
  <si>
    <t>jerssyxd@gmail.com</t>
  </si>
  <si>
    <t>43891956</t>
  </si>
  <si>
    <t>CHAVESTA GUERRERO JUAN CARLOS</t>
  </si>
  <si>
    <t>614211JCGVR1</t>
  </si>
  <si>
    <t>CALLE SARMIENTO DE GAMBOA 610 UPIS CRUZ DEL PERDÓN LAMBAYEQUE-CHICLAYO-CHICLAYO</t>
  </si>
  <si>
    <t>0011-0814-0247165539</t>
  </si>
  <si>
    <t>977174184</t>
  </si>
  <si>
    <t>chavestaguerrerojuan@gmail.com</t>
  </si>
  <si>
    <t>44431621</t>
  </si>
  <si>
    <t>CHERO INOÑAN JHONNY ALEJANDRO</t>
  </si>
  <si>
    <t>612511JCYRÑ0</t>
  </si>
  <si>
    <t>PSJ. EL CARMEN 231 U.VECINAL SAN JUAN BOSCO LAMBAYEQUE-FERREÑAFE-FERREÑAFE  </t>
  </si>
  <si>
    <t>305-98393792-0-54</t>
  </si>
  <si>
    <t>971772805</t>
  </si>
  <si>
    <t>cheroynonanj@gmail.com</t>
  </si>
  <si>
    <t>46599886</t>
  </si>
  <si>
    <t>DAMIAN MORALES LUIS MIGUEL</t>
  </si>
  <si>
    <t>631471LDMIA3</t>
  </si>
  <si>
    <t>CALLE ENCARNACION GUEVARA 20 P. JOVEN TUPAC AMARU LAMBAYEQUE-FERREÑAFE-FERREÑAFE</t>
  </si>
  <si>
    <t>305-75877926055</t>
  </si>
  <si>
    <t>938893595</t>
  </si>
  <si>
    <t>LUIS.DAMIAN2704@GMAIL.COM</t>
  </si>
  <si>
    <t>40305772</t>
  </si>
  <si>
    <t>NUÑES MEJIA FREDDY</t>
  </si>
  <si>
    <t>585801FNMEI5</t>
  </si>
  <si>
    <t>CALLE SAN MARTIN 113 LAMBAYEQUE-CHICLAYO-PICSI</t>
  </si>
  <si>
    <t>305-10963228-0-54</t>
  </si>
  <si>
    <t>991316612</t>
  </si>
  <si>
    <t>freddinuneszm@gmail.com</t>
  </si>
  <si>
    <t>46278401</t>
  </si>
  <si>
    <t>SAAVEDRA LOZADA JHON JAIME</t>
  </si>
  <si>
    <t>628431JSLVA7</t>
  </si>
  <si>
    <t>CAS.PACCHA MZ.50 LT.21 PIURA-MORROPON-CHULUCANAS  </t>
  </si>
  <si>
    <t>475-72331112-0-87</t>
  </si>
  <si>
    <t>honsaavedralozada@gmail.com</t>
  </si>
  <si>
    <t>47016634</t>
  </si>
  <si>
    <t>SANTAMARIA RUBIO ROGGER ARMANDO</t>
  </si>
  <si>
    <t>333321RSRTI8</t>
  </si>
  <si>
    <t>AV. MARIANO CORNEJO 153 C.P.M. LAS PALMERAS LAMBAYEQUE-CHICLAYO-JOSE LEONARDO ORTIZ  </t>
  </si>
  <si>
    <t>0011-0285-0202347089</t>
  </si>
  <si>
    <t>970703701</t>
  </si>
  <si>
    <t>santamaria_rubio_06@hotmail.com</t>
  </si>
  <si>
    <t>73276776</t>
  </si>
  <si>
    <t>TIMANA GARCIA  KEBIN GABRIEL</t>
  </si>
  <si>
    <t>652871KTGAC1</t>
  </si>
  <si>
    <t>CALLE CUZCO 209 PIURA-MORROPON-CHULUCANAS</t>
  </si>
  <si>
    <t>475-04724658-0-39</t>
  </si>
  <si>
    <t>957155712</t>
  </si>
  <si>
    <t>kevingabrielt@gmail.com</t>
  </si>
  <si>
    <t>77238821</t>
  </si>
  <si>
    <t>VERA ITURRIA MIKE MIKHAEL</t>
  </si>
  <si>
    <t>649981MVIAR3</t>
  </si>
  <si>
    <t>CALLE JOSE BALTA 339 LAMBAYEQUE-CHICLAYO-REQUE</t>
  </si>
  <si>
    <t>305-75807866-0-87</t>
  </si>
  <si>
    <t>955113730</t>
  </si>
  <si>
    <t>mikhael.iturria@hotmail.com</t>
  </si>
  <si>
    <t>41704506</t>
  </si>
  <si>
    <t>VIDES SANCHEZ HECTOR CESAR</t>
  </si>
  <si>
    <t>604631HVSEC7</t>
  </si>
  <si>
    <t>CALLE REMIGIO CARMONA U.VECINAL SAN JUDAS TADEO MZ. A LT. 7 LAMBAYEQUE-FERREÑAFE-FERREÑAFE </t>
  </si>
  <si>
    <t>194-90761493-0-73</t>
  </si>
  <si>
    <t>949045583</t>
  </si>
  <si>
    <t>hectorvidessanchez0.9@gmail.com</t>
  </si>
  <si>
    <t>44820976</t>
  </si>
  <si>
    <t>CHERO SOCOLA FREDDY</t>
  </si>
  <si>
    <t>JR. ZARUMILLA 312 BARRIO SAN JOSE TUMBES-TUMBES-TUMBES</t>
  </si>
  <si>
    <t>00110265600200923482</t>
  </si>
  <si>
    <t>976492430</t>
  </si>
  <si>
    <t>freddycherosocial@gmail.com</t>
  </si>
  <si>
    <t>70542241</t>
  </si>
  <si>
    <t>HUAYLLAHUA YARICAHUA MAYCON MAX</t>
  </si>
  <si>
    <t>658371MHYYI9</t>
  </si>
  <si>
    <t>ASENT.H. MERCADO JARRIN MZ. Z LT. 01 PIURA-MORROPON-CHULUCANAS</t>
  </si>
  <si>
    <t>475-92259904-0-79</t>
  </si>
  <si>
    <t>926499173</t>
  </si>
  <si>
    <t>huayllahuayaricahuam@gmail.com</t>
  </si>
  <si>
    <t>71398225</t>
  </si>
  <si>
    <t>JARA RODRIGUEZ JUBERT ALDO</t>
  </si>
  <si>
    <t>OPERARIO CARPINTERO</t>
  </si>
  <si>
    <t>M C - L 15 ASOC DE VIV LAS ORQUIDEAS SCT 2 LIMA-LIMA-PUENTE PIEDRA</t>
  </si>
  <si>
    <t>988903833</t>
  </si>
  <si>
    <t>jubertjara@gmail.com</t>
  </si>
  <si>
    <t>75943902</t>
  </si>
  <si>
    <t>RIMAYCUNA MUÑOZ JUNIOR YASMANI</t>
  </si>
  <si>
    <t>679231JRMAO1</t>
  </si>
  <si>
    <t>ASENT.H. EL EDEN MZ. L LT. 18 TUMBES-TUMBES-TUMBES  </t>
  </si>
  <si>
    <t>57510257173039</t>
  </si>
  <si>
    <t>960937852</t>
  </si>
  <si>
    <t>yasmanirimaycuna38@gmail.com</t>
  </si>
  <si>
    <t>71398205</t>
  </si>
  <si>
    <t>RODRIGUEZ FERNANDEZ GEAN CARLOS</t>
  </si>
  <si>
    <t>OFICIAL CARPIENTERO</t>
  </si>
  <si>
    <t>669201GRFRN0</t>
  </si>
  <si>
    <t>PUEBLO BELLO PROGRESO HUANUCO-HUACAYBAMBA-HUACAYBAMBA</t>
  </si>
  <si>
    <t>945299294</t>
  </si>
  <si>
    <t>yancarlosrodriguezfer@gmail.com</t>
  </si>
  <si>
    <t>44853961</t>
  </si>
  <si>
    <t>CHINGUEL FACUNDO GREGORIO</t>
  </si>
  <si>
    <t>621091GCFNU8</t>
  </si>
  <si>
    <t>CASERIO EL TUTUMO TUMBES-ZARUMILLA-MATAPALO</t>
  </si>
  <si>
    <t>801-022-210014568963-50</t>
  </si>
  <si>
    <t xml:space="preserve">chinguelfacundogregorio@gmail.com  </t>
  </si>
  <si>
    <t>77795496</t>
  </si>
  <si>
    <t>LARIOS ZAPATA  GERARDO ANTONIO</t>
  </si>
  <si>
    <t>305-12491677-0-42</t>
  </si>
  <si>
    <t>61051355</t>
  </si>
  <si>
    <t>LARIOS ZAPATA MARCO ANTONIO</t>
  </si>
  <si>
    <t>305-08479359-0-95</t>
  </si>
  <si>
    <t>80246784</t>
  </si>
  <si>
    <t>AGUILAR GARCIA LUIS MILTON</t>
  </si>
  <si>
    <t>583531LAGIC0</t>
  </si>
  <si>
    <t>BARRIO SAN JOSE CALLE LAS DELICIAS 283 TUMBES-TUMBES-TUMBES</t>
  </si>
  <si>
    <t>575-70313257-0-50</t>
  </si>
  <si>
    <t>980666519</t>
  </si>
  <si>
    <t>luismiltonaguilargarcia4@gmail.com</t>
  </si>
  <si>
    <t>47530709</t>
  </si>
  <si>
    <t>ARROYO GUEVARA MIGUEL ANGEL GERMAN</t>
  </si>
  <si>
    <t>636641MAGOV2</t>
  </si>
  <si>
    <t>CALLE SAN FRANCISCO 144 CPM. URRUNAGA IV SECTOR LAMBAYEQUE-CHICLAYO-JOSE LEONARDO ORTIZ</t>
  </si>
  <si>
    <t>305-04891178-0-70</t>
  </si>
  <si>
    <t>914211594</t>
  </si>
  <si>
    <t>miguelarroyo3392@gmail.com</t>
  </si>
  <si>
    <t>48223496</t>
  </si>
  <si>
    <t>BONILLA DAVILA JUAN DAVID</t>
  </si>
  <si>
    <t>644221JBDII8</t>
  </si>
  <si>
    <t>FUNDO EL MAMEY MZ. A LT. 7 LAMBAYEQUE-CHICLAYO-CHICLAYO</t>
  </si>
  <si>
    <t>0011-0059-0200098503</t>
  </si>
  <si>
    <t>941338511</t>
  </si>
  <si>
    <t>jackbonilladavila33@gmail.com</t>
  </si>
  <si>
    <t>48577250</t>
  </si>
  <si>
    <t>CARRILLO MIRANDA JESUS NAZARENO</t>
  </si>
  <si>
    <t>CALLE HUASCAR 615 LAMBAYEQUE-FERREÑAFE-FERREÑAFE</t>
  </si>
  <si>
    <t>305-09200043-0-60</t>
  </si>
  <si>
    <t>907695466</t>
  </si>
  <si>
    <t>jesusnazarenocarrillom@gmail.com</t>
  </si>
  <si>
    <t>74808318</t>
  </si>
  <si>
    <t>SARMIENTO GALLO WIMAN FRANCISCO</t>
  </si>
  <si>
    <t>657991WSGML8</t>
  </si>
  <si>
    <t>CALLE BATALLON TARMA 391 PI 2 INT.201 URB.SANTA TERESA LIMA-LIMA-SANTIAGO DE SURCO  </t>
  </si>
  <si>
    <t>0011-0148-0200657441</t>
  </si>
  <si>
    <t>991759274</t>
  </si>
  <si>
    <t xml:space="preserve">sarmientogallowimanfrancisco@gmail.com </t>
  </si>
  <si>
    <t>74465678</t>
  </si>
  <si>
    <t>VENTURA VARGAS LUIS ENRIQUE</t>
  </si>
  <si>
    <t>CA. SIETE DE JUNIO 190 P.J. JOSE SANTOS CHOCANO LAMBAYEQUE-CHICLAYO-JOSE LEONARDO ORTIZ</t>
  </si>
  <si>
    <t>939226214</t>
  </si>
  <si>
    <t>Scthevid30@gmail.com</t>
  </si>
  <si>
    <t>17436671</t>
  </si>
  <si>
    <t>ZAMORA CASIANO ISIDRO MARCOS</t>
  </si>
  <si>
    <t>557011IZCOI0</t>
  </si>
  <si>
    <t>U. VECINAL VILLA MERCEDES MZ. B LT. 10 LAMBAYEQUE-FERREÑAFE-FERREÑAFE</t>
  </si>
  <si>
    <t>305-03240399-0-17</t>
  </si>
  <si>
    <t>935598219</t>
  </si>
  <si>
    <t>zamoracasianoisidromarcos70@gmail.com</t>
  </si>
  <si>
    <t>75821296</t>
  </si>
  <si>
    <t>GOICOCHEA VASQUEZ LUIS ANGEL</t>
  </si>
  <si>
    <t>26años5meses</t>
  </si>
  <si>
    <t>933005090</t>
  </si>
  <si>
    <t>luisangelgoicocheavasquez290@gmail.com</t>
  </si>
  <si>
    <t>76017517</t>
  </si>
  <si>
    <t>ACOSTA CHAVEZ MARCO ANTONIO</t>
  </si>
  <si>
    <t>654751MACSV0</t>
  </si>
  <si>
    <t>CASERIO LA PARED LAMBAYEQUE-FERREÑAFE-FERREÑAFE  </t>
  </si>
  <si>
    <t>305-75071434-0-18</t>
  </si>
  <si>
    <t>922799107</t>
  </si>
  <si>
    <t>marcoacostachavez@gmail.com</t>
  </si>
  <si>
    <t>47127767</t>
  </si>
  <si>
    <t>CAJUSOL CASAHUAMAN JHONY OSWALDO</t>
  </si>
  <si>
    <t>636831JCCUA8</t>
  </si>
  <si>
    <t>CALLE 24 DE MARZO 322 P.JOVEN SAN JUAN BOSCO LAMBAYEQUE-FERREÑAFE-FERREÑAFE</t>
  </si>
  <si>
    <t>305-71655274-0-50</t>
  </si>
  <si>
    <t>938399598</t>
  </si>
  <si>
    <t>thiagocajusol123@gmail.com</t>
  </si>
  <si>
    <t>47723392</t>
  </si>
  <si>
    <t>CESPEDES SEGUNDO HERNANDO ABEL</t>
  </si>
  <si>
    <t>637721HCSPU9</t>
  </si>
  <si>
    <t>CASERIO LOS AGUILARES-BATANGRANDE LAMBAYEQUE-FERREÑAFE-PITIPO </t>
  </si>
  <si>
    <t>0037-1201345800945475</t>
  </si>
  <si>
    <t>912865547</t>
  </si>
  <si>
    <t>carmenjuliavilcabanamanayay8@gmail.com</t>
  </si>
  <si>
    <t>73667930</t>
  </si>
  <si>
    <t>CUNIA NEYRA CHRISTIAN</t>
  </si>
  <si>
    <t>645871CCNIR0</t>
  </si>
  <si>
    <t>URB.POPULAR LOS LIBERTADORES MZ. R LT. 16 PIURA-PIURA-CASTILLA </t>
  </si>
  <si>
    <t>47598870569018</t>
  </si>
  <si>
    <t>955903857</t>
  </si>
  <si>
    <t>Christian.civil.94@gmail.com</t>
  </si>
  <si>
    <t>46930291</t>
  </si>
  <si>
    <t>DAMIAN PURIZACA JOSUE ALFREDO</t>
  </si>
  <si>
    <t>637011JDPII1</t>
  </si>
  <si>
    <t>AV. BATANGRANDE S/N LAMBAYEQUE-FERREÑAFE-PITIPO</t>
  </si>
  <si>
    <t>305-71749153-0-77</t>
  </si>
  <si>
    <t>936940943</t>
  </si>
  <si>
    <t>josuealfredo09abril@gmail.com</t>
  </si>
  <si>
    <t>74441343</t>
  </si>
  <si>
    <t>ECHAIZ DOMINGUEZ ANDRES DAVID</t>
  </si>
  <si>
    <t>651561AEDAI0</t>
  </si>
  <si>
    <t>CALLE PASTAZA 268 URB QUIÑONES LAMBAYEQUE-CHICLAYO-CHICLAYO</t>
  </si>
  <si>
    <t>305-08859714-0-92</t>
  </si>
  <si>
    <t>970197619</t>
  </si>
  <si>
    <t>andresechaizd@gmail.com</t>
  </si>
  <si>
    <t>80573512</t>
  </si>
  <si>
    <t xml:space="preserve">GONZALES YOVERA JUAN </t>
  </si>
  <si>
    <t>475-72515619-0-57</t>
  </si>
  <si>
    <t>gonzalesyoverajuan2@gmail.com</t>
  </si>
  <si>
    <t>47756759</t>
  </si>
  <si>
    <t>RAMIREZ ASCENCIO JOSE LUIS FRANCO</t>
  </si>
  <si>
    <t>638631JRAIE8</t>
  </si>
  <si>
    <t>CALLE SAN MARTIN 532 UV. LAS MERCEDES LAMBAYEQUE-FERREÑAFE-FERREÑAFE  </t>
  </si>
  <si>
    <t>305-00731421-0-96</t>
  </si>
  <si>
    <t>928273061</t>
  </si>
  <si>
    <t>73229919</t>
  </si>
  <si>
    <t>TAPULLIMA TRUJILLANO JOSE MANUEL</t>
  </si>
  <si>
    <t>674301JTTUJ6</t>
  </si>
  <si>
    <t>JR.R.CASTILLA 220 SAN MARTIN-MOYOBAMBA-SORITOR </t>
  </si>
  <si>
    <t>192-71355926-0-91</t>
  </si>
  <si>
    <t>958166665</t>
  </si>
  <si>
    <t>tapullimatrujillano-jm25@gmail.com</t>
  </si>
  <si>
    <t>74815496</t>
  </si>
  <si>
    <t>AGUIRRE PIÑAN OSMIDER</t>
  </si>
  <si>
    <t>658401OAPIA0</t>
  </si>
  <si>
    <t>PUEBLO SHULLUYACO HUANUCO-YAROWILCA-CHACABAMBA</t>
  </si>
  <si>
    <t>355-05089127-0-69</t>
  </si>
  <si>
    <t>osmiderel10@gmail.com</t>
  </si>
  <si>
    <t>02830534</t>
  </si>
  <si>
    <t>ARICA ICO PAUL ROGER</t>
  </si>
  <si>
    <t>567031PAICO0</t>
  </si>
  <si>
    <t>MZ L LT 22 ASENT H JUAN VALER PIURA-PIURA-PIURA  </t>
  </si>
  <si>
    <t>475-98265855-0-96</t>
  </si>
  <si>
    <t>arica915.pai46@gmail.com</t>
  </si>
  <si>
    <t>71596912</t>
  </si>
  <si>
    <t>CASTRO PEREYRA JOEL ALEXANDER</t>
  </si>
  <si>
    <t>340101JCPTE6</t>
  </si>
  <si>
    <t>ASENT.H. SANTA ROSA MZ. B3 LT. 25 PIURA-PIURA-VEINTISEIS DE OCTUBRE</t>
  </si>
  <si>
    <t>0011-0814-0233285728</t>
  </si>
  <si>
    <t>joelcastrop2@gmail.com</t>
  </si>
  <si>
    <t>74372296</t>
  </si>
  <si>
    <t>CHINGUEL LABAN DENIS JOEL</t>
  </si>
  <si>
    <t>CAS. HUANDO ALTO PIURA-HUANCABAMBA-SAN MIGUEL DE EL FAIQUE </t>
  </si>
  <si>
    <t>475-94810626-0-66</t>
  </si>
  <si>
    <t>denisjoelchinguel@gmail.com</t>
  </si>
  <si>
    <t>41537555</t>
  </si>
  <si>
    <t>FARFAN ROQUE SEGUNDO STALIN</t>
  </si>
  <si>
    <t>591051SFRFU7</t>
  </si>
  <si>
    <t>CALLE LUIS ALBERTO SANCHEZ 111 INDOAMERICA LAMBAYEQUE-FERREÑAFE-PUEBLO NUEVO  </t>
  </si>
  <si>
    <t>0011-0814-0260648883</t>
  </si>
  <si>
    <t>farfanroquesegudnostalin@gmail.com</t>
  </si>
  <si>
    <t>16654608</t>
  </si>
  <si>
    <t>GAMARRA CARRASCO GILBERTO ENRIQUE</t>
  </si>
  <si>
    <t>538961GGCAR1</t>
  </si>
  <si>
    <t>C.P.EL COMBO S/N LAMBAYEQUE-CHICLAYO-POMALCA</t>
  </si>
  <si>
    <t>931308824</t>
  </si>
  <si>
    <t>marnobi.gegc@hotmail.com</t>
  </si>
  <si>
    <t>48019601</t>
  </si>
  <si>
    <t>JAIME NAIRA VIDAL ARNALDO</t>
  </si>
  <si>
    <t>0011-0268-0200584838</t>
  </si>
  <si>
    <t>vidaljaime2002@gmail.com</t>
  </si>
  <si>
    <t>42832677</t>
  </si>
  <si>
    <t>REMIGIO TICLIAHUANCA RUBEN</t>
  </si>
  <si>
    <t>587501RRTIL0</t>
  </si>
  <si>
    <t>PJ PAMPA ALEGRE 502</t>
  </si>
  <si>
    <t>0011-0814-0244501856</t>
  </si>
  <si>
    <t>rubenremigioticliahuanca6@gmail.com</t>
  </si>
  <si>
    <t>CASERIO SANCHEZ CERRO S/N PIURA-HUANCABAMBA-SAN MIGUEL DE EL FAIQUE  </t>
  </si>
  <si>
    <t>475-70404569-0-83</t>
  </si>
  <si>
    <t>wiltersalvador64@gmail.com</t>
  </si>
  <si>
    <t>44900858</t>
  </si>
  <si>
    <t>SARNAQUE REQUE ALEX EDUAR</t>
  </si>
  <si>
    <t>589251ASRNU8</t>
  </si>
  <si>
    <t>JR. CESAR VALLEJO 419 VILLA MALACASI PIURA-MORROPON-SALITRAL  </t>
  </si>
  <si>
    <t>900555676</t>
  </si>
  <si>
    <t>alexeduarsarnaquereque@gmail.com</t>
  </si>
  <si>
    <t>44469553</t>
  </si>
  <si>
    <t>CASTRO MORE LUIS ALBERTO</t>
  </si>
  <si>
    <t>MZ.F-6 LT.14 GR.C-1 SEC C PILOTO PACHACUTEC -CALLAO-VENTANILLA </t>
  </si>
  <si>
    <t>475-91479119-0-07</t>
  </si>
  <si>
    <t>906966180</t>
  </si>
  <si>
    <t>icastromore9@gmail.com</t>
  </si>
  <si>
    <t>78803066</t>
  </si>
  <si>
    <t>GARICA SANDOVAL ASTRID CAROLINA</t>
  </si>
  <si>
    <t>JR. 24 DE JULIO 210 BARRIO SAN JOSE TUMBES-TUMBES-TUMBES </t>
  </si>
  <si>
    <t>57511380759075</t>
  </si>
  <si>
    <t>939048343</t>
  </si>
  <si>
    <t>neragarciasandoval@gmail.com</t>
  </si>
  <si>
    <t>40831599</t>
  </si>
  <si>
    <t>QUINTANA MARTINEZ MARCOS</t>
  </si>
  <si>
    <t>590511MQMNT0</t>
  </si>
  <si>
    <t>CALLE PARAGUAY MZ.B LT.4 LAMBAYEQUE-CHICLAYO-JOSE LEONARDO ORTIZ</t>
  </si>
  <si>
    <t>30510963568097</t>
  </si>
  <si>
    <t>929286762</t>
  </si>
  <si>
    <t>marcosquintana177@gmail.com</t>
  </si>
  <si>
    <t>73249097</t>
  </si>
  <si>
    <t>CRUZ CHIROQUE EDSON ALDAIR</t>
  </si>
  <si>
    <t>659811ECCZR5</t>
  </si>
  <si>
    <t>VILLA BATANES MZ. H LT. 06</t>
  </si>
  <si>
    <t>475-02231197-0-92</t>
  </si>
  <si>
    <t>997255922</t>
  </si>
  <si>
    <t>cruzchiroqueedsonaldair601@gmail.com</t>
  </si>
  <si>
    <t>72270737</t>
  </si>
  <si>
    <t>MONTALVO OLAZABAL JOSE ANGEL</t>
  </si>
  <si>
    <t>SECTOR 1 GRUPO 15 MZ.H LT.2 LIMA-LIMA-VILLA EL SALVADOR</t>
  </si>
  <si>
    <t>018-000-004020734596-04</t>
  </si>
  <si>
    <t>948119838</t>
  </si>
  <si>
    <t>montalvoolazabalj@gmail.com</t>
  </si>
  <si>
    <t>43757477</t>
  </si>
  <si>
    <t>AGUIRRE PEÑAFIEL SEGUNDO REYNALDO</t>
  </si>
  <si>
    <t>616701SAPIA5</t>
  </si>
  <si>
    <t>TARATA 311 TUMBES-TUMBES-TUMBES</t>
  </si>
  <si>
    <t>57507525028097</t>
  </si>
  <si>
    <t>959160159</t>
  </si>
  <si>
    <t>segundoreynaldo2501@gmai.com</t>
  </si>
  <si>
    <t>47940300</t>
  </si>
  <si>
    <t>DIOSES RODRIGUEZ PAUL ANDY</t>
  </si>
  <si>
    <t>ESPECIAL INCOMPLETA</t>
  </si>
  <si>
    <t>638861PDRSR9</t>
  </si>
  <si>
    <t>ASENT.H. RICARDO FLORES DIOES MZ. A LT. 30 TUMBES-TUMBES-TUMBES </t>
  </si>
  <si>
    <t>001105790235506091</t>
  </si>
  <si>
    <t>997208796</t>
  </si>
  <si>
    <t>diosesrodriguezpaul333@gmail.com</t>
  </si>
  <si>
    <t>00247572</t>
  </si>
  <si>
    <t>ESPINOZA CARRILLO VICTOR VIRGILIO</t>
  </si>
  <si>
    <t>573661VECIR3</t>
  </si>
  <si>
    <t>JR. ZARUMILLA 354 BARRIO SAN JOSE TUMBES-TUMBES-TUMBES  </t>
  </si>
  <si>
    <t>57597401832047</t>
  </si>
  <si>
    <t>954405393</t>
  </si>
  <si>
    <t>espinozacarrilov3@gmail.com</t>
  </si>
  <si>
    <t>41439455</t>
  </si>
  <si>
    <t>GUEVARA UGAZ JOE EDWIN</t>
  </si>
  <si>
    <t>594081JGUVZ2</t>
  </si>
  <si>
    <t>CALLE ZARUMILLA 255 TUMBES-TUMBES-TUMBES</t>
  </si>
  <si>
    <t>57570049607037</t>
  </si>
  <si>
    <t>950707448</t>
  </si>
  <si>
    <t>joeedwinguevaraugaz@gmail.com</t>
  </si>
  <si>
    <t>48464188</t>
  </si>
  <si>
    <t>LEONARDO MONTERO ABEL ANGHELLO</t>
  </si>
  <si>
    <t>343081ALMNT4</t>
  </si>
  <si>
    <t>CALLE 6 DE JUNIO P.J CESAR VALLEJO MZ. Z LT. 25 LAMBAYEQUE-CHICLAYO-CHICLAYO</t>
  </si>
  <si>
    <t>0011-0265-0200934115</t>
  </si>
  <si>
    <t>930563224</t>
  </si>
  <si>
    <t>abel07.leonardo@gmail.com</t>
  </si>
  <si>
    <t>80672934</t>
  </si>
  <si>
    <t>MONTOYA PEÑA CRISTIAN PAUL</t>
  </si>
  <si>
    <t>588971CMPTA9</t>
  </si>
  <si>
    <t>BARRIO SAN JOSE CALLE LAS DELICIAS 288 TUMBES-TUMBES-TUMBES</t>
  </si>
  <si>
    <t>575-10754223-0-10</t>
  </si>
  <si>
    <t>997436687</t>
  </si>
  <si>
    <t>montoyapenapaul@gmail.com</t>
  </si>
  <si>
    <t>80304903</t>
  </si>
  <si>
    <t>MORAN REYES HERALDO</t>
  </si>
  <si>
    <t>584741HMRAE4</t>
  </si>
  <si>
    <t>AV. PRINCIPAL 109 INT. 0001 CASERIO CRUZ BLANCA TUMBES-TUMBES-PAMPAS DE HOSPITAL </t>
  </si>
  <si>
    <t>5153960777066</t>
  </si>
  <si>
    <t>962522709</t>
  </si>
  <si>
    <t>heraldomoranreyes50@gmail.com</t>
  </si>
  <si>
    <t>02860998</t>
  </si>
  <si>
    <t>NEIRA CORREA MOISES</t>
  </si>
  <si>
    <t>264611MNCRR5</t>
  </si>
  <si>
    <t>LOS RANCHOS PIURA-HUANCABAMBA-CANCHAQUE</t>
  </si>
  <si>
    <t>57511694882070</t>
  </si>
  <si>
    <t>neiracorreamoises4@gmail.com</t>
  </si>
  <si>
    <t>43896719</t>
  </si>
  <si>
    <t xml:space="preserve">PEREZ TARRILLO JUAN </t>
  </si>
  <si>
    <t>593931JPTER0</t>
  </si>
  <si>
    <t>CHIMBORAZO 2051 LIMA-LIMA-SAN MARTIN DE PORRES</t>
  </si>
  <si>
    <t>001105790233635773</t>
  </si>
  <si>
    <t>978347988</t>
  </si>
  <si>
    <t>juantarrillo230680@gmail.com</t>
  </si>
  <si>
    <t>48465982</t>
  </si>
  <si>
    <t xml:space="preserve">RISCO GARCIA JHONY MANUEL </t>
  </si>
  <si>
    <t>ASENT.H. PAMPA GRANDE MZ. Ñ LT. 16 TUMBES-TUMBES-TUMBES</t>
  </si>
  <si>
    <t>475-10210231-0-24</t>
  </si>
  <si>
    <t>901316351</t>
  </si>
  <si>
    <t>jonyrisco085@gmail.com</t>
  </si>
  <si>
    <t>47650410</t>
  </si>
  <si>
    <t>SEBEDON REYMUNDO NELVIN</t>
  </si>
  <si>
    <t>635661NSREM2</t>
  </si>
  <si>
    <t>CALLE LOS HALCONES 357 COOP. DANIEL A. CARRION LIMA-LIMA-SAN JUAN DE LURIGANCHO  </t>
  </si>
  <si>
    <t>sebedonreymundo@gmail.com</t>
  </si>
  <si>
    <t>41555901</t>
  </si>
  <si>
    <t>VARGAS CARRASCO CRISTIAN JOEL</t>
  </si>
  <si>
    <t>302571CVCGR3</t>
  </si>
  <si>
    <t>JR. 03 DE OCTUBRE 204 CENT. CALETA LA CRUZ TUMBES-TUMBES-LA CRUZ</t>
  </si>
  <si>
    <t>80100521001183411805</t>
  </si>
  <si>
    <t>925153637</t>
  </si>
  <si>
    <t>cristianjoelvargascarrasco8@gmail.com</t>
  </si>
  <si>
    <t>46753039</t>
  </si>
  <si>
    <t>YOVERA MORE JOSE IVAN</t>
  </si>
  <si>
    <t>CALLE LOS JAZMINES MZ M LT 08 ASENT.H 24 DE JULIO TUMBES-TUMBES-TUMBES  </t>
  </si>
  <si>
    <t>53507062617076</t>
  </si>
  <si>
    <t>939196565</t>
  </si>
  <si>
    <t>joseyoveramore1@gmail.com</t>
  </si>
  <si>
    <t>45261154</t>
  </si>
  <si>
    <t>CHUZON CABREJOS JULIO TRINIDAD</t>
  </si>
  <si>
    <t>623821JCCZR2</t>
  </si>
  <si>
    <t>CALLE LOS ALAMOS ASENT.H. MILAGRO DE DIOS MZ. C1 LT. 27 LAMBAYEQUE-CHICLAYO-JOSE LEONARDO ORTIZ </t>
  </si>
  <si>
    <t>BANCO INTERBANK</t>
  </si>
  <si>
    <t>003-700-013185462120-21</t>
  </si>
  <si>
    <t>chuzonjulio6@gmail.com</t>
  </si>
  <si>
    <t>17595343</t>
  </si>
  <si>
    <t>CHUZON ESPINOZA ORLANDO</t>
  </si>
  <si>
    <t>547371OCEZI2</t>
  </si>
  <si>
    <t>CALLE LOS ALISOS MZ. A1 - LOTE 4 AA.HH. MILAGRO DE DIOS LAMBAYEQUE-CHICLAYO-JOSE LEONARDO ORTIZ</t>
  </si>
  <si>
    <t>003-327-013209389260-43</t>
  </si>
  <si>
    <t>chuzonorlando6@gmail.com</t>
  </si>
  <si>
    <t>ESCOBAR ORDINOLA GLEEN ANTHONY</t>
  </si>
  <si>
    <t>ASENT H ALMIRANTE MIGUEL GRAU MZ B LT 10 PIURA-PIURA-CASTILLA</t>
  </si>
  <si>
    <t>475-01437339-0-15</t>
  </si>
  <si>
    <t>aescobar_29@hotmail.com</t>
  </si>
  <si>
    <t>45353289</t>
  </si>
  <si>
    <t>GALECIO RIOS TEOLINDA ELENA DESIREE</t>
  </si>
  <si>
    <t>ING. GEOLOGO</t>
  </si>
  <si>
    <t>2000 - 2500</t>
  </si>
  <si>
    <t>UPIS P.LIBRE -VILLA JARDIN MZ. J LT. 23 PIURA-PIURA-VEINTISEIS DE OCTUBRE </t>
  </si>
  <si>
    <t>046-46696262</t>
  </si>
  <si>
    <t>941281399</t>
  </si>
  <si>
    <t>elenagalecio@gmail.com</t>
  </si>
  <si>
    <t>16568233</t>
  </si>
  <si>
    <t>GUZMAN CENTURION WILMER DANTE</t>
  </si>
  <si>
    <t>515541WGCMT0</t>
  </si>
  <si>
    <t>SAN MARTIN 121 LAMBAYEQUE-CHICLAYO-PICSI </t>
  </si>
  <si>
    <t>003-700-013185461957-27</t>
  </si>
  <si>
    <t>guzmancenturion2@gmail.com</t>
  </si>
  <si>
    <t>71077479</t>
  </si>
  <si>
    <t>LLACSAHUACHE VICENTE BRIAN ALONSO</t>
  </si>
  <si>
    <t>666341BLVCE3</t>
  </si>
  <si>
    <t>VIA PERU CANADA MZ. H LT. 14 PIURA-PIURA-VEINTISEIS DE OCTUBRE  </t>
  </si>
  <si>
    <t>475-72418777-0-36</t>
  </si>
  <si>
    <t>02866440</t>
  </si>
  <si>
    <t>MONTERO RUIZ JOSE MARIA</t>
  </si>
  <si>
    <t>269191JMRTZ6</t>
  </si>
  <si>
    <t>ASENT.H. VIOLETA RUESTA MZ. C LT. 9 PIURA-PIURA-CASTILLA  </t>
  </si>
  <si>
    <t>475-06830080-0-28</t>
  </si>
  <si>
    <t>montero.virg@outlook.es</t>
  </si>
  <si>
    <t>72918973</t>
  </si>
  <si>
    <t xml:space="preserve">CRUZ SALVADOR DOLYBELL </t>
  </si>
  <si>
    <t>656150DCSZV5</t>
  </si>
  <si>
    <t>AV.CHECA EGUIGUREN 517 ASENT H MERCADO JARRIN PIURA-MORROPON-CHULUCANAS </t>
  </si>
  <si>
    <t>475-91274431-0-52</t>
  </si>
  <si>
    <t>doly_06_97@hotmail.com</t>
  </si>
  <si>
    <t>73899636</t>
  </si>
  <si>
    <t xml:space="preserve">SANTOS PINGO JOSE WILLIAM </t>
  </si>
  <si>
    <t>649661JSPTG1</t>
  </si>
  <si>
    <t>BOY MORAN WALTER NILO</t>
  </si>
  <si>
    <t>LAMBAYEQUE 557 PIURA-PIURA-PIURA</t>
  </si>
  <si>
    <t>575-03183336-0-50</t>
  </si>
  <si>
    <t>boymoranwalter@gmail.com</t>
  </si>
  <si>
    <t>42113667</t>
  </si>
  <si>
    <t>YALICO CORDOVA CLAUDIO CESAR</t>
  </si>
  <si>
    <t>CALLE LOS GERANIOS 645 LIMA-LIMA-CHACLACAYO</t>
  </si>
  <si>
    <t>0011-0814-0227931014</t>
  </si>
  <si>
    <t>claudio_y@hotmail.com</t>
  </si>
  <si>
    <t xml:space="preserve">YAMUNAQUE SOSA JOSE PATRICIO </t>
  </si>
  <si>
    <t xml:space="preserve">CASERIO SIMBILA CALLE SAN PABLO S/N </t>
  </si>
  <si>
    <t>475-07147778-0-35</t>
  </si>
  <si>
    <t>pyamunaquesosa@gmail.com</t>
  </si>
  <si>
    <t>47608342</t>
  </si>
  <si>
    <t xml:space="preserve">ESPINOZA DIAZ MARCELA DEL CISNE </t>
  </si>
  <si>
    <t>16/07/1992</t>
  </si>
  <si>
    <t xml:space="preserve">ESPECIALISTA EN CALIDAD DE MATERIALES </t>
  </si>
  <si>
    <t>75831873</t>
  </si>
  <si>
    <t xml:space="preserve">CASTRO VERA KARLITA JANET </t>
  </si>
  <si>
    <t>24/04/1996</t>
  </si>
  <si>
    <t>651770KCVTA2</t>
  </si>
  <si>
    <t>43757656</t>
  </si>
  <si>
    <t>SANTOS ALBINES SOREN LORENA</t>
  </si>
  <si>
    <t>13/09/1986</t>
  </si>
  <si>
    <t>616660SSATI3</t>
  </si>
  <si>
    <t>75782285</t>
  </si>
  <si>
    <t>MEJIA RIOS MARCO GUSTAVO</t>
  </si>
  <si>
    <t>668041MMRIS8</t>
  </si>
  <si>
    <t>CASERIO TUNAL MZ.A017-ACAS PIURA-HUANCABAMBA-LALAQUIZ  </t>
  </si>
  <si>
    <t>003-898-013296170099-45</t>
  </si>
  <si>
    <t>939092047</t>
  </si>
  <si>
    <t>Mgmr20007@gmail.com</t>
  </si>
  <si>
    <t>42147151</t>
  </si>
  <si>
    <t>BALTODANO RIOS LUIS ALAN</t>
  </si>
  <si>
    <t>600091LBRTS8</t>
  </si>
  <si>
    <t>MZ. 10 LT. 16 ASENT. H. VILLA PROGRESO LA LIBERTAD-TRUJILLO-HUANCHACO</t>
  </si>
  <si>
    <t>BBVA CONTINENTAL</t>
  </si>
  <si>
    <t>0011-0579-0230889944</t>
  </si>
  <si>
    <t>gonzaloyraphael@hotmail.com</t>
  </si>
  <si>
    <t>03335783</t>
  </si>
  <si>
    <t>ESCOBAR REY SINCLEAR EDUARDO</t>
  </si>
  <si>
    <t>523961SEROY3</t>
  </si>
  <si>
    <t>ALMIRANTE MIGUEL GRAU MZ 8 LOTE 10A - CASTILLA</t>
  </si>
  <si>
    <t>475-79629597-0-92</t>
  </si>
  <si>
    <t>44760215</t>
  </si>
  <si>
    <t>ESPINOZA CHONATE JUAN JESUS</t>
  </si>
  <si>
    <t>621421JECIN6</t>
  </si>
  <si>
    <t>AV. TACNA F-51 P.JOVEN HECTOR AURICH SOTO LAMBAYEQUE-FERREÑAFE-FERREÑAFE  </t>
  </si>
  <si>
    <t>415-95603336-0-23</t>
  </si>
  <si>
    <t>je0206609@gmail.com</t>
  </si>
  <si>
    <t>70408277</t>
  </si>
  <si>
    <t>HUAMAN ROMAN LUIS ANTONIO</t>
  </si>
  <si>
    <t>648031LHRMA0</t>
  </si>
  <si>
    <t>CASERIO PEDREGAL PIURA-MORROPON-CHALACO</t>
  </si>
  <si>
    <t>475-98687358-0-56</t>
  </si>
  <si>
    <t>aries_95_luis@hotmail.com</t>
  </si>
  <si>
    <t>73014726</t>
  </si>
  <si>
    <t>LACHIRA YOVERA ANTONY JESÚS</t>
  </si>
  <si>
    <t>666111ALYHE4</t>
  </si>
  <si>
    <t>0003281LHYEA003</t>
  </si>
  <si>
    <t>CALLE COMERCIO 304 CASERIO PEDREGAL GRANDE PIURA-PIURA-CATACAOS </t>
  </si>
  <si>
    <t>0011-0814-0223456230-10</t>
  </si>
  <si>
    <t>antonylachirayovera@gmail.com</t>
  </si>
  <si>
    <t>70550023</t>
  </si>
  <si>
    <t>LACHIRA YOVERA JUAN CARLOS</t>
  </si>
  <si>
    <t>9608151LHYEJ008</t>
  </si>
  <si>
    <t>CALLE COMERCIO 304 PEDREGAL GRANDE PIURA-PIURA-CATACAOS</t>
  </si>
  <si>
    <t>475-07107363-0-12</t>
  </si>
  <si>
    <t>lachirayoverajuancarlos@gmail.com</t>
  </si>
  <si>
    <t>45450912</t>
  </si>
  <si>
    <t>RODRIGUEZ VILCHEZ MIGUEL ANGEL</t>
  </si>
  <si>
    <t>CALLE SAN MARTIN S/N LAMBAYEQUE-CHICLAYO-PICSI </t>
  </si>
  <si>
    <t>003-898-013268182731-48</t>
  </si>
  <si>
    <t>901523908</t>
  </si>
  <si>
    <t>miguelangelrodriguezvilchez3@gmail.com</t>
  </si>
  <si>
    <t>42351277</t>
  </si>
  <si>
    <t>SANDOVAL PALACIOS JOSE LUIS</t>
  </si>
  <si>
    <t>AV.MICAELA BASTIDAS 511 LAMBAYEQUE-LAMBAYEQUE-MOTUPE </t>
  </si>
  <si>
    <t>305-03425888-0-79</t>
  </si>
  <si>
    <t>942078773</t>
  </si>
  <si>
    <t>jose.sandoval.p6@gmail.com</t>
  </si>
  <si>
    <t>77427551</t>
  </si>
  <si>
    <t>SAUCEDO MEDINA EDUAR YOVAN</t>
  </si>
  <si>
    <t>651921ESMCI3</t>
  </si>
  <si>
    <t>AV. EL CARMEN 349 U.VECINAL MANUEL GONZALES PRADA LAMBAYEQUE-FERREÑAFE-FERREÑAFE</t>
  </si>
  <si>
    <t>0011-0814-0269524176</t>
  </si>
  <si>
    <t>75897179</t>
  </si>
  <si>
    <t>TAPIA LLAMO EDGAR FERNANDO</t>
  </si>
  <si>
    <t>661711ETLIM4</t>
  </si>
  <si>
    <t>AV. CHICLAYO P. JOVEN SAN MIGUEL MZ. D LT. 28 LAMBAYEQUE-CHICLAYO-JOSE LEONARDO ORTIZ</t>
  </si>
  <si>
    <t>0011-0579-0216924109</t>
  </si>
  <si>
    <t>986956439</t>
  </si>
  <si>
    <t>edgarfernandotapiallamo@gmail.com</t>
  </si>
  <si>
    <t>46012591</t>
  </si>
  <si>
    <t>VILCABANA DAMIAN LUIS GUSTAVO</t>
  </si>
  <si>
    <t>627531LVDCI9</t>
  </si>
  <si>
    <t>PSJ. AYACUCHO 167 U.VECINAL SAGRADO CORAZON DE JESUS LAMBAYEQUE-FERREÑAFE-FERREÑAFE </t>
  </si>
  <si>
    <t>305-07313615-0-77</t>
  </si>
  <si>
    <t>gustavo041926@gmail.com</t>
  </si>
  <si>
    <t>44395190</t>
  </si>
  <si>
    <t>VILCABANA DAMIAN MANUEL ALBERTO</t>
  </si>
  <si>
    <t>619161MVDCI7</t>
  </si>
  <si>
    <t>CALLE SAN MARTIN 131 LAMBAYEQUE-CHICLAYO-PICSI </t>
  </si>
  <si>
    <t>305-98160533-0-40</t>
  </si>
  <si>
    <t>19237951</t>
  </si>
  <si>
    <t>ESQUIVES ESTELA PERCY ANTONIO</t>
  </si>
  <si>
    <t>30/12/1967</t>
  </si>
  <si>
    <t>AV.28 DE JULIO 156 LA LIBERTAD-PACASMAYO-PACASMAYO</t>
  </si>
  <si>
    <t>45090446604038</t>
  </si>
  <si>
    <t>948785466</t>
  </si>
  <si>
    <t>percyantonioe30@gmail.com</t>
  </si>
  <si>
    <t>44803675</t>
  </si>
  <si>
    <t>PATIÑO PAUCAR SEGUNDO FIDEL</t>
  </si>
  <si>
    <t>621381SPPIC8</t>
  </si>
  <si>
    <t>43113810</t>
  </si>
  <si>
    <t>ALVAREZ CALLE YASMANI</t>
  </si>
  <si>
    <t>608501YACAL4</t>
  </si>
  <si>
    <t>CASERIO GUIR GUIR PIURA-AYABACA-SICCHEZ </t>
  </si>
  <si>
    <t>018-653-004653053482-68</t>
  </si>
  <si>
    <t>alvarezcallejazmani32@gmail.com</t>
  </si>
  <si>
    <t>75090914</t>
  </si>
  <si>
    <t>FLORES YESQUEN CRISTHIAN PAUL</t>
  </si>
  <si>
    <t>667501CFYRQ5</t>
  </si>
  <si>
    <t>0008141FRYQC001</t>
  </si>
  <si>
    <t>CAS LLOQUE YUPANQUI PIURA-PIURA-TAMBO GRANDE  </t>
  </si>
  <si>
    <t>475-05346247-0-07</t>
  </si>
  <si>
    <t>cristhianfloresyesquen@gmail.com</t>
  </si>
  <si>
    <t>61942290</t>
  </si>
  <si>
    <t xml:space="preserve">NAIRA CHOCAN JUAN WILMER </t>
  </si>
  <si>
    <t>655521JNCRC6</t>
  </si>
  <si>
    <t>JOSE BALTA 144 INGENIERIA LIMA-LIMA-SAN MARTIN DE PORRES</t>
  </si>
  <si>
    <t>475-70686160-0-18</t>
  </si>
  <si>
    <t>chocanchocan97@gmail.com</t>
  </si>
  <si>
    <t>73688726</t>
  </si>
  <si>
    <t>PARRILLA VALLE CARLOS ANTONIO</t>
  </si>
  <si>
    <t>669201APVRL6</t>
  </si>
  <si>
    <t>CAS. LOS NARANJOS PIURA-AYABACA-SICCHEZ</t>
  </si>
  <si>
    <t>003-773-013418775319-96</t>
  </si>
  <si>
    <t>cparrillavalle@gmqmail.com</t>
  </si>
  <si>
    <t>42031108</t>
  </si>
  <si>
    <t>CHERO SANTAMARIA ENA MARIBEL</t>
  </si>
  <si>
    <t>ING. SISTEMAS</t>
  </si>
  <si>
    <t>CALLE TUPAC AMARU 476 P.JOVEN SANTA ROSA LAMBAYEQUE-LAMBAYEQUE-LAMBAYEQUE  </t>
  </si>
  <si>
    <t>0011-0442-0200159962</t>
  </si>
  <si>
    <t>981837767</t>
  </si>
  <si>
    <t>maribelian22@gmail.com</t>
  </si>
  <si>
    <t>74414853</t>
  </si>
  <si>
    <t>CASTILLO PONGO CRISTIAN</t>
  </si>
  <si>
    <t>655441CCPTG2</t>
  </si>
  <si>
    <t>ASENT.H. PAMPAS DE CASTILLA MZ. C1 LT. 01 PIURA-PIURA-CASTILLA</t>
  </si>
  <si>
    <t>475-05993839-0-40</t>
  </si>
  <si>
    <t>955975371</t>
  </si>
  <si>
    <t>castillopongo@gmail.com</t>
  </si>
  <si>
    <t>75735905</t>
  </si>
  <si>
    <t>DE LOS SANTOS LITANO ALEJANDRO FRANCISCO</t>
  </si>
  <si>
    <t>651091ASLTA2</t>
  </si>
  <si>
    <t>CALLE SALVADOR PEÑA 175 LAMBAYEQUE-FERREÑAFE-PUEBLO NUEVO </t>
  </si>
  <si>
    <t>0011-0814-0269836445</t>
  </si>
  <si>
    <t>930676257</t>
  </si>
  <si>
    <t>delossantoslitanoalejandro96@gmail.com</t>
  </si>
  <si>
    <t>76434744</t>
  </si>
  <si>
    <t>GUEVARA CONCHA NILTON ALDAIR</t>
  </si>
  <si>
    <t>685431NGCVC4</t>
  </si>
  <si>
    <t>CASERIO CHACCHACAL - CP LOS RANCHOS PIURA-HUANCABAMBA-CANCHAQUE </t>
  </si>
  <si>
    <t>018-227-004227731848-93</t>
  </si>
  <si>
    <t>920020773</t>
  </si>
  <si>
    <t>guevaraaladair32@gmail.com</t>
  </si>
  <si>
    <t>41281099</t>
  </si>
  <si>
    <t>GUEVARA BERMEO NILTON</t>
  </si>
  <si>
    <t>CASERIO CHACCHACAL PIURA-HUANCABAMBA-CANCHAQUE</t>
  </si>
  <si>
    <t>19103424446035</t>
  </si>
  <si>
    <t>990208169</t>
  </si>
  <si>
    <t>guevaranilton6@gmail.com</t>
  </si>
  <si>
    <t>43808441</t>
  </si>
  <si>
    <t>ELIAS COBEÑAS JOSE YHONY</t>
  </si>
  <si>
    <t>18/07/1984</t>
  </si>
  <si>
    <t>JR.BOLOGNESI 409 CASERIO YAPATO PIURA-PIURA-LA UNION </t>
  </si>
  <si>
    <t>47500737732041</t>
  </si>
  <si>
    <t>939953488</t>
  </si>
  <si>
    <t>jeliascobeñas@gmail.com</t>
  </si>
  <si>
    <t>43467269</t>
  </si>
  <si>
    <t>MOROCHO ROJAS OMERO</t>
  </si>
  <si>
    <t>614611OMROA8</t>
  </si>
  <si>
    <t>PSJ. GANOZA 248 SECTOR HUAMAN LA LIBERTAD-TRUJILLO-VICTOR LARCO HERRERA</t>
  </si>
  <si>
    <t>475-77780969-0-92</t>
  </si>
  <si>
    <t>alexmorochorojas@gmail.com</t>
  </si>
  <si>
    <t>41526261</t>
  </si>
  <si>
    <t>IMAN FLORES OCLANDER</t>
  </si>
  <si>
    <t>601911OIFNR8</t>
  </si>
  <si>
    <t>CALLE PROGRESO 412 CAS. TABLAZO SUR PIURA-PIURA-LA UNION</t>
  </si>
  <si>
    <t>475-05582538-0-85</t>
  </si>
  <si>
    <t>923286285</t>
  </si>
  <si>
    <t>oclanderimanflores@gmail.com</t>
  </si>
  <si>
    <t>46816827</t>
  </si>
  <si>
    <t>CHERO IPANAQUE EDUARDO</t>
  </si>
  <si>
    <t>632621ECIRN3</t>
  </si>
  <si>
    <t>CALLE AREQUIPA 763 PIURA-PIURA-LA UNION</t>
  </si>
  <si>
    <t>475-94040484-0-45</t>
  </si>
  <si>
    <t>956725701</t>
  </si>
  <si>
    <t>cheroeduardo97@gmail.com</t>
  </si>
  <si>
    <t>44364059</t>
  </si>
  <si>
    <t>YOVERA FLORES VICTOR RAUL</t>
  </si>
  <si>
    <t>618431VYFER8</t>
  </si>
  <si>
    <t>CALLE LOS ANGELES 400 CASERIO SAN VICENTE PIURA-PIURA-LA UNION </t>
  </si>
  <si>
    <t>0011-0579-0213610049</t>
  </si>
  <si>
    <t>904496658</t>
  </si>
  <si>
    <t>yoveravictor87@gmail.com</t>
  </si>
  <si>
    <t>42041080</t>
  </si>
  <si>
    <t>BRUNO ANASTACIO ANDRES</t>
  </si>
  <si>
    <t>605651ABANS5</t>
  </si>
  <si>
    <t>CALLE J. VELASCO 350 PIURA-PIURA-LA UNION</t>
  </si>
  <si>
    <t>475-06564495-0-60</t>
  </si>
  <si>
    <t>923690233</t>
  </si>
  <si>
    <t>brunoanastacioandres09@gmail.com</t>
  </si>
  <si>
    <t>45614564</t>
  </si>
  <si>
    <t>GAYOSO CORDOVA MISAEL</t>
  </si>
  <si>
    <t>615201MGCOD0</t>
  </si>
  <si>
    <t>ASENT.H. VILLA FE Y ESPERANZA MZ. D1 LT. 22 LAMBAYEQUE-LAMBAYEQUE-LAMBAYEQUE</t>
  </si>
  <si>
    <t>0011-0310-0201481908</t>
  </si>
  <si>
    <t>935869082</t>
  </si>
  <si>
    <t>misaelgayosocordova@gmail.com</t>
  </si>
  <si>
    <t>42664820</t>
  </si>
  <si>
    <t>CONDOLO VEGA DEISY YANET</t>
  </si>
  <si>
    <t>608640DCVDA9</t>
  </si>
  <si>
    <t>JR. TUPAC YUPANQUI 242 BARRIO LAS MERCEDES TUMBES-TUMBES-TUMBES</t>
  </si>
  <si>
    <t>57598890301051</t>
  </si>
  <si>
    <t>941746377</t>
  </si>
  <si>
    <t>deysijanetcondolovega@gmail.com</t>
  </si>
  <si>
    <t>19234748</t>
  </si>
  <si>
    <t>ZALDIVAR CABANILLAS TEOFILO ALBERTO</t>
  </si>
  <si>
    <t>521271TZCDA7</t>
  </si>
  <si>
    <t>JIRON HUASCAR 82 LA LIBERTAD-PACASMAYO-PACASMAYO</t>
  </si>
  <si>
    <t>0011-0291-0200436923</t>
  </si>
  <si>
    <t>teozaldivar@hotmail.com</t>
  </si>
  <si>
    <t>73711932</t>
  </si>
  <si>
    <t>CASTRO VILLALTA ROBERTO ALFONSO</t>
  </si>
  <si>
    <t>653711RCVTL6</t>
  </si>
  <si>
    <t>JR. SAN MARTIN 853 BARRIO PACHITEA PIURA-PIURA-PIURA  </t>
  </si>
  <si>
    <t>475-05187065-0-17</t>
  </si>
  <si>
    <t>rcastrovillalta@gmail.com</t>
  </si>
  <si>
    <t>73033194</t>
  </si>
  <si>
    <t>NUNURA GUTIERREZ ERICK ARCADIO</t>
  </si>
  <si>
    <t>662241ENGUI4</t>
  </si>
  <si>
    <t>AV. PERU ASENT.H. SANTA JULIA MZ. A18 LT. 14 PIURA-PIURA-VEINTISEIS DE OCTUBRE</t>
  </si>
  <si>
    <t>475-90106443-0-66</t>
  </si>
  <si>
    <t>983094355</t>
  </si>
  <si>
    <t>garra-erick07@hotmail.com</t>
  </si>
  <si>
    <t>78116655</t>
  </si>
  <si>
    <t>GUERRERO SARANGO CLEYVER</t>
  </si>
  <si>
    <t>662091CGSRA0</t>
  </si>
  <si>
    <t>CALLE GUARAGUAOS ALTO 133 CASERIO GUARAGUAOS ALTO PIURA-PIURA-TAMBO GRANDE</t>
  </si>
  <si>
    <t>475-02531479-0-07</t>
  </si>
  <si>
    <t>978619304</t>
  </si>
  <si>
    <t>cleyverguerrero85@gmail.com</t>
  </si>
  <si>
    <t>RIOS CONTRERAS HUGO ERLANDES</t>
  </si>
  <si>
    <t>584611HRCST4</t>
  </si>
  <si>
    <t>MOCHICA 164 VILLA EL SOL LAMBAYEQUE-CHICLAYO-JOSE LEONARDO ORTIZ</t>
  </si>
  <si>
    <t>003-712-013462404457-71</t>
  </si>
  <si>
    <t>923597249</t>
  </si>
  <si>
    <t>hugorioscontreras667@gmail.com</t>
  </si>
  <si>
    <t>76132152</t>
  </si>
  <si>
    <t>DURAND AYALA JORGE GIOVANNY</t>
  </si>
  <si>
    <t>CALLE SAN MARTIN 1366 U.VECINAL SEÑOR DE LA JUSTICIA LAMBAYEQUE-FERREÑAFE-FERREÑAFE</t>
  </si>
  <si>
    <t>305-11934968-0-09</t>
  </si>
  <si>
    <t>968911066</t>
  </si>
  <si>
    <t>durandayalajorge@gmail.com</t>
  </si>
  <si>
    <t>71698197</t>
  </si>
  <si>
    <t>BELLIDO ORDINOLA LUIS FELIPE</t>
  </si>
  <si>
    <t>636071LBOLI7</t>
  </si>
  <si>
    <t>CALLE UNO 187 URB.POPULAR SAN JOSE MZ. X LT. 3 PIURA-PIURA-VEINTISEIS DE OCTUBRE  </t>
  </si>
  <si>
    <t>968802984</t>
  </si>
  <si>
    <t>luis.bellido@gmail.com</t>
  </si>
  <si>
    <t>45470007</t>
  </si>
  <si>
    <t xml:space="preserve">TRUJILLO CAMPO FABIAN NOE </t>
  </si>
  <si>
    <t>20/08/1987</t>
  </si>
  <si>
    <t>45016471</t>
  </si>
  <si>
    <t>CHAPOÑAN ALTAMIRANO ELVIS DANIEL</t>
  </si>
  <si>
    <t>619901ECAPA6</t>
  </si>
  <si>
    <t>CALLE COIS 280 UPIS COIS I SECTOR LAMBAYEQUE-CHICLAYO-JOSE LEONARDO ORTIZ </t>
  </si>
  <si>
    <t>305-11747341-0-87</t>
  </si>
  <si>
    <t>947478256</t>
  </si>
  <si>
    <t>chaponanaltamiranoe876@gmail.com</t>
  </si>
  <si>
    <t>42553565</t>
  </si>
  <si>
    <t>HUAMAN MAYO WILMER JESUS</t>
  </si>
  <si>
    <t>CALLE E ASENT.H. JOSE OLAYA MZ. H LT. 2 PIURA-PIURA-PIURA </t>
  </si>
  <si>
    <t>475-78331194-0-75</t>
  </si>
  <si>
    <t>wilson_80@hotmail.com</t>
  </si>
  <si>
    <t>70145466</t>
  </si>
  <si>
    <t>RAMIREZ CARRASCO DARWIN EDMUNDO</t>
  </si>
  <si>
    <t>644781DRCIR1</t>
  </si>
  <si>
    <t>URB SAN ANTONIO MZ. G LT. 6 PIURA-PIURA-CASTILLA </t>
  </si>
  <si>
    <t>003-773-013486343117-94</t>
  </si>
  <si>
    <t>989631883</t>
  </si>
  <si>
    <t>darami_1994@hotmail.com</t>
  </si>
  <si>
    <t>46332415</t>
  </si>
  <si>
    <t>SILVA SILVA EDGAR ENRIQUE</t>
  </si>
  <si>
    <t>326211ESSVV7</t>
  </si>
  <si>
    <t>SAN MARTIN S/N VICHAYAL PIURA-PIURA-LA ARENA</t>
  </si>
  <si>
    <t>003-136-013145415092-94</t>
  </si>
  <si>
    <t>edgarenriquesilvasilva@gmail.com</t>
  </si>
  <si>
    <t>43705813</t>
  </si>
  <si>
    <t>TINEO SANTOS ANIBAL</t>
  </si>
  <si>
    <t>CARP. ENCOFRADOR</t>
  </si>
  <si>
    <t>564401ATSET7</t>
  </si>
  <si>
    <t>AA.HH 25 DE FEBRERO MZ. H LT. 22 LAMBAYEQUE-LAMBAYEQUE-MORROPE </t>
  </si>
  <si>
    <t>00110288820200317987</t>
  </si>
  <si>
    <t>978909933</t>
  </si>
  <si>
    <t>tineosantosanibal@gmail.com</t>
  </si>
  <si>
    <t>46999708</t>
  </si>
  <si>
    <t>SAAVEDRA CARAMANTIN OSCAR OMAR</t>
  </si>
  <si>
    <t>633491OSCVA2</t>
  </si>
  <si>
    <t>ASENT.H.MERCADO JARRIN MZ.H LT.24 PIURA-MORROPON-CHULUCANAS</t>
  </si>
  <si>
    <t>47511452076011</t>
  </si>
  <si>
    <t>988078130</t>
  </si>
  <si>
    <t>saavedracaramantin91@gmail.com</t>
  </si>
  <si>
    <t>60470643</t>
  </si>
  <si>
    <t>CHINGUEL LABAN NILFER</t>
  </si>
  <si>
    <t>CASERIO CHANRRO PIURA-HUANCABAMBA-SAN MIGUEL DE EL FAIQUE</t>
  </si>
  <si>
    <t>475-11778858-0-93</t>
  </si>
  <si>
    <t>nilferchinguellaban566@gmail.com</t>
  </si>
  <si>
    <t>47961784</t>
  </si>
  <si>
    <t>DIAZ TAFUR PEETER JUNIOR</t>
  </si>
  <si>
    <t>640101PDTZU0</t>
  </si>
  <si>
    <t>CALLE LAS LIMAS ASENT.H. MILAGRO DE DIOS MZ. C3 LT. 29 LAMBAYEQUE-CHICLAYO-JOSE LEONARDO ORTIZ</t>
  </si>
  <si>
    <t>945641307</t>
  </si>
  <si>
    <t>junior2411xd@gmail.com</t>
  </si>
  <si>
    <t>72914803</t>
  </si>
  <si>
    <t>VILLEGAS RODRIGUEZ GIOVANNI ARISTOTELES</t>
  </si>
  <si>
    <t>662141GVRLR7</t>
  </si>
  <si>
    <t>CALLE MARISCAL NIETO 590 U. VECINAL SAN JUAN BOSCO LAMBAYEQUE-FERREÑAFE-FERREÑAFE  </t>
  </si>
  <si>
    <t>415-10737940-0-01</t>
  </si>
  <si>
    <t>970136349</t>
  </si>
  <si>
    <t>giovanniaristoteles@gmail.com</t>
  </si>
  <si>
    <t>47520801</t>
  </si>
  <si>
    <t>JIMENEZ ZURITA ALAN ENRIQUE</t>
  </si>
  <si>
    <t>ASENT.H. SANTA ROSA MZ. K1 LT. 04 PIURA-PIURA-VEINTISEIS DE OCTUBRE </t>
  </si>
  <si>
    <t>475-74464181-0-01</t>
  </si>
  <si>
    <t>alanenriquejimenezzurita@gmail.com</t>
  </si>
  <si>
    <t>45097514</t>
  </si>
  <si>
    <t>ELCORROBARRUTIA RODRIGUEZ RICARDO</t>
  </si>
  <si>
    <t>623071REROR2</t>
  </si>
  <si>
    <t>SAN ANTONIA DE PADUA N°120 - CRUZ DE LA ESPERANZA</t>
  </si>
  <si>
    <t>30507482474041</t>
  </si>
  <si>
    <t>996822553</t>
  </si>
  <si>
    <t>richarddelcoro@gmail.com</t>
  </si>
  <si>
    <t>45900713</t>
  </si>
  <si>
    <t>SANCHEZ GONZALES CARLOS ALBERTO</t>
  </si>
  <si>
    <t>CALLE BARTOLOME RUIZ 230 P. JOVEN SAN ANTONIO</t>
  </si>
  <si>
    <t>305-97616286094</t>
  </si>
  <si>
    <t>924292441</t>
  </si>
  <si>
    <t>carlossanchezgonzalesalber@gmail.com</t>
  </si>
  <si>
    <t>42549348</t>
  </si>
  <si>
    <t>LAZO CHICOMA RENAND EDUARDO</t>
  </si>
  <si>
    <t>609021RLCOC8</t>
  </si>
  <si>
    <t>AV. 9 DE OCTUBRE 646 P. JOVEN 9 DE OCTUBRE</t>
  </si>
  <si>
    <t>954388015</t>
  </si>
  <si>
    <t>lazochicomarenan@gmail.com</t>
  </si>
  <si>
    <t>75899686</t>
  </si>
  <si>
    <t>FERNANDEZ GONZALES WILLY</t>
  </si>
  <si>
    <t>656661WFGNZ5</t>
  </si>
  <si>
    <t>CALLE MANUEL MEZONES MESONES MURO MZ E LT 12</t>
  </si>
  <si>
    <t>30511010923032</t>
  </si>
  <si>
    <t>970949329</t>
  </si>
  <si>
    <t>wf11076@gmail.com</t>
  </si>
  <si>
    <t>44277324</t>
  </si>
  <si>
    <t>VALLEJOS BENAVIDES RUBEN CARLOS</t>
  </si>
  <si>
    <t>CALLE NAZCA 304 UPIS 1ERO. DE MAYO LAMBAYEQUE-CHICLAYO-JOSE LEONARDO ORTIZ </t>
  </si>
  <si>
    <t>rubenvallejossaavedra@gmail.com</t>
  </si>
  <si>
    <t>43424624</t>
  </si>
  <si>
    <t>AGUIRRE PIÑAN JOSE AURELIO</t>
  </si>
  <si>
    <t>614291JAPIA1</t>
  </si>
  <si>
    <t>C.POBLADO SHULLUYACO S/N HUANUCO-YAROWILCA-CHACABAMBA </t>
  </si>
  <si>
    <t>003-282-013440148687-10</t>
  </si>
  <si>
    <t>974815995</t>
  </si>
  <si>
    <t>joseaguirrepinan2@gmail.com</t>
  </si>
  <si>
    <t>41712595</t>
  </si>
  <si>
    <t>CAHUANA BENITES JOSE ANTONIO</t>
  </si>
  <si>
    <t>595621JCBUI0</t>
  </si>
  <si>
    <t>AH SAN MARTIN DE PORRES - VIRGEN DE LOURDES MZ. B LT. 7 LIMA-LIMA-VILLA MARIA DEL TRIUNFO</t>
  </si>
  <si>
    <t>194-93484451-0-36</t>
  </si>
  <si>
    <t>cahuanajose99@gmail.com</t>
  </si>
  <si>
    <t>73044017</t>
  </si>
  <si>
    <t>LACHIRA YOVERA MARIANO ALEXANDER</t>
  </si>
  <si>
    <t>OFICIAL CARPINTERO</t>
  </si>
  <si>
    <t>CASERIO PEDREGAL GRANDE COMERCIO 304 ETAPA PIURA-PIURA-CATACAOS</t>
  </si>
  <si>
    <t>475-02325954-0-06                            CCI: 00247510232595400621</t>
  </si>
  <si>
    <t>lachirayoveram3@gmail.com</t>
  </si>
  <si>
    <t>80261640</t>
  </si>
  <si>
    <t>PINGO MONCADA PEDRO PASCUAL</t>
  </si>
  <si>
    <t>CASERIO CANIZAL SANTA ROSA PIURA-PIURA-LA UNION</t>
  </si>
  <si>
    <t>475-03696797-0-95                            CCI: 00247510369679709528</t>
  </si>
  <si>
    <t>939202060</t>
  </si>
  <si>
    <t>pingomonkadapedropascual@gmail.com</t>
  </si>
  <si>
    <t>42990588</t>
  </si>
  <si>
    <t>SOSA SANDOVAL ELMER ARMANDO</t>
  </si>
  <si>
    <t>612021ESSAD7</t>
  </si>
  <si>
    <t>CASERIO PEDREGAL GRANDE PIURA-PIURA-CATACAOS  </t>
  </si>
  <si>
    <t>475-08040899-0-78</t>
  </si>
  <si>
    <t>970526533</t>
  </si>
  <si>
    <t>elmerarmandoe6804006@gmail.com</t>
  </si>
  <si>
    <t>43218103</t>
  </si>
  <si>
    <t>TOCTO SANTOS MARGARITO</t>
  </si>
  <si>
    <t>598731MTSTT0</t>
  </si>
  <si>
    <t>CASERIO DOTOR S/N PIURA-MORROPON-SAN JUAN DE BIGOTE </t>
  </si>
  <si>
    <t>475-96528257-0-46</t>
  </si>
  <si>
    <t>toctosantosmargarito@gmail.com</t>
  </si>
  <si>
    <t>45037038</t>
  </si>
  <si>
    <t xml:space="preserve">VITE CALVO LUIS EDUARDO </t>
  </si>
  <si>
    <t>600121LVCEV0</t>
  </si>
  <si>
    <t>LAPRIMAVERA MZ. D6 LT 09-CASTILLA-PIURA-PIURA</t>
  </si>
  <si>
    <t>0011-0271-0200384479</t>
  </si>
  <si>
    <t>eduardovitecalvo@gmail.com</t>
  </si>
  <si>
    <t>73681054</t>
  </si>
  <si>
    <t>YOVERA ZUÑIGA EDWIN DAVID</t>
  </si>
  <si>
    <t>661851EYZEI9</t>
  </si>
  <si>
    <t>CALLE LA VICTORIA CASERIO EL TABANCO MZ. P LT. 04 PIURA-PIURA-EL TALLAN </t>
  </si>
  <si>
    <t>475-93552094-0-21                            CCI: 00247519355209402120</t>
  </si>
  <si>
    <t>900138761</t>
  </si>
  <si>
    <t>Edwinyoverazuñiga04@gmail.com</t>
  </si>
  <si>
    <t>41601798</t>
  </si>
  <si>
    <t>UBILLUS NIZAMA LUIS ENRIQUE</t>
  </si>
  <si>
    <t>596161LUNLA1</t>
  </si>
  <si>
    <t>GRAU 487 LAMBAYEQUE-CHICLAYO-PICSI</t>
  </si>
  <si>
    <t>305-10940218-0-12</t>
  </si>
  <si>
    <t>969097152</t>
  </si>
  <si>
    <t>ubillusnizamaluisenrique@gmail.com</t>
  </si>
  <si>
    <t>06815267</t>
  </si>
  <si>
    <t>SIESQUEN MENDOZA CESAR ENRIQUE</t>
  </si>
  <si>
    <t>562641CSMSD8</t>
  </si>
  <si>
    <t>URB. SAN DIEGO 2DA ETAPA MZ P1 LT 22 LIMA-LIMA-SAN MARTIN DE PORRES</t>
  </si>
  <si>
    <t>0011-0814-0264273825</t>
  </si>
  <si>
    <t>936497829</t>
  </si>
  <si>
    <t>cesaresm.71@gmail.com</t>
  </si>
  <si>
    <t>43252854</t>
  </si>
  <si>
    <t>SUYON MEDINA HECTOR RAUL</t>
  </si>
  <si>
    <t>613191HSMOI0</t>
  </si>
  <si>
    <t>C.P.M.CASA DE MADERA S/N LAMBAYEQUE-CHICLAYO-POMALCA</t>
  </si>
  <si>
    <t>305-07838137-0-96</t>
  </si>
  <si>
    <t>982582743</t>
  </si>
  <si>
    <t>suyonmedinahectorraul@gmail.com</t>
  </si>
  <si>
    <t>70405417</t>
  </si>
  <si>
    <t>TIMANA MORE DEYMAR DARIO</t>
  </si>
  <si>
    <t>673891DTMAE0</t>
  </si>
  <si>
    <t>CALLE SANCHEZ CERRO S/N ALTO DE LOS MORE PIURA-PIURA-LA ARENA</t>
  </si>
  <si>
    <t>475-20433695-0-06</t>
  </si>
  <si>
    <t>902006529</t>
  </si>
  <si>
    <t>dtimanamore@gmail.com</t>
  </si>
  <si>
    <t>46421023</t>
  </si>
  <si>
    <t>LLOCYA ORTIZ ELMER DAVID</t>
  </si>
  <si>
    <t>630201ELOCI8</t>
  </si>
  <si>
    <t>SECTOR 6 GRUPO 11 MZ.H LT.16 LIMA-LIMA-VILLA EL SALVADOR</t>
  </si>
  <si>
    <t>0011-0579-0221327658</t>
  </si>
  <si>
    <t>952404997</t>
  </si>
  <si>
    <t>elvisllocya0@gmail.com</t>
  </si>
  <si>
    <t>74803630</t>
  </si>
  <si>
    <t>FUENTES CAJO YONNY ARMANDO</t>
  </si>
  <si>
    <t>CALLE NICANOR CARMONA 748 LAMBAYEQUE-FERREÑAFE-FERREÑAFE</t>
  </si>
  <si>
    <t>191-11091548-0-83</t>
  </si>
  <si>
    <t>981336690</t>
  </si>
  <si>
    <t>fuentescajoym@gmail.com</t>
  </si>
  <si>
    <t>16729684</t>
  </si>
  <si>
    <t>QUISPE LLONTOP JOSE ENRIQUE</t>
  </si>
  <si>
    <t>267391JQLSN4</t>
  </si>
  <si>
    <t>CALLE SIMON BOLIVAR 321 LAMBAYEQUE-CHICLAYO-MONSEFU</t>
  </si>
  <si>
    <t>0011-0348-0200439360</t>
  </si>
  <si>
    <t>933892735</t>
  </si>
  <si>
    <t>josekike1122tito1@gmail.com</t>
  </si>
  <si>
    <t>45009982</t>
  </si>
  <si>
    <t>NEYRA CARRILLO HERNAN ALEXANDER</t>
  </si>
  <si>
    <t>C.P.MOYAN LAMBAYEQUE-FERREÑAFE-INCAHUASI</t>
  </si>
  <si>
    <t>305-11024273-0-16</t>
  </si>
  <si>
    <t>913143524</t>
  </si>
  <si>
    <t>heralneyra@gmail.com</t>
  </si>
  <si>
    <t>40927063</t>
  </si>
  <si>
    <t>BRENIS LLAGUENTO JULIO SANTIAGO</t>
  </si>
  <si>
    <t>PROVIV. VIRGEN DE FATIMA DE CARABAYLLO MZ. B LT. 21 LIMA-LIMA-CARABAYLLO</t>
  </si>
  <si>
    <t>0011-0814-0261877991</t>
  </si>
  <si>
    <t>972549858</t>
  </si>
  <si>
    <t>juliotere29@gmail.com</t>
  </si>
  <si>
    <t>44923933</t>
  </si>
  <si>
    <t>TARRILLO CUSTODIO JUAN CARLOS</t>
  </si>
  <si>
    <t>622051JTCRT7</t>
  </si>
  <si>
    <t>CALLE CAHUIDE 259 LAMBAYEQUE-FERREÑAFE-PUEBLO NUEVO</t>
  </si>
  <si>
    <t>415-72779054-0-92</t>
  </si>
  <si>
    <t>965395021</t>
  </si>
  <si>
    <t>anders53@hotmail.com</t>
  </si>
  <si>
    <t>42848011</t>
  </si>
  <si>
    <t>AGUIRRE CABANA  LUIS DARIO</t>
  </si>
  <si>
    <t>311061LACIA4</t>
  </si>
  <si>
    <t>PROL.HILARIO CARRASCO 251 BARRIO PROGRESO ALTO TUMBES-TUMBES-TUMBES</t>
  </si>
  <si>
    <t>575-11723035-0-08</t>
  </si>
  <si>
    <t>luisaguirre@gmail.com</t>
  </si>
  <si>
    <t>03213579</t>
  </si>
  <si>
    <t>QUISPE HUANCAS JOSE FELIPE</t>
  </si>
  <si>
    <t>545911JQHSN6</t>
  </si>
  <si>
    <t>CASERIO USMALCA S/N PIURA-HUANCABAMBA-CANCHAQUE</t>
  </si>
  <si>
    <t>575-97999024-0-70</t>
  </si>
  <si>
    <t>quisehuancasjosefelipe@gmail.com</t>
  </si>
  <si>
    <t>44947324</t>
  </si>
  <si>
    <t>CONTRERAS DIOSES JOSUE JAIR</t>
  </si>
  <si>
    <t>620821JCDTS5</t>
  </si>
  <si>
    <t>CALLE LAS DELICIAS 245 BARRIO SAN JOSE TUMBES-TUMBES-TUMBES</t>
  </si>
  <si>
    <t>001102650200846496</t>
  </si>
  <si>
    <t>josuejircontrerasdioses3@gmailcom</t>
  </si>
  <si>
    <t>76491684</t>
  </si>
  <si>
    <t>ZARATE GARCIA JUAN GERMAN</t>
  </si>
  <si>
    <t>CALLE ZARUMILLA 362 TUMBES-TUMBES-TUMBES</t>
  </si>
  <si>
    <t>003-898-013433018984-43</t>
  </si>
  <si>
    <t>juanzarategarcia9@gmail.com</t>
  </si>
  <si>
    <t>70709806</t>
  </si>
  <si>
    <t>LACHIRA YOVERA JOAQUIN</t>
  </si>
  <si>
    <t>692651JLYHE1</t>
  </si>
  <si>
    <t>CALLE COMERCIO 304 CASERIO PEDREGAL GRANDE PIURA-PIURA-CATACAOS</t>
  </si>
  <si>
    <t>475-12236832-0-94</t>
  </si>
  <si>
    <t>926216950</t>
  </si>
  <si>
    <t>joaquinlachira480@gmail.com</t>
  </si>
  <si>
    <t>43422812</t>
  </si>
  <si>
    <t>ESPINOZA FLORES JHONNY STALIN</t>
  </si>
  <si>
    <t>605941JEFIR0</t>
  </si>
  <si>
    <t>AV. CAMINO REAL MZ.P LT.02 MATAZANGO LIMA-LIMA-LA MOLINA</t>
  </si>
  <si>
    <t>19104611583063</t>
  </si>
  <si>
    <t>925152880</t>
  </si>
  <si>
    <t>LACHIRA SANDOVAL JOSE JUAN</t>
  </si>
  <si>
    <t>CASERIO SIMBILA S/N PIURA-PIURA-CATACAOS</t>
  </si>
  <si>
    <t>475-12158258-0-26                             CCI:00247511215825802625</t>
  </si>
  <si>
    <t>918258863</t>
  </si>
  <si>
    <t>saldovaljosejuan20@gmail.com</t>
  </si>
  <si>
    <t>47847658</t>
  </si>
  <si>
    <t>VILLEGAS VILCHEZ JHONY JUNIOR</t>
  </si>
  <si>
    <t>JR. MARIANO DIAZ 124 PIURA-PIURA-CATACAOS</t>
  </si>
  <si>
    <t>475-73035680-0-71</t>
  </si>
  <si>
    <t>jhonyjuniorv.@gmail.com</t>
  </si>
  <si>
    <t>47402389</t>
  </si>
  <si>
    <t>FERNANDEZ CASTRO ARMANDO HILDEMARO</t>
  </si>
  <si>
    <t>635291AFCNT0</t>
  </si>
  <si>
    <t>CALLE ALAN GARCIA 367 PIURA-PIURA-LA UNION</t>
  </si>
  <si>
    <t>475-03234274-0-01                            CCI: 00247510323427400128</t>
  </si>
  <si>
    <t>hilde_x100pre@hotmail.com</t>
  </si>
  <si>
    <t>41941902</t>
  </si>
  <si>
    <t>YARLEQUE IMAN JAVIER</t>
  </si>
  <si>
    <t>602871JYILN0</t>
  </si>
  <si>
    <t>CALLE AREQUIPA 1069 PIURA-PIURA-LA UNION</t>
  </si>
  <si>
    <t>475-78041873-0-32                            CCI: 00247517804187303227</t>
  </si>
  <si>
    <t>965036661</t>
  </si>
  <si>
    <t>javieryarleque1982@gmail.com</t>
  </si>
  <si>
    <t>45820392</t>
  </si>
  <si>
    <t>YOVERA FLORES JOSE MOISES</t>
  </si>
  <si>
    <t>625841JYFER0</t>
  </si>
  <si>
    <t>CALLE LOS ANGELES 302-01 CASERIO SAN VICENTE PIURA-PIURA-LA UNION</t>
  </si>
  <si>
    <t>475-72440377-0-55</t>
  </si>
  <si>
    <t>995354438</t>
  </si>
  <si>
    <t>moisesyoveraf@gmail.com</t>
  </si>
  <si>
    <t>02831325</t>
  </si>
  <si>
    <t>SILVA IPANAQUE LEONARDO</t>
  </si>
  <si>
    <t>562581LSIVN3</t>
  </si>
  <si>
    <t>CALLE BALTAZAR NAMUCHE 256 ASENT.H. JUAN VELASCO PIURA-PIURA-LA UNION</t>
  </si>
  <si>
    <t>908033235</t>
  </si>
  <si>
    <t>leonnardosilva2811@gmail.com</t>
  </si>
  <si>
    <t>41387215</t>
  </si>
  <si>
    <t>FLORES MENDOZA JOSE REMIGLO</t>
  </si>
  <si>
    <t>585141JFMRD1</t>
  </si>
  <si>
    <t>CASERIO TABLAZO SUR S/N PIURA-PIURA-LA UNION</t>
  </si>
  <si>
    <t>475-06559923-0-42</t>
  </si>
  <si>
    <t>977497330</t>
  </si>
  <si>
    <t>floresmendozajose674@gmail.com</t>
  </si>
  <si>
    <t>42203886</t>
  </si>
  <si>
    <t>CORONADO MORE JUAN FRANCISCO</t>
  </si>
  <si>
    <t>598251JCMOE9</t>
  </si>
  <si>
    <t>CALLE SAN JUAN CASERIO CANIZAL CHICO LADO SUR PIURA-PIURA-LA UNION</t>
  </si>
  <si>
    <t>475-03654724-0-98                            CCI: 00247510365472409829</t>
  </si>
  <si>
    <t>934869432</t>
  </si>
  <si>
    <t>juancoronadomore@hotmail.com</t>
  </si>
  <si>
    <t>45096385</t>
  </si>
  <si>
    <t>AGURTO PINGO HENRY ROLANDO</t>
  </si>
  <si>
    <t>OPERARIO ELECTRICO</t>
  </si>
  <si>
    <t>322351HAPRG5</t>
  </si>
  <si>
    <t>CA. LIBERTAD 525 CENTRO LA UNION PIURA-PIURA-LA UNION</t>
  </si>
  <si>
    <t>475-96913394-0-73</t>
  </si>
  <si>
    <t>937175674</t>
  </si>
  <si>
    <t>amelectric04@gmail.com</t>
  </si>
  <si>
    <t>41274721</t>
  </si>
  <si>
    <t>LALUPU COVEÑAS JOSE AUGUSTO</t>
  </si>
  <si>
    <t>593641JLCUE3</t>
  </si>
  <si>
    <t>CALLE AREQUIPA 675 PIURA-PIURA-LA UNION</t>
  </si>
  <si>
    <t>942750234</t>
  </si>
  <si>
    <t>joseaugustolalupucovenas@gmail.com</t>
  </si>
  <si>
    <t>41481704</t>
  </si>
  <si>
    <t>MECHATO MARQUEZ MAYCOL</t>
  </si>
  <si>
    <t>CALLE SAN LUIS S/N PIURA-PIURA-EL TALLAN</t>
  </si>
  <si>
    <t>996375292</t>
  </si>
  <si>
    <t>maycolmechato@gmail.com</t>
  </si>
  <si>
    <t>74360694</t>
  </si>
  <si>
    <t>BONILLA CESPEDES ERNESTOR MISAEL</t>
  </si>
  <si>
    <t>653561EBCIP4</t>
  </si>
  <si>
    <t>- LAMBAYEQUE-FERREÑAFE-MANUEL ANTONIO MESONES MURO</t>
  </si>
  <si>
    <t>0011-0579-0235524766</t>
  </si>
  <si>
    <t>931750120</t>
  </si>
  <si>
    <t>bonillacespedesernestormisael@gmail.com</t>
  </si>
  <si>
    <t>43230370</t>
  </si>
  <si>
    <t>FLORES CHAVEZ ALBERTO</t>
  </si>
  <si>
    <t>OPERARIO ALBAÑIL</t>
  </si>
  <si>
    <t>613591AFCRV8</t>
  </si>
  <si>
    <t>C.P.M. CASAGRANDE S/N PIURA-PIURA-LA ARENA</t>
  </si>
  <si>
    <t>475-70231533-0-00</t>
  </si>
  <si>
    <t>albertofloreschavez4@gmail.com</t>
  </si>
  <si>
    <t>72785350</t>
  </si>
  <si>
    <t>MONTERO NUÑEZ NELCITO</t>
  </si>
  <si>
    <t>CASERIO MALINGAS ALTO PIURA-PIURA-TAMBO GRANDE  </t>
  </si>
  <si>
    <t>475-79710729-0-45                           CCI: 00247517971072904524</t>
  </si>
  <si>
    <t>nelcitomontero311@gmail.com</t>
  </si>
  <si>
    <t>41354913</t>
  </si>
  <si>
    <t>MORE NIZAMA CELESTINO</t>
  </si>
  <si>
    <t>600231CMNEA8</t>
  </si>
  <si>
    <t>475-78015594-0-87</t>
  </si>
  <si>
    <t>972785448</t>
  </si>
  <si>
    <t>morenizamacelestino9@gmail.com</t>
  </si>
  <si>
    <t>43711181</t>
  </si>
  <si>
    <t>QUEZADA ZAPATA ELVIS</t>
  </si>
  <si>
    <t>616401EQZZA9</t>
  </si>
  <si>
    <t>CASERIO LA MARIPOSA S/N MEDIO PIURA PIURA-PIURA-PIURA  </t>
  </si>
  <si>
    <t>0011-0579-0222108089</t>
  </si>
  <si>
    <t>980980925</t>
  </si>
  <si>
    <t>quezadaelvi90@gmail.com</t>
  </si>
  <si>
    <t>80526789</t>
  </si>
  <si>
    <t>SILUPU FLORES PERSEVERANDO</t>
  </si>
  <si>
    <t>585771PSFUR8</t>
  </si>
  <si>
    <t>CASERIO CHAQUIRA PIURA-PIURA-LA ARENA</t>
  </si>
  <si>
    <t>475-780156674-0-68                       CCI: 00247517801567406829</t>
  </si>
  <si>
    <t>910493889</t>
  </si>
  <si>
    <t>silupufloresperseverando093@gmail.com</t>
  </si>
  <si>
    <t>45605689</t>
  </si>
  <si>
    <t>ANCAJIMA JUAREZ ALFREDO</t>
  </si>
  <si>
    <t>CASERIO TABLAZO SUR JR.SAN PABLO 418 PIURA-PIURA-LA UNION</t>
  </si>
  <si>
    <t>475-00331350-0-55                           CCI: 00247510033135005528</t>
  </si>
  <si>
    <t>925103361</t>
  </si>
  <si>
    <t>anjual24@hotmail.com</t>
  </si>
  <si>
    <t>43153145</t>
  </si>
  <si>
    <t>YAMUNAQUE ANCAJIMA OSWALDO</t>
  </si>
  <si>
    <t>612461OYAUA4</t>
  </si>
  <si>
    <t>CALLE CAJAMARCA 126 PIURA-PIURA-LA UNION</t>
  </si>
  <si>
    <t>475-71574291-0-20                             CCI: 00247517157429102023</t>
  </si>
  <si>
    <t>912435890</t>
  </si>
  <si>
    <t>yamunaqueoswaldo@gmail.com</t>
  </si>
  <si>
    <t>48174551</t>
  </si>
  <si>
    <t>VILCHEZ REYES ROGGER ANTHONY</t>
  </si>
  <si>
    <t>644071RVRCE1</t>
  </si>
  <si>
    <t>CALLE UNION 926 PIURA-PIURA-LA UNION</t>
  </si>
  <si>
    <t>475-01068307-0-56                           CCI: 00247510106830705627</t>
  </si>
  <si>
    <t>907715734</t>
  </si>
  <si>
    <t>ROGGERVILCHEZREYES@GMAIL.COM</t>
  </si>
  <si>
    <t>42457267</t>
  </si>
  <si>
    <t>YAMUNAQUE ANCAJIMA JORGE LUIS</t>
  </si>
  <si>
    <t>308361JYAUA5</t>
  </si>
  <si>
    <t>CALLE UNION 1026 PIURA-PIURA-LA UNION</t>
  </si>
  <si>
    <t>475-02013307-0-02                           CCI: 00247510201330700226</t>
  </si>
  <si>
    <t>904641759</t>
  </si>
  <si>
    <t>jameslionelyamunaque@gmail.com</t>
  </si>
  <si>
    <t>80260989</t>
  </si>
  <si>
    <t>YOVERA FLORES GUILLERMO</t>
  </si>
  <si>
    <t>574331GYFER5</t>
  </si>
  <si>
    <t>CALLE BALTAZAR NAMUCHE 236 ASENT.H. JUAN VELASCO PIURA-PIURA-LA UNION</t>
  </si>
  <si>
    <t>0011-0268-0200513779                 CCI: 01126800020051377905</t>
  </si>
  <si>
    <t>926444708</t>
  </si>
  <si>
    <t>yoveraguillermo@gmail.com</t>
  </si>
  <si>
    <t>02893169</t>
  </si>
  <si>
    <t>LOAYZA SOSA JULIO CESAR</t>
  </si>
  <si>
    <t>574901JLSYA1</t>
  </si>
  <si>
    <t>ASENT.H. CHRISTIAN REQUENA MZ. F LT. 11 PIURA-PIURA-CATACAOS</t>
  </si>
  <si>
    <t>910709668</t>
  </si>
  <si>
    <t>juliocesarloayzasosa@gmail.com</t>
  </si>
  <si>
    <t>02863388</t>
  </si>
  <si>
    <t>IMAN SOLANO JOSE BERNARDINO</t>
  </si>
  <si>
    <t>VILLA CASA GRANDE S/N PIURA-PIURA-LA ARENA</t>
  </si>
  <si>
    <t>475-76679712-0-11                          CCI: 00247517667971201125</t>
  </si>
  <si>
    <t>918626753</t>
  </si>
  <si>
    <t>imansolanoj@gmail.com</t>
  </si>
  <si>
    <t>02685945</t>
  </si>
  <si>
    <t>SOPLOPUCO SERRATO BONIFACIO</t>
  </si>
  <si>
    <t>ASENT.H.LA PRIMAVERA. MZ.G4 LT.21 I ETAPA PIURA-PIURA-CASTILLA</t>
  </si>
  <si>
    <t>475-12192259-0-71                           CCI: 00247511219225907129</t>
  </si>
  <si>
    <t>968208119</t>
  </si>
  <si>
    <t>serratobonifacio05@gmail.com</t>
  </si>
  <si>
    <t>45816164</t>
  </si>
  <si>
    <t>SERNAQUE RAMIREZ LUIS GUSTAVO</t>
  </si>
  <si>
    <t>475-71827688-0-76                            CCI: 00247517182768807628</t>
  </si>
  <si>
    <t>907995683</t>
  </si>
  <si>
    <t>luisgustavosernaqueramirez@gmail.com</t>
  </si>
  <si>
    <t>46794427</t>
  </si>
  <si>
    <t>BALCAZAR MONJE FREDY WALDIR</t>
  </si>
  <si>
    <t>AV. VICTOR MURO 1020 P. JOVEN SEÑOR DE LA JUSTICIA LAMBAYEQUE-FERREÑAFE-FERREÑAFE</t>
  </si>
  <si>
    <t>018-234-004234158150-54</t>
  </si>
  <si>
    <t>912249472</t>
  </si>
  <si>
    <t>fwbalcazar10@gmail.com</t>
  </si>
  <si>
    <t>76957724</t>
  </si>
  <si>
    <t>VEGA ESPINOZA LUCIA ROSMERI</t>
  </si>
  <si>
    <t>680010LVEAI2</t>
  </si>
  <si>
    <t>CALLE ZARUMILLA 354 BARRIO SAN JOSE TUMBES-TUMBES-TUMBES  </t>
  </si>
  <si>
    <t>575-09909698-0-53</t>
  </si>
  <si>
    <t>994807692</t>
  </si>
  <si>
    <t>Luciavegaespinoza0@gmail.com</t>
  </si>
  <si>
    <t>70176677</t>
  </si>
  <si>
    <t>ING.ASISTENTE</t>
  </si>
  <si>
    <t>647080YSRNE3</t>
  </si>
  <si>
    <t>MZ.D LT.1 PIURA-PIURA-CASTILLA</t>
  </si>
  <si>
    <t>00377001314660921957</t>
  </si>
  <si>
    <t>thais.11.ytsr.jj@gmail.com</t>
  </si>
  <si>
    <t>46767579</t>
  </si>
  <si>
    <t>VARGAS NAVARRO DARWIN ISMAEL</t>
  </si>
  <si>
    <t>JR.BUENOS AIRES 081 C.POBLADO ME MIRAMAR PIURA-PAITA-VICHAYAL</t>
  </si>
  <si>
    <t>475-92572171-0-00</t>
  </si>
  <si>
    <t>964906707</t>
  </si>
  <si>
    <t>964906707dv56@gmail.com</t>
  </si>
  <si>
    <t>48423330</t>
  </si>
  <si>
    <t>PACHERREZ RAMOS WILMER ALEXANDER</t>
  </si>
  <si>
    <t>643061WPRHO0</t>
  </si>
  <si>
    <t>JR. 18 DE NOVIEMNBRE ASENT.H. NUEVO CATACAOS MZ. B LT. 12 PIURA-PIURA-CATACAOS </t>
  </si>
  <si>
    <t>475-75510065-0-50</t>
  </si>
  <si>
    <t>pacherrezramosw.@gmail.com</t>
  </si>
  <si>
    <t>47632359</t>
  </si>
  <si>
    <t>SANTOS CESPEDES DANNY DANIEL</t>
  </si>
  <si>
    <t>315061DSCTP5</t>
  </si>
  <si>
    <t>CALLE CASIMIRO CHUMAN 104 LAMBAYEQUE-FERREÑAFE-PUEBLO NUEVO</t>
  </si>
  <si>
    <t>305-03412296-0-50</t>
  </si>
  <si>
    <t>995150459</t>
  </si>
  <si>
    <t>santoscespedesdannydaniel18@gmail.com</t>
  </si>
  <si>
    <t>45948478</t>
  </si>
  <si>
    <t>FIGUEROA OTERO VICTOR DANIEL</t>
  </si>
  <si>
    <t>611401VFOUR7</t>
  </si>
  <si>
    <t>PSJ. SANTA LUCIA MZ. A LT. 32 LAMBAYEQUE-FERREÑAFE-FERREÑAFE  </t>
  </si>
  <si>
    <t>003-735-013158726879-81</t>
  </si>
  <si>
    <t>923212535</t>
  </si>
  <si>
    <t>igueroaoterov@gmail.com</t>
  </si>
  <si>
    <t>17436215</t>
  </si>
  <si>
    <t>YOVERA SANTISTEBAN WILMER ALFREDO</t>
  </si>
  <si>
    <t>CAMPIÑA LAS LOMAS LAMBAYEQUE-FERREÑAFE-PUEBLO NUEVO</t>
  </si>
  <si>
    <t>305-04620292-0-48</t>
  </si>
  <si>
    <t>958657124</t>
  </si>
  <si>
    <t>walfredoyovera2803@gmail.com</t>
  </si>
  <si>
    <t>41959465</t>
  </si>
  <si>
    <t>SALAZAR SUYSUY EMILIO TOMAS</t>
  </si>
  <si>
    <t>602331ESSAY0</t>
  </si>
  <si>
    <t>CALLE SAN JUDAS TADEO U.VECINAL SAN JUDAS TADEO MZ. D LT. 12 LAMBAYEQUE-FERREÑAFE-FERREÑAFE</t>
  </si>
  <si>
    <t>305-98361035-0-67</t>
  </si>
  <si>
    <t>962557981</t>
  </si>
  <si>
    <t>emiliosalazars1982@gmail.com</t>
  </si>
  <si>
    <t>41911027</t>
  </si>
  <si>
    <t>RELAIZA TAPIA FELIX EDUARDO</t>
  </si>
  <si>
    <t>603321FRTAI4</t>
  </si>
  <si>
    <t>CALLE CIRO ALEGRIA 198 LAMBAYEQUE-FERREÑAFE-FERREÑAFE</t>
  </si>
  <si>
    <t>305-72084545-0-58</t>
  </si>
  <si>
    <t>946797565</t>
  </si>
  <si>
    <t>felixeduardorelaizatapia@gmail.com</t>
  </si>
  <si>
    <t>17430804</t>
  </si>
  <si>
    <t>CAMPOS SUAREZ JOSE WALTER</t>
  </si>
  <si>
    <t>550181JCSPR1</t>
  </si>
  <si>
    <t>305-12311702-0-50</t>
  </si>
  <si>
    <t>campossuarez68@gmail.com</t>
  </si>
  <si>
    <t>48527095</t>
  </si>
  <si>
    <t>CHANAME AGUILAR JAHN CARLOS</t>
  </si>
  <si>
    <t>644451JCANI9</t>
  </si>
  <si>
    <t>CALLE BUENAVENTURA SIALER U.VECINAL EX FONAVI MZ. R LT. 31 LAMBAYEQUE-FERREÑAFE-PUEBLO NUEVO</t>
  </si>
  <si>
    <t>0011-0579-0237083066</t>
  </si>
  <si>
    <t>jhan_cora23@hotmail.com</t>
  </si>
  <si>
    <t>71000798</t>
  </si>
  <si>
    <t>SAAVEDRA BRUNO ALEX JEANPIER</t>
  </si>
  <si>
    <t>655071ASBVN7</t>
  </si>
  <si>
    <t>CL. JORGE CHAVEZ C-03 CAJAMARCA-JAEN-JAEN</t>
  </si>
  <si>
    <t>305-93148709-0-91</t>
  </si>
  <si>
    <t>saavedrabrunoalexjeanpier@gmail.com</t>
  </si>
  <si>
    <t>45179456</t>
  </si>
  <si>
    <t>CHUNGA YAMPUFE ALEX NORBEL</t>
  </si>
  <si>
    <t>CL SAN ISIDRO L. MZ K LT.21 LAMBAYEQUE-FERREÑAFE-MANUEL ANTONIO MESONES MURO</t>
  </si>
  <si>
    <t>0011-0814-0258757705</t>
  </si>
  <si>
    <t>alexchungayampufe83@gmail.com</t>
  </si>
  <si>
    <t>47873106</t>
  </si>
  <si>
    <t>DE LOS SANTOS VASQUEZ MILTON VLADIMIR</t>
  </si>
  <si>
    <t>633901MSVTQ1</t>
  </si>
  <si>
    <t>CALLE ATAHUALPA MZ. B LT. 21 LAMBAYEQUE-FERREÑAFE-FERREÑAFE</t>
  </si>
  <si>
    <t>305-12085755-0-20</t>
  </si>
  <si>
    <t>delossantos3091@gmail.com</t>
  </si>
  <si>
    <t>75004416</t>
  </si>
  <si>
    <t>PAICO MORE JOSE JHUNIOR</t>
  </si>
  <si>
    <t>658831JPMCE8</t>
  </si>
  <si>
    <t>CALLE JUAN VELASCO 1403 CASERIO TABLAZO NORTE PIURA-PIURA-LA UNION</t>
  </si>
  <si>
    <t>475-71461155-0-42                          CCI: 00247517146115504222</t>
  </si>
  <si>
    <t>969573277</t>
  </si>
  <si>
    <t>tauro_31_98@hotmail.com</t>
  </si>
  <si>
    <t>46092948</t>
  </si>
  <si>
    <t>JUAREZ PANTA CRISTHIAN OMAR</t>
  </si>
  <si>
    <t>624911CJPRT2</t>
  </si>
  <si>
    <t>AH JOSE CARLOS MARIATEGUI MZ A LT 2 PIURA-PIURA-LA UNION</t>
  </si>
  <si>
    <t>475-02249302-0-80                            CCI: 00247510224930208027</t>
  </si>
  <si>
    <t>938392130</t>
  </si>
  <si>
    <t>cristhianjnl.1620@gtmail.com</t>
  </si>
  <si>
    <t>02789806</t>
  </si>
  <si>
    <t>ZAPATA NUMUCHE FLORO</t>
  </si>
  <si>
    <t>CALLE LIBERTAD 1208 PIURA-PIURA-LA UNION</t>
  </si>
  <si>
    <t>475-71579502-0-84                          CCI: 00247517157950208423</t>
  </si>
  <si>
    <t>990399280</t>
  </si>
  <si>
    <t>repmia7@gmail.com</t>
  </si>
  <si>
    <t>O45614564</t>
  </si>
  <si>
    <t>47409392</t>
  </si>
  <si>
    <t>PISCOYA ZAPATA VICTOR</t>
  </si>
  <si>
    <t>OP. DRIVOL</t>
  </si>
  <si>
    <t>335251VPZCA4</t>
  </si>
  <si>
    <t>CASERIO LA LEGUA 1- 185 PIURA-PIURA-CATACAOS</t>
  </si>
  <si>
    <t>475-06829276-0-15                           CCI: 00247510682927601520</t>
  </si>
  <si>
    <t>946835451</t>
  </si>
  <si>
    <t>piscoyavictoreduardo@gmail.com</t>
  </si>
  <si>
    <t>43257870</t>
  </si>
  <si>
    <t>ALBURQUEQUE TORRES YIMMI EDSON</t>
  </si>
  <si>
    <t>00110265020093001266</t>
  </si>
  <si>
    <t>978512355</t>
  </si>
  <si>
    <t>alburquequetorresy@gmail.com</t>
  </si>
  <si>
    <t>48304373</t>
  </si>
  <si>
    <t>RAVINES PANTA LUIS ALBERTO</t>
  </si>
  <si>
    <t>AV. 24 DE FEBRERO 260 TUMBES-TUMBES-SAN JUAN DE LA VIRGEN </t>
  </si>
  <si>
    <t>00933020730858679623</t>
  </si>
  <si>
    <t>976384986</t>
  </si>
  <si>
    <t>luisalbertoravinespanta27@gmail.com</t>
  </si>
  <si>
    <t>73465362</t>
  </si>
  <si>
    <t>DIOSES CLAVIJO JOEL ISRAEL</t>
  </si>
  <si>
    <t>JR. SINCHI ROCA 329 BARRIO LAS MERCEDES TUMBES-TUMBES-TUMBES</t>
  </si>
  <si>
    <t>575-12468318-0-19</t>
  </si>
  <si>
    <t>949364188</t>
  </si>
  <si>
    <t>joelisraeldiosesclavijo3@gmail.com</t>
  </si>
  <si>
    <t>70557252</t>
  </si>
  <si>
    <t>CARRASCO NIZAMA KENYI</t>
  </si>
  <si>
    <t>ING ASISTENTE</t>
  </si>
  <si>
    <t>956191760</t>
  </si>
  <si>
    <t>kenyicarrasco@gmail.com</t>
  </si>
  <si>
    <t>72843919</t>
  </si>
  <si>
    <t>YRAITA PEÑARAN CARLOS DANIEL</t>
  </si>
  <si>
    <t>310-72061414-0-99</t>
  </si>
  <si>
    <t>954244105</t>
  </si>
  <si>
    <t>cdyp110300@gmail.com</t>
  </si>
  <si>
    <t>75749136</t>
  </si>
  <si>
    <t>CORNEJO COLCHADO ADRIANA ARTEMISA</t>
  </si>
  <si>
    <t>305-03051479-0-89</t>
  </si>
  <si>
    <t>907764750</t>
  </si>
  <si>
    <t>adrianaartemisacornejocolchado@gmail.com</t>
  </si>
  <si>
    <t>74947500</t>
  </si>
  <si>
    <t>PAIVA FEIJOO FRANK ANTOHNY</t>
  </si>
  <si>
    <t>652511FPFVJ8</t>
  </si>
  <si>
    <t>JR. SAN PABLO 120 BARRIO SAN NICOLAS - EL TABLAZO TUMBES-TUMBES-TUMBES </t>
  </si>
  <si>
    <t>970794603</t>
  </si>
  <si>
    <t>frankpaivafeijoo@gmail.com</t>
  </si>
  <si>
    <t>76934682</t>
  </si>
  <si>
    <t>BRAVO CABRERA JOSE ROBERTO</t>
  </si>
  <si>
    <t>679941JBCVR0</t>
  </si>
  <si>
    <t>CASERIO PALO BLANCO CAJAMARCA-CHOTA-SAN JUAN DE LICUPIS  </t>
  </si>
  <si>
    <t>0011-0579-0204197627</t>
  </si>
  <si>
    <t>964395433</t>
  </si>
  <si>
    <t>bravocabrerajoseroberto@gmail.com</t>
  </si>
  <si>
    <t>48654699</t>
  </si>
  <si>
    <t>RIVAS BENITES JULIO CESAR</t>
  </si>
  <si>
    <t>634131JRBAI6</t>
  </si>
  <si>
    <t>JR. MIGUEL GRAU S/N PUEBLO JOVEN LA CAMPIÑA PIURA-PIURA-CATACAOS</t>
  </si>
  <si>
    <t>475-04126089-0-24</t>
  </si>
  <si>
    <t>902852048</t>
  </si>
  <si>
    <t>chervabenites01@gmail.com</t>
  </si>
  <si>
    <t>76242958</t>
  </si>
  <si>
    <t>SOSA MARTINEZ JOSE AUGUSTO</t>
  </si>
  <si>
    <t>676941JSMAT6</t>
  </si>
  <si>
    <t>AV. SANCHEZ S/N VILLA PEDREGAL GRANDE PIURA-PIURA-CATACAOS</t>
  </si>
  <si>
    <t>475-12583385-0-47</t>
  </si>
  <si>
    <t>903065930</t>
  </si>
  <si>
    <t>joséaugustososamartinez48@gmail.com</t>
  </si>
  <si>
    <t>61069122</t>
  </si>
  <si>
    <t>VEGA ESPINOZA MARCOS SEBASTIAN</t>
  </si>
  <si>
    <t>692101MVEAI9</t>
  </si>
  <si>
    <t>CALLE ZARUMILLA 354 BARRIO SAN JOSE TUMBES-TUMBES-TUMBES </t>
  </si>
  <si>
    <t>953208927</t>
  </si>
  <si>
    <t>vegaespinozasebastian983@gmail.com</t>
  </si>
  <si>
    <t>17423652</t>
  </si>
  <si>
    <t>ASTUDILLOS CASTRO ORACIO</t>
  </si>
  <si>
    <t>234311OACUT0</t>
  </si>
  <si>
    <t>CALLE FRANCISCO MURO MORENO 161 LAMBAYEQUE-FERREÑAFE-PITIPO </t>
  </si>
  <si>
    <t>305-71932652-0-30</t>
  </si>
  <si>
    <t>927140991</t>
  </si>
  <si>
    <t>astudillosoracio@gmail.com</t>
  </si>
  <si>
    <t>46192439</t>
  </si>
  <si>
    <t>BENAVIDES PRIMO JOSE MELANIO</t>
  </si>
  <si>
    <t>CALLE SALCEDO PASTOR 272 LAMBAYEQUE-FERREÑAFE-PUEBLO NUEVO</t>
  </si>
  <si>
    <t>0011-0814-0244434903</t>
  </si>
  <si>
    <t>benavides@gmail.com</t>
  </si>
  <si>
    <t>46601144</t>
  </si>
  <si>
    <t>BENITES DURAND JIMY</t>
  </si>
  <si>
    <t>631181JBDIA7</t>
  </si>
  <si>
    <t>CALLE CESAR VALLEJO U.VECINAL LOS PARQUES DE CHISCO BLANCO MZ. F LT. 09 LAMBAYEQUE-FERREÑAFE-FERREÑAFE </t>
  </si>
  <si>
    <t>0011-0814-0269572030</t>
  </si>
  <si>
    <t>jimybenites2525@gmail.com</t>
  </si>
  <si>
    <t>42970432</t>
  </si>
  <si>
    <t>MINAYA TAYPE MARCO ANTONIO</t>
  </si>
  <si>
    <t>MZ.I1-5 LT.10 AMPL.VIRGEN DEL BUEN PASO LIMA-LIMA-SAN JUAN DE MIRAFLORES </t>
  </si>
  <si>
    <t>194-77461101-0-35</t>
  </si>
  <si>
    <t>marcoantoniominayataype@gmail.com</t>
  </si>
  <si>
    <t>41247250</t>
  </si>
  <si>
    <t>PRECIADO RUIZ LIDER</t>
  </si>
  <si>
    <t>587511LPRCZ6</t>
  </si>
  <si>
    <t>ASENT.H. SANTA ROSA MZ. 97-A LT. 11-D LIMA-LIMA-PUENTE PIEDRA </t>
  </si>
  <si>
    <t>194-99078599-0-90</t>
  </si>
  <si>
    <t>preciadoruizlider78@gmail.com</t>
  </si>
  <si>
    <t>48359009</t>
  </si>
  <si>
    <t>PRECIADO RUIZ WILSON PAUL</t>
  </si>
  <si>
    <t>645771WPRCZ2</t>
  </si>
  <si>
    <t>JR. MIGUEL GRAU 137 CASERIO LA ENCANTADA PIURA-MORROPON-CHULUCANAS </t>
  </si>
  <si>
    <t>475-04027171-0-07</t>
  </si>
  <si>
    <t>924284165</t>
  </si>
  <si>
    <t>preciadoruizwilsonpaul@gmail.com</t>
  </si>
  <si>
    <t>45461640</t>
  </si>
  <si>
    <t xml:space="preserve">PRECIADO RUIZ SANTOS </t>
  </si>
  <si>
    <t>624961SPRCZ8</t>
  </si>
  <si>
    <t>PS.MOLLEBAMBA ASENT.H. SANTA ROSA MZ. 101 LT. 03 LIMA-LIMA-PUENTE PIEDRA  </t>
  </si>
  <si>
    <t>191-91570525-0-78</t>
  </si>
  <si>
    <t>949158268</t>
  </si>
  <si>
    <t>santospreciadoruiz@gmail.com</t>
  </si>
  <si>
    <t>48394598</t>
  </si>
  <si>
    <t>PUEMAPE COTRINA BORIS OMAR</t>
  </si>
  <si>
    <t>CALLE CAHUIDE 562 LAMBAYEQUE-FERREÑAFE-PUEBLO NUEVO</t>
  </si>
  <si>
    <t>305-95508781-0-01</t>
  </si>
  <si>
    <t>936374859</t>
  </si>
  <si>
    <t>borispuemapecotrina@gmail.com</t>
  </si>
  <si>
    <t>44065774</t>
  </si>
  <si>
    <t>DE LOS SANTOS DE LA CRUZ ELMER SANTIAGO</t>
  </si>
  <si>
    <t>618111ESCTZ3</t>
  </si>
  <si>
    <t>CALLE 28 DE JULIO 143 P.JOVEN HECTOR AURICH SOTO LAMBAYEQUE-FERREÑAFE-FERREÑAFE  </t>
  </si>
  <si>
    <t>305-95034302-0-31</t>
  </si>
  <si>
    <t>17152598</t>
  </si>
  <si>
    <t>elmerdelossantos.c@gmail.com</t>
  </si>
  <si>
    <t>45095187</t>
  </si>
  <si>
    <t>ORDOÑEZ CORONADO JUAN CARLOS</t>
  </si>
  <si>
    <t>323041JOCOO6</t>
  </si>
  <si>
    <t>PSJ.LOS MOLLES EL ALGODONAL MZ.D LT.11 LAMBAYEQUE-FERREÑAFE-FERREÑAFE </t>
  </si>
  <si>
    <t>0011-0814-0285094084</t>
  </si>
  <si>
    <t>979825800</t>
  </si>
  <si>
    <t>juancarlosordonezcoronado582@gmail.com</t>
  </si>
  <si>
    <t>73577331</t>
  </si>
  <si>
    <t>VILCABANA REYES JOSE ORLANDO</t>
  </si>
  <si>
    <t>663881JVRCE0</t>
  </si>
  <si>
    <t>CASERIO TUNGULA LAMBAYEQUE-FERREÑAFE-INCAHUASI</t>
  </si>
  <si>
    <t>305-71302620-0-35</t>
  </si>
  <si>
    <t>928569541</t>
  </si>
  <si>
    <t>orlandovilcabanareyes@gmail,com</t>
  </si>
  <si>
    <t>72684952</t>
  </si>
  <si>
    <t>OYOLA VILELA GLADYS YOMIRA</t>
  </si>
  <si>
    <t>JR. HILARIO CARRASCO 420 TUMBES-TUMBES-TUMBES </t>
  </si>
  <si>
    <t>575-12550004-0-31</t>
  </si>
  <si>
    <t>930439183</t>
  </si>
  <si>
    <t>Yomiraoyolavilela01@gmail.com</t>
  </si>
  <si>
    <t>48441154</t>
  </si>
  <si>
    <t>CHILON AVELLANEDA TONEDIRK</t>
  </si>
  <si>
    <t>644081TCALL0</t>
  </si>
  <si>
    <t>P.J MILAGROS DE DIOS MZ. I LT. 23 LAMBAYEQUE-CHICLAYO-JOSE LEONARDO ORTIZ</t>
  </si>
  <si>
    <t>0011-0579-0233613125</t>
  </si>
  <si>
    <t>901797077</t>
  </si>
  <si>
    <t>tonedirkc@gmail.com</t>
  </si>
  <si>
    <t>72524121</t>
  </si>
  <si>
    <t>VELASQUEZ  RUIZ JOAQUIN OSWALDO</t>
  </si>
  <si>
    <t>AV. 9 OCTUBRE 127 PIURA-PIURA-CASTILLA </t>
  </si>
  <si>
    <t>0011-0268-0200493239</t>
  </si>
  <si>
    <t>9173679898</t>
  </si>
  <si>
    <t>joaquinoswaldo93@gmail.com</t>
  </si>
  <si>
    <t>44260718</t>
  </si>
  <si>
    <t>MENDOZA CESPEDES FERNANDO JOSUE</t>
  </si>
  <si>
    <t>616101FMCDP0</t>
  </si>
  <si>
    <t>CALLE VIRGEN DE TUCUME 111 U.VECINAL CASIMIRO CHUMAN LAMBAYEQUE-FERREÑAFE-FERREÑAFE</t>
  </si>
  <si>
    <t>305-05458379-0-00</t>
  </si>
  <si>
    <t>991742414</t>
  </si>
  <si>
    <t>mcespedesfj@gmail.com</t>
  </si>
  <si>
    <t>42647275</t>
  </si>
  <si>
    <t>HUAMAN HUAMAN CESAR AUGUSTO</t>
  </si>
  <si>
    <t>600591CHHMM7</t>
  </si>
  <si>
    <t>CASERIO CHILASQUE LAMBAYEQUE-FERREÑAFE-CAÑARIS </t>
  </si>
  <si>
    <t>955742141</t>
  </si>
  <si>
    <t>41959474</t>
  </si>
  <si>
    <t>VASQUEZ PARRAGUEZ JULIO MIGUEL</t>
  </si>
  <si>
    <t>AV.TACNA 111 LAMBAYEQUE-FERREÑAFE-FERREÑAFE</t>
  </si>
  <si>
    <t>917940787</t>
  </si>
  <si>
    <t>jvp@hotmail.com</t>
  </si>
  <si>
    <t>47444838</t>
  </si>
  <si>
    <t>SEGURA TAKAYAMA CYNTHIA ALEXANDRA YOSHIKO</t>
  </si>
  <si>
    <t>305-91182243-0-62</t>
  </si>
  <si>
    <t>933309325</t>
  </si>
  <si>
    <t>seta.alexandra@gmail.com</t>
  </si>
  <si>
    <t>74863785</t>
  </si>
  <si>
    <t>SUAREZ FLORES CESAR WALDIR</t>
  </si>
  <si>
    <t>653741CSFRR0</t>
  </si>
  <si>
    <t>CALLE PACO YUNQUE 380 UPIS CESAR VALLEJOS LAMBAYEQUE-CHICLAYO-CHICLAYO  </t>
  </si>
  <si>
    <t>245-98715956-0-11</t>
  </si>
  <si>
    <t>946103122</t>
  </si>
  <si>
    <t>cesarsuarezflores07@gmail.com</t>
  </si>
  <si>
    <t>78018385</t>
  </si>
  <si>
    <t>SAAVEDRA CIEZA ALEXANDER</t>
  </si>
  <si>
    <t>CALLE LOS MERMES 268 LAMBAYEQUE-CHICLAYO-JOSE LEONARDO ORTIZ</t>
  </si>
  <si>
    <t>305-92888924-0-81</t>
  </si>
  <si>
    <t>938777957</t>
  </si>
  <si>
    <t>alexander010101010101p@gmail.com</t>
  </si>
  <si>
    <t>75652010</t>
  </si>
  <si>
    <t>LOPEZ LUCERO YONATHAN ESMITH</t>
  </si>
  <si>
    <t>657151YLLEE5</t>
  </si>
  <si>
    <t>CALLE LOS FAIQUES U. V LOS PINOS MZ. B LT. 20 LAMBAYEQUE-FERREÑAFE-FERREÑAFE </t>
  </si>
  <si>
    <t>305-76528984-0-89</t>
  </si>
  <si>
    <t>924876323</t>
  </si>
  <si>
    <t>yonathanyonathansmith2013@gmail.com</t>
  </si>
  <si>
    <t>75767067</t>
  </si>
  <si>
    <t>LLONTOP GALLO ABNER MOISES</t>
  </si>
  <si>
    <t>670461ALGNL6</t>
  </si>
  <si>
    <t>AV. SAN JUAN 175 U.VECINAL SAGRADO CORAZON DE JESUS LAMBAYEQUE-FERREÑAFE-FERREÑAFE  </t>
  </si>
  <si>
    <t>305-05814280-0-96</t>
  </si>
  <si>
    <t>960784093</t>
  </si>
  <si>
    <t>llontopgallogronecito@gmail.com</t>
  </si>
  <si>
    <t>17452309</t>
  </si>
  <si>
    <t>MORI SERNAQUE OMAR ALBERTO</t>
  </si>
  <si>
    <t>284181OMSIN8</t>
  </si>
  <si>
    <t>PROLONG. BOLIVAR 903 U. VECINAL CASIMIRO CHUMAN LAMBAYEQUE-FERREÑAFE-FERREÑAFE </t>
  </si>
  <si>
    <t>305-92222082-0-04</t>
  </si>
  <si>
    <t>907772180</t>
  </si>
  <si>
    <t>omarmori@gmail.com</t>
  </si>
  <si>
    <t>45882635</t>
  </si>
  <si>
    <t>TEJADA LLOCLLA NEISER RAFAEL</t>
  </si>
  <si>
    <t>CALLE OCHO DE OCTUBRE MZ. Z1 LT. 9 P. JOVEN GONZALES PRADA LAMBAYEQUE-FERREÑAFE-FERREÑAFE </t>
  </si>
  <si>
    <t>0011-0814-0284097292</t>
  </si>
  <si>
    <t>906335740</t>
  </si>
  <si>
    <t>neiserlloccla89@gmail.com</t>
  </si>
  <si>
    <t>16527439</t>
  </si>
  <si>
    <t>PORRAS REYES CAMILO</t>
  </si>
  <si>
    <t>CALLE AYACUCHO 255 URB. SAN CARLOS LAMBAYEQUE-CHICLAYO-JOSE LEONARDO ORTIZ</t>
  </si>
  <si>
    <t>305-12259794-0-16</t>
  </si>
  <si>
    <t>979382399</t>
  </si>
  <si>
    <t>camiloporrasreyes@gmail.com</t>
  </si>
  <si>
    <t>43238563</t>
  </si>
  <si>
    <t>CHERO INOÑAN MISAEL ARNALDO</t>
  </si>
  <si>
    <t>604441MCIRÑ4</t>
  </si>
  <si>
    <t>CALLE SAN RAMON 173 U.VECINAL SANTA ISABEL LAMBAYEQUE-FERREÑAFE-FERREÑAFE</t>
  </si>
  <si>
    <t>001108140274099335</t>
  </si>
  <si>
    <t>943425360</t>
  </si>
  <si>
    <t>mcheroinonan@hotmail.com</t>
  </si>
  <si>
    <t>80311088</t>
  </si>
  <si>
    <t>MONJE BURGA EDIBERTO PREBISTERO</t>
  </si>
  <si>
    <t>587061EMBJG0</t>
  </si>
  <si>
    <t>CALLE MANUEL POLICARPIO 281 LAMBAYEQUE-FERREÑAFE-PUEBLO NUEVO</t>
  </si>
  <si>
    <t>305-01232253-0-87</t>
  </si>
  <si>
    <t>916815956</t>
  </si>
  <si>
    <t>monjeburgaedibertoprebistero@gmail.com</t>
  </si>
  <si>
    <t>73673474</t>
  </si>
  <si>
    <t>MAURIOLA BERMEO EDWAR ORLANDO</t>
  </si>
  <si>
    <t>ANEXO VIRGEN DEL PARAJE MZ. V LT. 22 PIURA-HUANCABAMBA-CANCHAQUE</t>
  </si>
  <si>
    <t>475-73366446-0-78</t>
  </si>
  <si>
    <t>968288188</t>
  </si>
  <si>
    <t>ingedwarmb26@gmail.com</t>
  </si>
  <si>
    <t>61076370</t>
  </si>
  <si>
    <t>TAPIA CARGUAPOMA JHERSON YHANPIER</t>
  </si>
  <si>
    <t>CALLE CHILE 1444 CPM VICTOR R H DE LA TORRE LAMBAYEQUE-CHICLAYO-JOSE LEONARDO ORTIZ </t>
  </si>
  <si>
    <t>305-08576247-0-62</t>
  </si>
  <si>
    <t>912184969</t>
  </si>
  <si>
    <t>jhersontapia062@gmail.com</t>
  </si>
  <si>
    <t>45492276</t>
  </si>
  <si>
    <t>VASQUEZ GASTULO EDWIN</t>
  </si>
  <si>
    <t>625061EVGQT3</t>
  </si>
  <si>
    <t>CALLE JUAN XXIII 250 CRUZ DE LA ESPERANZA</t>
  </si>
  <si>
    <t>SCOTIABANK</t>
  </si>
  <si>
    <t>917020820679833000</t>
  </si>
  <si>
    <t>973859155</t>
  </si>
  <si>
    <t>Edwinvg_31@hotmail.com</t>
  </si>
  <si>
    <t>42564626</t>
  </si>
  <si>
    <t>TAPULLIMA TUANAMA GILBER</t>
  </si>
  <si>
    <t>609181GTTUN7</t>
  </si>
  <si>
    <t>ASENT.H. VICTOR RAUL MZ. C LT. 17 PIURA-PIURA-PIURA</t>
  </si>
  <si>
    <t>475-02143865-0-78                           CCI: 00247510214386507825</t>
  </si>
  <si>
    <t>916215211</t>
  </si>
  <si>
    <t>tapullimatuanamagilber33@gmail.com</t>
  </si>
  <si>
    <t>42026282</t>
  </si>
  <si>
    <t>IMAN YARLEQUE JOSE DOLORES</t>
  </si>
  <si>
    <t>606021JIYNL7</t>
  </si>
  <si>
    <t>CALLE JOSE CARLOS MARIATEGUI C.POBLADO CASAGRANDE PIURA-PIURA-LA ARENA</t>
  </si>
  <si>
    <t>475-03615337-0-13</t>
  </si>
  <si>
    <t>jodoimya@gmail.com</t>
  </si>
  <si>
    <t>48790879</t>
  </si>
  <si>
    <t>SILVA RIOJAS LUIS ENRIQUE</t>
  </si>
  <si>
    <t>352961LSRVJ1</t>
  </si>
  <si>
    <t>CALLE SANTA ROSA 250 LAMBAYEQUE-FERREÑAFE-FERREÑAFE</t>
  </si>
  <si>
    <t>415-75224558-0-99</t>
  </si>
  <si>
    <t>958759540</t>
  </si>
  <si>
    <t>chikara407abcd@gmail.com</t>
  </si>
  <si>
    <t>41104826</t>
  </si>
  <si>
    <t>SEGUNDO ORTIZ CARLOS ALBERTO</t>
  </si>
  <si>
    <t>590961CSOUI5</t>
  </si>
  <si>
    <t>CALLE NICANOR CARMONA 836 LAMBAYEQUE-FERREÑAFE-FERREÑAFE</t>
  </si>
  <si>
    <t>305-35302995-0-77</t>
  </si>
  <si>
    <t>972247326</t>
  </si>
  <si>
    <t>carlinho315@hotmail.com</t>
  </si>
  <si>
    <t>75718213</t>
  </si>
  <si>
    <t>PAREDES MEJIA DARWIN JAMIR</t>
  </si>
  <si>
    <t>654941DPMEI6</t>
  </si>
  <si>
    <t>AV. EL CARMEN 325 U.VECINAL GONZALES PRADA LAMBAYEQUE-FERREÑAFE-FERREÑAFE</t>
  </si>
  <si>
    <t>03-700-013403004806-27</t>
  </si>
  <si>
    <t>991810231</t>
  </si>
  <si>
    <t>darwinparedesmejia@gmail.com</t>
  </si>
  <si>
    <t>80644098</t>
  </si>
  <si>
    <t>CASTILLO VALDERRAMA LUIS FRANCISCO</t>
  </si>
  <si>
    <t>588451LCVTD0</t>
  </si>
  <si>
    <t>CALLE JUAN MANUEL ARENAS 238 LAMBAYEQUE-FERREÑAFE-PUEBLO NUEVO</t>
  </si>
  <si>
    <t>0011-0814-0260003351-14</t>
  </si>
  <si>
    <t>953007115</t>
  </si>
  <si>
    <t>luiscastillol97823@gmail.com</t>
  </si>
  <si>
    <t>77125189</t>
  </si>
  <si>
    <t>PUPUCHE IPANAQUE JHONATAN ALFREDO</t>
  </si>
  <si>
    <t>660881JPIUN5</t>
  </si>
  <si>
    <t>PROLONG. DEMETRIO PLAZA MZ. K LT. 02 LAMBAYEQUE-FERREÑAFE-PUEBLO NUEVO </t>
  </si>
  <si>
    <t>305-11571714-0-87</t>
  </si>
  <si>
    <t>936090329</t>
  </si>
  <si>
    <t>jhonatan_santisteban@hotmail.com</t>
  </si>
  <si>
    <t>VARGAS TRELLES MARCO TULIO</t>
  </si>
  <si>
    <t>CALLE LOS GERANEOS URB MIRAFLORES-LADO CENTRO MZ. Ñ LT. 08 PIURA-PIURA-CASTILLA</t>
  </si>
  <si>
    <t>mtvt-piura@outlook.com</t>
  </si>
  <si>
    <t>48455508</t>
  </si>
  <si>
    <t>HUAMAN RUIZ EFRAIN</t>
  </si>
  <si>
    <t>641951EHRMZ0</t>
  </si>
  <si>
    <t>UPIS SAN ANTONIO MZ. B3 LT. 19 PIURA-PIURA-VEINTISEIS DE OCTUBRE</t>
  </si>
  <si>
    <t>475-71363707-0-10</t>
  </si>
  <si>
    <t>efrainhuamanruiz443@hotmail.com</t>
  </si>
  <si>
    <t>46636634</t>
  </si>
  <si>
    <t xml:space="preserve">RAMOS PIÑIN ELMERGIDES </t>
  </si>
  <si>
    <t>326091ERPOI2</t>
  </si>
  <si>
    <t>CASERIO CUMBICUS ALTO S/N PIURA-AYABACA-PACAIPAMPA</t>
  </si>
  <si>
    <t>475-00939539-0-86</t>
  </si>
  <si>
    <t>elmergidesramos piñin@hotmail.com</t>
  </si>
  <si>
    <t>46858425</t>
  </si>
  <si>
    <t>MORALES SIRLUPU GUIMER ROBER</t>
  </si>
  <si>
    <t>JR. RIO HUAURA 5410 URB VILLA DEL NORTE LIMA-LIMA-LOS OLIVOS </t>
  </si>
  <si>
    <t>475-92555321-0-80</t>
  </si>
  <si>
    <t>guimermoralessirlupu@gmail.com</t>
  </si>
  <si>
    <t>45011783</t>
  </si>
  <si>
    <t>RAMIREZ PEÑAFIEL GABRIELA MAYURI</t>
  </si>
  <si>
    <t>CALLE TARATA 311 BARRIO SAN JOSE TUMBES-TUMBES-TUMBES</t>
  </si>
  <si>
    <t>575-04959718-0-74</t>
  </si>
  <si>
    <t>997736552</t>
  </si>
  <si>
    <t>ramirezpeñafielgabi@gmail.com</t>
  </si>
  <si>
    <t>46888927</t>
  </si>
  <si>
    <t>CAPITAN CAJAN CRYSTOFER JHONATAN</t>
  </si>
  <si>
    <t>636711CCCIA1</t>
  </si>
  <si>
    <t>PROLONG. AREQUIPA MZ. A LT. 14 LAMBAYEQUE-FERREÑAFE-FERREÑAFE</t>
  </si>
  <si>
    <t>305-05410972-0-15</t>
  </si>
  <si>
    <t>902781771</t>
  </si>
  <si>
    <t>capitancajancrystoferjhonatan@gmail.com</t>
  </si>
  <si>
    <t>44620701</t>
  </si>
  <si>
    <t>SANCHEZ CHAVESTA JOSE ALEXANDER</t>
  </si>
  <si>
    <t>CALLE SALVADOR PEÑA 1085 LAMBAYEQUE-FERREÑAFE-PUEBLO NUEVO</t>
  </si>
  <si>
    <t>305-12455336-0-34</t>
  </si>
  <si>
    <t>939689389</t>
  </si>
  <si>
    <t>josesanchezchavesta@gmail.com</t>
  </si>
  <si>
    <t>45850326</t>
  </si>
  <si>
    <t>CABAÑAS CHAFIO ALFREDO GIANCARLO</t>
  </si>
  <si>
    <t>CALLE 24 DE MARZO 314 U. VECINAL SANTA VALENTINA LAMBAYEQUE-FERREÑAFE-FERREÑAFE  </t>
  </si>
  <si>
    <t>305-04512479-0-46</t>
  </si>
  <si>
    <t>956576167</t>
  </si>
  <si>
    <t>cabañaschafioalfredogiancarlo@gmail.com</t>
  </si>
  <si>
    <t>17431433</t>
  </si>
  <si>
    <t>GUILLERMO RUIZ VICTOR ANTONIO</t>
  </si>
  <si>
    <t>CALLE SANTA CLARA 727 LAMBAYEQUE-FERREÑAFE-FERREÑAFE</t>
  </si>
  <si>
    <t>011-0814-0287453499</t>
  </si>
  <si>
    <t>931687278</t>
  </si>
  <si>
    <t>jipivictor.23@gmail.com</t>
  </si>
  <si>
    <t>16693875</t>
  </si>
  <si>
    <t>HUATAY SALAZAR FELIPE DE JESUS</t>
  </si>
  <si>
    <t>265781FHSTA2</t>
  </si>
  <si>
    <t>NICOLAS DE PIEROLA 225 M.MUNDO ATUSPARIAS LAMBAYEQUE-CHICLAYO-JOSE LEONARDO ORTIZ </t>
  </si>
  <si>
    <t>0011-0287-0200416572</t>
  </si>
  <si>
    <t>978806360</t>
  </si>
  <si>
    <t>huataysalazarfelipedejesus@gmail.com</t>
  </si>
  <si>
    <t>45029444</t>
  </si>
  <si>
    <t>NAMUCHE FLORES JIMMY MILTON</t>
  </si>
  <si>
    <t>622661JNFUR2</t>
  </si>
  <si>
    <t>JR. ICA 919 PIURA-PIURA-CURA MORI  </t>
  </si>
  <si>
    <t>475-73151560-0-22</t>
  </si>
  <si>
    <t>namuchefloresjimmy@gmail.com</t>
  </si>
  <si>
    <t>74639064</t>
  </si>
  <si>
    <t>RAMOS CHIROQUE GIAN CARLOS</t>
  </si>
  <si>
    <t>650291GRCOR8</t>
  </si>
  <si>
    <t>JR. MOQUEGUA 203 PIURA-PIURA-CURA MORI</t>
  </si>
  <si>
    <t>475-79129092-0-32</t>
  </si>
  <si>
    <t>gianramoschiroque@gmail.com</t>
  </si>
  <si>
    <t>46977473</t>
  </si>
  <si>
    <t>TAVARA HUANCAS TEODORO FELIXANDRO</t>
  </si>
  <si>
    <t>333571TTHAN0</t>
  </si>
  <si>
    <t>PSJ. IDEAL 116 LIMA-LIMA-JESUS MARIA </t>
  </si>
  <si>
    <t>937349966</t>
  </si>
  <si>
    <t>teodoro-18@gmail.com</t>
  </si>
  <si>
    <t>45465580</t>
  </si>
  <si>
    <t>DE LOS SANTOS DE LA CRUZ SEGUNDO FEDERICO</t>
  </si>
  <si>
    <t>624941SSCTZ0</t>
  </si>
  <si>
    <t>CALLE 28 DE JULIO 143 P. JOVEN HECTOR AURICH SOTO LAMBAYEQUE-FERREÑAFE-FERREÑAFE</t>
  </si>
  <si>
    <t>305-05239962-0-77</t>
  </si>
  <si>
    <t>delossantosdelacruz88@gmail.com</t>
  </si>
  <si>
    <t>44569502</t>
  </si>
  <si>
    <t>PRADA EFFIO GUSTAVO RAFAEL</t>
  </si>
  <si>
    <t>618131GPEDI2</t>
  </si>
  <si>
    <t>CASERIO CHECLEFE MZ. A LAMBAYEQUE-FERREÑAFE-PUEBLO NUEVO</t>
  </si>
  <si>
    <t>305-07506754-0-66</t>
  </si>
  <si>
    <t>903346566</t>
  </si>
  <si>
    <t>gustavopradoeffio@gmail.com</t>
  </si>
  <si>
    <t>42343376</t>
  </si>
  <si>
    <t>TERRONES MARIN ELVIS ALAN</t>
  </si>
  <si>
    <t>601001ETMRI6</t>
  </si>
  <si>
    <t>AV. LAS PALMERAS MZ.I LTE.1 AA.HH. LAS LOMAS II ETAPA LA LIBERTAD-TRUJILLO-HUANCHACO</t>
  </si>
  <si>
    <t>570-77335413-0-32</t>
  </si>
  <si>
    <t>967922037</t>
  </si>
  <si>
    <t>Elvisalanterronesmarin@gmail.com</t>
  </si>
  <si>
    <t>46289990</t>
  </si>
  <si>
    <t>MERINO QUINDE ELIO</t>
  </si>
  <si>
    <t>COMUNIDAD SUYUPAMPA SECTOR EL TEJAR S/N PIURA-AYABACA-AYABACA </t>
  </si>
  <si>
    <t>475-06567425-0-20</t>
  </si>
  <si>
    <t>904409022</t>
  </si>
  <si>
    <t>eliomerinoquinde5@gmail.com</t>
  </si>
  <si>
    <t>75818543</t>
  </si>
  <si>
    <t>FEBRE ALBERCA JOSE WILLIAM</t>
  </si>
  <si>
    <t>664711JFARE6</t>
  </si>
  <si>
    <t>PIURA 213 PIURA-AYABACA-AYABACA</t>
  </si>
  <si>
    <t>0011-0814-0276273278</t>
  </si>
  <si>
    <t>931594522</t>
  </si>
  <si>
    <t>febrealbercaw@gmail.com</t>
  </si>
  <si>
    <t>46255759</t>
  </si>
  <si>
    <t>OLIVA PULUCHE ROCKY EDINSON</t>
  </si>
  <si>
    <t>CALLE SAN ANDRES 370 C.P.M URRUNAGA V SECTOR LAMBAYEQUE-CHICLAYO-JOSE LEONARDO ORTIZ</t>
  </si>
  <si>
    <t>305-91049886-0-67</t>
  </si>
  <si>
    <t>908703345</t>
  </si>
  <si>
    <t>olivapulucherockyedinson@gmail.com</t>
  </si>
  <si>
    <t>03381490</t>
  </si>
  <si>
    <t>SEMINARIO ADANAQUE SEGUNDO CARLOS</t>
  </si>
  <si>
    <t>570231SSAIN2</t>
  </si>
  <si>
    <t>AV. JORGE CHAVEZ 403 CASERIO LA ENCANTADA PIURA-MORROPON-CHULUCANAS  </t>
  </si>
  <si>
    <t>475-06452478-0-12</t>
  </si>
  <si>
    <t>segundoseminario020@gmail.com</t>
  </si>
  <si>
    <t>73467741</t>
  </si>
  <si>
    <t>VILLACORTA VILCHEZ SEGUNDO JHAYR</t>
  </si>
  <si>
    <t>674801SVVLC2</t>
  </si>
  <si>
    <t>CALLE NICOLAS DE PIEROLA 357 ASENT H. MEDIO MUNDO - LAMBAYEQUE</t>
  </si>
  <si>
    <t>30573368125003</t>
  </si>
  <si>
    <t>985042958</t>
  </si>
  <si>
    <t>villacortajhayr7@gmail.com</t>
  </si>
  <si>
    <t>76909516</t>
  </si>
  <si>
    <t>AQUINO CASTILLO EDGAR MARTIN</t>
  </si>
  <si>
    <t>649311EACIT1</t>
  </si>
  <si>
    <t>ASENT.H. LUCAS CULTIVALU 01 ETAPA MZ. B LT. 09 PIURA-PIURA-CATACAOS  </t>
  </si>
  <si>
    <t>475-05879988-0-38</t>
  </si>
  <si>
    <t>edgarmartinaquinocastillo754@gmail.com</t>
  </si>
  <si>
    <t>73790823</t>
  </si>
  <si>
    <t>CALLE RUIZ EDGAR</t>
  </si>
  <si>
    <t>639771ECRLZ2</t>
  </si>
  <si>
    <t>PIURA-MORROPON-CHULUCANAS-ASENT. H. MERCADO JARRIN MZ. D LT. 12</t>
  </si>
  <si>
    <t>edgarcalleruiz09@gmail.com</t>
  </si>
  <si>
    <t>70411780</t>
  </si>
  <si>
    <t>CASTILLO CARREÑO DIEGO ABEL</t>
  </si>
  <si>
    <t>644541DCCTR7</t>
  </si>
  <si>
    <t>475-70806729-0-05</t>
  </si>
  <si>
    <t>pegaso1416@gmail.com</t>
  </si>
  <si>
    <t>05385893</t>
  </si>
  <si>
    <t xml:space="preserve">HUAYLLAHUA SANDI MAX RODOLFO </t>
  </si>
  <si>
    <t>573021MHSYD0</t>
  </si>
  <si>
    <t>ASENT. H. VILLA CANADA MZ. L LT. 12 PIURA-MORROPON-CHULUCANAS</t>
  </si>
  <si>
    <t>210-01-3315118</t>
  </si>
  <si>
    <t>huayllahuasandimax@gmail.com</t>
  </si>
  <si>
    <t>80543418</t>
  </si>
  <si>
    <t>IGILESIAS ALBERCA WILFREDO ARTURO</t>
  </si>
  <si>
    <t>590751WIAEE6</t>
  </si>
  <si>
    <t>AMPLC. MIGUEL GRAU MZ. Q LT. 14 LAMBAYEQUE-CHICLAYO-CHICLAYO</t>
  </si>
  <si>
    <t>305-91877065-0-01</t>
  </si>
  <si>
    <t>968779368</t>
  </si>
  <si>
    <t>wuilfredoarturoiglesiasalberca@gmail.com</t>
  </si>
  <si>
    <t>43921504</t>
  </si>
  <si>
    <t>JARA DIOSES CARLOS ALBERTO</t>
  </si>
  <si>
    <t>617111CJDAS0</t>
  </si>
  <si>
    <t xml:space="preserve">R. CARRETERA ANTIGUA 117 CASERIO GARBANZAL TUMBES-TUMBES-SAN JUAN DE LA VIRGEN </t>
  </si>
  <si>
    <t>575-10202268-0-80</t>
  </si>
  <si>
    <t>938141481</t>
  </si>
  <si>
    <t>jarac8234@gmail.com</t>
  </si>
  <si>
    <t>71733185</t>
  </si>
  <si>
    <t>RODRIGUEZ ASPILLAGA BRUSH ARTURO</t>
  </si>
  <si>
    <t xml:space="preserve">	AA.HH. MIGUEL GRAU MZ G LT 03 ICA-CHINCHA-PUEBLO NUEVO  </t>
  </si>
  <si>
    <t>001105790234153720</t>
  </si>
  <si>
    <t>954857774</t>
  </si>
  <si>
    <t>rodriguezaspillagabrusharturo</t>
  </si>
  <si>
    <t>41941003</t>
  </si>
  <si>
    <t>RODRIGUEZ GARCIA KING FRANKLIN</t>
  </si>
  <si>
    <t xml:space="preserve">CALLE ZARUMILLA 206 BARRIO SAN JOSE TUMBES-TUMBES-TUMBES  </t>
  </si>
  <si>
    <t>0011 0814 0280777507 13</t>
  </si>
  <si>
    <t>975993489</t>
  </si>
  <si>
    <t>kingfranklinrodriguezgarcia@gmail.com</t>
  </si>
  <si>
    <t>45477299</t>
  </si>
  <si>
    <t>SANTAMARIA RUBIO ALEX ALONSO</t>
  </si>
  <si>
    <t>627631ASRTI8</t>
  </si>
  <si>
    <t>AV. MARIANO CORNEJO 153 C.P.M LAS PALMERAS LAMBAYEQUE-CHICLAYO-JOSE LEONARDO ORTIZ</t>
  </si>
  <si>
    <t>0011-0579-0218065898</t>
  </si>
  <si>
    <t>931623502</t>
  </si>
  <si>
    <t>alexsantamariarubio@gmail.com</t>
  </si>
  <si>
    <t>44344918</t>
  </si>
  <si>
    <t xml:space="preserve">TARAMONA LUCERO GINO YGORT </t>
  </si>
  <si>
    <t>559081GTLAE6</t>
  </si>
  <si>
    <t>CALLE INCANATO 171 CPM SAN CARLOS LAMBAYEQUE-CHICLAYO-JOSE LEONARDO ORTIZ </t>
  </si>
  <si>
    <t>305-02274598-0-60</t>
  </si>
  <si>
    <t>979908736</t>
  </si>
  <si>
    <t>ginotaramona@email.com</t>
  </si>
  <si>
    <t>48335377</t>
  </si>
  <si>
    <t>CHERO IPANAQUE JUAN CARLOS</t>
  </si>
  <si>
    <t>642951JCIRN5</t>
  </si>
  <si>
    <t>CALLE AREQUIPA 788 PIURA-PIURA-LA UNION</t>
  </si>
  <si>
    <t>475-94041482-0-53</t>
  </si>
  <si>
    <t>910302765</t>
  </si>
  <si>
    <t>juancarcheroipanque24@gmail.com</t>
  </si>
  <si>
    <t>16587363</t>
  </si>
  <si>
    <t>MARCELO GONZALES JORGE LUIS</t>
  </si>
  <si>
    <t>247041JMGCZ1</t>
  </si>
  <si>
    <t>CALLE TUPAC AMARU 399 LAMBAYEQUE-CHICLAYO-PICSI</t>
  </si>
  <si>
    <t>0011-0579-0233713014</t>
  </si>
  <si>
    <t>978469037</t>
  </si>
  <si>
    <t>marcelogonzalesj@gmail.com</t>
  </si>
  <si>
    <t>48273014</t>
  </si>
  <si>
    <t>SANCHEZ REATEGUI JUAN CARLOS</t>
  </si>
  <si>
    <t>ASENT.H. MILAGRO DE DIOS MZ. M1 LT. 34 LAMBAYEQUE-CHICLAYO-JOSE LEONARDO ORTIZ</t>
  </si>
  <si>
    <t>0011-0579-0216924036</t>
  </si>
  <si>
    <t>970643415</t>
  </si>
  <si>
    <t>sanchezreategui29@gmail.com</t>
  </si>
  <si>
    <t>40780208</t>
  </si>
  <si>
    <t>VASQUEZ CONDOR HERNAN</t>
  </si>
  <si>
    <t>591501HVCQD9</t>
  </si>
  <si>
    <t>CALLE SANTA ROSA 306 LAMBAYEQUE-CHICLAYO-PICSI</t>
  </si>
  <si>
    <t>305-04875199-0-29</t>
  </si>
  <si>
    <t>938687590</t>
  </si>
  <si>
    <t>vchernan@gmail.com</t>
  </si>
  <si>
    <t>17611008</t>
  </si>
  <si>
    <t>VILCHERREZ FALEN JOSE SANTOS</t>
  </si>
  <si>
    <t>555071JVFCE5</t>
  </si>
  <si>
    <t>MZ A LT 14 ASENT.H. LAS LOMAS 13 DE ENERO DE LA PRADERA LAMBAYEQUE-CHICLAYO-PIMENTEL  </t>
  </si>
  <si>
    <t>0011-0579-0246371368</t>
  </si>
  <si>
    <t>979417138</t>
  </si>
  <si>
    <t>santosvilcherrezfalen@gmail.com</t>
  </si>
  <si>
    <t>41463116</t>
  </si>
  <si>
    <t>ZUÑIGA RAMOS FRANCISCO PAUL</t>
  </si>
  <si>
    <t>CALLE SAN MARTIN S/N LAMBAYEQUE-CHICLAYO-PICSI</t>
  </si>
  <si>
    <t>305-13702904-0-04</t>
  </si>
  <si>
    <t>978536013</t>
  </si>
  <si>
    <t>80368961</t>
  </si>
  <si>
    <t>SALINAS GARCIA MIGUEL ANGEL</t>
  </si>
  <si>
    <t>591511MSGIC6</t>
  </si>
  <si>
    <t>455-99718156-0-46</t>
  </si>
  <si>
    <t>943449281</t>
  </si>
  <si>
    <t>salinasgarciamiguelangel1@gmail.com</t>
  </si>
  <si>
    <t>41996112</t>
  </si>
  <si>
    <t>FIGUEROA RODRIGUEZ HUBERT GUILLERMO</t>
  </si>
  <si>
    <t>594811HFRUR6</t>
  </si>
  <si>
    <t>5</t>
  </si>
  <si>
    <t>001102650200876190</t>
  </si>
  <si>
    <t>928683162</t>
  </si>
  <si>
    <t>figueroarodriguezh61@gmail.com</t>
  </si>
  <si>
    <t>73183783</t>
  </si>
  <si>
    <t>GARCIA ZAPATA JANDRY ALEXIS</t>
  </si>
  <si>
    <t>575-05394111-0-56</t>
  </si>
  <si>
    <t>983981178</t>
  </si>
  <si>
    <t>incorregibleterco@gmail.com</t>
  </si>
  <si>
    <t>80240250</t>
  </si>
  <si>
    <t>VALDERRAMA RODRIGUEZ HECTOR YVAN</t>
  </si>
  <si>
    <t>570961HVRDR8</t>
  </si>
  <si>
    <t>475-79854507-0-75</t>
  </si>
  <si>
    <t>925519193</t>
  </si>
  <si>
    <t>jyvanhector@gmail.com</t>
  </si>
  <si>
    <t>48075297</t>
  </si>
  <si>
    <t>642460LABOT9</t>
  </si>
  <si>
    <t xml:space="preserve">CALLE CAJAMARCA 1200 ASENT.H. JUAN VELASCO PIURA-PIURA-LA UNION </t>
  </si>
  <si>
    <t xml:space="preserve">475-35772119-0-11                          </t>
  </si>
  <si>
    <t>antonbautistalucerodelcarmen0@gmail.com</t>
  </si>
  <si>
    <t>44380946</t>
  </si>
  <si>
    <t xml:space="preserve">IPANAQUE IPANAQUE JOSE ASENCION </t>
  </si>
  <si>
    <t>610071JIINN3</t>
  </si>
  <si>
    <t xml:space="preserve">JR. JOSE CARLOS MARIATEGUI 522 C.POBLADO TABLAZO SUR PIURA-PIURA-LA UNION </t>
  </si>
  <si>
    <t xml:space="preserve">475-03554659-0-22                           </t>
  </si>
  <si>
    <t>joseipanaque820@gmail.com</t>
  </si>
  <si>
    <t>02769114</t>
  </si>
  <si>
    <t>MATOS HUERTAS MANUEL</t>
  </si>
  <si>
    <t>GUARDIAN DIA</t>
  </si>
  <si>
    <t>CALLE SAN JUAN BAUTISTA 5-118 ASENT.H. LA VICTORIA PIURA-PIURA-LA ARENA</t>
  </si>
  <si>
    <t xml:space="preserve">475-05462152-0-83                         </t>
  </si>
  <si>
    <t>mmatoshuertas@gmail.com</t>
  </si>
  <si>
    <t>73692512</t>
  </si>
  <si>
    <t>PALACIOS VILLASECA JOSUE GABRIEL</t>
  </si>
  <si>
    <t>ESPECIALISTA ESTRUCTURAL</t>
  </si>
  <si>
    <t>0011-0267-0201393208</t>
  </si>
  <si>
    <t>991746141</t>
  </si>
  <si>
    <t>josuepalacios95@hotmail.com</t>
  </si>
  <si>
    <t>70977436</t>
  </si>
  <si>
    <t>GONZALES POMACHARI ALEXIS SMITH</t>
  </si>
  <si>
    <t>652801AGPZA4</t>
  </si>
  <si>
    <t>CALLE COLOMBIA 1656 LAMBAYEQUE-CHICLAYO-JOSE LEONARDO ORTIZ</t>
  </si>
  <si>
    <t>30509260812043</t>
  </si>
  <si>
    <t>941634537</t>
  </si>
  <si>
    <t>alexissmitchgonzalespomachari@6gmail.com</t>
  </si>
  <si>
    <t>16714045</t>
  </si>
  <si>
    <t xml:space="preserve">GUERRERO TRUJILLANO FERNANDO BERNARDINO </t>
  </si>
  <si>
    <t>567561FGTRJ7</t>
  </si>
  <si>
    <t>SAN MARTIN 367 LAMBAYEQUE-CHICLAYO-PICSI</t>
  </si>
  <si>
    <t>931434474</t>
  </si>
  <si>
    <t>guerrerotrujillanof@gmail.com</t>
  </si>
  <si>
    <t>47177817</t>
  </si>
  <si>
    <t>GUTIERREZ CHANDUVI LUIS ANGEL</t>
  </si>
  <si>
    <t>CALLE 09 DE OCTUBRE ASENT.H. EL INDIO LT. 96 PIURA-PIURA-CASTILLA </t>
  </si>
  <si>
    <t>009-467-204670312547-27</t>
  </si>
  <si>
    <t>luischanduvi122@gmail.com</t>
  </si>
  <si>
    <t>47245062</t>
  </si>
  <si>
    <t>GUTIERREZ CHIROQUE VICTOR DANIEL</t>
  </si>
  <si>
    <t>ASENT.H. EL INDIO MZ. CH5 LT. 51 PIURA-PIURA-CASTILLA</t>
  </si>
  <si>
    <t>001102670201503712</t>
  </si>
  <si>
    <t>vg758214@gmail.com</t>
  </si>
  <si>
    <t>46594144</t>
  </si>
  <si>
    <t>OLIVERA VIDARTE ERNESTO HARRI</t>
  </si>
  <si>
    <t>625291EOVVA1</t>
  </si>
  <si>
    <t>CALLE MOQUEGUA 159 P.JOVEN JOSE CARLOS MARIATEGUI LAMBAYEQUE-CHICLAYO-CHICLAYO</t>
  </si>
  <si>
    <t>305-08172650-0-89</t>
  </si>
  <si>
    <t>oliveravidarteharry@gmail.com</t>
  </si>
  <si>
    <t>42498407</t>
  </si>
  <si>
    <t>RAMIREZ VILLACORTA CARLOS ALBERTO</t>
  </si>
  <si>
    <t>CALLE JUAN XXIII 264 LAMBAYEQUE-CHICLAYO-CHICLAYO</t>
  </si>
  <si>
    <t>932728011</t>
  </si>
  <si>
    <t>karloskalinkalica@gmail.com</t>
  </si>
  <si>
    <t>16718547</t>
  </si>
  <si>
    <t>VILLANUEVA SANCHEZ LUIS CARLOS</t>
  </si>
  <si>
    <t>566731LVSLC4</t>
  </si>
  <si>
    <t>CALLE AMAZONAS 473 INT 3 LAMBAYEQUE-CHICLAYO-CHICLAYO </t>
  </si>
  <si>
    <t>415-09254728-0-08</t>
  </si>
  <si>
    <t>970927528</t>
  </si>
  <si>
    <t>villanuevasanchezluiscarlos@gmail.com</t>
  </si>
  <si>
    <t>44480190</t>
  </si>
  <si>
    <t>PARIACURI PERALTA JUAN CARLOS</t>
  </si>
  <si>
    <t>620171JPPIA7</t>
  </si>
  <si>
    <t>CALLE LOS ROBLES MZ Q3 LT 11</t>
  </si>
  <si>
    <t>5156930711000</t>
  </si>
  <si>
    <t>957945636</t>
  </si>
  <si>
    <t>juancarlospariacuriperalta@gmail.com</t>
  </si>
  <si>
    <t>17639418</t>
  </si>
  <si>
    <t>BALLONA  BARBA CESAR ARMANDO</t>
  </si>
  <si>
    <t>283631CBBLB6</t>
  </si>
  <si>
    <t>CALLE SALCEDO PASTOR 216 LAMBAYEQUE-FERREÑAFE-PUEBLO NUEVO </t>
  </si>
  <si>
    <t>305-06949513-0-96</t>
  </si>
  <si>
    <t>910131630</t>
  </si>
  <si>
    <t>cesarballona17639418@gmail.com</t>
  </si>
  <si>
    <t>47313326</t>
  </si>
  <si>
    <t>YAMPUFE RAMOS PERCY ENRIQUE</t>
  </si>
  <si>
    <t>633021PYRPO3</t>
  </si>
  <si>
    <t>CALLE SAN MARTIN 961 U.VECINAL SEÑOR DE LA JUSTICIA LAMBAYEQUE-FERREÑAFE-FERREÑAFE </t>
  </si>
  <si>
    <t>305-70290804-0-99</t>
  </si>
  <si>
    <t>918115659</t>
  </si>
  <si>
    <t>yampuferamospercyenrique218@gmail.com</t>
  </si>
  <si>
    <t>75924296</t>
  </si>
  <si>
    <t>VALLEJOS YAMPUFE HERNAN ALONSO</t>
  </si>
  <si>
    <t>CALLE JUAN MANUEL SENCIE 100 LAMBAYEQUE-FERREÑAFE-PUEBLO NUEVO </t>
  </si>
  <si>
    <t>0011-0579-0236103489</t>
  </si>
  <si>
    <t>917557908</t>
  </si>
  <si>
    <t>lonsovallejosyampufe6q@gmail.com</t>
  </si>
  <si>
    <t>47526111</t>
  </si>
  <si>
    <t>CORONADO CHIROQUE ESWUIN JHONY</t>
  </si>
  <si>
    <t>632311ECCOR2</t>
  </si>
  <si>
    <t>CALLE ALBERTO EXEBIO 421 II ETAPA LAMBAYEQUE-FERREÑAFE-PUEBLO NUEVO</t>
  </si>
  <si>
    <t>305-06815835-0-68</t>
  </si>
  <si>
    <t>996720173</t>
  </si>
  <si>
    <t>jhonychiroque26@gmail.com</t>
  </si>
  <si>
    <t>75786201</t>
  </si>
  <si>
    <t>SUCLUPE PURIZACA ARNOLD DAVID</t>
  </si>
  <si>
    <t>CALLE EL TAMBO U.VECINAL ERNESTO VILCHEZ ALCANTARA I ETAPA MZ. G' LT. 28 LAMBAYEQUE-FERREÑAFE-FERREÑAFE </t>
  </si>
  <si>
    <t>0011-0579-02211799985</t>
  </si>
  <si>
    <t>970453373</t>
  </si>
  <si>
    <t>suclupebrenismiadri@gmail.com</t>
  </si>
  <si>
    <t>17446058</t>
  </si>
  <si>
    <t>LLONTOP COBEÑAS JULIO</t>
  </si>
  <si>
    <t>259781JLCNE6</t>
  </si>
  <si>
    <t>CALLE GONZALES BURGA 535 LAMBAYEQUE-FERREÑAFE-PUEBLO NUEVO  </t>
  </si>
  <si>
    <t>992815733</t>
  </si>
  <si>
    <t>lontopcobeñasj@gmail.com</t>
  </si>
  <si>
    <t>75596629</t>
  </si>
  <si>
    <t>PISFIL LAMADRID JESUS ANTONIO</t>
  </si>
  <si>
    <t>652471JPLFA2</t>
  </si>
  <si>
    <t>CALLE 08 DE OCTUBRE 441 U.V. MANUEL GONZALES PRADA LAMBAYEQUE-FERREÑAFE-FERREÑAFE </t>
  </si>
  <si>
    <t>305-13486463-0-76</t>
  </si>
  <si>
    <t>931979399</t>
  </si>
  <si>
    <t>isfillamadridjesusantonio@gmail.com</t>
  </si>
  <si>
    <t>72211488</t>
  </si>
  <si>
    <t xml:space="preserve">LEDESMA MONTALVAN CHRISTIAN JHONATHAN </t>
  </si>
  <si>
    <t>CALLE LOS ANDENES 1070 LAMBAYEQUE-CHICLAYO-LA VICTORIA </t>
  </si>
  <si>
    <t>305-99019668-0-52</t>
  </si>
  <si>
    <t>901307137</t>
  </si>
  <si>
    <t>ledesmamontalvanc128@gmail.com</t>
  </si>
  <si>
    <t>16661359</t>
  </si>
  <si>
    <t>GARCIA VILELA CESAR CARLOS</t>
  </si>
  <si>
    <t>549511CGVCE7</t>
  </si>
  <si>
    <t>AV. LLOQUE YUPANQUI 1748 LAMBAYEQUE-CHICLAYO-LA VICTORIA</t>
  </si>
  <si>
    <t>405-5700593-0-65</t>
  </si>
  <si>
    <t>960401296</t>
  </si>
  <si>
    <t>cesargarciaaa321@gmail.com</t>
  </si>
  <si>
    <t>40293764</t>
  </si>
  <si>
    <t xml:space="preserve">RAMOS BARDALES MOISES </t>
  </si>
  <si>
    <t>588231MRBOD9</t>
  </si>
  <si>
    <t>COMUNIDAD DE COLONIA LORETO-MAYNAS-LAS AMAZONAS</t>
  </si>
  <si>
    <t>305-93773300-0-91</t>
  </si>
  <si>
    <t>941865835</t>
  </si>
  <si>
    <t>ramosbardalesmoises4@gmail.com</t>
  </si>
  <si>
    <t>42256037</t>
  </si>
  <si>
    <t xml:space="preserve">AQUINO IPANAQUE BERNALDO JHONY </t>
  </si>
  <si>
    <t>607461BAIIN7</t>
  </si>
  <si>
    <t>CALLE LAS PALMAS NORTE 215 ASENT. H. LUCAS CUTIVALU II ETAPA PIURA-PIURA-CATACAOS </t>
  </si>
  <si>
    <t>994469068</t>
  </si>
  <si>
    <t>aquinoipanaquebernaldo@gmail.com</t>
  </si>
  <si>
    <t>43883281</t>
  </si>
  <si>
    <t>GUERRERO RODRIGUEZ PITER JONNI</t>
  </si>
  <si>
    <t>AH. CIUDADELA DEL NOE AMPLIACION III ETAPA</t>
  </si>
  <si>
    <t>0011-0814-0242083712</t>
  </si>
  <si>
    <t>piterguerrero24@gmail.com</t>
  </si>
  <si>
    <t>16701708</t>
  </si>
  <si>
    <t>GUEVARA ARCE EBERT</t>
  </si>
  <si>
    <t>559481HGAVE5</t>
  </si>
  <si>
    <t>CALLE SAN MARTIN 1488 URRUNAGA III SECTOR LAMBAYEQUE-CHICLAYO-JOSE LEONARDO ORTIZ </t>
  </si>
  <si>
    <t>952920759</t>
  </si>
  <si>
    <t>heberguevara2018@gmail.com</t>
  </si>
  <si>
    <t>44989300</t>
  </si>
  <si>
    <t>VEGA VILCHEZ CARLOS MIGUEL</t>
  </si>
  <si>
    <t>544081CVVAC7</t>
  </si>
  <si>
    <t>CALLE 23 DE AGOSTO PP.JJ S.CHOCANO 102 LAMBAYEQUE-CHICLAYO-JOSE LEONARDO ORTIZ  </t>
  </si>
  <si>
    <t>305-07926387-0-37</t>
  </si>
  <si>
    <t>921021009</t>
  </si>
  <si>
    <t>carlosmiguelvegavilchez1234@gmail.com</t>
  </si>
  <si>
    <t>73784560</t>
  </si>
  <si>
    <t>VILCHEZ PURIZACA EDWIN DAVID</t>
  </si>
  <si>
    <t>668461EVPCI5</t>
  </si>
  <si>
    <t>ASENT.H. EL INDIO MZ. B3 LT. 21 PIURA-PIURA-CASTILLA </t>
  </si>
  <si>
    <t>475-03537111-0-97</t>
  </si>
  <si>
    <t>969541225</t>
  </si>
  <si>
    <t>vilchezedwin08@gmail.com</t>
  </si>
  <si>
    <t>48621542</t>
  </si>
  <si>
    <t>MINGUILLO CHANAME ANGEL EDUARDO</t>
  </si>
  <si>
    <t>CALLE RICARDO PALMA 204 LAMBAYEQUE-FERREÑAFE-FERREÑAFE</t>
  </si>
  <si>
    <t>975626977</t>
  </si>
  <si>
    <t>angelminguillo3@gmail.com</t>
  </si>
  <si>
    <t>02790159</t>
  </si>
  <si>
    <t>CHIROQUE MACALUPU JAVIER</t>
  </si>
  <si>
    <t>CRJH -SINDICATO</t>
  </si>
  <si>
    <t>546261JCMRA8</t>
  </si>
  <si>
    <t>TABLAZO NORTE S/N PIURA-PIURA-LA UNION</t>
  </si>
  <si>
    <t>0011-0270-620200780948</t>
  </si>
  <si>
    <t>javierxhiroqueb@gmail.com</t>
  </si>
  <si>
    <t>46820499</t>
  </si>
  <si>
    <t>COLINA RELAIZA JOSE MARIA</t>
  </si>
  <si>
    <t>636501JCRIA0</t>
  </si>
  <si>
    <t>CASERIO JABONERO LAMBAYEQUE-FERREÑAFE-PITIPO  </t>
  </si>
  <si>
    <t>415-92041361-0-69</t>
  </si>
  <si>
    <t>912060058</t>
  </si>
  <si>
    <t>colinarelaizajose@gmail.com</t>
  </si>
  <si>
    <t>70569753</t>
  </si>
  <si>
    <t>SEMINARIO PALACIOS NEY DAVID</t>
  </si>
  <si>
    <t>653201NSPIA5</t>
  </si>
  <si>
    <t>ASENT.H. EL INDIO MZ. C4 LT. 08 PIURA-PIURA-CASTILLA</t>
  </si>
  <si>
    <t>475-75193814-0-05</t>
  </si>
  <si>
    <t>Ney_palacios@hotmail.com</t>
  </si>
  <si>
    <t>17562641</t>
  </si>
  <si>
    <t>ACOSTA MORALES CEVERIANO</t>
  </si>
  <si>
    <t>551481CAMSA6</t>
  </si>
  <si>
    <t>575-76126784-0-99</t>
  </si>
  <si>
    <t>972847840</t>
  </si>
  <si>
    <t>Ceverianoacostamorales6@gmail.com</t>
  </si>
  <si>
    <t>02854144</t>
  </si>
  <si>
    <t>LALUPÚ IMÁN CALIXTO</t>
  </si>
  <si>
    <t>CALLE JUAN VELASCO ALVARADO 602 PIURA-PIURA-LA UNION</t>
  </si>
  <si>
    <t>475-00554358-0-15</t>
  </si>
  <si>
    <t>970593373</t>
  </si>
  <si>
    <t>calixtospuiman@gmail.com</t>
  </si>
  <si>
    <t>44691547</t>
  </si>
  <si>
    <t>CABRERA MONGE CESAR EDUARDO</t>
  </si>
  <si>
    <t>605471CCMRG4</t>
  </si>
  <si>
    <t>CAL. LOS LAURELES 424 PP.JJ. SAN ANTONIO LAMBAYEQUE-CHICLAYO-CHICLAYO</t>
  </si>
  <si>
    <t>902754715</t>
  </si>
  <si>
    <t>eduardo1983cabrera@gmail.com</t>
  </si>
  <si>
    <t>77090926</t>
  </si>
  <si>
    <t>HUAMAN SALVADOR LUIS FERNANDO</t>
  </si>
  <si>
    <t>680061LHSMV5</t>
  </si>
  <si>
    <t>UENTE FIERRO PIURA-HUANCABAMBA-CANCHAQUE</t>
  </si>
  <si>
    <t>475-71157857-0-80</t>
  </si>
  <si>
    <t>906080840</t>
  </si>
  <si>
    <t>ñuizuihuamansalvador@gmail.com</t>
  </si>
  <si>
    <t>46965074</t>
  </si>
  <si>
    <t>NAIRA GARCIA HUMBERTO</t>
  </si>
  <si>
    <t>337191HNGRC5</t>
  </si>
  <si>
    <t>C.P.M SALALA S/N PIURA-HUANCABAMBA-EL CARMEN DE LA FRONTERA</t>
  </si>
  <si>
    <t>475-90844857-0-38</t>
  </si>
  <si>
    <t>927017288</t>
  </si>
  <si>
    <t>garciahumbertonayra@gmail.com</t>
  </si>
  <si>
    <t>80219047</t>
  </si>
  <si>
    <t>AVALOS  CHERO EFRAIN LUIS</t>
  </si>
  <si>
    <t>585491EACLR4</t>
  </si>
  <si>
    <t>0011-0285-0201779481</t>
  </si>
  <si>
    <t>947507016</t>
  </si>
  <si>
    <t>efrainavaloschero@gmail.com</t>
  </si>
  <si>
    <t>42492973</t>
  </si>
  <si>
    <t>LARREA BERNILLA JUAN ANTONIO</t>
  </si>
  <si>
    <t>598471JLBRN5</t>
  </si>
  <si>
    <t>AV.9 DE OCTUBRE 962 LAMBAYEQUE-CHICLAYO-CHICLAYO</t>
  </si>
  <si>
    <t>0011-0814-0262426470</t>
  </si>
  <si>
    <t>917435616</t>
  </si>
  <si>
    <t>sancheslarrea.03@gmail.com</t>
  </si>
  <si>
    <t>42103800</t>
  </si>
  <si>
    <t>ZARATE PEÑA RAUL CRISTIAN</t>
  </si>
  <si>
    <t>OPERRIO CARPINTERO</t>
  </si>
  <si>
    <t>110-2650200856690</t>
  </si>
  <si>
    <t>956458146</t>
  </si>
  <si>
    <t>cristianpricila55@gmail.com</t>
  </si>
  <si>
    <t>25566201</t>
  </si>
  <si>
    <t>VILLAFUERTE RUIZ ISMAEL EDILBERTO</t>
  </si>
  <si>
    <t>552851IVRLZ4</t>
  </si>
  <si>
    <t>AV. ANDRÉS ARAUJO (MALVINAS) 117 CENT.CALETA LA CRUZ TUMBES-TUMBES-LA CRUZ</t>
  </si>
  <si>
    <t>00110814120288734181</t>
  </si>
  <si>
    <t>960866483</t>
  </si>
  <si>
    <t>ismaelvillafuerteruiz@gmail.com</t>
  </si>
  <si>
    <t>72588500</t>
  </si>
  <si>
    <t>SANTUR CASTAÑEDA JAVIER ANTONY</t>
  </si>
  <si>
    <t>692401JSCTT7</t>
  </si>
  <si>
    <t>AV. SANTA CATALINA 638 URB. SANTA CATALINA LIMA-LIMA-LA VICTORIA</t>
  </si>
  <si>
    <t>305-09618817063</t>
  </si>
  <si>
    <t>934395586</t>
  </si>
  <si>
    <t>j25134852@gmail.com</t>
  </si>
  <si>
    <t>42581341</t>
  </si>
  <si>
    <t>URBINA CONTRERAS TORIBIO EXEQUIEL</t>
  </si>
  <si>
    <t>AV. 9 DE OCTUBRE 207 C.POBLADO M SAN JOSE OBRERO LAMBAYEQUE-CHICLAYO-CHICLAYO</t>
  </si>
  <si>
    <t>305-90695033030</t>
  </si>
  <si>
    <t>936131156</t>
  </si>
  <si>
    <t>toriurbina10@gmail.com</t>
  </si>
  <si>
    <t>76210295</t>
  </si>
  <si>
    <t xml:space="preserve">TOCTO MEJIA MARTIN JORGE LUIS </t>
  </si>
  <si>
    <t>348411MTMTI0</t>
  </si>
  <si>
    <t>MZ. W LT. 9 LAMBAYEQUE-CHICLAYO-CHICLAYO</t>
  </si>
  <si>
    <t>0011-0579-0235361247</t>
  </si>
  <si>
    <t>969655287</t>
  </si>
  <si>
    <t>jorgetocto661@gmail.com</t>
  </si>
  <si>
    <t>44709807</t>
  </si>
  <si>
    <t xml:space="preserve">GOMEZ AGUINAGA AUGUSTO </t>
  </si>
  <si>
    <t>620521AGAEI7</t>
  </si>
  <si>
    <t>CALLE LOS CEDROS 140 P JOVEN SAN MIGUEL LAMBAYEQUE-CHICLAYO-CHICLAYO</t>
  </si>
  <si>
    <t>305-73680102032</t>
  </si>
  <si>
    <t>937693066</t>
  </si>
  <si>
    <t>gomezaguinagaaugusto223@gmail.com</t>
  </si>
  <si>
    <t>42442381</t>
  </si>
  <si>
    <t>URBINA CONTRERAS ALEXIS JOSE</t>
  </si>
  <si>
    <t>602121AUCIT7</t>
  </si>
  <si>
    <t>C.P.M SAN JOSE OBRERO AV 9 DE OCTUBRE 0207 LAMBAYEQUE-CHICLAYO-CHICLAYO</t>
  </si>
  <si>
    <t>305-93857230068</t>
  </si>
  <si>
    <t>935761686</t>
  </si>
  <si>
    <t>alexisnoansut2009@gmail.com</t>
  </si>
  <si>
    <t>74814554</t>
  </si>
  <si>
    <t>CHAVESTA CUMPA JHON ANTHONY</t>
  </si>
  <si>
    <t>653741JCCVP9</t>
  </si>
  <si>
    <t>926768867</t>
  </si>
  <si>
    <t>jhonchavesta379gmail.com</t>
  </si>
  <si>
    <t>41918033</t>
  </si>
  <si>
    <t>ZELADA VEGA ABIMAEL EDINSON</t>
  </si>
  <si>
    <t>996210572</t>
  </si>
  <si>
    <t>zeladavegaedinson@gmail.com</t>
  </si>
  <si>
    <t>17622544</t>
  </si>
  <si>
    <t>LLAUCE ASTUDILLOS CESAR AUGUSTO</t>
  </si>
  <si>
    <t>578591CLAUU9</t>
  </si>
  <si>
    <t>991916595</t>
  </si>
  <si>
    <t>llauceastudilloscesar@gmail.com</t>
  </si>
  <si>
    <t>60898262</t>
  </si>
  <si>
    <t>FERNANDEZ CHERO FABRIZZIO FRANCESCO</t>
  </si>
  <si>
    <t>983510489</t>
  </si>
  <si>
    <t>fabrizzio_fernandezc@gmail.com</t>
  </si>
  <si>
    <t>70838405</t>
  </si>
  <si>
    <t>PAIVA PINGO LUIS FERNANDO</t>
  </si>
  <si>
    <t>652461LPPVG7</t>
  </si>
  <si>
    <t>CASERIO ONZA DE ORO PIURA-SECHURA-BERNAL</t>
  </si>
  <si>
    <t>475-97159132-0-94</t>
  </si>
  <si>
    <t>910631959</t>
  </si>
  <si>
    <t>paivapingoluis@gmail.com</t>
  </si>
  <si>
    <t>41301216</t>
  </si>
  <si>
    <t>MORE CHERO WILMER</t>
  </si>
  <si>
    <t>593291WMCER4</t>
  </si>
  <si>
    <t>AREQUIPA 855 PIURA-PIURA-LA UNION</t>
  </si>
  <si>
    <t>415-02152606-0-48</t>
  </si>
  <si>
    <t>wilmermorechero769@gmail.co</t>
  </si>
  <si>
    <t>40287847</t>
  </si>
  <si>
    <t>BENITES DURAND JESUS</t>
  </si>
  <si>
    <t>581391JBDIA3</t>
  </si>
  <si>
    <t>JR.ZARUMILLA 354 BARRIO SAN JOSE TUMBES-TUMBES-TUMBES  </t>
  </si>
  <si>
    <t>0011-0814-0268887518</t>
  </si>
  <si>
    <t>925225649</t>
  </si>
  <si>
    <t>jesusbenitesdurand@gamil.com</t>
  </si>
  <si>
    <t>17454921</t>
  </si>
  <si>
    <t>RAMOS SOPLAPUCO MANUEL MACARIO</t>
  </si>
  <si>
    <t>576401MRSOL9</t>
  </si>
  <si>
    <t>CALLE JUSTICIA 401 PUEBLO JOVEN SEÑOR DE LA JUSTICIA LAMBAYEQUE-FERREÑAFE-FERREÑAFE</t>
  </si>
  <si>
    <t>305-77161403-0-98</t>
  </si>
  <si>
    <t>942490475</t>
  </si>
  <si>
    <t>ramossoplapucom@gmail.com</t>
  </si>
  <si>
    <t>41194567</t>
  </si>
  <si>
    <t>YAMPUFE MONTALVO EDGAR ROBERTO</t>
  </si>
  <si>
    <t>598791EYMPT0</t>
  </si>
  <si>
    <t>CALLE FRANCISCO GONZALES BURGA FUNDO AÑI I MZ. G LT. 22 LAMBAYEQUE-FERREÑAFE-PUEBLO NUEVO</t>
  </si>
  <si>
    <t>305-10133465-0-10</t>
  </si>
  <si>
    <t>922180043</t>
  </si>
  <si>
    <t>edgaryampufe520@gmail.com</t>
  </si>
  <si>
    <t>80640182</t>
  </si>
  <si>
    <t>GARCIA MONTALVO JULIO CESAR</t>
  </si>
  <si>
    <t>589741JGMCT5</t>
  </si>
  <si>
    <t>C.POBLADO HUAYRUL LAMBAYEQUE-FERREÑAFE-INCAHUASI</t>
  </si>
  <si>
    <t>305-98421444-0-86</t>
  </si>
  <si>
    <t>939586797</t>
  </si>
  <si>
    <t>jucegar0579@gmail.com</t>
  </si>
  <si>
    <t>40701019</t>
  </si>
  <si>
    <t>CORONADO YNFANTE PEDRO ALBERTO</t>
  </si>
  <si>
    <t>592231PCYOA5</t>
  </si>
  <si>
    <t>PSJ. RAMON CASTILLA TUMBES-TUMBES-SAN JACINTO</t>
  </si>
  <si>
    <t>575-13796072-0-84</t>
  </si>
  <si>
    <t>944947739</t>
  </si>
  <si>
    <t>pedro05coronado@gmail.com</t>
  </si>
  <si>
    <t>17451508</t>
  </si>
  <si>
    <t>CASTILLO HUAYANAY ALEX</t>
  </si>
  <si>
    <t>580391ACHTY0</t>
  </si>
  <si>
    <t>LOS INCAS MZ.B LT.9 LAMBAYEQUE-CHICLAYO-LA VICTORIA</t>
  </si>
  <si>
    <t>922813641</t>
  </si>
  <si>
    <t>alex_ch08@hotmail,com</t>
  </si>
  <si>
    <t>43602486</t>
  </si>
  <si>
    <t>PADILLA GUERRA HUMBERTO</t>
  </si>
  <si>
    <t>OPERADOR DE BOMBA CTO. (CONSTRUCCION)</t>
  </si>
  <si>
    <t>614901HPGIR9</t>
  </si>
  <si>
    <t>011-05700023456518571</t>
  </si>
  <si>
    <t>993785464</t>
  </si>
  <si>
    <t>hpadillaguerrra@gmail.com</t>
  </si>
  <si>
    <t>48455562</t>
  </si>
  <si>
    <t>MONDRAGON VALLE LUIS MIGUEL</t>
  </si>
  <si>
    <t>645401LMVDL1</t>
  </si>
  <si>
    <t>ASENT.H. SAN SEBASTIAN MZ. C3 LT. 20 PIURA-PIURA-VEINTISEIS DE OCTUBRE</t>
  </si>
  <si>
    <t>1102710200457470</t>
  </si>
  <si>
    <t>919733177</t>
  </si>
  <si>
    <t>luismiguelmondragonvalle1@gmail.com</t>
  </si>
  <si>
    <t>44546422</t>
  </si>
  <si>
    <t>CRUZ CORDOVA JAMES ALONSO</t>
  </si>
  <si>
    <t>619831JCCZD1</t>
  </si>
  <si>
    <t>CALLE SANTOS DUMONT 219 P.JOVEN MURO LAMBAYEQUE-CHICLAYO-CHICLAYO</t>
  </si>
  <si>
    <t>0011-0796-0200178172</t>
  </si>
  <si>
    <t>968612680</t>
  </si>
  <si>
    <t>jamescordovacruz@gmail.com</t>
  </si>
  <si>
    <t>77083295</t>
  </si>
  <si>
    <t>LOPEZ DAVILA ROBERT</t>
  </si>
  <si>
    <t>672941RLDEI4</t>
  </si>
  <si>
    <t>CASERIO EL MIRADOR S/N LAMBAYEQUE-CHICLAYO-CHONGOYAPE </t>
  </si>
  <si>
    <t>970066049</t>
  </si>
  <si>
    <t>robertlopezdavila02@gmail.com</t>
  </si>
  <si>
    <t>40657729</t>
  </si>
  <si>
    <t>CORONEL VASQUEZ RAFAEL</t>
  </si>
  <si>
    <t>583381RCVOQ4</t>
  </si>
  <si>
    <t>CALLE LAS VIOLETAS MZ F LT 10 LAMBAYEQUE-FERREÑAFE-PUEBLO NUEVO</t>
  </si>
  <si>
    <t>0011-0814-0274771629-14</t>
  </si>
  <si>
    <t>971694027</t>
  </si>
  <si>
    <t>coronelvasquezrafael@gmail.com</t>
  </si>
  <si>
    <t>47053101</t>
  </si>
  <si>
    <t>AÑI ODIAGA YEFFERSON ALEXANDER</t>
  </si>
  <si>
    <t>CL CASIMIRO CHUMAN 104 LAMBAYEQUE-FERREÑAFE-PUEBLO NUEVO</t>
  </si>
  <si>
    <t>924994194</t>
  </si>
  <si>
    <t>jefri_alex@hotmail.com</t>
  </si>
  <si>
    <t>48324657</t>
  </si>
  <si>
    <t>FARROÑAN ANASTACIO LUIS GUSTAVO</t>
  </si>
  <si>
    <t>645461LFARS2</t>
  </si>
  <si>
    <t>CALLE CASIMIRO CHUMAN 138 LAMBAYEQUE-FERREÑAFE-PUEBLO NUEVO  </t>
  </si>
  <si>
    <t>0011-0814-0273286425</t>
  </si>
  <si>
    <t>970551443</t>
  </si>
  <si>
    <t>luistavofarro@gmail.com</t>
  </si>
  <si>
    <t>75914682</t>
  </si>
  <si>
    <t>PISCOYA COLLAZOS CARLOS ALDHEIR</t>
  </si>
  <si>
    <t>CALLE 7 DE JUNIO 272 U.V MANUEL GONZALES PRADA LAMBAYEQUE-FERREÑAFE-FERREÑAFE</t>
  </si>
  <si>
    <t>305-13845465-0-04</t>
  </si>
  <si>
    <t>955566857</t>
  </si>
  <si>
    <t>carlosaldheirpiscoyacollazos@gmail.com</t>
  </si>
  <si>
    <t>48622126</t>
  </si>
  <si>
    <t>CALDERON DIAZ RAFAEL ARTURO</t>
  </si>
  <si>
    <t>646271RCDDZ0</t>
  </si>
  <si>
    <t>CALLE DOS DE MAYO 136 P. JOVEN SEÑOR DE LA JUSTICIA LAMBAYEQUE-FERREÑAFE-FERREÑAFE </t>
  </si>
  <si>
    <t>0011-0814-0269567630</t>
  </si>
  <si>
    <t>926799100</t>
  </si>
  <si>
    <t>calderondiazrafaelarturo@gmail.com</t>
  </si>
  <si>
    <t>41807865</t>
  </si>
  <si>
    <t>VILLAR GUILLERMO MIGUEL ANGEL</t>
  </si>
  <si>
    <t>597621MVGLL9</t>
  </si>
  <si>
    <t>A.H PROFAM-PERU MZ. W5 LT. 9 -CALLAO-VENTANILLA</t>
  </si>
  <si>
    <t>305-13526738-0-58</t>
  </si>
  <si>
    <t>926877053</t>
  </si>
  <si>
    <t>villarguillermomiguelangel@gmail.com</t>
  </si>
  <si>
    <t>75516680</t>
  </si>
  <si>
    <t>BANCES ACOSTA NILBER DAVID</t>
  </si>
  <si>
    <t>670311NBACS6</t>
  </si>
  <si>
    <t>CASERIO SIENEGO PLAZA LAMBAYEQUE-FERREÑAFE-PITIPO </t>
  </si>
  <si>
    <t>191-90082470-0-92</t>
  </si>
  <si>
    <t>927213555</t>
  </si>
  <si>
    <t>nilberdavilabancesacosta@gmail.com</t>
  </si>
  <si>
    <t>47713625</t>
  </si>
  <si>
    <t>OLAZABAL SIMPALO DANTE CRISTOBAL</t>
  </si>
  <si>
    <t>634971DOSZP9</t>
  </si>
  <si>
    <t>CALLE FRANCISCO G. BURGA 348 LAMBAYEQUE-FERREÑAFE-PUEBLO NUEVO </t>
  </si>
  <si>
    <t>305-07731918-0-05</t>
  </si>
  <si>
    <t>928340282</t>
  </si>
  <si>
    <t>dantecrisolaza@gmail.com</t>
  </si>
  <si>
    <t>17435885</t>
  </si>
  <si>
    <t>RAMOS QUINTANA PEDRO</t>
  </si>
  <si>
    <t>563721PRQON6</t>
  </si>
  <si>
    <t>CALLE MANUEL SEOANE 270 U.VECINAL INDOAMERICA LAMBAYEQUE-FERREÑAFE-PUEBLO NUEVO</t>
  </si>
  <si>
    <t>0011-0814-0274814654-11</t>
  </si>
  <si>
    <t>969964124</t>
  </si>
  <si>
    <t>ramosquintanapedro@gmail.com</t>
  </si>
  <si>
    <t>46385345</t>
  </si>
  <si>
    <t>LUCERO HUAMAN AGUSTIN</t>
  </si>
  <si>
    <t>630521ALHEM8</t>
  </si>
  <si>
    <t>CASERIO MAGMAPAMPA LAMBAYEQUE-FERREÑAFE-CAÑARIS  </t>
  </si>
  <si>
    <t>305-90379362-0-70</t>
  </si>
  <si>
    <t>989732581</t>
  </si>
  <si>
    <t>agustincancer30@gmail.com</t>
  </si>
  <si>
    <t>MORE IPANAQUE JOSE EDGARD</t>
  </si>
  <si>
    <t>475-79266886-0-18</t>
  </si>
  <si>
    <t>937522694</t>
  </si>
  <si>
    <t>moreipanaquejoseedgard@gmail.com</t>
  </si>
  <si>
    <t>43823990</t>
  </si>
  <si>
    <t>RAMOS YAMUNAQUE JULIO CESAR</t>
  </si>
  <si>
    <t xml:space="preserve">475-01938230-0-65                      </t>
  </si>
  <si>
    <t>927208991</t>
  </si>
  <si>
    <t>ramosyamnaquejuliocesar679@gmail.com</t>
  </si>
  <si>
    <t>16621502</t>
  </si>
  <si>
    <t>GONZALES CLAVO RICHARD ADOLFO</t>
  </si>
  <si>
    <t>573931RGCZV0</t>
  </si>
  <si>
    <t>HABUR FELIX M. DIAZ MUÑOZ MZ. LL LT. 20 LAMBAYEQUE-CHICLAYO-JOSE LEONARDO ORTIZ</t>
  </si>
  <si>
    <t>910724750</t>
  </si>
  <si>
    <t>richardadolfogonzalesclavo926@gmail.com</t>
  </si>
  <si>
    <t>77379528</t>
  </si>
  <si>
    <t>CAMPOS RAMIREZ, CRISTIAN JHONATAN</t>
  </si>
  <si>
    <t>22/04/2024</t>
  </si>
  <si>
    <t>649181CCRPI9</t>
  </si>
  <si>
    <t>JR. CUSCO 145 - CHULUCANAS -MORROPON - PIURA</t>
  </si>
  <si>
    <t>475-92557099-0-75</t>
  </si>
  <si>
    <t>cristiancampozramirez3@gamil.com</t>
  </si>
  <si>
    <t>41322138</t>
  </si>
  <si>
    <t>CRIZANTO RAMIREZ, CESAR HUMBERTO</t>
  </si>
  <si>
    <t>21/01/1982</t>
  </si>
  <si>
    <t>299701CCRZI4</t>
  </si>
  <si>
    <t>JR. COLON 407 - CHULUCANAS - MORRROPON - PIURA</t>
  </si>
  <si>
    <t>191-98399996-0-32</t>
  </si>
  <si>
    <t>c.crizanto82@gmail.com</t>
  </si>
  <si>
    <t>47426387</t>
  </si>
  <si>
    <t>ENCALADA CONDOLO, JUAN AGUSTO</t>
  </si>
  <si>
    <t>JR. FRANSISCO VIDAL 104. INT 001. CENT. CHULUCANAS - MORRROPON - PIURA</t>
  </si>
  <si>
    <t>210-01-7573680</t>
  </si>
  <si>
    <t>juanagustoencaladacondolo@gmail.com</t>
  </si>
  <si>
    <t>48722063</t>
  </si>
  <si>
    <t>JIMENEZ ADANAQUE, FRANK PAUL</t>
  </si>
  <si>
    <t>24/12/1993</t>
  </si>
  <si>
    <t>JR. COLON 144 - CHULUCANAS -MORROPON - PIURA</t>
  </si>
  <si>
    <t>475-96932028-0-96</t>
  </si>
  <si>
    <t>44869438</t>
  </si>
  <si>
    <t>JUAREZ GIRON, CARLOS ENRIQUE</t>
  </si>
  <si>
    <t>597061CJGRO4</t>
  </si>
  <si>
    <t>JR. PIURA 1305 - CHULUCANAS - MORRROPON - PIURA</t>
  </si>
  <si>
    <t>475-91326985-0-36</t>
  </si>
  <si>
    <t>juarezgironenrique@gmail.com</t>
  </si>
  <si>
    <t>70545611</t>
  </si>
  <si>
    <t>VALENCIA RAMAYCUNA, YHAIR ALEXIS</t>
  </si>
  <si>
    <t>31/03/2000</t>
  </si>
  <si>
    <t>666141YVREA0</t>
  </si>
  <si>
    <t>CALLE HERMANOS TOLEDO 306 - CHULUCANAS - MORROPON - PIURA</t>
  </si>
  <si>
    <t>475-04448125-0-13</t>
  </si>
  <si>
    <t>yalerama@gmail.com</t>
  </si>
  <si>
    <t>02899464</t>
  </si>
  <si>
    <t>ALBURQUEQUE NAVARRO, JORGE EMILIO</t>
  </si>
  <si>
    <t>7712031AUNAJ002</t>
  </si>
  <si>
    <t>02404485</t>
  </si>
  <si>
    <t>BENITES AURICH JHONY MARIO</t>
  </si>
  <si>
    <t>72636617</t>
  </si>
  <si>
    <t>MEDINA TINEO HELDO DAGOBERTO</t>
  </si>
  <si>
    <t>CALLE PARAGUAY ASENT. H. NUEVO AGUAS VERDES MZ B10 LT 18</t>
  </si>
  <si>
    <t>heldomedinatineo@gmail.com</t>
  </si>
  <si>
    <t>77811035</t>
  </si>
  <si>
    <t>NEYRA NEYRA JESUS JOEL</t>
  </si>
  <si>
    <t>42202512</t>
  </si>
  <si>
    <t>ORTIZ ACARO ANDDY FREDY</t>
  </si>
  <si>
    <t>47180018</t>
  </si>
  <si>
    <t xml:space="preserve">LOPEZ PANDURO EBERTH CARLOS </t>
  </si>
  <si>
    <t>0011-0814-0245623408</t>
  </si>
  <si>
    <t>76704762</t>
  </si>
  <si>
    <t xml:space="preserve">DIAZ TORRES JHON SMITH </t>
  </si>
  <si>
    <t>URB CHOSICA DEL NORTE MZ. D LT. 09 LAMBAYEQUE-CHICLAYO-LA VICTORIA </t>
  </si>
  <si>
    <t>0011- 0348-0200473879</t>
  </si>
  <si>
    <t>935634657</t>
  </si>
  <si>
    <t>jhondiaztorres0@gmail.com</t>
  </si>
  <si>
    <t>41267186</t>
  </si>
  <si>
    <t>FLORES MECHATO EDGAR LEOPOLDO</t>
  </si>
  <si>
    <t>CALLE PIURA 100 CASERIO SAN VICENTE PIURA-PIURA-LA UNION</t>
  </si>
  <si>
    <t>475-70053097-0-61                             CCI: 00247517005309706129</t>
  </si>
  <si>
    <t>936562140</t>
  </si>
  <si>
    <t>leo456166@gmail.com</t>
  </si>
  <si>
    <t>48395368</t>
  </si>
  <si>
    <t>SILVA MORALES JHOMY FABIAN</t>
  </si>
  <si>
    <t>642141JSMVA7</t>
  </si>
  <si>
    <t>CALLE BALTAZAR NAMUCHE 185 CENTRO LA UNION PIURA-PIURA-LA UNION  </t>
  </si>
  <si>
    <t>475-94386358-0-12                           CCI: 00247519438635801222</t>
  </si>
  <si>
    <t>971305123</t>
  </si>
  <si>
    <t>jhony.fabian04@gmail.com</t>
  </si>
  <si>
    <t>42059884</t>
  </si>
  <si>
    <t>SARMIENTO DURAND ALEX JAVIER</t>
  </si>
  <si>
    <t>605421ASDMA9</t>
  </si>
  <si>
    <t>ASENT.H. NUEVO TABLAZO NORTE MZ. I LT. 4 PIURA-PIURA-LA UNION </t>
  </si>
  <si>
    <t>475-76513103-0-20                                CCI: 00247517651310302024</t>
  </si>
  <si>
    <t>927499187</t>
  </si>
  <si>
    <t>alexsarmiento1608@gmail.com</t>
  </si>
  <si>
    <t>44423592</t>
  </si>
  <si>
    <t>ESCALANTE SAMECASH EISTEIN</t>
  </si>
  <si>
    <t>76811309</t>
  </si>
  <si>
    <t>ZAPATA SANCHEZ JHON BRANDO</t>
  </si>
  <si>
    <t>945753911</t>
  </si>
  <si>
    <t>brandonnsanchezzz14@gmail.com</t>
  </si>
  <si>
    <t>SD</t>
  </si>
  <si>
    <t>DSDSD</t>
  </si>
  <si>
    <t>ABAD CHIMBO WALTER</t>
  </si>
  <si>
    <t>AGUILAR CHAVARRI JORGE CONCEPCION</t>
  </si>
  <si>
    <t>02859208</t>
  </si>
  <si>
    <t>AGURTO ZETA MANUEL ARTURO</t>
  </si>
  <si>
    <t>2774383</t>
  </si>
  <si>
    <t>CALDERON RIVERA JUAN CARLOS</t>
  </si>
  <si>
    <t>02855718</t>
  </si>
  <si>
    <t>CAMACHO CRISANTO JOSE REYNALDO</t>
  </si>
  <si>
    <t>41218468</t>
  </si>
  <si>
    <t xml:space="preserve">CAMPOS MELENDREZ DUBERLY </t>
  </si>
  <si>
    <t>CASTILLO CARREÑO SAULO DANIEL</t>
  </si>
  <si>
    <t>03691007</t>
  </si>
  <si>
    <t>CHOQUEHUANCA TOCLIAHUANCA JUSTINO</t>
  </si>
  <si>
    <t>CHUQUILLANQUE BERMEO ANCELMO ADAN</t>
  </si>
  <si>
    <t>CONDEZO VELASCO  FLORO ABISMAEL</t>
  </si>
  <si>
    <t xml:space="preserve">CRUZ TICLIAHUANCA PERCY </t>
  </si>
  <si>
    <t>DIAZ CALVAY PAUL ALNARDO</t>
  </si>
  <si>
    <t>27072402</t>
  </si>
  <si>
    <t>ESCOBAR GALLARDO  JOSE ALEJANDRO</t>
  </si>
  <si>
    <t>ESCOBAR GALLARDO JOSE ALEJANDRO</t>
  </si>
  <si>
    <t>GEMIN SECLEN  MANUEL</t>
  </si>
  <si>
    <t>GIL CAUCHA  WILLIAM</t>
  </si>
  <si>
    <t>3241824</t>
  </si>
  <si>
    <t>GUERRERO VELASCO  EDY</t>
  </si>
  <si>
    <t xml:space="preserve">HUAMAN GARCIA EFRAIN </t>
  </si>
  <si>
    <t>IBAÑES MATICORENA ATILIANO CESAR</t>
  </si>
  <si>
    <t>JORGE FASANANDO  JORGE YSRRAEL</t>
  </si>
  <si>
    <t>LACHIRA AGUILAR  ABRAHAM</t>
  </si>
  <si>
    <t>LACHIRA SOSA  JAVIER</t>
  </si>
  <si>
    <t>LOAYZA YOVERA  FRANK MARTIN</t>
  </si>
  <si>
    <t>MIJAHUANCA SOLIS  GEGNI YONY</t>
  </si>
  <si>
    <t>PEÑA MORENO JOSE CELESTINO</t>
  </si>
  <si>
    <t>RAMOS PIÑIN  ELMERGIDES</t>
  </si>
  <si>
    <t>45501140</t>
  </si>
  <si>
    <t> CASTILLO CASTILLO ARMANDO</t>
  </si>
  <si>
    <t>DNI/Lib.Electoral</t>
  </si>
  <si>
    <t> CASTILLON CASTILLON ARMANDO VICENTE</t>
  </si>
  <si>
    <t>VALLADOLID SAAVEDRA  JAN PIER EULOGIO</t>
  </si>
  <si>
    <t>VIERA CHAVEZ  BALTAZAR</t>
  </si>
  <si>
    <t>ZEÑA MEREJILDO  ALEX BERNUY</t>
  </si>
  <si>
    <t>ZETA ARISMENDIZ SEGUNDO ROBERTO</t>
  </si>
  <si>
    <t>ZETA PULACHE JULIO RUSSBEL</t>
  </si>
  <si>
    <t>ZETA PULACHE LUIS GUSTAVO</t>
  </si>
  <si>
    <t>ZETA PULACHE ODAR HENRY</t>
  </si>
  <si>
    <t>ZETA SALVADOR ELADIO</t>
  </si>
  <si>
    <t>ZETA SALVADOR JOSE</t>
  </si>
  <si>
    <t>ZETA SALVADOR PRAXEDES</t>
  </si>
  <si>
    <t>ZETA SALVADOR VALENTIN</t>
  </si>
  <si>
    <t>ZETA SEMINARIO LUIS ALBERTO</t>
  </si>
  <si>
    <t>ZURITA CARMEN ELADIO</t>
  </si>
  <si>
    <t>77481948</t>
  </si>
  <si>
    <t>SOTO PAUCAR YIMY  LEANDRO</t>
  </si>
  <si>
    <t xml:space="preserve">ENCARNACION PEÑA ESWIN ANDRES </t>
  </si>
  <si>
    <t>MORALES LABAN  EDIL</t>
  </si>
  <si>
    <t>CRUZ CHINCHAY  EDIL</t>
  </si>
  <si>
    <t>ZURITA TICLIAHUANCA  MARTIN FLORENCIO</t>
  </si>
  <si>
    <t>CHINCHAY LABAN  NOLBERTO</t>
  </si>
  <si>
    <t>SANTOS SANTOS  NESTOR</t>
  </si>
  <si>
    <t>TICLIAHUANCA JULCA  JOEL</t>
  </si>
  <si>
    <t>LABAN SEMBRERA  RAFAEL</t>
  </si>
  <si>
    <t>HUANCAS BRUNO  GREGORIO</t>
  </si>
  <si>
    <t>FLORES CRUZ  SEGUNDO ROLANDO</t>
  </si>
  <si>
    <t>TOCTO PADILLA  BACILIO</t>
  </si>
  <si>
    <t>GUEVARA JIMENEZ  ANGELO</t>
  </si>
  <si>
    <t>ANEXO 2: TABLAS PARAMÉTRICAS DE LA PLANILLA ELECTRÓNICA</t>
  </si>
  <si>
    <t>DESCRIPCIÓN DE LA TABLA PARAMÉTRICA</t>
  </si>
  <si>
    <t>PARA EL T - REGISTRO</t>
  </si>
  <si>
    <t>N.° TABLA</t>
  </si>
  <si>
    <t>- TIPO DE ACTIVIDAD</t>
  </si>
  <si>
    <t>- TIPO DE DOCUMENTO DE IDENTIFICACIÓN.</t>
  </si>
  <si>
    <t>- NACIONALIDAD.</t>
  </si>
  <si>
    <t>- VÍA.</t>
  </si>
  <si>
    <t>- ZONA.</t>
  </si>
  <si>
    <t>- TIPO DE TRABAJADOR, PENSIONISTA O PRESTADOR DE SERVICIOS.</t>
  </si>
  <si>
    <t>- SITUACIÓN EDUCATIVA.</t>
  </si>
  <si>
    <t>- OCUPACIÓN APLICABLE A TRABAJ DE SÉCTOR PÚBLICO, OTRAS ENTIDADES  Y PERS EN FORMACIÓN</t>
  </si>
  <si>
    <t>- RÉGIMEN PENSIONARIO.</t>
  </si>
  <si>
    <t>- TIPO DE CONTRATO DE TRABAJO/CONDICIÓN LABORAL.</t>
  </si>
  <si>
    <t>- PERIODICIDAD DE LA REMUNERACIÓN O INGRESO.</t>
  </si>
  <si>
    <t>- ENTIDADES PRESTADORAS DE SALUD-EPS/SERVICIOS PROPIOS.</t>
  </si>
  <si>
    <t>- SITUACIÓN DEL TRABAJADOR O PENSIONISTA.</t>
  </si>
  <si>
    <t>- TIPO DE PAGO.</t>
  </si>
  <si>
    <t>- MOTIVO DEL FIN DEL CONTRATO O DE LA BAJA DEL T-REGISTRO.</t>
  </si>
  <si>
    <t>- TIPO DE MODALIDAD FORMATIVA LABORAL Y OTROS.</t>
  </si>
  <si>
    <t>- CATEGORIA OCUPACIONAL DEL TRABAJADOR.</t>
  </si>
  <si>
    <t>- CONVENIOS PARA EVITAR LA DOBLE TRIBUTACIÓN.</t>
  </si>
  <si>
    <t>- PAÍS EMISOR DEL DOCUMENTO.</t>
  </si>
  <si>
    <t>- UBIGEO T-REGISTRO.</t>
  </si>
  <si>
    <t>- CÓDIGOS DE LARGA DISTANCIA NACIONAL.</t>
  </si>
  <si>
    <t>- OCUPACIÓN APLICABLE AL SECTOR PRIVADO.</t>
  </si>
  <si>
    <t>- PLIEGO PRESUPUESTAL.</t>
  </si>
  <si>
    <t>- REGIMEN DE ASEGURAMIENTO DE SALUD.</t>
  </si>
  <si>
    <t>- REGIMEN LABORAL.</t>
  </si>
  <si>
    <t>- INSTITUCIONES EDUCATIVAS Y SUS CARRERAS.</t>
  </si>
  <si>
    <t>DE USO EXCLUSIVO EN EL REGISTRO DE DERECHOHABIENTES</t>
  </si>
  <si>
    <t>- VÍNCULO FAMILIAR.</t>
  </si>
  <si>
    <t>- MOTIVO DE BAJA COMO DERECHOHABIENTE.</t>
  </si>
  <si>
    <t>- TIPO DE DOCUMENTO QUE ACREDITA VÍNCULO FAMILIAR.</t>
  </si>
  <si>
    <t>PLANILLA MENSUAL DE PAGOS - PLAME</t>
  </si>
  <si>
    <t>- TIPO DE SUSPENSIÓN DE LA RELACIÓN LABORAL.</t>
  </si>
  <si>
    <t>- INGRESOS, TRIBUTOS Y  DESCUENTOS.</t>
  </si>
  <si>
    <t>- TIPO DE COMPROBANTE DE PAGO.</t>
  </si>
  <si>
    <t>COD TABLA 9: "SITUACIÓN EDUCATIVA" (1)</t>
  </si>
  <si>
    <t>N°</t>
  </si>
  <si>
    <t>SITUACIÓN EDUCATIVA</t>
  </si>
  <si>
    <t>SIT_EDU</t>
  </si>
  <si>
    <t>01</t>
  </si>
  <si>
    <t>SIN EDUCACIÓN FORMAL</t>
  </si>
  <si>
    <t>02</t>
  </si>
  <si>
    <t>EDUCACIÓN ESPECIAL INCOMPLETA</t>
  </si>
  <si>
    <t>03</t>
  </si>
  <si>
    <t>EDUCACIÓN ESPECIAL COMPLETA</t>
  </si>
  <si>
    <t>ESPECIAL COMPLETA</t>
  </si>
  <si>
    <t>04</t>
  </si>
  <si>
    <t>EDUCACIÓN PRIMARIA INCOMPLETA</t>
  </si>
  <si>
    <t>05</t>
  </si>
  <si>
    <t>EDUCACIÓN PRIMARIA COMPLETA</t>
  </si>
  <si>
    <t>06</t>
  </si>
  <si>
    <t>EDUCACIÓN SECUNDARIA INCOMPLETA</t>
  </si>
  <si>
    <t>07</t>
  </si>
  <si>
    <t>EDUCACIÓN SECUNDARIA COMPLETA</t>
  </si>
  <si>
    <t>08</t>
  </si>
  <si>
    <t>EDUCACIÓN TÉCNICA INCOMPLETA (2)</t>
  </si>
  <si>
    <t>09</t>
  </si>
  <si>
    <t>EDUCACIÓN TÉCNICA COMPLETA (2)</t>
  </si>
  <si>
    <t>EDUCACIÓN SUPERIOR (INSTITUTO SUPERIOR, ETC) INCOMPLETA (3)</t>
  </si>
  <si>
    <t>EDUCACIÓN SUPERIOR (INSTITUTO SUPERIOR, ETC) COMPLETA  (3)</t>
  </si>
  <si>
    <t>EDUCACIÓN UNIVERSITARIA INCOMPLETA  (4)</t>
  </si>
  <si>
    <t>EDUCACIÓN UNIVERSITARIA COMPLETA (4)</t>
  </si>
  <si>
    <t>ESTUDIOS DE MAESTRÍA INCOMPLETA</t>
  </si>
  <si>
    <t>ESTUD. MAESTRÍA INCOMPLETA</t>
  </si>
  <si>
    <t>ESTUDIOS DE MAESTRÍA COMPLETA</t>
  </si>
  <si>
    <t>ESTUD. MAESTRÍA COMPLETA</t>
  </si>
  <si>
    <t>GRADO DE MAESTRÍA</t>
  </si>
  <si>
    <t>ESTUDIOS DE DOCTORADO INCOMPLETO</t>
  </si>
  <si>
    <t>ESTUD. DOCTORADO INCOMPLETO</t>
  </si>
  <si>
    <t>ESTUDIOS DE DOCTORADO COMPLETO</t>
  </si>
  <si>
    <t>ESTUD. DOCTORADO COMPLETO</t>
  </si>
  <si>
    <t>GRADO DE DOCTOR</t>
  </si>
  <si>
    <t>NOTA.-</t>
  </si>
  <si>
    <t>(1) Antes "Nivel Educativo". Modificación vigente a partir del 01/07/2014.</t>
  </si>
  <si>
    <t>(2) Centro de Educación Técnico Productiva - CETPRO.</t>
  </si>
  <si>
    <t>(3) Educación superior  (Instituto de Educación Superior Técnico – IEST, Instituto Superior Pedagógico – ISP, Educación Superior de Formación Artística – ESFA. Incluye Sub Oficiales de las FF AA y Policiales);</t>
  </si>
  <si>
    <t>(4) Educación Universitaria (Universidades. Incluye formación para Oficiales FFAA y Policiales).</t>
  </si>
  <si>
    <t>CUENTAS</t>
  </si>
  <si>
    <t>BANCO PICHINCHA</t>
  </si>
  <si>
    <t>TABLA 24 "CATEGORÍA OCUPACIONAL DEL TRABAJADOR" (*)</t>
  </si>
  <si>
    <t>CÓDIGO</t>
  </si>
  <si>
    <t>SECTOR PRIVADO</t>
  </si>
  <si>
    <t>SECTOR PÚBLICO</t>
  </si>
  <si>
    <t>OTRAS ENTIDADES</t>
  </si>
  <si>
    <t>EJECUTIVO</t>
  </si>
  <si>
    <t>A</t>
  </si>
  <si>
    <t>N.A</t>
  </si>
  <si>
    <t>OBRERO</t>
  </si>
  <si>
    <t>AYUDANTE DE BOMBA</t>
  </si>
  <si>
    <t>CHOFER DE MINICARGADOR (CONSTRUCCION)</t>
  </si>
  <si>
    <t>OP. DRYWVALL</t>
  </si>
  <si>
    <t>OPERADOR RETROEXCAVADORA ZANJAS</t>
  </si>
  <si>
    <t>OPERARIO_Mec</t>
  </si>
  <si>
    <t>OPERADOR DE RODILLO (CONSTRUCCION)</t>
  </si>
  <si>
    <t xml:space="preserve">FUNCIONARIO </t>
  </si>
  <si>
    <t>AUXILIAR</t>
  </si>
  <si>
    <t>FUNCIONARIO PÚBLICO - LEY 30057</t>
  </si>
  <si>
    <t>DIRECTIVO PÚBLICO - LEY 30057</t>
  </si>
  <si>
    <t>SERVIDOR CIVIL DE CARRERA - LEY 30057</t>
  </si>
  <si>
    <t>SERVIDOR DE ACTIVIDADES COMPLEMENTARIAS - LEY 30057</t>
  </si>
  <si>
    <t xml:space="preserve">(*) DATO REQUERIDO AL TRABAJADOR, EXCEPTO PARA LOS SIGUIENTES TIPOS </t>
  </si>
  <si>
    <t>DE TRABAJADOR: 19, 20, 21, 23, 66, 71, 88, 89, 90, 91 y 98.</t>
  </si>
  <si>
    <t>CHOFER DE  AUTOMOVIL, CAMIONETA, CAMION O FURGON</t>
  </si>
  <si>
    <t>CHOFER DE CAMION VOLQUETE</t>
  </si>
  <si>
    <t>MEDICO</t>
  </si>
  <si>
    <t>666271JZGAC0</t>
  </si>
  <si>
    <t>48366615</t>
  </si>
  <si>
    <t>645941JMIEN3</t>
  </si>
  <si>
    <t>617361EESAE6</t>
  </si>
  <si>
    <t>972941183</t>
  </si>
  <si>
    <t>ray.01.lore@gmail.com</t>
  </si>
  <si>
    <t>46477027</t>
  </si>
  <si>
    <t>ALDANA LALUPU CARLOS VLADIMIR</t>
  </si>
  <si>
    <t>629311CALAU9</t>
  </si>
  <si>
    <t>charlyald4647@gmail.com</t>
  </si>
  <si>
    <t>260-98683339-0-80</t>
  </si>
  <si>
    <t>932468020</t>
  </si>
  <si>
    <t>74289665</t>
  </si>
  <si>
    <t>SANCHEZ SEMINARIO EDINSON</t>
  </si>
  <si>
    <t>475-79676287-0-54</t>
  </si>
  <si>
    <t>971359117</t>
  </si>
  <si>
    <t>jhanjairosanchez193@gmail.com</t>
  </si>
  <si>
    <t>977765142</t>
  </si>
  <si>
    <t>einstenescalantesamecash@gmail.com</t>
  </si>
  <si>
    <t>0011-0814-0289139716</t>
  </si>
  <si>
    <t>ASENT.H. CAMPO FERIAL MZ. C LT. 51 PIURA-PIURA-CASTILLA</t>
  </si>
  <si>
    <t>BARRIO SAN JOSE S/N PIURA-PIURA-LA UNION</t>
  </si>
  <si>
    <t>ASENT.H. JOSE CARLOS MARIATEGUI MZ. J LT. 03 PIURA-PIURA-LA UNION</t>
  </si>
  <si>
    <t>CALLE LIBERTAD 123 PIURA-PIURA-LA UNION</t>
  </si>
  <si>
    <t>CALLE LIBERTAD 2-313 ASENT.H. LA VICTORIA PIURA-PIURA-LA ARENA</t>
  </si>
  <si>
    <t>JR. CAHUIDE 690 BARRIO EL DORADO - PUCALLPA UCAYALI-CORONEL PORTILLO-CALLERIA</t>
  </si>
  <si>
    <t>ASENT.H. LOS ANGELES MZ. K LT. 4 LAMBAYEQUE-LAMBAYEQUE-LAMBAYEQUE</t>
  </si>
  <si>
    <t>C.P.M SAN MIGUEL MZ. E LT. 09 LAMBAYEQUE-CHICLAYO-JOSE LEONARDO ORTIZ</t>
  </si>
  <si>
    <t>CL. MESONES MURO 379 PJ. JOSE SANTOS CHOCANO LAMBAYEQUE-CHICLAYO-JOSE LEONARDO ORTIZ</t>
  </si>
  <si>
    <t>CALLE NACIONALISMO 394 P.JOVEN 9 DE OCTUBRE LAMBAYEQUE-CHICLAYO-CHICLAYO</t>
  </si>
  <si>
    <t>ASENT H VIRGEN DEL CISNE MZ Q LT 10 TUMBES-TUMBES-TUMBES</t>
  </si>
  <si>
    <t>AV. PUCARA B - 4 URBA. SEÑOR DE LOS MILAGROS II MZ. M LT. 12 LA LIBERTAD-TRUJILLO-TRUJILLO</t>
  </si>
  <si>
    <t>AV. TUPAC AMARU 132 BARRIO EL MIALAGRO TUMBES-TUMBES-TUMBES</t>
  </si>
  <si>
    <t>CALLE ZARUMILLA 218 TUMBES-TUMBES-TUMBES</t>
  </si>
  <si>
    <t>BARRIO SAN JOSE CALLE ZARUMILLA 284 TUMBES-TUMBES-TUMBES</t>
  </si>
  <si>
    <t>41672944</t>
  </si>
  <si>
    <t>ALVARADO SERNA SEGUNDO</t>
  </si>
  <si>
    <t>929681890</t>
  </si>
  <si>
    <t>alvaradosernas@gmail.com</t>
  </si>
  <si>
    <t>575-77879418-0-36</t>
  </si>
  <si>
    <t>00249814</t>
  </si>
  <si>
    <t>JARA CABRERA MANUEL</t>
  </si>
  <si>
    <t>990987764</t>
  </si>
  <si>
    <t>manu69marino@gmail.com</t>
  </si>
  <si>
    <t>575-04221054-0-50</t>
  </si>
  <si>
    <t>ORTIZ JUAREZ RAUL</t>
  </si>
  <si>
    <t>raulortizjurez@gmail.com</t>
  </si>
  <si>
    <t>475-90394489-0-21</t>
  </si>
  <si>
    <t>41736214</t>
  </si>
  <si>
    <t>RAMOS YAMUNAQUE ROBERTO CARLOS</t>
  </si>
  <si>
    <t>600851RRYOU5</t>
  </si>
  <si>
    <t>921395675</t>
  </si>
  <si>
    <t>ramosyamunaque robertocarlos@gmail.com</t>
  </si>
  <si>
    <t>475-71580845-0-41</t>
  </si>
  <si>
    <t>43366503</t>
  </si>
  <si>
    <t>FLORES CRUZ JOSE LUIS</t>
  </si>
  <si>
    <t>906134664</t>
  </si>
  <si>
    <t>florescruzjoseluis49@gmail.com</t>
  </si>
  <si>
    <t>475-08920621-0-86</t>
  </si>
  <si>
    <t>80261086</t>
  </si>
  <si>
    <t>585951ROJIR0</t>
  </si>
  <si>
    <t>42735291</t>
  </si>
  <si>
    <t>CHAVEZ VALLADOLID JUAN CARLOS</t>
  </si>
  <si>
    <t>610241JCVVL0</t>
  </si>
  <si>
    <t>43354475</t>
  </si>
  <si>
    <t>DIAZ TIMANA FELIPE</t>
  </si>
  <si>
    <t>614071FDTZA9</t>
  </si>
  <si>
    <t>62128921</t>
  </si>
  <si>
    <t>CORREA ZURITA MARIN</t>
  </si>
  <si>
    <t>355-07210114-0-81</t>
  </si>
  <si>
    <t>937346252</t>
  </si>
  <si>
    <t>47315070</t>
  </si>
  <si>
    <t>AGUILAR MUNAYRES CARLOS FABIAN</t>
  </si>
  <si>
    <t>972377859</t>
  </si>
  <si>
    <t>caguilarmunayres0@gmail.com</t>
  </si>
  <si>
    <t>191-02294805-0-84</t>
  </si>
  <si>
    <t>46671099</t>
  </si>
  <si>
    <t>GUERRERO TELLO OSCAR ANIBAL</t>
  </si>
  <si>
    <t>958204529</t>
  </si>
  <si>
    <t>guerrerotellooscaranibal284@gmail.com</t>
  </si>
  <si>
    <t>430-98098637-0-44</t>
  </si>
  <si>
    <t>919139994</t>
  </si>
  <si>
    <t>935309910</t>
  </si>
  <si>
    <t>saulhumbertofarcequesantos8@gmail.com</t>
  </si>
  <si>
    <t>71218580</t>
  </si>
  <si>
    <t>CRUZ MINGA JHIMY</t>
  </si>
  <si>
    <t>942968964</t>
  </si>
  <si>
    <t>cruzmingajhimy1@gmail.com</t>
  </si>
  <si>
    <t>475-09014997-0-15</t>
  </si>
  <si>
    <t>72933317</t>
  </si>
  <si>
    <t>VASQUEZ MAYAUTE JAVIER MATIAS</t>
  </si>
  <si>
    <t>642091JVMQA3</t>
  </si>
  <si>
    <t>930334469</t>
  </si>
  <si>
    <t>javiermat30.93@gmail.com</t>
  </si>
  <si>
    <t>305-96415275-0-52</t>
  </si>
  <si>
    <t>955969784</t>
  </si>
  <si>
    <t>ssapata443@gmail.com</t>
  </si>
  <si>
    <t>40400886</t>
  </si>
  <si>
    <t>BENAVENTE CAMPOS WILLIAM</t>
  </si>
  <si>
    <t>475-07290769-0-71</t>
  </si>
  <si>
    <t>941362095</t>
  </si>
  <si>
    <t>williambenavente@gmail.com</t>
  </si>
  <si>
    <t>47500466</t>
  </si>
  <si>
    <t>ALVAREZ RIVERA JOSE FRANCISCO</t>
  </si>
  <si>
    <t>632771JARAE8</t>
  </si>
  <si>
    <t>912488736</t>
  </si>
  <si>
    <t>alvarezriverafrancisco@gmail.com</t>
  </si>
  <si>
    <t>BANBIF</t>
  </si>
  <si>
    <t>0011-0667-0200415563</t>
  </si>
  <si>
    <t>921775812</t>
  </si>
  <si>
    <t>chavezvalladolidjuan carlos@gmail.com</t>
  </si>
  <si>
    <t>475-02006289-0-12</t>
  </si>
  <si>
    <t>929028178</t>
  </si>
  <si>
    <t>b96988334@gmail.com</t>
  </si>
  <si>
    <t>00389801339416337845</t>
  </si>
  <si>
    <t>996717442</t>
  </si>
  <si>
    <t>marinzurita09@gmail.com</t>
  </si>
  <si>
    <t>475-13971966-0-54</t>
  </si>
  <si>
    <t>42905746</t>
  </si>
  <si>
    <t>SANDOVAL SONO XAVIER EUGENIO</t>
  </si>
  <si>
    <t>936720358</t>
  </si>
  <si>
    <t>xaviersandovalsono@gmail.com</t>
  </si>
  <si>
    <t>305-06874227-0-50</t>
  </si>
  <si>
    <t>45089733</t>
  </si>
  <si>
    <t>REYES CALDERON  EDBIN OSBERTO</t>
  </si>
  <si>
    <t>977842312</t>
  </si>
  <si>
    <t>eyescalderonedbinosberto@gmail.com</t>
  </si>
  <si>
    <t>305-73179294-0-64</t>
  </si>
  <si>
    <t>45602821</t>
  </si>
  <si>
    <t>MONTALVAN CAMACHO JAROL YILVER</t>
  </si>
  <si>
    <t>961252209</t>
  </si>
  <si>
    <t>montalvanjarol01@gmail.com</t>
  </si>
  <si>
    <t>0011-0057-0239452885</t>
  </si>
  <si>
    <t>17446826</t>
  </si>
  <si>
    <t>BENITES DURANT TOMAS</t>
  </si>
  <si>
    <t>568461TBDIA5</t>
  </si>
  <si>
    <t>925744578</t>
  </si>
  <si>
    <t>tomasbenitesdurant@gmail.com</t>
  </si>
  <si>
    <t>0011-0814-0289593131-15</t>
  </si>
  <si>
    <t>47666057</t>
  </si>
  <si>
    <t>SERNAQUE CUMPA OSCAR ALFREDO</t>
  </si>
  <si>
    <t>961076858</t>
  </si>
  <si>
    <t>oscar.sernaque04@gmail.com</t>
  </si>
  <si>
    <t>305-93651044-0-00</t>
  </si>
  <si>
    <t>QUIROZ PANTA  ERINSON PAUL</t>
  </si>
  <si>
    <t>644911EQPRT7</t>
  </si>
  <si>
    <t>900078749</t>
  </si>
  <si>
    <t>erinsonpaulq@gmail.com</t>
  </si>
  <si>
    <t>305-02380851-0-87</t>
  </si>
  <si>
    <t>75938930</t>
  </si>
  <si>
    <t>MAURO MORALES CHRISTIAN ABRAHAM</t>
  </si>
  <si>
    <t>660761CMMRA8</t>
  </si>
  <si>
    <t>945243515</t>
  </si>
  <si>
    <t>chritianmauromorales42@gmail.com</t>
  </si>
  <si>
    <t>0011-0579-0203471873</t>
  </si>
  <si>
    <t>75924391</t>
  </si>
  <si>
    <t>VIERA CHERO ROLY MICHEL</t>
  </si>
  <si>
    <t>686971RVCRR1</t>
  </si>
  <si>
    <t>950231899</t>
  </si>
  <si>
    <t>rolyvierachero7w@gmail.com</t>
  </si>
  <si>
    <t>192-94559973-0-21</t>
  </si>
  <si>
    <t>72812678</t>
  </si>
  <si>
    <t>41400234</t>
  </si>
  <si>
    <t>PAIVA IPANAQUE JUAN</t>
  </si>
  <si>
    <t>599071JPIVN6</t>
  </si>
  <si>
    <t>990991308</t>
  </si>
  <si>
    <t>juanpai10981@gmail.com</t>
  </si>
  <si>
    <t>305-13776258-0-98</t>
  </si>
  <si>
    <t>43124452</t>
  </si>
  <si>
    <t>ORTIZ MATIAS CESAR AUGUSTO</t>
  </si>
  <si>
    <t>ortizmatiascesaraugusto@gmail.com</t>
  </si>
  <si>
    <t>475-07328114-0-93</t>
  </si>
  <si>
    <t>CASERIO TABLAZO NORTE PIURA-PIURA-LA UNION</t>
  </si>
  <si>
    <t>ASENT.H. 08 DE DICIEMBRE MZ. O LT. 19 PIURA-PIURA-LA UNION</t>
  </si>
  <si>
    <t>JR. JOSE CARLOS MARIATEGUI 165 CASERIO TABLAZO SUR PIURA-PIURA-LA UNION</t>
  </si>
  <si>
    <t>CALLE HUASCAR 770 BLOCK A DPTO. B LIMA-LIMA-SURQUILLO</t>
  </si>
  <si>
    <t>MZ A 1 LT 4 ASENT. H. RICARDO JAUREGUI PIURA-PIURA-VEINTISEIS DE OCTUBRE</t>
  </si>
  <si>
    <t>CP. LOS RANCHOS CAS. LA VIRGEN DEL PARAJE PIURA-HUANCABAMBA-CANCHAQUE</t>
  </si>
  <si>
    <t>ZONA O AMPL 24 DE DICIEMBRE MZ. O LT. 19 LIMA-LIMA-ATE</t>
  </si>
  <si>
    <t>CALLE LA LIBERTAD 342 PASEO PJ. SANTA ROSA LIMA-LIMA-COMAS</t>
  </si>
  <si>
    <t>C.POBLADO LACCHAN ALTO PIURA-HUANCABAMBA-SONDORILLO</t>
  </si>
  <si>
    <t>CALLE EL PUEBLO 836 P. JOVEN SEÑOR DE LA JUSTICIA LAMBAYEQUE-FERREÑAFE-FERREÑAFE</t>
  </si>
  <si>
    <t>ASENT.H.LAS CAPULLANAS MZ.C LT.26 PIURA-PIURA-VEINTISEIS DE OCTUBRE</t>
  </si>
  <si>
    <t>ASENT.H. AMPLIACION ALEDAÑOS KURT BEER MZ. E1 LT. 29 PIURA-PIURA-VEINTISEIS DE OCTUBRE</t>
  </si>
  <si>
    <t>CALLE LUIS ABELARDO TAKAHASI NUÑEZ 406 U.VECINAL CASIMIRO CHUMAN LAMBAYEQUE-FERREÑAFE</t>
  </si>
  <si>
    <t>MZ D LT 16 P. JOVEN SAN ISIDRO LAMBAYEQUE-FERREÑAFE-FERREÑAFE</t>
  </si>
  <si>
    <t>MZ.G LT.30 VI ETAPA ASENT.H. LOS ALGARROBOS PIURA-PIURA-PIURA</t>
  </si>
  <si>
    <t>CASERIO RAMA SERQUEN LAMBAYEQUE-FERREÑAFE-FERREÑAFE</t>
  </si>
  <si>
    <t>CALLE BUENAVENTURA SIALER 684 LAMBAYEQUE-FERREÑAFE-PUEBLO NUEVO</t>
  </si>
  <si>
    <t>AV. REAL MZ. Y1 LT. 1 LAMBAYEQUE-FERREÑAFE-MANUEL ANTONIO MESONES MURO</t>
  </si>
  <si>
    <t>CALLE TRES MARIAS 802 LAMBAYEQUE-FERREÑAFE-FERREÑAFE</t>
  </si>
  <si>
    <t> 2 ASOC. LOS GIRASOLES DE SANTA ROSA MZ. A - LT. 18B -CALLAO-CALLAO</t>
  </si>
  <si>
    <t>CALLE LAS DIAMELAS U.VECINAL FUENTES LINARES II MZ. C LT. 19 LAMBAYEQUE-FERREÑAFE-PUEBLO NUEVO</t>
  </si>
  <si>
    <t>CASERIO TABLAZO NORTE JR SAN MARTIN 201 PIURA-PIURA-LA UNION</t>
  </si>
  <si>
    <t>42104000</t>
  </si>
  <si>
    <t>ARTEAGA CARCAMO LUIS ALFONSO</t>
  </si>
  <si>
    <t>605721LACEC7</t>
  </si>
  <si>
    <t>934074569</t>
  </si>
  <si>
    <t>luisalfonsoarteagacarcamo9@gmail.com</t>
  </si>
  <si>
    <t>575-92729040-0-54</t>
  </si>
  <si>
    <t>40220560</t>
  </si>
  <si>
    <t>DURAND IMAN PEDRO</t>
  </si>
  <si>
    <t>582611PDIAN0</t>
  </si>
  <si>
    <t>925353743</t>
  </si>
  <si>
    <t>durandimanp@gmail.com</t>
  </si>
  <si>
    <t>575-507611522-0-65</t>
  </si>
  <si>
    <t>80672901</t>
  </si>
  <si>
    <t>CLAVIJO PINZON ELMER NELSON</t>
  </si>
  <si>
    <t>595111ECPVZ7</t>
  </si>
  <si>
    <t>963564085</t>
  </si>
  <si>
    <t>elmernelsonc@gmail.com</t>
  </si>
  <si>
    <t>575-7196449-0-81</t>
  </si>
  <si>
    <t>TINEO HUAYAMA YOGTAN JOEL</t>
  </si>
  <si>
    <t>75412490</t>
  </si>
  <si>
    <t>41648951</t>
  </si>
  <si>
    <t>72965438</t>
  </si>
  <si>
    <t>FERNANDEZ LORO FRANKLIN EDERSON</t>
  </si>
  <si>
    <t>COVEÑAS MONTERO FRANCO NELSON</t>
  </si>
  <si>
    <t>PACHERRES PEREZ DANIEL ALEXANDER</t>
  </si>
  <si>
    <t>CRJH-SIMBILA TALLER</t>
  </si>
  <si>
    <t>475-74848935-0-41</t>
  </si>
  <si>
    <t>475-96582253-0-88</t>
  </si>
  <si>
    <t>475-1-1648096-0-10</t>
  </si>
  <si>
    <t>475-08576844-0-36</t>
  </si>
  <si>
    <t>0011-0579-0233635854</t>
  </si>
  <si>
    <t>0011-0284-0200975427</t>
  </si>
  <si>
    <t>993414240</t>
  </si>
  <si>
    <t>franklinfernandezloro16@gmail.com</t>
  </si>
  <si>
    <t>946002588</t>
  </si>
  <si>
    <t>cofran82@hotmail.com</t>
  </si>
  <si>
    <t>976866535</t>
  </si>
  <si>
    <t>958196196</t>
  </si>
  <si>
    <t>danielpacherres4@gmail.com</t>
  </si>
  <si>
    <t>682981FFLNO2</t>
  </si>
  <si>
    <t>602941FCMET6</t>
  </si>
  <si>
    <t>CASERIO SANTA CLARA CALLE LIBERTAD S/N PIURA-SECHURA-CRISTO NOS VALGA  </t>
  </si>
  <si>
    <t xml:space="preserve">ALVAREZ CALDERON RICSY ALEXANDER </t>
  </si>
  <si>
    <t>PAIVA ALVAREZ DAVID EZEQUIEL</t>
  </si>
  <si>
    <t>CALLE TACNA 872 PIURA-PIURA-LA UNION  </t>
  </si>
  <si>
    <t>CALLE CUATRO 269 CASERIO EL TALLAN PIURA-PIURA-LA UNION</t>
  </si>
  <si>
    <t>ASENT.H. SAN PEDRO MZ. 12 LT. 19 PIURA-PIURA-PIURA</t>
  </si>
  <si>
    <t>41644708</t>
  </si>
  <si>
    <t>BARRIOS RAMON SANTOS ISMAEL</t>
  </si>
  <si>
    <t>969570872</t>
  </si>
  <si>
    <t>ismaelbarriosroman17@gmail.com</t>
  </si>
  <si>
    <t>575-91583247-0-88</t>
  </si>
  <si>
    <t>CALLE PEDRO RUIZ GALLO ASENT.H.MIGUEL GRAU MZ.L LT.16</t>
  </si>
  <si>
    <t>595401SBRRO8</t>
  </si>
  <si>
    <t>02790653</t>
  </si>
  <si>
    <t>COBEÑAS FLORES BONIFACIO</t>
  </si>
  <si>
    <t>245571BCFER4</t>
  </si>
  <si>
    <t>971962242</t>
  </si>
  <si>
    <t>475-74794157-0-10</t>
  </si>
  <si>
    <t>40671972</t>
  </si>
  <si>
    <t>ANCAJIMA SILVA PEDRO PABLO</t>
  </si>
  <si>
    <t>590631PASAV4</t>
  </si>
  <si>
    <t>910254188</t>
  </si>
  <si>
    <t>pedroancajimasila@gmail.com</t>
  </si>
  <si>
    <t>47572907701-0-99</t>
  </si>
  <si>
    <t>996768662</t>
  </si>
  <si>
    <t>47878019</t>
  </si>
  <si>
    <t>AURICH ROJAS KATTIA MILAGROS</t>
  </si>
  <si>
    <t>921648469</t>
  </si>
  <si>
    <t>aurichkattia@gmail.com</t>
  </si>
  <si>
    <t>305-39091307-0-56</t>
  </si>
  <si>
    <t>ARICA CARRION DIEGO ALEXANDER</t>
  </si>
  <si>
    <t>GONZALES TABOADA ESWIN RAY</t>
  </si>
  <si>
    <t>CHAVEZ RUIZ JULIO CESAR</t>
  </si>
  <si>
    <t>CANCHANYA NAVARRO CARLOS</t>
  </si>
  <si>
    <t>CHINGUEL QUEVEDO JOSE MARGARITO</t>
  </si>
  <si>
    <t>655671DACCR8</t>
  </si>
  <si>
    <t>74278554</t>
  </si>
  <si>
    <t>NEYRA NEIRA GREGORY</t>
  </si>
  <si>
    <t>993432330</t>
  </si>
  <si>
    <t>neyragregory@gmail.com</t>
  </si>
  <si>
    <t>475-06665070-0-51</t>
  </si>
  <si>
    <t>73667858</t>
  </si>
  <si>
    <t>GUEVARA CONCHA ISAEL ALONSO</t>
  </si>
  <si>
    <t>946812389</t>
  </si>
  <si>
    <t>isaelguevara60@gmail.com</t>
  </si>
  <si>
    <t>0011-0712-0200577710</t>
  </si>
  <si>
    <t>45130253</t>
  </si>
  <si>
    <t>RAMOS BAYONA JUNIOR KINSUN</t>
  </si>
  <si>
    <t>622641JRBOO0</t>
  </si>
  <si>
    <t>975185853</t>
  </si>
  <si>
    <t>tattianaderamosdouglas@gmail.com</t>
  </si>
  <si>
    <t>0011-0814-0289874270-11</t>
  </si>
  <si>
    <t>48951186</t>
  </si>
  <si>
    <t>GARCIA SANDOVAL IVAN</t>
  </si>
  <si>
    <t>948074125</t>
  </si>
  <si>
    <t>ivangarciasandoval@gmail.com</t>
  </si>
  <si>
    <t>375-14442709-0-54</t>
  </si>
  <si>
    <t>72895215</t>
  </si>
  <si>
    <t>TIMANA FARRO JAIME SEBASTIAN</t>
  </si>
  <si>
    <t>658511JTFAR1</t>
  </si>
  <si>
    <t>966829632</t>
  </si>
  <si>
    <t>sebastian_14@gmail.com</t>
  </si>
  <si>
    <t>bonifaciocobenasflores8@gmail.com</t>
  </si>
  <si>
    <t>02882616</t>
  </si>
  <si>
    <t>FERNANDEZ YOVERA SANTOS</t>
  </si>
  <si>
    <t>576911SFYNE2</t>
  </si>
  <si>
    <t>960214485</t>
  </si>
  <si>
    <t>santosfernandezyovera@gmail.com</t>
  </si>
  <si>
    <t>475-07509107-0-14</t>
  </si>
  <si>
    <t>661931CLMET0</t>
  </si>
  <si>
    <t>CALLE TACNA 872 PIURA-PIURA-LA UNION </t>
  </si>
  <si>
    <t>CALLE ZARUMILLA 338 TUMBES-TUMBES-TUMBES</t>
  </si>
  <si>
    <t>JR. TARATA 371 BARRIO SAN JOSE TUMBES-TUMBES-TUMBES</t>
  </si>
  <si>
    <t>CALLE CAJAMARCA 957 CENT. LA UNION PIURA-PIURA-LA UNION</t>
  </si>
  <si>
    <t>CAS CHACCHACAL PIURA-HUANCABAMBA-CANCHAQUE </t>
  </si>
  <si>
    <t>MZ. D 00016 PBLO. LOS RANCHOS PIURA-HUANCABAMBA-CANCHAQUE </t>
  </si>
  <si>
    <t>CALLE TACNA 560-1 ASENT.H. JUAN VELASCO PIURA-PIURA-LA UNION</t>
  </si>
  <si>
    <t>CALLE LAMBAYEQUE S/N PIURA-PIURA-LA UNION</t>
  </si>
  <si>
    <t>CASERIO CAÑAVERAL TUMBES-CONTRALMIRANTE VILLAR-CASITAS</t>
  </si>
  <si>
    <t>ASENT.H. MAFALDA LAMA MZ. P LT. 16 TUMBES-TUMBES-TUMBES </t>
  </si>
  <si>
    <t>AV. PANAMERICANA 202 CASERIO LOS CEREZOS TUMBES-TUMBES-LA CRUZ</t>
  </si>
  <si>
    <t>46725654</t>
  </si>
  <si>
    <t>FRIAS IPANAQUE CRISTHIAN EDILBERTO</t>
  </si>
  <si>
    <t>02790169</t>
  </si>
  <si>
    <t>FLORES SERNAQUE SANTIAGO</t>
  </si>
  <si>
    <t>46671315</t>
  </si>
  <si>
    <t>44184277</t>
  </si>
  <si>
    <t>RAMOS DURAND MARCO ANTONIO</t>
  </si>
  <si>
    <t>80262746</t>
  </si>
  <si>
    <t>BAUTISTA RAMOS DIONICIO</t>
  </si>
  <si>
    <t>627211CFIAN5</t>
  </si>
  <si>
    <t>631591HRFOR0</t>
  </si>
  <si>
    <t>318661MRDOA6</t>
  </si>
  <si>
    <t>280511DBRTO7</t>
  </si>
  <si>
    <t>922296837</t>
  </si>
  <si>
    <t>crisfrias1803@gmail.com</t>
  </si>
  <si>
    <t>948641771</t>
  </si>
  <si>
    <t>santiagofloressernaque67@gmail.com</t>
  </si>
  <si>
    <t>980925828</t>
  </si>
  <si>
    <t>henryramosflores15@gmail.com</t>
  </si>
  <si>
    <t>935499561</t>
  </si>
  <si>
    <t>ramosdurandmarco@gmail.com</t>
  </si>
  <si>
    <t>900321239</t>
  </si>
  <si>
    <t>bautistaramosdionicio@gmail.com</t>
  </si>
  <si>
    <t>475-02706750-0-48</t>
  </si>
  <si>
    <t>475-32894696-0-82</t>
  </si>
  <si>
    <t>475-92225926-0-58</t>
  </si>
  <si>
    <t>475-96771624-0-72</t>
  </si>
  <si>
    <t>475-71011273-0-16</t>
  </si>
  <si>
    <t>41510099</t>
  </si>
  <si>
    <t>ZAPATA CUEVA FERNANDO ROBIN</t>
  </si>
  <si>
    <t>42240845</t>
  </si>
  <si>
    <t>BALCAZAR INOÑAN IVAN</t>
  </si>
  <si>
    <t>75335086</t>
  </si>
  <si>
    <t>VILCHEZ CHAVESTA JUAN MANUEL</t>
  </si>
  <si>
    <t>75413563</t>
  </si>
  <si>
    <t>PAIVA VALERIANO JOSE EDUARDO</t>
  </si>
  <si>
    <t>47526095</t>
  </si>
  <si>
    <t>SILVA ASCENCIO RAUL MOISES</t>
  </si>
  <si>
    <t>41710000</t>
  </si>
  <si>
    <t>LUCERO REYES RICARDO</t>
  </si>
  <si>
    <t>41911025</t>
  </si>
  <si>
    <t>VILCHEZ RACCHUMI LUIS MIGUEL</t>
  </si>
  <si>
    <t>45276758</t>
  </si>
  <si>
    <t>PRADA FERRE MANUEL ENRIQUE</t>
  </si>
  <si>
    <t>17433049</t>
  </si>
  <si>
    <t>PISCOYA SIADEN JOSE WALTER</t>
  </si>
  <si>
    <t>43707572</t>
  </si>
  <si>
    <t>PISCOYA BARRERA PERCY WILLIAMS</t>
  </si>
  <si>
    <t>47750926</t>
  </si>
  <si>
    <t>NIÑO JULCA JOSE DANIEL</t>
  </si>
  <si>
    <t>41824314</t>
  </si>
  <si>
    <t>VALDIVIESO SUYON PERCY XAVIER</t>
  </si>
  <si>
    <t>80566404</t>
  </si>
  <si>
    <t>RINZA DE LA CRUZ AUGUSTO BERNA</t>
  </si>
  <si>
    <t>41037752</t>
  </si>
  <si>
    <t>QUISPE RINZA OMAR</t>
  </si>
  <si>
    <t>602181FZCAV3</t>
  </si>
  <si>
    <t>594241IBICÑ0</t>
  </si>
  <si>
    <t>677951JVCCV0</t>
  </si>
  <si>
    <t>335621RSAVE0</t>
  </si>
  <si>
    <t>604611RLREE0</t>
  </si>
  <si>
    <t>605171LVRCC0</t>
  </si>
  <si>
    <t>623861MPFDR4</t>
  </si>
  <si>
    <t>560891JPSCD6</t>
  </si>
  <si>
    <t>613073PPBCR9</t>
  </si>
  <si>
    <t>337371JNJOC1</t>
  </si>
  <si>
    <t>605111PVSDO0</t>
  </si>
  <si>
    <t>580261ARCZZ9</t>
  </si>
  <si>
    <t>596531OQRSZ8</t>
  </si>
  <si>
    <t>917509324</t>
  </si>
  <si>
    <t>zapatacuevafernandorobin@gmail.com</t>
  </si>
  <si>
    <t>913520790</t>
  </si>
  <si>
    <t>ivanbalcazar873@gmail.com</t>
  </si>
  <si>
    <t>960048197</t>
  </si>
  <si>
    <t>920774010</t>
  </si>
  <si>
    <t>978765453</t>
  </si>
  <si>
    <t>948420517</t>
  </si>
  <si>
    <t>prada.manuel.2@gmail.com</t>
  </si>
  <si>
    <t>926483696</t>
  </si>
  <si>
    <t>cyberwalpis@hotmail.com</t>
  </si>
  <si>
    <t>935351175</t>
  </si>
  <si>
    <t>percypiscoyabarrera@hotmail.com</t>
  </si>
  <si>
    <t>970721152</t>
  </si>
  <si>
    <t>danielnj.1992@hotmail.com</t>
  </si>
  <si>
    <t>990262320</t>
  </si>
  <si>
    <t>951017369</t>
  </si>
  <si>
    <t>augusto25rinza@gmail.com</t>
  </si>
  <si>
    <t>930191728</t>
  </si>
  <si>
    <t>omarquisperinza779@gmail.com</t>
  </si>
  <si>
    <t>305-03645385-0-93</t>
  </si>
  <si>
    <t>305-00615295-0-96</t>
  </si>
  <si>
    <t>194-05908892-0-75</t>
  </si>
  <si>
    <t>305-14594156-0-58</t>
  </si>
  <si>
    <t>570-05828838-0-68</t>
  </si>
  <si>
    <t>0011-0285-0202490914</t>
  </si>
  <si>
    <t>305-07523780-0-64</t>
  </si>
  <si>
    <t>003-700-013403004865-23</t>
  </si>
  <si>
    <t>305-95338895-0-99</t>
  </si>
  <si>
    <t>451-003492348-0-22</t>
  </si>
  <si>
    <t>191-01188789-0-95</t>
  </si>
  <si>
    <t>305-12478568-0-00</t>
  </si>
  <si>
    <t>0011-0285-0201995095</t>
  </si>
  <si>
    <t>71062138</t>
  </si>
  <si>
    <t>RENTERIA QUINDE EDWIN</t>
  </si>
  <si>
    <t>75177572</t>
  </si>
  <si>
    <t>CELI PAIVA DAVID HERNAN</t>
  </si>
  <si>
    <t>70875904</t>
  </si>
  <si>
    <t>CORDOVA SAGUMA OMAR CRISTIAMBER</t>
  </si>
  <si>
    <t>46782634</t>
  </si>
  <si>
    <t>SIESQUEN SANTISTEBAN JOSE ALEX</t>
  </si>
  <si>
    <t>76738814</t>
  </si>
  <si>
    <t>BENAVIDES PRIMO JUAN REYNALDO</t>
  </si>
  <si>
    <t>75175103</t>
  </si>
  <si>
    <t>RUIZ GARCIA ANTONIO</t>
  </si>
  <si>
    <t>663061DCPIV3</t>
  </si>
  <si>
    <t>624851JSSST6</t>
  </si>
  <si>
    <t>346131JBPAM8</t>
  </si>
  <si>
    <t>675571ARGZC1</t>
  </si>
  <si>
    <t>969931925</t>
  </si>
  <si>
    <t>edwinrenteriaquinde.1996@gmail,com</t>
  </si>
  <si>
    <t>942053440</t>
  </si>
  <si>
    <t>celihernan818@gmail.com</t>
  </si>
  <si>
    <t>930413129</t>
  </si>
  <si>
    <t>cordovaomar357@gmail.com</t>
  </si>
  <si>
    <t>971752003</t>
  </si>
  <si>
    <t>966182886</t>
  </si>
  <si>
    <t>benavidesprimojuanreynaldo@gmail.com</t>
  </si>
  <si>
    <t>916555930</t>
  </si>
  <si>
    <t>antonioruizgarcia104qgmail.com</t>
  </si>
  <si>
    <t>475-92758789-0-02</t>
  </si>
  <si>
    <t>191-98359995-0-27</t>
  </si>
  <si>
    <t>305-01758221-0-67</t>
  </si>
  <si>
    <t>44125858</t>
  </si>
  <si>
    <t>YAMUNAQUE ANCAJIMA ALFREDO</t>
  </si>
  <si>
    <t>618021AYAUA1</t>
  </si>
  <si>
    <t>984033339</t>
  </si>
  <si>
    <t>yamunaquealfredoy@gmail.com</t>
  </si>
  <si>
    <t>475-14358074-0-62</t>
  </si>
  <si>
    <t>560301JYSEV9</t>
  </si>
  <si>
    <t>939865476</t>
  </si>
  <si>
    <t>josepascualyoverasilva@gmail.com</t>
  </si>
  <si>
    <t>475-92729535-0-53</t>
  </si>
  <si>
    <t>CALLE LA LIBERTAD VILLA VICHAYAL MZ. 2 LT. 5 PIURA-PIURA-LA ARENA</t>
  </si>
  <si>
    <t>41057197</t>
  </si>
  <si>
    <t>TEZEN RIVERA LUIS ENRIQUE</t>
  </si>
  <si>
    <t>02777376</t>
  </si>
  <si>
    <t>LACHIRA CHUYE MARCOS ANTONIO</t>
  </si>
  <si>
    <t>540781MLCHY8</t>
  </si>
  <si>
    <t>957929885</t>
  </si>
  <si>
    <t>lenrique.1981.10@gmail.com</t>
  </si>
  <si>
    <t>941058373</t>
  </si>
  <si>
    <t>marcoantoniolachirachuye@gmail.com</t>
  </si>
  <si>
    <t>475-77666143-0-06</t>
  </si>
  <si>
    <t>475-34226311-0-89</t>
  </si>
  <si>
    <t>919135380</t>
  </si>
  <si>
    <t>josepulache padro1809@gmail.com</t>
  </si>
  <si>
    <t>575-14570161-0-93</t>
  </si>
  <si>
    <t>70663349</t>
  </si>
  <si>
    <t>CASTRO MORE JHEISON FRANKLIR</t>
  </si>
  <si>
    <t>60524897</t>
  </si>
  <si>
    <t>JIMENEZ SANCHEZ WILLIAM ALEXIS</t>
  </si>
  <si>
    <t>80643330</t>
  </si>
  <si>
    <t>VASQUEZ AGUIRRE OSWAL</t>
  </si>
  <si>
    <t>677731JCMTE2</t>
  </si>
  <si>
    <t>692801WJSEC0</t>
  </si>
  <si>
    <t>569211OVAQI7</t>
  </si>
  <si>
    <t>GARCIA SAAVEDRA SEGUNDO</t>
  </si>
  <si>
    <t>954697304</t>
  </si>
  <si>
    <t>segundogarcias19@gmail.com</t>
  </si>
  <si>
    <t>475-79649267-0-61</t>
  </si>
  <si>
    <t>ASENT.H. JOSE CARLOS MARIATEGUI MZ. D LT. 23 PIURA-PIURA-LA UNION</t>
  </si>
  <si>
    <t>235631SGSCV7</t>
  </si>
  <si>
    <t>02726383</t>
  </si>
  <si>
    <t>918162436</t>
  </si>
  <si>
    <t>juanmanuelvilchezchavesta8@gmail.com</t>
  </si>
  <si>
    <t>921285632</t>
  </si>
  <si>
    <t>joseeduardopaivavaleriano800@gmail.com</t>
  </si>
  <si>
    <t>raulmoisessilvaascencio@gmail.com</t>
  </si>
  <si>
    <t>ricardoreyeslucero7@gmail.com</t>
  </si>
  <si>
    <t>luisracchumi21@gmail.com</t>
  </si>
  <si>
    <t>percyvañdiviesosuyon@gmail.com</t>
  </si>
  <si>
    <t>satistebansiesquenalex@gmail.com</t>
  </si>
  <si>
    <t>0011-0579-04-0235636726</t>
  </si>
  <si>
    <t>0011-0814-0236063033</t>
  </si>
  <si>
    <t>475-06567725-0-23</t>
  </si>
  <si>
    <t>475-06814663-0-55</t>
  </si>
  <si>
    <t>02891532</t>
  </si>
  <si>
    <t>SULLON DUQUE JUAN</t>
  </si>
  <si>
    <t>567891JSDLU9</t>
  </si>
  <si>
    <t>971744386</t>
  </si>
  <si>
    <t>45542672</t>
  </si>
  <si>
    <t>VILCHEZ ANCAJIMA WILMER NAZARIO</t>
  </si>
  <si>
    <t>972067038</t>
  </si>
  <si>
    <t>vilchezancajimawilmer2@gmail.com</t>
  </si>
  <si>
    <t>475-91002391-0-64</t>
  </si>
  <si>
    <t>936252829</t>
  </si>
  <si>
    <t>josersmos1606@gmail.com</t>
  </si>
  <si>
    <t>75091999</t>
  </si>
  <si>
    <t>CHAPILLIEQUEN IPANAQUE SNEIDER ISAI</t>
  </si>
  <si>
    <t>929714096</t>
  </si>
  <si>
    <t>73434313</t>
  </si>
  <si>
    <t>FOX ATTO CARLOS ANDRES</t>
  </si>
  <si>
    <t>929630193</t>
  </si>
  <si>
    <t>andresfox3007@gmail.com</t>
  </si>
  <si>
    <t>575-76044786-0-73</t>
  </si>
  <si>
    <t>80673498</t>
  </si>
  <si>
    <t>ZARATE GARCIA WILFREDO</t>
  </si>
  <si>
    <t>590491WZGAC4</t>
  </si>
  <si>
    <t>945646091</t>
  </si>
  <si>
    <t>wilfredozarate38@gmail.com</t>
  </si>
  <si>
    <t>001102650200900650</t>
  </si>
  <si>
    <t>61788354</t>
  </si>
  <si>
    <t>FERNANDEZ CHINININ CRISTHIAN WILLIAN</t>
  </si>
  <si>
    <t>672631CFCNN7</t>
  </si>
  <si>
    <t>942381129</t>
  </si>
  <si>
    <t>cristianfernandez_10@gmail.com</t>
  </si>
  <si>
    <t>575-12016674-0-13</t>
  </si>
  <si>
    <t>YNGA YNGA RAUL</t>
  </si>
  <si>
    <t>951254360</t>
  </si>
  <si>
    <t>jheysoncastromore43@gmail.com</t>
  </si>
  <si>
    <t>0011-0183-0201459156</t>
  </si>
  <si>
    <t>921768992</t>
  </si>
  <si>
    <t>wjimenezsanchez2271@gmail.com</t>
  </si>
  <si>
    <t>475-13514767-0-37</t>
  </si>
  <si>
    <t>904618837</t>
  </si>
  <si>
    <t>oswall.vasquez@gmail.com</t>
  </si>
  <si>
    <t>475-10343330-0-66</t>
  </si>
  <si>
    <t>chapilliquensneider01@gmail.com</t>
  </si>
  <si>
    <t>001105790244155410</t>
  </si>
  <si>
    <t>juansullonduque93@gmail.com</t>
  </si>
  <si>
    <t>48843936</t>
  </si>
  <si>
    <t>DE LA CRUZ BERNILLA SANTOS RAMON</t>
  </si>
  <si>
    <t>48713049</t>
  </si>
  <si>
    <t>NIÑO JULCA  CESAR ALEXANDER</t>
  </si>
  <si>
    <t>80307961</t>
  </si>
  <si>
    <t>FARRO DE LA CRUZ JOSE ALBERTO</t>
  </si>
  <si>
    <t>76441804</t>
  </si>
  <si>
    <t>TERRONES CABREJOS RICARDO YAMPIER</t>
  </si>
  <si>
    <t>74247924</t>
  </si>
  <si>
    <t>CHICOMA CASTAÑEDA JOSE ALEXANDER</t>
  </si>
  <si>
    <t>73571505</t>
  </si>
  <si>
    <t>VIERA CHERO JULIO JESUS ALEXANDER</t>
  </si>
  <si>
    <t>48612270</t>
  </si>
  <si>
    <t>CESPEDES LUCERO AUGUSTO</t>
  </si>
  <si>
    <t>670781RTCRR6</t>
  </si>
  <si>
    <t>657981JCCCT6</t>
  </si>
  <si>
    <t>663671JVCRR0</t>
  </si>
  <si>
    <t>649351ACLPE8</t>
  </si>
  <si>
    <t>930220303</t>
  </si>
  <si>
    <t>delacruzbernillasantosramon@gmail.com</t>
  </si>
  <si>
    <t>940865573</t>
  </si>
  <si>
    <t>pamorales021@gmail.com</t>
  </si>
  <si>
    <t>966004307</t>
  </si>
  <si>
    <t>josefarro694@gmail.com</t>
  </si>
  <si>
    <t>924575262</t>
  </si>
  <si>
    <t>terronescabrejos@gmail.com</t>
  </si>
  <si>
    <t>963483575</t>
  </si>
  <si>
    <t>jchicomacastañeda93@gmail.com</t>
  </si>
  <si>
    <t>953295093</t>
  </si>
  <si>
    <t>vierajja28@gmail.com</t>
  </si>
  <si>
    <t>900812430</t>
  </si>
  <si>
    <t>augustocespedeslucero32@gmail.com</t>
  </si>
  <si>
    <t>305-97916420-0-60</t>
  </si>
  <si>
    <t>0011-0579-0232091141</t>
  </si>
  <si>
    <t>305-14618841-0-92</t>
  </si>
  <si>
    <t>191-71074713-0-38</t>
  </si>
  <si>
    <t>305-73283973-0-01</t>
  </si>
  <si>
    <t>192-07405699-0-02</t>
  </si>
  <si>
    <t>305-11153155-0-00</t>
  </si>
  <si>
    <t>48763352</t>
  </si>
  <si>
    <t>FARRO SILVA SEGUNDO JOSE</t>
  </si>
  <si>
    <t>farrosilvasegundojose@gmail.com</t>
  </si>
  <si>
    <t>305-14695145-0-67</t>
  </si>
  <si>
    <t>44090061</t>
  </si>
  <si>
    <t>CAJUSOL VIDAURRE LUIS FELIFE</t>
  </si>
  <si>
    <t>17639255</t>
  </si>
  <si>
    <t>CHONATE VALLEJOS OSCAR ALBERTO</t>
  </si>
  <si>
    <t>46192434</t>
  </si>
  <si>
    <t>CAPITAN TELLO JAIRO IVAN</t>
  </si>
  <si>
    <t>42790639</t>
  </si>
  <si>
    <t>CHERRES BALLONA JOSE LUIS</t>
  </si>
  <si>
    <t>17434553</t>
  </si>
  <si>
    <t xml:space="preserve">GARCIA PISCOYA PEDRO EDGARDO </t>
  </si>
  <si>
    <t>40396180</t>
  </si>
  <si>
    <t>SANDOVAL HUIMAN JOSE ALBERTO</t>
  </si>
  <si>
    <t>76664052</t>
  </si>
  <si>
    <t>SILVA ICANAQUE CHRISTIAN ANDRES</t>
  </si>
  <si>
    <t>44132856</t>
  </si>
  <si>
    <t>PRADA FERRE CESAR AUGUSTO</t>
  </si>
  <si>
    <t>612741LCVUA7</t>
  </si>
  <si>
    <t>628851JCTIL4</t>
  </si>
  <si>
    <t>610261JCBRL4</t>
  </si>
  <si>
    <t>567351PGPCC3</t>
  </si>
  <si>
    <t>662391CSIVN5</t>
  </si>
  <si>
    <t>618241CPFDR1</t>
  </si>
  <si>
    <t>942675930</t>
  </si>
  <si>
    <t>cajusolvidaurreluisfelipe@gmail.com</t>
  </si>
  <si>
    <t>946105921</t>
  </si>
  <si>
    <t>912288427</t>
  </si>
  <si>
    <t>929714314</t>
  </si>
  <si>
    <t>josecherresballona742@gmail.com</t>
  </si>
  <si>
    <t>927818827</t>
  </si>
  <si>
    <t>pedrogp0314@gmail.com</t>
  </si>
  <si>
    <t>912960971</t>
  </si>
  <si>
    <t>sandovaljosealberto686@gmail.com</t>
  </si>
  <si>
    <t>922063418</t>
  </si>
  <si>
    <t>silvaicanaque@gmail.com</t>
  </si>
  <si>
    <t>964840897</t>
  </si>
  <si>
    <t>ceprafe.18.love@gmail.com</t>
  </si>
  <si>
    <t>375-92086877-0-03</t>
  </si>
  <si>
    <t>305-03502695-0-62</t>
  </si>
  <si>
    <t>0011-0814-0277446354-17</t>
  </si>
  <si>
    <t>305-00028703-0-80</t>
  </si>
  <si>
    <t>305-09169792-0-02</t>
  </si>
  <si>
    <t>305-07376780-0-79</t>
  </si>
  <si>
    <t>305-92744971-0-74</t>
  </si>
  <si>
    <t>192-2981055-0-65</t>
  </si>
  <si>
    <t>987906416</t>
  </si>
  <si>
    <t>910565290</t>
  </si>
  <si>
    <t>GELACIO LIZANA ALEX JOHN</t>
  </si>
  <si>
    <t>74841073</t>
  </si>
  <si>
    <t>TOGAS SANTOS WITSON</t>
  </si>
  <si>
    <t>687561WTSAT9</t>
  </si>
  <si>
    <t>920570896</t>
  </si>
  <si>
    <t>gelaciolizanaalexjohn@gmail.com</t>
  </si>
  <si>
    <t>901165620</t>
  </si>
  <si>
    <t>togassantoswitson2006@gmail.com</t>
  </si>
  <si>
    <t>305-14751753-0-47</t>
  </si>
  <si>
    <t>194-02626075-0-99</t>
  </si>
  <si>
    <t>honatevallejososcaralberto@gmail.com</t>
  </si>
  <si>
    <t>ivancapitantelloj@gmail.com</t>
  </si>
  <si>
    <t>41989492</t>
  </si>
  <si>
    <t>JIMENEZ ADRIANO FERNALI</t>
  </si>
  <si>
    <t>588541FJAEI6</t>
  </si>
  <si>
    <t>949797468</t>
  </si>
  <si>
    <t>fernali.15.leo@gmail.com</t>
  </si>
  <si>
    <t>475-93105960-0-81</t>
  </si>
  <si>
    <t>tineotineoindalesio@gmail.com</t>
  </si>
  <si>
    <t>475-507510263-0-82</t>
  </si>
  <si>
    <t>41509783</t>
  </si>
  <si>
    <t>44306186</t>
  </si>
  <si>
    <t>SILVA FLORES CARLOS ALEXANDER</t>
  </si>
  <si>
    <t>43136440</t>
  </si>
  <si>
    <t>CORONADO AQUINO JUAN MANUEL</t>
  </si>
  <si>
    <t>618421CSFVR5</t>
  </si>
  <si>
    <t>599111JCAOI2</t>
  </si>
  <si>
    <t>933023778</t>
  </si>
  <si>
    <t>carlonchosilva100@gmail.com</t>
  </si>
  <si>
    <t>924407757</t>
  </si>
  <si>
    <t>juanmanuelcoronadoaquino99@gmail.com</t>
  </si>
  <si>
    <t>475-90426915-0-75</t>
  </si>
  <si>
    <t>475-06977576-0-13</t>
  </si>
  <si>
    <t>80227697</t>
  </si>
  <si>
    <t>FLORES SERNAQUE BENEDO</t>
  </si>
  <si>
    <t>43926635</t>
  </si>
  <si>
    <t>SILVA VILLEGAS PERCY</t>
  </si>
  <si>
    <t>46065662</t>
  </si>
  <si>
    <t>80261423</t>
  </si>
  <si>
    <t>NAMUCHE FLORES JOSE JESUS</t>
  </si>
  <si>
    <t>41900645</t>
  </si>
  <si>
    <t>REYES MORE JUAN CESAR</t>
  </si>
  <si>
    <t>74352998</t>
  </si>
  <si>
    <t>NAVARRO AYALA PEDRO LUIS</t>
  </si>
  <si>
    <t>41071906</t>
  </si>
  <si>
    <t>COVEÑAS MONTERO DANY DANIEL</t>
  </si>
  <si>
    <t>609181PSVVL9</t>
  </si>
  <si>
    <t>625931BSSVV5</t>
  </si>
  <si>
    <t>585701JNFUR1</t>
  </si>
  <si>
    <t>603811JRMEE4</t>
  </si>
  <si>
    <t>658391PNAAL5</t>
  </si>
  <si>
    <t>598611DCMET1</t>
  </si>
  <si>
    <t>994081448</t>
  </si>
  <si>
    <t>floressernaquebenedo@gmail.com</t>
  </si>
  <si>
    <t>934010759</t>
  </si>
  <si>
    <t>percysilvavillegas@gmail.com</t>
  </si>
  <si>
    <t>936963522</t>
  </si>
  <si>
    <t>silvasilvaberly@gmail.com</t>
  </si>
  <si>
    <t>914099813</t>
  </si>
  <si>
    <t>jesusnamucheflores3@gmail.com</t>
  </si>
  <si>
    <t>922644927</t>
  </si>
  <si>
    <t>juanreyesmore0@gmail.com</t>
  </si>
  <si>
    <t>976626380</t>
  </si>
  <si>
    <t>pedro.luis14021998@gmail.com</t>
  </si>
  <si>
    <t>475-99776826-0-29</t>
  </si>
  <si>
    <t>475-74515645-0-85</t>
  </si>
  <si>
    <t>0011-01160200642393</t>
  </si>
  <si>
    <t>475-10692170-0-29</t>
  </si>
  <si>
    <t>0011-08140259422871</t>
  </si>
  <si>
    <t>475-14298820-0-10</t>
  </si>
  <si>
    <t>41389941</t>
  </si>
  <si>
    <t>CHANCAFE ANGELES JOSE ORLANDO</t>
  </si>
  <si>
    <t>16777649</t>
  </si>
  <si>
    <t>ÑIQUEN BELLO HUGO</t>
  </si>
  <si>
    <t>44935559</t>
  </si>
  <si>
    <t>ÑIQUEN ESQUECHE PERCY JAVIER</t>
  </si>
  <si>
    <t>75233536</t>
  </si>
  <si>
    <t>LUMBRE LOPEZ LUIS GUSTAVO</t>
  </si>
  <si>
    <t>598991JCANE5</t>
  </si>
  <si>
    <t>646601LLLBE2</t>
  </si>
  <si>
    <t>919533035</t>
  </si>
  <si>
    <t>josechancafe223@hotmail.com</t>
  </si>
  <si>
    <t>988647763</t>
  </si>
  <si>
    <t>hugoliquenbello@gmail.com</t>
  </si>
  <si>
    <t>962249217</t>
  </si>
  <si>
    <t>percyjavier897@gmail.com</t>
  </si>
  <si>
    <t>916541118</t>
  </si>
  <si>
    <t>lumbrelopezruiz@gmail.com</t>
  </si>
  <si>
    <t>570-74602486-0-99</t>
  </si>
  <si>
    <t>305-14796630-0-77</t>
  </si>
  <si>
    <t>305-14754320-0-40</t>
  </si>
  <si>
    <t>305-14810323-0-09</t>
  </si>
  <si>
    <t>907375095</t>
  </si>
  <si>
    <t>dany041081@gmail.com</t>
  </si>
  <si>
    <t xml:space="preserve">SERNAQUE ROMERO YULEYSI THAIS </t>
  </si>
  <si>
    <t>75751123</t>
  </si>
  <si>
    <t>NIZANA SERNAQUE LUIS EZNAYDER</t>
  </si>
  <si>
    <t>654191LNSAN0</t>
  </si>
  <si>
    <t>924198265</t>
  </si>
  <si>
    <t>nizanasernaqueluiseznayder@hotmail.com</t>
  </si>
  <si>
    <t>475-91409395-0-78</t>
  </si>
  <si>
    <t>MZ. H 0015 AA.HH JOSE CARLOS MARIATEGUI PIURA-PIURA-LA UNION</t>
  </si>
  <si>
    <t>BARRIO SAN JOSE PIURA-PIURA-LA UNION</t>
  </si>
  <si>
    <t>JR. LOS ANGELES 215 CASERIO SAN VICENTE PIURA-PIURA-LA UNION </t>
  </si>
  <si>
    <t>JR.FERMIN MALAGA 340 CASERIO TABLAZO NORTE PIURA-PIURA-LA UNION</t>
  </si>
  <si>
    <t>ASENT.H. 8 DE DICIEMBRE MZ. Ñ LT. 09 PIURA-PIURA-LA UNION</t>
  </si>
  <si>
    <t>CALLE BUENOS AIRES 307 LAMBAYEQUE-FERREÑAFE-FERREÑAFE </t>
  </si>
  <si>
    <t>CALLE SAN PEDRO 144 P.JOVEN GONZALES PRADA LAMBAYEQUE-FERREÑAFE-FERREÑAFE</t>
  </si>
  <si>
    <t>CALLE DEMETRIO PLAZA 470 LAMBAYEQUE-FERREÑAFE-PUEBLO NUEVO</t>
  </si>
  <si>
    <t>MZ. C LT. 19 LAMBAYEQUE-FERREÑAFE-PUEBLO NUEVO</t>
  </si>
  <si>
    <t>CALLE SALCEDO PASTOR 112 LAMBAYEQUE-FERREÑAFE-PUEBLO NUEVO</t>
  </si>
  <si>
    <t>MZ.D LT.10 LOTIZACION EL ALGODONAL LAMBAYEQUE-FERREÑAFE-FERREÑAFE</t>
  </si>
  <si>
    <t>ASENT.H. SANTA FELICIA MZ. F LT. 02 LAMBAYEQUE-FERREÑAFE-PUEBLO NUEVO</t>
  </si>
  <si>
    <t>CALLE SANTA ROSA 107 LAMBAYEQUE-FERREÑAFE-FERREÑAFE</t>
  </si>
  <si>
    <t>CALLE SIETE DE JUNIO 201 U.VECINAL GONZALES PRADA LAMBAYEQUE-FERREÑAFE-FERREÑAFE </t>
  </si>
  <si>
    <t>AV. MICHAEL FARADAY MZ K LT 09 ASENT.H. SICUANI LIMA-LIMA-ATE</t>
  </si>
  <si>
    <t>CALLE SAN MARTIN 532 PUEBLO JOVEN LAS MERCEDES LAMBAYEQUE-FERREÑAFE-FERREÑAFE</t>
  </si>
  <si>
    <t>CASERIO MOMAGPAMPA LAMBAYEQUE-FERREÑAFE-CAÑARIS</t>
  </si>
  <si>
    <t>CASERIO MAMAGPAMPA LAMBAYEQUE-FERREÑAFE-CAÑARIS</t>
  </si>
  <si>
    <t>AGRUP FAM MIRAFLORES DE CARABAYLLO MZ. N LT. 03 LIMA-LIMA-CARABAYLLO</t>
  </si>
  <si>
    <t>CALLE CUZCO 794 PIURA-SULLANA-BELLAVISTA</t>
  </si>
  <si>
    <t>COMUNID. SUYUPAMPA SECTOR CHILIN S/N PIURA-AYABACA-AYABACA</t>
  </si>
  <si>
    <t>CASERIO SANTA ISABEL MZ. A LAMBAYEQUE-LAMBAYEQUE-PACORA</t>
  </si>
  <si>
    <t>COM. CUJACA SECTOR RODEOPAMPA S/N PIURA-AYABACA-AYABACA </t>
  </si>
  <si>
    <t>CALLE UNION-100 PIURA-PIURA-LA UNION</t>
  </si>
  <si>
    <t>ASENT.H.CAMPO POLO CALLE SAN MIGUEL MZ.K LOTE 16 PIURA-PIURA-CASTILLA </t>
  </si>
  <si>
    <t>MZ.C LT.6 CMTE.26 C NUEVA ESPERANZA LIMA-LIMA-VILLA MARIA DEL TRIUNFO</t>
  </si>
  <si>
    <t>CALLE SANCHEZ CERRO S/N PIURA-PIURA-LA ARENA</t>
  </si>
  <si>
    <t>CAS. TEJEDORES 9-6 PIURA-PIURA-TAMBO GRANDE</t>
  </si>
  <si>
    <t>CALLE NICOLAS DE PIEROLA 166 P.JOVEN ATUSPARIAS LAMBAYEQUE-CHICLAYO-JOSE LEONARDO ORTIZ</t>
  </si>
  <si>
    <t>ASENT.H. NUEVO CASTILLA MZ. K LT. 27 PIURA-PIURA-CASTILLA</t>
  </si>
  <si>
    <t>MZ D LT 25 ASENT H LOS ALMENDROS PIURA-PIURA-CASTILLA</t>
  </si>
  <si>
    <t>AV. RAMON CASTILLA 991 TUMBES-TUMBES-TUMBES</t>
  </si>
  <si>
    <t>PJ C D VELASCO 143 BARRIO SAN NICOLAS- EL TABLAZO TUMBES-TUMBES-TUMBES</t>
  </si>
  <si>
    <t>BARRIO SAN JOSE CALLE MAYOR NOVOA 111 TUMBES-TUMBES-TUMBES</t>
  </si>
  <si>
    <t>CASERIO AMUSUY LAMBAYEQUE-FERREÑAFE-INCAHUASI </t>
  </si>
  <si>
    <t>CALLE CAHUIDE 581 LAMBAYEQUE-FERREÑAFE-PUEBLO NUEVO</t>
  </si>
  <si>
    <t>CALLE SANTA LUCIA 206 LAMBAYEQUE-FERREÑAFE-PUEBLO NUEVO</t>
  </si>
  <si>
    <t>CALLE AUGUSTO B. LEGUIA 569 LAMBAYEQUE-FERREÑAFE-FERREÑAFE </t>
  </si>
  <si>
    <t>CALLE CESAR SOLIS BARRAGAN PUEBLO JOVEN LOS ANGELES MZ. A LT. 15 LAMBAYEQUE-FERREÑAFE-FERREÑAFE</t>
  </si>
  <si>
    <t>CALLE FRANCISCO GONZAES BURGA 370 LAMBAYEQUE-FERREÑAFE-PUEBLO NUEVO</t>
  </si>
  <si>
    <t>UNION S/N LAMBAYEQUE-FERREÑAFE-INCAHUASI</t>
  </si>
  <si>
    <t>AV. EL EJERCITO 524-A P.J. 9 DE OCTUBRE LAMBAYEQUE-CHICLAYO-CHICLAYO </t>
  </si>
  <si>
    <t>AV. TACNA 1090 P.JOVEN SAN JUAN BOSCO LAMBAYEQUE-FERREÑAFE-FERREÑAFE</t>
  </si>
  <si>
    <t>CALLE DOS DE MAYO MZ H P. JOVEN ALTO PERU LAMBAYEQUE-FERREÑAFE-FERREÑAFE</t>
  </si>
  <si>
    <t>CALLE SAN MARTIN 908 LAMBAYEQUE-FERREÑAFE-FERREÑAFE</t>
  </si>
  <si>
    <t>CALLE BRITALDO GONZALES 375 LAMBAYEQUE-FERREÑAFE-PUEBLO NUEVO</t>
  </si>
  <si>
    <t>CALLE ILO 119 LAMBAYEQUE-FERREÑAFE-FERREÑAFE </t>
  </si>
  <si>
    <t>CAMPIÑA HUAMANTANGA LAMBAYEQUE-FERREÑAFE-PUEBLO NUEVO</t>
  </si>
  <si>
    <t>AV. AUGUSTO B. LEGUIA 101 LAMBAYEQUE-FERREÑAFE-PUEBLO NUEVO</t>
  </si>
  <si>
    <t>CALLE RAMON CASTILLA 176 PUEBLO JOVEN INDOAMERICA LAMBAYEQUE-FERREÑAFE-PUEBLO NUEVO</t>
  </si>
  <si>
    <t>CALLE CARLOS PESTANA 110 P.JOVEN LUIS HEYSEN LAMBAYEQUE-CHICLAYO-CHICLAYO </t>
  </si>
  <si>
    <t>CASERIO TIERRA NEGRA S/N PIURA-HUANCABAMBA-SONDORILLO </t>
  </si>
  <si>
    <t>PP.JJ. TACALA MZ. M17 LT. 03 PIURA-PIURA-CASTILLA</t>
  </si>
  <si>
    <t>JR. 2 S/N CASERIO DOS ALTOS SUR PIURA-PIURA-LA UNION</t>
  </si>
  <si>
    <t>PROLONG. JUAN PEZET 338 URB. RETABLO 1RA.ETAPA LIMA-LIMA-COMAS</t>
  </si>
  <si>
    <t>CALLE PRINCIPAL 146 VILLA VICHAYAL PIURA-PIURA-LA ARENA</t>
  </si>
  <si>
    <t>CALLE LIMA 1331 PIURA-PIURA-LA UNION</t>
  </si>
  <si>
    <t>ASENT.H.8 DE DICIEMBRE CALLE CAJAMARCA S/N PIURA-PIURA-LA UNION</t>
  </si>
  <si>
    <t>ASENT.H. LOS JARDINES II ETAPA MZ. K LT. 14 PIURA-SECHURA-SECHURA </t>
  </si>
  <si>
    <t>CALLE R.CASTILLA S/N SINCHAO GRANDE PIURA-PIURA-EL TALLAN</t>
  </si>
  <si>
    <t>CIUDAD ETEN MZ. 39 LT. 09 LAMBAYEQUE-CHICLAYO-ETEN</t>
  </si>
  <si>
    <t>CL.JR.JUNIN 124 LAMBAYEQUE-CHICLAYO-ETEN</t>
  </si>
  <si>
    <t>CALLE MARISCAL CASTILLA 335 LAMBAYEQUE-CHICLAYO-ETEN</t>
  </si>
  <si>
    <t>CALLE JUNIN 250 LAMBAYEQUE-CHICLAYO-ETEN</t>
  </si>
  <si>
    <t>678371JBIUN0</t>
  </si>
  <si>
    <t>642611KCNRA9</t>
  </si>
  <si>
    <t>684231JZSAC6</t>
  </si>
  <si>
    <t>633860CSTUA0</t>
  </si>
  <si>
    <t>691981MLZIA7</t>
  </si>
  <si>
    <t>jes8714307@gmail.com</t>
  </si>
  <si>
    <t>48445386</t>
  </si>
  <si>
    <t>HUANCAS HUAMAN LUIS ALBERTO</t>
  </si>
  <si>
    <t>10404359</t>
  </si>
  <si>
    <t>PEREA SANCHEZ  GUILIBER</t>
  </si>
  <si>
    <t>17639610</t>
  </si>
  <si>
    <t>CHONATE PURISACA JOSE EDUARDO</t>
  </si>
  <si>
    <t>40424061</t>
  </si>
  <si>
    <t>RIVAS PASACHE ORLANDO</t>
  </si>
  <si>
    <t>346361LHHNM0</t>
  </si>
  <si>
    <t>948084160</t>
  </si>
  <si>
    <t>huancasalberto10@gmail.com</t>
  </si>
  <si>
    <t>905565551</t>
  </si>
  <si>
    <t>guiliberpereasanchez7@gmail.com</t>
  </si>
  <si>
    <t>902363673</t>
  </si>
  <si>
    <t>eduardochonate00@gmail.com</t>
  </si>
  <si>
    <t>914738429</t>
  </si>
  <si>
    <t>pasache20@hotmail.com</t>
  </si>
  <si>
    <t>535-91608103-0-55</t>
  </si>
  <si>
    <t>475-03950667-0-30</t>
  </si>
  <si>
    <t>003-700-013403918123-22</t>
  </si>
  <si>
    <t>003-367-013116473418-01</t>
  </si>
  <si>
    <t>568531GPSEC0</t>
  </si>
  <si>
    <t>581921JCPNI7</t>
  </si>
  <si>
    <t>591461ORPAA3</t>
  </si>
  <si>
    <t>76660627</t>
  </si>
  <si>
    <t>ARANA RUMICHE KEVIN ALBERTO</t>
  </si>
  <si>
    <t>929715179</t>
  </si>
  <si>
    <t>475-14871207-0-79</t>
  </si>
  <si>
    <t>78201250</t>
  </si>
  <si>
    <t>CHERO CHIROQUE JUAN CARLOS</t>
  </si>
  <si>
    <t>658481JCCRR8</t>
  </si>
  <si>
    <t>922087459</t>
  </si>
  <si>
    <t>carloscherochiroque928@gmail.com</t>
  </si>
  <si>
    <t>001105790218571450</t>
  </si>
  <si>
    <t>47397393</t>
  </si>
  <si>
    <t>72099522</t>
  </si>
  <si>
    <t>CORDOVA ROMAN JUSTO WLADIMIR</t>
  </si>
  <si>
    <t>639211ALYCU0</t>
  </si>
  <si>
    <t>999529380</t>
  </si>
  <si>
    <t>albert_93_15@hotmail.com</t>
  </si>
  <si>
    <t>900230355</t>
  </si>
  <si>
    <t>justocordova@gmail.com</t>
  </si>
  <si>
    <t>475-08795080-0-76</t>
  </si>
  <si>
    <t>003-712-013476632045-78</t>
  </si>
  <si>
    <t>PULACHE PRADO JOSE WILMER</t>
  </si>
  <si>
    <t>TINEO TINEO YNDALESIO</t>
  </si>
  <si>
    <t>NEYRA HERRERA ARCENIO</t>
  </si>
  <si>
    <t>45036198</t>
  </si>
  <si>
    <t>ROJAS  CARBONEL EDUARDO ISMAEL</t>
  </si>
  <si>
    <t>47791682</t>
  </si>
  <si>
    <t>46197266</t>
  </si>
  <si>
    <t>CORONADO VEGA WALTER</t>
  </si>
  <si>
    <t>75433719</t>
  </si>
  <si>
    <t>ORDINOLA SANTOS JUBER JHAN CARLOS</t>
  </si>
  <si>
    <t>33667413</t>
  </si>
  <si>
    <t>RODRIGUEZ CENTURION SEGUNDO NOLBERTO</t>
  </si>
  <si>
    <t>75540211</t>
  </si>
  <si>
    <t>RAMOS BUSTAMANTE CRISTIAN ANDRE</t>
  </si>
  <si>
    <t>43046422</t>
  </si>
  <si>
    <t>RODRIGUEZ TERRAZOS LUIS OSCAR</t>
  </si>
  <si>
    <t>45525486</t>
  </si>
  <si>
    <t>ESTEVES GARCIA CARLOS ESMARO</t>
  </si>
  <si>
    <t>622551ERCAB7</t>
  </si>
  <si>
    <t>641321PFRNA6</t>
  </si>
  <si>
    <t>657421JOSIT6</t>
  </si>
  <si>
    <t>529541SRCRT0</t>
  </si>
  <si>
    <t>662111CRBOT8</t>
  </si>
  <si>
    <t>609611LRTRR4</t>
  </si>
  <si>
    <t>623371CEGEC3</t>
  </si>
  <si>
    <t>ediroca55@gmail.com</t>
  </si>
  <si>
    <t>piscoyavirginia6@gmail.com</t>
  </si>
  <si>
    <t>coronado,vega1@gmail.com</t>
  </si>
  <si>
    <t>cramosb1999@gmail.com</t>
  </si>
  <si>
    <t>freddit071007@gmail.com</t>
  </si>
  <si>
    <t>carlosestevesgarcia@gmail.com</t>
  </si>
  <si>
    <t>961878282</t>
  </si>
  <si>
    <t>913184172</t>
  </si>
  <si>
    <t>959406933</t>
  </si>
  <si>
    <t>995190337</t>
  </si>
  <si>
    <t>953508679</t>
  </si>
  <si>
    <t>930129693</t>
  </si>
  <si>
    <t>305-94194621-0-68</t>
  </si>
  <si>
    <t>305-70482534-0-65</t>
  </si>
  <si>
    <t>305-10308480-0-92</t>
  </si>
  <si>
    <t>0011-0814-0277171371</t>
  </si>
  <si>
    <t>440-99423277-0-74</t>
  </si>
  <si>
    <t>932843212</t>
  </si>
  <si>
    <t>17447922</t>
  </si>
  <si>
    <t>DE LA CRUZ CARLOS EVARISTO</t>
  </si>
  <si>
    <t>10491191</t>
  </si>
  <si>
    <t>SIRLOPU VALENCIA CARLOS ENRIQUE</t>
  </si>
  <si>
    <t>17447479</t>
  </si>
  <si>
    <t>CARRILLO DE LOS SANTOS JUAN CRISTOBAL</t>
  </si>
  <si>
    <t>47870130</t>
  </si>
  <si>
    <t>ESPINOZA MINGUILLO YENNER MARTIN</t>
  </si>
  <si>
    <t>248091CSVLE5</t>
  </si>
  <si>
    <t>569031JCSRT6</t>
  </si>
  <si>
    <t>638021YEMIG8</t>
  </si>
  <si>
    <t>923721673</t>
  </si>
  <si>
    <t>evaristodelacruzcarlos578@gmail.com</t>
  </si>
  <si>
    <t>922686813</t>
  </si>
  <si>
    <t>carlossirlopuvalencia47@hotmail.com</t>
  </si>
  <si>
    <t>984593932</t>
  </si>
  <si>
    <t>juan17447479@gmail.com</t>
  </si>
  <si>
    <t>902128208</t>
  </si>
  <si>
    <t>yennerespinozaminguillo@gmail.com</t>
  </si>
  <si>
    <t>305-14892125-0-37</t>
  </si>
  <si>
    <t>0011-0579-0235636564</t>
  </si>
  <si>
    <t>0011-0287-0200406577</t>
  </si>
  <si>
    <t>983906720</t>
  </si>
  <si>
    <t>elychinguel@gmail.com</t>
  </si>
  <si>
    <t>375-06080485-0-61</t>
  </si>
  <si>
    <t>947137156</t>
  </si>
  <si>
    <t>0011-0814-130279872911</t>
  </si>
  <si>
    <t>72086995</t>
  </si>
  <si>
    <t>CARRILLO PEÑA FILADELFO</t>
  </si>
  <si>
    <t>42689663</t>
  </si>
  <si>
    <t>CARRILLO INOÑAN CARLOS JULIO</t>
  </si>
  <si>
    <t>47835385</t>
  </si>
  <si>
    <t>BALCAZAR IPANAQUE ROYER ALEXANDER</t>
  </si>
  <si>
    <t>73135862</t>
  </si>
  <si>
    <t>CHANCAFE NECIOSUP RONNY JOHAN</t>
  </si>
  <si>
    <t>639771RBICN1</t>
  </si>
  <si>
    <t>665201RCNNI0</t>
  </si>
  <si>
    <t>985995427</t>
  </si>
  <si>
    <t>jshonmaicolcarrillo@gmail.com</t>
  </si>
  <si>
    <t>907073617</t>
  </si>
  <si>
    <t>Inoñan123@gmail. Com</t>
  </si>
  <si>
    <t>949786866</t>
  </si>
  <si>
    <t>rjbalcazar23@gmail.com</t>
  </si>
  <si>
    <t>981653603</t>
  </si>
  <si>
    <t>ronny.yohan.1999@gmail.com</t>
  </si>
  <si>
    <t>475-14917418-0-56</t>
  </si>
  <si>
    <t>305-14978686-0-71</t>
  </si>
  <si>
    <t>305-71947577-0-05</t>
  </si>
  <si>
    <t>305-93301794-0-22</t>
  </si>
  <si>
    <t>681961CFAXO8</t>
  </si>
  <si>
    <t>930847598</t>
  </si>
  <si>
    <t>jubeordinola60@gmail.com</t>
  </si>
  <si>
    <t>934326865</t>
  </si>
  <si>
    <t>rodriguezcenturionsegundonolberto@gmail.com</t>
  </si>
  <si>
    <t>305-14947081-0-47</t>
  </si>
  <si>
    <t>305-14901450-0-56</t>
  </si>
  <si>
    <t>305-99149343-0-37</t>
  </si>
  <si>
    <t>0011-0348-0200379716</t>
  </si>
  <si>
    <t>305-08374654-0-33</t>
  </si>
  <si>
    <t>305-99673274-0-60</t>
  </si>
  <si>
    <t>305-39258651-0-89</t>
  </si>
  <si>
    <t>921250029</t>
  </si>
  <si>
    <t>16780504</t>
  </si>
  <si>
    <t>NUÑEZ CEVALLOS GRISELDO</t>
  </si>
  <si>
    <t>550801GNCEA5</t>
  </si>
  <si>
    <t>910881253</t>
  </si>
  <si>
    <t>griseldon@gmail.com</t>
  </si>
  <si>
    <t>0011-0268-05-0200400664</t>
  </si>
  <si>
    <t>916362851</t>
  </si>
  <si>
    <t>marcosramossosa22.1971@gmail.com</t>
  </si>
  <si>
    <t>001106670200426030</t>
  </si>
  <si>
    <t>jesusjoelneiraneira@gmail.com</t>
  </si>
  <si>
    <t>018227004227731929-91</t>
  </si>
  <si>
    <t>74727690</t>
  </si>
  <si>
    <t>GARCIA SAAVEDRA RONALD ALEXANDER</t>
  </si>
  <si>
    <t>916679847</t>
  </si>
  <si>
    <t>rg6096038@gmail.com</t>
  </si>
  <si>
    <t>018-636-004219185354-10</t>
  </si>
  <si>
    <t>80311757</t>
  </si>
  <si>
    <t>VELASQUEZ CHAVEZ FREDDY ENRIQUE</t>
  </si>
  <si>
    <t>47859746</t>
  </si>
  <si>
    <t>FLORES  PISCOYA MIGUEL ANGEL</t>
  </si>
  <si>
    <t>47328907</t>
  </si>
  <si>
    <t>SANCHEZ  RAMOS  CARLOS ENRIQUE</t>
  </si>
  <si>
    <t>17439524</t>
  </si>
  <si>
    <t>RODRIGUEZ GOMEZ JULIAN</t>
  </si>
  <si>
    <t>80306121</t>
  </si>
  <si>
    <t>LA SERNA HUAMAN SEGUNDO FAUSTO</t>
  </si>
  <si>
    <t>47619558</t>
  </si>
  <si>
    <t>LUCERO PURIHUAMAN  HUMBERTO</t>
  </si>
  <si>
    <t>76265513</t>
  </si>
  <si>
    <t>SANCHEZ LUCERO JULIAN</t>
  </si>
  <si>
    <t>48249575</t>
  </si>
  <si>
    <t>SANTISTEBAN SILVA CARLOS ALFREDO</t>
  </si>
  <si>
    <t>41846597</t>
  </si>
  <si>
    <t>CARLOS QUIESQUEN ROBERTO</t>
  </si>
  <si>
    <t>41595057</t>
  </si>
  <si>
    <t>SANCHEZ PURIZACA HEBERT JOSE</t>
  </si>
  <si>
    <t>46825662</t>
  </si>
  <si>
    <t>MILLONES VIDAURRE SALVADOR YOON CARLOS</t>
  </si>
  <si>
    <t>46885578</t>
  </si>
  <si>
    <t>TEJADA SANTOS FERNANDO</t>
  </si>
  <si>
    <t>46546593</t>
  </si>
  <si>
    <t>PURIZACA RAMIREZ CESAR ALONSO</t>
  </si>
  <si>
    <t>45791129</t>
  </si>
  <si>
    <t>QUISPE SOSA GUILLERMO</t>
  </si>
  <si>
    <t>73584517</t>
  </si>
  <si>
    <t>MANAYAY LUCERO MIGUEL HUMBERTO</t>
  </si>
  <si>
    <t>44493248</t>
  </si>
  <si>
    <t>BAUTISTA SERQUEN ALAN LEONARDO</t>
  </si>
  <si>
    <t>75803468</t>
  </si>
  <si>
    <t>PRIMO VASQUEZ JUAN ADRIAN</t>
  </si>
  <si>
    <t>590811FVCAV4</t>
  </si>
  <si>
    <t>641741MFPRC9</t>
  </si>
  <si>
    <t>567631JRGRE2</t>
  </si>
  <si>
    <t>573901SSHNM6</t>
  </si>
  <si>
    <t>637491HLPEI1</t>
  </si>
  <si>
    <t>650171JSLCE7</t>
  </si>
  <si>
    <t>593561HSPCI9</t>
  </si>
  <si>
    <t>626961SMVLA2</t>
  </si>
  <si>
    <t>632341FTSET0</t>
  </si>
  <si>
    <t>626921GQSSA0</t>
  </si>
  <si>
    <t>661941MMLAE5</t>
  </si>
  <si>
    <t>611611ABSTQ2</t>
  </si>
  <si>
    <t>665031JPVMQ8</t>
  </si>
  <si>
    <t>969535129</t>
  </si>
  <si>
    <t>velasquezchavezfreddyenrique@gmail.com</t>
  </si>
  <si>
    <t>978698743</t>
  </si>
  <si>
    <t>gvstavoflorespiscoya@gmail.com</t>
  </si>
  <si>
    <t>924254948</t>
  </si>
  <si>
    <t>sanchezramoscarlosenrique3@gmail.com</t>
  </si>
  <si>
    <t>979925028</t>
  </si>
  <si>
    <t>julian1973gomez@gmail.com</t>
  </si>
  <si>
    <t>907664465</t>
  </si>
  <si>
    <t>segundolasernahuaman@gmail.com</t>
  </si>
  <si>
    <t>959832491</t>
  </si>
  <si>
    <t>juliangeminis27@gmail.com</t>
  </si>
  <si>
    <t>960157159</t>
  </si>
  <si>
    <t>juliansanchezlucero1995@gmail.com</t>
  </si>
  <si>
    <t>989401835</t>
  </si>
  <si>
    <t>santistebansilvaa@gmail.com</t>
  </si>
  <si>
    <t>960550180</t>
  </si>
  <si>
    <t>carlosquiessquenroberto@gmail.com</t>
  </si>
  <si>
    <t>910645375</t>
  </si>
  <si>
    <t>jcmillones@gmail.com</t>
  </si>
  <si>
    <t>991739465</t>
  </si>
  <si>
    <t>fernandojosetejadasantos@gmail.com</t>
  </si>
  <si>
    <t>952237451</t>
  </si>
  <si>
    <t>purizacaramirezcesaralonso@gmail.com</t>
  </si>
  <si>
    <t>942802519</t>
  </si>
  <si>
    <t>guiyequispe05@gmail.com</t>
  </si>
  <si>
    <t>939953995</t>
  </si>
  <si>
    <t>mhumbertomanayay@gmail.com</t>
  </si>
  <si>
    <t>921355457</t>
  </si>
  <si>
    <t>alanbautistaserquen31@gmail.com</t>
  </si>
  <si>
    <t>917443614</t>
  </si>
  <si>
    <t>primovasquezjuanadrian@gmail.com</t>
  </si>
  <si>
    <t>191--37534346-0-79</t>
  </si>
  <si>
    <t>0011-0814-0291686724-11</t>
  </si>
  <si>
    <t>305-95201371-0-87</t>
  </si>
  <si>
    <t>555-12140368-0-37</t>
  </si>
  <si>
    <t>310-72482572-0-10</t>
  </si>
  <si>
    <t>305-09251650-0-88</t>
  </si>
  <si>
    <t>415-07040578-0-93</t>
  </si>
  <si>
    <t>305-15011118-0-33</t>
  </si>
  <si>
    <t>475-09413942-0-90</t>
  </si>
  <si>
    <t>191-90214367-0-21</t>
  </si>
  <si>
    <t>305-99038430-0-04</t>
  </si>
  <si>
    <t>411-501228752-0-61</t>
  </si>
  <si>
    <t>41927990</t>
  </si>
  <si>
    <t>SANCHEZ DIAZ  HANSEL DEINY</t>
  </si>
  <si>
    <t>604981HSDCZ2</t>
  </si>
  <si>
    <t>992933685</t>
  </si>
  <si>
    <t>hannsell@hotmail.com</t>
  </si>
  <si>
    <t>305-04570952-010</t>
  </si>
  <si>
    <t>76143710</t>
  </si>
  <si>
    <t>ÑIQUEN LUMBRE PAUL ALEXANDER</t>
  </si>
  <si>
    <t>16789057</t>
  </si>
  <si>
    <t>VILLALOBOS  BULNES HENRY VICENTE</t>
  </si>
  <si>
    <t>46296046</t>
  </si>
  <si>
    <t>SANTISTEBAN  CORONADO JUAN WILMER</t>
  </si>
  <si>
    <t>48424972</t>
  </si>
  <si>
    <t>CAJO TENORIO ESGARDO JASINTO</t>
  </si>
  <si>
    <t>44897530</t>
  </si>
  <si>
    <t>COLLAZOS JULCA TITO WALTER</t>
  </si>
  <si>
    <t>73577984</t>
  </si>
  <si>
    <t>SANCHEZ SANCHEZ ANGEL JESUS</t>
  </si>
  <si>
    <t>659471PÑLUB0</t>
  </si>
  <si>
    <t>583851HVBLN1</t>
  </si>
  <si>
    <t>644581ECTOO6</t>
  </si>
  <si>
    <t>621661TCJLC4</t>
  </si>
  <si>
    <t>673681ASSCC3</t>
  </si>
  <si>
    <t>988181400</t>
  </si>
  <si>
    <t>916074831</t>
  </si>
  <si>
    <t>928383136</t>
  </si>
  <si>
    <t>santistebancoronadojuanwilmer@gmail.com</t>
  </si>
  <si>
    <t>946139952</t>
  </si>
  <si>
    <t>edgarcajotenorio@gmail.com</t>
  </si>
  <si>
    <t>964031037</t>
  </si>
  <si>
    <t>collazosjulcatito@gmail.com</t>
  </si>
  <si>
    <t>934086586</t>
  </si>
  <si>
    <t>angelsanchez122456@gmail.com</t>
  </si>
  <si>
    <t>305-06348872-0-88</t>
  </si>
  <si>
    <t>0011-0814-0291725711-11</t>
  </si>
  <si>
    <t>0011-0579-0217406586</t>
  </si>
  <si>
    <t>305-95278048-0-38</t>
  </si>
  <si>
    <t>62956508</t>
  </si>
  <si>
    <t>ROSILLO GARCIA CARLOS GABRIEL</t>
  </si>
  <si>
    <t>944584547</t>
  </si>
  <si>
    <t>carlosgabrielrosillogarcia33@gmail.com</t>
  </si>
  <si>
    <t>663771JGZCA7</t>
  </si>
  <si>
    <t>305-93029013-0-86</t>
  </si>
  <si>
    <t>0011-0814-0225417925</t>
  </si>
  <si>
    <t>42952188</t>
  </si>
  <si>
    <t>PAICO YOVERA CESAR AUGUSTO</t>
  </si>
  <si>
    <t>611781CPYCE2</t>
  </si>
  <si>
    <t>994484597</t>
  </si>
  <si>
    <t>cesarpayovel@gmail.com</t>
  </si>
  <si>
    <t>475-76188223-0-58</t>
  </si>
  <si>
    <t>41475714</t>
  </si>
  <si>
    <t>VALDIVIEZO ANCAJIMA ALEXANDER</t>
  </si>
  <si>
    <t>969223550</t>
  </si>
  <si>
    <t>valdiviezoancajimaalex77@gmail.com</t>
  </si>
  <si>
    <t>475-92663788-0-42</t>
  </si>
  <si>
    <t>73856952</t>
  </si>
  <si>
    <t>IPANAQUE CALLE BRYAN JOEL</t>
  </si>
  <si>
    <t>680321BICNL5</t>
  </si>
  <si>
    <t>957688564</t>
  </si>
  <si>
    <t>brayancalle170518@gmail.com</t>
  </si>
  <si>
    <t>45952123</t>
  </si>
  <si>
    <t>BANCES OJEDA EDSON JAVIIER</t>
  </si>
  <si>
    <t>41287551</t>
  </si>
  <si>
    <t>CHIROQUE ATOCHE FREDDY</t>
  </si>
  <si>
    <t>73334053</t>
  </si>
  <si>
    <t>PURIHUAMAN ALBERCA VICTOR</t>
  </si>
  <si>
    <t>44090063</t>
  </si>
  <si>
    <t>BARRIOS HUAMAN JAVIER</t>
  </si>
  <si>
    <t>40042746</t>
  </si>
  <si>
    <t>GINES SILVA JUAN CARLOS</t>
  </si>
  <si>
    <t>45258175</t>
  </si>
  <si>
    <t>OBLITAS PACHON EDINSON CLIVE</t>
  </si>
  <si>
    <t>43315992</t>
  </si>
  <si>
    <t>CAJO CARLOS DALMACIO</t>
  </si>
  <si>
    <t>47511487</t>
  </si>
  <si>
    <t>RAMON HUAMAN PERCY DAVID</t>
  </si>
  <si>
    <t>48508654</t>
  </si>
  <si>
    <t>BERNILLA ROQUE EVARISTO</t>
  </si>
  <si>
    <t>40782551</t>
  </si>
  <si>
    <t>YAMPUFE VILCABANA JUAN MANUEL</t>
  </si>
  <si>
    <t>16582483</t>
  </si>
  <si>
    <t>DE LA CRUZ  ELERA WILLIAM</t>
  </si>
  <si>
    <t>619601EBOCD6</t>
  </si>
  <si>
    <t>953236443</t>
  </si>
  <si>
    <t>bancesojedaedsonjavier@gmail.com</t>
  </si>
  <si>
    <t>596361FCARC2</t>
  </si>
  <si>
    <t>925104188</t>
  </si>
  <si>
    <t>chiroqueatochefreddy70@gmail.com</t>
  </si>
  <si>
    <t>918404250</t>
  </si>
  <si>
    <t>albercapurihuaman24@gmail.com</t>
  </si>
  <si>
    <t>475-14936218-0-46</t>
  </si>
  <si>
    <t>611661JBHRM3</t>
  </si>
  <si>
    <t>601281EOPIH2</t>
  </si>
  <si>
    <t>623281PRHOM7</t>
  </si>
  <si>
    <t>544041WCEZR7</t>
  </si>
  <si>
    <t>javierbarrioshuaman212@hotmail.com</t>
  </si>
  <si>
    <t>974370794</t>
  </si>
  <si>
    <t>carlos20gines@gmail.com</t>
  </si>
  <si>
    <t>edyoblitas022@gmail.com</t>
  </si>
  <si>
    <t>989549471</t>
  </si>
  <si>
    <t>dcajoc1112@gmail.com</t>
  </si>
  <si>
    <t>917046025</t>
  </si>
  <si>
    <t>percydavidramonhuaman@gmail.com</t>
  </si>
  <si>
    <t>942881091</t>
  </si>
  <si>
    <t>bernillaevaristo77@gmail.com</t>
  </si>
  <si>
    <t>904971360</t>
  </si>
  <si>
    <t>jumayavi.79@gmail.com</t>
  </si>
  <si>
    <t>917154057</t>
  </si>
  <si>
    <t>williamdela22@gmail.com</t>
  </si>
  <si>
    <t>191-01788354-0-16</t>
  </si>
  <si>
    <t>305-95708995-0-37</t>
  </si>
  <si>
    <t>0011-0285-020254235340</t>
  </si>
  <si>
    <t>191-92997237-0-00</t>
  </si>
  <si>
    <t>305-06418715-0-37</t>
  </si>
  <si>
    <t>931425968</t>
  </si>
  <si>
    <t>sergiorojasc1987@gmail.com</t>
  </si>
  <si>
    <t>475-96657483-0-77</t>
  </si>
  <si>
    <t>659661EACIT6</t>
  </si>
  <si>
    <t>951638938</t>
  </si>
  <si>
    <t>elvisorlandoaquinocastillo36@gmail.com</t>
  </si>
  <si>
    <t>475-07413796-0-40</t>
  </si>
  <si>
    <t>903479381</t>
  </si>
  <si>
    <t>danny_sc81@hotmail.com</t>
  </si>
  <si>
    <t>475-98250821-0-11</t>
  </si>
  <si>
    <t>47207203</t>
  </si>
  <si>
    <t>GARCIA CHOQUEHUANCA NECTALI</t>
  </si>
  <si>
    <t>631701NGCCQ9</t>
  </si>
  <si>
    <t>929392086</t>
  </si>
  <si>
    <t>eliog0976@gmail.com</t>
  </si>
  <si>
    <t>570-79330659-0-32</t>
  </si>
  <si>
    <t>998286094</t>
  </si>
  <si>
    <t>farfanobleal@gmail.com</t>
  </si>
  <si>
    <t>935475980</t>
  </si>
  <si>
    <t>achezpurizacahebertjose@gmail.com</t>
  </si>
  <si>
    <t>iquenlumbrepaulalexander@gmail.com</t>
  </si>
  <si>
    <t>illalobosbulneshenry77@gmail.com</t>
  </si>
  <si>
    <t>42780662</t>
  </si>
  <si>
    <t>VILCHEZ VILCHEZ GUILERMO</t>
  </si>
  <si>
    <t>610611GVVCC0</t>
  </si>
  <si>
    <t>923971288</t>
  </si>
  <si>
    <t>vilchezvilchezguillermo191@gmail.com</t>
  </si>
  <si>
    <t>475-08154663-0-91</t>
  </si>
  <si>
    <t>47439713</t>
  </si>
  <si>
    <t>DELGADO SANTISTEBAN  DANNY DANIEL</t>
  </si>
  <si>
    <t>639251DDSGT4</t>
  </si>
  <si>
    <t>982420032</t>
  </si>
  <si>
    <t>dannydelgado@gmail.com</t>
  </si>
  <si>
    <t>75499256</t>
  </si>
  <si>
    <t>AGUILAR SALDARRIAGA LUIS LEONARDO</t>
  </si>
  <si>
    <t>946752171</t>
  </si>
  <si>
    <t>aguilarsaldarriagaluisleonardo@gmail.com</t>
  </si>
  <si>
    <t>575-15178057-0-29</t>
  </si>
  <si>
    <t>956350284</t>
  </si>
  <si>
    <t>920503689</t>
  </si>
  <si>
    <t>801-080-210016473266-37</t>
  </si>
  <si>
    <t>801-027-210011741053-46</t>
  </si>
  <si>
    <t>952492607</t>
  </si>
  <si>
    <t>daga.darwin@gmail.com</t>
  </si>
  <si>
    <t>17435664</t>
  </si>
  <si>
    <t>SANCHEZ QUISPE MAURICIO</t>
  </si>
  <si>
    <t>FERNANDEZ RIOS MAXIMILIANO OMAR</t>
  </si>
  <si>
    <t>73577330</t>
  </si>
  <si>
    <t>VILCABANA  REYES SEGUNDO ASUNCION</t>
  </si>
  <si>
    <t>44718689</t>
  </si>
  <si>
    <t>CORONADO CHIROQUE JUAN ERNESTO</t>
  </si>
  <si>
    <t>46884811</t>
  </si>
  <si>
    <t>PAICO BERNILLA LUIS ALBERTO</t>
  </si>
  <si>
    <t>74070846</t>
  </si>
  <si>
    <t>NIZAMA  FARRO MIGUEL ANGEL</t>
  </si>
  <si>
    <t>75836724</t>
  </si>
  <si>
    <t>BALLONA CORONADO JORGE MARTIN</t>
  </si>
  <si>
    <t>73531511</t>
  </si>
  <si>
    <t>SANDOVAL SILVA GERMAN GABRIEL</t>
  </si>
  <si>
    <t>61543013</t>
  </si>
  <si>
    <t>VALERA REYES JORGE ROLANDO</t>
  </si>
  <si>
    <t>43999037</t>
  </si>
  <si>
    <t>GUILLERMO SANTOS LUIS ALEX</t>
  </si>
  <si>
    <t>76873686</t>
  </si>
  <si>
    <t>SAAVEDRA BRUNO DARWIN JHONATAN</t>
  </si>
  <si>
    <t>77482485</t>
  </si>
  <si>
    <t>PISCOYA BARRERA JEANPIERRE ALEXANDRO</t>
  </si>
  <si>
    <t>48217250</t>
  </si>
  <si>
    <t>TEMOCHE NAVARRO JAVIER ESPEMSER</t>
  </si>
  <si>
    <t>41725014</t>
  </si>
  <si>
    <t>DURAND  SANTAMARIA HENRY</t>
  </si>
  <si>
    <t>71440684</t>
  </si>
  <si>
    <t>CHANCAFE ESQUECHE LINDA JENIFER</t>
  </si>
  <si>
    <t>475-77748163-0-54</t>
  </si>
  <si>
    <t>48216482</t>
  </si>
  <si>
    <t>JUAREZ CRISANTO DOLMO</t>
  </si>
  <si>
    <t>48640562</t>
  </si>
  <si>
    <t>BENITES  SOPLOPUCO EDGAR</t>
  </si>
  <si>
    <t>45875626</t>
  </si>
  <si>
    <t>SAAVEDRA CAMPOS ALDO OMAR</t>
  </si>
  <si>
    <t>45871349</t>
  </si>
  <si>
    <t>OLAZABAL MANAYAY JOSE FRANCISCO</t>
  </si>
  <si>
    <t>73745626</t>
  </si>
  <si>
    <t>SAMAME PUYEN HELI MANUEL</t>
  </si>
  <si>
    <t>SAMAME QUESQUEN JOSE MARIA</t>
  </si>
  <si>
    <t>80507952</t>
  </si>
  <si>
    <t>RAZURI RAMOS ANDY OMAR</t>
  </si>
  <si>
    <t>558311MSQCS1</t>
  </si>
  <si>
    <t>656091SVRCE3</t>
  </si>
  <si>
    <t>633461LPBCN9</t>
  </si>
  <si>
    <t>659491JBCLO5</t>
  </si>
  <si>
    <t>677101GSSDV0</t>
  </si>
  <si>
    <t>666441JVREE7</t>
  </si>
  <si>
    <t>617591LGSLT6</t>
  </si>
  <si>
    <t>647671DSBVN0</t>
  </si>
  <si>
    <t>675781JPBCR1</t>
  </si>
  <si>
    <t>344331DJCRS4</t>
  </si>
  <si>
    <t>349231EBSIL6</t>
  </si>
  <si>
    <t>640621HSPAE3</t>
  </si>
  <si>
    <t>587781ARRUO0</t>
  </si>
  <si>
    <t>906692500</t>
  </si>
  <si>
    <t>935225759</t>
  </si>
  <si>
    <t>maximilianoomarfernadezrios@gmail.com</t>
  </si>
  <si>
    <t>950288216</t>
  </si>
  <si>
    <t>segundo.asuncion@gmail.com</t>
  </si>
  <si>
    <t>931773693</t>
  </si>
  <si>
    <t>coronadochiroquej456@gmail.com</t>
  </si>
  <si>
    <t>943661541</t>
  </si>
  <si>
    <t>972331692</t>
  </si>
  <si>
    <t>nizama29farro@gmail.com</t>
  </si>
  <si>
    <t>916850626</t>
  </si>
  <si>
    <t>joma.05.98@icloud.com</t>
  </si>
  <si>
    <t>940834536</t>
  </si>
  <si>
    <t>germansandovalsilva@gmail.com</t>
  </si>
  <si>
    <t>927862525</t>
  </si>
  <si>
    <t>920711061</t>
  </si>
  <si>
    <t>982416267</t>
  </si>
  <si>
    <t>jhonsaavedrabruno@gmail.com</t>
  </si>
  <si>
    <t>922947508</t>
  </si>
  <si>
    <t>alexandropiscoya20@gmail.com</t>
  </si>
  <si>
    <t>958248240</t>
  </si>
  <si>
    <t>spencerjavier1509@gmail.com</t>
  </si>
  <si>
    <t>938297183</t>
  </si>
  <si>
    <t>henrydurand2022@gmail.com</t>
  </si>
  <si>
    <t>977848858</t>
  </si>
  <si>
    <t>chancafejennifer02@gmail.com</t>
  </si>
  <si>
    <t>999888979</t>
  </si>
  <si>
    <t>917297624</t>
  </si>
  <si>
    <t>993098484</t>
  </si>
  <si>
    <t>omarsaavedra@gmail.com</t>
  </si>
  <si>
    <t>920679318</t>
  </si>
  <si>
    <t>joseolazabalmanayay87@gmail.com</t>
  </si>
  <si>
    <t>924884004</t>
  </si>
  <si>
    <t>quwsquenjose086@gmail.com</t>
  </si>
  <si>
    <t>951606644</t>
  </si>
  <si>
    <t>andyrazuri1710@gmail.com</t>
  </si>
  <si>
    <t>305-11184762-0-26</t>
  </si>
  <si>
    <t>191-71065812-0-47</t>
  </si>
  <si>
    <t>305-71806578-0-82</t>
  </si>
  <si>
    <t>305-08792747-0-49</t>
  </si>
  <si>
    <t>0037-1201-341001808773</t>
  </si>
  <si>
    <t>305-94006807-0-57</t>
  </si>
  <si>
    <t>0011-0059-0200206624</t>
  </si>
  <si>
    <t>305-07473734-0-13</t>
  </si>
  <si>
    <t>191-02937852-0-25</t>
  </si>
  <si>
    <t>305-07513349-0-28</t>
  </si>
  <si>
    <t>305-03798724-0-81</t>
  </si>
  <si>
    <t>305-11328603-0-20</t>
  </si>
  <si>
    <t>001-0814-0273562716</t>
  </si>
  <si>
    <t>305-09326370-0-62</t>
  </si>
  <si>
    <t>0011-0579-0215824844</t>
  </si>
  <si>
    <t>936186494</t>
  </si>
  <si>
    <t>crespomorem@gmail.com</t>
  </si>
  <si>
    <t>sanchezquispe@gmail.com</t>
  </si>
  <si>
    <t>valerareyesjorge@gmail.com</t>
  </si>
  <si>
    <t>paico.bernilla@gmail.com</t>
  </si>
  <si>
    <t>guillermosantos@gmail.com</t>
  </si>
  <si>
    <t>juarezcrisantodolmo@gmail.com</t>
  </si>
  <si>
    <t>benitessoplocuco@gmail.com</t>
  </si>
  <si>
    <t>samamepuyen@gmail.com</t>
  </si>
  <si>
    <t>76927021</t>
  </si>
  <si>
    <t>77538212</t>
  </si>
  <si>
    <t>305-07207257-0-44</t>
  </si>
  <si>
    <t>0011-0348-0200103052</t>
  </si>
  <si>
    <t>48349217</t>
  </si>
  <si>
    <t>HUANCAS CARRASCO MAX HENRY</t>
  </si>
  <si>
    <t>642591MHCNR0</t>
  </si>
  <si>
    <t>994576443</t>
  </si>
  <si>
    <t>hhuancascarrasco@gmail.com</t>
  </si>
  <si>
    <t>305-13503777-0-65</t>
  </si>
  <si>
    <t>46724285</t>
  </si>
  <si>
    <t>ESQUIVES ELIAS YEAN</t>
  </si>
  <si>
    <t>72731888</t>
  </si>
  <si>
    <t>CHERO QUESQUEN CESAR AUGUSTO</t>
  </si>
  <si>
    <t>335891YEEUA3</t>
  </si>
  <si>
    <t>900009182</t>
  </si>
  <si>
    <t>djyeans@gmail.com</t>
  </si>
  <si>
    <t>978520980</t>
  </si>
  <si>
    <t>cherogrone1701@gmail.com</t>
  </si>
  <si>
    <t>0011-0579-0225237254</t>
  </si>
  <si>
    <t>0011-0814-0271351815</t>
  </si>
  <si>
    <t>17440236</t>
  </si>
  <si>
    <t>TIRAVANTI BARTUREN FELIPE</t>
  </si>
  <si>
    <t>981004869</t>
  </si>
  <si>
    <t>felipe.tiravanti@gmail.com</t>
  </si>
  <si>
    <t>475-04414675-0-25</t>
  </si>
  <si>
    <t>16555511</t>
  </si>
  <si>
    <t>CAPUÑAY CHAVESTA HECTOR</t>
  </si>
  <si>
    <t>532241HCCUV7</t>
  </si>
  <si>
    <t>979955720</t>
  </si>
  <si>
    <t>capunaychavestahector@gmail.com</t>
  </si>
  <si>
    <t>191-99424990-080</t>
  </si>
  <si>
    <t>44119988</t>
  </si>
  <si>
    <t>BERMEO JIMENEZ LISMAN</t>
  </si>
  <si>
    <t>43528546</t>
  </si>
  <si>
    <t>SUCLUPE SANTORNICIO ABRAHAM</t>
  </si>
  <si>
    <t>42820541</t>
  </si>
  <si>
    <t>SUCLUPE SANTORNICIO JULIO</t>
  </si>
  <si>
    <t>46178380</t>
  </si>
  <si>
    <t>ESPINOZA VILLEGAS JOSE ROMAN</t>
  </si>
  <si>
    <t>75899719</t>
  </si>
  <si>
    <t>CAMACHO SEMINARIO LUIS ALEJANDRO</t>
  </si>
  <si>
    <t>80305834</t>
  </si>
  <si>
    <t>BERMEO JIMENEZ MARIO</t>
  </si>
  <si>
    <t>45959385</t>
  </si>
  <si>
    <t>TEJADA JULCAS JEHAN CARLOS</t>
  </si>
  <si>
    <t>60396596</t>
  </si>
  <si>
    <t>CESPEDES BONILLA DAVID</t>
  </si>
  <si>
    <t>76760229</t>
  </si>
  <si>
    <t>CURO BERNILLA DANIEL AGAPITO</t>
  </si>
  <si>
    <t>76666866</t>
  </si>
  <si>
    <t>SILVA ANCAJIMA JOSE DARWIN</t>
  </si>
  <si>
    <t>17452283</t>
  </si>
  <si>
    <t>ORDINOLA PISCOYA BALTAZAR</t>
  </si>
  <si>
    <t>600591LBJME0</t>
  </si>
  <si>
    <t>617981JEVIL5</t>
  </si>
  <si>
    <t>656561LCSAI0</t>
  </si>
  <si>
    <t>324291JTJAC9</t>
  </si>
  <si>
    <t>664071JSAVA3</t>
  </si>
  <si>
    <t>565821BOPIC0</t>
  </si>
  <si>
    <t>926311611</t>
  </si>
  <si>
    <t>lismanbermejojimenez@gmail.com</t>
  </si>
  <si>
    <t>960631232</t>
  </si>
  <si>
    <t>suclupesantornicioabraham@gmail.com</t>
  </si>
  <si>
    <t>903453157</t>
  </si>
  <si>
    <t>suclupesantorniciojulio0@gmail.com</t>
  </si>
  <si>
    <t>928405891</t>
  </si>
  <si>
    <t>espinozavillegasjoseroman@gmail.com</t>
  </si>
  <si>
    <t>922174168</t>
  </si>
  <si>
    <t>camachoseminarioluisalejandro@gmail.com</t>
  </si>
  <si>
    <t>952600239</t>
  </si>
  <si>
    <t>nafeventa@gmail.com</t>
  </si>
  <si>
    <t>995768733</t>
  </si>
  <si>
    <t>cespedesbonilladavid@gmail.com</t>
  </si>
  <si>
    <t>danielbernilla52@gmail.com</t>
  </si>
  <si>
    <t>928638149</t>
  </si>
  <si>
    <t>darwinjosesilvaancajima@gmail.com</t>
  </si>
  <si>
    <t>906007651</t>
  </si>
  <si>
    <t>ordinolapiscoyabaltazar@gmail.com</t>
  </si>
  <si>
    <t>305-05676787-0-14</t>
  </si>
  <si>
    <t>0011-0814-0292317986-11</t>
  </si>
  <si>
    <t>0011-0814-0292316971-14</t>
  </si>
  <si>
    <t>305-73283962-0-90</t>
  </si>
  <si>
    <t>0011-0814-0292308901-11</t>
  </si>
  <si>
    <t>0011-0579-0219126076</t>
  </si>
  <si>
    <t>305-15285570-0-56</t>
  </si>
  <si>
    <t>47401063</t>
  </si>
  <si>
    <t>FARIAS DOMINGUEZ ALEX JAVIER</t>
  </si>
  <si>
    <t>73433812</t>
  </si>
  <si>
    <t>LLONTO MEDINA ESAU ESLI</t>
  </si>
  <si>
    <t>910630239</t>
  </si>
  <si>
    <t>alexjavierfariasdominguez88@gmail.com</t>
  </si>
  <si>
    <t>946707144</t>
  </si>
  <si>
    <t>llontomedinaesau02@gmail.com</t>
  </si>
  <si>
    <t>0011-0814-0288990943-14</t>
  </si>
  <si>
    <t>0011-0814-0290767089-13</t>
  </si>
  <si>
    <t>edwincruzsilva93@gmail.com</t>
  </si>
  <si>
    <t>305-09015683-0-37</t>
  </si>
  <si>
    <t>40336876</t>
  </si>
  <si>
    <t>VILCHEZ FLORES SANTOS</t>
  </si>
  <si>
    <t>02886486</t>
  </si>
  <si>
    <t>SERNAQUE ELIAS JOSE SAN MARTIN</t>
  </si>
  <si>
    <t>42526665</t>
  </si>
  <si>
    <t>ZAPATA CASTILLO JOSE JULIO</t>
  </si>
  <si>
    <t>73667857</t>
  </si>
  <si>
    <t>GUEVARA CONCHA ADELFER ALONSO</t>
  </si>
  <si>
    <t>02844558</t>
  </si>
  <si>
    <t>RUIZ IMAN ANTONIO</t>
  </si>
  <si>
    <t>41842388</t>
  </si>
  <si>
    <t>VALVERDE RAYMUNDO FREDY CESAR</t>
  </si>
  <si>
    <t>43015517</t>
  </si>
  <si>
    <t>FLORES IPANAQUE LUIS CARLOS</t>
  </si>
  <si>
    <t>583171SVFCR6</t>
  </si>
  <si>
    <t>556621JSENA0</t>
  </si>
  <si>
    <t>597931JZCAT0</t>
  </si>
  <si>
    <t>565421ARIZN6</t>
  </si>
  <si>
    <t>605191FVRVM5</t>
  </si>
  <si>
    <t>611641LFIRN0</t>
  </si>
  <si>
    <t>965857306</t>
  </si>
  <si>
    <t>Santosvilchez019@gmail.com</t>
  </si>
  <si>
    <t>972826873</t>
  </si>
  <si>
    <t>martin2026@hotmail.com</t>
  </si>
  <si>
    <t>903095998</t>
  </si>
  <si>
    <t>zapatacastillojosejulio89@gmail.com</t>
  </si>
  <si>
    <t>947075747</t>
  </si>
  <si>
    <t>adelferalonso@gmail.com</t>
  </si>
  <si>
    <t>941076389</t>
  </si>
  <si>
    <t>aruizman22@hotmail.com</t>
  </si>
  <si>
    <t>979480099</t>
  </si>
  <si>
    <t>pimpo1983@hotmail.com</t>
  </si>
  <si>
    <t>938753512</t>
  </si>
  <si>
    <t>floresipanaqueluiscarlos@gmail.com</t>
  </si>
  <si>
    <t>475-121704622-0-09</t>
  </si>
  <si>
    <t>475-78363789-0-99</t>
  </si>
  <si>
    <t>475-03285551-0-96</t>
  </si>
  <si>
    <t>4756232200-0-93</t>
  </si>
  <si>
    <t>31639381429-0-19</t>
  </si>
  <si>
    <t>475-70069231-0-58</t>
  </si>
  <si>
    <t>taboadarivaspercyronald@hotmail.com</t>
  </si>
  <si>
    <t>edgarnizamarivas167@hotmail.com</t>
  </si>
  <si>
    <t>475-030202638-0-34</t>
  </si>
  <si>
    <t>75894723</t>
  </si>
  <si>
    <t>ZEVALLOS MARQUEZ FRANCISCO MIGUEL</t>
  </si>
  <si>
    <t>45105325</t>
  </si>
  <si>
    <t>ZAPATA MONZON LORENZO RENAN</t>
  </si>
  <si>
    <t>679861FZMAQ6</t>
  </si>
  <si>
    <t>962809164</t>
  </si>
  <si>
    <t>zevallosmarquezfrancisco@gmail.com</t>
  </si>
  <si>
    <t>915992942</t>
  </si>
  <si>
    <t>zapatalorenzo484@gmail.com</t>
  </si>
  <si>
    <t>575-94847521-0-34</t>
  </si>
  <si>
    <t>575-78429285-0-57</t>
  </si>
  <si>
    <t>47167744</t>
  </si>
  <si>
    <t>TERRONES LOPEZ OSCAR</t>
  </si>
  <si>
    <t>46668740</t>
  </si>
  <si>
    <t>CARHUATANTA MORALES JOSE LUIS</t>
  </si>
  <si>
    <t>984310845</t>
  </si>
  <si>
    <t>oscsrterrones@gmail.com</t>
  </si>
  <si>
    <t>999961188</t>
  </si>
  <si>
    <t>andresitocarhutantaa@gmail.com</t>
  </si>
  <si>
    <t>475-95434864-009</t>
  </si>
  <si>
    <t>305-094633-933</t>
  </si>
  <si>
    <t>41928342</t>
  </si>
  <si>
    <t>CHINCHAY PANTA WALTER ENRIQUE</t>
  </si>
  <si>
    <t>44225023</t>
  </si>
  <si>
    <t>REYES CALDERON VICTOR RAUL</t>
  </si>
  <si>
    <t>71445462</t>
  </si>
  <si>
    <t>TANTACHUCO GONZALES JOSE RICARDO</t>
  </si>
  <si>
    <t>43445260</t>
  </si>
  <si>
    <t>BERNILLA  LEONARDO LUIS MIGUEL</t>
  </si>
  <si>
    <t>61260643</t>
  </si>
  <si>
    <t>ALDANA MEDINA JOSE RENZO</t>
  </si>
  <si>
    <t>72431908</t>
  </si>
  <si>
    <t>MONTAÑO FARRO VILLY ALBERTO</t>
  </si>
  <si>
    <t>76167408</t>
  </si>
  <si>
    <t>CARRILLO MIRANDA ISAIAS JACOB</t>
  </si>
  <si>
    <t>44512984</t>
  </si>
  <si>
    <t>PINTADO CHERO ANYELO DANTE</t>
  </si>
  <si>
    <t>71445463</t>
  </si>
  <si>
    <t>TANTACHUCO GONZALES JOSE CRISTHIAN</t>
  </si>
  <si>
    <t>60972963</t>
  </si>
  <si>
    <t>BALLADARES ACOSTA FRANKLIN ALEXANDER</t>
  </si>
  <si>
    <t>604431WCPNT2</t>
  </si>
  <si>
    <t>606281VRCED4</t>
  </si>
  <si>
    <t>681071JTGTZ8</t>
  </si>
  <si>
    <t>606231LBLNN2</t>
  </si>
  <si>
    <t>636821JAMAI0</t>
  </si>
  <si>
    <t>670111VMFTR5</t>
  </si>
  <si>
    <t>677401ICMRA0</t>
  </si>
  <si>
    <t>619051APCTR3</t>
  </si>
  <si>
    <t>927950962</t>
  </si>
  <si>
    <t>chinchaypantawalterenrique@gmail.com</t>
  </si>
  <si>
    <t>953945716</t>
  </si>
  <si>
    <t>victorraulreyescalderon@gmail.com</t>
  </si>
  <si>
    <t>923937663</t>
  </si>
  <si>
    <t>rtantachuco403@gmail.com</t>
  </si>
  <si>
    <t>987819951</t>
  </si>
  <si>
    <t>miguelleo435@gmail.com</t>
  </si>
  <si>
    <t>958483485</t>
  </si>
  <si>
    <t>aldanamedinajoserenzo@gmail.com</t>
  </si>
  <si>
    <t>981393764</t>
  </si>
  <si>
    <t>choca102001@gmail.com</t>
  </si>
  <si>
    <t>986900573</t>
  </si>
  <si>
    <t>isaiascarrillomiranda2028@gmail.com</t>
  </si>
  <si>
    <t>933626627</t>
  </si>
  <si>
    <t>anyelo.pch@gmail.com</t>
  </si>
  <si>
    <t>988047093</t>
  </si>
  <si>
    <t>josetantachuco023@gmail.com</t>
  </si>
  <si>
    <t>946134301</t>
  </si>
  <si>
    <t>balladaresalexander95@gmail.com</t>
  </si>
  <si>
    <t>305-07804826-0-49</t>
  </si>
  <si>
    <t>475-73450683-0-66</t>
  </si>
  <si>
    <t>0011-0814-0259804804</t>
  </si>
  <si>
    <t>415-92354656-0-28</t>
  </si>
  <si>
    <t>0011-0579-0238380226</t>
  </si>
  <si>
    <t>305-73190098-0-78</t>
  </si>
  <si>
    <t>475-73449810-0-84</t>
  </si>
  <si>
    <t>945790368</t>
  </si>
  <si>
    <t>tejadajulcasjehancarlos@gmail.com</t>
  </si>
  <si>
    <t>913678439</t>
  </si>
  <si>
    <t>LLACSAHUACHE YAHUANA ALBERTO</t>
  </si>
  <si>
    <t>305-70658795-0-05</t>
  </si>
  <si>
    <t>305-92340648-0-68</t>
  </si>
  <si>
    <t>DURAND SANTOS JOSE VICTOR</t>
  </si>
  <si>
    <t>44159341</t>
  </si>
  <si>
    <t>303521JDSAT6</t>
  </si>
  <si>
    <t>913471777</t>
  </si>
  <si>
    <t>josevictordurandsantos@gmail.com</t>
  </si>
  <si>
    <t>0011-0267-02014151259</t>
  </si>
  <si>
    <t>80532617</t>
  </si>
  <si>
    <t>MONDRAGON SAMAME LUIS ALBERTO</t>
  </si>
  <si>
    <t>48699335</t>
  </si>
  <si>
    <t>ALARCON CRUZ ELAR</t>
  </si>
  <si>
    <t>590971LMSDA1</t>
  </si>
  <si>
    <t>630091EACRZ1</t>
  </si>
  <si>
    <t>947118209</t>
  </si>
  <si>
    <t>luismondragonsamame@gmail.com</t>
  </si>
  <si>
    <t>966537427</t>
  </si>
  <si>
    <t>elaralarconcruz90@gmail.com</t>
  </si>
  <si>
    <t>575-15613424-0-94</t>
  </si>
  <si>
    <t>575-06678687-0-06</t>
  </si>
  <si>
    <t>60889395</t>
  </si>
  <si>
    <t>ZARATE MORAN ANTONI ESLEYDER</t>
  </si>
  <si>
    <t>wendimoran84@gmail.com</t>
  </si>
  <si>
    <t>575-15670258-0-02</t>
  </si>
  <si>
    <t>71717680</t>
  </si>
  <si>
    <t>GUERRERO PORRAS JOSE MANUEL</t>
  </si>
  <si>
    <t>0011-0814-0244057158</t>
  </si>
  <si>
    <t>661251JGPRR1</t>
  </si>
  <si>
    <t>951661451</t>
  </si>
  <si>
    <t>mis3tesoros0229@gmail.com</t>
  </si>
  <si>
    <t>515-8882649-0-44</t>
  </si>
  <si>
    <t>43474943</t>
  </si>
  <si>
    <t>ELERA NEYRA JOHNNY FRANKLIN</t>
  </si>
  <si>
    <t>74284006</t>
  </si>
  <si>
    <t>HILDER CRUZ OJEDA</t>
  </si>
  <si>
    <t>40975243</t>
  </si>
  <si>
    <t>JOSE SANTOS NAMUCHE IMAN</t>
  </si>
  <si>
    <t>612471JENRR7</t>
  </si>
  <si>
    <t>587271JNIUN0</t>
  </si>
  <si>
    <t>922513373</t>
  </si>
  <si>
    <t>jhonnyfranklineleraneyra@gmail.com</t>
  </si>
  <si>
    <t>932258888</t>
  </si>
  <si>
    <t>hildercruz1256@gmail.com</t>
  </si>
  <si>
    <t>985014265</t>
  </si>
  <si>
    <t>namuchejose424@gmail.com</t>
  </si>
  <si>
    <t>475-03937609-0-40</t>
  </si>
  <si>
    <t>80439628</t>
  </si>
  <si>
    <t>MADRID PAZ FRANCISCO FABIAN</t>
  </si>
  <si>
    <t>590451FMPRZ7</t>
  </si>
  <si>
    <t>996816573</t>
  </si>
  <si>
    <t>943012646</t>
  </si>
  <si>
    <t>alexandercrisantoyarlque@gmail.com</t>
  </si>
  <si>
    <t>305-08444492-0-76</t>
  </si>
  <si>
    <t>pacchan11@gmail.com</t>
  </si>
  <si>
    <t>475-12397312-0-95</t>
  </si>
  <si>
    <t>964217380</t>
  </si>
  <si>
    <t>erisantoyarleque@gmail.com</t>
  </si>
  <si>
    <t>61269906</t>
  </si>
  <si>
    <t>CURAY SAAVEDRA DAYRON BENJAMIN</t>
  </si>
  <si>
    <t>902097142</t>
  </si>
  <si>
    <t>cjhoncuraysevedon@gmail.com</t>
  </si>
  <si>
    <t>475-14072673-0-79</t>
  </si>
  <si>
    <t>17431580</t>
  </si>
  <si>
    <t>VARGAS TASILLA JOSE JORGE</t>
  </si>
  <si>
    <t>60605290</t>
  </si>
  <si>
    <t>CHANCAFE ESQUECHE JHORDAN ORLANDO</t>
  </si>
  <si>
    <t>73872684</t>
  </si>
  <si>
    <t>SOTO TANTALEAN ELVER</t>
  </si>
  <si>
    <t>40631366</t>
  </si>
  <si>
    <t>MATALLANA MORANTE JUAN EDGARDO</t>
  </si>
  <si>
    <t>552841JVTGI1</t>
  </si>
  <si>
    <t>961845821</t>
  </si>
  <si>
    <t>jvargastasilla@gmail.com</t>
  </si>
  <si>
    <t>920209935</t>
  </si>
  <si>
    <t>jhordanchancafe1@gmail.com</t>
  </si>
  <si>
    <t>945487178</t>
  </si>
  <si>
    <t>confortablest@hotmail.com</t>
  </si>
  <si>
    <t>969900663</t>
  </si>
  <si>
    <t>305-05032486-0-06</t>
  </si>
  <si>
    <t>305-01739826-0-86</t>
  </si>
  <si>
    <t>75890767</t>
  </si>
  <si>
    <t>FLORES SILVA DENNIS ALDAIR</t>
  </si>
  <si>
    <t>76491687</t>
  </si>
  <si>
    <t>ZARATE GARCIA GERMAN MAUEL</t>
  </si>
  <si>
    <t>43346645</t>
  </si>
  <si>
    <t>ALVARADO ESPINOZA CARLOS ALBERTO</t>
  </si>
  <si>
    <t>43129169</t>
  </si>
  <si>
    <t>ESPINOZA OLAYA ARNOLD BAUDILIO</t>
  </si>
  <si>
    <t>612601AEOIY0</t>
  </si>
  <si>
    <t>953195311</t>
  </si>
  <si>
    <t>germanzarategarcia7@gmail.com</t>
  </si>
  <si>
    <t>901255214</t>
  </si>
  <si>
    <t>alvaradocarlos2817@gmil.com</t>
  </si>
  <si>
    <t>963180386</t>
  </si>
  <si>
    <t>espinozaolayaarnold@gmail.com</t>
  </si>
  <si>
    <t>575-13801715-0-85</t>
  </si>
  <si>
    <t>575-07378855-0-47</t>
  </si>
  <si>
    <t>575-72318819-0-70</t>
  </si>
  <si>
    <t>73420360</t>
  </si>
  <si>
    <t>PORRAS PEÑA FRANCIS MARTIN</t>
  </si>
  <si>
    <t>61047357</t>
  </si>
  <si>
    <t>BENITES GUZMAN JONATAN</t>
  </si>
  <si>
    <t>663811FPPRA3</t>
  </si>
  <si>
    <t>martinporraspena38@gmail.com</t>
  </si>
  <si>
    <t>0011-0579-0210297730</t>
  </si>
  <si>
    <t>475-711040240-0-40</t>
  </si>
  <si>
    <t>910615238</t>
  </si>
  <si>
    <t>675851JBGIM3</t>
  </si>
  <si>
    <t>925572945</t>
  </si>
  <si>
    <t>benitesguzmanjonatan@gmail.com</t>
  </si>
  <si>
    <t>475-92887555-0-69</t>
  </si>
  <si>
    <t>987694621</t>
  </si>
  <si>
    <t>CASERIO TOLINGAS PIURA-HUANCABAMBA-HUARMACA </t>
  </si>
  <si>
    <t>MZ.F LT.4 A.H.EL MILAGRO LIMA-LIMA-CARABAYLLO</t>
  </si>
  <si>
    <t>CALLE LOS OLIVOS EX COOP MIGUEL GRAU MZ. G LT. 13 LAMBAYEQUE-FERREÑAFE-PITIPO</t>
  </si>
  <si>
    <t>CASERIO HUASIMAL MZ A LT 22 PIURA-MORROPON-CHULUCANAS</t>
  </si>
  <si>
    <t>CASERIO VUDUQUE PIURA-PIURA-CATACAOS</t>
  </si>
  <si>
    <t>MZ. 25 LT. 2 AA.HH VICTOR RAUL HAYA DE LA TORRE LA LIBERTAD-TRUJILLO-EL PORVENIR</t>
  </si>
  <si>
    <t>CASERIO PUEBLO NUEVO DE MARAY PIURA-MORROPON-SANTA CATALINA DE MOSSA </t>
  </si>
  <si>
    <t>CALLE MANUEL ARENAS LT.70 LAMBAYEQUE-FERREÑAFE-PUEBLO NUEVO</t>
  </si>
  <si>
    <t>CALLE FRANCISCO GONZALES BURGA 487 LAMBAYEQUE-FERREÑAFE-PUEBLO NUEVO</t>
  </si>
  <si>
    <t>CALLE SALVADOR PEÑA 1098 LAMBAYEQUE-FERREÑAFE-PUEBLO NUEVO</t>
  </si>
  <si>
    <t>P. JOVEN ALTO PERU MZ. V LT. 8 LAMBAYEQUE-FERREÑAFE-FERREÑAFE </t>
  </si>
  <si>
    <t>CALLE SAN MARTIN 121 LAMBAYEQUE-CHICLAYO-PICSI</t>
  </si>
  <si>
    <t>CPM VILLA HERMOSA MZ. F3 LT. 02 LAMBAYEQUE-CHICLAYO-JOSE LEONARDO ORTIZ </t>
  </si>
  <si>
    <t>CA EL MILAGRO A.H. SANTA TERESA DE VILLA MZ. 1 LT. 01 LIMA-LIMA-CHORRILLOS</t>
  </si>
  <si>
    <t>CALLE SAN MARTIN 257 LAMBAYEQUE-CHICLAYO-LAGUNAS</t>
  </si>
  <si>
    <t>P. JOVEN ERNESTO VILCHEZ ALCANTARA MZ J LT 24 LAMBAYEQUE-FERREÑAFE-FERREÑAFE</t>
  </si>
  <si>
    <t>CALLE BUENAVENTURA SIALER 293 LAMBAYEQUE-FERREÑAFE-PUEBLO NUEVO </t>
  </si>
  <si>
    <t>CALLE VILLA MERCEDES 555 P.JOVEN GONZALES PRADA LAMBAYEQUE-FERREÑAFE-FERREÑAFE </t>
  </si>
  <si>
    <t>CALLE EL TRIUNFO MZ. F LT. 42 LAMBAYEQUE-FERREÑAFE-FERREÑAFE</t>
  </si>
  <si>
    <t>CASERIO SAUCE CHIQUITO S/N PIURA-HUANCABAMBA-HUANCABAMBA</t>
  </si>
  <si>
    <t>AV.TACNA 1301 U.VECINAL HECTOR AURICH SOTO LAMBAYEQUE-FERREÑAFE-FERREÑAFE</t>
  </si>
  <si>
    <t>AV. SAN MARTIN 350 LAMBAYEQUE-CHICLAYO-ETEN PUERTO </t>
  </si>
  <si>
    <t>AV. 1 DE MAYO 1425 -CALLAO-CARMEN DE LA LEGUA-REYNOSO</t>
  </si>
  <si>
    <t>ASENT.H. LOS JARDINES MZ. J LT. 11 PIURA-PIURA-CASTILLA</t>
  </si>
  <si>
    <t>CASIMIRO CHUMAN 1024 LAMBAYEQUE-FERREÑAFE-PUEBLO NUEVO </t>
  </si>
  <si>
    <t>CALLE CASIMIRO CHUIMAN MZ D LT 35 LOS ANGELES LAMBAYEQUE-FERREÑAFE-FERREÑAFE</t>
  </si>
  <si>
    <t>PSJ. STA.ANA COOP. VIV.PASCO MZ. A LT. 9 LIMA-LIMA-ATE</t>
  </si>
  <si>
    <t>CASERIO MOYAN LAMBAYEQUE-FERREÑAFE-INCAHUASI</t>
  </si>
  <si>
    <t>CALLE CIRO ALEGRIA 153 P.JOVEN SAN JUAN BOSCO LAMBAYEQUE-FERREÑAFE-FERREÑAFE</t>
  </si>
  <si>
    <t>CASERIO LANCHIPAMPA SECTOR CUYUNA BAJA LAMBAYEQUE-FERREÑAFE-INCAHUASI</t>
  </si>
  <si>
    <t>CASERIO KALLIMA LAMBAYEQUE-FERREÑAFE-INCAHUASI </t>
  </si>
  <si>
    <t>CASERIO PUNTO CUATRO LAMBAYEQUE-LAMBAYEQUE-MOCHUMI </t>
  </si>
  <si>
    <t>PROLONG. CAHUIDE CDRA 7 MZ. G LT. 15 LAMBAYEQUE-FERREÑAFE-PUEBLO NUEVO</t>
  </si>
  <si>
    <t>CASERIO CHAPICA CAMPANA MZ. A LT. 56 PIURA-MORROPON-CHULUCANAS</t>
  </si>
  <si>
    <t>JR. BUENOS AIRES 131 - ALTO PUNO PUNO-PUNO-PUNO</t>
  </si>
  <si>
    <t>MZ. C LT. 11 P.JOVEN LA CIUDADELA LAMBAYEQUE-CHICLAYO-CHICLAYO</t>
  </si>
  <si>
    <t>CALLE LOS PARQUES 210 PUEBLO PITIPO LAMBAYEQUE-FERREÑAFE-PITIPO</t>
  </si>
  <si>
    <t>CPM VICTOR R.H. DE LA TORRE MZ. D LT. 40 LAMBAYEQUE-CHICLAYO-LA VICTORIA</t>
  </si>
  <si>
    <t>CASERIO SHANCAPAMPA LAMBAYEQUE-FERREÑAFE-INCAHUASI</t>
  </si>
  <si>
    <t>CALLE EL PUEBLO 206 U. VECINAL CASIMIRO CHUMAN LAMBAYEQUE-FERREÑAFE-FERREÑAFE</t>
  </si>
  <si>
    <t>CALLE JUAN GIL CASIANO 707 LAMBAYEQUE-FERREÑAFE-PUEBLO NUEVO</t>
  </si>
  <si>
    <t>AV. PROCERES DE LA INDEPENDENCIA 3101 LIMA-LIMA-SAN JUAN DE LURIGANCHO</t>
  </si>
  <si>
    <t>SANTA MARTHA 340 LAMBAYEQUE-CHICLAYO-JOSE LEONARDO ORTIZ</t>
  </si>
  <si>
    <t>P JOVEN AMPLIACION PROGRESIVA CERROPON MZ. B LT. 4 LAMBAYEQUE-CHICLAYO-CHICLAYO</t>
  </si>
  <si>
    <t>PUEBLO TOCMOCHE MZ. E LT. 1 CAJAMARCA-CHOTA-TOCMOCHE</t>
  </si>
  <si>
    <t>JR.22 DE OCTUBRE 168 CAJAMARCA-CUTERVO-CUTERVO </t>
  </si>
  <si>
    <t>U.VECINAL LOS PINO MZ. B LT. 24 LAMBAYEQUE-FERREÑAFE-FERREÑAFE</t>
  </si>
  <si>
    <t>ASENT.H. ALAN GARCIA II ETAPA MZ. A' LT. II TUMBES-TUMBES-TUMBES</t>
  </si>
  <si>
    <t>JR. 09 DE OCTUBRE 519 CASERIO TABLAZO NORTE PIURA-PIURA-LA UNION</t>
  </si>
  <si>
    <t>CA. BALTAZAR NAMUCHE 361 CENT. LA UNION PIURA-PIURA-LA UNION</t>
  </si>
  <si>
    <t>CPM PROGRESIVA SAN HILDEBRANDO MZ. B LT. 4 LAMBAYEQUE-CHICLAYO-CHICLAYO</t>
  </si>
  <si>
    <t>CALLE DEMETRIO ACOSTA CDRA.2 P.JOVEN SAN MARTIN LAMBAYEQUE-LAMBAYEQUE-LAMBAYEQUE</t>
  </si>
  <si>
    <t>MZ.H LT.2 LAS BRISAS DE STA.ROSA LIMA-LIMA-SAN MARTIN DE PORRES</t>
  </si>
  <si>
    <t>CP. CHURUYACU CAJAMARCA-SAN IGNACIO-TABACONAS</t>
  </si>
  <si>
    <t>CALLE REMIGIO CARMONA U.VECINAL LOS ANGELES MZ. A LT. 11 LAMBAYEQUE-FERREÑAFE-FERREÑAFE</t>
  </si>
  <si>
    <t>CALLE SAN PEDRO 205 U.VECINAL GONZALES PRADA LAMBAYEQUE-FERREÑAFE-FERREÑAFE</t>
  </si>
  <si>
    <t>CASERIO PIEDRA PARADA LAMBAYEQUE-FERREÑAFE-INCAHUASI</t>
  </si>
  <si>
    <t>CASERIO ALTO MIRAFLORES PIURA-HUANCABAMBA-HUARMACA</t>
  </si>
  <si>
    <t>MZ I LT 14 UPIS SAN JUDAS TADEO LAMBAYEQUE-FERREÑAFE-FERREÑAFE</t>
  </si>
  <si>
    <t>CALLE SUCRE 906 LAMBAYEQUE-FERREÑAFE-FERREÑAFE</t>
  </si>
  <si>
    <t>CALLE ELIAS AGUIRRE 462 LAMBAYEQUE-CHICLAYO-PICSI</t>
  </si>
  <si>
    <t>ASENT.H. AMPLIACIÓN FERNANDO BELAUNDE TERRY MZ. N LT. 04 TUMBES-TUMBES-TUMBES</t>
  </si>
  <si>
    <t>CASERIO EL PORVENIR S/N CALLE INDEPENDENCIA PIURA-PIURA-LA ARENA</t>
  </si>
  <si>
    <t>CALLE TRES MARIAS 863 LAMBAYEQUE-FERREÑAFE-FERREÑAFE</t>
  </si>
  <si>
    <t>JR. LAS DELICIAS 405 BARRIO SAN JOSE TUMBES-TUMBES-TUMBES</t>
  </si>
  <si>
    <t>C.P.M HUAYRUL LAMBAYEQUE-FERREÑAFE-INCAHUASI</t>
  </si>
  <si>
    <t>CALLE SAN MARTIN 721 LAMBAYEQUE-FERREÑAFE-FERREÑAFE</t>
  </si>
  <si>
    <t>CASERIO SINCHIHUAL LAMBAYEQUE-FERREÑAFE-INCAHUASI</t>
  </si>
  <si>
    <t>CALLE ALBERTO EXEBIO 421 LAMBAYEQUE-FERREÑAFE-PUEBLO NUEVO</t>
  </si>
  <si>
    <t>CASERIO SHUKCHAPITEJ LAMBAYEQUE-FERREÑAFE-INCAHUASI</t>
  </si>
  <si>
    <t>CALLE SANTA LUCIA MZ. C LT. 18 LAMBAYEQUE-FERREÑAFE-PUEBLO NUEVO</t>
  </si>
  <si>
    <t>CALLE AUGUSTO SALCEDO PASTOR 216 LAMBAYEQUE-FERREÑAFE-PUEBLO NUEVO</t>
  </si>
  <si>
    <t>AV. AUGUSTO B. LEGUIA 221 LAMBAYEQUE-FERREÑAFE-FERREÑAFE</t>
  </si>
  <si>
    <t>CALLE SAN MARTIN 543 LAMBAYEQUE-FERREÑAFE-FERREÑAFE</t>
  </si>
  <si>
    <t>CALLE FRANCISCO GONZALES BURGA 566 LAMBAYEQUE-FERREÑAFE-PUEBLO NUEVO</t>
  </si>
  <si>
    <t>ASENT.H. SAN GENARO DE VILLA 1 ETAPA MZ. D1 LT. 36 LIMA-LIMA-CHORRILLOS</t>
  </si>
  <si>
    <t>MZ. H LT. 6 -CALLAO-CALLAO</t>
  </si>
  <si>
    <t>CALLE SAN MARTIN 1140 P.JOVEN SEÑOR DE LA JUSTICIA LAMBAYEQUE-FERREÑAFE-FERREÑAFE</t>
  </si>
  <si>
    <t>CALLE DIEGO FERRE 632 LAMBAYEQUE-CHICLAYO-ETEN</t>
  </si>
  <si>
    <t>CASERIO RAMA SERQUEN LAMBAYEQUE-FERREÑAFE-FERREÑAFE </t>
  </si>
  <si>
    <t>BLOCK 13 1306 LAMBAYEQUE-CHICLAYO-TUMAN</t>
  </si>
  <si>
    <t>CALLE FRANCISCO DE ASIS U.VECINAL SAGRADO CORAZON DE JESUS MZ. B LT. 03 LAMBAYEQUE-FERREÑAFE-FERREÑAFE</t>
  </si>
  <si>
    <t>CALLE LLOQUE YUPANQUI 1200 LAMBAYEQUE-CHICLAYO-LA VICTORIA</t>
  </si>
  <si>
    <t>CALLE NICOLAS DE PIEROLA 878 CAMPODONICO LAMBAYEQUE-CHICLAYO-CHICLAYO</t>
  </si>
  <si>
    <t>MZ.G LT.06 P.JOVEN MILAGRO DE DIOS LAMBAYEQUE-CHICLAYO-JOSE LEONARDO ORTIZ</t>
  </si>
  <si>
    <t>CALLE INCA ROCA 545 LAMBAYEQUE-CHICLAYO-LA VICTORIA</t>
  </si>
  <si>
    <t>MZ. B-5 LT. 04 ASENT.H. PROY. VILLA ESTELA LIMA-LIMA-ANCON</t>
  </si>
  <si>
    <t>MARIA IZAGA S/N LAMBAYEQUE-CHICLAYO-MONSEFU</t>
  </si>
  <si>
    <t>AV. AUGUSTO B. LEGUIA 585 LAMBAYEQUE-FERREÑAFE-FERREÑAFE</t>
  </si>
  <si>
    <t>CALLE MANUEL ANGELES MZ.B LT.8 U.VECINAL LOS ANGELES LAMBAYEQUE-FERREÑAFE-FERREÑAFE</t>
  </si>
  <si>
    <t>CALLE LOS GIRASOLES MZ. A LT. 06 U.V. SAN JUDAS TADEO LAMBAYEQUE-FERREÑAFE-FERREÑAFE</t>
  </si>
  <si>
    <t>PSJ. EL CARMEN 120 PUEBLO J. SAN JUAN BOSCO LAMBAYEQUE-FERREÑAFE-FERREÑAFE</t>
  </si>
  <si>
    <t>ISABEL PEREZ DE TORRES MZ G LT 19 HABIL. URB. RAMIRO PRIALE LAMBAYEQUE-FERREÑAFE-FERREÑAFE</t>
  </si>
  <si>
    <t>CALLE FRANCISCO MURO MORENO 151 LAMBAYEQUE-FERREÑAFE-PITIPO</t>
  </si>
  <si>
    <t>CALLE SAN MARTIN 1351 LAMBAYEQUE-FERREÑAFE-FERREÑAFE</t>
  </si>
  <si>
    <t>CASERIO AYAMACHAY LAMBAYEQUE-FERREÑAFE-INCAHUASI</t>
  </si>
  <si>
    <t>LAMBAYEQUE-FERREÑAFE-PUEBLO NUEVO</t>
  </si>
  <si>
    <t>CALLE MONSALVE MURO S/N ASENT.H.ALTO PERU LAMBAYEQUE-FERREÑAFE-FERREÑAFE </t>
  </si>
  <si>
    <t>ASENT.H. HEROES DEL 41 PAMPA GRANDE MZ. A3 LT. 07 TUMBES-TUMBES-TUMBES </t>
  </si>
  <si>
    <t>CALLE LOS ALMENDROS TUMBES-TUMBES-TUMBES</t>
  </si>
  <si>
    <t>CALLE BALTAZAR NAMUCHE 218 ASENT.H. JUAN BELASCO PIURA-PIURA-LA UNION</t>
  </si>
  <si>
    <t>CALLE CHEPA SANTOS 912 PIURA-PIURA-LA UNION </t>
  </si>
  <si>
    <t>ASENT.H.VILLA PRIMAVERA MZ.7 LT.3 TUMBES-ZARUMILLA-AGUAS VERDES</t>
  </si>
  <si>
    <t>CAS CHACCHACAL PIURA-HUANCABAMBA-CANCHAQUE</t>
  </si>
  <si>
    <t>CALLE CHEPA SANTOS S/N PIURA-PIURA-LA UNION </t>
  </si>
  <si>
    <t>CALLE COMERCIO S/N PIURA-PIURA-CATACAOS</t>
  </si>
  <si>
    <t>CALLE BALTAZAR NAMUCHE 250 PIURA-PIURA-LA UNION</t>
  </si>
  <si>
    <t>AV. LIMA 446 TUMBES-TUMBES-CORRALES</t>
  </si>
  <si>
    <t>AV. ARICA 136 BARRIO SAN JOSE TUMBES-TUMBES-TUMBES</t>
  </si>
  <si>
    <t>CALLE LOS MOLLES MZ. A LT. 01 LAMBAYEQUE-CHICLAYO-JOSE LEONARDO ORTIZ</t>
  </si>
  <si>
    <t>CALLE JORGE CHAVEZ 630 ASENT.H MEDIO MUNDO LAMBAYEQUE-CHICLAYO-JOSE LEONARDO ORTIZ </t>
  </si>
  <si>
    <t>MZ. M LT. 30 U. VECINAL ERNESTO VILCHEZ ALCANTARA LAMBAYEQUE-FERREÑAFE-FERREÑAFE</t>
  </si>
  <si>
    <t>PROLONG. TACNA 321 U.VECINAL SEÑOR DE LOS MILAGROS LAMBAYEQUE-FERREÑAFE-PUEBLO NUEVO</t>
  </si>
  <si>
    <t>CALLE GONZALES PRADA 107 LAMBAYEQUE-CHICLAYO-ETEN</t>
  </si>
  <si>
    <t>JR.UCAYALI 159 P.JOVEN HECTOR AURICH SOTO LAMBAYEQUE-FERREÑAFE-FERREÑAFE</t>
  </si>
  <si>
    <t>CALLE CAHUIDE 335 LAMBAYEQUE-FERREÑAFE-PUEBLO NUEVO</t>
  </si>
  <si>
    <t>CALLE SANTA LUCIA 260 LAMBAYEQUE-FERREÑAFE-PUEBLO NUEVO </t>
  </si>
  <si>
    <t>CALLE HUASCAR P. JOVEN HECTOR AURICH SOTO LAMBAYEQUE-FERREÑAFE-FERREÑAFE</t>
  </si>
  <si>
    <t>CALLE HUAMAN POMA 348 P.JOVEN 9 DE OCTUBRE LAMBAYEQUE-CHICLAYO-CHICLAYO</t>
  </si>
  <si>
    <t>CALLE MANSICHE 145 LAMBAYEQUE-CHICLAYO-ETEN</t>
  </si>
  <si>
    <t>CALLE EL BOSQUE MZ. A LT. 21 LAMBAYEQUE-FERREÑAFE-PITIPO</t>
  </si>
  <si>
    <t>JR. JOSE CARLOS MARIATEGUI 736. CAS. TABLAZO SUR PIURA-PIURA-LA UNION  </t>
  </si>
  <si>
    <t>CALLE PANAMA 904 ASENT. H MEDIO MUNDO LAMBAYEQUE-CHICLAYO-JOSE LEONARDO ORTIZ</t>
  </si>
  <si>
    <t>CASERIO SAN ISIDRO MZ. A2 LT. 08 TUMBES-TUMBES-CORRALES </t>
  </si>
  <si>
    <t>ASENT.H. ALAN GARCIA MZ. I LT. 22 TUMBES-TUMBES-TUMBES</t>
  </si>
  <si>
    <t>CL.SANTA ROSA 206 CDRA.3 TUMBES-ZARUMILLA-ZARUMILLA</t>
  </si>
  <si>
    <t>CALLE COMERCIO O FTE MECANICA ASV EL SANTISIMO LIMA-HUARAL-CHANCAY</t>
  </si>
  <si>
    <t>CASERIO LA LOMA PIURA-MORROPON-YAMANGO</t>
  </si>
  <si>
    <t>CALLE BALTAZAR NAMUCHE 203 ASENT.H. JUAN VELASCO PIURA-PIURA-LA UNION  </t>
  </si>
  <si>
    <t>MZ C LT 06 A.H AMPLIACION VIÑAS DE ANGAMOS -CALLAO-VENTANILLA</t>
  </si>
  <si>
    <t>INT. 01 ASENT.H. EL PORVENIR MZ. C TUMBES-TUMBES-TUMBES</t>
  </si>
  <si>
    <t>AV.VICTOR R.HAYA DE LA TO.MZ.C LT.3 U.VEC FCO.GONZALES BURGA LAMBAYEQUE-FERREÑAFE-FERREÑAFE </t>
  </si>
  <si>
    <t>CALLE DIEGO FERRE 708 LAMBAYEQUE-CHICLAYO-ETEN</t>
  </si>
  <si>
    <t>AV. PANAMERICANA 311 CASERIO BOCAPAN TUMBES-CONTRALMIRANTE VILLAR-ZORRITOS</t>
  </si>
  <si>
    <t>JR. LAS MAGNOLIAS 103 CALETA GRAU TUMBES-CONTRALMIRANTE VILLAR-ZORRITOS </t>
  </si>
  <si>
    <t>PJ. C.D VELASCO 149 BARRIO SAN NICOLAS EL TABLAZO TUMBES-TUMBES-TUMBES</t>
  </si>
  <si>
    <t>CAS. CHAPICA EL CARMELO MZ.A LOTE 06 PIURA-MORROPON-CHULUCANAS</t>
  </si>
  <si>
    <t>925039370</t>
  </si>
  <si>
    <t>jesuslopezzurita88@gmail.com</t>
  </si>
  <si>
    <t>900194966</t>
  </si>
  <si>
    <t>17428088</t>
  </si>
  <si>
    <t>MACALOPU MORANTE ASUNCION</t>
  </si>
  <si>
    <t>74634876</t>
  </si>
  <si>
    <t>PURIHUAMAN MENDO SEBASTIAN</t>
  </si>
  <si>
    <t>42638556</t>
  </si>
  <si>
    <t>FERNANDEZ  PARRAGUEZ SEGUNDO CESAR</t>
  </si>
  <si>
    <t>antallanmorantejuanedgardo@gmail.com</t>
  </si>
  <si>
    <t>927934693</t>
  </si>
  <si>
    <t>assuncionmacalupumorante@gmail.com</t>
  </si>
  <si>
    <t>0011-0814-0272883942</t>
  </si>
  <si>
    <t>667071SPMID2</t>
  </si>
  <si>
    <t>939632757</t>
  </si>
  <si>
    <t>spurihuamanmendo@gmail.com</t>
  </si>
  <si>
    <t>305-07611781-0-54</t>
  </si>
  <si>
    <t>609571SFPNR3</t>
  </si>
  <si>
    <t>925907590</t>
  </si>
  <si>
    <t>fernandezsegundo44@gmail.com</t>
  </si>
  <si>
    <t>0011-0814-0280947658</t>
  </si>
  <si>
    <t>46560119</t>
  </si>
  <si>
    <t>VILLEGAS RONDOY OSCAR LUIS</t>
  </si>
  <si>
    <t>631441OVRLD0</t>
  </si>
  <si>
    <t>900927288</t>
  </si>
  <si>
    <t>rondoyoscar2@gmail.com</t>
  </si>
  <si>
    <t>575-76563236-0-60</t>
  </si>
  <si>
    <t>MENDOZA MENDOZA WALTER</t>
  </si>
  <si>
    <t>02814147</t>
  </si>
  <si>
    <t>CHIROQUE CASTRO JOSE ORLANDO</t>
  </si>
  <si>
    <t>43132830</t>
  </si>
  <si>
    <t>611771WMMDD2</t>
  </si>
  <si>
    <t>906066881</t>
  </si>
  <si>
    <t>wamen125@hotmail.com</t>
  </si>
  <si>
    <t>927505721</t>
  </si>
  <si>
    <t>joseorlandochiroquecastro8@gmail.com</t>
  </si>
  <si>
    <t>475-06754953-0-42</t>
  </si>
  <si>
    <t>475-06303424-0-53</t>
  </si>
  <si>
    <t>47998026</t>
  </si>
  <si>
    <t>PINGO ECHE LUIS ALEXANDER</t>
  </si>
  <si>
    <t>02863529</t>
  </si>
  <si>
    <t>JIMENEZ RAMOS CARMENCILLO</t>
  </si>
  <si>
    <t>642901LPEGE0</t>
  </si>
  <si>
    <t>975276239</t>
  </si>
  <si>
    <t>alexander_19_pe@hotmail.com</t>
  </si>
  <si>
    <t>475-99283693-0-15</t>
  </si>
  <si>
    <t>571541CJREO0</t>
  </si>
  <si>
    <t>900778981</t>
  </si>
  <si>
    <t>carmenciojimenez@gmail.com</t>
  </si>
  <si>
    <t>475-95369394-0-77</t>
  </si>
  <si>
    <t>305-98615918-0-24</t>
  </si>
  <si>
    <t>48292197</t>
  </si>
  <si>
    <t>FERNANDEZ JIMENEZ JOEL ABRAHAN</t>
  </si>
  <si>
    <t>965428273</t>
  </si>
  <si>
    <t>fernadezjimenezjoel75@gmail.com</t>
  </si>
  <si>
    <t>0011-02650200885777</t>
  </si>
  <si>
    <t>77240242</t>
  </si>
  <si>
    <t>FERNANDEZ CHINININ ALEX JUNIOR</t>
  </si>
  <si>
    <t>648131AFCNN9</t>
  </si>
  <si>
    <t>961893990</t>
  </si>
  <si>
    <t>fernandezchinininalexjunior6@gmail.com</t>
  </si>
  <si>
    <t>0011-02650200926015</t>
  </si>
  <si>
    <t>916133901</t>
  </si>
  <si>
    <t>josuetineo1207@gmail.com</t>
  </si>
  <si>
    <t>305-14525634-0-44</t>
  </si>
  <si>
    <t>43217980</t>
  </si>
  <si>
    <t>OLIVOS SANTAMARIA JORGE MANUEL</t>
  </si>
  <si>
    <t>606751JOSVT6</t>
  </si>
  <si>
    <t>936308717</t>
  </si>
  <si>
    <t>olivossantamariajorgemanuel6@gmail.com</t>
  </si>
  <si>
    <t>475-01694548-0-22</t>
  </si>
  <si>
    <t>70088940</t>
  </si>
  <si>
    <t>OLIVOS SANTAMARIA EDDY DAVID</t>
  </si>
  <si>
    <t>623851EOSVT0</t>
  </si>
  <si>
    <t>947672219</t>
  </si>
  <si>
    <t>eddydavidolivossantamaria5@gmail.com</t>
  </si>
  <si>
    <t>575-73255687-0-01</t>
  </si>
  <si>
    <t>43700188</t>
  </si>
  <si>
    <t>JIMENEZ CRUZ MANASES</t>
  </si>
  <si>
    <t>963042161</t>
  </si>
  <si>
    <t>manasesjimenez@gmail.com</t>
  </si>
  <si>
    <t>575-16295407-0-66</t>
  </si>
  <si>
    <t>42295578</t>
  </si>
  <si>
    <t>SILVA VILLEGAS EDMUNDO PASCUAL</t>
  </si>
  <si>
    <t>903588797</t>
  </si>
  <si>
    <t>silvavillegasedmundo67@gmail.com</t>
  </si>
  <si>
    <t>475-98860551-0-99</t>
  </si>
  <si>
    <t>41454308</t>
  </si>
  <si>
    <t>CARCAMO IPANAQUE JORGE LUIS</t>
  </si>
  <si>
    <t>601521JCICN0</t>
  </si>
  <si>
    <t>985155498</t>
  </si>
  <si>
    <t>jcarcamoipanaque@mail.com</t>
  </si>
  <si>
    <t>0011-0268-0200493336</t>
  </si>
  <si>
    <t>74278562</t>
  </si>
  <si>
    <t>NEIRA NEYRA HAMNER</t>
  </si>
  <si>
    <t>hamnerneira@hotmail.com</t>
  </si>
  <si>
    <t>974989704</t>
  </si>
  <si>
    <t>475-78269140-0-94</t>
  </si>
  <si>
    <t>74321937</t>
  </si>
  <si>
    <t>LEON MARTINEZ ENRIQUE EDUARDO</t>
  </si>
  <si>
    <t>940725098</t>
  </si>
  <si>
    <t>leonmartines@hotmail.com</t>
  </si>
  <si>
    <t>415-03985293045</t>
  </si>
  <si>
    <t>70584489</t>
  </si>
  <si>
    <t>CORDOVA ROSAS ULISES DANIEL</t>
  </si>
  <si>
    <t>46881278</t>
  </si>
  <si>
    <t>RIVAS YAMUNAQUE YONY MARTIN</t>
  </si>
  <si>
    <t>42178004</t>
  </si>
  <si>
    <t>ATO ALAMA DUBER YVAN</t>
  </si>
  <si>
    <t>348601UCRDA0</t>
  </si>
  <si>
    <t>623381YRYAU2</t>
  </si>
  <si>
    <t>945359222</t>
  </si>
  <si>
    <t>ulisescordovarosas@gmail.com</t>
  </si>
  <si>
    <t>939343674</t>
  </si>
  <si>
    <t>yamunaquejhonnymartin@gmail.com</t>
  </si>
  <si>
    <t>475-94793433-0-99</t>
  </si>
  <si>
    <t>996075375</t>
  </si>
  <si>
    <t>crisantoermis10@gmail.com</t>
  </si>
  <si>
    <t>985654727</t>
  </si>
  <si>
    <t>Duberatoalama@gmail.com</t>
  </si>
  <si>
    <t>0011-0814-0295054722</t>
  </si>
  <si>
    <t>957661136</t>
  </si>
  <si>
    <t>575-00554224-0-81</t>
  </si>
  <si>
    <t>305-15202113-0-57</t>
  </si>
  <si>
    <t>0011-0264-0200296210</t>
  </si>
  <si>
    <t>RAMOS FLORES HENRY FRANCISCO</t>
  </si>
  <si>
    <t>80257361</t>
  </si>
  <si>
    <t>41244111</t>
  </si>
  <si>
    <t>44327901</t>
  </si>
  <si>
    <t>REYES COBEÑAS JUAN CARLOS</t>
  </si>
  <si>
    <t>596751WVRVM1</t>
  </si>
  <si>
    <t>616881JRCEE5</t>
  </si>
  <si>
    <t>996705426</t>
  </si>
  <si>
    <t>wilmervalverde6@gmail,com</t>
  </si>
  <si>
    <t>960619999</t>
  </si>
  <si>
    <t>475-05208475-0-43</t>
  </si>
  <si>
    <t>475-97821191-0-40</t>
  </si>
  <si>
    <t>16527608</t>
  </si>
  <si>
    <t>CALDERON VILELA MANUEL ANTONIO</t>
  </si>
  <si>
    <t>552991MCVDE2</t>
  </si>
  <si>
    <t>942789296</t>
  </si>
  <si>
    <t>calderonvilelamanuel@gmail.com</t>
  </si>
  <si>
    <t>0011-0186-0200624974</t>
  </si>
  <si>
    <t>48365264</t>
  </si>
  <si>
    <t>FERNANDEZ SILUPU JULIO CESAR</t>
  </si>
  <si>
    <t>918067649</t>
  </si>
  <si>
    <t>julitogronesito9@gmail.com</t>
  </si>
  <si>
    <t>0011-0667-0200442366</t>
  </si>
  <si>
    <t>43097667</t>
  </si>
  <si>
    <t>612381JCAEA0</t>
  </si>
  <si>
    <t>964016783</t>
  </si>
  <si>
    <t>cobenasancajimaluis@gmail.com</t>
  </si>
  <si>
    <t>0011-0814-0270038153</t>
  </si>
  <si>
    <t>44566081</t>
  </si>
  <si>
    <t>SILVA SULLON SEGUNDO LAZARO</t>
  </si>
  <si>
    <t>615501SSSVL0</t>
  </si>
  <si>
    <t>995748578</t>
  </si>
  <si>
    <t>segundosullon20@hotmai.com</t>
  </si>
  <si>
    <t>475-10345338-0-94</t>
  </si>
  <si>
    <t>05640010</t>
  </si>
  <si>
    <t>CANOVA LACHIRA ALBERTO</t>
  </si>
  <si>
    <t>284991ACLOH9</t>
  </si>
  <si>
    <t>926562461</t>
  </si>
  <si>
    <t>canovalberto52@gmail.com</t>
  </si>
  <si>
    <t>475-02268385-0-55</t>
  </si>
  <si>
    <t>71069070</t>
  </si>
  <si>
    <t>MACALUPU VILCHEZ FRANKLIN YOEL</t>
  </si>
  <si>
    <t>650071FMVAC7</t>
  </si>
  <si>
    <t>993202755</t>
  </si>
  <si>
    <t>vilchezfranklin17@gmail.com</t>
  </si>
  <si>
    <t>475-0-4597112-0-05</t>
  </si>
  <si>
    <t>44527968</t>
  </si>
  <si>
    <t>MORE YOVERA SAMUEL</t>
  </si>
  <si>
    <t>609421SMYEE9</t>
  </si>
  <si>
    <t>940466584</t>
  </si>
  <si>
    <t>moreyovessamuel@gmail.com</t>
  </si>
  <si>
    <t>0011-02680200609172</t>
  </si>
  <si>
    <t>939789236</t>
  </si>
  <si>
    <t>jeanr8910@gmail.com</t>
  </si>
  <si>
    <t>001105790230720170</t>
  </si>
  <si>
    <t>995318713</t>
  </si>
  <si>
    <t>guerreropenaduberly@gmail.com</t>
  </si>
  <si>
    <t>45989167</t>
  </si>
  <si>
    <t>RAMIREZ LUCERO DENIS INEL</t>
  </si>
  <si>
    <t>984382387</t>
  </si>
  <si>
    <t>denisinelramirezlucero@gmail.com</t>
  </si>
  <si>
    <t>191-04439688-0-31</t>
  </si>
  <si>
    <t>75991319</t>
  </si>
  <si>
    <t>FERRE MINGUILLO ELMER DAVID</t>
  </si>
  <si>
    <t>930635163</t>
  </si>
  <si>
    <t>davidferreminguillo01@gmail.com</t>
  </si>
  <si>
    <t>415-06565074-0-85</t>
  </si>
  <si>
    <t>COVEÑAS ANCAJIMA JOSE LUIS</t>
  </si>
  <si>
    <t>VALVERDE RAIMUNDO WILMER</t>
  </si>
  <si>
    <t>584001NGBVM0</t>
  </si>
  <si>
    <t>678561IGCVC4</t>
  </si>
  <si>
    <t>648601GNNRR2</t>
  </si>
  <si>
    <t>reyesco1@gmail.com</t>
  </si>
  <si>
    <t>640451DPPHE1</t>
  </si>
  <si>
    <t>40447394</t>
  </si>
  <si>
    <t>SOPLAPUCO MOZO CESAR ANTONIO</t>
  </si>
  <si>
    <t>926156617</t>
  </si>
  <si>
    <t>cesarantoniosoplapucomozo@gmail.com</t>
  </si>
  <si>
    <t>305-04368464-0-76-</t>
  </si>
  <si>
    <t xml:space="preserve">80358092 </t>
  </si>
  <si>
    <t>VILLANUEVA CHILON JOSE HIPOLITO</t>
  </si>
  <si>
    <t>592471JVCLL2</t>
  </si>
  <si>
    <t>900624673</t>
  </si>
  <si>
    <t>josehiploitovillanuevachilon1@gmail.com</t>
  </si>
  <si>
    <t>45112458</t>
  </si>
  <si>
    <t>PANAIFO TAPULLIMA HUGO MAYNOR</t>
  </si>
  <si>
    <t>931678434</t>
  </si>
  <si>
    <t>hugopanaifotapullima3@gmail.com</t>
  </si>
  <si>
    <t>0011-0814-0266059782</t>
  </si>
  <si>
    <t>46935063</t>
  </si>
  <si>
    <t>MERINO MARTINEZ JORDAN ENRIQUE</t>
  </si>
  <si>
    <t>626301JMMIT8</t>
  </si>
  <si>
    <t>914265545</t>
  </si>
  <si>
    <t>jordanmartinez8905@gmail.com</t>
  </si>
  <si>
    <t>46514573</t>
  </si>
  <si>
    <t>ALDANA CORNEJO JEAN FRANCO</t>
  </si>
  <si>
    <t>630661JACAN5</t>
  </si>
  <si>
    <t>993451501</t>
  </si>
  <si>
    <t>stikingbluck1490@outlook.com</t>
  </si>
  <si>
    <t>191-74248178-0-57</t>
  </si>
  <si>
    <t>48734981</t>
  </si>
  <si>
    <t>LA MADRID ENEQUE ANTHONY JAIRO</t>
  </si>
  <si>
    <t>648241AMERQ9</t>
  </si>
  <si>
    <t>938254906</t>
  </si>
  <si>
    <t>alamdrideneque@gmail.com</t>
  </si>
  <si>
    <t>305-06874138-0-60</t>
  </si>
  <si>
    <t>44575144</t>
  </si>
  <si>
    <t>AQUINO ORTIZ JESUS DAVID</t>
  </si>
  <si>
    <t>620571JAOII9</t>
  </si>
  <si>
    <t>918346972</t>
  </si>
  <si>
    <t>jesusdavidaquinoortiz17@gmail.com</t>
  </si>
  <si>
    <t>305-07487267-0-82</t>
  </si>
  <si>
    <t>74560635</t>
  </si>
  <si>
    <t>FLORES PISCOYA GUSTAVO DANIEL</t>
  </si>
  <si>
    <t>683651GFPRC6</t>
  </si>
  <si>
    <t>936535315</t>
  </si>
  <si>
    <t>gustavoflorespiscoya@gmail.com</t>
  </si>
  <si>
    <t>305-95708563-0-01</t>
  </si>
  <si>
    <t>74352103</t>
  </si>
  <si>
    <t>ZEÑA VASQUEZ JOSE ABEL</t>
  </si>
  <si>
    <t>648401JZVAQ8</t>
  </si>
  <si>
    <t>921861397</t>
  </si>
  <si>
    <t>zenavasquezjoseabel@gmail.com</t>
  </si>
  <si>
    <t>192-11980494-0-07</t>
  </si>
  <si>
    <t>42136517</t>
  </si>
  <si>
    <t>SAAVEDRA  ROMERO NEXAR LUIS</t>
  </si>
  <si>
    <t>601431NSRVE5</t>
  </si>
  <si>
    <t>914757486</t>
  </si>
  <si>
    <t>nexarluisaavedraromero@gmail.com</t>
  </si>
  <si>
    <t>300-03308219-0-17</t>
  </si>
  <si>
    <t>42970724</t>
  </si>
  <si>
    <t>DIAZ CAJO OSCAR</t>
  </si>
  <si>
    <t>597061ODCZO4</t>
  </si>
  <si>
    <t>914252724</t>
  </si>
  <si>
    <t>diazcajooscar@gmail.com</t>
  </si>
  <si>
    <t>305-11274090-0-56</t>
  </si>
  <si>
    <t>46821767</t>
  </si>
  <si>
    <t>MORI ESTELA JOSE CARLOS</t>
  </si>
  <si>
    <t>632671JMEIE6</t>
  </si>
  <si>
    <t>959311433</t>
  </si>
  <si>
    <t>josecarlosmoriestela@gmail.com</t>
  </si>
  <si>
    <t>CASERIO RONQUILLO CAJAMARCA-CAJAMARCA-CAJAMARCA</t>
  </si>
  <si>
    <t>CALLE MARISCAL SUCRE 218 LAMBAYEQUE-FERREÑAFE-FERREÑAFE</t>
  </si>
  <si>
    <t>CALLE BUENAVENTURA SIALER MZ. Q LT. 6 LAMBAYEQUE-FERREÑAFE-PUEBLO NUEVO </t>
  </si>
  <si>
    <t>CALLE MARISCAL NIETO 548 U.VECINAL SAN JUAN BOSCO LAMBAYEQUE-FERREÑAFE-FERREÑAFE</t>
  </si>
  <si>
    <t>U.VECINAL RAMIRO PRIALE PRIALE MZ. G LT. 23 LAMBAYEQUE-FERREÑAFE-FERREÑAFE  </t>
  </si>
  <si>
    <t>PSJ. TRES TOMAS MZ. R LT. 6 LAMBAYEQUE-FERREÑAFE-MANUEL ANTONIO MESONES MURO </t>
  </si>
  <si>
    <t>CALLE CASIMIRO CHUMAN MZ. D LT. 35 LAMBAYEQUE-FERREÑAFE-FERREÑAFE</t>
  </si>
  <si>
    <t>CALLE CIRO ALEGRIA 118 PUEBLO JOVEN SAN JUAN BOSCO LAMBAYEQUE-FERREÑAFE-FERREÑAFE  </t>
  </si>
  <si>
    <t>CALLE JORGE CHAVEZ S/N CAJAMARCA-JAEN-JAEN</t>
  </si>
  <si>
    <t>PROLONG. UNION 975 LAMBAYEQUE-FERREÑAFE-PUEBLO NUEVO </t>
  </si>
  <si>
    <t>CALLE GALPON MZ Q LT 4 BATAN GRANDE LAMBAYEQUE-FERREÑAFE-PITIPO  </t>
  </si>
  <si>
    <t>305-15125524-0-94</t>
  </si>
  <si>
    <t>0011-0057-0273118560</t>
  </si>
  <si>
    <t>75313793</t>
  </si>
  <si>
    <t>VARGAS PURIZACA JORGE LUIS</t>
  </si>
  <si>
    <t>43089149</t>
  </si>
  <si>
    <t>MACALOPU ESQUEN WINSTO GUSTAVO</t>
  </si>
  <si>
    <t>61503614</t>
  </si>
  <si>
    <t>CORNETERO ESPINOZA FRANKLIN OMAR</t>
  </si>
  <si>
    <t>76788259</t>
  </si>
  <si>
    <t>RIVAS ORREGO CRISTOPHER SALVADOR</t>
  </si>
  <si>
    <t>73929303</t>
  </si>
  <si>
    <t>MARTINEZ CHAVESTA EDWIN GUSTAVO</t>
  </si>
  <si>
    <t>44896330</t>
  </si>
  <si>
    <t>ROJAS CATASHUNGA GREGORY PAUL</t>
  </si>
  <si>
    <t>46611842</t>
  </si>
  <si>
    <t>CHAFIO PEREZ MARTIN ALEXANDER</t>
  </si>
  <si>
    <t>654441JVPGI4</t>
  </si>
  <si>
    <t>639991EMCTV5</t>
  </si>
  <si>
    <t>621261GRCAA6</t>
  </si>
  <si>
    <t>620931MCPFE2</t>
  </si>
  <si>
    <t>305-71166564-0-04</t>
  </si>
  <si>
    <t>305-94828351-0-98</t>
  </si>
  <si>
    <t>003-7000-1344478099327</t>
  </si>
  <si>
    <t>305-75767287-0-98</t>
  </si>
  <si>
    <t>0011-0814-0293488776</t>
  </si>
  <si>
    <t>003-8980-1330935083046</t>
  </si>
  <si>
    <t>965384469</t>
  </si>
  <si>
    <t>vargaspurizacajorgeluis@gmail.com</t>
  </si>
  <si>
    <t>davidpanta1718@gmail.com</t>
  </si>
  <si>
    <t>935462379</t>
  </si>
  <si>
    <t>daronmacalopu3@gmail.com</t>
  </si>
  <si>
    <t>926287124</t>
  </si>
  <si>
    <t>omarcornetero2006@gmail.com</t>
  </si>
  <si>
    <t>917194820</t>
  </si>
  <si>
    <t>rivasorregocristophersalvador@gmail.com</t>
  </si>
  <si>
    <t>908560633</t>
  </si>
  <si>
    <t>martinezchavestaedwin14@gmail.com</t>
  </si>
  <si>
    <t>906564785</t>
  </si>
  <si>
    <t>gregorypoulr@gmail.com</t>
  </si>
  <si>
    <t>937689374</t>
  </si>
  <si>
    <t>tinmar_81@hotmail.com</t>
  </si>
  <si>
    <t>CRISANTO YARLEQUE ERICK</t>
  </si>
  <si>
    <t>CRISANTO YARLEQUE ERMIS</t>
  </si>
  <si>
    <t>CRISANTO YARLEQUE ALEXANDER</t>
  </si>
  <si>
    <t>AV. RAUL HAYA DE LA TORRE URB FCO. GONZALES BURGA MZ. C LT. 3 LAMBAYEQUE-FERREÑAFE-FERREÑAFE</t>
  </si>
  <si>
    <t>CALLE CAHUIDE 118 LAMBAYEQUE-FERREÑAFE-PUEBLO NUEVO</t>
  </si>
  <si>
    <t>CALLE SAN PABLO U.VECINAL SAN FRANCISCO DE ASIS MZ. I LT. 02 LAMBAYEQUE-FERREÑAFE-FERREÑAFE </t>
  </si>
  <si>
    <t>CALLE MAYTA CAPAC 1365 LAMBAYEQUE-CHICLAYO-LA VICTORIA</t>
  </si>
  <si>
    <t>CALLE BUENAVENTURA SIALER 118 LAMBAYEQUE-FERREÑAFE-PUEBLO NUEVO </t>
  </si>
  <si>
    <t>CALLE DEMETRIO PLAZA 166 LAMBAYEQUE-FERREÑAFE-PUEBLO NUEVO</t>
  </si>
  <si>
    <t>SAN MARTIN 606 - B LAMBAYEQUE-FERREÑAFE-FERREÑAFE</t>
  </si>
  <si>
    <t>42170404</t>
  </si>
  <si>
    <t>AYALA BENITES RUDDY EDDWIN</t>
  </si>
  <si>
    <t>76015356</t>
  </si>
  <si>
    <t>PAICO IPANAQUE JULIO WILMER</t>
  </si>
  <si>
    <t>41635597</t>
  </si>
  <si>
    <t>MOSCOL NUNURA LUIS ALBERTO</t>
  </si>
  <si>
    <t>596281RABLI9</t>
  </si>
  <si>
    <t>665761JPICN0</t>
  </si>
  <si>
    <t>604651LMNCU8</t>
  </si>
  <si>
    <t>927933814</t>
  </si>
  <si>
    <t>ayaben_02@hotmail.com</t>
  </si>
  <si>
    <t>932492741</t>
  </si>
  <si>
    <t>juliowilmerp@hotmail.com</t>
  </si>
  <si>
    <t>946090236</t>
  </si>
  <si>
    <t>luisalbertomoscolnunura@gmail.com</t>
  </si>
  <si>
    <t>475-75638603-0-86</t>
  </si>
  <si>
    <t>475-71044601-0-81</t>
  </si>
  <si>
    <t>377001328308413000</t>
  </si>
  <si>
    <t>475-90238483039</t>
  </si>
  <si>
    <t>60743570</t>
  </si>
  <si>
    <t>PONCE ZAPATA SANTOS SNAHIDER</t>
  </si>
  <si>
    <t>44733286</t>
  </si>
  <si>
    <t>CASTILLO INGA JOHNY JAVIER</t>
  </si>
  <si>
    <t>03309211</t>
  </si>
  <si>
    <t>VEGAS CALLE MANUEL ENRIQUE</t>
  </si>
  <si>
    <t>OPERARIO ALABAÑIL</t>
  </si>
  <si>
    <t>GUARDIAN NOCHE</t>
  </si>
  <si>
    <t>987867322</t>
  </si>
  <si>
    <t>snayderponcezapata17@gmail.com</t>
  </si>
  <si>
    <t>970865730</t>
  </si>
  <si>
    <t>castilloingajhony62@gmail.com</t>
  </si>
  <si>
    <t>953339251</t>
  </si>
  <si>
    <t>vegascallemanuelenrique@gmail.com</t>
  </si>
  <si>
    <t>575-11491395-0-28</t>
  </si>
  <si>
    <t>475-99995178-0-86</t>
  </si>
  <si>
    <t>ANTON BAUTISTA LUCERO DEL CARMEN</t>
  </si>
  <si>
    <t>524871MVCAL7</t>
  </si>
  <si>
    <t>CALLE PORVENIR CASERIO NUEVO SAN PEDRO MZ. G LT. 4 PIURA-PIURA-CURA MORI  </t>
  </si>
  <si>
    <t>77567356</t>
  </si>
  <si>
    <t>PAUCAR CASTRO JUAN SIMON</t>
  </si>
  <si>
    <t>670971JCSTT0</t>
  </si>
  <si>
    <t>915161349</t>
  </si>
  <si>
    <t>juansimoncastro06@gmail.com</t>
  </si>
  <si>
    <t>305-05417845-0-57</t>
  </si>
  <si>
    <t>CONTROLADOR</t>
  </si>
  <si>
    <t>45359615</t>
  </si>
  <si>
    <t>ARCAYA OBLEA CARLOS ENRIQUE</t>
  </si>
  <si>
    <t>931831192</t>
  </si>
  <si>
    <t>carloshenrryquercayaoblea@gmail.com</t>
  </si>
  <si>
    <t>00110814022435715517</t>
  </si>
  <si>
    <t>619551GGLNO4</t>
  </si>
  <si>
    <t>958900851</t>
  </si>
  <si>
    <t>gianm4360@gmail.com</t>
  </si>
  <si>
    <t>535-92963033-0-71</t>
  </si>
  <si>
    <t>48270754</t>
  </si>
  <si>
    <t>HERNANDEZ PEÑA DARWIN JIMNER</t>
  </si>
  <si>
    <t>929120629</t>
  </si>
  <si>
    <t>darwinhernandezpena@gmail.com</t>
  </si>
  <si>
    <t>575-97954612-0-10</t>
  </si>
  <si>
    <t>71406964</t>
  </si>
  <si>
    <t>BUSTAMANTE CAMPOS INDYRA ZARELA</t>
  </si>
  <si>
    <t>305-71254181-0-06</t>
  </si>
  <si>
    <t>46583313</t>
  </si>
  <si>
    <t>PAICO IPANAQUE ALEX ALEXANDER</t>
  </si>
  <si>
    <t>41496164</t>
  </si>
  <si>
    <t>RAMOS SILVA JUAN FRANCISCO</t>
  </si>
  <si>
    <t>945232503</t>
  </si>
  <si>
    <t>alexispaico90@gmail.com</t>
  </si>
  <si>
    <t>949877883</t>
  </si>
  <si>
    <t>juanramossilva044@hotmail.com</t>
  </si>
  <si>
    <t>475-73763995-0-42</t>
  </si>
  <si>
    <t>0011-08140264765094</t>
  </si>
  <si>
    <t>AAHH 3 DE ABRIL AV CEMENTERIO DISTRITO LA UNION</t>
  </si>
  <si>
    <t>630361APICN3</t>
  </si>
  <si>
    <t>579241JRSOV0</t>
  </si>
  <si>
    <t>MZ.X3 LT.1 P.J. VIRGEN DE LOURDES COMITE 8 NORTE LIMA-LIMA-VILLA MARIA DEL TRIUNFO </t>
  </si>
  <si>
    <t>70056179</t>
  </si>
  <si>
    <t>LIVIA GOMEZ PEDRO JESUS</t>
  </si>
  <si>
    <t>639381PLGIE7</t>
  </si>
  <si>
    <t>937531975</t>
  </si>
  <si>
    <t>gumer92.12@gmail.com</t>
  </si>
  <si>
    <t>475-99781842-0-96</t>
  </si>
  <si>
    <t>671241VPAIE0</t>
  </si>
  <si>
    <t>76654089</t>
  </si>
  <si>
    <t>SANDOVAL CEDILLO DARWIN MANUEL</t>
  </si>
  <si>
    <t>47262267</t>
  </si>
  <si>
    <t>NUÑEZ SALAZAR JHON ROBERT</t>
  </si>
  <si>
    <t>70585554</t>
  </si>
  <si>
    <t>CRISANTO YARLEQUE JAIME</t>
  </si>
  <si>
    <t>OPERARIO PINTOR</t>
  </si>
  <si>
    <t>959339801</t>
  </si>
  <si>
    <t>966683801@hotmail.com</t>
  </si>
  <si>
    <t>974296076</t>
  </si>
  <si>
    <t>leodamiannunezyampis55@gmail.com</t>
  </si>
  <si>
    <t>915023529</t>
  </si>
  <si>
    <t>jaimecrisanto31@gmail.com</t>
  </si>
  <si>
    <t>475-12211792-0-01</t>
  </si>
  <si>
    <t>41517868</t>
  </si>
  <si>
    <t>PANTA MARTINEZ CESAR WILLIAN</t>
  </si>
  <si>
    <t>48090214</t>
  </si>
  <si>
    <t>SERNAQUE FLORES JOSE LUIS</t>
  </si>
  <si>
    <t>600991CPMTT9</t>
  </si>
  <si>
    <t>951206837</t>
  </si>
  <si>
    <t>cesarpanta1982@gmail.com</t>
  </si>
  <si>
    <t>916969510</t>
  </si>
  <si>
    <t>luis2023sernaque@gmail</t>
  </si>
  <si>
    <t>475-01883790-0-75</t>
  </si>
  <si>
    <t>475-79951978-0-30</t>
  </si>
  <si>
    <t>SILVA SILVA ROBERT GERARDO</t>
  </si>
  <si>
    <t>73516615</t>
  </si>
  <si>
    <t>abeksson@gmail.com</t>
  </si>
  <si>
    <t>475-07226023-0-71</t>
  </si>
  <si>
    <t>ANCAJIMA DE LA CRUZ BEKSSON SMITH</t>
  </si>
  <si>
    <t>910412993</t>
  </si>
  <si>
    <t>ASENT.H. NUEVO CASTILLA MZ. K LT. 42 PIURA-PIURA-CASTILLA </t>
  </si>
  <si>
    <t>679041BACAZ5</t>
  </si>
  <si>
    <t>CRISANTO CARRASCO ALVARADO DE JESUS</t>
  </si>
  <si>
    <t>663081ACCSR5</t>
  </si>
  <si>
    <t>918875845</t>
  </si>
  <si>
    <t>jesuscrisantocarrasco@gmail.com</t>
  </si>
  <si>
    <t>475-78403445-0-56</t>
  </si>
  <si>
    <t>74302982</t>
  </si>
  <si>
    <t>CASTRO CASTILLO FRANK JUNIOR</t>
  </si>
  <si>
    <t>647821FCCTT2</t>
  </si>
  <si>
    <t>955134055</t>
  </si>
  <si>
    <t>frankjuniorcastrocastillo372@gmail.com</t>
  </si>
  <si>
    <t>475-09738001-0-22</t>
  </si>
  <si>
    <t>continua</t>
  </si>
  <si>
    <t>305-92491092-0-31</t>
  </si>
  <si>
    <t>305-12821409-0-05</t>
  </si>
  <si>
    <t>305-06529293-0-31</t>
  </si>
  <si>
    <t>PEÑA PANTA JOSE DAVID</t>
  </si>
  <si>
    <t>0011-0579-0220448249</t>
  </si>
  <si>
    <t>305-15674576-0-91</t>
  </si>
  <si>
    <t>0011-0814-0257271019</t>
  </si>
  <si>
    <t>305-15118264-0-60</t>
  </si>
  <si>
    <t>0011-0814-0293603176</t>
  </si>
  <si>
    <t>FERNANDEZ ROJAS PEDRO ALEXANDER</t>
  </si>
  <si>
    <t>305-13051108-0-25</t>
  </si>
  <si>
    <t>0011-0796-0200307762-01</t>
  </si>
  <si>
    <t>305-04400984-0-25</t>
  </si>
  <si>
    <t>305-15466687-0-02</t>
  </si>
  <si>
    <t>300-03156669-0-36</t>
  </si>
  <si>
    <t>0011-0814-0273210208</t>
  </si>
  <si>
    <t>645011LFDRI8</t>
  </si>
  <si>
    <t>71925006</t>
  </si>
  <si>
    <t>AURICH RODRIGUEZ SOL DE MARIA</t>
  </si>
  <si>
    <t>997311185</t>
  </si>
  <si>
    <t>aurichrodriguezsol@gmail.com</t>
  </si>
  <si>
    <t>305-91622545-0-11</t>
  </si>
  <si>
    <t>48450349</t>
  </si>
  <si>
    <t>CHAVEZ BOCANEGRA ANGEL NEHEMIAS</t>
  </si>
  <si>
    <t>331991ACBVA2</t>
  </si>
  <si>
    <t>982553037</t>
  </si>
  <si>
    <t>angelchavez_2124@outlook.com</t>
  </si>
  <si>
    <t>00110265020084940161</t>
  </si>
  <si>
    <t>43755152</t>
  </si>
  <si>
    <t>JIMENEZ PEÑA EDUAR MIGUEL</t>
  </si>
  <si>
    <t>GARCIA PEÑA FRIDAY</t>
  </si>
  <si>
    <t>02836484</t>
  </si>
  <si>
    <t xml:space="preserve">FLORES NIZAMA GUILBERTO </t>
  </si>
  <si>
    <t>46968776</t>
  </si>
  <si>
    <t>SILVA IPANAQUE ALEX ORLANDO</t>
  </si>
  <si>
    <t>75283113</t>
  </si>
  <si>
    <t>CHIROQUE BRUNO JUAN CARLOS</t>
  </si>
  <si>
    <t>FLORES MECHATO MANUEL ENRIQUE</t>
  </si>
  <si>
    <t>02828277</t>
  </si>
  <si>
    <t>PANTA MENDOZA VICTORINO SANTOS</t>
  </si>
  <si>
    <t>0011-05790235995777</t>
  </si>
  <si>
    <t>475-00221080-0-71</t>
  </si>
  <si>
    <t>475-73016663-0-62</t>
  </si>
  <si>
    <t>475-92358225-0-93</t>
  </si>
  <si>
    <t>475-00957505-0-34</t>
  </si>
  <si>
    <t>475-79267558-0-97</t>
  </si>
  <si>
    <t>931058751</t>
  </si>
  <si>
    <t>edujimenez200886@gmail.com</t>
  </si>
  <si>
    <t>912714207</t>
  </si>
  <si>
    <t>gilbertofloresnizama@gmail.com</t>
  </si>
  <si>
    <t>955595826</t>
  </si>
  <si>
    <t>silvaipanaquealexorlando598@gmail.com</t>
  </si>
  <si>
    <t>902322917</t>
  </si>
  <si>
    <t>chiroquej910@gmail.com</t>
  </si>
  <si>
    <t>949865929</t>
  </si>
  <si>
    <t>manuelfloresmechato@gmail.com</t>
  </si>
  <si>
    <t>931026833</t>
  </si>
  <si>
    <t>victorinopanta5@gmail.com</t>
  </si>
  <si>
    <t xml:space="preserve">475-06953013-0-03                 </t>
  </si>
  <si>
    <t>80261101</t>
  </si>
  <si>
    <t>591861MFMRH0</t>
  </si>
  <si>
    <t>545891VPMTD8</t>
  </si>
  <si>
    <t>672661JCBRN2</t>
  </si>
  <si>
    <t>665920SARIR8</t>
  </si>
  <si>
    <t>JR. SIMON BOLIVAR 465 PUEBLO LURIN LIMA-LIMA-LURIN</t>
  </si>
  <si>
    <t>CALLE PROGRESO 627 C.POBLADO TABLAZO SUR PIURA-PIURA-LA UNION</t>
  </si>
  <si>
    <t>CALLE LIMA 1042 BARRIO SAN ANTONIO PIURA-PIURA-LA UNION</t>
  </si>
  <si>
    <t>CALLE SAN JOSE 612 CASERIO YAPATO PIURA-PIURA-LA UNION</t>
  </si>
  <si>
    <t>CALLE UNION 412 ASENT.H. SAN VICENTWE PIURA-PIURA-LA UNION</t>
  </si>
  <si>
    <t>CALLE TUMBES 925 PIURA-PIURA-LA UNION</t>
  </si>
  <si>
    <t>305-96264755-0-12</t>
  </si>
  <si>
    <t>0011-0814-0253754392</t>
  </si>
  <si>
    <t>415-91000230-0-22</t>
  </si>
  <si>
    <t>0011-0579-0231239765</t>
  </si>
  <si>
    <t>415-15641732-0-27</t>
  </si>
  <si>
    <t>627281WCVOA3</t>
  </si>
  <si>
    <t>682291EFMRG4</t>
  </si>
  <si>
    <t>CALLE EL TRIUNFO U.VECINAL HECTOR AURICH SOTO MZ. G LT. 18 LAMBAYEQUE-FERREÑAFE-FERREÑAFE </t>
  </si>
  <si>
    <t>SILVA SILVA BERLI CRISTHIAN</t>
  </si>
  <si>
    <t>GARCIA PALACIOS WILDER LEONEL</t>
  </si>
  <si>
    <t>VALDERRAMA CHICOMA VICTOR JONATAN</t>
  </si>
  <si>
    <t>AQUINO CASTILLO ELVIS ORLANDO</t>
  </si>
  <si>
    <t>NO INICIO RELACION LABORAL</t>
  </si>
  <si>
    <t>46716628</t>
  </si>
  <si>
    <t>CERVERA FERREÑAN JIMMY RAUL</t>
  </si>
  <si>
    <t>939125769</t>
  </si>
  <si>
    <t>jcerfer555@gmail.com</t>
  </si>
  <si>
    <t>475-75099507-0-45</t>
  </si>
  <si>
    <t>03386844</t>
  </si>
  <si>
    <t>PAUCAR VALLE EMER DIRSEO</t>
  </si>
  <si>
    <t>962216408</t>
  </si>
  <si>
    <t>paucarvalleelmeldirseo@gmail.com</t>
  </si>
  <si>
    <t>475-98537809-0-97</t>
  </si>
  <si>
    <t>72291226</t>
  </si>
  <si>
    <t>VILLEGAS CRIOLLO KEVIN ALEXANDER</t>
  </si>
  <si>
    <t>927287590</t>
  </si>
  <si>
    <t>kbtrece@gmail.com</t>
  </si>
  <si>
    <t>475-93689851-0-69</t>
  </si>
  <si>
    <t>02890239</t>
  </si>
  <si>
    <t>NIZAMA ADANAQUE JOSE LUIS</t>
  </si>
  <si>
    <t>02729616</t>
  </si>
  <si>
    <t>YOVERA ANCAJIMA GERMAN</t>
  </si>
  <si>
    <t>569131JNAAN2</t>
  </si>
  <si>
    <t>536591GYAEA0</t>
  </si>
  <si>
    <t>927216621</t>
  </si>
  <si>
    <t>nizamaadanaquejoseluis7@gmail.com</t>
  </si>
  <si>
    <t>978053482</t>
  </si>
  <si>
    <t>yoveragerman01@gmail.com</t>
  </si>
  <si>
    <t>0011-0814-0293288769-14</t>
  </si>
  <si>
    <t>475-70616018-0-68</t>
  </si>
  <si>
    <t>SANTOS VILCHEZ PERCY IVAN</t>
  </si>
  <si>
    <t>006342888</t>
  </si>
  <si>
    <t>GARCIA GOMEZ ANDREW ALEXANDER</t>
  </si>
  <si>
    <t>76514074</t>
  </si>
  <si>
    <t>JIMENEZ LLACSAHUANGA ANNER</t>
  </si>
  <si>
    <t>944032189</t>
  </si>
  <si>
    <t>andrewgarciagomez@gmail.com</t>
  </si>
  <si>
    <t>987641245</t>
  </si>
  <si>
    <t>annerjimenez649@gmail.com</t>
  </si>
  <si>
    <t>575-10246705-0-66</t>
  </si>
  <si>
    <t>001108140297614172</t>
  </si>
  <si>
    <t>75449857</t>
  </si>
  <si>
    <t>76095915</t>
  </si>
  <si>
    <t>PAICO IPÀNAQUE ANIBAL</t>
  </si>
  <si>
    <t>VILCHEZ CARMEN DIEGO ALEJANDRO</t>
  </si>
  <si>
    <t>935726456</t>
  </si>
  <si>
    <t>anivalpaicoipanaque@gmail.com</t>
  </si>
  <si>
    <t>475-72649858-0-51</t>
  </si>
  <si>
    <t>CALLE 28 DE JULIO S/N C.POBLADO 19 DE AGOSTO PIURA-PIURA-LA UNION  </t>
  </si>
  <si>
    <t>652531APICN3</t>
  </si>
  <si>
    <t>LIBERTAD 1369 PIURA-PIURA-LA UNION </t>
  </si>
  <si>
    <t>P.JOVEN JOSE CARLOS M. PIURA-PIURA-LA UNION </t>
  </si>
  <si>
    <t>587551EPVCL7</t>
  </si>
  <si>
    <t>CALLE SANTA ROSA MZ. E LT. 09 TUMBES-TUMBES-TUMBES</t>
  </si>
  <si>
    <t>644831DHPNA5</t>
  </si>
  <si>
    <t>594201AMZDA9</t>
  </si>
  <si>
    <t>605461DAAOM5</t>
  </si>
  <si>
    <t>693521JDTZR7</t>
  </si>
  <si>
    <t>659091JUJBE5</t>
  </si>
  <si>
    <t>674391DFSRV7</t>
  </si>
  <si>
    <t>336691ELPED8</t>
  </si>
  <si>
    <t>SANCHEZ SALES ALEXYERI</t>
  </si>
  <si>
    <t>950036591</t>
  </si>
  <si>
    <t>percy.yvan2009@gmail.com</t>
  </si>
  <si>
    <t>003-712013449892329-78</t>
  </si>
  <si>
    <t>75429625</t>
  </si>
  <si>
    <t>72936954</t>
  </si>
  <si>
    <t xml:space="preserve">ABAD CHUMACERO AARON DAVID </t>
  </si>
  <si>
    <t>669323AACDM5</t>
  </si>
  <si>
    <t>960690311</t>
  </si>
  <si>
    <t>aabad6317@gmail.com</t>
  </si>
  <si>
    <t>003-8980-1351221175749</t>
  </si>
  <si>
    <t>76745058</t>
  </si>
  <si>
    <t>CASTILLO  NAVARRO KEVIN BRIAN</t>
  </si>
  <si>
    <t>650921KCNTA2</t>
  </si>
  <si>
    <t>935084424</t>
  </si>
  <si>
    <t>brianliam16@gmail.com</t>
  </si>
  <si>
    <t>310-179095775-0-13</t>
  </si>
  <si>
    <t>44093728</t>
  </si>
  <si>
    <t>VERA QUESQUEN FEDERMAR VAWNER</t>
  </si>
  <si>
    <t>944861620</t>
  </si>
  <si>
    <t>vawnervq@gmail.com</t>
  </si>
  <si>
    <t>305-06591392-0-58</t>
  </si>
  <si>
    <t>17446855</t>
  </si>
  <si>
    <t>BANCES PRADA DANNY DANIEL</t>
  </si>
  <si>
    <t>935494239</t>
  </si>
  <si>
    <t>ADANNYDANIELBANCESPRADA3@GMAIL.COM</t>
  </si>
  <si>
    <t>305-93881695-0-80</t>
  </si>
  <si>
    <t>45121481</t>
  </si>
  <si>
    <t>JUAREZ PARRAGUEZ LUIS MIGUEL</t>
  </si>
  <si>
    <t>621151LJPRR5</t>
  </si>
  <si>
    <t>936391973</t>
  </si>
  <si>
    <t>luisjuarezparraguez306@gmail.com</t>
  </si>
  <si>
    <t>0011-0579-03-0246371503</t>
  </si>
  <si>
    <t>17429306</t>
  </si>
  <si>
    <t>MACALOPU NAVARRO LUIS</t>
  </si>
  <si>
    <t>938241353</t>
  </si>
  <si>
    <t>macalopunavarroluis65@gmail.com</t>
  </si>
  <si>
    <t>17439689</t>
  </si>
  <si>
    <t>PAICO RODRIGUEZ DANIEL</t>
  </si>
  <si>
    <t>979010131</t>
  </si>
  <si>
    <t>paicorodriguezdaniel@gmail.com</t>
  </si>
  <si>
    <t>305-05052425-0-47</t>
  </si>
  <si>
    <t>17429069</t>
  </si>
  <si>
    <t>JUAREZ ESTRADA ISIDRO</t>
  </si>
  <si>
    <t>975898144</t>
  </si>
  <si>
    <t>estradaisidro16@gmail.com</t>
  </si>
  <si>
    <t>0011-0579-0246371341</t>
  </si>
  <si>
    <t>44309215</t>
  </si>
  <si>
    <t>CARRILLO MIRANDA WALTER MARTIN</t>
  </si>
  <si>
    <t>619171WCMRA4</t>
  </si>
  <si>
    <t>904030556</t>
  </si>
  <si>
    <t>carrillomirandawaltermartin@gmail.com</t>
  </si>
  <si>
    <t>46531063</t>
  </si>
  <si>
    <t>PURIHUAMAN CHINCHAY JOEL</t>
  </si>
  <si>
    <t>322871JPCIN8</t>
  </si>
  <si>
    <t>935961801</t>
  </si>
  <si>
    <t>purihuamanchinchayjoel88@gmail.com</t>
  </si>
  <si>
    <t>305-98584527-0-16</t>
  </si>
  <si>
    <t>75902256</t>
  </si>
  <si>
    <t>CHANAME QUEVEDO YIOVANNI ALEXANDER</t>
  </si>
  <si>
    <t>657081YCQNV2</t>
  </si>
  <si>
    <t>925941971</t>
  </si>
  <si>
    <t>yiovannichaname4@gmail.com</t>
  </si>
  <si>
    <t>003-8980-1342553722040</t>
  </si>
  <si>
    <t>41227978</t>
  </si>
  <si>
    <t>SEGUNDO SANTOS JUAN ALBERTO</t>
  </si>
  <si>
    <t>juanalbertosegundosantos@gmail.com</t>
  </si>
  <si>
    <t>305-15252863-0-19</t>
  </si>
  <si>
    <t>43590117</t>
  </si>
  <si>
    <t>CESPEDES CORREA WALTHER</t>
  </si>
  <si>
    <t>598701WCCPR3</t>
  </si>
  <si>
    <t>982947746</t>
  </si>
  <si>
    <t>cespedescorreawalther@gmail.com</t>
  </si>
  <si>
    <t>17452454</t>
  </si>
  <si>
    <t>CHANAME SANTISTEBAN WUILLIAM</t>
  </si>
  <si>
    <t>579711WCSNT4</t>
  </si>
  <si>
    <t>979836089</t>
  </si>
  <si>
    <t>chanamesantistebanwuilliam76@gmail.com</t>
  </si>
  <si>
    <t>355-97180007-0-60</t>
  </si>
  <si>
    <t>42320581</t>
  </si>
  <si>
    <t>BERNILLA CARRILLO SANTOS HIPOLITO</t>
  </si>
  <si>
    <t>936697627</t>
  </si>
  <si>
    <t>bernillacarrillosahi@gmail.com</t>
  </si>
  <si>
    <t>003-7120-1347450083479</t>
  </si>
  <si>
    <t>46928495</t>
  </si>
  <si>
    <t>CORONADO CHIROQUE CARLOS ESTEBAN</t>
  </si>
  <si>
    <t>902915006</t>
  </si>
  <si>
    <t>coronadochiroquecarlosesteban@gmail.com</t>
  </si>
  <si>
    <t>305-02150502-0-12</t>
  </si>
  <si>
    <t>61101167</t>
  </si>
  <si>
    <t>HUAYLLAHUA YARICAHUA RODOLFO</t>
  </si>
  <si>
    <t>905732353</t>
  </si>
  <si>
    <t>huayllahuarodolfo@gmail.com</t>
  </si>
  <si>
    <t>475-15130783-0-77</t>
  </si>
  <si>
    <t>76531582</t>
  </si>
  <si>
    <t>ZAPATA COBEÑAS SENAYLA</t>
  </si>
  <si>
    <t>999919550</t>
  </si>
  <si>
    <t>Senayla9507@gmail.com</t>
  </si>
  <si>
    <t>0011-0268-0200530452</t>
  </si>
  <si>
    <t>R. PEDREGAL 121 CASERIO MONTESULLON PIURA-PIURA-CATACAOS  </t>
  </si>
  <si>
    <t>689941AZMAA5</t>
  </si>
  <si>
    <t>47196147</t>
  </si>
  <si>
    <t>YARLEQUE SANTOS CESAR WILLIAM</t>
  </si>
  <si>
    <t>OLIVA IMAN CARLOS ENRIQUE</t>
  </si>
  <si>
    <t>CHERO CHERO EDDY JHON</t>
  </si>
  <si>
    <t>74776605</t>
  </si>
  <si>
    <t>PAICO YOVERA NOE JOSUE</t>
  </si>
  <si>
    <t>45852921</t>
  </si>
  <si>
    <t>CHIROQUE MORE HEDDY SANTIAGO</t>
  </si>
  <si>
    <t>75250662</t>
  </si>
  <si>
    <t>MORALES IMAN DANY OMAR</t>
  </si>
  <si>
    <t>CORREA CRUZ ANTERO</t>
  </si>
  <si>
    <t>62359237</t>
  </si>
  <si>
    <t>76207591</t>
  </si>
  <si>
    <t>FLORES NAMUCHE RIDER KENYO</t>
  </si>
  <si>
    <t>MERINO LOPEZ JOSE SANTOS</t>
  </si>
  <si>
    <t>48061238</t>
  </si>
  <si>
    <t>MORE MATIAS EDGAR ANTONIO</t>
  </si>
  <si>
    <t>48020977</t>
  </si>
  <si>
    <t>YOVERA FLORES LUIS MIGUEL</t>
  </si>
  <si>
    <t>CALLE BALTA 428 - LA ARENA</t>
  </si>
  <si>
    <t>JOSE CARLOS MARIATEAGUI TABLAZO SUR</t>
  </si>
  <si>
    <t>CALLE CAJAMARCA S/N LA UNION</t>
  </si>
  <si>
    <t>CALLE LIBERTAD 911</t>
  </si>
  <si>
    <t>AV LIMA 1038 - LA UNION</t>
  </si>
  <si>
    <t>MZ I LOTE 28, AV TALLAN UPIZ LUIS ALBERTO SANCHEZ 26 DE OCTUBRE</t>
  </si>
  <si>
    <t>CALLE LOS ALMENDROS S/N AMPLIACION SAN VICENTE CP</t>
  </si>
  <si>
    <t>JIRON LOS ANGELES 302 CACERIO SAN VICENTE</t>
  </si>
  <si>
    <t>732-3392331-0-36 // 00373201339233183653</t>
  </si>
  <si>
    <t>475-15348483-0-75</t>
  </si>
  <si>
    <t>712-3452148436 //  00371201345214843677</t>
  </si>
  <si>
    <t>0011-0667-0200463304</t>
  </si>
  <si>
    <t>475-73226066-0-80</t>
  </si>
  <si>
    <t>575-16878298-0-43</t>
  </si>
  <si>
    <t>898-3143446893 // 00389801314344689343</t>
  </si>
  <si>
    <t>475-17801358-0-27</t>
  </si>
  <si>
    <t>475-74185007-0-08</t>
  </si>
  <si>
    <t>475-17776712-0-32</t>
  </si>
  <si>
    <t>475-75416928-0-72</t>
  </si>
  <si>
    <t>475-70805959-0-27</t>
  </si>
  <si>
    <t>987150290</t>
  </si>
  <si>
    <t>cesarwilliamyarlequesantos5@gmail.com</t>
  </si>
  <si>
    <t>945071428</t>
  </si>
  <si>
    <t>noepaico5@gmail.com</t>
  </si>
  <si>
    <t>910317502</t>
  </si>
  <si>
    <t>941624699</t>
  </si>
  <si>
    <t>anterocorreacruz8@gmail.com</t>
  </si>
  <si>
    <t>950104701</t>
  </si>
  <si>
    <t>isaacjoel.23.04@gmail.com</t>
  </si>
  <si>
    <t>930420214</t>
  </si>
  <si>
    <t>kenyo_@outloow.com</t>
  </si>
  <si>
    <t>994650673</t>
  </si>
  <si>
    <t>merinolopezjosesantos@gmail.com</t>
  </si>
  <si>
    <t>910516065</t>
  </si>
  <si>
    <t>morematiasedgar@gmail.com</t>
  </si>
  <si>
    <t>925487219</t>
  </si>
  <si>
    <t>luismiguelyoveraflores0@gmail.com</t>
  </si>
  <si>
    <t>MONTERO CASTRO JAHYR ALEXANDER</t>
  </si>
  <si>
    <t>628491CYSLT9</t>
  </si>
  <si>
    <t>327321HCMRE8</t>
  </si>
  <si>
    <t>644641DMIAN9</t>
  </si>
  <si>
    <t xml:space="preserve">VELASQUEZ MARTINEZ ISAAC JOEL ANTONIO </t>
  </si>
  <si>
    <t>660741RFNRU0</t>
  </si>
  <si>
    <t>02866544</t>
  </si>
  <si>
    <t>563751JMLIE0</t>
  </si>
  <si>
    <t>340181EMMEI2</t>
  </si>
  <si>
    <t>640151LYFER1</t>
  </si>
  <si>
    <t>655771JMCTT0</t>
  </si>
  <si>
    <t>CALLE AREQUIPA 1148 ASENT.H. JUAN VELASCO PIURA-PIURA-LA UNION</t>
  </si>
  <si>
    <t>46623349</t>
  </si>
  <si>
    <t>GUARNIZO JIMENEZ JOSE ALBERTO</t>
  </si>
  <si>
    <t>40261061</t>
  </si>
  <si>
    <t>RIMAYCUNA SANDOVAL MOISES BARTOLOME</t>
  </si>
  <si>
    <t>76227155</t>
  </si>
  <si>
    <t>RODRIGUEZ INFANTE SANTOS CRISTIAN</t>
  </si>
  <si>
    <t>45518705</t>
  </si>
  <si>
    <t>GARCIA BENAVIDES ELADIO</t>
  </si>
  <si>
    <t>41765951</t>
  </si>
  <si>
    <t>CASTILLO RAMIREZ JUAN MANUEL</t>
  </si>
  <si>
    <t>73433820</t>
  </si>
  <si>
    <t>GUARNIZO JIMENEZ YONQUELI</t>
  </si>
  <si>
    <t>71105907</t>
  </si>
  <si>
    <t>NAMUCHE IPANAQUE JHON CARLOS</t>
  </si>
  <si>
    <t>07/07/026</t>
  </si>
  <si>
    <t>575-17394674-0-36</t>
  </si>
  <si>
    <t>575-04735750-0-44</t>
  </si>
  <si>
    <t>989420803</t>
  </si>
  <si>
    <t>josealbertoguarnizojimenez@gmail.com</t>
  </si>
  <si>
    <t>918595088</t>
  </si>
  <si>
    <t>moisesbsandoval75@gmail.com</t>
  </si>
  <si>
    <t>957169411</t>
  </si>
  <si>
    <t>santoscristianrodriguezinfante@gmail.com</t>
  </si>
  <si>
    <t>961786796</t>
  </si>
  <si>
    <t>eladiogarcia0426@gmail.com</t>
  </si>
  <si>
    <t>925917753</t>
  </si>
  <si>
    <t>castilloramirezjuan280@gmail.com</t>
  </si>
  <si>
    <t>931822151</t>
  </si>
  <si>
    <t>jhonguarnizojimenez12@gmail.com</t>
  </si>
  <si>
    <t>997181522</t>
  </si>
  <si>
    <t>namucheipanaquejhoncarlos@gmail.com</t>
  </si>
  <si>
    <t>576851MRSAD0</t>
  </si>
  <si>
    <t>43502468</t>
  </si>
  <si>
    <t>UBILLUS NIZAMA OSCAR OSWALDO</t>
  </si>
  <si>
    <t>17435008</t>
  </si>
  <si>
    <t>DURAND CHICOMA FREDY GIOVANNI</t>
  </si>
  <si>
    <t>47953322</t>
  </si>
  <si>
    <t>BAUTISTA SAUCEDO JOSE YORDIN</t>
  </si>
  <si>
    <t>74567890</t>
  </si>
  <si>
    <t>VELASQUEZ MARTINEZ PIERO ALESSANDRO</t>
  </si>
  <si>
    <t>47198411</t>
  </si>
  <si>
    <t>INCIO SALAZAR WILLIAM KENY</t>
  </si>
  <si>
    <t>60589135</t>
  </si>
  <si>
    <t>CASTILLO CARHUAPOMA GABRIEL ISAAC</t>
  </si>
  <si>
    <t>614191OUNLA5</t>
  </si>
  <si>
    <t>341591JBSTC0</t>
  </si>
  <si>
    <t>672501PVMAT3</t>
  </si>
  <si>
    <t>633541WISIA9</t>
  </si>
  <si>
    <t>944665633</t>
  </si>
  <si>
    <t>ubillusnizamaoscaroswaldo@gmail.com</t>
  </si>
  <si>
    <t>918696074</t>
  </si>
  <si>
    <t>durandchicomafredy72@gmail.com</t>
  </si>
  <si>
    <t>968535853</t>
  </si>
  <si>
    <t>josebautistasaucedo2024@gmail.com</t>
  </si>
  <si>
    <t>946388399</t>
  </si>
  <si>
    <t>vmartinezpiero@gmail.com</t>
  </si>
  <si>
    <t>956855810</t>
  </si>
  <si>
    <t>inciosalazarwilliamkenny@gmail.com</t>
  </si>
  <si>
    <t>900045052</t>
  </si>
  <si>
    <t>gabrielisaaccastillo71@gmail.com</t>
  </si>
  <si>
    <t>003-700-013514330907-22</t>
  </si>
  <si>
    <t>305-06951747-0-53</t>
  </si>
  <si>
    <t>475-17414155-0-13</t>
  </si>
  <si>
    <t>653641SRIRA2</t>
  </si>
  <si>
    <t>620221EGBCA7</t>
  </si>
  <si>
    <t>CENTRO POBLADO DE PAMPA GRANDE - POR LA LADRILLERA PROLONG. MANCO CAPAC TUMBES-TUMBES-TUMBES</t>
  </si>
  <si>
    <t>78450250</t>
  </si>
  <si>
    <t>ZAPATA BARRERO JOSE ALDAIR</t>
  </si>
  <si>
    <t>75008095</t>
  </si>
  <si>
    <t>RAMOS PAICO YAIR</t>
  </si>
  <si>
    <t>475-17607709-0-22</t>
  </si>
  <si>
    <t>974948549</t>
  </si>
  <si>
    <t>ramospaicoyair@gmail.com</t>
  </si>
  <si>
    <t>951532561</t>
  </si>
  <si>
    <t>astridzapatabarreto@gmail.com</t>
  </si>
  <si>
    <t>ASENT.H. EL PORVENIR MZ. F LT. 18 TUMBES-TUMBES-TUMBES </t>
  </si>
  <si>
    <t>PROLONG ZARUMILLA 222 ASENT H ALAN GARCIA TUMBES-TUMBES-TUMBES</t>
  </si>
  <si>
    <t>JR.INCA YUPANQUI 104 TUMBES-TUMBES-TUMBES</t>
  </si>
  <si>
    <t>ASENT. H. EL PORVENIR MZ. F LT. 05 TUMBES-TUMBES-TUMBES</t>
  </si>
  <si>
    <t>CALLE EMILIO LISONI PRADA ASENT.H. LAS MALVINAS PIURA-PIURA-LA ARENA</t>
  </si>
  <si>
    <t>001108140292318490</t>
  </si>
  <si>
    <t>001102650200972750</t>
  </si>
  <si>
    <t>00110265640200972000</t>
  </si>
  <si>
    <t>001102650200967950</t>
  </si>
  <si>
    <t>001102650200964700</t>
  </si>
  <si>
    <t>ASENT.H. SAGRADO CORAZON DE JESUS MZ. V LT. 10 PIURA-PIURA-CASTILLA</t>
  </si>
  <si>
    <t>JR. ZARUMILLA 368 BARRIO SAN JOSE TUMBES-TUMBES-TUMBES</t>
  </si>
  <si>
    <t>686081JZBAR7</t>
  </si>
  <si>
    <t>02769996</t>
  </si>
  <si>
    <t>SILVA CHIROQUE TEOFILO</t>
  </si>
  <si>
    <t>46651748</t>
  </si>
  <si>
    <t>IPANAQUE AQUINO ELEUTERIO</t>
  </si>
  <si>
    <t>475-11519824-0-43</t>
  </si>
  <si>
    <t>475-71944320-0-87</t>
  </si>
  <si>
    <t>972973273</t>
  </si>
  <si>
    <t>teofilos182@gmail.com</t>
  </si>
  <si>
    <t>977857598</t>
  </si>
  <si>
    <t>eleuterioipanaqueaquino@gmail.coom</t>
  </si>
  <si>
    <t>553401TSCVR5</t>
  </si>
  <si>
    <t>332151EIANI9</t>
  </si>
  <si>
    <t>LAUREANO MOROCHO LEONARDO JEANFRANCO</t>
  </si>
  <si>
    <t>AV.MIGUEL GRAU 427 LAMBAYEQUE-CHICLAYO-PICSI </t>
  </si>
  <si>
    <t>CALLE 9 DE OCTUBRE 103 LAMBAYEQUE-FERREÑAFE-FERREÑAFE</t>
  </si>
  <si>
    <t>CALLE SAN PEDRO 306 P. JOVEN GONZALES PRADA LAMBAYEQUE-FERREÑAFE-FERREÑAFE </t>
  </si>
  <si>
    <t>CALLE JUAN MANUEL SENCIE 572 LAMBAYEQUE-FERREÑAFE-PUEBLO NUEVO  </t>
  </si>
  <si>
    <t>CENTRO PUCALA MZ. 89 LT. 5-B LAMBAYEQUE-CHICLAYO-PUCALA</t>
  </si>
  <si>
    <t>ASENT.H. EL PORVENIR MZ F LT 05 TUMBES-TUMBES-TUMBES</t>
  </si>
  <si>
    <t>P.JOVEN 13 DE ABRIL PIURA-PIURA-LA ARENA </t>
  </si>
  <si>
    <t>JR. UNO 267 CASERIO SANTA CRUZ PIURA-PIURA-LA UNION </t>
  </si>
  <si>
    <t>C.P. CRUCETA CENTRO CL. LOS ALGARROBOS MZ. X LT. 7 PIURA-PIURA-TAMBO GRANDE</t>
  </si>
  <si>
    <t>MONTERO RUIZ HECTOR MARTIN</t>
  </si>
  <si>
    <t>16802692</t>
  </si>
  <si>
    <t>GASTULO CUEVA YARIS CRISTIAN</t>
  </si>
  <si>
    <t>586411YGCTV0</t>
  </si>
  <si>
    <t>929339919</t>
  </si>
  <si>
    <t>gastulocuevayaris78@gmail.com</t>
  </si>
  <si>
    <t>45274114</t>
  </si>
  <si>
    <t>BOULANGGER RAMIREZ CESAR IVAN</t>
  </si>
  <si>
    <t>77671502</t>
  </si>
  <si>
    <t>GUARNZO JIMENEZ NELIO</t>
  </si>
  <si>
    <t>596431CBRLI2</t>
  </si>
  <si>
    <t>958285463</t>
  </si>
  <si>
    <t>cesarbiulanggerramirez@gmail.com</t>
  </si>
  <si>
    <t>946707031</t>
  </si>
  <si>
    <t>nelioo_29@hotmail.com</t>
  </si>
  <si>
    <t>575-70838001-0-94</t>
  </si>
  <si>
    <t>001102650200972815</t>
  </si>
  <si>
    <t>41772062</t>
  </si>
  <si>
    <t>974009109</t>
  </si>
  <si>
    <t>gilmerzr0131@gmail.com</t>
  </si>
  <si>
    <t>0011-05790233635765</t>
  </si>
  <si>
    <t>AV. PERU 245 LIMA-HUARAL-HUARAL </t>
  </si>
  <si>
    <t>ZAMORA ROJAS GILMER</t>
  </si>
  <si>
    <t>603451GZROA7</t>
  </si>
  <si>
    <t>475-06998796-0-47</t>
  </si>
  <si>
    <t>75667079</t>
  </si>
  <si>
    <t>JUAREZ ANASTACIO JORGE LUIS</t>
  </si>
  <si>
    <t>475-70186935-0-51</t>
  </si>
  <si>
    <t>915994988</t>
  </si>
  <si>
    <t>jorgeluis25juarez@gmail.com</t>
  </si>
  <si>
    <t>AV. SINCAPE CASERIO SINCAPE PIURA-PIURA-LA ARENA </t>
  </si>
  <si>
    <t>656961JJARS1</t>
  </si>
  <si>
    <t>42228923</t>
  </si>
  <si>
    <t>VILCHEZ SILVA MAXIMILIANO</t>
  </si>
  <si>
    <t>925685673</t>
  </si>
  <si>
    <t>vilchezsilvamaximiliano@gmail.com</t>
  </si>
  <si>
    <t>475-99604983-0-50</t>
  </si>
  <si>
    <t>295721MVSCV3</t>
  </si>
  <si>
    <t>CALLE COMERCIO S/N C.POBLADO LOS RANCHOS PIURA-HUANCABAMBA-CANCHAQUE</t>
  </si>
  <si>
    <t>949290709</t>
  </si>
  <si>
    <t>paticopaucarsegundofidel@gmail.com</t>
  </si>
  <si>
    <t>ASENT H LOS MEDANOS MZ E-59 PIURA-PIURA-CASTILLA</t>
  </si>
  <si>
    <t>CALLE JUAN VELASCO A. 374 PIURA-PIURA-LA UNION</t>
  </si>
  <si>
    <t>03//08/2026</t>
  </si>
  <si>
    <t>01126500020097438965</t>
  </si>
  <si>
    <t>61544485</t>
  </si>
  <si>
    <t>YARLEQUE MORAN JOSUE ESLEYDER</t>
  </si>
  <si>
    <t>575-18660007-0-51</t>
  </si>
  <si>
    <t>971925109</t>
  </si>
  <si>
    <t>josueesleyderyarlequemoran273@gmail.com</t>
  </si>
  <si>
    <t>74966888</t>
  </si>
  <si>
    <t>CRUZ ESTRADA WLMER EDWIN</t>
  </si>
  <si>
    <t>651101WCEZR8</t>
  </si>
  <si>
    <t>575-72934963-0-37</t>
  </si>
  <si>
    <t>931231842</t>
  </si>
  <si>
    <t>cruzestradawilmer561@gmail.com</t>
  </si>
  <si>
    <t>05643603</t>
  </si>
  <si>
    <t>RIVAS VIERA TEOFILO</t>
  </si>
  <si>
    <t>586391TRVAR3</t>
  </si>
  <si>
    <t>978284495</t>
  </si>
  <si>
    <t>rivasvierateofilo@gmail.com</t>
  </si>
  <si>
    <t>475-596015816-0-30</t>
  </si>
  <si>
    <t>42786649</t>
  </si>
  <si>
    <t>TIMANA RAMOS ORLANDO</t>
  </si>
  <si>
    <t>589521OTRAO0</t>
  </si>
  <si>
    <t>907801171</t>
  </si>
  <si>
    <t>cuentacasa001t@gmail.com</t>
  </si>
  <si>
    <t>475-03866727-0-42</t>
  </si>
  <si>
    <t>42773061</t>
  </si>
  <si>
    <t xml:space="preserve">JULCA PEÑA ELMER </t>
  </si>
  <si>
    <t>599831EJPCA4</t>
  </si>
  <si>
    <t>997672166</t>
  </si>
  <si>
    <t>julcapenaelmer@gmail.com</t>
  </si>
  <si>
    <t>475-03372008-0-27</t>
  </si>
  <si>
    <t>45464331</t>
  </si>
  <si>
    <t>VILLEGAS ANCAJIMA JHONY DARWIN</t>
  </si>
  <si>
    <t>625021JVALA3</t>
  </si>
  <si>
    <t>985534050</t>
  </si>
  <si>
    <t>villegasancajimajhonydarwiin</t>
  </si>
  <si>
    <t>475-11341782-0-03</t>
  </si>
  <si>
    <t>02867897</t>
  </si>
  <si>
    <t>SANTOS BAUTISTA HENRY</t>
  </si>
  <si>
    <t>919683004</t>
  </si>
  <si>
    <t>santosbautistajavier4@gmail.com</t>
  </si>
  <si>
    <t>475-17915288-0-07</t>
  </si>
  <si>
    <t>42386379</t>
  </si>
  <si>
    <t>VILCHEZ SANTOS AUGUSTO DAVID</t>
  </si>
  <si>
    <t>608251AVSCT1</t>
  </si>
  <si>
    <t>906746838</t>
  </si>
  <si>
    <t>vilchezsantosaugusto@gmail.com</t>
  </si>
  <si>
    <t>475-76495832-0-74</t>
  </si>
  <si>
    <t>46540556</t>
  </si>
  <si>
    <t>GARNIQUE JUAREZ CARLOS ENRIQUE</t>
  </si>
  <si>
    <t>972027160</t>
  </si>
  <si>
    <t>carlosgarnique1990@gmail.com</t>
  </si>
  <si>
    <t>003-89801348780565542</t>
  </si>
  <si>
    <t>629671CGJNR4</t>
  </si>
  <si>
    <t>02790592</t>
  </si>
  <si>
    <t>NIZAMA ESQUEN GREGORIO</t>
  </si>
  <si>
    <t>258871GNEAU6</t>
  </si>
  <si>
    <t>938532132</t>
  </si>
  <si>
    <t>nizamaesquengregorio@gmail.com</t>
  </si>
  <si>
    <t>475-71579618-0-01</t>
  </si>
  <si>
    <t>988351444</t>
  </si>
  <si>
    <t>42228261</t>
  </si>
  <si>
    <t>GARNIQUE FLORES DANNY DANIEL</t>
  </si>
  <si>
    <t>602061DGFNR3</t>
  </si>
  <si>
    <t>922490619</t>
  </si>
  <si>
    <t>dannygarnique@gmail.com</t>
  </si>
  <si>
    <t>475-74057864-0-80</t>
  </si>
  <si>
    <t>02704126</t>
  </si>
  <si>
    <t>FLORES CASTRO ISIDRO</t>
  </si>
  <si>
    <t>910508878</t>
  </si>
  <si>
    <t>florescastroisidro7@gmail.com</t>
  </si>
  <si>
    <t>475-71469383-0-52</t>
  </si>
  <si>
    <t>41881181</t>
  </si>
  <si>
    <t>IPANAQUE PAICO LUIS ENRIQUE</t>
  </si>
  <si>
    <t>298211LIPNC3</t>
  </si>
  <si>
    <t>932178254</t>
  </si>
  <si>
    <t>lois_25_81@eulo.com@hotmail.com</t>
  </si>
  <si>
    <t>8983408408506 // 00389801340840850644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</si>
</sst>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3" formatCode="_ * #,##0.00_ ;_ * \-#,##0.00_ ;_ * &quot;-&quot;??_ ;_ @_ "/>
    <numFmt numFmtId="164" formatCode="_(* #,##0.00_);_(* \(#,##0.00\);_(* &quot;-&quot;??_);_(@_)"/>
    <numFmt numFmtId="165" formatCode="_ &quot;S/.&quot;* #,##0.00_ ;_ &quot;S/.&quot;* \-#,##0.00_ ;_ &quot;S/.&quot;* &quot;-&quot;??_ ;_ @_ "/>
    <numFmt numFmtId="166" formatCode="00"/>
    <numFmt numFmtId="167" formatCode="dd\-mm\-yyyy;@"/>
    <numFmt numFmtId="168" formatCode="mmmm\-yyyy"/>
    <numFmt numFmtId="169" formatCode="0000"/>
    <numFmt numFmtId="170" formatCode="&quot;S/.&quot;#,##0.00_);\(&quot;S/.&quot;#,##0.00\)"/>
    <numFmt numFmtId="171" formatCode="dd\-mm\-yy;@"/>
    <numFmt numFmtId="172" formatCode="00.00"/>
    <numFmt numFmtId="173" formatCode="#,##0.00;[Red]#,##0.00"/>
    <numFmt numFmtId="174" formatCode="dd/mm/yyyy;@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u/>
      <sz val="11"/>
      <name val="Verdana"/>
      <family val="2"/>
    </font>
    <font>
      <b/>
      <sz val="10"/>
      <name val="Verdana"/>
      <family val="2"/>
    </font>
    <font>
      <sz val="11"/>
      <name val="Arial"/>
      <family val="2"/>
    </font>
    <font>
      <b/>
      <sz val="11"/>
      <name val="Verdana"/>
      <family val="2"/>
    </font>
    <font>
      <b/>
      <sz val="12"/>
      <name val="Aharoni"/>
      <charset val="177"/>
    </font>
    <font>
      <b/>
      <sz val="11"/>
      <name val="Aharoni"/>
      <charset val="177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b/>
      <u/>
      <sz val="12"/>
      <color theme="1"/>
      <name val="Calibri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sz val="9"/>
      <name val="Verdana"/>
      <family val="2"/>
    </font>
    <font>
      <sz val="9"/>
      <name val="Arial"/>
      <family val="2"/>
    </font>
    <font>
      <b/>
      <u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Verdana"/>
      <family val="2"/>
    </font>
    <font>
      <b/>
      <sz val="9"/>
      <name val="Arial"/>
      <family val="2"/>
    </font>
    <font>
      <u/>
      <sz val="10"/>
      <name val="Arial"/>
      <family val="2"/>
    </font>
    <font>
      <sz val="10"/>
      <name val="Courier"/>
      <family val="3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8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4"/>
      <name val="Arial"/>
      <family val="2"/>
    </font>
    <font>
      <b/>
      <sz val="8"/>
      <color rgb="FF0000FF"/>
      <name val="Arial"/>
      <family val="2"/>
    </font>
    <font>
      <b/>
      <sz val="8"/>
      <color rgb="FFFF0000"/>
      <name val="Arial"/>
      <family val="2"/>
    </font>
    <font>
      <b/>
      <sz val="9"/>
      <color rgb="FF0000FF"/>
      <name val="Arial"/>
      <family val="2"/>
    </font>
    <font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</font>
    <font>
      <b/>
      <sz val="11"/>
      <color rgb="FFFF0000"/>
      <name val="Aptos Narrow"/>
      <family val="2"/>
    </font>
    <font>
      <u/>
      <sz val="11"/>
      <color theme="10"/>
      <name val="Aptos Narrow"/>
      <family val="2"/>
    </font>
    <font>
      <b/>
      <sz val="11"/>
      <name val="Aptos Narrow"/>
      <family val="2"/>
    </font>
    <font>
      <sz val="11"/>
      <color rgb="FFFF0000"/>
      <name val="Aptos Narrow"/>
      <family val="2"/>
    </font>
    <font>
      <u/>
      <sz val="11"/>
      <color theme="1"/>
      <name val="Aptos Narrow"/>
      <family val="2"/>
    </font>
    <font>
      <u/>
      <sz val="11"/>
      <color rgb="FF0563C1"/>
      <name val="Aptos Narrow"/>
      <family val="2"/>
    </font>
    <font>
      <u/>
      <sz val="11"/>
      <color indexed="12"/>
      <name val="Aptos Narrow"/>
      <family val="2"/>
    </font>
    <font>
      <sz val="11"/>
      <color indexed="12"/>
      <name val="Aptos Narrow"/>
      <family val="2"/>
    </font>
    <font>
      <sz val="11"/>
      <color theme="10"/>
      <name val="Aptos Narrow"/>
      <family val="2"/>
    </font>
    <font>
      <b/>
      <sz val="11"/>
      <color rgb="FF7E7E80"/>
      <name val="Aptos Narrow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name val="Aptos Narrow"/>
      <family val="2"/>
    </font>
    <font>
      <sz val="8"/>
      <color rgb="FF000000"/>
      <name val="Verdana"/>
      <family val="2"/>
    </font>
    <font>
      <sz val="11"/>
      <name val="Aptos Narrow"/>
      <family val="2"/>
    </font>
    <font>
      <sz val="11"/>
      <name val="Aptos Narrow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0" fontId="2" fillId="0" borderId="0"/>
    <xf numFmtId="0" fontId="1" fillId="0" borderId="0"/>
    <xf numFmtId="164" fontId="5" fillId="0" borderId="0" applyFont="0" applyFill="0" applyBorder="0" applyAlignment="0" applyProtection="0"/>
    <xf numFmtId="0" fontId="8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1" fillId="0" borderId="0"/>
    <xf numFmtId="0" fontId="28" fillId="0" borderId="0"/>
    <xf numFmtId="164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/>
    <xf numFmtId="0" fontId="50" fillId="0" borderId="0" applyNumberForma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0" fontId="52" fillId="0" borderId="0"/>
    <xf numFmtId="0" fontId="53" fillId="0" borderId="0"/>
    <xf numFmtId="43" fontId="49" fillId="0" borderId="0" applyFont="0" applyFill="0" applyBorder="0" applyAlignment="0" applyProtection="0"/>
  </cellStyleXfs>
  <cellXfs count="758">
    <xf numFmtId="0" fontId="0" fillId="0" borderId="0" xfId="0"/>
    <xf numFmtId="0" fontId="0" fillId="3" borderId="0" xfId="0" applyFill="1"/>
    <xf numFmtId="0" fontId="4" fillId="0" borderId="0" xfId="0" applyFont="1"/>
    <xf numFmtId="0" fontId="4" fillId="3" borderId="0" xfId="0" applyFont="1" applyFill="1"/>
    <xf numFmtId="0" fontId="8" fillId="0" borderId="0" xfId="4"/>
    <xf numFmtId="0" fontId="10" fillId="0" borderId="0" xfId="4" applyFont="1" applyAlignment="1">
      <alignment vertical="center"/>
    </xf>
    <xf numFmtId="0" fontId="11" fillId="0" borderId="0" xfId="4" applyFont="1" applyAlignment="1">
      <alignment horizontal="center"/>
    </xf>
    <xf numFmtId="0" fontId="13" fillId="5" borderId="10" xfId="4" applyFont="1" applyFill="1" applyBorder="1" applyAlignment="1">
      <alignment horizontal="left" vertical="center"/>
    </xf>
    <xf numFmtId="0" fontId="14" fillId="5" borderId="11" xfId="4" applyFont="1" applyFill="1" applyBorder="1" applyAlignment="1">
      <alignment horizontal="center" vertical="center"/>
    </xf>
    <xf numFmtId="0" fontId="8" fillId="0" borderId="12" xfId="4" quotePrefix="1" applyBorder="1" applyAlignment="1">
      <alignment horizontal="left" indent="1"/>
    </xf>
    <xf numFmtId="0" fontId="16" fillId="0" borderId="12" xfId="5" applyFont="1" applyBorder="1" applyAlignment="1" applyProtection="1">
      <alignment horizontal="center"/>
    </xf>
    <xf numFmtId="0" fontId="8" fillId="0" borderId="1" xfId="4" quotePrefix="1" applyBorder="1" applyAlignment="1">
      <alignment horizontal="left" indent="1"/>
    </xf>
    <xf numFmtId="0" fontId="15" fillId="0" borderId="1" xfId="5" applyBorder="1" applyAlignment="1" applyProtection="1">
      <alignment horizontal="center"/>
    </xf>
    <xf numFmtId="0" fontId="2" fillId="0" borderId="1" xfId="4" quotePrefix="1" applyFont="1" applyBorder="1" applyAlignment="1">
      <alignment horizontal="left" indent="1"/>
    </xf>
    <xf numFmtId="0" fontId="16" fillId="0" borderId="1" xfId="5" applyFont="1" applyBorder="1" applyAlignment="1" applyProtection="1">
      <alignment horizontal="center"/>
    </xf>
    <xf numFmtId="0" fontId="11" fillId="0" borderId="0" xfId="4" applyFont="1"/>
    <xf numFmtId="0" fontId="2" fillId="0" borderId="0" xfId="4" applyFont="1"/>
    <xf numFmtId="0" fontId="21" fillId="0" borderId="0" xfId="4" applyFont="1"/>
    <xf numFmtId="0" fontId="22" fillId="0" borderId="0" xfId="4" applyFont="1" applyAlignment="1">
      <alignment horizontal="center"/>
    </xf>
    <xf numFmtId="0" fontId="22" fillId="0" borderId="0" xfId="4" quotePrefix="1" applyFont="1" applyAlignment="1">
      <alignment horizontal="left"/>
    </xf>
    <xf numFmtId="49" fontId="20" fillId="0" borderId="1" xfId="4" applyNumberFormat="1" applyFont="1" applyBorder="1" applyAlignment="1">
      <alignment horizontal="center" wrapText="1"/>
    </xf>
    <xf numFmtId="0" fontId="20" fillId="0" borderId="1" xfId="4" applyFont="1" applyBorder="1" applyAlignment="1">
      <alignment horizontal="left" wrapText="1"/>
    </xf>
    <xf numFmtId="0" fontId="20" fillId="0" borderId="1" xfId="4" quotePrefix="1" applyFont="1" applyBorder="1" applyAlignment="1">
      <alignment horizontal="left" wrapText="1"/>
    </xf>
    <xf numFmtId="0" fontId="20" fillId="0" borderId="1" xfId="4" applyFont="1" applyBorder="1" applyAlignment="1">
      <alignment horizontal="center" wrapText="1"/>
    </xf>
    <xf numFmtId="0" fontId="20" fillId="0" borderId="0" xfId="4" applyFont="1" applyAlignment="1">
      <alignment horizontal="center" wrapText="1"/>
    </xf>
    <xf numFmtId="0" fontId="20" fillId="0" borderId="0" xfId="4" applyFont="1" applyAlignment="1">
      <alignment horizontal="left" wrapText="1"/>
    </xf>
    <xf numFmtId="0" fontId="26" fillId="0" borderId="0" xfId="4" applyFont="1" applyAlignment="1">
      <alignment wrapText="1"/>
    </xf>
    <xf numFmtId="0" fontId="21" fillId="0" borderId="0" xfId="4" applyFont="1" applyAlignment="1">
      <alignment wrapText="1"/>
    </xf>
    <xf numFmtId="0" fontId="8" fillId="0" borderId="0" xfId="4" applyAlignment="1">
      <alignment wrapText="1"/>
    </xf>
    <xf numFmtId="0" fontId="27" fillId="0" borderId="0" xfId="4" applyFont="1"/>
    <xf numFmtId="0" fontId="2" fillId="0" borderId="0" xfId="4" quotePrefix="1" applyFont="1"/>
    <xf numFmtId="167" fontId="31" fillId="3" borderId="0" xfId="8" applyNumberFormat="1" applyFont="1" applyFill="1" applyAlignment="1">
      <alignment horizontal="right"/>
    </xf>
    <xf numFmtId="167" fontId="32" fillId="0" borderId="0" xfId="8" applyNumberFormat="1" applyFont="1" applyAlignment="1">
      <alignment horizontal="right"/>
    </xf>
    <xf numFmtId="0" fontId="29" fillId="3" borderId="0" xfId="8" applyFont="1" applyFill="1" applyAlignment="1">
      <alignment horizontal="left"/>
    </xf>
    <xf numFmtId="0" fontId="26" fillId="3" borderId="0" xfId="9" applyFont="1" applyFill="1" applyAlignment="1">
      <alignment horizontal="center"/>
    </xf>
    <xf numFmtId="0" fontId="21" fillId="3" borderId="0" xfId="9" applyFont="1" applyFill="1" applyAlignment="1">
      <alignment horizontal="center"/>
    </xf>
    <xf numFmtId="0" fontId="19" fillId="7" borderId="0" xfId="1" applyFont="1" applyFill="1"/>
    <xf numFmtId="0" fontId="24" fillId="7" borderId="0" xfId="1" applyFont="1" applyFill="1" applyAlignment="1">
      <alignment horizontal="left"/>
    </xf>
    <xf numFmtId="0" fontId="24" fillId="3" borderId="0" xfId="1" applyFont="1" applyFill="1" applyAlignment="1">
      <alignment horizontal="left"/>
    </xf>
    <xf numFmtId="0" fontId="19" fillId="3" borderId="0" xfId="9" applyFont="1" applyFill="1" applyAlignment="1">
      <alignment horizontal="center"/>
    </xf>
    <xf numFmtId="0" fontId="2" fillId="3" borderId="0" xfId="9" applyFont="1" applyFill="1" applyAlignment="1">
      <alignment horizontal="center"/>
    </xf>
    <xf numFmtId="0" fontId="33" fillId="8" borderId="25" xfId="9" applyFont="1" applyFill="1" applyBorder="1" applyAlignment="1">
      <alignment horizontal="center" vertical="center"/>
    </xf>
    <xf numFmtId="0" fontId="33" fillId="8" borderId="29" xfId="9" applyFont="1" applyFill="1" applyBorder="1" applyAlignment="1">
      <alignment horizontal="center" vertical="center"/>
    </xf>
    <xf numFmtId="0" fontId="33" fillId="8" borderId="25" xfId="9" applyFont="1" applyFill="1" applyBorder="1" applyAlignment="1">
      <alignment horizontal="center" vertical="center" wrapText="1"/>
    </xf>
    <xf numFmtId="0" fontId="24" fillId="8" borderId="25" xfId="8" applyFont="1" applyFill="1" applyBorder="1" applyAlignment="1">
      <alignment horizontal="center" vertical="center" wrapText="1"/>
    </xf>
    <xf numFmtId="0" fontId="24" fillId="8" borderId="25" xfId="1" applyFont="1" applyFill="1" applyBorder="1" applyAlignment="1">
      <alignment horizontal="center" vertical="center" textRotation="90"/>
    </xf>
    <xf numFmtId="0" fontId="33" fillId="8" borderId="30" xfId="9" applyFont="1" applyFill="1" applyBorder="1" applyAlignment="1">
      <alignment horizontal="center" vertical="center"/>
    </xf>
    <xf numFmtId="0" fontId="33" fillId="8" borderId="31" xfId="9" applyFont="1" applyFill="1" applyBorder="1" applyAlignment="1">
      <alignment horizontal="center" vertical="center"/>
    </xf>
    <xf numFmtId="0" fontId="33" fillId="8" borderId="30" xfId="9" applyFont="1" applyFill="1" applyBorder="1" applyAlignment="1">
      <alignment horizontal="center" vertical="center" wrapText="1"/>
    </xf>
    <xf numFmtId="0" fontId="24" fillId="8" borderId="30" xfId="8" applyFont="1" applyFill="1" applyBorder="1" applyAlignment="1">
      <alignment horizontal="center" vertical="center" wrapText="1"/>
    </xf>
    <xf numFmtId="0" fontId="24" fillId="8" borderId="30" xfId="8" applyFont="1" applyFill="1" applyBorder="1" applyAlignment="1">
      <alignment horizontal="center" vertical="center" textRotation="90" wrapText="1"/>
    </xf>
    <xf numFmtId="0" fontId="24" fillId="8" borderId="30" xfId="8" applyFont="1" applyFill="1" applyBorder="1" applyAlignment="1">
      <alignment horizontal="center" vertical="center" textRotation="90"/>
    </xf>
    <xf numFmtId="0" fontId="24" fillId="8" borderId="30" xfId="1" applyFont="1" applyFill="1" applyBorder="1" applyAlignment="1">
      <alignment horizontal="center" vertical="center" textRotation="90"/>
    </xf>
    <xf numFmtId="164" fontId="33" fillId="8" borderId="32" xfId="10" applyFont="1" applyFill="1" applyBorder="1" applyAlignment="1" applyProtection="1">
      <alignment horizontal="center" vertical="center" wrapText="1"/>
    </xf>
    <xf numFmtId="164" fontId="33" fillId="8" borderId="32" xfId="10" applyFont="1" applyFill="1" applyBorder="1" applyAlignment="1" applyProtection="1">
      <alignment horizontal="center" vertical="center"/>
    </xf>
    <xf numFmtId="164" fontId="33" fillId="8" borderId="33" xfId="10" applyFont="1" applyFill="1" applyBorder="1" applyAlignment="1" applyProtection="1">
      <alignment horizontal="center" vertical="center"/>
    </xf>
    <xf numFmtId="164" fontId="33" fillId="8" borderId="33" xfId="10" applyFont="1" applyFill="1" applyBorder="1" applyAlignment="1" applyProtection="1">
      <alignment horizontal="center" vertical="center" wrapText="1"/>
    </xf>
    <xf numFmtId="164" fontId="24" fillId="8" borderId="32" xfId="10" applyFont="1" applyFill="1" applyBorder="1" applyAlignment="1">
      <alignment horizontal="center" vertical="center" wrapText="1"/>
    </xf>
    <xf numFmtId="164" fontId="24" fillId="8" borderId="32" xfId="10" applyFont="1" applyFill="1" applyBorder="1" applyAlignment="1">
      <alignment horizontal="center" vertical="center" textRotation="90" wrapText="1"/>
    </xf>
    <xf numFmtId="164" fontId="24" fillId="8" borderId="32" xfId="10" applyFont="1" applyFill="1" applyBorder="1" applyAlignment="1">
      <alignment horizontal="center" vertical="center" readingOrder="1"/>
    </xf>
    <xf numFmtId="49" fontId="3" fillId="0" borderId="34" xfId="2" quotePrefix="1" applyNumberFormat="1" applyFont="1" applyBorder="1" applyAlignment="1">
      <alignment horizontal="center" vertical="center"/>
    </xf>
    <xf numFmtId="169" fontId="23" fillId="6" borderId="1" xfId="11" applyNumberFormat="1" applyFont="1" applyFill="1" applyBorder="1" applyAlignment="1" applyProtection="1">
      <alignment horizontal="left" vertical="center" wrapText="1"/>
      <protection hidden="1"/>
    </xf>
    <xf numFmtId="14" fontId="23" fillId="6" borderId="1" xfId="11" applyNumberFormat="1" applyFont="1" applyFill="1" applyBorder="1" applyAlignment="1" applyProtection="1">
      <alignment horizontal="center" vertical="center"/>
      <protection hidden="1"/>
    </xf>
    <xf numFmtId="169" fontId="23" fillId="6" borderId="1" xfId="11" applyNumberFormat="1" applyFont="1" applyFill="1" applyBorder="1" applyAlignment="1" applyProtection="1">
      <alignment horizontal="center" vertical="center"/>
      <protection hidden="1"/>
    </xf>
    <xf numFmtId="169" fontId="21" fillId="6" borderId="1" xfId="11" applyNumberFormat="1" applyFont="1" applyFill="1" applyBorder="1" applyAlignment="1" applyProtection="1">
      <alignment horizontal="center" vertical="center"/>
      <protection hidden="1"/>
    </xf>
    <xf numFmtId="15" fontId="21" fillId="6" borderId="1" xfId="11" applyNumberFormat="1" applyFont="1" applyFill="1" applyBorder="1" applyAlignment="1" applyProtection="1">
      <alignment horizontal="center" vertical="center"/>
      <protection hidden="1"/>
    </xf>
    <xf numFmtId="166" fontId="23" fillId="6" borderId="1" xfId="11" applyNumberFormat="1" applyFont="1" applyFill="1" applyBorder="1" applyAlignment="1" applyProtection="1">
      <alignment horizontal="left" vertical="center"/>
      <protection hidden="1"/>
    </xf>
    <xf numFmtId="166" fontId="23" fillId="6" borderId="1" xfId="11" applyNumberFormat="1" applyFont="1" applyFill="1" applyBorder="1" applyAlignment="1" applyProtection="1">
      <alignment horizontal="center" vertical="center"/>
      <protection hidden="1"/>
    </xf>
    <xf numFmtId="166" fontId="23" fillId="9" borderId="1" xfId="11" applyNumberFormat="1" applyFont="1" applyFill="1" applyBorder="1" applyAlignment="1" applyProtection="1">
      <alignment horizontal="left" vertical="center"/>
      <protection hidden="1"/>
    </xf>
    <xf numFmtId="164" fontId="21" fillId="6" borderId="1" xfId="10" applyFont="1" applyFill="1" applyBorder="1" applyAlignment="1" applyProtection="1">
      <alignment horizontal="left" vertical="center"/>
    </xf>
    <xf numFmtId="0" fontId="21" fillId="9" borderId="1" xfId="10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/>
    <xf numFmtId="0" fontId="35" fillId="0" borderId="0" xfId="0" applyFont="1"/>
    <xf numFmtId="0" fontId="23" fillId="7" borderId="38" xfId="1" applyFont="1" applyFill="1" applyBorder="1" applyAlignment="1" applyProtection="1">
      <alignment vertical="center"/>
      <protection hidden="1"/>
    </xf>
    <xf numFmtId="0" fontId="36" fillId="7" borderId="0" xfId="8" applyFont="1" applyFill="1" applyAlignment="1">
      <alignment horizontal="left"/>
    </xf>
    <xf numFmtId="0" fontId="26" fillId="6" borderId="20" xfId="1" applyFont="1" applyFill="1" applyBorder="1"/>
    <xf numFmtId="49" fontId="26" fillId="6" borderId="21" xfId="1" applyNumberFormat="1" applyFont="1" applyFill="1" applyBorder="1" applyAlignment="1">
      <alignment wrapText="1"/>
    </xf>
    <xf numFmtId="0" fontId="21" fillId="3" borderId="0" xfId="1" applyFont="1" applyFill="1"/>
    <xf numFmtId="0" fontId="26" fillId="7" borderId="6" xfId="1" applyFont="1" applyFill="1" applyBorder="1"/>
    <xf numFmtId="49" fontId="26" fillId="7" borderId="5" xfId="1" applyNumberFormat="1" applyFont="1" applyFill="1" applyBorder="1" applyAlignment="1">
      <alignment horizontal="left"/>
    </xf>
    <xf numFmtId="0" fontId="26" fillId="3" borderId="0" xfId="8" applyFont="1" applyFill="1" applyAlignment="1">
      <alignment horizontal="center"/>
    </xf>
    <xf numFmtId="0" fontId="21" fillId="3" borderId="0" xfId="8" applyFill="1"/>
    <xf numFmtId="0" fontId="26" fillId="7" borderId="5" xfId="1" applyFont="1" applyFill="1" applyBorder="1" applyAlignment="1">
      <alignment horizontal="left" vertical="center"/>
    </xf>
    <xf numFmtId="0" fontId="26" fillId="6" borderId="6" xfId="1" applyFont="1" applyFill="1" applyBorder="1"/>
    <xf numFmtId="168" fontId="26" fillId="6" borderId="5" xfId="9" applyNumberFormat="1" applyFont="1" applyFill="1" applyBorder="1" applyAlignment="1" applyProtection="1">
      <alignment horizontal="left" vertical="center"/>
      <protection locked="0"/>
    </xf>
    <xf numFmtId="164" fontId="21" fillId="3" borderId="0" xfId="10" applyFont="1" applyFill="1"/>
    <xf numFmtId="0" fontId="26" fillId="6" borderId="36" xfId="1" applyFont="1" applyFill="1" applyBorder="1"/>
    <xf numFmtId="0" fontId="26" fillId="6" borderId="37" xfId="9" applyFont="1" applyFill="1" applyBorder="1" applyAlignment="1" applyProtection="1">
      <alignment horizontal="left" vertical="center"/>
      <protection locked="0"/>
    </xf>
    <xf numFmtId="0" fontId="26" fillId="7" borderId="22" xfId="1" applyFont="1" applyFill="1" applyBorder="1"/>
    <xf numFmtId="0" fontId="26" fillId="7" borderId="24" xfId="1" applyFont="1" applyFill="1" applyBorder="1" applyAlignment="1">
      <alignment horizontal="left" vertical="center" wrapText="1"/>
    </xf>
    <xf numFmtId="164" fontId="21" fillId="3" borderId="0" xfId="10" applyFont="1" applyFill="1" applyBorder="1" applyAlignment="1" applyProtection="1">
      <alignment horizontal="center"/>
    </xf>
    <xf numFmtId="0" fontId="33" fillId="9" borderId="25" xfId="9" applyFont="1" applyFill="1" applyBorder="1" applyAlignment="1">
      <alignment horizontal="center" vertical="center" wrapText="1"/>
    </xf>
    <xf numFmtId="0" fontId="24" fillId="9" borderId="29" xfId="9" applyFont="1" applyFill="1" applyBorder="1" applyAlignment="1">
      <alignment horizontal="center" vertical="center" wrapText="1"/>
    </xf>
    <xf numFmtId="0" fontId="24" fillId="8" borderId="25" xfId="9" applyFont="1" applyFill="1" applyBorder="1" applyAlignment="1">
      <alignment horizontal="center" vertical="center" wrapText="1"/>
    </xf>
    <xf numFmtId="0" fontId="24" fillId="9" borderId="25" xfId="9" applyFont="1" applyFill="1" applyBorder="1" applyAlignment="1">
      <alignment horizontal="center" vertical="center" wrapText="1"/>
    </xf>
    <xf numFmtId="0" fontId="24" fillId="10" borderId="25" xfId="9" applyFont="1" applyFill="1" applyBorder="1" applyAlignment="1">
      <alignment horizontal="center" vertical="center" wrapText="1"/>
    </xf>
    <xf numFmtId="0" fontId="24" fillId="9" borderId="0" xfId="8" applyFont="1" applyFill="1" applyAlignment="1">
      <alignment horizontal="center" vertical="center" wrapText="1"/>
    </xf>
    <xf numFmtId="0" fontId="24" fillId="9" borderId="25" xfId="8" applyFont="1" applyFill="1" applyBorder="1" applyAlignment="1">
      <alignment horizontal="center" vertical="center" wrapText="1"/>
    </xf>
    <xf numFmtId="0" fontId="37" fillId="8" borderId="30" xfId="9" quotePrefix="1" applyFont="1" applyFill="1" applyBorder="1" applyAlignment="1">
      <alignment horizontal="center" vertical="center" wrapText="1"/>
    </xf>
    <xf numFmtId="0" fontId="33" fillId="8" borderId="31" xfId="9" applyFont="1" applyFill="1" applyBorder="1" applyAlignment="1">
      <alignment horizontal="center" vertical="center" wrapText="1"/>
    </xf>
    <xf numFmtId="49" fontId="37" fillId="8" borderId="30" xfId="10" quotePrefix="1" applyNumberFormat="1" applyFont="1" applyFill="1" applyBorder="1" applyAlignment="1" applyProtection="1">
      <alignment horizontal="center" vertical="center" wrapText="1"/>
    </xf>
    <xf numFmtId="170" fontId="33" fillId="8" borderId="30" xfId="10" applyNumberFormat="1" applyFont="1" applyFill="1" applyBorder="1" applyAlignment="1" applyProtection="1">
      <alignment horizontal="center" vertical="center" wrapText="1"/>
      <protection hidden="1"/>
    </xf>
    <xf numFmtId="0" fontId="33" fillId="11" borderId="25" xfId="9" quotePrefix="1" applyFont="1" applyFill="1" applyBorder="1" applyAlignment="1">
      <alignment horizontal="center" vertical="center" wrapText="1"/>
    </xf>
    <xf numFmtId="0" fontId="24" fillId="8" borderId="30" xfId="9" applyFont="1" applyFill="1" applyBorder="1" applyAlignment="1">
      <alignment horizontal="center" vertical="center" wrapText="1"/>
    </xf>
    <xf numFmtId="0" fontId="33" fillId="9" borderId="30" xfId="9" applyFont="1" applyFill="1" applyBorder="1" applyAlignment="1">
      <alignment horizontal="center" vertical="center" wrapText="1"/>
    </xf>
    <xf numFmtId="0" fontId="33" fillId="8" borderId="39" xfId="9" applyFont="1" applyFill="1" applyBorder="1" applyAlignment="1">
      <alignment horizontal="center" vertical="center" wrapText="1"/>
    </xf>
    <xf numFmtId="0" fontId="33" fillId="9" borderId="25" xfId="9" quotePrefix="1" applyFont="1" applyFill="1" applyBorder="1" applyAlignment="1">
      <alignment horizontal="center" vertical="center" wrapText="1"/>
    </xf>
    <xf numFmtId="0" fontId="38" fillId="9" borderId="25" xfId="9" quotePrefix="1" applyFont="1" applyFill="1" applyBorder="1" applyAlignment="1">
      <alignment horizontal="center" vertical="center" wrapText="1"/>
    </xf>
    <xf numFmtId="0" fontId="33" fillId="9" borderId="31" xfId="9" quotePrefix="1" applyFont="1" applyFill="1" applyBorder="1" applyAlignment="1">
      <alignment horizontal="center" vertical="center" wrapText="1"/>
    </xf>
    <xf numFmtId="0" fontId="33" fillId="9" borderId="31" xfId="9" applyFont="1" applyFill="1" applyBorder="1" applyAlignment="1">
      <alignment horizontal="center" vertical="center" wrapText="1"/>
    </xf>
    <xf numFmtId="0" fontId="38" fillId="9" borderId="26" xfId="9" quotePrefix="1" applyFont="1" applyFill="1" applyBorder="1" applyAlignment="1">
      <alignment horizontal="center" vertical="center" wrapText="1"/>
    </xf>
    <xf numFmtId="0" fontId="38" fillId="9" borderId="35" xfId="9" quotePrefix="1" applyFont="1" applyFill="1" applyBorder="1" applyAlignment="1">
      <alignment horizontal="center" vertical="center" wrapText="1"/>
    </xf>
    <xf numFmtId="0" fontId="38" fillId="9" borderId="29" xfId="9" quotePrefix="1" applyFont="1" applyFill="1" applyBorder="1" applyAlignment="1">
      <alignment horizontal="center" vertical="center" wrapText="1"/>
    </xf>
    <xf numFmtId="0" fontId="38" fillId="9" borderId="31" xfId="9" quotePrefix="1" applyFont="1" applyFill="1" applyBorder="1" applyAlignment="1">
      <alignment horizontal="center" vertical="center" wrapText="1"/>
    </xf>
    <xf numFmtId="0" fontId="24" fillId="9" borderId="30" xfId="9" applyFont="1" applyFill="1" applyBorder="1" applyAlignment="1">
      <alignment horizontal="center" vertical="center" wrapText="1"/>
    </xf>
    <xf numFmtId="0" fontId="24" fillId="9" borderId="25" xfId="9" quotePrefix="1" applyFont="1" applyFill="1" applyBorder="1" applyAlignment="1">
      <alignment horizontal="center" vertical="center" wrapText="1"/>
    </xf>
    <xf numFmtId="0" fontId="24" fillId="9" borderId="29" xfId="9" applyFont="1" applyFill="1" applyBorder="1" applyAlignment="1">
      <alignment horizontal="center" vertical="center"/>
    </xf>
    <xf numFmtId="0" fontId="24" fillId="10" borderId="30" xfId="9" applyFont="1" applyFill="1" applyBorder="1" applyAlignment="1">
      <alignment horizontal="center" vertical="center" wrapText="1"/>
    </xf>
    <xf numFmtId="164" fontId="24" fillId="9" borderId="32" xfId="10" applyFont="1" applyFill="1" applyBorder="1" applyAlignment="1">
      <alignment horizontal="center" vertical="center" textRotation="90" readingOrder="2"/>
    </xf>
    <xf numFmtId="171" fontId="24" fillId="9" borderId="40" xfId="10" applyNumberFormat="1" applyFont="1" applyFill="1" applyBorder="1" applyAlignment="1">
      <alignment horizontal="center" vertical="top" textRotation="90" wrapText="1" readingOrder="1"/>
    </xf>
    <xf numFmtId="171" fontId="24" fillId="2" borderId="40" xfId="10" applyNumberFormat="1" applyFont="1" applyFill="1" applyBorder="1" applyAlignment="1">
      <alignment horizontal="center" vertical="top" textRotation="90" wrapText="1" readingOrder="1"/>
    </xf>
    <xf numFmtId="164" fontId="24" fillId="2" borderId="40" xfId="10" applyFont="1" applyFill="1" applyBorder="1" applyAlignment="1">
      <alignment horizontal="center" vertical="top" textRotation="90" wrapText="1" readingOrder="1"/>
    </xf>
    <xf numFmtId="164" fontId="24" fillId="12" borderId="40" xfId="10" applyFont="1" applyFill="1" applyBorder="1" applyAlignment="1">
      <alignment horizontal="center" vertical="top" textRotation="90" wrapText="1" readingOrder="1"/>
    </xf>
    <xf numFmtId="164" fontId="24" fillId="2" borderId="40" xfId="10" applyFont="1" applyFill="1" applyBorder="1" applyAlignment="1">
      <alignment horizontal="center" vertical="center" textRotation="90" wrapText="1" readingOrder="1"/>
    </xf>
    <xf numFmtId="164" fontId="24" fillId="2" borderId="32" xfId="10" applyFont="1" applyFill="1" applyBorder="1" applyAlignment="1">
      <alignment horizontal="center" vertical="center" textRotation="90" wrapText="1" readingOrder="1"/>
    </xf>
    <xf numFmtId="9" fontId="24" fillId="9" borderId="40" xfId="13" quotePrefix="1" applyFont="1" applyFill="1" applyBorder="1" applyAlignment="1">
      <alignment horizontal="center" vertical="center" textRotation="90" wrapText="1" readingOrder="1"/>
    </xf>
    <xf numFmtId="164" fontId="24" fillId="9" borderId="40" xfId="10" applyFont="1" applyFill="1" applyBorder="1" applyAlignment="1">
      <alignment horizontal="left" vertical="top" textRotation="90" wrapText="1" readingOrder="1"/>
    </xf>
    <xf numFmtId="164" fontId="24" fillId="9" borderId="32" xfId="10" applyFont="1" applyFill="1" applyBorder="1" applyAlignment="1">
      <alignment horizontal="center" vertical="center" wrapText="1" readingOrder="1"/>
    </xf>
    <xf numFmtId="164" fontId="33" fillId="8" borderId="32" xfId="10" applyFont="1" applyFill="1" applyBorder="1" applyAlignment="1" applyProtection="1">
      <alignment horizontal="center" vertical="center" textRotation="90" wrapText="1"/>
    </xf>
    <xf numFmtId="164" fontId="33" fillId="8" borderId="32" xfId="10" quotePrefix="1" applyFont="1" applyFill="1" applyBorder="1" applyAlignment="1" applyProtection="1">
      <alignment horizontal="center" vertical="center" wrapText="1"/>
    </xf>
    <xf numFmtId="9" fontId="33" fillId="8" borderId="32" xfId="13" applyFont="1" applyFill="1" applyBorder="1" applyAlignment="1" applyProtection="1">
      <alignment horizontal="center" vertical="center" wrapText="1"/>
    </xf>
    <xf numFmtId="0" fontId="37" fillId="11" borderId="25" xfId="9" quotePrefix="1" applyFont="1" applyFill="1" applyBorder="1" applyAlignment="1">
      <alignment horizontal="center" vertical="center" wrapText="1"/>
    </xf>
    <xf numFmtId="165" fontId="33" fillId="8" borderId="32" xfId="10" applyNumberFormat="1" applyFont="1" applyFill="1" applyBorder="1" applyAlignment="1" applyProtection="1">
      <alignment vertical="center" wrapText="1"/>
    </xf>
    <xf numFmtId="9" fontId="33" fillId="8" borderId="33" xfId="13" applyFont="1" applyFill="1" applyBorder="1" applyAlignment="1" applyProtection="1">
      <alignment horizontal="center" vertical="center" wrapText="1"/>
    </xf>
    <xf numFmtId="164" fontId="33" fillId="9" borderId="32" xfId="10" applyFont="1" applyFill="1" applyBorder="1" applyAlignment="1" applyProtection="1">
      <alignment horizontal="center" vertical="center" wrapText="1"/>
    </xf>
    <xf numFmtId="164" fontId="33" fillId="8" borderId="41" xfId="10" applyFont="1" applyFill="1" applyBorder="1" applyAlignment="1" applyProtection="1">
      <alignment horizontal="center" vertical="center" wrapText="1"/>
    </xf>
    <xf numFmtId="9" fontId="33" fillId="9" borderId="32" xfId="13" applyFont="1" applyFill="1" applyBorder="1" applyAlignment="1" applyProtection="1">
      <alignment horizontal="center" vertical="center" wrapText="1"/>
      <protection hidden="1"/>
    </xf>
    <xf numFmtId="164" fontId="33" fillId="9" borderId="42" xfId="10" applyFont="1" applyFill="1" applyBorder="1" applyAlignment="1" applyProtection="1">
      <alignment horizontal="center" vertical="center" wrapText="1"/>
    </xf>
    <xf numFmtId="164" fontId="33" fillId="9" borderId="3" xfId="10" applyFont="1" applyFill="1" applyBorder="1" applyAlignment="1" applyProtection="1">
      <alignment horizontal="center" vertical="center" wrapText="1"/>
    </xf>
    <xf numFmtId="10" fontId="24" fillId="9" borderId="32" xfId="13" applyNumberFormat="1" applyFont="1" applyFill="1" applyBorder="1" applyAlignment="1" applyProtection="1">
      <alignment horizontal="center" vertical="center"/>
      <protection hidden="1"/>
    </xf>
    <xf numFmtId="164" fontId="33" fillId="9" borderId="33" xfId="10" applyFont="1" applyFill="1" applyBorder="1" applyAlignment="1" applyProtection="1">
      <alignment horizontal="center" vertical="center" wrapText="1"/>
    </xf>
    <xf numFmtId="164" fontId="33" fillId="9" borderId="40" xfId="10" applyFont="1" applyFill="1" applyBorder="1" applyAlignment="1" applyProtection="1">
      <alignment horizontal="center" vertical="center" wrapText="1"/>
    </xf>
    <xf numFmtId="164" fontId="24" fillId="9" borderId="32" xfId="10" applyFont="1" applyFill="1" applyBorder="1" applyAlignment="1">
      <alignment horizontal="center" vertical="center" wrapText="1"/>
    </xf>
    <xf numFmtId="9" fontId="24" fillId="9" borderId="32" xfId="13" applyFont="1" applyFill="1" applyBorder="1" applyAlignment="1" applyProtection="1">
      <alignment horizontal="center" vertical="center"/>
      <protection hidden="1"/>
    </xf>
    <xf numFmtId="164" fontId="24" fillId="9" borderId="33" xfId="10" applyFont="1" applyFill="1" applyBorder="1" applyAlignment="1">
      <alignment horizontal="center" vertical="center"/>
    </xf>
    <xf numFmtId="164" fontId="24" fillId="10" borderId="32" xfId="10" applyFont="1" applyFill="1" applyBorder="1" applyAlignment="1">
      <alignment horizontal="center" vertical="center" wrapText="1"/>
    </xf>
    <xf numFmtId="164" fontId="24" fillId="10" borderId="30" xfId="10" applyFont="1" applyFill="1" applyBorder="1" applyAlignment="1">
      <alignment horizontal="center" vertical="center" wrapText="1"/>
    </xf>
    <xf numFmtId="0" fontId="30" fillId="10" borderId="40" xfId="0" applyFont="1" applyFill="1" applyBorder="1"/>
    <xf numFmtId="0" fontId="23" fillId="7" borderId="43" xfId="1" applyFont="1" applyFill="1" applyBorder="1" applyAlignment="1" applyProtection="1">
      <alignment vertical="center"/>
      <protection hidden="1"/>
    </xf>
    <xf numFmtId="14" fontId="23" fillId="6" borderId="18" xfId="11" applyNumberFormat="1" applyFont="1" applyFill="1" applyBorder="1" applyAlignment="1" applyProtection="1">
      <alignment horizontal="center" vertical="center"/>
      <protection hidden="1"/>
    </xf>
    <xf numFmtId="169" fontId="21" fillId="6" borderId="18" xfId="11" applyNumberFormat="1" applyFont="1" applyFill="1" applyBorder="1" applyAlignment="1" applyProtection="1">
      <alignment horizontal="center" vertical="center"/>
      <protection hidden="1"/>
    </xf>
    <xf numFmtId="15" fontId="21" fillId="6" borderId="18" xfId="11" applyNumberFormat="1" applyFont="1" applyFill="1" applyBorder="1" applyAlignment="1" applyProtection="1">
      <alignment horizontal="center" vertical="center"/>
      <protection hidden="1"/>
    </xf>
    <xf numFmtId="166" fontId="23" fillId="6" borderId="18" xfId="11" applyNumberFormat="1" applyFont="1" applyFill="1" applyBorder="1" applyAlignment="1" applyProtection="1">
      <alignment horizontal="center" vertical="center"/>
      <protection hidden="1"/>
    </xf>
    <xf numFmtId="164" fontId="21" fillId="6" borderId="18" xfId="10" applyFont="1" applyFill="1" applyBorder="1" applyAlignment="1" applyProtection="1">
      <alignment horizontal="left" vertical="center"/>
    </xf>
    <xf numFmtId="0" fontId="21" fillId="9" borderId="18" xfId="10" applyNumberFormat="1" applyFont="1" applyFill="1" applyBorder="1" applyAlignment="1" applyProtection="1">
      <alignment horizontal="center" vertical="center"/>
      <protection hidden="1"/>
    </xf>
    <xf numFmtId="166" fontId="21" fillId="9" borderId="1" xfId="11" applyNumberFormat="1" applyFont="1" applyFill="1" applyBorder="1" applyAlignment="1" applyProtection="1">
      <alignment horizontal="center" vertical="center"/>
      <protection hidden="1"/>
    </xf>
    <xf numFmtId="1" fontId="21" fillId="10" borderId="1" xfId="14" applyNumberFormat="1" applyFont="1" applyFill="1" applyBorder="1" applyAlignment="1" applyProtection="1">
      <alignment horizontal="center" vertical="center"/>
      <protection locked="0"/>
    </xf>
    <xf numFmtId="166" fontId="21" fillId="9" borderId="1" xfId="11" applyNumberFormat="1" applyFont="1" applyFill="1" applyBorder="1" applyAlignment="1" applyProtection="1">
      <alignment horizontal="center" vertical="center"/>
      <protection locked="0"/>
    </xf>
    <xf numFmtId="166" fontId="21" fillId="9" borderId="44" xfId="11" applyNumberFormat="1" applyFont="1" applyFill="1" applyBorder="1" applyAlignment="1" applyProtection="1">
      <alignment horizontal="center" vertical="center"/>
      <protection hidden="1"/>
    </xf>
    <xf numFmtId="166" fontId="21" fillId="9" borderId="18" xfId="11" applyNumberFormat="1" applyFont="1" applyFill="1" applyBorder="1" applyAlignment="1" applyProtection="1">
      <alignment horizontal="center" vertical="center"/>
      <protection hidden="1"/>
    </xf>
    <xf numFmtId="166" fontId="21" fillId="9" borderId="18" xfId="11" applyNumberFormat="1" applyFont="1" applyFill="1" applyBorder="1" applyAlignment="1" applyProtection="1">
      <alignment horizontal="center" vertical="center"/>
      <protection locked="0"/>
    </xf>
    <xf numFmtId="172" fontId="21" fillId="9" borderId="4" xfId="11" applyNumberFormat="1" applyFont="1" applyFill="1" applyBorder="1" applyAlignment="1" applyProtection="1">
      <alignment horizontal="center" vertical="center"/>
      <protection locked="0"/>
    </xf>
    <xf numFmtId="164" fontId="40" fillId="6" borderId="1" xfId="10" quotePrefix="1" applyFont="1" applyFill="1" applyBorder="1" applyAlignment="1" applyProtection="1">
      <alignment horizontal="center" vertical="center"/>
      <protection hidden="1"/>
    </xf>
    <xf numFmtId="164" fontId="21" fillId="6" borderId="1" xfId="10" quotePrefix="1" applyFont="1" applyFill="1" applyBorder="1" applyAlignment="1" applyProtection="1">
      <alignment horizontal="center" vertical="center"/>
      <protection hidden="1"/>
    </xf>
    <xf numFmtId="2" fontId="40" fillId="6" borderId="1" xfId="11" applyNumberFormat="1" applyFont="1" applyFill="1" applyBorder="1" applyAlignment="1" applyProtection="1">
      <alignment horizontal="right" vertical="center"/>
      <protection hidden="1"/>
    </xf>
    <xf numFmtId="164" fontId="40" fillId="6" borderId="1" xfId="10" applyFont="1" applyFill="1" applyBorder="1" applyAlignment="1" applyProtection="1">
      <alignment horizontal="right" vertical="center"/>
      <protection hidden="1"/>
    </xf>
    <xf numFmtId="2" fontId="21" fillId="6" borderId="1" xfId="11" applyNumberFormat="1" applyFont="1" applyFill="1" applyBorder="1" applyAlignment="1" applyProtection="1">
      <alignment horizontal="right" vertical="center"/>
      <protection hidden="1"/>
    </xf>
    <xf numFmtId="173" fontId="21" fillId="6" borderId="1" xfId="11" quotePrefix="1" applyNumberFormat="1" applyFont="1" applyFill="1" applyBorder="1" applyAlignment="1" applyProtection="1">
      <alignment horizontal="right" vertical="center"/>
      <protection hidden="1"/>
    </xf>
    <xf numFmtId="2" fontId="21" fillId="6" borderId="1" xfId="11" quotePrefix="1" applyNumberFormat="1" applyFont="1" applyFill="1" applyBorder="1" applyAlignment="1" applyProtection="1">
      <alignment horizontal="right" vertical="center"/>
      <protection hidden="1"/>
    </xf>
    <xf numFmtId="164" fontId="40" fillId="6" borderId="1" xfId="10" quotePrefix="1" applyFont="1" applyFill="1" applyBorder="1" applyAlignment="1" applyProtection="1">
      <alignment horizontal="right" vertical="center"/>
      <protection hidden="1"/>
    </xf>
    <xf numFmtId="164" fontId="40" fillId="10" borderId="1" xfId="10" quotePrefix="1" applyFont="1" applyFill="1" applyBorder="1" applyAlignment="1" applyProtection="1">
      <alignment horizontal="right" vertical="center"/>
    </xf>
    <xf numFmtId="164" fontId="21" fillId="6" borderId="1" xfId="10" applyFont="1" applyFill="1" applyBorder="1" applyAlignment="1" applyProtection="1">
      <alignment horizontal="right" vertical="center"/>
      <protection hidden="1"/>
    </xf>
    <xf numFmtId="164" fontId="40" fillId="6" borderId="1" xfId="10" applyFont="1" applyFill="1" applyBorder="1" applyAlignment="1" applyProtection="1">
      <alignment vertical="center"/>
      <protection hidden="1"/>
    </xf>
    <xf numFmtId="164" fontId="21" fillId="6" borderId="1" xfId="10" applyFont="1" applyFill="1" applyBorder="1" applyAlignment="1" applyProtection="1">
      <alignment vertical="center"/>
      <protection hidden="1"/>
    </xf>
    <xf numFmtId="164" fontId="40" fillId="6" borderId="1" xfId="10" applyFont="1" applyFill="1" applyBorder="1" applyAlignment="1" applyProtection="1">
      <alignment horizontal="center" vertical="center"/>
      <protection hidden="1"/>
    </xf>
    <xf numFmtId="43" fontId="21" fillId="6" borderId="1" xfId="10" applyNumberFormat="1" applyFont="1" applyFill="1" applyBorder="1" applyAlignment="1" applyProtection="1">
      <alignment vertical="center"/>
      <protection hidden="1"/>
    </xf>
    <xf numFmtId="164" fontId="21" fillId="6" borderId="5" xfId="10" applyFont="1" applyFill="1" applyBorder="1" applyAlignment="1" applyProtection="1">
      <alignment vertical="center"/>
      <protection hidden="1"/>
    </xf>
    <xf numFmtId="43" fontId="0" fillId="13" borderId="20" xfId="0" applyNumberFormat="1" applyFill="1" applyBorder="1"/>
    <xf numFmtId="164" fontId="0" fillId="13" borderId="18" xfId="10" applyFont="1" applyFill="1" applyBorder="1"/>
    <xf numFmtId="164" fontId="0" fillId="13" borderId="21" xfId="10" applyFont="1" applyFill="1" applyBorder="1"/>
    <xf numFmtId="164" fontId="0" fillId="0" borderId="0" xfId="0" applyNumberFormat="1"/>
    <xf numFmtId="43" fontId="0" fillId="13" borderId="6" xfId="0" applyNumberFormat="1" applyFill="1" applyBorder="1"/>
    <xf numFmtId="164" fontId="0" fillId="13" borderId="1" xfId="10" applyFont="1" applyFill="1" applyBorder="1"/>
    <xf numFmtId="164" fontId="0" fillId="13" borderId="5" xfId="10" applyFont="1" applyFill="1" applyBorder="1"/>
    <xf numFmtId="49" fontId="3" fillId="0" borderId="6" xfId="2" quotePrefix="1" applyNumberFormat="1" applyFont="1" applyBorder="1" applyAlignment="1">
      <alignment horizontal="center" vertical="center"/>
    </xf>
    <xf numFmtId="164" fontId="21" fillId="6" borderId="1" xfId="10" quotePrefix="1" applyFont="1" applyFill="1" applyBorder="1" applyAlignment="1" applyProtection="1">
      <alignment horizontal="right" vertical="center"/>
      <protection hidden="1"/>
    </xf>
    <xf numFmtId="164" fontId="21" fillId="10" borderId="1" xfId="10" quotePrefix="1" applyFont="1" applyFill="1" applyBorder="1" applyAlignment="1" applyProtection="1">
      <alignment horizontal="right" vertical="center"/>
    </xf>
    <xf numFmtId="164" fontId="21" fillId="6" borderId="1" xfId="10" applyFont="1" applyFill="1" applyBorder="1" applyAlignment="1" applyProtection="1">
      <alignment horizontal="center" vertical="center"/>
      <protection hidden="1"/>
    </xf>
    <xf numFmtId="164" fontId="21" fillId="6" borderId="23" xfId="10" applyFont="1" applyFill="1" applyBorder="1" applyAlignment="1" applyProtection="1">
      <alignment vertical="center"/>
      <protection hidden="1"/>
    </xf>
    <xf numFmtId="164" fontId="21" fillId="6" borderId="24" xfId="10" applyFont="1" applyFill="1" applyBorder="1" applyAlignment="1" applyProtection="1">
      <alignment vertical="center"/>
      <protection hidden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6" fillId="6" borderId="27" xfId="9" applyFont="1" applyFill="1" applyBorder="1" applyAlignment="1">
      <alignment horizontal="center" vertical="center"/>
    </xf>
    <xf numFmtId="0" fontId="26" fillId="6" borderId="28" xfId="9" applyFont="1" applyFill="1" applyBorder="1" applyAlignment="1">
      <alignment horizontal="center" vertical="center"/>
    </xf>
    <xf numFmtId="0" fontId="26" fillId="6" borderId="19" xfId="9" applyFont="1" applyFill="1" applyBorder="1" applyAlignment="1">
      <alignment horizontal="center" vertical="center"/>
    </xf>
    <xf numFmtId="164" fontId="26" fillId="6" borderId="40" xfId="10" applyFont="1" applyFill="1" applyBorder="1" applyAlignment="1" applyProtection="1">
      <alignment vertical="center"/>
    </xf>
    <xf numFmtId="0" fontId="26" fillId="0" borderId="0" xfId="9" applyFont="1" applyAlignment="1">
      <alignment horizontal="center"/>
    </xf>
    <xf numFmtId="164" fontId="26" fillId="0" borderId="0" xfId="10" applyFont="1" applyFill="1" applyBorder="1" applyAlignment="1" applyProtection="1"/>
    <xf numFmtId="0" fontId="2" fillId="7" borderId="0" xfId="1" applyFill="1"/>
    <xf numFmtId="0" fontId="41" fillId="0" borderId="42" xfId="0" applyFont="1" applyBorder="1" applyAlignment="1">
      <alignment horizontal="center" vertical="center"/>
    </xf>
    <xf numFmtId="0" fontId="41" fillId="6" borderId="42" xfId="0" applyFont="1" applyFill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27" xfId="0" applyFont="1" applyFill="1" applyBorder="1" applyAlignment="1">
      <alignment horizontal="center" vertical="center"/>
    </xf>
    <xf numFmtId="0" fontId="41" fillId="6" borderId="19" xfId="0" applyFont="1" applyFill="1" applyBorder="1" applyAlignment="1">
      <alignment horizontal="center" vertical="center"/>
    </xf>
    <xf numFmtId="0" fontId="0" fillId="0" borderId="15" xfId="0" quotePrefix="1" applyBorder="1" applyAlignment="1">
      <alignment horizontal="left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15" xfId="10" applyFont="1" applyBorder="1" applyAlignment="1">
      <alignment horizontal="center" vertical="center"/>
    </xf>
    <xf numFmtId="164" fontId="0" fillId="6" borderId="20" xfId="10" applyFont="1" applyFill="1" applyBorder="1" applyAlignment="1">
      <alignment horizontal="center" vertical="center"/>
    </xf>
    <xf numFmtId="164" fontId="42" fillId="6" borderId="5" xfId="10" applyFont="1" applyFill="1" applyBorder="1" applyAlignment="1">
      <alignment horizontal="center" vertical="center"/>
    </xf>
    <xf numFmtId="164" fontId="0" fillId="0" borderId="0" xfId="10" applyFont="1"/>
    <xf numFmtId="0" fontId="0" fillId="0" borderId="13" xfId="0" quotePrefix="1" applyBorder="1" applyAlignment="1">
      <alignment horizontal="left"/>
    </xf>
    <xf numFmtId="0" fontId="0" fillId="6" borderId="17" xfId="0" applyFill="1" applyBorder="1" applyAlignment="1">
      <alignment horizontal="center" vertical="center"/>
    </xf>
    <xf numFmtId="0" fontId="0" fillId="0" borderId="17" xfId="0" applyBorder="1" applyAlignment="1">
      <alignment horizontal="left" vertical="center" wrapText="1"/>
    </xf>
    <xf numFmtId="164" fontId="42" fillId="6" borderId="6" xfId="10" applyFont="1" applyFill="1" applyBorder="1" applyAlignment="1">
      <alignment horizontal="center" vertical="center"/>
    </xf>
    <xf numFmtId="0" fontId="0" fillId="0" borderId="8" xfId="0" quotePrefix="1" applyBorder="1" applyAlignment="1">
      <alignment horizontal="left"/>
    </xf>
    <xf numFmtId="0" fontId="0" fillId="6" borderId="9" xfId="0" applyFill="1" applyBorder="1" applyAlignment="1">
      <alignment horizontal="center" vertical="center"/>
    </xf>
    <xf numFmtId="164" fontId="0" fillId="0" borderId="13" xfId="10" applyFont="1" applyBorder="1" applyAlignment="1">
      <alignment horizontal="center" vertical="center"/>
    </xf>
    <xf numFmtId="164" fontId="42" fillId="10" borderId="45" xfId="10" applyFont="1" applyFill="1" applyBorder="1" applyAlignment="1">
      <alignment horizontal="center" vertical="center"/>
    </xf>
    <xf numFmtId="43" fontId="0" fillId="0" borderId="0" xfId="0" applyNumberFormat="1"/>
    <xf numFmtId="0" fontId="30" fillId="0" borderId="0" xfId="0" applyFont="1" applyAlignment="1">
      <alignment horizontal="left" vertical="center"/>
    </xf>
    <xf numFmtId="0" fontId="30" fillId="6" borderId="1" xfId="0" applyFont="1" applyFill="1" applyBorder="1"/>
    <xf numFmtId="0" fontId="0" fillId="0" borderId="1" xfId="0" applyBorder="1"/>
    <xf numFmtId="164" fontId="0" fillId="0" borderId="1" xfId="10" applyFont="1" applyBorder="1"/>
    <xf numFmtId="164" fontId="30" fillId="0" borderId="1" xfId="10" applyFont="1" applyBorder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44" fillId="0" borderId="0" xfId="4" quotePrefix="1" applyFont="1" applyAlignment="1">
      <alignment horizontal="left"/>
    </xf>
    <xf numFmtId="0" fontId="45" fillId="0" borderId="0" xfId="4" applyFont="1"/>
    <xf numFmtId="0" fontId="46" fillId="0" borderId="1" xfId="4" applyFont="1" applyBorder="1" applyAlignment="1">
      <alignment horizontal="center" vertical="center"/>
    </xf>
    <xf numFmtId="0" fontId="46" fillId="0" borderId="1" xfId="4" applyFont="1" applyBorder="1" applyAlignment="1">
      <alignment vertical="center"/>
    </xf>
    <xf numFmtId="0" fontId="46" fillId="0" borderId="1" xfId="4" applyFont="1" applyBorder="1" applyAlignment="1">
      <alignment horizontal="center" vertical="center" wrapText="1"/>
    </xf>
    <xf numFmtId="0" fontId="47" fillId="0" borderId="1" xfId="4" quotePrefix="1" applyFont="1" applyBorder="1" applyAlignment="1">
      <alignment horizontal="center" vertical="center"/>
    </xf>
    <xf numFmtId="0" fontId="47" fillId="0" borderId="1" xfId="4" applyFont="1" applyBorder="1" applyAlignment="1">
      <alignment horizontal="left" vertical="center"/>
    </xf>
    <xf numFmtId="0" fontId="47" fillId="0" borderId="1" xfId="4" applyFont="1" applyBorder="1" applyAlignment="1">
      <alignment horizontal="center"/>
    </xf>
    <xf numFmtId="0" fontId="47" fillId="0" borderId="1" xfId="4" applyFont="1" applyBorder="1" applyAlignment="1">
      <alignment vertical="center"/>
    </xf>
    <xf numFmtId="0" fontId="47" fillId="3" borderId="1" xfId="4" applyFont="1" applyFill="1" applyBorder="1" applyAlignment="1">
      <alignment horizontal="center" vertical="center"/>
    </xf>
    <xf numFmtId="0" fontId="47" fillId="3" borderId="1" xfId="4" applyFont="1" applyFill="1" applyBorder="1" applyAlignment="1">
      <alignment vertical="center"/>
    </xf>
    <xf numFmtId="0" fontId="47" fillId="3" borderId="1" xfId="4" applyFont="1" applyFill="1" applyBorder="1" applyAlignment="1">
      <alignment horizontal="center"/>
    </xf>
    <xf numFmtId="0" fontId="48" fillId="3" borderId="0" xfId="4" applyFont="1" applyFill="1"/>
    <xf numFmtId="0" fontId="47" fillId="0" borderId="0" xfId="4" applyFont="1"/>
    <xf numFmtId="0" fontId="45" fillId="0" borderId="1" xfId="4" applyFont="1" applyBorder="1"/>
    <xf numFmtId="0" fontId="47" fillId="0" borderId="1" xfId="4" applyFont="1" applyBorder="1" applyAlignment="1">
      <alignment horizontal="center" vertical="center"/>
    </xf>
    <xf numFmtId="0" fontId="16" fillId="0" borderId="1" xfId="5" applyFont="1" applyFill="1" applyBorder="1" applyAlignment="1" applyProtection="1">
      <alignment horizontal="center"/>
    </xf>
    <xf numFmtId="0" fontId="15" fillId="0" borderId="1" xfId="5" applyFill="1" applyBorder="1" applyAlignment="1" applyProtection="1">
      <alignment horizontal="center"/>
    </xf>
    <xf numFmtId="0" fontId="2" fillId="0" borderId="4" xfId="4" quotePrefix="1" applyFont="1" applyBorder="1" applyAlignment="1">
      <alignment horizontal="left" indent="1"/>
    </xf>
    <xf numFmtId="0" fontId="15" fillId="0" borderId="7" xfId="5" applyFill="1" applyBorder="1" applyAlignment="1" applyProtection="1">
      <alignment horizontal="center"/>
    </xf>
    <xf numFmtId="0" fontId="8" fillId="0" borderId="1" xfId="4" quotePrefix="1" applyBorder="1" applyAlignment="1">
      <alignment horizontal="left" wrapText="1" indent="1"/>
    </xf>
    <xf numFmtId="0" fontId="8" fillId="0" borderId="0" xfId="4" applyAlignment="1">
      <alignment horizontal="left" indent="4"/>
    </xf>
    <xf numFmtId="0" fontId="13" fillId="0" borderId="1" xfId="4" applyFont="1" applyBorder="1" applyAlignment="1">
      <alignment horizontal="left" vertical="center"/>
    </xf>
    <xf numFmtId="0" fontId="14" fillId="0" borderId="11" xfId="4" applyFont="1" applyBorder="1" applyAlignment="1">
      <alignment horizontal="center" vertical="center"/>
    </xf>
    <xf numFmtId="0" fontId="55" fillId="14" borderId="26" xfId="1" applyFont="1" applyFill="1" applyBorder="1" applyAlignment="1">
      <alignment horizontal="center" vertical="center" wrapText="1"/>
    </xf>
    <xf numFmtId="1" fontId="55" fillId="14" borderId="26" xfId="1" applyNumberFormat="1" applyFont="1" applyFill="1" applyBorder="1" applyAlignment="1">
      <alignment horizontal="center" vertical="center" wrapText="1"/>
    </xf>
    <xf numFmtId="49" fontId="55" fillId="14" borderId="26" xfId="1" applyNumberFormat="1" applyFont="1" applyFill="1" applyBorder="1" applyAlignment="1">
      <alignment horizontal="center" vertical="center" wrapText="1"/>
    </xf>
    <xf numFmtId="0" fontId="54" fillId="0" borderId="1" xfId="0" quotePrefix="1" applyFont="1" applyBorder="1"/>
    <xf numFmtId="0" fontId="54" fillId="0" borderId="1" xfId="0" applyFont="1" applyBorder="1"/>
    <xf numFmtId="174" fontId="54" fillId="0" borderId="1" xfId="0" applyNumberFormat="1" applyFont="1" applyBorder="1" applyAlignment="1">
      <alignment horizontal="center" vertical="center"/>
    </xf>
    <xf numFmtId="0" fontId="54" fillId="0" borderId="1" xfId="1" applyFont="1" applyBorder="1" applyAlignment="1">
      <alignment vertical="center"/>
    </xf>
    <xf numFmtId="0" fontId="54" fillId="0" borderId="1" xfId="1" applyFont="1" applyBorder="1" applyAlignment="1">
      <alignment horizontal="left" vertical="center"/>
    </xf>
    <xf numFmtId="0" fontId="54" fillId="3" borderId="1" xfId="0" applyFont="1" applyFill="1" applyBorder="1" applyAlignment="1">
      <alignment horizontal="left" vertical="center"/>
    </xf>
    <xf numFmtId="0" fontId="54" fillId="0" borderId="1" xfId="0" applyFont="1" applyBorder="1" applyAlignment="1">
      <alignment horizontal="left" vertical="center"/>
    </xf>
    <xf numFmtId="174" fontId="54" fillId="0" borderId="1" xfId="0" applyNumberFormat="1" applyFont="1" applyBorder="1" applyAlignment="1">
      <alignment horizontal="center"/>
    </xf>
    <xf numFmtId="0" fontId="54" fillId="0" borderId="1" xfId="0" applyFont="1" applyBorder="1" applyAlignment="1">
      <alignment horizontal="center" vertical="center"/>
    </xf>
    <xf numFmtId="0" fontId="54" fillId="0" borderId="1" xfId="1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49" fontId="54" fillId="0" borderId="1" xfId="1" applyNumberFormat="1" applyFont="1" applyBorder="1" applyAlignment="1">
      <alignment horizontal="center" vertical="center"/>
    </xf>
    <xf numFmtId="49" fontId="54" fillId="3" borderId="1" xfId="0" quotePrefix="1" applyNumberFormat="1" applyFont="1" applyFill="1" applyBorder="1" applyAlignment="1">
      <alignment horizontal="center" vertical="center"/>
    </xf>
    <xf numFmtId="0" fontId="54" fillId="0" borderId="1" xfId="2" quotePrefix="1" applyFont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" fontId="54" fillId="3" borderId="1" xfId="0" applyNumberFormat="1" applyFont="1" applyFill="1" applyBorder="1"/>
    <xf numFmtId="0" fontId="54" fillId="3" borderId="1" xfId="0" applyFont="1" applyFill="1" applyBorder="1"/>
    <xf numFmtId="14" fontId="54" fillId="0" borderId="1" xfId="0" applyNumberFormat="1" applyFont="1" applyBorder="1"/>
    <xf numFmtId="1" fontId="54" fillId="3" borderId="1" xfId="0" applyNumberFormat="1" applyFont="1" applyFill="1" applyBorder="1" applyAlignment="1">
      <alignment vertical="center"/>
    </xf>
    <xf numFmtId="49" fontId="54" fillId="3" borderId="1" xfId="0" applyNumberFormat="1" applyFont="1" applyFill="1" applyBorder="1" applyAlignment="1">
      <alignment horizontal="center"/>
    </xf>
    <xf numFmtId="0" fontId="54" fillId="0" borderId="1" xfId="2" applyFont="1" applyBorder="1" applyAlignment="1">
      <alignment horizontal="left" vertical="center" wrapText="1"/>
    </xf>
    <xf numFmtId="174" fontId="54" fillId="3" borderId="1" xfId="1" quotePrefix="1" applyNumberFormat="1" applyFont="1" applyFill="1" applyBorder="1" applyAlignment="1">
      <alignment horizontal="center" vertical="center"/>
    </xf>
    <xf numFmtId="4" fontId="54" fillId="0" borderId="1" xfId="0" applyNumberFormat="1" applyFont="1" applyBorder="1"/>
    <xf numFmtId="14" fontId="54" fillId="0" borderId="1" xfId="0" applyNumberFormat="1" applyFont="1" applyBorder="1" applyAlignment="1">
      <alignment vertical="center"/>
    </xf>
    <xf numFmtId="1" fontId="54" fillId="0" borderId="1" xfId="0" applyNumberFormat="1" applyFont="1" applyBorder="1" applyAlignment="1">
      <alignment vertical="center"/>
    </xf>
    <xf numFmtId="0" fontId="54" fillId="0" borderId="1" xfId="0" applyFont="1" applyBorder="1" applyAlignment="1">
      <alignment horizontal="left"/>
    </xf>
    <xf numFmtId="0" fontId="54" fillId="0" borderId="1" xfId="1" applyFont="1" applyBorder="1"/>
    <xf numFmtId="49" fontId="54" fillId="0" borderId="1" xfId="1" applyNumberFormat="1" applyFont="1" applyBorder="1" applyAlignment="1">
      <alignment horizontal="center"/>
    </xf>
    <xf numFmtId="0" fontId="54" fillId="0" borderId="1" xfId="0" quotePrefix="1" applyFont="1" applyBorder="1" applyAlignment="1">
      <alignment horizontal="left"/>
    </xf>
    <xf numFmtId="0" fontId="57" fillId="0" borderId="1" xfId="0" applyFont="1" applyBorder="1" applyAlignment="1">
      <alignment vertical="center"/>
    </xf>
    <xf numFmtId="174" fontId="54" fillId="3" borderId="1" xfId="0" applyNumberFormat="1" applyFont="1" applyFill="1" applyBorder="1" applyAlignment="1">
      <alignment horizontal="center"/>
    </xf>
    <xf numFmtId="0" fontId="54" fillId="0" borderId="1" xfId="0" applyFont="1" applyBorder="1" applyAlignment="1">
      <alignment horizontal="center"/>
    </xf>
    <xf numFmtId="174" fontId="54" fillId="0" borderId="1" xfId="1" quotePrefix="1" applyNumberFormat="1" applyFont="1" applyBorder="1" applyAlignment="1">
      <alignment horizontal="center" vertical="center"/>
    </xf>
    <xf numFmtId="174" fontId="56" fillId="0" borderId="1" xfId="0" applyNumberFormat="1" applyFont="1" applyBorder="1" applyAlignment="1">
      <alignment horizontal="left"/>
    </xf>
    <xf numFmtId="49" fontId="54" fillId="3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8" fillId="0" borderId="1" xfId="0" applyFont="1" applyBorder="1" applyAlignment="1">
      <alignment horizontal="left" vertical="center"/>
    </xf>
    <xf numFmtId="49" fontId="54" fillId="0" borderId="1" xfId="0" applyNumberFormat="1" applyFont="1" applyBorder="1" applyAlignment="1">
      <alignment horizontal="center"/>
    </xf>
    <xf numFmtId="174" fontId="54" fillId="0" borderId="1" xfId="0" applyNumberFormat="1" applyFont="1" applyBorder="1" applyAlignment="1">
      <alignment horizontal="left"/>
    </xf>
    <xf numFmtId="0" fontId="54" fillId="3" borderId="16" xfId="0" applyFont="1" applyFill="1" applyBorder="1"/>
    <xf numFmtId="0" fontId="54" fillId="3" borderId="14" xfId="0" applyFont="1" applyFill="1" applyBorder="1"/>
    <xf numFmtId="174" fontId="56" fillId="0" borderId="1" xfId="0" applyNumberFormat="1" applyFont="1" applyBorder="1" applyAlignment="1">
      <alignment horizontal="center"/>
    </xf>
    <xf numFmtId="4" fontId="54" fillId="0" borderId="1" xfId="0" applyNumberFormat="1" applyFont="1" applyBorder="1" applyAlignment="1">
      <alignment vertical="center"/>
    </xf>
    <xf numFmtId="0" fontId="54" fillId="0" borderId="14" xfId="0" applyFont="1" applyBorder="1"/>
    <xf numFmtId="0" fontId="54" fillId="0" borderId="1" xfId="0" applyFont="1" applyBorder="1" applyAlignment="1">
      <alignment vertical="center"/>
    </xf>
    <xf numFmtId="174" fontId="54" fillId="3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left" vertical="center"/>
    </xf>
    <xf numFmtId="1" fontId="54" fillId="3" borderId="1" xfId="0" quotePrefix="1" applyNumberFormat="1" applyFont="1" applyFill="1" applyBorder="1" applyAlignment="1">
      <alignment vertical="center"/>
    </xf>
    <xf numFmtId="0" fontId="54" fillId="3" borderId="1" xfId="0" applyFont="1" applyFill="1" applyBorder="1" applyAlignment="1">
      <alignment horizontal="left"/>
    </xf>
    <xf numFmtId="0" fontId="54" fillId="3" borderId="1" xfId="1" applyFont="1" applyFill="1" applyBorder="1" applyAlignment="1">
      <alignment horizontal="left" vertical="center"/>
    </xf>
    <xf numFmtId="0" fontId="54" fillId="3" borderId="1" xfId="1" applyFont="1" applyFill="1" applyBorder="1" applyAlignment="1">
      <alignment horizontal="center" vertical="center"/>
    </xf>
    <xf numFmtId="49" fontId="54" fillId="3" borderId="1" xfId="1" applyNumberFormat="1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/>
    </xf>
    <xf numFmtId="49" fontId="54" fillId="0" borderId="1" xfId="0" applyNumberFormat="1" applyFont="1" applyBorder="1" applyAlignment="1">
      <alignment horizontal="center" vertical="center"/>
    </xf>
    <xf numFmtId="0" fontId="54" fillId="3" borderId="0" xfId="0" applyFont="1" applyFill="1" applyAlignment="1">
      <alignment horizontal="left" vertical="center"/>
    </xf>
    <xf numFmtId="1" fontId="54" fillId="3" borderId="1" xfId="0" applyNumberFormat="1" applyFont="1" applyFill="1" applyBorder="1" applyAlignment="1">
      <alignment vertical="center" wrapText="1"/>
    </xf>
    <xf numFmtId="0" fontId="54" fillId="3" borderId="1" xfId="0" applyFont="1" applyFill="1" applyBorder="1" applyAlignment="1">
      <alignment vertical="center"/>
    </xf>
    <xf numFmtId="0" fontId="54" fillId="3" borderId="0" xfId="0" applyFont="1" applyFill="1" applyAlignment="1">
      <alignment horizontal="left"/>
    </xf>
    <xf numFmtId="14" fontId="54" fillId="0" borderId="1" xfId="0" applyNumberFormat="1" applyFont="1" applyBorder="1" applyAlignment="1">
      <alignment horizontal="left"/>
    </xf>
    <xf numFmtId="174" fontId="54" fillId="0" borderId="1" xfId="3" applyNumberFormat="1" applyFont="1" applyFill="1" applyBorder="1" applyAlignment="1">
      <alignment horizontal="center" vertical="center"/>
    </xf>
    <xf numFmtId="1" fontId="56" fillId="0" borderId="1" xfId="11" applyNumberFormat="1" applyFont="1" applyFill="1" applyBorder="1" applyAlignment="1" applyProtection="1">
      <alignment vertical="center" wrapText="1"/>
      <protection hidden="1"/>
    </xf>
    <xf numFmtId="14" fontId="54" fillId="0" borderId="1" xfId="0" applyNumberFormat="1" applyFont="1" applyBorder="1" applyAlignment="1">
      <alignment horizontal="center" vertical="center"/>
    </xf>
    <xf numFmtId="0" fontId="54" fillId="3" borderId="0" xfId="0" applyFont="1" applyFill="1"/>
    <xf numFmtId="1" fontId="54" fillId="0" borderId="1" xfId="0" quotePrefix="1" applyNumberFormat="1" applyFont="1" applyBorder="1" applyAlignment="1">
      <alignment vertical="center"/>
    </xf>
    <xf numFmtId="49" fontId="54" fillId="0" borderId="1" xfId="0" applyNumberFormat="1" applyFont="1" applyBorder="1" applyAlignment="1">
      <alignment horizontal="left" vertical="center"/>
    </xf>
    <xf numFmtId="1" fontId="54" fillId="0" borderId="1" xfId="0" quotePrefix="1" applyNumberFormat="1" applyFont="1" applyBorder="1" applyAlignment="1">
      <alignment vertical="center" wrapText="1"/>
    </xf>
    <xf numFmtId="1" fontId="56" fillId="0" borderId="1" xfId="11" applyNumberFormat="1" applyFont="1" applyFill="1" applyBorder="1" applyAlignment="1" applyProtection="1">
      <alignment horizontal="left" vertical="center" wrapText="1"/>
      <protection hidden="1"/>
    </xf>
    <xf numFmtId="0" fontId="54" fillId="0" borderId="14" xfId="0" applyFont="1" applyBorder="1" applyAlignment="1">
      <alignment vertical="center"/>
    </xf>
    <xf numFmtId="0" fontId="54" fillId="3" borderId="13" xfId="0" applyFont="1" applyFill="1" applyBorder="1"/>
    <xf numFmtId="174" fontId="56" fillId="0" borderId="1" xfId="11" applyNumberFormat="1" applyFont="1" applyFill="1" applyBorder="1" applyAlignment="1" applyProtection="1">
      <alignment horizontal="center" vertical="center" wrapText="1"/>
      <protection hidden="1"/>
    </xf>
    <xf numFmtId="0" fontId="54" fillId="3" borderId="1" xfId="0" quotePrefix="1" applyFont="1" applyFill="1" applyBorder="1" applyAlignment="1">
      <alignment vertical="center"/>
    </xf>
    <xf numFmtId="174" fontId="54" fillId="0" borderId="1" xfId="0" applyNumberFormat="1" applyFont="1" applyBorder="1" applyAlignment="1">
      <alignment horizontal="center" vertical="center" wrapText="1"/>
    </xf>
    <xf numFmtId="1" fontId="54" fillId="0" borderId="1" xfId="0" applyNumberFormat="1" applyFont="1" applyBorder="1" applyAlignment="1">
      <alignment horizontal="left" vertical="center"/>
    </xf>
    <xf numFmtId="1" fontId="56" fillId="0" borderId="1" xfId="0" applyNumberFormat="1" applyFont="1" applyBorder="1" applyAlignment="1">
      <alignment vertical="center"/>
    </xf>
    <xf numFmtId="0" fontId="61" fillId="0" borderId="1" xfId="1" applyFont="1" applyBorder="1" applyAlignment="1">
      <alignment horizontal="left" vertical="center"/>
    </xf>
    <xf numFmtId="49" fontId="54" fillId="0" borderId="1" xfId="0" quotePrefix="1" applyNumberFormat="1" applyFont="1" applyBorder="1" applyAlignment="1">
      <alignment horizontal="center" vertical="center"/>
    </xf>
    <xf numFmtId="0" fontId="54" fillId="3" borderId="46" xfId="0" applyFont="1" applyFill="1" applyBorder="1"/>
    <xf numFmtId="0" fontId="54" fillId="0" borderId="13" xfId="0" applyFont="1" applyBorder="1"/>
    <xf numFmtId="14" fontId="57" fillId="0" borderId="1" xfId="0" applyNumberFormat="1" applyFont="1" applyBorder="1" applyAlignment="1">
      <alignment horizontal="center" vertical="center" wrapText="1"/>
    </xf>
    <xf numFmtId="0" fontId="54" fillId="0" borderId="46" xfId="0" applyFont="1" applyBorder="1"/>
    <xf numFmtId="1" fontId="54" fillId="0" borderId="1" xfId="0" applyNumberFormat="1" applyFont="1" applyBorder="1" applyAlignment="1">
      <alignment vertical="center" wrapText="1"/>
    </xf>
    <xf numFmtId="0" fontId="54" fillId="0" borderId="51" xfId="1" applyFont="1" applyBorder="1"/>
    <xf numFmtId="0" fontId="54" fillId="0" borderId="16" xfId="0" applyFont="1" applyBorder="1" applyAlignment="1">
      <alignment horizontal="left" vertical="center"/>
    </xf>
    <xf numFmtId="0" fontId="54" fillId="0" borderId="16" xfId="0" applyFont="1" applyBorder="1" applyAlignment="1">
      <alignment horizontal="left"/>
    </xf>
    <xf numFmtId="2" fontId="54" fillId="3" borderId="1" xfId="0" applyNumberFormat="1" applyFont="1" applyFill="1" applyBorder="1"/>
    <xf numFmtId="14" fontId="54" fillId="3" borderId="1" xfId="0" applyNumberFormat="1" applyFont="1" applyFill="1" applyBorder="1"/>
    <xf numFmtId="1" fontId="54" fillId="3" borderId="1" xfId="0" quotePrefix="1" applyNumberFormat="1" applyFont="1" applyFill="1" applyBorder="1" applyAlignment="1">
      <alignment vertical="center" wrapText="1"/>
    </xf>
    <xf numFmtId="43" fontId="54" fillId="0" borderId="1" xfId="15" applyFont="1" applyFill="1" applyBorder="1" applyAlignment="1">
      <alignment horizontal="left"/>
    </xf>
    <xf numFmtId="1" fontId="54" fillId="0" borderId="1" xfId="11" applyNumberFormat="1" applyFont="1" applyFill="1" applyBorder="1" applyAlignment="1" applyProtection="1">
      <alignment vertical="center" wrapText="1"/>
      <protection hidden="1"/>
    </xf>
    <xf numFmtId="49" fontId="57" fillId="0" borderId="1" xfId="0" applyNumberFormat="1" applyFont="1" applyBorder="1" applyAlignment="1">
      <alignment horizontal="center"/>
    </xf>
    <xf numFmtId="0" fontId="57" fillId="0" borderId="1" xfId="0" applyFont="1" applyBorder="1" applyAlignment="1">
      <alignment horizontal="center" vertical="center"/>
    </xf>
    <xf numFmtId="174" fontId="56" fillId="0" borderId="1" xfId="0" applyNumberFormat="1" applyFont="1" applyBorder="1" applyAlignment="1">
      <alignment horizontal="center" vertical="center"/>
    </xf>
    <xf numFmtId="1" fontId="54" fillId="3" borderId="46" xfId="0" applyNumberFormat="1" applyFont="1" applyFill="1" applyBorder="1" applyAlignment="1">
      <alignment vertical="center"/>
    </xf>
    <xf numFmtId="0" fontId="56" fillId="0" borderId="1" xfId="0" applyFont="1" applyBorder="1"/>
    <xf numFmtId="15" fontId="54" fillId="0" borderId="1" xfId="0" applyNumberFormat="1" applyFont="1" applyBorder="1" applyAlignment="1">
      <alignment horizontal="left"/>
    </xf>
    <xf numFmtId="0" fontId="54" fillId="3" borderId="13" xfId="0" applyFont="1" applyFill="1" applyBorder="1" applyAlignment="1">
      <alignment vertical="center"/>
    </xf>
    <xf numFmtId="1" fontId="54" fillId="0" borderId="46" xfId="0" applyNumberFormat="1" applyFont="1" applyBorder="1" applyAlignment="1">
      <alignment vertical="center"/>
    </xf>
    <xf numFmtId="0" fontId="54" fillId="0" borderId="1" xfId="0" quotePrefix="1" applyFont="1" applyBorder="1" applyAlignment="1">
      <alignment vertical="center"/>
    </xf>
    <xf numFmtId="0" fontId="54" fillId="3" borderId="48" xfId="0" applyFont="1" applyFill="1" applyBorder="1"/>
    <xf numFmtId="4" fontId="54" fillId="3" borderId="1" xfId="3" applyNumberFormat="1" applyFont="1" applyFill="1" applyBorder="1" applyAlignment="1">
      <alignment horizontal="center" vertical="center"/>
    </xf>
    <xf numFmtId="174" fontId="56" fillId="0" borderId="46" xfId="0" applyNumberFormat="1" applyFont="1" applyBorder="1" applyAlignment="1">
      <alignment horizontal="left"/>
    </xf>
    <xf numFmtId="1" fontId="54" fillId="3" borderId="0" xfId="0" applyNumberFormat="1" applyFont="1" applyFill="1" applyAlignment="1">
      <alignment horizontal="center" vertical="center"/>
    </xf>
    <xf numFmtId="0" fontId="54" fillId="0" borderId="1" xfId="0" applyFont="1" applyBorder="1" applyAlignment="1">
      <alignment vertical="center" wrapText="1"/>
    </xf>
    <xf numFmtId="1" fontId="54" fillId="3" borderId="1" xfId="0" applyNumberFormat="1" applyFont="1" applyFill="1" applyBorder="1" applyAlignment="1">
      <alignment horizontal="left" vertical="top"/>
    </xf>
    <xf numFmtId="0" fontId="60" fillId="0" borderId="1" xfId="12" applyFont="1" applyFill="1" applyBorder="1" applyAlignment="1">
      <alignment horizontal="center"/>
    </xf>
    <xf numFmtId="0" fontId="54" fillId="0" borderId="16" xfId="0" applyFont="1" applyBorder="1"/>
    <xf numFmtId="174" fontId="54" fillId="0" borderId="16" xfId="0" applyNumberFormat="1" applyFont="1" applyBorder="1" applyAlignment="1">
      <alignment horizontal="center" vertical="center"/>
    </xf>
    <xf numFmtId="0" fontId="54" fillId="0" borderId="16" xfId="1" applyFont="1" applyBorder="1" applyAlignment="1">
      <alignment horizontal="left" vertical="center"/>
    </xf>
    <xf numFmtId="174" fontId="54" fillId="0" borderId="16" xfId="0" applyNumberFormat="1" applyFont="1" applyBorder="1" applyAlignment="1">
      <alignment horizontal="center"/>
    </xf>
    <xf numFmtId="0" fontId="54" fillId="0" borderId="16" xfId="1" applyFont="1" applyBorder="1" applyAlignment="1">
      <alignment horizontal="center" vertical="center"/>
    </xf>
    <xf numFmtId="0" fontId="54" fillId="0" borderId="16" xfId="2" quotePrefix="1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54" fillId="0" borderId="57" xfId="0" quotePrefix="1" applyFont="1" applyBorder="1"/>
    <xf numFmtId="174" fontId="54" fillId="0" borderId="51" xfId="0" applyNumberFormat="1" applyFont="1" applyBorder="1" applyAlignment="1">
      <alignment horizontal="center" vertical="center"/>
    </xf>
    <xf numFmtId="14" fontId="54" fillId="0" borderId="51" xfId="0" applyNumberFormat="1" applyFont="1" applyBorder="1"/>
    <xf numFmtId="0" fontId="54" fillId="3" borderId="51" xfId="0" applyFont="1" applyFill="1" applyBorder="1"/>
    <xf numFmtId="0" fontId="56" fillId="0" borderId="51" xfId="0" applyFont="1" applyBorder="1" applyAlignment="1">
      <alignment horizontal="center" vertical="center"/>
    </xf>
    <xf numFmtId="174" fontId="54" fillId="0" borderId="46" xfId="0" applyNumberFormat="1" applyFont="1" applyBorder="1" applyAlignment="1">
      <alignment horizontal="center" vertical="center"/>
    </xf>
    <xf numFmtId="0" fontId="54" fillId="0" borderId="46" xfId="1" applyFont="1" applyBorder="1" applyAlignment="1">
      <alignment horizontal="left" vertical="center"/>
    </xf>
    <xf numFmtId="0" fontId="54" fillId="0" borderId="46" xfId="2" quotePrefix="1" applyFont="1" applyBorder="1" applyAlignment="1">
      <alignment horizontal="center" vertical="center"/>
    </xf>
    <xf numFmtId="0" fontId="56" fillId="0" borderId="46" xfId="0" applyFont="1" applyBorder="1" applyAlignment="1">
      <alignment horizontal="center" vertical="center"/>
    </xf>
    <xf numFmtId="49" fontId="54" fillId="3" borderId="46" xfId="0" applyNumberFormat="1" applyFont="1" applyFill="1" applyBorder="1" applyAlignment="1">
      <alignment horizontal="center"/>
    </xf>
    <xf numFmtId="0" fontId="54" fillId="0" borderId="52" xfId="1" applyFont="1" applyBorder="1" applyAlignment="1">
      <alignment horizontal="left" vertical="center"/>
    </xf>
    <xf numFmtId="0" fontId="54" fillId="0" borderId="46" xfId="0" applyFont="1" applyBorder="1" applyAlignment="1">
      <alignment horizontal="left"/>
    </xf>
    <xf numFmtId="0" fontId="54" fillId="0" borderId="52" xfId="1" applyFont="1" applyBorder="1" applyAlignment="1">
      <alignment horizontal="center" vertical="center"/>
    </xf>
    <xf numFmtId="0" fontId="56" fillId="0" borderId="48" xfId="0" applyFont="1" applyBorder="1" applyAlignment="1">
      <alignment horizontal="center" vertical="center"/>
    </xf>
    <xf numFmtId="0" fontId="54" fillId="0" borderId="51" xfId="1" applyFont="1" applyBorder="1" applyAlignment="1">
      <alignment horizontal="left" vertical="center"/>
    </xf>
    <xf numFmtId="0" fontId="54" fillId="0" borderId="51" xfId="1" applyFont="1" applyBorder="1" applyAlignment="1">
      <alignment horizontal="center" vertical="center"/>
    </xf>
    <xf numFmtId="0" fontId="54" fillId="0" borderId="51" xfId="2" quotePrefix="1" applyFont="1" applyBorder="1" applyAlignment="1">
      <alignment horizontal="center" vertical="center"/>
    </xf>
    <xf numFmtId="49" fontId="54" fillId="3" borderId="51" xfId="0" applyNumberFormat="1" applyFont="1" applyFill="1" applyBorder="1" applyAlignment="1">
      <alignment horizontal="center"/>
    </xf>
    <xf numFmtId="0" fontId="54" fillId="0" borderId="55" xfId="1" applyFont="1" applyBorder="1" applyAlignment="1">
      <alignment horizontal="left" vertical="center"/>
    </xf>
    <xf numFmtId="0" fontId="54" fillId="0" borderId="16" xfId="0" applyFont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/>
    </xf>
    <xf numFmtId="0" fontId="54" fillId="3" borderId="0" xfId="0" applyFont="1" applyFill="1" applyAlignment="1">
      <alignment horizontal="center"/>
    </xf>
    <xf numFmtId="174" fontId="54" fillId="3" borderId="0" xfId="0" applyNumberFormat="1" applyFont="1" applyFill="1" applyAlignment="1">
      <alignment horizontal="center"/>
    </xf>
    <xf numFmtId="1" fontId="54" fillId="3" borderId="0" xfId="0" applyNumberFormat="1" applyFont="1" applyFill="1" applyAlignment="1">
      <alignment vertical="center"/>
    </xf>
    <xf numFmtId="49" fontId="54" fillId="3" borderId="0" xfId="0" applyNumberFormat="1" applyFont="1" applyFill="1" applyAlignment="1">
      <alignment horizontal="center"/>
    </xf>
    <xf numFmtId="174" fontId="55" fillId="14" borderId="26" xfId="1" applyNumberFormat="1" applyFont="1" applyFill="1" applyBorder="1" applyAlignment="1">
      <alignment horizontal="center" vertical="center" wrapText="1"/>
    </xf>
    <xf numFmtId="4" fontId="55" fillId="14" borderId="26" xfId="1" applyNumberFormat="1" applyFont="1" applyFill="1" applyBorder="1" applyAlignment="1">
      <alignment horizontal="center" vertical="center" wrapText="1"/>
    </xf>
    <xf numFmtId="0" fontId="55" fillId="0" borderId="0" xfId="1" applyFont="1" applyAlignment="1">
      <alignment horizontal="center" vertical="center" wrapText="1"/>
    </xf>
    <xf numFmtId="0" fontId="65" fillId="0" borderId="1" xfId="5" applyFont="1" applyBorder="1" applyAlignment="1" applyProtection="1">
      <alignment horizontal="left"/>
    </xf>
    <xf numFmtId="0" fontId="66" fillId="3" borderId="1" xfId="5" applyFont="1" applyFill="1" applyBorder="1" applyAlignment="1" applyProtection="1"/>
    <xf numFmtId="0" fontId="65" fillId="3" borderId="1" xfId="5" applyFont="1" applyFill="1" applyBorder="1" applyAlignment="1" applyProtection="1"/>
    <xf numFmtId="0" fontId="57" fillId="0" borderId="1" xfId="0" applyFont="1" applyBorder="1" applyAlignment="1">
      <alignment horizontal="left" vertical="center"/>
    </xf>
    <xf numFmtId="0" fontId="60" fillId="3" borderId="1" xfId="16" applyFont="1" applyFill="1" applyBorder="1"/>
    <xf numFmtId="0" fontId="60" fillId="0" borderId="1" xfId="16" applyFont="1" applyBorder="1" applyAlignment="1">
      <alignment horizontal="left"/>
    </xf>
    <xf numFmtId="0" fontId="57" fillId="0" borderId="1" xfId="0" applyFont="1" applyBorder="1" applyAlignment="1">
      <alignment horizontal="left"/>
    </xf>
    <xf numFmtId="49" fontId="54" fillId="0" borderId="1" xfId="2" applyNumberFormat="1" applyFont="1" applyBorder="1" applyAlignment="1">
      <alignment horizontal="center" vertical="center"/>
    </xf>
    <xf numFmtId="0" fontId="65" fillId="0" borderId="1" xfId="5" applyFont="1" applyFill="1" applyBorder="1" applyAlignment="1" applyProtection="1"/>
    <xf numFmtId="0" fontId="54" fillId="4" borderId="1" xfId="0" applyFont="1" applyFill="1" applyBorder="1"/>
    <xf numFmtId="0" fontId="54" fillId="0" borderId="46" xfId="0" applyFont="1" applyBorder="1" applyAlignment="1">
      <alignment horizontal="left" vertical="center"/>
    </xf>
    <xf numFmtId="0" fontId="57" fillId="0" borderId="1" xfId="0" applyFont="1" applyBorder="1"/>
    <xf numFmtId="0" fontId="65" fillId="3" borderId="13" xfId="5" applyFont="1" applyFill="1" applyBorder="1" applyAlignment="1" applyProtection="1"/>
    <xf numFmtId="0" fontId="65" fillId="0" borderId="1" xfId="5" applyFont="1" applyBorder="1" applyAlignment="1" applyProtection="1"/>
    <xf numFmtId="49" fontId="54" fillId="0" borderId="1" xfId="2" applyNumberFormat="1" applyFont="1" applyBorder="1" applyAlignment="1">
      <alignment horizontal="center" vertical="center" wrapText="1"/>
    </xf>
    <xf numFmtId="49" fontId="57" fillId="0" borderId="1" xfId="2" applyNumberFormat="1" applyFont="1" applyBorder="1" applyAlignment="1">
      <alignment horizontal="center" vertical="center"/>
    </xf>
    <xf numFmtId="0" fontId="68" fillId="0" borderId="1" xfId="0" applyFont="1" applyBorder="1" applyAlignment="1">
      <alignment horizontal="left"/>
    </xf>
    <xf numFmtId="169" fontId="54" fillId="0" borderId="1" xfId="0" applyNumberFormat="1" applyFont="1" applyBorder="1" applyAlignment="1" applyProtection="1">
      <alignment horizontal="left" vertical="center" wrapText="1"/>
      <protection locked="0"/>
    </xf>
    <xf numFmtId="0" fontId="65" fillId="0" borderId="1" xfId="5" applyFont="1" applyBorder="1" applyAlignment="1" applyProtection="1">
      <alignment horizontal="left" vertical="center"/>
    </xf>
    <xf numFmtId="0" fontId="60" fillId="0" borderId="1" xfId="16" applyFont="1" applyFill="1" applyBorder="1"/>
    <xf numFmtId="4" fontId="54" fillId="3" borderId="16" xfId="0" applyNumberFormat="1" applyFont="1" applyFill="1" applyBorder="1"/>
    <xf numFmtId="0" fontId="54" fillId="3" borderId="51" xfId="0" applyFont="1" applyFill="1" applyBorder="1" applyAlignment="1">
      <alignment horizontal="center" vertical="center"/>
    </xf>
    <xf numFmtId="4" fontId="54" fillId="3" borderId="51" xfId="0" applyNumberFormat="1" applyFont="1" applyFill="1" applyBorder="1"/>
    <xf numFmtId="0" fontId="54" fillId="3" borderId="46" xfId="0" applyFont="1" applyFill="1" applyBorder="1" applyAlignment="1">
      <alignment horizontal="center" vertical="center"/>
    </xf>
    <xf numFmtId="4" fontId="54" fillId="3" borderId="46" xfId="0" applyNumberFormat="1" applyFont="1" applyFill="1" applyBorder="1"/>
    <xf numFmtId="0" fontId="54" fillId="0" borderId="48" xfId="0" applyFont="1" applyBorder="1"/>
    <xf numFmtId="174" fontId="54" fillId="0" borderId="48" xfId="0" applyNumberFormat="1" applyFont="1" applyBorder="1" applyAlignment="1">
      <alignment horizontal="center" vertical="center"/>
    </xf>
    <xf numFmtId="0" fontId="54" fillId="3" borderId="52" xfId="0" applyFont="1" applyFill="1" applyBorder="1"/>
    <xf numFmtId="0" fontId="54" fillId="0" borderId="53" xfId="0" applyFont="1" applyBorder="1"/>
    <xf numFmtId="0" fontId="54" fillId="0" borderId="51" xfId="0" applyFont="1" applyBorder="1"/>
    <xf numFmtId="0" fontId="54" fillId="3" borderId="55" xfId="0" applyFont="1" applyFill="1" applyBorder="1" applyAlignment="1">
      <alignment horizontal="center" vertical="center"/>
    </xf>
    <xf numFmtId="174" fontId="54" fillId="3" borderId="0" xfId="0" applyNumberFormat="1" applyFont="1" applyFill="1" applyAlignment="1">
      <alignment horizontal="center" vertical="center"/>
    </xf>
    <xf numFmtId="49" fontId="54" fillId="3" borderId="0" xfId="0" applyNumberFormat="1" applyFont="1" applyFill="1"/>
    <xf numFmtId="0" fontId="54" fillId="3" borderId="0" xfId="0" applyFont="1" applyFill="1" applyAlignment="1">
      <alignment horizontal="center" vertical="center"/>
    </xf>
    <xf numFmtId="4" fontId="54" fillId="3" borderId="0" xfId="0" applyNumberFormat="1" applyFont="1" applyFill="1"/>
    <xf numFmtId="14" fontId="54" fillId="3" borderId="0" xfId="0" applyNumberFormat="1" applyFont="1" applyFill="1"/>
    <xf numFmtId="49" fontId="54" fillId="3" borderId="16" xfId="0" applyNumberFormat="1" applyFont="1" applyFill="1" applyBorder="1" applyAlignment="1">
      <alignment horizontal="center"/>
    </xf>
    <xf numFmtId="0" fontId="54" fillId="0" borderId="62" xfId="1" applyFont="1" applyBorder="1" applyAlignment="1">
      <alignment horizontal="center" vertical="center"/>
    </xf>
    <xf numFmtId="0" fontId="54" fillId="3" borderId="62" xfId="0" applyFont="1" applyFill="1" applyBorder="1"/>
    <xf numFmtId="0" fontId="54" fillId="0" borderId="4" xfId="0" applyFont="1" applyBorder="1" applyAlignment="1">
      <alignment horizontal="center" vertical="center"/>
    </xf>
    <xf numFmtId="0" fontId="54" fillId="0" borderId="4" xfId="2" quotePrefix="1" applyFont="1" applyBorder="1" applyAlignment="1">
      <alignment horizontal="center" vertical="center"/>
    </xf>
    <xf numFmtId="0" fontId="54" fillId="3" borderId="4" xfId="0" applyFont="1" applyFill="1" applyBorder="1" applyAlignment="1">
      <alignment horizontal="center" vertical="center"/>
    </xf>
    <xf numFmtId="4" fontId="54" fillId="3" borderId="62" xfId="0" applyNumberFormat="1" applyFont="1" applyFill="1" applyBorder="1"/>
    <xf numFmtId="0" fontId="56" fillId="0" borderId="62" xfId="0" applyFont="1" applyBorder="1" applyAlignment="1">
      <alignment horizontal="center" vertical="center"/>
    </xf>
    <xf numFmtId="49" fontId="54" fillId="3" borderId="4" xfId="0" applyNumberFormat="1" applyFont="1" applyFill="1" applyBorder="1" applyAlignment="1">
      <alignment horizontal="center"/>
    </xf>
    <xf numFmtId="0" fontId="15" fillId="3" borderId="1" xfId="5" applyFill="1" applyBorder="1" applyAlignment="1" applyProtection="1"/>
    <xf numFmtId="0" fontId="54" fillId="0" borderId="62" xfId="0" applyFont="1" applyBorder="1"/>
    <xf numFmtId="0" fontId="54" fillId="0" borderId="66" xfId="0" applyFont="1" applyBorder="1"/>
    <xf numFmtId="0" fontId="15" fillId="0" borderId="1" xfId="5" applyFill="1" applyBorder="1" applyAlignment="1" applyProtection="1"/>
    <xf numFmtId="0" fontId="54" fillId="0" borderId="67" xfId="0" quotePrefix="1" applyFont="1" applyBorder="1"/>
    <xf numFmtId="0" fontId="54" fillId="3" borderId="65" xfId="0" applyFont="1" applyFill="1" applyBorder="1" applyAlignment="1">
      <alignment horizontal="center" vertical="center"/>
    </xf>
    <xf numFmtId="4" fontId="54" fillId="3" borderId="66" xfId="0" applyNumberFormat="1" applyFont="1" applyFill="1" applyBorder="1"/>
    <xf numFmtId="0" fontId="56" fillId="0" borderId="53" xfId="0" applyFont="1" applyBorder="1" applyAlignment="1">
      <alignment horizontal="center" vertical="center"/>
    </xf>
    <xf numFmtId="0" fontId="15" fillId="0" borderId="1" xfId="5" applyBorder="1" applyAlignment="1" applyProtection="1">
      <alignment horizontal="left"/>
    </xf>
    <xf numFmtId="0" fontId="56" fillId="0" borderId="68" xfId="0" applyFont="1" applyBorder="1" applyAlignment="1">
      <alignment horizontal="center" vertical="center"/>
    </xf>
    <xf numFmtId="1" fontId="54" fillId="3" borderId="1" xfId="0" quotePrefix="1" applyNumberFormat="1" applyFont="1" applyFill="1" applyBorder="1" applyAlignment="1">
      <alignment horizontal="left" vertical="center"/>
    </xf>
    <xf numFmtId="0" fontId="54" fillId="0" borderId="64" xfId="0" applyFont="1" applyBorder="1"/>
    <xf numFmtId="0" fontId="54" fillId="0" borderId="57" xfId="0" quotePrefix="1" applyFont="1" applyBorder="1" applyAlignment="1">
      <alignment horizontal="left"/>
    </xf>
    <xf numFmtId="0" fontId="54" fillId="0" borderId="57" xfId="0" applyFont="1" applyBorder="1" applyAlignment="1">
      <alignment horizontal="left"/>
    </xf>
    <xf numFmtId="0" fontId="54" fillId="0" borderId="67" xfId="0" applyFont="1" applyBorder="1" applyAlignment="1">
      <alignment horizontal="left"/>
    </xf>
    <xf numFmtId="0" fontId="54" fillId="0" borderId="57" xfId="0" applyFont="1" applyBorder="1" applyAlignment="1">
      <alignment horizontal="left" vertical="center"/>
    </xf>
    <xf numFmtId="0" fontId="54" fillId="0" borderId="67" xfId="0" quotePrefix="1" applyFont="1" applyBorder="1" applyAlignment="1">
      <alignment horizontal="left"/>
    </xf>
    <xf numFmtId="0" fontId="54" fillId="3" borderId="57" xfId="0" applyFont="1" applyFill="1" applyBorder="1" applyAlignment="1">
      <alignment horizontal="left"/>
    </xf>
    <xf numFmtId="0" fontId="54" fillId="3" borderId="67" xfId="0" applyFont="1" applyFill="1" applyBorder="1" applyAlignment="1">
      <alignment horizontal="left"/>
    </xf>
    <xf numFmtId="0" fontId="54" fillId="0" borderId="51" xfId="1" applyFont="1" applyBorder="1" applyAlignment="1">
      <alignment vertical="center"/>
    </xf>
    <xf numFmtId="0" fontId="54" fillId="0" borderId="55" xfId="0" applyFont="1" applyBorder="1" applyAlignment="1">
      <alignment horizontal="left" vertical="center"/>
    </xf>
    <xf numFmtId="0" fontId="54" fillId="3" borderId="55" xfId="0" applyFont="1" applyFill="1" applyBorder="1" applyAlignment="1">
      <alignment horizontal="left" vertical="center"/>
    </xf>
    <xf numFmtId="0" fontId="54" fillId="0" borderId="63" xfId="1" applyFont="1" applyBorder="1" applyAlignment="1">
      <alignment horizontal="left" vertical="center"/>
    </xf>
    <xf numFmtId="0" fontId="54" fillId="0" borderId="66" xfId="1" applyFont="1" applyBorder="1" applyAlignment="1">
      <alignment horizontal="center" vertical="center"/>
    </xf>
    <xf numFmtId="14" fontId="54" fillId="0" borderId="66" xfId="0" applyNumberFormat="1" applyFont="1" applyBorder="1"/>
    <xf numFmtId="14" fontId="54" fillId="0" borderId="70" xfId="0" applyNumberFormat="1" applyFont="1" applyBorder="1"/>
    <xf numFmtId="49" fontId="57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/>
    </xf>
    <xf numFmtId="0" fontId="54" fillId="3" borderId="71" xfId="0" applyFont="1" applyFill="1" applyBorder="1" applyAlignment="1">
      <alignment horizontal="center" vertical="center"/>
    </xf>
    <xf numFmtId="49" fontId="54" fillId="18" borderId="1" xfId="1" applyNumberFormat="1" applyFont="1" applyFill="1" applyBorder="1" applyAlignment="1">
      <alignment horizontal="center" vertical="center"/>
    </xf>
    <xf numFmtId="0" fontId="54" fillId="20" borderId="1" xfId="0" applyFont="1" applyFill="1" applyBorder="1"/>
    <xf numFmtId="174" fontId="54" fillId="20" borderId="1" xfId="0" applyNumberFormat="1" applyFont="1" applyFill="1" applyBorder="1" applyAlignment="1">
      <alignment horizontal="center" vertical="center"/>
    </xf>
    <xf numFmtId="0" fontId="54" fillId="20" borderId="1" xfId="1" applyFont="1" applyFill="1" applyBorder="1"/>
    <xf numFmtId="0" fontId="54" fillId="20" borderId="1" xfId="1" applyFont="1" applyFill="1" applyBorder="1" applyAlignment="1">
      <alignment horizontal="left" vertical="center"/>
    </xf>
    <xf numFmtId="0" fontId="54" fillId="20" borderId="1" xfId="0" applyFont="1" applyFill="1" applyBorder="1" applyAlignment="1">
      <alignment horizontal="left"/>
    </xf>
    <xf numFmtId="174" fontId="54" fillId="20" borderId="1" xfId="0" applyNumberFormat="1" applyFont="1" applyFill="1" applyBorder="1" applyAlignment="1">
      <alignment horizontal="center"/>
    </xf>
    <xf numFmtId="0" fontId="54" fillId="20" borderId="1" xfId="1" applyFont="1" applyFill="1" applyBorder="1" applyAlignment="1">
      <alignment horizontal="center" vertical="center"/>
    </xf>
    <xf numFmtId="0" fontId="54" fillId="20" borderId="1" xfId="0" applyFont="1" applyFill="1" applyBorder="1" applyAlignment="1">
      <alignment horizontal="left" vertical="center"/>
    </xf>
    <xf numFmtId="0" fontId="54" fillId="20" borderId="1" xfId="2" applyFont="1" applyFill="1" applyBorder="1" applyAlignment="1">
      <alignment horizontal="left" vertical="center" wrapText="1"/>
    </xf>
    <xf numFmtId="0" fontId="54" fillId="20" borderId="1" xfId="1" applyFont="1" applyFill="1" applyBorder="1" applyAlignment="1">
      <alignment vertical="center"/>
    </xf>
    <xf numFmtId="174" fontId="54" fillId="20" borderId="1" xfId="1" quotePrefix="1" applyNumberFormat="1" applyFont="1" applyFill="1" applyBorder="1" applyAlignment="1">
      <alignment horizontal="center" vertical="center"/>
    </xf>
    <xf numFmtId="174" fontId="54" fillId="20" borderId="1" xfId="3" applyNumberFormat="1" applyFont="1" applyFill="1" applyBorder="1" applyAlignment="1">
      <alignment horizontal="center" vertical="center"/>
    </xf>
    <xf numFmtId="174" fontId="56" fillId="20" borderId="1" xfId="0" applyNumberFormat="1" applyFont="1" applyFill="1" applyBorder="1" applyAlignment="1">
      <alignment horizontal="center"/>
    </xf>
    <xf numFmtId="0" fontId="57" fillId="20" borderId="1" xfId="0" applyFont="1" applyFill="1" applyBorder="1" applyAlignment="1">
      <alignment horizontal="center" vertical="center"/>
    </xf>
    <xf numFmtId="49" fontId="54" fillId="0" borderId="1" xfId="0" quotePrefix="1" applyNumberFormat="1" applyFont="1" applyBorder="1" applyAlignment="1">
      <alignment horizontal="center"/>
    </xf>
    <xf numFmtId="0" fontId="50" fillId="3" borderId="1" xfId="16" applyFill="1" applyBorder="1" applyAlignment="1" applyProtection="1"/>
    <xf numFmtId="174" fontId="56" fillId="20" borderId="1" xfId="0" applyNumberFormat="1" applyFont="1" applyFill="1" applyBorder="1" applyAlignment="1">
      <alignment horizontal="left"/>
    </xf>
    <xf numFmtId="14" fontId="54" fillId="0" borderId="1" xfId="1" applyNumberFormat="1" applyFont="1" applyBorder="1" applyAlignment="1">
      <alignment horizontal="center" vertical="center"/>
    </xf>
    <xf numFmtId="49" fontId="54" fillId="20" borderId="1" xfId="0" applyNumberFormat="1" applyFont="1" applyFill="1" applyBorder="1" applyAlignment="1">
      <alignment horizontal="center"/>
    </xf>
    <xf numFmtId="14" fontId="54" fillId="0" borderId="56" xfId="0" applyNumberFormat="1" applyFont="1" applyBorder="1"/>
    <xf numFmtId="0" fontId="25" fillId="0" borderId="1" xfId="4" applyFont="1" applyBorder="1" applyAlignment="1">
      <alignment horizontal="center" vertical="center"/>
    </xf>
    <xf numFmtId="0" fontId="25" fillId="0" borderId="1" xfId="4" applyFont="1" applyBorder="1" applyAlignment="1">
      <alignment horizontal="left" vertical="center"/>
    </xf>
    <xf numFmtId="14" fontId="56" fillId="0" borderId="1" xfId="0" applyNumberFormat="1" applyFont="1" applyBorder="1" applyAlignment="1">
      <alignment horizontal="center" vertical="center"/>
    </xf>
    <xf numFmtId="0" fontId="15" fillId="0" borderId="1" xfId="5" applyFill="1" applyBorder="1" applyAlignment="1" applyProtection="1">
      <alignment horizontal="left" vertical="center"/>
    </xf>
    <xf numFmtId="0" fontId="67" fillId="17" borderId="1" xfId="0" applyFont="1" applyFill="1" applyBorder="1" applyAlignment="1">
      <alignment wrapText="1"/>
    </xf>
    <xf numFmtId="0" fontId="15" fillId="21" borderId="1" xfId="5" applyFill="1" applyBorder="1" applyAlignment="1" applyProtection="1">
      <alignment horizontal="left" vertical="center"/>
    </xf>
    <xf numFmtId="4" fontId="54" fillId="20" borderId="1" xfId="0" applyNumberFormat="1" applyFont="1" applyFill="1" applyBorder="1"/>
    <xf numFmtId="0" fontId="15" fillId="0" borderId="1" xfId="5" applyBorder="1" applyAlignment="1" applyProtection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49" fontId="54" fillId="0" borderId="0" xfId="0" applyNumberFormat="1" applyFont="1" applyAlignment="1">
      <alignment horizontal="center"/>
    </xf>
    <xf numFmtId="0" fontId="70" fillId="0" borderId="1" xfId="0" applyFont="1" applyBorder="1" applyAlignment="1">
      <alignment horizontal="left" vertical="center"/>
    </xf>
    <xf numFmtId="0" fontId="69" fillId="0" borderId="1" xfId="0" applyFont="1" applyBorder="1" applyAlignment="1">
      <alignment horizontal="left" vertical="center"/>
    </xf>
    <xf numFmtId="0" fontId="57" fillId="0" borderId="60" xfId="0" applyFont="1" applyBorder="1" applyAlignment="1">
      <alignment horizontal="left" vertical="center"/>
    </xf>
    <xf numFmtId="1" fontId="54" fillId="19" borderId="1" xfId="0" quotePrefix="1" applyNumberFormat="1" applyFont="1" applyFill="1" applyBorder="1" applyAlignment="1">
      <alignment vertical="center"/>
    </xf>
    <xf numFmtId="0" fontId="54" fillId="22" borderId="1" xfId="0" applyFont="1" applyFill="1" applyBorder="1" applyAlignment="1">
      <alignment horizontal="center" vertical="center"/>
    </xf>
    <xf numFmtId="0" fontId="54" fillId="3" borderId="66" xfId="0" applyFont="1" applyFill="1" applyBorder="1"/>
    <xf numFmtId="0" fontId="54" fillId="0" borderId="67" xfId="0" applyFont="1" applyBorder="1" applyAlignment="1">
      <alignment horizontal="left" vertical="center"/>
    </xf>
    <xf numFmtId="4" fontId="54" fillId="0" borderId="51" xfId="0" applyNumberFormat="1" applyFont="1" applyBorder="1"/>
    <xf numFmtId="0" fontId="54" fillId="3" borderId="60" xfId="0" applyFont="1" applyFill="1" applyBorder="1"/>
    <xf numFmtId="0" fontId="57" fillId="0" borderId="14" xfId="0" applyFont="1" applyBorder="1" applyAlignment="1">
      <alignment horizontal="left" vertical="center"/>
    </xf>
    <xf numFmtId="0" fontId="57" fillId="0" borderId="47" xfId="0" applyFont="1" applyBorder="1" applyAlignment="1">
      <alignment horizontal="left" vertical="center"/>
    </xf>
    <xf numFmtId="0" fontId="54" fillId="0" borderId="60" xfId="0" applyFont="1" applyBorder="1"/>
    <xf numFmtId="0" fontId="57" fillId="0" borderId="1" xfId="0" quotePrefix="1" applyFont="1" applyBorder="1" applyAlignment="1">
      <alignment horizontal="left" vertical="center"/>
    </xf>
    <xf numFmtId="0" fontId="69" fillId="0" borderId="1" xfId="0" applyFont="1" applyBorder="1" applyAlignment="1">
      <alignment horizontal="center" vertical="center"/>
    </xf>
    <xf numFmtId="0" fontId="54" fillId="23" borderId="1" xfId="0" applyFont="1" applyFill="1" applyBorder="1" applyAlignment="1">
      <alignment horizontal="center" vertical="center"/>
    </xf>
    <xf numFmtId="49" fontId="56" fillId="0" borderId="1" xfId="0" quotePrefix="1" applyNumberFormat="1" applyFont="1" applyBorder="1" applyAlignment="1">
      <alignment horizontal="center"/>
    </xf>
    <xf numFmtId="1" fontId="62" fillId="3" borderId="1" xfId="0" quotePrefix="1" applyNumberFormat="1" applyFont="1" applyFill="1" applyBorder="1" applyAlignment="1">
      <alignment vertical="center"/>
    </xf>
    <xf numFmtId="0" fontId="71" fillId="0" borderId="0" xfId="0" applyFont="1"/>
    <xf numFmtId="0" fontId="56" fillId="20" borderId="1" xfId="0" applyFont="1" applyFill="1" applyBorder="1"/>
    <xf numFmtId="49" fontId="54" fillId="18" borderId="1" xfId="1" applyNumberFormat="1" applyFont="1" applyFill="1" applyBorder="1" applyAlignment="1">
      <alignment horizontal="center"/>
    </xf>
    <xf numFmtId="1" fontId="54" fillId="19" borderId="1" xfId="0" applyNumberFormat="1" applyFont="1" applyFill="1" applyBorder="1" applyAlignment="1">
      <alignment vertical="center"/>
    </xf>
    <xf numFmtId="49" fontId="54" fillId="3" borderId="1" xfId="0" quotePrefix="1" applyNumberFormat="1" applyFont="1" applyFill="1" applyBorder="1" applyAlignment="1">
      <alignment vertical="center"/>
    </xf>
    <xf numFmtId="0" fontId="56" fillId="3" borderId="1" xfId="0" applyFont="1" applyFill="1" applyBorder="1" applyAlignment="1">
      <alignment horizontal="center" vertical="center"/>
    </xf>
    <xf numFmtId="14" fontId="56" fillId="3" borderId="1" xfId="0" applyNumberFormat="1" applyFont="1" applyFill="1" applyBorder="1"/>
    <xf numFmtId="49" fontId="54" fillId="0" borderId="1" xfId="0" quotePrefix="1" applyNumberFormat="1" applyFont="1" applyBorder="1" applyAlignment="1">
      <alignment vertical="center"/>
    </xf>
    <xf numFmtId="0" fontId="57" fillId="20" borderId="1" xfId="0" applyFont="1" applyFill="1" applyBorder="1" applyAlignment="1">
      <alignment horizontal="left" vertical="center"/>
    </xf>
    <xf numFmtId="0" fontId="56" fillId="0" borderId="1" xfId="1" applyFont="1" applyBorder="1" applyAlignment="1">
      <alignment horizontal="center" vertical="center"/>
    </xf>
    <xf numFmtId="0" fontId="56" fillId="3" borderId="1" xfId="0" applyFont="1" applyFill="1" applyBorder="1"/>
    <xf numFmtId="0" fontId="56" fillId="0" borderId="1" xfId="0" quotePrefix="1" applyFont="1" applyBorder="1"/>
    <xf numFmtId="174" fontId="56" fillId="20" borderId="1" xfId="0" applyNumberFormat="1" applyFont="1" applyFill="1" applyBorder="1" applyAlignment="1">
      <alignment horizontal="center" vertical="center"/>
    </xf>
    <xf numFmtId="0" fontId="56" fillId="20" borderId="1" xfId="1" applyFont="1" applyFill="1" applyBorder="1"/>
    <xf numFmtId="0" fontId="56" fillId="20" borderId="1" xfId="1" applyFont="1" applyFill="1" applyBorder="1" applyAlignment="1">
      <alignment horizontal="left" vertical="center"/>
    </xf>
    <xf numFmtId="0" fontId="56" fillId="20" borderId="1" xfId="0" applyFont="1" applyFill="1" applyBorder="1" applyAlignment="1">
      <alignment horizontal="left"/>
    </xf>
    <xf numFmtId="0" fontId="56" fillId="20" borderId="1" xfId="1" applyFont="1" applyFill="1" applyBorder="1" applyAlignment="1">
      <alignment horizontal="center" vertical="center"/>
    </xf>
    <xf numFmtId="49" fontId="56" fillId="0" borderId="1" xfId="1" applyNumberFormat="1" applyFont="1" applyBorder="1" applyAlignment="1">
      <alignment horizontal="center" vertical="center"/>
    </xf>
    <xf numFmtId="49" fontId="56" fillId="3" borderId="1" xfId="0" quotePrefix="1" applyNumberFormat="1" applyFont="1" applyFill="1" applyBorder="1" applyAlignment="1">
      <alignment horizontal="center" vertical="center"/>
    </xf>
    <xf numFmtId="0" fontId="56" fillId="0" borderId="1" xfId="2" quotePrefix="1" applyFont="1" applyBorder="1" applyAlignment="1">
      <alignment horizontal="center" vertical="center"/>
    </xf>
    <xf numFmtId="4" fontId="56" fillId="3" borderId="1" xfId="0" applyNumberFormat="1" applyFont="1" applyFill="1" applyBorder="1"/>
    <xf numFmtId="1" fontId="56" fillId="3" borderId="1" xfId="0" quotePrefix="1" applyNumberFormat="1" applyFont="1" applyFill="1" applyBorder="1" applyAlignment="1">
      <alignment vertical="center"/>
    </xf>
    <xf numFmtId="49" fontId="56" fillId="3" borderId="1" xfId="0" applyNumberFormat="1" applyFont="1" applyFill="1" applyBorder="1" applyAlignment="1">
      <alignment horizontal="center"/>
    </xf>
    <xf numFmtId="49" fontId="56" fillId="18" borderId="1" xfId="1" applyNumberFormat="1" applyFont="1" applyFill="1" applyBorder="1" applyAlignment="1">
      <alignment horizontal="center" vertical="center"/>
    </xf>
    <xf numFmtId="1" fontId="56" fillId="3" borderId="1" xfId="0" applyNumberFormat="1" applyFont="1" applyFill="1" applyBorder="1" applyAlignment="1">
      <alignment vertical="center"/>
    </xf>
    <xf numFmtId="49" fontId="59" fillId="3" borderId="1" xfId="0" applyNumberFormat="1" applyFont="1" applyFill="1" applyBorder="1" applyAlignment="1">
      <alignment horizontal="center"/>
    </xf>
    <xf numFmtId="0" fontId="56" fillId="0" borderId="1" xfId="1" applyFont="1" applyBorder="1"/>
    <xf numFmtId="0" fontId="56" fillId="0" borderId="1" xfId="1" applyFont="1" applyBorder="1" applyAlignment="1">
      <alignment horizontal="left" vertical="center"/>
    </xf>
    <xf numFmtId="0" fontId="56" fillId="0" borderId="1" xfId="0" applyFont="1" applyBorder="1" applyAlignment="1">
      <alignment horizontal="left"/>
    </xf>
    <xf numFmtId="1" fontId="59" fillId="3" borderId="1" xfId="0" applyNumberFormat="1" applyFont="1" applyFill="1" applyBorder="1" applyAlignment="1">
      <alignment vertical="center"/>
    </xf>
    <xf numFmtId="0" fontId="54" fillId="3" borderId="1" xfId="0" applyFont="1" applyFill="1" applyBorder="1" applyAlignment="1">
      <alignment wrapText="1"/>
    </xf>
    <xf numFmtId="174" fontId="54" fillId="20" borderId="1" xfId="0" applyNumberFormat="1" applyFont="1" applyFill="1" applyBorder="1" applyAlignment="1">
      <alignment horizontal="center" vertical="center" wrapText="1"/>
    </xf>
    <xf numFmtId="0" fontId="54" fillId="0" borderId="13" xfId="1" applyFont="1" applyBorder="1" applyAlignment="1">
      <alignment horizontal="left" vertical="center"/>
    </xf>
    <xf numFmtId="0" fontId="72" fillId="0" borderId="1" xfId="0" applyFont="1" applyBorder="1"/>
    <xf numFmtId="0" fontId="60" fillId="0" borderId="1" xfId="12" applyFont="1" applyFill="1" applyBorder="1" applyAlignment="1">
      <alignment horizontal="left"/>
    </xf>
    <xf numFmtId="0" fontId="56" fillId="0" borderId="0" xfId="0" applyFont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4" fillId="0" borderId="4" xfId="0" applyFont="1" applyBorder="1" applyAlignment="1">
      <alignment horizontal="left"/>
    </xf>
    <xf numFmtId="15" fontId="54" fillId="0" borderId="60" xfId="0" applyNumberFormat="1" applyFont="1" applyBorder="1" applyAlignment="1">
      <alignment horizontal="left"/>
    </xf>
    <xf numFmtId="49" fontId="54" fillId="3" borderId="50" xfId="0" applyNumberFormat="1" applyFont="1" applyFill="1" applyBorder="1" applyAlignment="1">
      <alignment horizontal="center"/>
    </xf>
    <xf numFmtId="0" fontId="60" fillId="0" borderId="1" xfId="16" applyFont="1" applyBorder="1"/>
    <xf numFmtId="0" fontId="65" fillId="0" borderId="13" xfId="5" applyFont="1" applyFill="1" applyBorder="1" applyAlignment="1" applyProtection="1"/>
    <xf numFmtId="0" fontId="54" fillId="0" borderId="58" xfId="0" applyFont="1" applyBorder="1"/>
    <xf numFmtId="0" fontId="54" fillId="0" borderId="61" xfId="1" applyFont="1" applyBorder="1" applyAlignment="1">
      <alignment horizontal="left" vertical="center"/>
    </xf>
    <xf numFmtId="0" fontId="54" fillId="0" borderId="14" xfId="0" applyFont="1" applyBorder="1" applyAlignment="1">
      <alignment horizontal="left"/>
    </xf>
    <xf numFmtId="174" fontId="54" fillId="0" borderId="46" xfId="0" applyNumberFormat="1" applyFont="1" applyBorder="1" applyAlignment="1">
      <alignment horizontal="center"/>
    </xf>
    <xf numFmtId="174" fontId="54" fillId="0" borderId="51" xfId="0" applyNumberFormat="1" applyFont="1" applyBorder="1" applyAlignment="1">
      <alignment horizontal="center"/>
    </xf>
    <xf numFmtId="174" fontId="54" fillId="0" borderId="13" xfId="0" applyNumberFormat="1" applyFont="1" applyBorder="1" applyAlignment="1">
      <alignment horizontal="center"/>
    </xf>
    <xf numFmtId="0" fontId="54" fillId="0" borderId="51" xfId="0" applyFont="1" applyBorder="1" applyAlignment="1">
      <alignment horizontal="left"/>
    </xf>
    <xf numFmtId="0" fontId="54" fillId="3" borderId="63" xfId="0" applyFont="1" applyFill="1" applyBorder="1"/>
    <xf numFmtId="0" fontId="54" fillId="3" borderId="4" xfId="0" applyFont="1" applyFill="1" applyBorder="1"/>
    <xf numFmtId="14" fontId="54" fillId="3" borderId="66" xfId="0" applyNumberFormat="1" applyFont="1" applyFill="1" applyBorder="1"/>
    <xf numFmtId="14" fontId="54" fillId="3" borderId="51" xfId="0" applyNumberFormat="1" applyFont="1" applyFill="1" applyBorder="1"/>
    <xf numFmtId="0" fontId="56" fillId="0" borderId="60" xfId="0" applyFont="1" applyBorder="1" applyAlignment="1">
      <alignment horizontal="left" vertical="center"/>
    </xf>
    <xf numFmtId="0" fontId="57" fillId="0" borderId="16" xfId="0" applyFont="1" applyBorder="1" applyAlignment="1">
      <alignment horizontal="left" vertical="center"/>
    </xf>
    <xf numFmtId="0" fontId="57" fillId="0" borderId="46" xfId="0" applyFont="1" applyBorder="1" applyAlignment="1">
      <alignment horizontal="left" vertical="center"/>
    </xf>
    <xf numFmtId="0" fontId="57" fillId="0" borderId="50" xfId="0" applyFont="1" applyBorder="1" applyAlignment="1">
      <alignment horizontal="left" vertical="center"/>
    </xf>
    <xf numFmtId="1" fontId="54" fillId="3" borderId="16" xfId="0" applyNumberFormat="1" applyFont="1" applyFill="1" applyBorder="1" applyAlignment="1">
      <alignment vertical="center"/>
    </xf>
    <xf numFmtId="1" fontId="54" fillId="3" borderId="51" xfId="0" applyNumberFormat="1" applyFont="1" applyFill="1" applyBorder="1" applyAlignment="1">
      <alignment vertical="center"/>
    </xf>
    <xf numFmtId="0" fontId="65" fillId="3" borderId="46" xfId="5" applyFont="1" applyFill="1" applyBorder="1" applyAlignment="1" applyProtection="1"/>
    <xf numFmtId="0" fontId="65" fillId="0" borderId="13" xfId="5" applyFont="1" applyBorder="1" applyAlignment="1" applyProtection="1">
      <alignment horizontal="left"/>
    </xf>
    <xf numFmtId="0" fontId="60" fillId="0" borderId="13" xfId="12" applyFont="1" applyFill="1" applyBorder="1" applyAlignment="1"/>
    <xf numFmtId="0" fontId="60" fillId="0" borderId="13" xfId="16" applyFont="1" applyBorder="1" applyAlignment="1">
      <alignment horizontal="left"/>
    </xf>
    <xf numFmtId="0" fontId="65" fillId="0" borderId="13" xfId="5" applyFont="1" applyBorder="1" applyAlignment="1" applyProtection="1"/>
    <xf numFmtId="0" fontId="57" fillId="0" borderId="13" xfId="0" applyFont="1" applyBorder="1" applyAlignment="1">
      <alignment horizontal="left"/>
    </xf>
    <xf numFmtId="0" fontId="56" fillId="0" borderId="0" xfId="0" applyFont="1"/>
    <xf numFmtId="14" fontId="54" fillId="20" borderId="1" xfId="1" applyNumberFormat="1" applyFont="1" applyFill="1" applyBorder="1"/>
    <xf numFmtId="0" fontId="54" fillId="20" borderId="1" xfId="0" applyFont="1" applyFill="1" applyBorder="1" applyAlignment="1">
      <alignment horizontal="center"/>
    </xf>
    <xf numFmtId="174" fontId="54" fillId="20" borderId="1" xfId="0" applyNumberFormat="1" applyFont="1" applyFill="1" applyBorder="1" applyAlignment="1">
      <alignment horizontal="left" vertical="center"/>
    </xf>
    <xf numFmtId="0" fontId="57" fillId="21" borderId="1" xfId="0" applyFont="1" applyFill="1" applyBorder="1" applyAlignment="1">
      <alignment horizontal="center" vertical="center"/>
    </xf>
    <xf numFmtId="174" fontId="55" fillId="14" borderId="26" xfId="1" applyNumberFormat="1" applyFont="1" applyFill="1" applyBorder="1" applyAlignment="1">
      <alignment horizontal="left" vertical="center" wrapText="1"/>
    </xf>
    <xf numFmtId="174" fontId="54" fillId="20" borderId="1" xfId="0" applyNumberFormat="1" applyFont="1" applyFill="1" applyBorder="1" applyAlignment="1">
      <alignment horizontal="left"/>
    </xf>
    <xf numFmtId="0" fontId="54" fillId="0" borderId="13" xfId="0" applyFont="1" applyBorder="1" applyAlignment="1">
      <alignment horizontal="left" vertical="center"/>
    </xf>
    <xf numFmtId="0" fontId="54" fillId="0" borderId="51" xfId="0" applyFont="1" applyBorder="1" applyAlignment="1">
      <alignment horizontal="left" vertical="center"/>
    </xf>
    <xf numFmtId="0" fontId="54" fillId="0" borderId="62" xfId="1" applyFont="1" applyBorder="1" applyAlignment="1">
      <alignment horizontal="left" vertical="center"/>
    </xf>
    <xf numFmtId="14" fontId="54" fillId="3" borderId="0" xfId="0" applyNumberFormat="1" applyFont="1" applyFill="1" applyAlignment="1">
      <alignment horizontal="left"/>
    </xf>
    <xf numFmtId="0" fontId="54" fillId="20" borderId="13" xfId="0" applyFont="1" applyFill="1" applyBorder="1" applyAlignment="1">
      <alignment horizontal="left" vertical="center"/>
    </xf>
    <xf numFmtId="0" fontId="57" fillId="20" borderId="1" xfId="0" applyFont="1" applyFill="1" applyBorder="1" applyAlignment="1">
      <alignment horizontal="left" vertical="center" wrapText="1"/>
    </xf>
    <xf numFmtId="0" fontId="54" fillId="0" borderId="55" xfId="0" applyFont="1" applyBorder="1"/>
    <xf numFmtId="0" fontId="54" fillId="0" borderId="16" xfId="1" applyFont="1" applyBorder="1"/>
    <xf numFmtId="0" fontId="54" fillId="0" borderId="55" xfId="0" applyFont="1" applyBorder="1" applyAlignment="1">
      <alignment horizontal="left"/>
    </xf>
    <xf numFmtId="174" fontId="54" fillId="0" borderId="14" xfId="0" applyNumberFormat="1" applyFont="1" applyBorder="1" applyAlignment="1">
      <alignment horizontal="center"/>
    </xf>
    <xf numFmtId="174" fontId="54" fillId="0" borderId="4" xfId="0" applyNumberFormat="1" applyFont="1" applyBorder="1" applyAlignment="1">
      <alignment horizontal="center"/>
    </xf>
    <xf numFmtId="0" fontId="54" fillId="0" borderId="4" xfId="1" applyFont="1" applyBorder="1" applyAlignment="1">
      <alignment horizontal="center" vertical="center"/>
    </xf>
    <xf numFmtId="49" fontId="57" fillId="21" borderId="1" xfId="0" applyNumberFormat="1" applyFont="1" applyFill="1" applyBorder="1" applyAlignment="1">
      <alignment horizontal="center" vertical="center"/>
    </xf>
    <xf numFmtId="49" fontId="54" fillId="3" borderId="14" xfId="0" quotePrefix="1" applyNumberFormat="1" applyFont="1" applyFill="1" applyBorder="1" applyAlignment="1">
      <alignment horizontal="center" vertical="center"/>
    </xf>
    <xf numFmtId="0" fontId="54" fillId="0" borderId="14" xfId="2" quotePrefix="1" applyFont="1" applyBorder="1" applyAlignment="1">
      <alignment horizontal="center" vertical="center"/>
    </xf>
    <xf numFmtId="0" fontId="54" fillId="3" borderId="14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1" fontId="54" fillId="3" borderId="4" xfId="0" applyNumberFormat="1" applyFont="1" applyFill="1" applyBorder="1" applyAlignment="1">
      <alignment vertical="center"/>
    </xf>
    <xf numFmtId="0" fontId="60" fillId="0" borderId="1" xfId="12" applyFont="1" applyFill="1" applyBorder="1" applyAlignment="1">
      <alignment wrapText="1"/>
    </xf>
    <xf numFmtId="14" fontId="57" fillId="0" borderId="1" xfId="0" applyNumberFormat="1" applyFont="1" applyBorder="1" applyAlignment="1">
      <alignment horizontal="center" vertical="center"/>
    </xf>
    <xf numFmtId="174" fontId="54" fillId="0" borderId="1" xfId="0" applyNumberFormat="1" applyFont="1" applyBorder="1" applyAlignment="1">
      <alignment horizontal="left" vertical="center"/>
    </xf>
    <xf numFmtId="14" fontId="54" fillId="0" borderId="1" xfId="1" applyNumberFormat="1" applyFont="1" applyBorder="1"/>
    <xf numFmtId="0" fontId="54" fillId="20" borderId="1" xfId="0" applyFont="1" applyFill="1" applyBorder="1" applyAlignment="1">
      <alignment vertical="center"/>
    </xf>
    <xf numFmtId="49" fontId="56" fillId="0" borderId="1" xfId="0" applyNumberFormat="1" applyFont="1" applyBorder="1" applyAlignment="1">
      <alignment horizontal="center"/>
    </xf>
    <xf numFmtId="0" fontId="54" fillId="0" borderId="16" xfId="1" applyFont="1" applyBorder="1" applyAlignment="1">
      <alignment vertical="center"/>
    </xf>
    <xf numFmtId="0" fontId="54" fillId="0" borderId="46" xfId="1" applyFont="1" applyBorder="1"/>
    <xf numFmtId="0" fontId="54" fillId="0" borderId="4" xfId="1" applyFont="1" applyBorder="1"/>
    <xf numFmtId="0" fontId="54" fillId="3" borderId="16" xfId="0" applyFont="1" applyFill="1" applyBorder="1" applyAlignment="1">
      <alignment horizontal="left" vertical="center"/>
    </xf>
    <xf numFmtId="0" fontId="54" fillId="0" borderId="4" xfId="1" applyFont="1" applyBorder="1" applyAlignment="1">
      <alignment horizontal="left" vertical="center"/>
    </xf>
    <xf numFmtId="0" fontId="54" fillId="3" borderId="51" xfId="0" applyFont="1" applyFill="1" applyBorder="1" applyAlignment="1">
      <alignment horizontal="left" vertical="center"/>
    </xf>
    <xf numFmtId="174" fontId="56" fillId="0" borderId="51" xfId="0" applyNumberFormat="1" applyFont="1" applyBorder="1" applyAlignment="1">
      <alignment horizontal="left"/>
    </xf>
    <xf numFmtId="0" fontId="54" fillId="20" borderId="13" xfId="1" applyFont="1" applyFill="1" applyBorder="1" applyAlignment="1">
      <alignment horizontal="left" vertical="center"/>
    </xf>
    <xf numFmtId="0" fontId="54" fillId="20" borderId="13" xfId="0" applyFont="1" applyFill="1" applyBorder="1" applyAlignment="1">
      <alignment horizontal="left"/>
    </xf>
    <xf numFmtId="14" fontId="54" fillId="0" borderId="1" xfId="0" applyNumberFormat="1" applyFont="1" applyBorder="1" applyAlignment="1">
      <alignment horizontal="left" vertical="center"/>
    </xf>
    <xf numFmtId="0" fontId="54" fillId="0" borderId="51" xfId="0" applyFont="1" applyBorder="1" applyAlignment="1">
      <alignment horizontal="center"/>
    </xf>
    <xf numFmtId="49" fontId="54" fillId="3" borderId="4" xfId="0" quotePrefix="1" applyNumberFormat="1" applyFont="1" applyFill="1" applyBorder="1" applyAlignment="1">
      <alignment horizontal="center" vertical="center"/>
    </xf>
    <xf numFmtId="0" fontId="56" fillId="3" borderId="55" xfId="0" applyFont="1" applyFill="1" applyBorder="1" applyAlignment="1">
      <alignment horizontal="center" vertical="center"/>
    </xf>
    <xf numFmtId="4" fontId="57" fillId="0" borderId="1" xfId="0" applyNumberFormat="1" applyFont="1" applyBorder="1"/>
    <xf numFmtId="14" fontId="54" fillId="0" borderId="46" xfId="0" applyNumberFormat="1" applyFont="1" applyBorder="1"/>
    <xf numFmtId="14" fontId="56" fillId="3" borderId="51" xfId="0" applyNumberFormat="1" applyFont="1" applyFill="1" applyBorder="1"/>
    <xf numFmtId="0" fontId="56" fillId="0" borderId="14" xfId="0" applyFont="1" applyBorder="1"/>
    <xf numFmtId="0" fontId="56" fillId="0" borderId="14" xfId="0" applyFont="1" applyBorder="1" applyAlignment="1">
      <alignment horizontal="left" vertical="center"/>
    </xf>
    <xf numFmtId="0" fontId="60" fillId="0" borderId="1" xfId="12" applyFont="1" applyFill="1" applyBorder="1"/>
    <xf numFmtId="0" fontId="60" fillId="0" borderId="1" xfId="12" applyFont="1" applyFill="1" applyBorder="1" applyAlignment="1"/>
    <xf numFmtId="0" fontId="65" fillId="0" borderId="1" xfId="5" applyFont="1" applyFill="1" applyBorder="1" applyAlignment="1" applyProtection="1">
      <alignment vertical="center"/>
    </xf>
    <xf numFmtId="0" fontId="54" fillId="3" borderId="49" xfId="0" applyFont="1" applyFill="1" applyBorder="1"/>
    <xf numFmtId="0" fontId="15" fillId="3" borderId="13" xfId="5" applyFill="1" applyBorder="1" applyAlignment="1" applyProtection="1"/>
    <xf numFmtId="0" fontId="64" fillId="0" borderId="1" xfId="0" applyFont="1" applyBorder="1"/>
    <xf numFmtId="0" fontId="63" fillId="3" borderId="1" xfId="0" applyFont="1" applyFill="1" applyBorder="1"/>
    <xf numFmtId="0" fontId="60" fillId="15" borderId="1" xfId="16" applyFont="1" applyFill="1" applyBorder="1" applyAlignment="1">
      <alignment horizontal="left"/>
    </xf>
    <xf numFmtId="0" fontId="54" fillId="20" borderId="13" xfId="0" applyFont="1" applyFill="1" applyBorder="1"/>
    <xf numFmtId="0" fontId="54" fillId="0" borderId="62" xfId="1" applyFont="1" applyBorder="1"/>
    <xf numFmtId="174" fontId="56" fillId="0" borderId="16" xfId="0" applyNumberFormat="1" applyFont="1" applyBorder="1" applyAlignment="1">
      <alignment horizontal="left"/>
    </xf>
    <xf numFmtId="174" fontId="56" fillId="0" borderId="46" xfId="0" applyNumberFormat="1" applyFont="1" applyBorder="1" applyAlignment="1">
      <alignment horizontal="center"/>
    </xf>
    <xf numFmtId="14" fontId="54" fillId="0" borderId="16" xfId="0" applyNumberFormat="1" applyFont="1" applyBorder="1"/>
    <xf numFmtId="1" fontId="54" fillId="3" borderId="50" xfId="0" applyNumberFormat="1" applyFont="1" applyFill="1" applyBorder="1" applyAlignment="1">
      <alignment vertical="center"/>
    </xf>
    <xf numFmtId="0" fontId="54" fillId="0" borderId="13" xfId="0" applyFont="1" applyBorder="1" applyAlignment="1">
      <alignment vertical="center"/>
    </xf>
    <xf numFmtId="0" fontId="60" fillId="0" borderId="13" xfId="16" applyFont="1" applyFill="1" applyBorder="1"/>
    <xf numFmtId="0" fontId="54" fillId="0" borderId="73" xfId="1" applyFont="1" applyBorder="1" applyAlignment="1">
      <alignment horizontal="center" vertical="center"/>
    </xf>
    <xf numFmtId="0" fontId="57" fillId="0" borderId="1" xfId="0" applyFont="1" applyBorder="1" applyAlignment="1">
      <alignment horizontal="left" vertical="center" wrapText="1"/>
    </xf>
    <xf numFmtId="14" fontId="54" fillId="0" borderId="1" xfId="1" applyNumberFormat="1" applyFont="1" applyBorder="1" applyAlignment="1">
      <alignment horizontal="left" vertical="center"/>
    </xf>
    <xf numFmtId="174" fontId="73" fillId="20" borderId="1" xfId="0" applyNumberFormat="1" applyFont="1" applyFill="1" applyBorder="1" applyAlignment="1">
      <alignment horizontal="left"/>
    </xf>
    <xf numFmtId="14" fontId="54" fillId="20" borderId="1" xfId="1" applyNumberFormat="1" applyFont="1" applyFill="1" applyBorder="1" applyAlignment="1">
      <alignment horizontal="center"/>
    </xf>
    <xf numFmtId="0" fontId="54" fillId="0" borderId="57" xfId="0" quotePrefix="1" applyFont="1" applyBorder="1" applyAlignment="1">
      <alignment horizontal="left" vertical="center"/>
    </xf>
    <xf numFmtId="0" fontId="54" fillId="20" borderId="0" xfId="0" applyFont="1" applyFill="1"/>
    <xf numFmtId="0" fontId="54" fillId="0" borderId="68" xfId="1" applyFont="1" applyBorder="1"/>
    <xf numFmtId="0" fontId="54" fillId="0" borderId="1" xfId="1" applyFont="1" applyBorder="1" applyAlignment="1">
      <alignment horizontal="left" vertical="center" wrapText="1"/>
    </xf>
    <xf numFmtId="0" fontId="54" fillId="0" borderId="7" xfId="1" applyFont="1" applyBorder="1" applyAlignment="1">
      <alignment horizontal="left" vertical="center"/>
    </xf>
    <xf numFmtId="0" fontId="54" fillId="0" borderId="71" xfId="1" applyFont="1" applyBorder="1" applyAlignment="1">
      <alignment horizontal="left" vertical="center"/>
    </xf>
    <xf numFmtId="0" fontId="54" fillId="0" borderId="65" xfId="1" applyFont="1" applyBorder="1" applyAlignment="1">
      <alignment horizontal="left" vertical="center"/>
    </xf>
    <xf numFmtId="0" fontId="56" fillId="20" borderId="13" xfId="1" applyFont="1" applyFill="1" applyBorder="1" applyAlignment="1">
      <alignment horizontal="left" vertical="center"/>
    </xf>
    <xf numFmtId="4" fontId="54" fillId="3" borderId="14" xfId="0" applyNumberFormat="1" applyFont="1" applyFill="1" applyBorder="1"/>
    <xf numFmtId="0" fontId="54" fillId="0" borderId="14" xfId="0" applyFont="1" applyBorder="1" applyAlignment="1">
      <alignment horizontal="left" vertical="center"/>
    </xf>
    <xf numFmtId="0" fontId="57" fillId="19" borderId="1" xfId="0" applyFont="1" applyFill="1" applyBorder="1" applyAlignment="1">
      <alignment horizontal="left" vertical="center"/>
    </xf>
    <xf numFmtId="0" fontId="54" fillId="3" borderId="47" xfId="0" applyFont="1" applyFill="1" applyBorder="1"/>
    <xf numFmtId="1" fontId="54" fillId="3" borderId="46" xfId="0" quotePrefix="1" applyNumberFormat="1" applyFont="1" applyFill="1" applyBorder="1" applyAlignment="1">
      <alignment horizontal="left" vertical="center"/>
    </xf>
    <xf numFmtId="0" fontId="15" fillId="0" borderId="1" xfId="5" applyBorder="1" applyAlignment="1" applyProtection="1"/>
    <xf numFmtId="0" fontId="66" fillId="3" borderId="13" xfId="5" applyFont="1" applyFill="1" applyBorder="1" applyAlignment="1" applyProtection="1"/>
    <xf numFmtId="174" fontId="59" fillId="20" borderId="1" xfId="0" applyNumberFormat="1" applyFont="1" applyFill="1" applyBorder="1" applyAlignment="1">
      <alignment horizontal="left"/>
    </xf>
    <xf numFmtId="0" fontId="54" fillId="20" borderId="55" xfId="1" applyFont="1" applyFill="1" applyBorder="1" applyAlignment="1">
      <alignment horizontal="left" vertical="center"/>
    </xf>
    <xf numFmtId="0" fontId="54" fillId="20" borderId="51" xfId="1" applyFont="1" applyFill="1" applyBorder="1" applyAlignment="1">
      <alignment horizontal="left" vertical="center"/>
    </xf>
    <xf numFmtId="0" fontId="54" fillId="3" borderId="17" xfId="0" applyFont="1" applyFill="1" applyBorder="1"/>
    <xf numFmtId="0" fontId="54" fillId="3" borderId="8" xfId="0" applyFont="1" applyFill="1" applyBorder="1"/>
    <xf numFmtId="0" fontId="57" fillId="4" borderId="60" xfId="0" applyFont="1" applyFill="1" applyBorder="1" applyAlignment="1">
      <alignment horizontal="left" vertical="center"/>
    </xf>
    <xf numFmtId="1" fontId="54" fillId="4" borderId="1" xfId="0" applyNumberFormat="1" applyFont="1" applyFill="1" applyBorder="1" applyAlignment="1">
      <alignment vertical="center"/>
    </xf>
    <xf numFmtId="0" fontId="54" fillId="19" borderId="1" xfId="0" applyFont="1" applyFill="1" applyBorder="1"/>
    <xf numFmtId="49" fontId="54" fillId="24" borderId="1" xfId="1" applyNumberFormat="1" applyFont="1" applyFill="1" applyBorder="1" applyAlignment="1">
      <alignment horizontal="center" vertical="center"/>
    </xf>
    <xf numFmtId="0" fontId="54" fillId="0" borderId="69" xfId="0" quotePrefix="1" applyFont="1" applyBorder="1" applyAlignment="1">
      <alignment horizontal="left"/>
    </xf>
    <xf numFmtId="0" fontId="54" fillId="0" borderId="16" xfId="2" applyFont="1" applyBorder="1" applyAlignment="1">
      <alignment horizontal="left" vertical="center" wrapText="1"/>
    </xf>
    <xf numFmtId="0" fontId="54" fillId="20" borderId="51" xfId="1" applyFont="1" applyFill="1" applyBorder="1"/>
    <xf numFmtId="0" fontId="54" fillId="0" borderId="52" xfId="1" applyFont="1" applyBorder="1"/>
    <xf numFmtId="0" fontId="54" fillId="0" borderId="62" xfId="1" applyFont="1" applyBorder="1" applyAlignment="1">
      <alignment vertical="center"/>
    </xf>
    <xf numFmtId="0" fontId="54" fillId="0" borderId="72" xfId="0" applyFont="1" applyBorder="1" applyAlignment="1">
      <alignment horizontal="left" vertical="center"/>
    </xf>
    <xf numFmtId="0" fontId="54" fillId="3" borderId="61" xfId="0" applyFont="1" applyFill="1" applyBorder="1" applyAlignment="1">
      <alignment horizontal="left" vertical="center"/>
    </xf>
    <xf numFmtId="0" fontId="57" fillId="0" borderId="51" xfId="0" applyFont="1" applyBorder="1" applyAlignment="1">
      <alignment horizontal="left" vertical="center"/>
    </xf>
    <xf numFmtId="0" fontId="57" fillId="0" borderId="55" xfId="0" applyFont="1" applyBorder="1" applyAlignment="1">
      <alignment horizontal="left" vertical="center"/>
    </xf>
    <xf numFmtId="0" fontId="54" fillId="20" borderId="0" xfId="0" applyFont="1" applyFill="1" applyAlignment="1">
      <alignment horizontal="left"/>
    </xf>
    <xf numFmtId="174" fontId="54" fillId="0" borderId="56" xfId="0" applyNumberFormat="1" applyFont="1" applyBorder="1" applyAlignment="1">
      <alignment horizontal="left"/>
    </xf>
    <xf numFmtId="174" fontId="56" fillId="0" borderId="51" xfId="0" applyNumberFormat="1" applyFont="1" applyBorder="1" applyAlignment="1">
      <alignment horizontal="center"/>
    </xf>
    <xf numFmtId="14" fontId="57" fillId="0" borderId="1" xfId="0" applyNumberFormat="1" applyFont="1" applyBorder="1" applyAlignment="1">
      <alignment horizontal="center" wrapText="1"/>
    </xf>
    <xf numFmtId="174" fontId="56" fillId="0" borderId="62" xfId="0" applyNumberFormat="1" applyFont="1" applyBorder="1" applyAlignment="1">
      <alignment horizontal="center"/>
    </xf>
    <xf numFmtId="174" fontId="56" fillId="0" borderId="53" xfId="0" applyNumberFormat="1" applyFont="1" applyBorder="1" applyAlignment="1">
      <alignment horizontal="left"/>
    </xf>
    <xf numFmtId="174" fontId="54" fillId="0" borderId="13" xfId="0" applyNumberFormat="1" applyFont="1" applyBorder="1" applyAlignment="1">
      <alignment horizontal="left"/>
    </xf>
    <xf numFmtId="0" fontId="54" fillId="0" borderId="54" xfId="1" applyFont="1" applyBorder="1" applyAlignment="1">
      <alignment horizontal="left" vertical="center"/>
    </xf>
    <xf numFmtId="0" fontId="54" fillId="0" borderId="53" xfId="0" applyFont="1" applyBorder="1" applyAlignment="1">
      <alignment horizontal="left" vertical="center"/>
    </xf>
    <xf numFmtId="0" fontId="54" fillId="0" borderId="59" xfId="1" applyFont="1" applyBorder="1" applyAlignment="1">
      <alignment horizontal="left" vertical="center"/>
    </xf>
    <xf numFmtId="0" fontId="54" fillId="20" borderId="0" xfId="1" applyFont="1" applyFill="1" applyAlignment="1">
      <alignment horizontal="center" vertical="center"/>
    </xf>
    <xf numFmtId="0" fontId="54" fillId="0" borderId="52" xfId="0" applyFont="1" applyBorder="1"/>
    <xf numFmtId="0" fontId="54" fillId="22" borderId="4" xfId="0" applyFont="1" applyFill="1" applyBorder="1" applyAlignment="1">
      <alignment horizontal="center" vertical="center"/>
    </xf>
    <xf numFmtId="14" fontId="54" fillId="3" borderId="46" xfId="0" applyNumberFormat="1" applyFont="1" applyFill="1" applyBorder="1"/>
    <xf numFmtId="14" fontId="54" fillId="0" borderId="4" xfId="0" applyNumberFormat="1" applyFont="1" applyBorder="1"/>
    <xf numFmtId="0" fontId="57" fillId="0" borderId="0" xfId="0" applyFont="1" applyAlignment="1">
      <alignment horizontal="left" vertical="center"/>
    </xf>
    <xf numFmtId="0" fontId="57" fillId="4" borderId="1" xfId="0" applyFont="1" applyFill="1" applyBorder="1" applyAlignment="1">
      <alignment horizontal="left" vertical="center"/>
    </xf>
    <xf numFmtId="0" fontId="62" fillId="0" borderId="1" xfId="0" applyFont="1" applyBorder="1" applyAlignment="1">
      <alignment horizontal="left" vertical="center"/>
    </xf>
    <xf numFmtId="1" fontId="54" fillId="0" borderId="16" xfId="0" applyNumberFormat="1" applyFont="1" applyBorder="1" applyAlignment="1">
      <alignment vertical="center"/>
    </xf>
    <xf numFmtId="49" fontId="54" fillId="3" borderId="64" xfId="0" applyNumberFormat="1" applyFont="1" applyFill="1" applyBorder="1" applyAlignment="1">
      <alignment horizontal="center"/>
    </xf>
    <xf numFmtId="0" fontId="60" fillId="0" borderId="1" xfId="12" applyFont="1" applyBorder="1"/>
    <xf numFmtId="0" fontId="66" fillId="3" borderId="46" xfId="5" applyFont="1" applyFill="1" applyBorder="1" applyAlignment="1" applyProtection="1"/>
    <xf numFmtId="0" fontId="60" fillId="3" borderId="13" xfId="16" applyFont="1" applyFill="1" applyBorder="1"/>
    <xf numFmtId="0" fontId="50" fillId="3" borderId="46" xfId="16" applyFill="1" applyBorder="1"/>
    <xf numFmtId="0" fontId="54" fillId="0" borderId="13" xfId="0" applyFont="1" applyBorder="1" applyAlignment="1">
      <alignment horizontal="left"/>
    </xf>
    <xf numFmtId="49" fontId="54" fillId="19" borderId="1" xfId="1" applyNumberFormat="1" applyFont="1" applyFill="1" applyBorder="1" applyAlignment="1">
      <alignment horizontal="center" vertical="center"/>
    </xf>
    <xf numFmtId="174" fontId="74" fillId="20" borderId="1" xfId="0" applyNumberFormat="1" applyFont="1" applyFill="1" applyBorder="1" applyAlignment="1">
      <alignment horizontal="left"/>
    </xf>
    <xf numFmtId="14" fontId="54" fillId="20" borderId="1" xfId="1" applyNumberFormat="1" applyFont="1" applyFill="1" applyBorder="1" applyAlignment="1">
      <alignment horizontal="center" vertical="center"/>
    </xf>
    <xf numFmtId="174" fontId="59" fillId="0" borderId="1" xfId="0" applyNumberFormat="1" applyFont="1" applyBorder="1" applyAlignment="1">
      <alignment horizontal="left"/>
    </xf>
    <xf numFmtId="174" fontId="62" fillId="0" borderId="1" xfId="0" applyNumberFormat="1" applyFont="1" applyBorder="1" applyAlignment="1">
      <alignment horizontal="left" vertical="center"/>
    </xf>
    <xf numFmtId="0" fontId="54" fillId="18" borderId="1" xfId="2" quotePrefix="1" applyFont="1" applyFill="1" applyBorder="1" applyAlignment="1">
      <alignment horizontal="center" vertical="center"/>
    </xf>
    <xf numFmtId="0" fontId="54" fillId="0" borderId="1" xfId="0" applyFont="1" applyFill="1" applyBorder="1"/>
    <xf numFmtId="174" fontId="54" fillId="0" borderId="1" xfId="0" applyNumberFormat="1" applyFont="1" applyFill="1" applyBorder="1" applyAlignment="1">
      <alignment horizontal="center" vertical="center"/>
    </xf>
    <xf numFmtId="0" fontId="54" fillId="0" borderId="1" xfId="1" applyFont="1" applyFill="1" applyBorder="1"/>
    <xf numFmtId="0" fontId="54" fillId="0" borderId="1" xfId="1" applyFont="1" applyFill="1" applyBorder="1" applyAlignment="1">
      <alignment horizontal="left" vertical="center"/>
    </xf>
    <xf numFmtId="0" fontId="54" fillId="0" borderId="1" xfId="0" applyFont="1" applyFill="1" applyBorder="1" applyAlignment="1">
      <alignment horizontal="left"/>
    </xf>
    <xf numFmtId="174" fontId="54" fillId="0" borderId="1" xfId="0" applyNumberFormat="1" applyFont="1" applyFill="1" applyBorder="1" applyAlignment="1">
      <alignment horizontal="center"/>
    </xf>
    <xf numFmtId="0" fontId="54" fillId="0" borderId="13" xfId="1" applyFont="1" applyFill="1" applyBorder="1" applyAlignment="1">
      <alignment horizontal="left" vertical="center"/>
    </xf>
    <xf numFmtId="0" fontId="54" fillId="0" borderId="1" xfId="0" applyFont="1" applyFill="1" applyBorder="1" applyAlignment="1">
      <alignment horizontal="left" vertical="center"/>
    </xf>
    <xf numFmtId="174" fontId="56" fillId="0" borderId="1" xfId="0" applyNumberFormat="1" applyFont="1" applyFill="1" applyBorder="1" applyAlignment="1">
      <alignment horizontal="left"/>
    </xf>
    <xf numFmtId="0" fontId="54" fillId="0" borderId="13" xfId="0" applyFont="1" applyFill="1" applyBorder="1" applyAlignment="1">
      <alignment horizontal="left" vertical="center"/>
    </xf>
    <xf numFmtId="0" fontId="54" fillId="0" borderId="1" xfId="1" applyFont="1" applyFill="1" applyBorder="1" applyAlignment="1">
      <alignment horizontal="center" vertical="center"/>
    </xf>
    <xf numFmtId="0" fontId="54" fillId="0" borderId="1" xfId="1" applyFont="1" applyFill="1" applyBorder="1" applyAlignment="1">
      <alignment vertical="center"/>
    </xf>
    <xf numFmtId="174" fontId="56" fillId="0" borderId="1" xfId="0" applyNumberFormat="1" applyFont="1" applyFill="1" applyBorder="1" applyAlignment="1">
      <alignment horizontal="center"/>
    </xf>
    <xf numFmtId="0" fontId="54" fillId="0" borderId="1" xfId="2" applyFont="1" applyFill="1" applyBorder="1" applyAlignment="1">
      <alignment horizontal="left" vertical="center" wrapText="1"/>
    </xf>
    <xf numFmtId="0" fontId="24" fillId="9" borderId="25" xfId="8" applyFont="1" applyFill="1" applyBorder="1" applyAlignment="1">
      <alignment horizontal="center" vertical="center" textRotation="90" wrapText="1"/>
    </xf>
    <xf numFmtId="0" fontId="24" fillId="9" borderId="30" xfId="8" applyFont="1" applyFill="1" applyBorder="1" applyAlignment="1">
      <alignment horizontal="center" vertical="center" textRotation="90" wrapText="1"/>
    </xf>
    <xf numFmtId="0" fontId="24" fillId="9" borderId="26" xfId="8" applyFont="1" applyFill="1" applyBorder="1" applyAlignment="1">
      <alignment horizontal="center" vertical="center" wrapText="1"/>
    </xf>
    <xf numFmtId="0" fontId="24" fillId="9" borderId="35" xfId="8" applyFont="1" applyFill="1" applyBorder="1" applyAlignment="1">
      <alignment horizontal="center" vertical="center" wrapText="1"/>
    </xf>
    <xf numFmtId="0" fontId="24" fillId="9" borderId="29" xfId="8" applyFont="1" applyFill="1" applyBorder="1" applyAlignment="1">
      <alignment horizontal="center" vertical="center" wrapText="1"/>
    </xf>
    <xf numFmtId="0" fontId="24" fillId="8" borderId="27" xfId="9" applyFont="1" applyFill="1" applyBorder="1" applyAlignment="1">
      <alignment horizontal="center" vertical="center" wrapText="1"/>
    </xf>
    <xf numFmtId="0" fontId="24" fillId="8" borderId="28" xfId="9" applyFont="1" applyFill="1" applyBorder="1" applyAlignment="1">
      <alignment horizontal="center" vertical="center" wrapText="1"/>
    </xf>
    <xf numFmtId="0" fontId="24" fillId="8" borderId="19" xfId="9" applyFont="1" applyFill="1" applyBorder="1" applyAlignment="1">
      <alignment horizontal="center" vertical="center" wrapText="1"/>
    </xf>
    <xf numFmtId="0" fontId="24" fillId="9" borderId="27" xfId="9" applyFont="1" applyFill="1" applyBorder="1" applyAlignment="1">
      <alignment horizontal="center" vertical="center" wrapText="1"/>
    </xf>
    <xf numFmtId="0" fontId="24" fillId="9" borderId="28" xfId="9" applyFont="1" applyFill="1" applyBorder="1" applyAlignment="1">
      <alignment horizontal="center" vertical="center" wrapText="1"/>
    </xf>
    <xf numFmtId="0" fontId="24" fillId="9" borderId="19" xfId="9" applyFont="1" applyFill="1" applyBorder="1" applyAlignment="1">
      <alignment horizontal="center" vertical="center" wrapText="1"/>
    </xf>
    <xf numFmtId="0" fontId="24" fillId="9" borderId="27" xfId="8" applyFont="1" applyFill="1" applyBorder="1" applyAlignment="1">
      <alignment horizontal="center" vertical="center" wrapText="1"/>
    </xf>
    <xf numFmtId="0" fontId="24" fillId="9" borderId="28" xfId="8" applyFont="1" applyFill="1" applyBorder="1" applyAlignment="1">
      <alignment horizontal="center" vertical="center" wrapText="1"/>
    </xf>
    <xf numFmtId="0" fontId="24" fillId="9" borderId="19" xfId="8" applyFont="1" applyFill="1" applyBorder="1" applyAlignment="1">
      <alignment horizontal="center" vertical="center" wrapText="1"/>
    </xf>
    <xf numFmtId="0" fontId="33" fillId="8" borderId="27" xfId="9" applyFont="1" applyFill="1" applyBorder="1" applyAlignment="1">
      <alignment horizontal="center" vertical="center" wrapText="1"/>
    </xf>
    <xf numFmtId="0" fontId="33" fillId="8" borderId="28" xfId="9" applyFont="1" applyFill="1" applyBorder="1" applyAlignment="1">
      <alignment horizontal="center" vertical="center" wrapText="1"/>
    </xf>
    <xf numFmtId="0" fontId="33" fillId="8" borderId="19" xfId="9" applyFont="1" applyFill="1" applyBorder="1" applyAlignment="1">
      <alignment horizontal="center" vertical="center" wrapText="1"/>
    </xf>
    <xf numFmtId="0" fontId="33" fillId="9" borderId="27" xfId="9" applyFont="1" applyFill="1" applyBorder="1" applyAlignment="1">
      <alignment horizontal="center" vertical="center" wrapText="1"/>
    </xf>
    <xf numFmtId="0" fontId="33" fillId="9" borderId="19" xfId="9" applyFont="1" applyFill="1" applyBorder="1" applyAlignment="1">
      <alignment horizontal="center" vertical="center" wrapText="1"/>
    </xf>
    <xf numFmtId="0" fontId="9" fillId="0" borderId="0" xfId="4" quotePrefix="1" applyFont="1" applyAlignment="1">
      <alignment horizontal="center" vertical="center"/>
    </xf>
    <xf numFmtId="0" fontId="12" fillId="0" borderId="8" xfId="4" quotePrefix="1" applyFont="1" applyBorder="1" applyAlignment="1">
      <alignment horizontal="center" vertical="center"/>
    </xf>
    <xf numFmtId="0" fontId="8" fillId="0" borderId="9" xfId="4" applyBorder="1"/>
    <xf numFmtId="0" fontId="17" fillId="0" borderId="13" xfId="4" applyFont="1" applyBorder="1" applyAlignment="1">
      <alignment horizontal="left" indent="1"/>
    </xf>
    <xf numFmtId="0" fontId="18" fillId="0" borderId="14" xfId="4" applyFont="1" applyBorder="1" applyAlignment="1">
      <alignment horizontal="left" indent="1"/>
    </xf>
    <xf numFmtId="0" fontId="2" fillId="0" borderId="0" xfId="4" applyFont="1" applyAlignment="1">
      <alignment wrapText="1"/>
    </xf>
    <xf numFmtId="0" fontId="8" fillId="0" borderId="0" xfId="4"/>
  </cellXfs>
  <cellStyles count="24">
    <cellStyle name="1" xfId="14" xr:uid="{00000000-0005-0000-0000-000000000000}"/>
    <cellStyle name="Hipervínculo" xfId="5" builtinId="8"/>
    <cellStyle name="Hipervínculo 2" xfId="12" xr:uid="{00000000-0005-0000-0000-000002000000}"/>
    <cellStyle name="Hipervínculo 3" xfId="18" xr:uid="{F1FBC23C-ACCA-4CB4-8C2F-AA5B9A584DF0}"/>
    <cellStyle name="Hyperlink" xfId="16" xr:uid="{25298102-CFEF-42B1-94EE-D8C41889D0CF}"/>
    <cellStyle name="Millares" xfId="15" builtinId="3"/>
    <cellStyle name="Millares 2" xfId="3" xr:uid="{00000000-0005-0000-0000-000004000000}"/>
    <cellStyle name="Millares 3" xfId="10" xr:uid="{00000000-0005-0000-0000-000005000000}"/>
    <cellStyle name="Millares 4" xfId="20" xr:uid="{13F4EE92-66A8-4682-B9AB-174CD898EC54}"/>
    <cellStyle name="Millares 5" xfId="23" xr:uid="{D5092CCB-5FB4-4C87-8DBC-7E6DFC5F2177}"/>
    <cellStyle name="Millares_PlanillaEjercicio" xfId="11" xr:uid="{00000000-0005-0000-0000-000006000000}"/>
    <cellStyle name="Normal" xfId="0" builtinId="0"/>
    <cellStyle name="Normal 2" xfId="1" xr:uid="{00000000-0005-0000-0000-000008000000}"/>
    <cellStyle name="Normal 2 2" xfId="6" xr:uid="{00000000-0005-0000-0000-000009000000}"/>
    <cellStyle name="Normal 3" xfId="2" xr:uid="{00000000-0005-0000-0000-00000A000000}"/>
    <cellStyle name="Normal 4" xfId="4" xr:uid="{00000000-0005-0000-0000-00000B000000}"/>
    <cellStyle name="Normal 4 2" xfId="7" xr:uid="{00000000-0005-0000-0000-00000C000000}"/>
    <cellStyle name="Normal 5" xfId="19" xr:uid="{2C991453-004B-47A7-B41B-5AC792BF2C7B}"/>
    <cellStyle name="Normal 6" xfId="17" xr:uid="{B9FB00AF-F7B1-4606-A530-6450193B19A9}"/>
    <cellStyle name="Normal 7" xfId="21" xr:uid="{09E8FDA2-9D3E-49DA-B519-943B38681AEC}"/>
    <cellStyle name="Normal 8" xfId="22" xr:uid="{EE047FF3-6038-480A-9887-2612FEFD0C88}"/>
    <cellStyle name="Normal_PLANILLA" xfId="9" xr:uid="{00000000-0005-0000-0000-00000D000000}"/>
    <cellStyle name="Normal_PlanillaEjercicio" xfId="8" xr:uid="{00000000-0005-0000-0000-00000E000000}"/>
    <cellStyle name="Porcentaje 2" xfId="13" xr:uid="{00000000-0005-0000-0000-00000F000000}"/>
  </cellStyles>
  <dxfs count="2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theme="5" tint="0.59996337778862885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solid">
          <fgColor rgb="FFFFFFCC"/>
          <bgColor rgb="FF000000"/>
        </patternFill>
      </fill>
    </dxf>
    <dxf>
      <font>
        <b/>
        <i val="0"/>
        <color theme="0"/>
      </font>
      <fill>
        <patternFill>
          <bgColor rgb="FFEA0000"/>
        </patternFill>
      </fill>
    </dxf>
    <dxf>
      <font>
        <b/>
        <i val="0"/>
        <color theme="0"/>
      </font>
      <fill>
        <patternFill>
          <bgColor rgb="FFEA0000"/>
        </patternFill>
      </fill>
    </dxf>
    <dxf>
      <font>
        <b/>
        <i val="0"/>
        <color theme="0"/>
      </font>
      <fill>
        <patternFill>
          <bgColor rgb="FFEA0000"/>
        </patternFill>
      </fill>
    </dxf>
    <dxf>
      <font>
        <b/>
        <i val="0"/>
        <color theme="0"/>
      </font>
      <fill>
        <patternFill>
          <bgColor rgb="FFEA0000"/>
        </patternFill>
      </fill>
    </dxf>
    <dxf>
      <font>
        <color auto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29"/>
      <tableStyleElement type="headerRow" dxfId="228"/>
    </tableStyle>
  </tableStyles>
  <colors>
    <mruColors>
      <color rgb="FFFFFFCC"/>
      <color rgb="FF00FF00"/>
      <color rgb="FF9966FF"/>
      <color rgb="FFFFFF66"/>
      <color rgb="FFFFFF99"/>
      <color rgb="FF75E612"/>
      <color rgb="FFFB5D05"/>
      <color rgb="FFFD7403"/>
      <color rgb="FF00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647700</xdr:colOff>
      <xdr:row>0</xdr:row>
      <xdr:rowOff>19050</xdr:rowOff>
    </xdr:from>
    <xdr:to>
      <xdr:col>2</xdr:col>
      <xdr:colOff>9525</xdr:colOff>
      <xdr:row>3</xdr:row>
      <xdr:rowOff>133350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647700" y="19050"/>
          <a:ext cx="695325" cy="4191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rtDeco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INICIO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397326</xdr:colOff>
      <xdr:row>0</xdr:row>
      <xdr:rowOff>11906</xdr:rowOff>
    </xdr:from>
    <xdr:to>
      <xdr:col>4</xdr:col>
      <xdr:colOff>320446</xdr:colOff>
      <xdr:row>3</xdr:row>
      <xdr:rowOff>30956</xdr:rowOff>
    </xdr:to>
    <xdr:sp macro="" textlink="">
      <xdr:nvSpPr>
        <xdr:cNvPr id="2" name="1 Llamada con líne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7712526" y="11906"/>
          <a:ext cx="1447120" cy="666750"/>
        </a:xfrm>
        <a:prstGeom prst="borderCallout1">
          <a:avLst>
            <a:gd name="adj1" fmla="val 4010"/>
            <a:gd name="adj2" fmla="val -80"/>
            <a:gd name="adj3" fmla="val 97011"/>
            <a:gd name="adj4" fmla="val -28101"/>
          </a:avLst>
        </a:prstGeom>
        <a:solidFill>
          <a:schemeClr val="accent2">
            <a:lumMod val="20000"/>
            <a:lumOff val="8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50800" dir="5400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100"/>
            <a:t>Seleccione</a:t>
          </a:r>
          <a:r>
            <a:rPr lang="es-PE" sz="1100" baseline="0"/>
            <a:t> una tabla haciendo click en el N°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ederamostorres68@hotmail.com" TargetMode="External"/><Relationship Id="rId21" Type="http://schemas.openxmlformats.org/officeDocument/2006/relationships/hyperlink" Target="mailto:moises.garcia.castillo09@gmail.com" TargetMode="External"/><Relationship Id="rId63" Type="http://schemas.openxmlformats.org/officeDocument/2006/relationships/hyperlink" Target="mailto:gallardobarranzuelajr@gmail.com" TargetMode="External"/><Relationship Id="rId159" Type="http://schemas.openxmlformats.org/officeDocument/2006/relationships/hyperlink" Target="mailto:menamingajeanfranco885@gmail.com" TargetMode="External"/><Relationship Id="rId170" Type="http://schemas.openxmlformats.org/officeDocument/2006/relationships/hyperlink" Target="mailto:eljunio404@gmail.com" TargetMode="External"/><Relationship Id="rId226" Type="http://schemas.openxmlformats.org/officeDocument/2006/relationships/hyperlink" Target="mailto:gonzalesyoverajuan2@gmail.com" TargetMode="External"/><Relationship Id="rId268" Type="http://schemas.openxmlformats.org/officeDocument/2006/relationships/hyperlink" Target="mailto:benitessoplocuco@gmail.com" TargetMode="External"/><Relationship Id="rId32" Type="http://schemas.openxmlformats.org/officeDocument/2006/relationships/hyperlink" Target="mailto:riveravegayesenia@gmail.com" TargetMode="External"/><Relationship Id="rId74" Type="http://schemas.openxmlformats.org/officeDocument/2006/relationships/hyperlink" Target="mailto:purizacajoe@gmail.com" TargetMode="External"/><Relationship Id="rId128" Type="http://schemas.openxmlformats.org/officeDocument/2006/relationships/hyperlink" Target="mailto:carlosmazaramos.3192@gmail.com" TargetMode="External"/><Relationship Id="rId5" Type="http://schemas.openxmlformats.org/officeDocument/2006/relationships/hyperlink" Target="mailto:humbertoberechepalacios72@gmail.com" TargetMode="External"/><Relationship Id="rId181" Type="http://schemas.openxmlformats.org/officeDocument/2006/relationships/hyperlink" Target="mailto:gasparbancayanarmando@gmail.com" TargetMode="External"/><Relationship Id="rId237" Type="http://schemas.openxmlformats.org/officeDocument/2006/relationships/hyperlink" Target="mailto:misaelgayosocordova@gmail.com" TargetMode="External"/><Relationship Id="rId258" Type="http://schemas.openxmlformats.org/officeDocument/2006/relationships/hyperlink" Target="mailto:&#241;uizuihuamansalvador@gmail.com" TargetMode="External"/><Relationship Id="rId279" Type="http://schemas.openxmlformats.org/officeDocument/2006/relationships/comments" Target="../comments1.xml"/><Relationship Id="rId22" Type="http://schemas.openxmlformats.org/officeDocument/2006/relationships/hyperlink" Target="mailto:wilson.burgos.malla@outlook.com" TargetMode="External"/><Relationship Id="rId43" Type="http://schemas.openxmlformats.org/officeDocument/2006/relationships/hyperlink" Target="mailto:maxcoronado@hotmail.com" TargetMode="External"/><Relationship Id="rId64" Type="http://schemas.openxmlformats.org/officeDocument/2006/relationships/hyperlink" Target="mailto:estebansegundofacundohuaman@gmail.com" TargetMode="External"/><Relationship Id="rId118" Type="http://schemas.openxmlformats.org/officeDocument/2006/relationships/hyperlink" Target="mailto:torricoyoveramartin@gmail.com" TargetMode="External"/><Relationship Id="rId139" Type="http://schemas.openxmlformats.org/officeDocument/2006/relationships/hyperlink" Target="mailto:leodandominguezher75@gmail.com" TargetMode="External"/><Relationship Id="rId85" Type="http://schemas.openxmlformats.org/officeDocument/2006/relationships/hyperlink" Target="mailto:juanmonteroruiz2406@gmail.com" TargetMode="External"/><Relationship Id="rId150" Type="http://schemas.openxmlformats.org/officeDocument/2006/relationships/hyperlink" Target="mailto:adanaquelando@gmail.com" TargetMode="External"/><Relationship Id="rId171" Type="http://schemas.openxmlformats.org/officeDocument/2006/relationships/hyperlink" Target="mailto:19joseflores07@gmail.com" TargetMode="External"/><Relationship Id="rId192" Type="http://schemas.openxmlformats.org/officeDocument/2006/relationships/hyperlink" Target="mailto:Agyp_6@hotmail.com" TargetMode="External"/><Relationship Id="rId206" Type="http://schemas.openxmlformats.org/officeDocument/2006/relationships/hyperlink" Target="mailto:libra982011@hotmail.com" TargetMode="External"/><Relationship Id="rId227" Type="http://schemas.openxmlformats.org/officeDocument/2006/relationships/hyperlink" Target="mailto:jeliascobe&#241;as@gmail.com" TargetMode="External"/><Relationship Id="rId248" Type="http://schemas.openxmlformats.org/officeDocument/2006/relationships/hyperlink" Target="mailto:leonnardosilva2811@gmail.com" TargetMode="External"/><Relationship Id="rId269" Type="http://schemas.openxmlformats.org/officeDocument/2006/relationships/hyperlink" Target="mailto:samamepuyen@gmail.com" TargetMode="External"/><Relationship Id="rId12" Type="http://schemas.openxmlformats.org/officeDocument/2006/relationships/hyperlink" Target="mailto:ruizpacharrezmarcelino67@gmail.com" TargetMode="External"/><Relationship Id="rId33" Type="http://schemas.openxmlformats.org/officeDocument/2006/relationships/hyperlink" Target="mailto:rugelanhelo@gmail.com" TargetMode="External"/><Relationship Id="rId108" Type="http://schemas.openxmlformats.org/officeDocument/2006/relationships/hyperlink" Target="mailto:guimermoralessirlupu@gmail.com" TargetMode="External"/><Relationship Id="rId129" Type="http://schemas.openxmlformats.org/officeDocument/2006/relationships/hyperlink" Target="mailto:preciadoruizcarlosalberto@gmail.com" TargetMode="External"/><Relationship Id="rId54" Type="http://schemas.openxmlformats.org/officeDocument/2006/relationships/hyperlink" Target="mailto:agnercanomary@gmail.com" TargetMode="External"/><Relationship Id="rId75" Type="http://schemas.openxmlformats.org/officeDocument/2006/relationships/hyperlink" Target="mailto:pantamarcos227@gmail.com" TargetMode="External"/><Relationship Id="rId96" Type="http://schemas.openxmlformats.org/officeDocument/2006/relationships/hyperlink" Target="mailto:ederjosecastrogarcia263@gmail.com" TargetMode="External"/><Relationship Id="rId140" Type="http://schemas.openxmlformats.org/officeDocument/2006/relationships/hyperlink" Target="mailto:seminariolozadajuliocesar@gmail.com" TargetMode="External"/><Relationship Id="rId161" Type="http://schemas.openxmlformats.org/officeDocument/2006/relationships/hyperlink" Target="mailto:davidezequielpaivaalvaez@gmail.com" TargetMode="External"/><Relationship Id="rId182" Type="http://schemas.openxmlformats.org/officeDocument/2006/relationships/hyperlink" Target="mailto:huayllahuasandimax@gmail.com" TargetMode="External"/><Relationship Id="rId217" Type="http://schemas.openxmlformats.org/officeDocument/2006/relationships/hyperlink" Target="mailto:zarate_130582@gmail.com" TargetMode="External"/><Relationship Id="rId6" Type="http://schemas.openxmlformats.org/officeDocument/2006/relationships/hyperlink" Target="mailto:delbert0190@gmail.com" TargetMode="External"/><Relationship Id="rId238" Type="http://schemas.openxmlformats.org/officeDocument/2006/relationships/hyperlink" Target="mailto:saavedracaramantin91@gmail.com" TargetMode="External"/><Relationship Id="rId259" Type="http://schemas.openxmlformats.org/officeDocument/2006/relationships/hyperlink" Target="mailto:garciahumbertonayra@gmail.com" TargetMode="External"/><Relationship Id="rId23" Type="http://schemas.openxmlformats.org/officeDocument/2006/relationships/hyperlink" Target="mailto:robertocarlosordinola@gmail.com" TargetMode="External"/><Relationship Id="rId119" Type="http://schemas.openxmlformats.org/officeDocument/2006/relationships/hyperlink" Target="mailto:carolinacquevedo@gmail.com" TargetMode="External"/><Relationship Id="rId270" Type="http://schemas.openxmlformats.org/officeDocument/2006/relationships/hyperlink" Target="mailto:tejadajulcasjehancarlos@gmail.com" TargetMode="External"/><Relationship Id="rId44" Type="http://schemas.openxmlformats.org/officeDocument/2006/relationships/hyperlink" Target="mailto:idelsoguerrero@gmail.com" TargetMode="External"/><Relationship Id="rId65" Type="http://schemas.openxmlformats.org/officeDocument/2006/relationships/hyperlink" Target="mailto:jesuseduardohuaman5@gmail.com" TargetMode="External"/><Relationship Id="rId86" Type="http://schemas.openxmlformats.org/officeDocument/2006/relationships/hyperlink" Target="mailto:cristhiansayd2223@gmail.com" TargetMode="External"/><Relationship Id="rId130" Type="http://schemas.openxmlformats.org/officeDocument/2006/relationships/hyperlink" Target="mailto:martincherreschunga@hotmail.com" TargetMode="External"/><Relationship Id="rId151" Type="http://schemas.openxmlformats.org/officeDocument/2006/relationships/hyperlink" Target="mailto:fvilchezmaza@gmail.com" TargetMode="External"/><Relationship Id="rId172" Type="http://schemas.openxmlformats.org/officeDocument/2006/relationships/hyperlink" Target="mailto:javierestevesalama75@gmail.com" TargetMode="External"/><Relationship Id="rId193" Type="http://schemas.openxmlformats.org/officeDocument/2006/relationships/hyperlink" Target="mailto:inng.maria080920@gmail.com" TargetMode="External"/><Relationship Id="rId207" Type="http://schemas.openxmlformats.org/officeDocument/2006/relationships/hyperlink" Target="mailto:ronaldqa18@gmail.com" TargetMode="External"/><Relationship Id="rId228" Type="http://schemas.openxmlformats.org/officeDocument/2006/relationships/hyperlink" Target="mailto:percyantonioe30@gmail.com" TargetMode="External"/><Relationship Id="rId249" Type="http://schemas.openxmlformats.org/officeDocument/2006/relationships/hyperlink" Target="mailto:campossuarez68@gmail.com" TargetMode="External"/><Relationship Id="rId13" Type="http://schemas.openxmlformats.org/officeDocument/2006/relationships/hyperlink" Target="mailto:farcequesantosh@gmail.com" TargetMode="External"/><Relationship Id="rId109" Type="http://schemas.openxmlformats.org/officeDocument/2006/relationships/hyperlink" Target="mailto:JHAMNERTOLEDO@GMAIL.COM" TargetMode="External"/><Relationship Id="rId260" Type="http://schemas.openxmlformats.org/officeDocument/2006/relationships/hyperlink" Target="mailto:raulortizjurez@gmail.com" TargetMode="External"/><Relationship Id="rId34" Type="http://schemas.openxmlformats.org/officeDocument/2006/relationships/hyperlink" Target="mailto:ingamarcelohugo@gmail.com" TargetMode="External"/><Relationship Id="rId55" Type="http://schemas.openxmlformats.org/officeDocument/2006/relationships/hyperlink" Target="mailto:ortiz1987huaman@gmail.com" TargetMode="External"/><Relationship Id="rId76" Type="http://schemas.openxmlformats.org/officeDocument/2006/relationships/hyperlink" Target="mailto:henryvalladolid31@hotmail.com" TargetMode="External"/><Relationship Id="rId97" Type="http://schemas.openxmlformats.org/officeDocument/2006/relationships/hyperlink" Target="mailto:elevicastillo223@gmail.com" TargetMode="External"/><Relationship Id="rId120" Type="http://schemas.openxmlformats.org/officeDocument/2006/relationships/hyperlink" Target="mailto:barranzuelaeliasjohanedison@gmail.com" TargetMode="External"/><Relationship Id="rId141" Type="http://schemas.openxmlformats.org/officeDocument/2006/relationships/hyperlink" Target="mailto:garysanz.1989@gmail.com" TargetMode="External"/><Relationship Id="rId7" Type="http://schemas.openxmlformats.org/officeDocument/2006/relationships/hyperlink" Target="mailto:yampiervalla100@gmail.com" TargetMode="External"/><Relationship Id="rId162" Type="http://schemas.openxmlformats.org/officeDocument/2006/relationships/hyperlink" Target="mailto:moralesyeerry@gmail.com" TargetMode="External"/><Relationship Id="rId183" Type="http://schemas.openxmlformats.org/officeDocument/2006/relationships/hyperlink" Target="mailto:huayllahuayaricahuam@gmail.com" TargetMode="External"/><Relationship Id="rId218" Type="http://schemas.openxmlformats.org/officeDocument/2006/relationships/hyperlink" Target="mailto:percysalvadordelacruzrodriguez@gmail.com" TargetMode="External"/><Relationship Id="rId239" Type="http://schemas.openxmlformats.org/officeDocument/2006/relationships/hyperlink" Target="mailto:richarddelcoro@gmail.com" TargetMode="External"/><Relationship Id="rId250" Type="http://schemas.openxmlformats.org/officeDocument/2006/relationships/hyperlink" Target="mailto:jhan_cora23@hotmail.com" TargetMode="External"/><Relationship Id="rId271" Type="http://schemas.openxmlformats.org/officeDocument/2006/relationships/hyperlink" Target="mailto:wendimoran84@gmail.com" TargetMode="External"/><Relationship Id="rId24" Type="http://schemas.openxmlformats.org/officeDocument/2006/relationships/hyperlink" Target="mailto:cyelias15@hotmail.com" TargetMode="External"/><Relationship Id="rId45" Type="http://schemas.openxmlformats.org/officeDocument/2006/relationships/hyperlink" Target="mailto:guzmancruz1947@gmail.com" TargetMode="External"/><Relationship Id="rId66" Type="http://schemas.openxmlformats.org/officeDocument/2006/relationships/hyperlink" Target="mailto:ricardorodriguezpalacios761@gmail.com" TargetMode="External"/><Relationship Id="rId87" Type="http://schemas.openxmlformats.org/officeDocument/2006/relationships/hyperlink" Target="mailto:ceimi19@hotmail.com" TargetMode="External"/><Relationship Id="rId110" Type="http://schemas.openxmlformats.org/officeDocument/2006/relationships/hyperlink" Target="mailto:waltermorocho88@gmail.com" TargetMode="External"/><Relationship Id="rId131" Type="http://schemas.openxmlformats.org/officeDocument/2006/relationships/hyperlink" Target="mailto:castrogarciahermen62@gmail.com" TargetMode="External"/><Relationship Id="rId152" Type="http://schemas.openxmlformats.org/officeDocument/2006/relationships/hyperlink" Target="mailto:edydavidalzamorarufino@gmail.com" TargetMode="External"/><Relationship Id="rId173" Type="http://schemas.openxmlformats.org/officeDocument/2006/relationships/hyperlink" Target="mailto:armijosenriquez59@gmail.com" TargetMode="External"/><Relationship Id="rId194" Type="http://schemas.openxmlformats.org/officeDocument/2006/relationships/hyperlink" Target="mailto:cristhiannn.c@gmail.com" TargetMode="External"/><Relationship Id="rId208" Type="http://schemas.openxmlformats.org/officeDocument/2006/relationships/hyperlink" Target="mailto:ROYSICARRANZA@GMAIL.COM" TargetMode="External"/><Relationship Id="rId229" Type="http://schemas.openxmlformats.org/officeDocument/2006/relationships/hyperlink" Target="mailto:cparrillavalle@gmqmail.com" TargetMode="External"/><Relationship Id="rId240" Type="http://schemas.openxmlformats.org/officeDocument/2006/relationships/hyperlink" Target="mailto:Edwinvg_31@hotmail.com" TargetMode="External"/><Relationship Id="rId261" Type="http://schemas.openxmlformats.org/officeDocument/2006/relationships/hyperlink" Target="mailto:bonifaciocobenasflores8@gmail.com" TargetMode="External"/><Relationship Id="rId14" Type="http://schemas.openxmlformats.org/officeDocument/2006/relationships/hyperlink" Target="mailto:gonzaleslucho1974@gmail.com" TargetMode="External"/><Relationship Id="rId35" Type="http://schemas.openxmlformats.org/officeDocument/2006/relationships/hyperlink" Target="mailto:eliasnaquiche@gmail.com" TargetMode="External"/><Relationship Id="rId56" Type="http://schemas.openxmlformats.org/officeDocument/2006/relationships/hyperlink" Target="mailto:edgarsantiagochuingafacundo@gmail.com" TargetMode="External"/><Relationship Id="rId77" Type="http://schemas.openxmlformats.org/officeDocument/2006/relationships/hyperlink" Target="mailto:quezadahenry325@gmail.com" TargetMode="External"/><Relationship Id="rId100" Type="http://schemas.openxmlformats.org/officeDocument/2006/relationships/hyperlink" Target="mailto:cordovahuancase@gmail.com" TargetMode="External"/><Relationship Id="rId8" Type="http://schemas.openxmlformats.org/officeDocument/2006/relationships/hyperlink" Target="mailto:santosjuliolazaroj@gmail.com" TargetMode="External"/><Relationship Id="rId98" Type="http://schemas.openxmlformats.org/officeDocument/2006/relationships/hyperlink" Target="mailto:noevillavicencio367@gmail.com" TargetMode="External"/><Relationship Id="rId121" Type="http://schemas.openxmlformats.org/officeDocument/2006/relationships/hyperlink" Target="mailto:joseluisllontop629@gmail.com" TargetMode="External"/><Relationship Id="rId142" Type="http://schemas.openxmlformats.org/officeDocument/2006/relationships/hyperlink" Target="mailto:richard.ca&#241;ola.quispe.@gmail.com" TargetMode="External"/><Relationship Id="rId163" Type="http://schemas.openxmlformats.org/officeDocument/2006/relationships/hyperlink" Target="mailto:rafaelaugustoloayzamayo@gmail.com" TargetMode="External"/><Relationship Id="rId184" Type="http://schemas.openxmlformats.org/officeDocument/2006/relationships/hyperlink" Target="mailto:carlosrivasberru230@gmail.com" TargetMode="External"/><Relationship Id="rId219" Type="http://schemas.openxmlformats.org/officeDocument/2006/relationships/hyperlink" Target="mailto:lorenzosandovalsocola@gmail.com" TargetMode="External"/><Relationship Id="rId230" Type="http://schemas.openxmlformats.org/officeDocument/2006/relationships/hyperlink" Target="mailto:rcastrovillalta@gmail.com" TargetMode="External"/><Relationship Id="rId251" Type="http://schemas.openxmlformats.org/officeDocument/2006/relationships/hyperlink" Target="mailto:saavedrabrunoalexjeanpier@gmail.com" TargetMode="External"/><Relationship Id="rId25" Type="http://schemas.openxmlformats.org/officeDocument/2006/relationships/hyperlink" Target="mailto:nilsonronaldoloretoe@gmail.com" TargetMode="External"/><Relationship Id="rId46" Type="http://schemas.openxmlformats.org/officeDocument/2006/relationships/hyperlink" Target="mailto:morantmendezjuanaugusto@gmail.com" TargetMode="External"/><Relationship Id="rId67" Type="http://schemas.openxmlformats.org/officeDocument/2006/relationships/hyperlink" Target="mailto:huertasfabricio@gmail.com" TargetMode="External"/><Relationship Id="rId272" Type="http://schemas.openxmlformats.org/officeDocument/2006/relationships/hyperlink" Target="mailto:reyesco1@gmail.com" TargetMode="External"/><Relationship Id="rId88" Type="http://schemas.openxmlformats.org/officeDocument/2006/relationships/hyperlink" Target="mailto:josealvarito65@gmail.com" TargetMode="External"/><Relationship Id="rId111" Type="http://schemas.openxmlformats.org/officeDocument/2006/relationships/hyperlink" Target="mailto:carlosenriqiue_96@hotmail.com" TargetMode="External"/><Relationship Id="rId132" Type="http://schemas.openxmlformats.org/officeDocument/2006/relationships/hyperlink" Target="mailto:ronaldchuicayamunaque80@gmail.com" TargetMode="External"/><Relationship Id="rId153" Type="http://schemas.openxmlformats.org/officeDocument/2006/relationships/hyperlink" Target="mailto:loayza1991f@gmail.com" TargetMode="External"/><Relationship Id="rId174" Type="http://schemas.openxmlformats.org/officeDocument/2006/relationships/hyperlink" Target="mailto:adolfofloreschiroque@gmail.com" TargetMode="External"/><Relationship Id="rId195" Type="http://schemas.openxmlformats.org/officeDocument/2006/relationships/hyperlink" Target="mailto:dennis2481@gmail.com" TargetMode="External"/><Relationship Id="rId209" Type="http://schemas.openxmlformats.org/officeDocument/2006/relationships/hyperlink" Target="mailto:carlosalbertomartinezlazo39@gmail.com" TargetMode="External"/><Relationship Id="rId220" Type="http://schemas.openxmlformats.org/officeDocument/2006/relationships/hyperlink" Target="mailto:montoyapenapaul@gmail.com" TargetMode="External"/><Relationship Id="rId241" Type="http://schemas.openxmlformats.org/officeDocument/2006/relationships/hyperlink" Target="mailto:juancarlospariacuriperalta@gmail.com" TargetMode="External"/><Relationship Id="rId15" Type="http://schemas.openxmlformats.org/officeDocument/2006/relationships/hyperlink" Target="mailto:msnuelrvite1022@gmail.com" TargetMode="External"/><Relationship Id="rId36" Type="http://schemas.openxmlformats.org/officeDocument/2006/relationships/hyperlink" Target="mailto:juan31maurico19@gmail.com" TargetMode="External"/><Relationship Id="rId57" Type="http://schemas.openxmlformats.org/officeDocument/2006/relationships/hyperlink" Target="mailto:vicente@hotmail.com" TargetMode="External"/><Relationship Id="rId262" Type="http://schemas.openxmlformats.org/officeDocument/2006/relationships/hyperlink" Target="mailto:farrosilvasegundojose@gmail.com" TargetMode="External"/><Relationship Id="rId78" Type="http://schemas.openxmlformats.org/officeDocument/2006/relationships/hyperlink" Target="mailto:estevezechemisael@gmail.com" TargetMode="External"/><Relationship Id="rId99" Type="http://schemas.openxmlformats.org/officeDocument/2006/relationships/hyperlink" Target="mailto:Paulstiven45@outlook.es" TargetMode="External"/><Relationship Id="rId101" Type="http://schemas.openxmlformats.org/officeDocument/2006/relationships/hyperlink" Target="mailto:jheisonaguilera3@gmail.com" TargetMode="External"/><Relationship Id="rId122" Type="http://schemas.openxmlformats.org/officeDocument/2006/relationships/hyperlink" Target="mailto:lizandromore7@gmail.com" TargetMode="External"/><Relationship Id="rId143" Type="http://schemas.openxmlformats.org/officeDocument/2006/relationships/hyperlink" Target="mailto:mendozafloresomar@gmail.com" TargetMode="External"/><Relationship Id="rId164" Type="http://schemas.openxmlformats.org/officeDocument/2006/relationships/hyperlink" Target="mailto:chinguelgarciafrancisco@gmail.com" TargetMode="External"/><Relationship Id="rId185" Type="http://schemas.openxmlformats.org/officeDocument/2006/relationships/hyperlink" Target="mailto:carlosalbertobr1982@gmail.com" TargetMode="External"/><Relationship Id="rId9" Type="http://schemas.openxmlformats.org/officeDocument/2006/relationships/hyperlink" Target="mailto:juarezrivasjoseandres@gmail.com" TargetMode="External"/><Relationship Id="rId210" Type="http://schemas.openxmlformats.org/officeDocument/2006/relationships/hyperlink" Target="mailto:bermeochinchay78@gmail.com" TargetMode="External"/><Relationship Id="rId26" Type="http://schemas.openxmlformats.org/officeDocument/2006/relationships/hyperlink" Target="mailto:belisarioaspajotamani@gmail.com" TargetMode="External"/><Relationship Id="rId231" Type="http://schemas.openxmlformats.org/officeDocument/2006/relationships/hyperlink" Target="mailto:brunoanastacioandres09@gmail.com" TargetMode="External"/><Relationship Id="rId252" Type="http://schemas.openxmlformats.org/officeDocument/2006/relationships/hyperlink" Target="mailto:alexchungayampufe83@gmail.com" TargetMode="External"/><Relationship Id="rId273" Type="http://schemas.openxmlformats.org/officeDocument/2006/relationships/hyperlink" Target="mailto:abeksson@gmail.com" TargetMode="External"/><Relationship Id="rId47" Type="http://schemas.openxmlformats.org/officeDocument/2006/relationships/hyperlink" Target="mailto:jhonymariobenitesaurich@gmail.com" TargetMode="External"/><Relationship Id="rId68" Type="http://schemas.openxmlformats.org/officeDocument/2006/relationships/hyperlink" Target="mailto:renzo.marlo.22@gmail.com" TargetMode="External"/><Relationship Id="rId89" Type="http://schemas.openxmlformats.org/officeDocument/2006/relationships/hyperlink" Target="mailto:wilfredovierachavez@gmail.com" TargetMode="External"/><Relationship Id="rId112" Type="http://schemas.openxmlformats.org/officeDocument/2006/relationships/hyperlink" Target="mailto:alanenriquejimenezzurita@gmail.com" TargetMode="External"/><Relationship Id="rId133" Type="http://schemas.openxmlformats.org/officeDocument/2006/relationships/hyperlink" Target="mailto:gomezalamapaulmartin@gmail.com" TargetMode="External"/><Relationship Id="rId154" Type="http://schemas.openxmlformats.org/officeDocument/2006/relationships/hyperlink" Target="mailto:wilson_80@hotmail.com" TargetMode="External"/><Relationship Id="rId175" Type="http://schemas.openxmlformats.org/officeDocument/2006/relationships/hyperlink" Target="mailto:jhonsilvamore10@gmail.com" TargetMode="External"/><Relationship Id="rId196" Type="http://schemas.openxmlformats.org/officeDocument/2006/relationships/hyperlink" Target="mailto:pablolaser2050@gmail.com" TargetMode="External"/><Relationship Id="rId200" Type="http://schemas.openxmlformats.org/officeDocument/2006/relationships/hyperlink" Target="mailto:victor.vega01@gmail.com" TargetMode="External"/><Relationship Id="rId16" Type="http://schemas.openxmlformats.org/officeDocument/2006/relationships/hyperlink" Target="mailto:josechristiangallonole@gmail.com" TargetMode="External"/><Relationship Id="rId221" Type="http://schemas.openxmlformats.org/officeDocument/2006/relationships/hyperlink" Target="mailto:vegarenteriaivan@gmail.com" TargetMode="External"/><Relationship Id="rId242" Type="http://schemas.openxmlformats.org/officeDocument/2006/relationships/hyperlink" Target="mailto:carlossanchezgonzalesalber@gmail.com" TargetMode="External"/><Relationship Id="rId263" Type="http://schemas.openxmlformats.org/officeDocument/2006/relationships/hyperlink" Target="mailto:sanchezquispe@gmail.com" TargetMode="External"/><Relationship Id="rId37" Type="http://schemas.openxmlformats.org/officeDocument/2006/relationships/hyperlink" Target="mailto:troncoscriollojhony3@gmail.com" TargetMode="External"/><Relationship Id="rId58" Type="http://schemas.openxmlformats.org/officeDocument/2006/relationships/hyperlink" Target="mailto:yomer01.armijos@gmail.com" TargetMode="External"/><Relationship Id="rId79" Type="http://schemas.openxmlformats.org/officeDocument/2006/relationships/hyperlink" Target="mailto:paivaboloronaldisaac@gmail.com" TargetMode="External"/><Relationship Id="rId102" Type="http://schemas.openxmlformats.org/officeDocument/2006/relationships/hyperlink" Target="mailto:alexiseliaszurita@gmail.com" TargetMode="External"/><Relationship Id="rId123" Type="http://schemas.openxmlformats.org/officeDocument/2006/relationships/hyperlink" Target="mailto:ingasullon21@gmail.com" TargetMode="External"/><Relationship Id="rId144" Type="http://schemas.openxmlformats.org/officeDocument/2006/relationships/hyperlink" Target="mailto:garciacrisantocristianomar@gmail.com" TargetMode="External"/><Relationship Id="rId90" Type="http://schemas.openxmlformats.org/officeDocument/2006/relationships/hyperlink" Target="mailto:siclereduardoescobarordinola@gmail.com" TargetMode="External"/><Relationship Id="rId165" Type="http://schemas.openxmlformats.org/officeDocument/2006/relationships/hyperlink" Target="mailto:segundojorgepe&#241;a@gmail.com" TargetMode="External"/><Relationship Id="rId186" Type="http://schemas.openxmlformats.org/officeDocument/2006/relationships/hyperlink" Target="mailto:edgarmartinaquinocastillo754@gmail.com" TargetMode="External"/><Relationship Id="rId211" Type="http://schemas.openxmlformats.org/officeDocument/2006/relationships/hyperlink" Target="mailto:ruizraqmosjorje@gmail.com" TargetMode="External"/><Relationship Id="rId232" Type="http://schemas.openxmlformats.org/officeDocument/2006/relationships/hyperlink" Target="mailto:paivapingoluis@gmail.com" TargetMode="External"/><Relationship Id="rId253" Type="http://schemas.openxmlformats.org/officeDocument/2006/relationships/hyperlink" Target="mailto:delossantos3091@gmail.com" TargetMode="External"/><Relationship Id="rId274" Type="http://schemas.openxmlformats.org/officeDocument/2006/relationships/hyperlink" Target="mailto:jcerfer555@gmail.com" TargetMode="External"/><Relationship Id="rId27" Type="http://schemas.openxmlformats.org/officeDocument/2006/relationships/hyperlink" Target="mailto:barrientosguerrerojo@gmail.com" TargetMode="External"/><Relationship Id="rId48" Type="http://schemas.openxmlformats.org/officeDocument/2006/relationships/hyperlink" Target="mailto:doyleralbercaguerrero11@gmail.com" TargetMode="External"/><Relationship Id="rId69" Type="http://schemas.openxmlformats.org/officeDocument/2006/relationships/hyperlink" Target="mailto:oneycruzbruno@gmail.com" TargetMode="External"/><Relationship Id="rId113" Type="http://schemas.openxmlformats.org/officeDocument/2006/relationships/hyperlink" Target="mailto:edwincarmenlude&#241;aso@gmail.com" TargetMode="External"/><Relationship Id="rId134" Type="http://schemas.openxmlformats.org/officeDocument/2006/relationships/hyperlink" Target="mailto:luisjuarezhernandez8@gmail-com" TargetMode="External"/><Relationship Id="rId80" Type="http://schemas.openxmlformats.org/officeDocument/2006/relationships/hyperlink" Target="mailto:genaro.chunga.nunura@gmail.com" TargetMode="External"/><Relationship Id="rId155" Type="http://schemas.openxmlformats.org/officeDocument/2006/relationships/hyperlink" Target="mailto:everamososa1997@gmail.com" TargetMode="External"/><Relationship Id="rId176" Type="http://schemas.openxmlformats.org/officeDocument/2006/relationships/hyperlink" Target="mailto:pazyarleuqedarwinp@gmail.com" TargetMode="External"/><Relationship Id="rId197" Type="http://schemas.openxmlformats.org/officeDocument/2006/relationships/hyperlink" Target="mailto:cesarramosaltamirano@gmail.com" TargetMode="External"/><Relationship Id="rId201" Type="http://schemas.openxmlformats.org/officeDocument/2006/relationships/hyperlink" Target="mailto:jhonatanvergaranonajulca126@gmail.com" TargetMode="External"/><Relationship Id="rId222" Type="http://schemas.openxmlformats.org/officeDocument/2006/relationships/hyperlink" Target="mailto:yasmanirimaycuna38@gmail.com" TargetMode="External"/><Relationship Id="rId243" Type="http://schemas.openxmlformats.org/officeDocument/2006/relationships/hyperlink" Target="mailto:lazochicomarenan@gmail.com" TargetMode="External"/><Relationship Id="rId264" Type="http://schemas.openxmlformats.org/officeDocument/2006/relationships/hyperlink" Target="mailto:paico.bernilla@gmail.com" TargetMode="External"/><Relationship Id="rId17" Type="http://schemas.openxmlformats.org/officeDocument/2006/relationships/hyperlink" Target="mailto:kevinzhito.fabiog@gmail.com" TargetMode="External"/><Relationship Id="rId38" Type="http://schemas.openxmlformats.org/officeDocument/2006/relationships/hyperlink" Target="mailto:CRISTIAN_RC_27@HOTMAIL.COM" TargetMode="External"/><Relationship Id="rId59" Type="http://schemas.openxmlformats.org/officeDocument/2006/relationships/hyperlink" Target="mailto:cleveryajahuancahuaman394@gmail.com" TargetMode="External"/><Relationship Id="rId103" Type="http://schemas.openxmlformats.org/officeDocument/2006/relationships/hyperlink" Target="mailto:leoericksonurbinaviera@gmail.com" TargetMode="External"/><Relationship Id="rId124" Type="http://schemas.openxmlformats.org/officeDocument/2006/relationships/hyperlink" Target="mailto:sadioarmandovilchezmarquez@gmail.com" TargetMode="External"/><Relationship Id="rId70" Type="http://schemas.openxmlformats.org/officeDocument/2006/relationships/hyperlink" Target="mailto:luisrumichemartinez@gmail.com" TargetMode="External"/><Relationship Id="rId91" Type="http://schemas.openxmlformats.org/officeDocument/2006/relationships/hyperlink" Target="mailto:teofiloaquinocastillo44@gamil.com" TargetMode="External"/><Relationship Id="rId145" Type="http://schemas.openxmlformats.org/officeDocument/2006/relationships/hyperlink" Target="mailto:darwindavidsantos280596@gmail.com" TargetMode="External"/><Relationship Id="rId166" Type="http://schemas.openxmlformats.org/officeDocument/2006/relationships/hyperlink" Target="mailto:cristhiancastrocmcv@gmail.com" TargetMode="External"/><Relationship Id="rId187" Type="http://schemas.openxmlformats.org/officeDocument/2006/relationships/hyperlink" Target="mailto:Eddycherochero@gmail.com" TargetMode="External"/><Relationship Id="rId1" Type="http://schemas.openxmlformats.org/officeDocument/2006/relationships/printerSettings" Target="../printerSettings/printerSettings4.bin"/><Relationship Id="rId212" Type="http://schemas.openxmlformats.org/officeDocument/2006/relationships/hyperlink" Target="mailto:jesusbenitesdurand@gamil.com" TargetMode="External"/><Relationship Id="rId233" Type="http://schemas.openxmlformats.org/officeDocument/2006/relationships/hyperlink" Target="mailto:oclanderimanflores@gmail.com" TargetMode="External"/><Relationship Id="rId254" Type="http://schemas.openxmlformats.org/officeDocument/2006/relationships/hyperlink" Target="mailto:santosvilcherrezfalen@gmail.com" TargetMode="External"/><Relationship Id="rId28" Type="http://schemas.openxmlformats.org/officeDocument/2006/relationships/hyperlink" Target="mailto:marcoantonioflorestimana@gmail.com" TargetMode="External"/><Relationship Id="rId49" Type="http://schemas.openxmlformats.org/officeDocument/2006/relationships/hyperlink" Target="mailto:choquehuancacarrasconoe@gmail.com" TargetMode="External"/><Relationship Id="rId114" Type="http://schemas.openxmlformats.org/officeDocument/2006/relationships/hyperlink" Target="mailto:joel24_04@hotmail.com" TargetMode="External"/><Relationship Id="rId275" Type="http://schemas.openxmlformats.org/officeDocument/2006/relationships/hyperlink" Target="mailto:paucarvalleelmeldirseo@gmail.com" TargetMode="External"/><Relationship Id="rId60" Type="http://schemas.openxmlformats.org/officeDocument/2006/relationships/hyperlink" Target="mailto:armijosnairajuanlino@gmail.com" TargetMode="External"/><Relationship Id="rId81" Type="http://schemas.openxmlformats.org/officeDocument/2006/relationships/hyperlink" Target="mailto:edilbertozetaruiz20@gmail.com" TargetMode="External"/><Relationship Id="rId135" Type="http://schemas.openxmlformats.org/officeDocument/2006/relationships/hyperlink" Target="mailto:ramosancajimaericson@gmail.com" TargetMode="External"/><Relationship Id="rId156" Type="http://schemas.openxmlformats.org/officeDocument/2006/relationships/hyperlink" Target="mailto:zapatarodriguez@gmail.com" TargetMode="External"/><Relationship Id="rId177" Type="http://schemas.openxmlformats.org/officeDocument/2006/relationships/hyperlink" Target="mailto:torresgarciaoclander@gmail.com" TargetMode="External"/><Relationship Id="rId198" Type="http://schemas.openxmlformats.org/officeDocument/2006/relationships/hyperlink" Target="mailto:galves29@gmail.com" TargetMode="External"/><Relationship Id="rId202" Type="http://schemas.openxmlformats.org/officeDocument/2006/relationships/hyperlink" Target="mailto:gakemol24@gmail.com" TargetMode="External"/><Relationship Id="rId223" Type="http://schemas.openxmlformats.org/officeDocument/2006/relationships/hyperlink" Target="mailto:jubertjara@gmail.com" TargetMode="External"/><Relationship Id="rId244" Type="http://schemas.openxmlformats.org/officeDocument/2006/relationships/hyperlink" Target="mailto:pingomonkadapedropascual@gmail.com" TargetMode="External"/><Relationship Id="rId18" Type="http://schemas.openxmlformats.org/officeDocument/2006/relationships/hyperlink" Target="mailto:darlin_dr_812@hotmail.com" TargetMode="External"/><Relationship Id="rId39" Type="http://schemas.openxmlformats.org/officeDocument/2006/relationships/hyperlink" Target="mailto:apolinarriveraabad@gmail.com" TargetMode="External"/><Relationship Id="rId265" Type="http://schemas.openxmlformats.org/officeDocument/2006/relationships/hyperlink" Target="mailto:valerareyesjorge@gmail.com" TargetMode="External"/><Relationship Id="rId50" Type="http://schemas.openxmlformats.org/officeDocument/2006/relationships/hyperlink" Target="mailto:efrainlopezcano032@gmail.com" TargetMode="External"/><Relationship Id="rId104" Type="http://schemas.openxmlformats.org/officeDocument/2006/relationships/hyperlink" Target="mailto:jorgepantamiranda@gmail.com" TargetMode="External"/><Relationship Id="rId125" Type="http://schemas.openxmlformats.org/officeDocument/2006/relationships/hyperlink" Target="mailto:olayabrayan366@gmail.com" TargetMode="External"/><Relationship Id="rId146" Type="http://schemas.openxmlformats.org/officeDocument/2006/relationships/hyperlink" Target="mailto:jheancarloschavezflores@gmail.com" TargetMode="External"/><Relationship Id="rId167" Type="http://schemas.openxmlformats.org/officeDocument/2006/relationships/hyperlink" Target="mailto:henrysilupuvalladares@gmail.com" TargetMode="External"/><Relationship Id="rId188" Type="http://schemas.openxmlformats.org/officeDocument/2006/relationships/hyperlink" Target="mailto:ismaelchi.15@gmail.com" TargetMode="External"/><Relationship Id="rId71" Type="http://schemas.openxmlformats.org/officeDocument/2006/relationships/hyperlink" Target="mailto:cbayonaperiche4@gmail.com" TargetMode="External"/><Relationship Id="rId92" Type="http://schemas.openxmlformats.org/officeDocument/2006/relationships/hyperlink" Target="mailto:culquicondorjimenzwilmer@gmail.com" TargetMode="External"/><Relationship Id="rId213" Type="http://schemas.openxmlformats.org/officeDocument/2006/relationships/hyperlink" Target="mailto:wagnercalderon2@gmail.com" TargetMode="External"/><Relationship Id="rId234" Type="http://schemas.openxmlformats.org/officeDocument/2006/relationships/hyperlink" Target="mailto:cheroeduardo97@gmail.com" TargetMode="External"/><Relationship Id="rId2" Type="http://schemas.openxmlformats.org/officeDocument/2006/relationships/printerSettings" Target="../printerSettings/printerSettings5.bin"/><Relationship Id="rId29" Type="http://schemas.openxmlformats.org/officeDocument/2006/relationships/hyperlink" Target="mailto:jhonsmith_05@hotmail.com" TargetMode="External"/><Relationship Id="rId255" Type="http://schemas.openxmlformats.org/officeDocument/2006/relationships/hyperlink" Target="mailto:lonsovallejosyampufe6q@gmail.com" TargetMode="External"/><Relationship Id="rId276" Type="http://schemas.openxmlformats.org/officeDocument/2006/relationships/hyperlink" Target="mailto:Senayla9507@gmail.com" TargetMode="External"/><Relationship Id="rId40" Type="http://schemas.openxmlformats.org/officeDocument/2006/relationships/hyperlink" Target="mailto:santosfacundoorlando7@gmail.com" TargetMode="External"/><Relationship Id="rId115" Type="http://schemas.openxmlformats.org/officeDocument/2006/relationships/hyperlink" Target="mailto:vilchezomar82@gmail.com" TargetMode="External"/><Relationship Id="rId136" Type="http://schemas.openxmlformats.org/officeDocument/2006/relationships/hyperlink" Target="mailto:luisorlandoruestapanta@gmail.com" TargetMode="External"/><Relationship Id="rId157" Type="http://schemas.openxmlformats.org/officeDocument/2006/relationships/hyperlink" Target="mailto:leocesar@gmail.com" TargetMode="External"/><Relationship Id="rId178" Type="http://schemas.openxmlformats.org/officeDocument/2006/relationships/hyperlink" Target="mailto:noe_17_92@hotmail.com" TargetMode="External"/><Relationship Id="rId61" Type="http://schemas.openxmlformats.org/officeDocument/2006/relationships/hyperlink" Target="mailto:ronalneira1990@gmail.com" TargetMode="External"/><Relationship Id="rId82" Type="http://schemas.openxmlformats.org/officeDocument/2006/relationships/hyperlink" Target="mailto:ERICKTUSERENGIFO@GMAIL.COM" TargetMode="External"/><Relationship Id="rId199" Type="http://schemas.openxmlformats.org/officeDocument/2006/relationships/hyperlink" Target="mailto:dennis2481@gmail.com" TargetMode="External"/><Relationship Id="rId203" Type="http://schemas.openxmlformats.org/officeDocument/2006/relationships/hyperlink" Target="mailto:tec.moises04@gmail.com" TargetMode="External"/><Relationship Id="rId19" Type="http://schemas.openxmlformats.org/officeDocument/2006/relationships/hyperlink" Target="mailto:jhunioragurtozurita130195@gmail.com" TargetMode="External"/><Relationship Id="rId224" Type="http://schemas.openxmlformats.org/officeDocument/2006/relationships/hyperlink" Target="mailto:yancarlosrodriguezfer@gmail.com" TargetMode="External"/><Relationship Id="rId245" Type="http://schemas.openxmlformats.org/officeDocument/2006/relationships/hyperlink" Target="mailto:saldovaljosejuan20@gmail.com" TargetMode="External"/><Relationship Id="rId266" Type="http://schemas.openxmlformats.org/officeDocument/2006/relationships/hyperlink" Target="mailto:guillermosantos@gmail.com" TargetMode="External"/><Relationship Id="rId30" Type="http://schemas.openxmlformats.org/officeDocument/2006/relationships/hyperlink" Target="mailto:mazadioses123@gmail.com" TargetMode="External"/><Relationship Id="rId105" Type="http://schemas.openxmlformats.org/officeDocument/2006/relationships/hyperlink" Target="mailto:segundojedape&#241;a6@gmail.com" TargetMode="External"/><Relationship Id="rId126" Type="http://schemas.openxmlformats.org/officeDocument/2006/relationships/hyperlink" Target="mailto:CLAUDIO_Y@HOTMAIL.COM" TargetMode="External"/><Relationship Id="rId147" Type="http://schemas.openxmlformats.org/officeDocument/2006/relationships/hyperlink" Target="mailto:rosaadanaque@gmail.com" TargetMode="External"/><Relationship Id="rId168" Type="http://schemas.openxmlformats.org/officeDocument/2006/relationships/hyperlink" Target="mailto:farfancheros@gmail.com" TargetMode="External"/><Relationship Id="rId51" Type="http://schemas.openxmlformats.org/officeDocument/2006/relationships/hyperlink" Target="mailto:jalachira64@gmail.com" TargetMode="External"/><Relationship Id="rId72" Type="http://schemas.openxmlformats.org/officeDocument/2006/relationships/hyperlink" Target="mailto:miguelchunga@hotmail.com" TargetMode="External"/><Relationship Id="rId93" Type="http://schemas.openxmlformats.org/officeDocument/2006/relationships/hyperlink" Target="mailto:Wilsonmachucan@gmail.com" TargetMode="External"/><Relationship Id="rId189" Type="http://schemas.openxmlformats.org/officeDocument/2006/relationships/hyperlink" Target="mailto:hiltonrodrriguezhuaman@gmail.com" TargetMode="External"/><Relationship Id="rId3" Type="http://schemas.openxmlformats.org/officeDocument/2006/relationships/hyperlink" Target="mailto:juan.santamaria1018@gmail.com" TargetMode="External"/><Relationship Id="rId214" Type="http://schemas.openxmlformats.org/officeDocument/2006/relationships/hyperlink" Target="mailto:alberto.chiroque22@gmail.com" TargetMode="External"/><Relationship Id="rId235" Type="http://schemas.openxmlformats.org/officeDocument/2006/relationships/hyperlink" Target="mailto:wilmermorechero769@gmail.co" TargetMode="External"/><Relationship Id="rId256" Type="http://schemas.openxmlformats.org/officeDocument/2006/relationships/hyperlink" Target="mailto:piterguerrero24@gmail.com" TargetMode="External"/><Relationship Id="rId277" Type="http://schemas.openxmlformats.org/officeDocument/2006/relationships/printerSettings" Target="../printerSettings/printerSettings6.bin"/><Relationship Id="rId116" Type="http://schemas.openxmlformats.org/officeDocument/2006/relationships/hyperlink" Target="mailto:luismazamarcelo855@gmail.com" TargetMode="External"/><Relationship Id="rId137" Type="http://schemas.openxmlformats.org/officeDocument/2006/relationships/hyperlink" Target="mailto:harrynamuche@gmail.com" TargetMode="External"/><Relationship Id="rId158" Type="http://schemas.openxmlformats.org/officeDocument/2006/relationships/hyperlink" Target="mailto:javieriman_91@gmail.com" TargetMode="External"/><Relationship Id="rId20" Type="http://schemas.openxmlformats.org/officeDocument/2006/relationships/hyperlink" Target="mailto:kelvininteran@gmail.com" TargetMode="External"/><Relationship Id="rId41" Type="http://schemas.openxmlformats.org/officeDocument/2006/relationships/hyperlink" Target="mailto:adrianoguevararoger@gmail.com" TargetMode="External"/><Relationship Id="rId62" Type="http://schemas.openxmlformats.org/officeDocument/2006/relationships/hyperlink" Target="mailto:lachirayoveraram3@gmail.com" TargetMode="External"/><Relationship Id="rId83" Type="http://schemas.openxmlformats.org/officeDocument/2006/relationships/hyperlink" Target="mailto:castillososaandrio@gmail.com" TargetMode="External"/><Relationship Id="rId179" Type="http://schemas.openxmlformats.org/officeDocument/2006/relationships/hyperlink" Target="mailto:huamanescobaryorslly@gmail.com" TargetMode="External"/><Relationship Id="rId190" Type="http://schemas.openxmlformats.org/officeDocument/2006/relationships/hyperlink" Target="mailto:wilderfranciscosilva@gmail.com" TargetMode="External"/><Relationship Id="rId204" Type="http://schemas.openxmlformats.org/officeDocument/2006/relationships/hyperlink" Target="mailto:astudillosoracio@gmail.com" TargetMode="External"/><Relationship Id="rId225" Type="http://schemas.openxmlformats.org/officeDocument/2006/relationships/hyperlink" Target="mailto:sarmientogallowimanfrancisco@gmail.com" TargetMode="External"/><Relationship Id="rId246" Type="http://schemas.openxmlformats.org/officeDocument/2006/relationships/hyperlink" Target="mailto:joaquinlachira480@gmail.com" TargetMode="External"/><Relationship Id="rId267" Type="http://schemas.openxmlformats.org/officeDocument/2006/relationships/hyperlink" Target="mailto:juarezcrisantodolmo@gmail.com" TargetMode="External"/><Relationship Id="rId106" Type="http://schemas.openxmlformats.org/officeDocument/2006/relationships/hyperlink" Target="mailto:omeromantillagomes57@gmail.com" TargetMode="External"/><Relationship Id="rId127" Type="http://schemas.openxmlformats.org/officeDocument/2006/relationships/hyperlink" Target="mailto:luischanduvi122@gmail.com" TargetMode="External"/><Relationship Id="rId10" Type="http://schemas.openxmlformats.org/officeDocument/2006/relationships/hyperlink" Target="mailto:juarezalnibar@gmail.com" TargetMode="External"/><Relationship Id="rId31" Type="http://schemas.openxmlformats.org/officeDocument/2006/relationships/hyperlink" Target="mailto:carlosgraciasosa143@gmail.com" TargetMode="External"/><Relationship Id="rId52" Type="http://schemas.openxmlformats.org/officeDocument/2006/relationships/hyperlink" Target="mailto:castromoreefrain@gmail.com" TargetMode="External"/><Relationship Id="rId73" Type="http://schemas.openxmlformats.org/officeDocument/2006/relationships/hyperlink" Target="mailto:liamsaidbolo@gmail.com" TargetMode="External"/><Relationship Id="rId94" Type="http://schemas.openxmlformats.org/officeDocument/2006/relationships/hyperlink" Target="mailto:luisjairollocllanu&#241;ez@gmail.com" TargetMode="External"/><Relationship Id="rId148" Type="http://schemas.openxmlformats.org/officeDocument/2006/relationships/hyperlink" Target="mailto:jesusmanuelseminariogarcia1@gmail.com" TargetMode="External"/><Relationship Id="rId169" Type="http://schemas.openxmlformats.org/officeDocument/2006/relationships/hyperlink" Target="mailto:luisfernandocastroorellana@gmail.com" TargetMode="External"/><Relationship Id="rId4" Type="http://schemas.openxmlformats.org/officeDocument/2006/relationships/hyperlink" Target="mailto:aldayrantonsilva@gmail.com" TargetMode="External"/><Relationship Id="rId180" Type="http://schemas.openxmlformats.org/officeDocument/2006/relationships/hyperlink" Target="mailto:daniellopezsalinas@gmail.com" TargetMode="External"/><Relationship Id="rId215" Type="http://schemas.openxmlformats.org/officeDocument/2006/relationships/hyperlink" Target="mailto:gomezcaldahir152@gmail.com" TargetMode="External"/><Relationship Id="rId236" Type="http://schemas.openxmlformats.org/officeDocument/2006/relationships/hyperlink" Target="mailto:yoveravictor87@gmail.com" TargetMode="External"/><Relationship Id="rId257" Type="http://schemas.openxmlformats.org/officeDocument/2006/relationships/hyperlink" Target="mailto:Ceverianoacostamorales6@gmail.com" TargetMode="External"/><Relationship Id="rId278" Type="http://schemas.openxmlformats.org/officeDocument/2006/relationships/vmlDrawing" Target="../drawings/vmlDrawing1.vml"/><Relationship Id="rId42" Type="http://schemas.openxmlformats.org/officeDocument/2006/relationships/hyperlink" Target="mailto:juan.gonzalespm@gmail.com" TargetMode="External"/><Relationship Id="rId84" Type="http://schemas.openxmlformats.org/officeDocument/2006/relationships/hyperlink" Target="mailto:ar7357686@gmail.com" TargetMode="External"/><Relationship Id="rId138" Type="http://schemas.openxmlformats.org/officeDocument/2006/relationships/hyperlink" Target="mailto:martinezadrianzenalexwilians@gmail.com" TargetMode="External"/><Relationship Id="rId191" Type="http://schemas.openxmlformats.org/officeDocument/2006/relationships/hyperlink" Target="mailto:cabad_85@hotmail.com" TargetMode="External"/><Relationship Id="rId205" Type="http://schemas.openxmlformats.org/officeDocument/2006/relationships/hyperlink" Target="mailto:fustamantew_libra@hotmail.com" TargetMode="External"/><Relationship Id="rId247" Type="http://schemas.openxmlformats.org/officeDocument/2006/relationships/hyperlink" Target="mailto:floresmendozajose674@gmail.com" TargetMode="External"/><Relationship Id="rId107" Type="http://schemas.openxmlformats.org/officeDocument/2006/relationships/hyperlink" Target="mailto:covenasdeivi@gmail.com" TargetMode="External"/><Relationship Id="rId11" Type="http://schemas.openxmlformats.org/officeDocument/2006/relationships/hyperlink" Target="mailto:boymoranwalter@gmail.com" TargetMode="External"/><Relationship Id="rId53" Type="http://schemas.openxmlformats.org/officeDocument/2006/relationships/hyperlink" Target="mailto:orpacoa92@gmail.com" TargetMode="External"/><Relationship Id="rId149" Type="http://schemas.openxmlformats.org/officeDocument/2006/relationships/hyperlink" Target="mailto:juancitolazaro13@gmail.com" TargetMode="External"/><Relationship Id="rId95" Type="http://schemas.openxmlformats.org/officeDocument/2006/relationships/hyperlink" Target="mailto:darcasal.83@hotmail.com" TargetMode="External"/><Relationship Id="rId160" Type="http://schemas.openxmlformats.org/officeDocument/2006/relationships/hyperlink" Target="mailto:educordova@gmail.com" TargetMode="External"/><Relationship Id="rId216" Type="http://schemas.openxmlformats.org/officeDocument/2006/relationships/hyperlink" Target="mailto:darwin.929.marisse2020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0" filterMode="1">
    <tabColor rgb="FF00B0F0"/>
    <pageSetUpPr fitToPage="1"/>
  </sheetPr>
  <dimension ref="A1:DF572"/>
  <sheetViews>
    <sheetView topLeftCell="A5" workbookViewId="0">
      <selection activeCell="C16" sqref="C16"/>
    </sheetView>
  </sheetViews>
  <sheetFormatPr baseColWidth="10" defaultColWidth="11.42578125" defaultRowHeight="15" outlineLevelCol="1"/>
  <cols>
    <col min="1" max="1" width="10.28515625" customWidth="1"/>
    <col min="2" max="2" width="9.7109375" customWidth="1"/>
    <col min="3" max="3" width="33.7109375" customWidth="1"/>
    <col min="4" max="4" width="11.7109375" customWidth="1"/>
    <col min="5" max="5" width="13.28515625" customWidth="1" outlineLevel="1"/>
    <col min="6" max="7" width="11" customWidth="1" outlineLevel="1"/>
    <col min="8" max="8" width="9.5703125" customWidth="1" outlineLevel="1"/>
    <col min="9" max="9" width="11.7109375" customWidth="1" outlineLevel="1"/>
    <col min="10" max="10" width="8.28515625" customWidth="1" outlineLevel="1"/>
    <col min="11" max="11" width="14.28515625" customWidth="1" outlineLevel="1"/>
    <col min="12" max="12" width="3" bestFit="1" customWidth="1" outlineLevel="1"/>
    <col min="13" max="14" width="3" customWidth="1" outlineLevel="1"/>
    <col min="15" max="15" width="7.7109375" bestFit="1" customWidth="1"/>
    <col min="16" max="16" width="9.42578125" customWidth="1"/>
    <col min="17" max="17" width="5.85546875" customWidth="1"/>
    <col min="18" max="18" width="7.140625" customWidth="1"/>
    <col min="19" max="25" width="2.7109375" hidden="1" customWidth="1" outlineLevel="1"/>
    <col min="26" max="26" width="1" hidden="1" customWidth="1" outlineLevel="1"/>
    <col min="27" max="33" width="2.7109375" hidden="1" customWidth="1" outlineLevel="1"/>
    <col min="34" max="34" width="1" hidden="1" customWidth="1" outlineLevel="1"/>
    <col min="35" max="41" width="2.7109375" hidden="1" customWidth="1" outlineLevel="1"/>
    <col min="42" max="42" width="0.5703125" hidden="1" customWidth="1" outlineLevel="1"/>
    <col min="43" max="49" width="2.7109375" hidden="1" customWidth="1" outlineLevel="1"/>
    <col min="50" max="50" width="0.7109375" hidden="1" customWidth="1" outlineLevel="1"/>
    <col min="51" max="53" width="2.7109375" hidden="1" customWidth="1" outlineLevel="1"/>
    <col min="54" max="54" width="3.42578125" customWidth="1" collapsed="1"/>
    <col min="55" max="56" width="3.85546875" customWidth="1"/>
    <col min="57" max="59" width="3.42578125" customWidth="1"/>
    <col min="60" max="60" width="0.7109375" customWidth="1"/>
    <col min="61" max="64" width="5.140625" customWidth="1"/>
    <col min="65" max="65" width="9.85546875" bestFit="1" customWidth="1"/>
    <col min="66" max="66" width="11.28515625" bestFit="1" customWidth="1"/>
    <col min="67" max="67" width="5" customWidth="1"/>
    <col min="68" max="69" width="10.7109375" customWidth="1"/>
    <col min="70" max="70" width="7.5703125" bestFit="1" customWidth="1"/>
    <col min="71" max="71" width="10.7109375" customWidth="1"/>
    <col min="72" max="74" width="8.28515625" customWidth="1" outlineLevel="1"/>
    <col min="75" max="75" width="11.7109375" customWidth="1"/>
    <col min="76" max="76" width="10.7109375" customWidth="1"/>
    <col min="77" max="77" width="4.85546875" customWidth="1" outlineLevel="1"/>
    <col min="78" max="78" width="11.28515625" customWidth="1" outlineLevel="1"/>
    <col min="79" max="79" width="10.42578125" customWidth="1" outlineLevel="1"/>
    <col min="80" max="80" width="4.85546875" customWidth="1" outlineLevel="1"/>
    <col min="81" max="81" width="11" customWidth="1" outlineLevel="1"/>
    <col min="82" max="82" width="11.42578125" customWidth="1"/>
    <col min="83" max="83" width="7.7109375" customWidth="1"/>
    <col min="84" max="84" width="11.42578125" bestFit="1" customWidth="1"/>
    <col min="85" max="85" width="10.85546875" bestFit="1" customWidth="1" outlineLevel="1"/>
    <col min="86" max="86" width="9.7109375" customWidth="1" outlineLevel="1"/>
    <col min="87" max="87" width="8.85546875" customWidth="1" outlineLevel="1"/>
    <col min="88" max="88" width="9.42578125" customWidth="1" outlineLevel="1"/>
    <col min="89" max="89" width="10.5703125" customWidth="1" outlineLevel="1"/>
    <col min="90" max="90" width="10" customWidth="1" outlineLevel="1"/>
    <col min="91" max="91" width="10.42578125" customWidth="1" outlineLevel="1"/>
    <col min="92" max="92" width="8.85546875" customWidth="1" outlineLevel="1"/>
    <col min="93" max="93" width="9.42578125" customWidth="1" outlineLevel="1"/>
    <col min="94" max="94" width="9.85546875" customWidth="1" outlineLevel="1"/>
    <col min="95" max="95" width="11.28515625" bestFit="1" customWidth="1"/>
    <col min="96" max="96" width="11.28515625" customWidth="1"/>
    <col min="97" max="97" width="11.42578125" customWidth="1"/>
    <col min="98" max="98" width="11.42578125" bestFit="1" customWidth="1"/>
    <col min="99" max="99" width="10" bestFit="1" customWidth="1"/>
    <col min="100" max="100" width="10.42578125" customWidth="1"/>
    <col min="101" max="101" width="10.140625" customWidth="1"/>
    <col min="102" max="102" width="13.140625" bestFit="1" customWidth="1"/>
    <col min="103" max="104" width="11.42578125" customWidth="1"/>
    <col min="110" max="110" width="17.140625" customWidth="1"/>
  </cols>
  <sheetData>
    <row r="1" spans="1:110" ht="3.2" customHeight="1">
      <c r="A1" s="1"/>
      <c r="B1" s="31">
        <v>31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10" s="2" customFormat="1">
      <c r="A2" s="72">
        <v>1</v>
      </c>
      <c r="B2" s="32">
        <v>42370</v>
      </c>
      <c r="C2" s="33" t="s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</row>
    <row r="3" spans="1:110" ht="6" customHeight="1" thickBot="1">
      <c r="A3" s="1"/>
      <c r="B3" s="7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1:110" s="2" customFormat="1" ht="12">
      <c r="A4" s="3"/>
      <c r="B4" s="75" t="s">
        <v>1</v>
      </c>
      <c r="C4" s="76" t="e">
        <f>#REF!</f>
        <v>#REF!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77"/>
    </row>
    <row r="5" spans="1:110" s="2" customFormat="1" ht="12">
      <c r="A5" s="3"/>
      <c r="B5" s="78" t="s">
        <v>2</v>
      </c>
      <c r="C5" s="79" t="e">
        <f>#REF!</f>
        <v>#REF!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81"/>
      <c r="CF5" s="81"/>
      <c r="CG5" s="81"/>
      <c r="CH5" s="81"/>
      <c r="CI5" s="81"/>
      <c r="CJ5" s="81"/>
      <c r="CK5" s="81"/>
      <c r="CL5" s="81"/>
      <c r="CM5" s="81"/>
      <c r="CN5" s="81"/>
      <c r="CO5" s="81"/>
      <c r="CP5" s="81"/>
      <c r="CQ5" s="81"/>
      <c r="CR5" s="81"/>
      <c r="CS5" s="81"/>
      <c r="CT5" s="81"/>
      <c r="CU5" s="81"/>
      <c r="CV5" s="81"/>
      <c r="CW5" s="81"/>
    </row>
    <row r="6" spans="1:110" s="2" customFormat="1" ht="12">
      <c r="A6" s="3"/>
      <c r="B6" s="78" t="s">
        <v>3</v>
      </c>
      <c r="C6" s="82" t="s">
        <v>4</v>
      </c>
      <c r="D6" s="3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81"/>
      <c r="CF6" s="81"/>
      <c r="CG6" s="81"/>
      <c r="CH6" s="81"/>
      <c r="CI6" s="81"/>
      <c r="CJ6" s="81"/>
      <c r="CK6" s="81"/>
      <c r="CL6" s="81"/>
      <c r="CM6" s="81"/>
      <c r="CN6" s="81"/>
      <c r="CO6" s="81"/>
      <c r="CP6" s="81"/>
      <c r="CQ6" s="81"/>
      <c r="CR6" s="81"/>
      <c r="CS6" s="81"/>
      <c r="CT6" s="81"/>
      <c r="CU6" s="81"/>
      <c r="CV6" s="81"/>
      <c r="CW6" s="81"/>
    </row>
    <row r="7" spans="1:110" s="2" customFormat="1" ht="12">
      <c r="A7" s="3"/>
      <c r="B7" s="83" t="s">
        <v>5</v>
      </c>
      <c r="C7" s="84" t="s">
        <v>6</v>
      </c>
      <c r="D7" s="3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81"/>
      <c r="CQ7" s="85"/>
      <c r="CR7" s="85"/>
      <c r="CS7" s="81"/>
      <c r="CT7" s="81"/>
      <c r="CU7" s="81"/>
      <c r="CV7" s="81"/>
      <c r="CW7" s="81"/>
    </row>
    <row r="8" spans="1:110" s="2" customFormat="1" ht="12">
      <c r="A8" s="3"/>
      <c r="B8" s="86" t="s">
        <v>7</v>
      </c>
      <c r="C8" s="87" t="s">
        <v>8</v>
      </c>
      <c r="D8" s="3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81"/>
      <c r="CF8" s="81"/>
      <c r="CG8" s="81"/>
      <c r="CH8" s="81"/>
      <c r="CI8" s="81"/>
      <c r="CJ8" s="81"/>
      <c r="CK8" s="81"/>
      <c r="CL8" s="81"/>
      <c r="CM8" s="81"/>
      <c r="CN8" s="81"/>
      <c r="CO8" s="81"/>
      <c r="CP8" s="81"/>
      <c r="CQ8" s="85"/>
      <c r="CR8" s="85"/>
      <c r="CS8" s="81"/>
      <c r="CT8" s="81"/>
      <c r="CU8" s="81"/>
      <c r="CV8" s="81"/>
      <c r="CW8" s="81"/>
    </row>
    <row r="9" spans="1:110" s="2" customFormat="1" ht="19.5" customHeight="1" thickBot="1">
      <c r="A9" s="3"/>
      <c r="B9" s="88" t="s">
        <v>9</v>
      </c>
      <c r="C9" s="89" t="e">
        <f>#REF!</f>
        <v>#REF!</v>
      </c>
      <c r="D9" s="80"/>
      <c r="E9" s="34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90"/>
      <c r="CR9" s="90"/>
      <c r="CS9" s="35"/>
      <c r="CT9" s="35"/>
      <c r="CU9" s="35"/>
      <c r="CV9" s="35"/>
      <c r="CW9" s="35"/>
    </row>
    <row r="10" spans="1:110" ht="6.75" customHeight="1" thickBot="1">
      <c r="A10" s="1"/>
      <c r="B10" s="36"/>
      <c r="C10" s="37"/>
      <c r="D10" s="38"/>
      <c r="E10" s="39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1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</row>
    <row r="11" spans="1:110" ht="24" customHeight="1" thickBot="1">
      <c r="A11" s="41"/>
      <c r="B11" s="41"/>
      <c r="C11" s="42" t="s">
        <v>10</v>
      </c>
      <c r="D11" s="42"/>
      <c r="E11" s="43" t="s">
        <v>11</v>
      </c>
      <c r="F11" s="43" t="s">
        <v>12</v>
      </c>
      <c r="G11" s="44"/>
      <c r="H11" s="44"/>
      <c r="I11" s="44"/>
      <c r="J11" s="44"/>
      <c r="K11" s="44"/>
      <c r="L11" s="44"/>
      <c r="M11" s="44"/>
      <c r="N11" s="44"/>
      <c r="O11" s="45"/>
      <c r="P11" s="41"/>
      <c r="Q11" s="41"/>
      <c r="R11" s="732" t="s">
        <v>13</v>
      </c>
      <c r="S11" s="734" t="s">
        <v>14</v>
      </c>
      <c r="T11" s="735"/>
      <c r="U11" s="735"/>
      <c r="V11" s="735"/>
      <c r="W11" s="735"/>
      <c r="X11" s="735"/>
      <c r="Y11" s="735"/>
      <c r="Z11" s="735"/>
      <c r="AA11" s="735"/>
      <c r="AB11" s="735"/>
      <c r="AC11" s="735"/>
      <c r="AD11" s="735"/>
      <c r="AE11" s="735"/>
      <c r="AF11" s="735"/>
      <c r="AG11" s="735"/>
      <c r="AH11" s="735"/>
      <c r="AI11" s="735"/>
      <c r="AJ11" s="735"/>
      <c r="AK11" s="735"/>
      <c r="AL11" s="735"/>
      <c r="AM11" s="735"/>
      <c r="AN11" s="735"/>
      <c r="AO11" s="735"/>
      <c r="AP11" s="735"/>
      <c r="AQ11" s="735"/>
      <c r="AR11" s="735"/>
      <c r="AS11" s="735"/>
      <c r="AT11" s="735"/>
      <c r="AU11" s="735"/>
      <c r="AV11" s="735"/>
      <c r="AW11" s="735"/>
      <c r="AX11" s="735"/>
      <c r="AY11" s="735"/>
      <c r="AZ11" s="735"/>
      <c r="BA11" s="735"/>
      <c r="BB11" s="735"/>
      <c r="BC11" s="735"/>
      <c r="BD11" s="735"/>
      <c r="BE11" s="735"/>
      <c r="BF11" s="735"/>
      <c r="BG11" s="735"/>
      <c r="BH11" s="735"/>
      <c r="BI11" s="735"/>
      <c r="BJ11" s="735"/>
      <c r="BK11" s="735"/>
      <c r="BL11" s="735"/>
      <c r="BM11" s="736"/>
      <c r="BN11" s="737" t="s">
        <v>15</v>
      </c>
      <c r="BO11" s="738"/>
      <c r="BP11" s="738"/>
      <c r="BQ11" s="738"/>
      <c r="BR11" s="738"/>
      <c r="BS11" s="738"/>
      <c r="BT11" s="738"/>
      <c r="BU11" s="738"/>
      <c r="BV11" s="738"/>
      <c r="BW11" s="738"/>
      <c r="BX11" s="738"/>
      <c r="BY11" s="738"/>
      <c r="BZ11" s="738"/>
      <c r="CA11" s="738"/>
      <c r="CB11" s="738"/>
      <c r="CC11" s="739"/>
      <c r="CD11" s="91"/>
      <c r="CE11" s="43" t="s">
        <v>16</v>
      </c>
      <c r="CF11" s="740" t="s">
        <v>17</v>
      </c>
      <c r="CG11" s="741"/>
      <c r="CH11" s="741"/>
      <c r="CI11" s="741"/>
      <c r="CJ11" s="741"/>
      <c r="CK11" s="741"/>
      <c r="CL11" s="741"/>
      <c r="CM11" s="741"/>
      <c r="CN11" s="741"/>
      <c r="CO11" s="741"/>
      <c r="CP11" s="741"/>
      <c r="CQ11" s="742"/>
      <c r="CR11" s="92"/>
      <c r="CS11" s="93"/>
      <c r="CT11" s="94" t="s">
        <v>18</v>
      </c>
      <c r="CU11" s="740" t="s">
        <v>19</v>
      </c>
      <c r="CV11" s="741"/>
      <c r="CW11" s="741"/>
      <c r="CX11" s="742"/>
      <c r="CY11" s="95"/>
    </row>
    <row r="12" spans="1:110" ht="62.45" customHeight="1" thickBot="1">
      <c r="A12" s="46"/>
      <c r="B12" s="46" t="s">
        <v>20</v>
      </c>
      <c r="C12" s="47" t="s">
        <v>21</v>
      </c>
      <c r="D12" s="47"/>
      <c r="E12" s="48" t="s">
        <v>22</v>
      </c>
      <c r="F12" s="48" t="s">
        <v>23</v>
      </c>
      <c r="G12" s="49"/>
      <c r="H12" s="49"/>
      <c r="I12" s="49"/>
      <c r="J12" s="49" t="s">
        <v>3</v>
      </c>
      <c r="K12" s="49"/>
      <c r="L12" s="50" t="s">
        <v>24</v>
      </c>
      <c r="M12" s="50"/>
      <c r="N12" s="51" t="s">
        <v>25</v>
      </c>
      <c r="O12" s="52"/>
      <c r="P12" s="46"/>
      <c r="Q12" s="46" t="s">
        <v>3</v>
      </c>
      <c r="R12" s="733"/>
      <c r="S12" s="743" t="s">
        <v>26</v>
      </c>
      <c r="T12" s="744"/>
      <c r="U12" s="744"/>
      <c r="V12" s="744"/>
      <c r="W12" s="744"/>
      <c r="X12" s="744"/>
      <c r="Y12" s="744"/>
      <c r="Z12" s="744"/>
      <c r="AA12" s="744"/>
      <c r="AB12" s="744"/>
      <c r="AC12" s="744"/>
      <c r="AD12" s="744"/>
      <c r="AE12" s="744"/>
      <c r="AF12" s="744"/>
      <c r="AG12" s="744"/>
      <c r="AH12" s="744"/>
      <c r="AI12" s="744"/>
      <c r="AJ12" s="744"/>
      <c r="AK12" s="744"/>
      <c r="AL12" s="744"/>
      <c r="AM12" s="744"/>
      <c r="AN12" s="744"/>
      <c r="AO12" s="744"/>
      <c r="AP12" s="744"/>
      <c r="AQ12" s="744"/>
      <c r="AR12" s="744"/>
      <c r="AS12" s="744"/>
      <c r="AT12" s="744"/>
      <c r="AU12" s="744"/>
      <c r="AV12" s="744"/>
      <c r="AW12" s="744"/>
      <c r="AX12" s="744"/>
      <c r="AY12" s="744"/>
      <c r="AZ12" s="744"/>
      <c r="BA12" s="744"/>
      <c r="BB12" s="744"/>
      <c r="BC12" s="744"/>
      <c r="BD12" s="744"/>
      <c r="BE12" s="744"/>
      <c r="BF12" s="744"/>
      <c r="BG12" s="745"/>
      <c r="BH12" s="96"/>
      <c r="BI12" s="743" t="s">
        <v>27</v>
      </c>
      <c r="BJ12" s="744"/>
      <c r="BK12" s="744"/>
      <c r="BL12" s="745"/>
      <c r="BM12" s="97" t="s">
        <v>28</v>
      </c>
      <c r="BN12" s="98" t="s">
        <v>29</v>
      </c>
      <c r="BO12" s="48"/>
      <c r="BP12" s="99">
        <v>30</v>
      </c>
      <c r="BQ12" s="100" t="s">
        <v>30</v>
      </c>
      <c r="BR12" s="99"/>
      <c r="BS12" s="99"/>
      <c r="BT12" s="746" t="s">
        <v>31</v>
      </c>
      <c r="BU12" s="747"/>
      <c r="BV12" s="748"/>
      <c r="BW12" s="101">
        <v>750</v>
      </c>
      <c r="BX12" s="102" t="s">
        <v>32</v>
      </c>
      <c r="BY12" s="103" t="s">
        <v>33</v>
      </c>
      <c r="BZ12" s="102" t="s">
        <v>34</v>
      </c>
      <c r="CA12" s="102" t="s">
        <v>35</v>
      </c>
      <c r="CB12" s="103" t="s">
        <v>36</v>
      </c>
      <c r="CC12" s="102" t="s">
        <v>37</v>
      </c>
      <c r="CD12" s="104"/>
      <c r="CE12" s="105" t="s">
        <v>38</v>
      </c>
      <c r="CF12" s="106" t="s">
        <v>39</v>
      </c>
      <c r="CG12" s="107" t="s">
        <v>40</v>
      </c>
      <c r="CH12" s="107" t="s">
        <v>41</v>
      </c>
      <c r="CI12" s="749" t="s">
        <v>42</v>
      </c>
      <c r="CJ12" s="750"/>
      <c r="CK12" s="107" t="s">
        <v>43</v>
      </c>
      <c r="CL12" s="108" t="s">
        <v>44</v>
      </c>
      <c r="CM12" s="109" t="s">
        <v>45</v>
      </c>
      <c r="CN12" s="110" t="s">
        <v>46</v>
      </c>
      <c r="CO12" s="111"/>
      <c r="CP12" s="111" t="s">
        <v>47</v>
      </c>
      <c r="CQ12" s="112" t="s">
        <v>48</v>
      </c>
      <c r="CR12" s="113"/>
      <c r="CS12" s="103"/>
      <c r="CT12" s="114" t="s">
        <v>49</v>
      </c>
      <c r="CU12" s="115" t="s">
        <v>50</v>
      </c>
      <c r="CV12" s="115" t="s">
        <v>51</v>
      </c>
      <c r="CW12" s="115" t="s">
        <v>52</v>
      </c>
      <c r="CX12" s="116" t="s">
        <v>45</v>
      </c>
      <c r="CY12" s="117" t="s">
        <v>53</v>
      </c>
    </row>
    <row r="13" spans="1:110" ht="45" customHeight="1" thickBot="1">
      <c r="A13" s="53" t="s">
        <v>54</v>
      </c>
      <c r="B13" s="54" t="s">
        <v>55</v>
      </c>
      <c r="C13" s="55" t="s">
        <v>56</v>
      </c>
      <c r="D13" s="56" t="s">
        <v>57</v>
      </c>
      <c r="E13" s="53" t="s">
        <v>58</v>
      </c>
      <c r="F13" s="53" t="s">
        <v>59</v>
      </c>
      <c r="G13" s="57" t="s">
        <v>60</v>
      </c>
      <c r="H13" s="57" t="s">
        <v>61</v>
      </c>
      <c r="I13" s="57" t="s">
        <v>62</v>
      </c>
      <c r="J13" s="57" t="s">
        <v>63</v>
      </c>
      <c r="K13" s="57" t="s">
        <v>64</v>
      </c>
      <c r="L13" s="58" t="s">
        <v>65</v>
      </c>
      <c r="M13" s="58" t="s">
        <v>66</v>
      </c>
      <c r="N13" s="58" t="s">
        <v>67</v>
      </c>
      <c r="O13" s="59" t="s">
        <v>68</v>
      </c>
      <c r="P13" s="54" t="s">
        <v>69</v>
      </c>
      <c r="Q13" s="54" t="s">
        <v>70</v>
      </c>
      <c r="R13" s="118" t="s">
        <v>71</v>
      </c>
      <c r="S13" s="119">
        <v>42005</v>
      </c>
      <c r="T13" s="119">
        <f t="shared" ref="T13:AG13" si="0">+S13+1</f>
        <v>42006</v>
      </c>
      <c r="U13" s="119">
        <f t="shared" si="0"/>
        <v>42007</v>
      </c>
      <c r="V13" s="119">
        <f t="shared" si="0"/>
        <v>42008</v>
      </c>
      <c r="W13" s="119">
        <f t="shared" si="0"/>
        <v>42009</v>
      </c>
      <c r="X13" s="119">
        <f t="shared" si="0"/>
        <v>42010</v>
      </c>
      <c r="Y13" s="119">
        <f t="shared" si="0"/>
        <v>42011</v>
      </c>
      <c r="Z13" s="120"/>
      <c r="AA13" s="119">
        <f>+Y13+1</f>
        <v>42012</v>
      </c>
      <c r="AB13" s="119">
        <f t="shared" si="0"/>
        <v>42013</v>
      </c>
      <c r="AC13" s="119">
        <f t="shared" si="0"/>
        <v>42014</v>
      </c>
      <c r="AD13" s="119">
        <f t="shared" si="0"/>
        <v>42015</v>
      </c>
      <c r="AE13" s="119">
        <f t="shared" si="0"/>
        <v>42016</v>
      </c>
      <c r="AF13" s="119">
        <f t="shared" si="0"/>
        <v>42017</v>
      </c>
      <c r="AG13" s="119">
        <f t="shared" si="0"/>
        <v>42018</v>
      </c>
      <c r="AH13" s="120"/>
      <c r="AI13" s="119">
        <f>+AG13+1</f>
        <v>42019</v>
      </c>
      <c r="AJ13" s="119">
        <f t="shared" ref="AJ13:AO13" si="1">+AI13+1</f>
        <v>42020</v>
      </c>
      <c r="AK13" s="119">
        <f t="shared" si="1"/>
        <v>42021</v>
      </c>
      <c r="AL13" s="119">
        <f t="shared" si="1"/>
        <v>42022</v>
      </c>
      <c r="AM13" s="119">
        <f t="shared" si="1"/>
        <v>42023</v>
      </c>
      <c r="AN13" s="119">
        <f t="shared" si="1"/>
        <v>42024</v>
      </c>
      <c r="AO13" s="119">
        <f t="shared" si="1"/>
        <v>42025</v>
      </c>
      <c r="AP13" s="120"/>
      <c r="AQ13" s="119">
        <f>+AO13+1</f>
        <v>42026</v>
      </c>
      <c r="AR13" s="119">
        <f t="shared" ref="AR13:AW13" si="2">+AQ13+1</f>
        <v>42027</v>
      </c>
      <c r="AS13" s="119">
        <f t="shared" si="2"/>
        <v>42028</v>
      </c>
      <c r="AT13" s="119">
        <f t="shared" si="2"/>
        <v>42029</v>
      </c>
      <c r="AU13" s="119">
        <f t="shared" si="2"/>
        <v>42030</v>
      </c>
      <c r="AV13" s="119">
        <f t="shared" si="2"/>
        <v>42031</v>
      </c>
      <c r="AW13" s="119">
        <f t="shared" si="2"/>
        <v>42032</v>
      </c>
      <c r="AX13" s="120"/>
      <c r="AY13" s="119">
        <f>+AW13+1</f>
        <v>42033</v>
      </c>
      <c r="AZ13" s="119">
        <f>+AY13+1</f>
        <v>42034</v>
      </c>
      <c r="BA13" s="119">
        <f>+AZ13+1</f>
        <v>42035</v>
      </c>
      <c r="BB13" s="121" t="s">
        <v>72</v>
      </c>
      <c r="BC13" s="122" t="s">
        <v>73</v>
      </c>
      <c r="BD13" s="123" t="s">
        <v>74</v>
      </c>
      <c r="BE13" s="123" t="s">
        <v>75</v>
      </c>
      <c r="BF13" s="123" t="s">
        <v>76</v>
      </c>
      <c r="BG13" s="123" t="s">
        <v>77</v>
      </c>
      <c r="BH13" s="124"/>
      <c r="BI13" s="125" t="s">
        <v>78</v>
      </c>
      <c r="BJ13" s="125">
        <v>0.6</v>
      </c>
      <c r="BK13" s="125">
        <v>1</v>
      </c>
      <c r="BL13" s="126" t="s">
        <v>79</v>
      </c>
      <c r="BM13" s="127" t="s">
        <v>80</v>
      </c>
      <c r="BN13" s="53" t="s">
        <v>81</v>
      </c>
      <c r="BO13" s="128" t="s">
        <v>82</v>
      </c>
      <c r="BP13" s="129" t="s">
        <v>83</v>
      </c>
      <c r="BQ13" s="53" t="s">
        <v>84</v>
      </c>
      <c r="BR13" s="53" t="s">
        <v>75</v>
      </c>
      <c r="BS13" s="53" t="s">
        <v>85</v>
      </c>
      <c r="BT13" s="130">
        <v>0.6</v>
      </c>
      <c r="BU13" s="130">
        <v>1</v>
      </c>
      <c r="BV13" s="53" t="s">
        <v>79</v>
      </c>
      <c r="BW13" s="131" t="s">
        <v>86</v>
      </c>
      <c r="BX13" s="132">
        <v>7.2</v>
      </c>
      <c r="BY13" s="53" t="s">
        <v>87</v>
      </c>
      <c r="BZ13" s="56" t="s">
        <v>88</v>
      </c>
      <c r="CA13" s="133">
        <v>0.15</v>
      </c>
      <c r="CB13" s="53" t="s">
        <v>89</v>
      </c>
      <c r="CC13" s="133">
        <v>0.1</v>
      </c>
      <c r="CD13" s="134" t="s">
        <v>90</v>
      </c>
      <c r="CE13" s="135" t="s">
        <v>62</v>
      </c>
      <c r="CF13" s="136">
        <v>0.13</v>
      </c>
      <c r="CG13" s="134" t="s">
        <v>91</v>
      </c>
      <c r="CH13" s="134" t="s">
        <v>92</v>
      </c>
      <c r="CI13" s="137" t="s">
        <v>93</v>
      </c>
      <c r="CJ13" s="138" t="s">
        <v>94</v>
      </c>
      <c r="CK13" s="134" t="s">
        <v>95</v>
      </c>
      <c r="CL13" s="139">
        <v>0.01</v>
      </c>
      <c r="CM13" s="140" t="s">
        <v>96</v>
      </c>
      <c r="CN13" s="141" t="s">
        <v>97</v>
      </c>
      <c r="CO13" s="141" t="s">
        <v>98</v>
      </c>
      <c r="CP13" s="141" t="s">
        <v>99</v>
      </c>
      <c r="CQ13" s="141" t="s">
        <v>100</v>
      </c>
      <c r="CR13" s="134" t="s">
        <v>101</v>
      </c>
      <c r="CS13" s="57" t="s">
        <v>102</v>
      </c>
      <c r="CT13" s="142" t="s">
        <v>103</v>
      </c>
      <c r="CU13" s="143">
        <v>0.09</v>
      </c>
      <c r="CV13" s="139">
        <v>1.5299999999999999E-2</v>
      </c>
      <c r="CW13" s="139">
        <v>0.01</v>
      </c>
      <c r="CX13" s="144" t="s">
        <v>104</v>
      </c>
      <c r="CY13" s="145" t="s">
        <v>105</v>
      </c>
      <c r="CZ13" s="146" t="s">
        <v>106</v>
      </c>
      <c r="DA13" s="146" t="s">
        <v>107</v>
      </c>
      <c r="DB13" s="146" t="s">
        <v>108</v>
      </c>
      <c r="DF13" s="147" t="s">
        <v>109</v>
      </c>
    </row>
    <row r="14" spans="1:110" ht="17.45" customHeight="1">
      <c r="A14" s="148" t="s">
        <v>6</v>
      </c>
      <c r="B14" s="60" t="s">
        <v>110</v>
      </c>
      <c r="C14" s="61" t="s">
        <v>111</v>
      </c>
      <c r="D14" s="149">
        <v>20352</v>
      </c>
      <c r="E14" s="150">
        <v>0</v>
      </c>
      <c r="F14" s="151">
        <v>42311</v>
      </c>
      <c r="G14" s="66" t="s">
        <v>112</v>
      </c>
      <c r="H14" s="66" t="s">
        <v>113</v>
      </c>
      <c r="I14" s="152" t="s">
        <v>114</v>
      </c>
      <c r="J14" s="152" t="s">
        <v>115</v>
      </c>
      <c r="K14" s="152" t="s">
        <v>116</v>
      </c>
      <c r="L14" s="67" t="s">
        <v>117</v>
      </c>
      <c r="M14" s="67">
        <v>1</v>
      </c>
      <c r="N14" s="67"/>
      <c r="O14" s="68" t="s">
        <v>118</v>
      </c>
      <c r="P14" s="153" t="s">
        <v>119</v>
      </c>
      <c r="Q14" s="69"/>
      <c r="R14" s="154">
        <v>0</v>
      </c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5">
        <f>IF(B14&lt;&gt;"",COUNTIF(S14:BA14,"A")+COUNTIF(S14:BA14,"S")+BC14,"")</f>
        <v>22</v>
      </c>
      <c r="BC14" s="156">
        <v>22</v>
      </c>
      <c r="BD14" s="157">
        <f>IF(B14&lt;&gt;"",COUNTIF(S14:BA14,"D"),"")</f>
        <v>0</v>
      </c>
      <c r="BE14" s="155">
        <f>IF(B14&lt;&gt;"",COUNTIF(S14:BA14,"F"),"")</f>
        <v>0</v>
      </c>
      <c r="BF14" s="157">
        <f>IF(B14&lt;&gt;"",COUNTIF(S14:BA14,"X"),"")</f>
        <v>0</v>
      </c>
      <c r="BG14" s="158">
        <f>IF(BB14&lt;&gt;"",(COUNTIFS(S14:BA14,"A")+COUNTIFS(S14:BA14,"D")+COUNTIFS(S14:BA14,"F")+COUNTIFS(S14:BA14,"S")),"")</f>
        <v>0</v>
      </c>
      <c r="BH14" s="159"/>
      <c r="BI14" s="157">
        <f>+BC14*8</f>
        <v>176</v>
      </c>
      <c r="BJ14" s="160"/>
      <c r="BK14" s="160"/>
      <c r="BL14" s="160"/>
      <c r="BM14" s="161" t="e">
        <v>#NAME?</v>
      </c>
      <c r="BN14" s="162" t="e">
        <f>IF(AND(H14&lt;&gt;"EVENTUAL",O14="HABIL",BM14&lt;&gt;""),BB14*BM14,"")</f>
        <v>#NAME?</v>
      </c>
      <c r="BO14" s="163">
        <f>IF(AND(H14="EVENTUAL",O14="HABIL",B14&lt;&gt;""),P14,0)</f>
        <v>0</v>
      </c>
      <c r="BP14" s="164" t="e">
        <f>IF(AND(BB14&gt;0,O14="HABIL",BM14&lt;&gt;"",H14&lt;&gt;"EMPLEADO"),(BM14/6*BB14)," ")</f>
        <v>#NAME?</v>
      </c>
      <c r="BQ14" s="165" t="e">
        <v>#NAME?</v>
      </c>
      <c r="BR14" s="166"/>
      <c r="BS14" s="167" t="str">
        <f>IF(AND(BF14&gt;0,O14="HABIL"),(P14/$B$1*-BF14)," ")</f>
        <v xml:space="preserve"> </v>
      </c>
      <c r="BT14" s="168" t="str">
        <f>IF(AND(B14&gt;0,BJ14&gt;0),((BM14/8)*(BJ14*1.6)),"")</f>
        <v/>
      </c>
      <c r="BU14" s="168" t="str">
        <f>IF(AND(B14&gt;0,BK14&gt;0),((BM14/8)*(BK14*2)),"")</f>
        <v/>
      </c>
      <c r="BV14" s="168" t="str">
        <f>IF(AND(B14&gt;0,BL14&gt;0),((BM14/8)*(BL14*1.35)),"")</f>
        <v/>
      </c>
      <c r="BW14" s="169" t="str">
        <f>IF(AND(R14&gt;=1,H14="EMPLEADO"),$BW$12*10%,IF(AND(H14="PEON",R14&gt;=1),(BM14*30/360*BB14*R14),IF(AND(H14="OFICIAL",R14&gt;=1),(BM14*30/360*BB14*R14),IF(AND(H14="OPERARIO",R14&gt;=1),(BM14*30/360*BB14*R14),""))))</f>
        <v/>
      </c>
      <c r="BX14" s="165" t="e">
        <v>#NAME?</v>
      </c>
      <c r="BY14" s="157"/>
      <c r="BZ14" s="170" t="e">
        <v>#NAME?</v>
      </c>
      <c r="CA14" s="170" t="e">
        <v>#NAME?</v>
      </c>
      <c r="CB14" s="157"/>
      <c r="CC14" s="170" t="e">
        <v>#NAME?</v>
      </c>
      <c r="CD14" s="171" t="e">
        <f>IF(AND(B14&lt;&gt;"",O14="HABIL"),(SUM(BN14:CC14)-BO14),0)</f>
        <v>#NAME?</v>
      </c>
      <c r="CE14" s="157" t="e">
        <f>IF(AND(CD14&gt;0,I14="ONP"),1,IF(AND(CD14&gt;0,I14&lt;&gt;"ONP"),2,""))</f>
        <v>#NAME?</v>
      </c>
      <c r="CF14" s="165" t="e">
        <f>IF(AND(CE14=1,O14="HABIL",H14="EMPLEADO"),(CD14-SUM(BX14:CA14))*$CF$13,IF(AND(CE14=1,O14="HABIL",H14&lt;&gt;"EMPLEADO"),(CD14-SUM(BW14:CA14))*$CF$13,0))</f>
        <v>#NAME?</v>
      </c>
      <c r="CG14" s="172" t="e">
        <v>#NAME?</v>
      </c>
      <c r="CH14" s="172" t="e">
        <v>#NAME?</v>
      </c>
      <c r="CI14" s="173" t="e">
        <v>#NAME?</v>
      </c>
      <c r="CJ14" s="173"/>
      <c r="CK14" s="172" t="e">
        <v>#NAME?</v>
      </c>
      <c r="CL14" s="172" t="e">
        <v>#NAME?</v>
      </c>
      <c r="CM14" s="173" t="e">
        <f>IF(CE14=2,SUM(CG14:CK14)-SUM(CI14:CJ14),"")</f>
        <v>#NAME?</v>
      </c>
      <c r="CN14" s="172">
        <f>IF(AND(B14&lt;&gt;"",O14&lt;&gt;"EMPLEADO",BB14&gt;=1,BB14&lt;=7),10/7*BB14,IF(AND(B14&lt;&gt;"",O14&lt;&gt;"EMPLEADO",BB14&gt;=8,BB14&lt;=30),40/30*BB14,0))</f>
        <v>29.333333333333332</v>
      </c>
      <c r="CO14" s="173">
        <f>IF(AND(B14&lt;&gt;"",N14&lt;&gt;"",BB14&gt;=5,BB14&lt;=17),15,0)</f>
        <v>0</v>
      </c>
      <c r="CP14" s="174">
        <f>IF(AND(B14&lt;&gt;"",L14="1",O14="HABIL",BB14&gt;0),5,"")</f>
        <v>5</v>
      </c>
      <c r="CQ14" s="172" t="e">
        <f>IF(AND(B14&lt;&gt;"",H14&lt;&gt;"EMPLEADO",O14="HABIL"),SUM(BN14:BP14)*2%," ")</f>
        <v>#NAME?</v>
      </c>
      <c r="CR14" s="173"/>
      <c r="CS14" s="175" t="e">
        <f>SUM(CF14:CL14)+SUM(CN14:CQ14)-SUM(CI14:CJ14)</f>
        <v>#NAME?</v>
      </c>
      <c r="CT14" s="173" t="e">
        <f>IF(AND(B14&lt;&gt;"",O14&lt;&gt;"",BB14&lt;&gt;""),CD14-CS14,"")</f>
        <v>#NAME?</v>
      </c>
      <c r="CU14" s="173" t="e">
        <f>IF(AND(BB14&lt;&gt;"",H14="EMPLEADO",(CD14-SUM(BX14:CA14))*9%&lt;67.5,(CD14-SUM(BX14:CA14))*9%&lt;&gt;0),67.5,IF(AND(BB14&lt;&gt;"",H14&lt;&gt;"EMPLEADO",(CD14-SUM(BW14:CA14))*9%&lt;67.5,(CD14-SUM(BW14:CA14))*9%&lt;&gt;0),67.5,(CD14-SUM(BX14:CA14))*9%))</f>
        <v>#NAME?</v>
      </c>
      <c r="CV14" s="172" t="e">
        <f>IF(AND(B14&lt;&gt;"",H14&lt;&gt;"EMPLEADO",O14="HABIL",M14=1),(CD14-SUM(BX14:CA14))*1.53%,IF(AND(B14&lt;&gt;"",H14="EMPLEADO",O14="HABIL",M14=1),(CD14-SUM(BW14:CA14))*1.53%,""))</f>
        <v>#NAME?</v>
      </c>
      <c r="CW14" s="173" t="e">
        <v>#NAME?</v>
      </c>
      <c r="CX14" s="173" t="e">
        <f>IF(CD14&gt;0,SUM(CU14:CW14),"")</f>
        <v>#NAME?</v>
      </c>
      <c r="CY14" s="176">
        <f>IF(BB14&lt;&gt;"",(BG14+BD14-BF14),"")</f>
        <v>0</v>
      </c>
      <c r="CZ14" s="177" t="e">
        <f t="shared" ref="CZ14:CZ77" si="3">IF(AND(CE14=2,H14="EMPLEADO"),(CD14-SUM(BX14:CA14)),IF(AND(CE14=2,H14&lt;&gt;"EMPLEADO"),(CD14-SUM(BW14:CA14)),""))</f>
        <v>#NAME?</v>
      </c>
      <c r="DA14" s="178" t="e">
        <f t="shared" ref="DA14:DA77" si="4">IF(AND(CE14=2,H14&lt;&gt;"EMPLEADO"),(CG14+CL14+CW14),IF(AND(CE14=2,H14="EMPLEADO"),CG14,""))</f>
        <v>#NAME?</v>
      </c>
      <c r="DB14" s="179" t="e">
        <f t="shared" ref="DB14:DB77" si="5">IF(CE14=2,CH14+CK14,"")</f>
        <v>#NAME?</v>
      </c>
      <c r="DF14" s="180" t="e">
        <f>SUM(BN14:BP14)</f>
        <v>#NAME?</v>
      </c>
    </row>
    <row r="15" spans="1:110">
      <c r="A15" s="73" t="s">
        <v>6</v>
      </c>
      <c r="B15" s="60" t="s">
        <v>120</v>
      </c>
      <c r="C15" s="61" t="s">
        <v>121</v>
      </c>
      <c r="D15" s="62">
        <v>31578</v>
      </c>
      <c r="E15" s="64">
        <v>0</v>
      </c>
      <c r="F15" s="65">
        <v>42311</v>
      </c>
      <c r="G15" s="66" t="s">
        <v>112</v>
      </c>
      <c r="H15" s="66" t="s">
        <v>113</v>
      </c>
      <c r="I15" s="67" t="s">
        <v>122</v>
      </c>
      <c r="J15" s="67" t="s">
        <v>119</v>
      </c>
      <c r="K15" s="67">
        <v>0</v>
      </c>
      <c r="L15" s="67" t="s">
        <v>117</v>
      </c>
      <c r="M15" s="67">
        <v>1</v>
      </c>
      <c r="N15" s="67"/>
      <c r="O15" s="68" t="s">
        <v>118</v>
      </c>
      <c r="P15" s="69" t="s">
        <v>119</v>
      </c>
      <c r="Q15" s="69"/>
      <c r="R15" s="70">
        <v>0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155">
        <f>IF(B15&lt;&gt;"",COUNTIF(S15:BA15,"A")+COUNTIF(S15:BA15,"S")+BC15,"")</f>
        <v>22</v>
      </c>
      <c r="BC15" s="156">
        <v>22</v>
      </c>
      <c r="BD15" s="157">
        <f>IF(B15&lt;&gt;"",COUNTIF(S15:BA15,"D"),"")</f>
        <v>0</v>
      </c>
      <c r="BE15" s="155">
        <f>IF(B15&lt;&gt;"",COUNTIF(S15:BA15,"F"),"")</f>
        <v>0</v>
      </c>
      <c r="BF15" s="157">
        <f>IF(B15&lt;&gt;"",COUNTIF(S15:BA15,"X"),"")</f>
        <v>0</v>
      </c>
      <c r="BG15" s="155">
        <f>IF(BB15&lt;&gt;"",(COUNTIFS(S15:BA15,"A")+COUNTIFS(S15:BA15,"D")+COUNTIFS(S15:BA15,"F")+COUNTIFS(S15:BA15,"S")),"")</f>
        <v>0</v>
      </c>
      <c r="BH15" s="155"/>
      <c r="BI15" s="157">
        <f t="shared" ref="BI15:BI78" si="6">+BC15*8</f>
        <v>176</v>
      </c>
      <c r="BJ15" s="157"/>
      <c r="BK15" s="157"/>
      <c r="BL15" s="157"/>
      <c r="BM15" s="161" t="e">
        <v>#NAME?</v>
      </c>
      <c r="BN15" s="162" t="e">
        <f>IF(AND(H15&lt;&gt;"EVENTUAL",O15="HABIL",BM15&lt;&gt;""),BB15*BM15,"")</f>
        <v>#NAME?</v>
      </c>
      <c r="BO15" s="163">
        <f>IF(AND(H15="EVENTUAL",O15="HABIL",B15&lt;&gt;""),P15,0)</f>
        <v>0</v>
      </c>
      <c r="BP15" s="164" t="e">
        <f>IF(AND(BB15&gt;0,O15="HABIL",BM15&lt;&gt;"",H15&lt;&gt;"EMPLEADO"),(BM15/6*BB15)," ")</f>
        <v>#NAME?</v>
      </c>
      <c r="BQ15" s="165" t="e">
        <v>#NAME?</v>
      </c>
      <c r="BR15" s="166"/>
      <c r="BS15" s="167" t="str">
        <f>IF(AND(BF15&gt;0,O15="HABIL"),(P15/$B$1*-BF15)," ")</f>
        <v xml:space="preserve"> </v>
      </c>
      <c r="BT15" s="168" t="str">
        <f>IF(AND(B15&gt;0,BJ15&gt;0),((BM15/8)*(BJ15*1.6)),"")</f>
        <v/>
      </c>
      <c r="BU15" s="168" t="str">
        <f t="shared" ref="BU15:BU78" si="7">IF(AND(B15&gt;0,BK15&gt;0),((BM15/8)*(BK15*2)),"")</f>
        <v/>
      </c>
      <c r="BV15" s="168" t="str">
        <f t="shared" ref="BV15:BV78" si="8">IF(AND(B15&gt;0,BL15&gt;0),((BM15/8)*(BL15*1.35)),"")</f>
        <v/>
      </c>
      <c r="BW15" s="169" t="str">
        <f t="shared" ref="BW15:BW78" si="9">IF(AND(R15&gt;=1,H15="EMPLEADO"),$BW$12*10%,IF(AND(H15="PEON",R15&gt;=1),(BM15*30/360*BB15*R15),IF(AND(H15="OFICIAL",R15&gt;=1),(BM15*30/360*BB15*R15),IF(AND(H15="OPERARIO",R15&gt;=1),(BM15*30/360*BB15*R15),""))))</f>
        <v/>
      </c>
      <c r="BX15" s="165" t="e">
        <v>#NAME?</v>
      </c>
      <c r="BY15" s="157"/>
      <c r="BZ15" s="170" t="e">
        <v>#NAME?</v>
      </c>
      <c r="CA15" s="170" t="e">
        <v>#NAME?</v>
      </c>
      <c r="CB15" s="157"/>
      <c r="CC15" s="170" t="e">
        <v>#NAME?</v>
      </c>
      <c r="CD15" s="171" t="e">
        <f>IF(AND(B15&lt;&gt;"",O15="HABIL"),(SUM(BN15:CC15)-BO15),0)</f>
        <v>#NAME?</v>
      </c>
      <c r="CE15" s="157" t="e">
        <f>IF(AND(CD15&gt;0,I15="ONP"),1,IF(AND(CD15&gt;0,I15&lt;&gt;"ONP"),2,""))</f>
        <v>#NAME?</v>
      </c>
      <c r="CF15" s="165" t="e">
        <f>IF(AND(CE15=1,O15="HABIL",H15="EMPLEADO"),(CD15-SUM(BX15:CA15))*$CF$13,IF(AND(CE15=1,O15="HABIL",H15&lt;&gt;"EMPLEADO"),(CD15-SUM(BW15:CA15))*$CF$13,0))</f>
        <v>#NAME?</v>
      </c>
      <c r="CG15" s="172" t="e">
        <v>#NAME?</v>
      </c>
      <c r="CH15" s="172" t="e">
        <v>#NAME?</v>
      </c>
      <c r="CI15" s="173" t="e">
        <v>#NAME?</v>
      </c>
      <c r="CJ15" s="173"/>
      <c r="CK15" s="172" t="e">
        <v>#NAME?</v>
      </c>
      <c r="CL15" s="172" t="e">
        <v>#NAME?</v>
      </c>
      <c r="CM15" s="173" t="e">
        <f>IF(CE15=2,SUM(CG15:CK15)-SUM(CI15:CJ15),"")</f>
        <v>#NAME?</v>
      </c>
      <c r="CN15" s="172">
        <f>IF(AND(B15&lt;&gt;"",O15&lt;&gt;"EMPLEADO",BB15&gt;=1,BB15&lt;=7),10/7*BB15,IF(AND(B15&lt;&gt;"",O15&lt;&gt;"EMPLEADO",BB15&gt;=8,BB15&lt;=30),40/30*BB15,0))</f>
        <v>29.333333333333332</v>
      </c>
      <c r="CO15" s="173">
        <f t="shared" ref="CO15:CO78" si="10">IF(AND(B15&lt;&gt;"",N15&lt;&gt;"",BB15&gt;=5,BB15&lt;=17),15,0)</f>
        <v>0</v>
      </c>
      <c r="CP15" s="174">
        <f>IF(AND(B15&lt;&gt;"",L15="1",O15="HABIL",BB15&gt;0),5,"")</f>
        <v>5</v>
      </c>
      <c r="CQ15" s="172" t="e">
        <f>IF(AND(B15&lt;&gt;"",H15&lt;&gt;"EMPLEADO",O15="HABIL"),SUM(BN15:BP15)*2%," ")</f>
        <v>#NAME?</v>
      </c>
      <c r="CR15" s="173"/>
      <c r="CS15" s="175" t="e">
        <f>SUM(CF15:CL15)+SUM(CN15:CQ15)-SUM(CI15:CJ15)</f>
        <v>#NAME?</v>
      </c>
      <c r="CT15" s="173" t="e">
        <f>IF(AND(B15&lt;&gt;"",O15&lt;&gt;"",BB15&lt;&gt;""),CD15-CS15,"")</f>
        <v>#NAME?</v>
      </c>
      <c r="CU15" s="173" t="e">
        <f>IF(AND(BB15&lt;&gt;"",H15="EMPLEADO",(CD15-SUM(BX15:CA15))*9%&lt;67.5,(CD15-SUM(BX15:CA15))*9%&lt;&gt;0),67.5,IF(AND(BB15&lt;&gt;"",H15&lt;&gt;"EMPLEADO",(CD15-SUM(BW15:CA15))*9%&lt;67.5,(CD15-SUM(BW15:CA15))*9%&lt;&gt;0),67.5,(CD15-SUM(BX15:CA15))*9%))</f>
        <v>#NAME?</v>
      </c>
      <c r="CV15" s="172" t="e">
        <f>IF(AND(B15&lt;&gt;"",H15&lt;&gt;"EMPLEADO",O15="HABIL",M15=1),(CD15-SUM(BX15:CA15))*1.53%,IF(AND(B15&lt;&gt;"",H15="EMPLEADO",O15="HABIL",M15=1),(CD15-SUM(BW15:CA15))*1.53%,""))</f>
        <v>#NAME?</v>
      </c>
      <c r="CW15" s="173" t="e">
        <v>#NAME?</v>
      </c>
      <c r="CX15" s="173" t="e">
        <f>IF(CD15&gt;0,SUM(CU15:CW15),"")</f>
        <v>#NAME?</v>
      </c>
      <c r="CY15" s="176">
        <f>IF(BB15&lt;&gt;"",(BG15+BD15-BF15),"")</f>
        <v>0</v>
      </c>
      <c r="CZ15" s="181" t="e">
        <f t="shared" si="3"/>
        <v>#NAME?</v>
      </c>
      <c r="DA15" s="182" t="e">
        <f t="shared" si="4"/>
        <v>#NAME?</v>
      </c>
      <c r="DB15" s="183" t="e">
        <f t="shared" si="5"/>
        <v>#NAME?</v>
      </c>
      <c r="DF15" s="180" t="e">
        <f t="shared" ref="DF15:DF36" si="11">SUM(BN15:BP15)</f>
        <v>#NAME?</v>
      </c>
    </row>
    <row r="16" spans="1:110">
      <c r="A16" s="73" t="s">
        <v>6</v>
      </c>
      <c r="B16" s="60" t="s">
        <v>123</v>
      </c>
      <c r="C16" s="61" t="s">
        <v>124</v>
      </c>
      <c r="D16" s="62">
        <v>31196</v>
      </c>
      <c r="E16" s="64">
        <v>0</v>
      </c>
      <c r="F16" s="65">
        <v>42311</v>
      </c>
      <c r="G16" s="66" t="s">
        <v>112</v>
      </c>
      <c r="H16" s="66" t="s">
        <v>125</v>
      </c>
      <c r="I16" s="67" t="s">
        <v>122</v>
      </c>
      <c r="J16" s="67" t="s">
        <v>119</v>
      </c>
      <c r="K16" s="67">
        <v>0</v>
      </c>
      <c r="L16" s="67" t="s">
        <v>117</v>
      </c>
      <c r="M16" s="67">
        <v>1</v>
      </c>
      <c r="N16" s="67"/>
      <c r="O16" s="68" t="s">
        <v>118</v>
      </c>
      <c r="P16" s="69" t="s">
        <v>119</v>
      </c>
      <c r="Q16" s="69"/>
      <c r="R16" s="70">
        <v>0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155">
        <f t="shared" ref="BB16:BB79" si="12">IF(B16&lt;&gt;"",COUNTIF(S16:BA16,"A")+COUNTIF(S16:BA16,"S")+BC16,"")</f>
        <v>22</v>
      </c>
      <c r="BC16" s="156">
        <v>22</v>
      </c>
      <c r="BD16" s="157">
        <f t="shared" ref="BD16:BD79" si="13">IF(B16&lt;&gt;"",COUNTIF(S16:BA16,"D"),"")</f>
        <v>0</v>
      </c>
      <c r="BE16" s="155">
        <f t="shared" ref="BE16:BE79" si="14">IF(B16&lt;&gt;"",COUNTIF(S16:BA16,"F"),"")</f>
        <v>0</v>
      </c>
      <c r="BF16" s="157">
        <f t="shared" ref="BF16:BF79" si="15">IF(B16&lt;&gt;"",COUNTIF(S16:BA16,"X"),"")</f>
        <v>0</v>
      </c>
      <c r="BG16" s="155">
        <f t="shared" ref="BG16:BG79" si="16">IF(BB16&lt;&gt;"",(COUNTIFS(S16:BA16,"A")+COUNTIFS(S16:BA16,"D")+COUNTIFS(S16:BA16,"F")+COUNTIFS(S16:BA16,"S")),"")</f>
        <v>0</v>
      </c>
      <c r="BH16" s="155"/>
      <c r="BI16" s="157">
        <f t="shared" si="6"/>
        <v>176</v>
      </c>
      <c r="BJ16" s="157"/>
      <c r="BK16" s="157"/>
      <c r="BL16" s="157"/>
      <c r="BM16" s="161" t="e">
        <v>#NAME?</v>
      </c>
      <c r="BN16" s="162" t="e">
        <f t="shared" ref="BN16:BN79" si="17">IF(AND(H16&lt;&gt;"EVENTUAL",O16="HABIL",BM16&lt;&gt;""),BB16*BM16,"")</f>
        <v>#NAME?</v>
      </c>
      <c r="BO16" s="163">
        <f t="shared" ref="BO16:BO79" si="18">IF(AND(H16="EVENTUAL",O16="HABIL",B16&lt;&gt;""),P16,0)</f>
        <v>0</v>
      </c>
      <c r="BP16" s="164" t="e">
        <f t="shared" ref="BP16:BP79" si="19">IF(AND(BB16&gt;0,O16="HABIL",BM16&lt;&gt;"",H16&lt;&gt;"EMPLEADO"),(BM16/6*BB16)," ")</f>
        <v>#NAME?</v>
      </c>
      <c r="BQ16" s="165" t="e">
        <v>#NAME?</v>
      </c>
      <c r="BR16" s="166"/>
      <c r="BS16" s="167" t="str">
        <f t="shared" ref="BS16:BS79" si="20">IF(AND(BF16&gt;0,O16="HABIL"),(P16/$B$1*-BF16)," ")</f>
        <v xml:space="preserve"> </v>
      </c>
      <c r="BT16" s="168" t="str">
        <f t="shared" ref="BT16:BT79" si="21">IF(AND(B16&gt;0,BJ16&gt;0),((BM16/8)*(BJ16*1.6)),"")</f>
        <v/>
      </c>
      <c r="BU16" s="168" t="str">
        <f t="shared" si="7"/>
        <v/>
      </c>
      <c r="BV16" s="168" t="str">
        <f t="shared" si="8"/>
        <v/>
      </c>
      <c r="BW16" s="169" t="str">
        <f t="shared" si="9"/>
        <v/>
      </c>
      <c r="BX16" s="165" t="e">
        <v>#NAME?</v>
      </c>
      <c r="BY16" s="157"/>
      <c r="BZ16" s="170" t="e">
        <v>#NAME?</v>
      </c>
      <c r="CA16" s="170" t="e">
        <v>#NAME?</v>
      </c>
      <c r="CB16" s="157"/>
      <c r="CC16" s="170" t="e">
        <v>#NAME?</v>
      </c>
      <c r="CD16" s="171" t="e">
        <f t="shared" ref="CD16:CD79" si="22">IF(AND(B16&lt;&gt;"",O16="HABIL"),(SUM(BN16:CC16)-BO16),0)</f>
        <v>#NAME?</v>
      </c>
      <c r="CE16" s="157" t="e">
        <f t="shared" ref="CE16:CE79" si="23">IF(AND(CD16&gt;0,I16="ONP"),1,IF(AND(CD16&gt;0,I16&lt;&gt;"ONP"),2,""))</f>
        <v>#NAME?</v>
      </c>
      <c r="CF16" s="165" t="e">
        <f t="shared" ref="CF16:CF79" si="24">IF(AND(CE16=1,O16="HABIL",H16="EMPLEADO"),(CD16-SUM(BX16:CA16))*$CF$13,IF(AND(CE16=1,O16="HABIL",H16&lt;&gt;"EMPLEADO"),(CD16-SUM(BW16:CA16))*$CF$13,0))</f>
        <v>#NAME?</v>
      </c>
      <c r="CG16" s="172" t="e">
        <v>#NAME?</v>
      </c>
      <c r="CH16" s="172" t="e">
        <v>#NAME?</v>
      </c>
      <c r="CI16" s="173" t="e">
        <v>#NAME?</v>
      </c>
      <c r="CJ16" s="173"/>
      <c r="CK16" s="172" t="e">
        <v>#NAME?</v>
      </c>
      <c r="CL16" s="172" t="e">
        <v>#NAME?</v>
      </c>
      <c r="CM16" s="173" t="e">
        <f t="shared" ref="CM16:CM79" si="25">IF(CE16=2,SUM(CG16:CK16)-SUM(CI16:CJ16),"")</f>
        <v>#NAME?</v>
      </c>
      <c r="CN16" s="172">
        <f t="shared" ref="CN16:CN79" si="26">IF(AND(B16&lt;&gt;"",O16&lt;&gt;"EMPLEADO",BB16&gt;=1,BB16&lt;=7),10/7*BB16,IF(AND(B16&lt;&gt;"",O16&lt;&gt;"EMPLEADO",BB16&gt;=8,BB16&lt;=30),40/30*BB16,0))</f>
        <v>29.333333333333332</v>
      </c>
      <c r="CO16" s="173">
        <f t="shared" si="10"/>
        <v>0</v>
      </c>
      <c r="CP16" s="174">
        <f t="shared" ref="CP16:CP79" si="27">IF(AND(B16&lt;&gt;"",L16="1",O16="HABIL",BB16&gt;0),5,"")</f>
        <v>5</v>
      </c>
      <c r="CQ16" s="172" t="e">
        <f t="shared" ref="CQ16:CQ36" si="28">IF(AND(B16&lt;&gt;"",H16&lt;&gt;"EMPLEADO",O16="HABIL"),SUM(BN16:BP16)*2%," ")</f>
        <v>#NAME?</v>
      </c>
      <c r="CR16" s="173"/>
      <c r="CS16" s="175" t="e">
        <f t="shared" ref="CS16:CS79" si="29">SUM(CF16:CL16)+SUM(CN16:CQ16)-SUM(CI16:CJ16)</f>
        <v>#NAME?</v>
      </c>
      <c r="CT16" s="173" t="e">
        <f t="shared" ref="CT16:CT79" si="30">IF(AND(B16&lt;&gt;"",O16&lt;&gt;"",BB16&lt;&gt;""),CD16-CS16,"")</f>
        <v>#NAME?</v>
      </c>
      <c r="CU16" s="173" t="e">
        <f t="shared" ref="CU16:CU79" si="31">IF(AND(BB16&lt;&gt;"",H16="EMPLEADO",(CD16-SUM(BX16:CA16))*9%&lt;67.5,(CD16-SUM(BX16:CA16))*9%&lt;&gt;0),67.5,IF(AND(BB16&lt;&gt;"",H16&lt;&gt;"EMPLEADO",(CD16-SUM(BW16:CA16))*9%&lt;67.5,(CD16-SUM(BW16:CA16))*9%&lt;&gt;0),67.5,(CD16-SUM(BX16:CA16))*9%))</f>
        <v>#NAME?</v>
      </c>
      <c r="CV16" s="172" t="e">
        <f t="shared" ref="CV16:CV79" si="32">IF(AND(B16&lt;&gt;"",H16&lt;&gt;"EMPLEADO",O16="HABIL",M16=1),(CD16-SUM(BX16:CA16))*1.53%,IF(AND(B16&lt;&gt;"",H16="EMPLEADO",O16="HABIL",M16=1),(CD16-SUM(BW16:CA16))*1.53%,""))</f>
        <v>#NAME?</v>
      </c>
      <c r="CW16" s="173" t="e">
        <v>#NAME?</v>
      </c>
      <c r="CX16" s="173" t="e">
        <f t="shared" ref="CX16:CX79" si="33">IF(CD16&gt;0,SUM(CU16:CW16),"")</f>
        <v>#NAME?</v>
      </c>
      <c r="CY16" s="176">
        <f t="shared" ref="CY16:CY79" si="34">IF(BB16&lt;&gt;"",(BG16+BD16-BF16),"")</f>
        <v>0</v>
      </c>
      <c r="CZ16" s="181" t="e">
        <f t="shared" si="3"/>
        <v>#NAME?</v>
      </c>
      <c r="DA16" s="182" t="e">
        <f t="shared" si="4"/>
        <v>#NAME?</v>
      </c>
      <c r="DB16" s="183" t="e">
        <f t="shared" si="5"/>
        <v>#NAME?</v>
      </c>
      <c r="DF16" s="180" t="e">
        <f t="shared" si="11"/>
        <v>#NAME?</v>
      </c>
    </row>
    <row r="17" spans="1:110">
      <c r="A17" s="73" t="s">
        <v>6</v>
      </c>
      <c r="B17" s="60" t="s">
        <v>126</v>
      </c>
      <c r="C17" s="61" t="s">
        <v>127</v>
      </c>
      <c r="D17" s="62">
        <v>30107</v>
      </c>
      <c r="E17" s="64">
        <v>0</v>
      </c>
      <c r="F17" s="65">
        <v>42311</v>
      </c>
      <c r="G17" s="66" t="s">
        <v>112</v>
      </c>
      <c r="H17" s="66" t="s">
        <v>125</v>
      </c>
      <c r="I17" s="67" t="s">
        <v>128</v>
      </c>
      <c r="J17" s="67" t="s">
        <v>115</v>
      </c>
      <c r="K17" s="67" t="s">
        <v>129</v>
      </c>
      <c r="L17" s="67" t="s">
        <v>117</v>
      </c>
      <c r="M17" s="67">
        <v>1</v>
      </c>
      <c r="N17" s="67"/>
      <c r="O17" s="68" t="s">
        <v>118</v>
      </c>
      <c r="P17" s="69" t="s">
        <v>119</v>
      </c>
      <c r="Q17" s="69"/>
      <c r="R17" s="70">
        <v>0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155">
        <f t="shared" si="12"/>
        <v>22</v>
      </c>
      <c r="BC17" s="156">
        <v>22</v>
      </c>
      <c r="BD17" s="157">
        <f t="shared" si="13"/>
        <v>0</v>
      </c>
      <c r="BE17" s="155">
        <f t="shared" si="14"/>
        <v>0</v>
      </c>
      <c r="BF17" s="157">
        <f t="shared" si="15"/>
        <v>0</v>
      </c>
      <c r="BG17" s="155">
        <f t="shared" si="16"/>
        <v>0</v>
      </c>
      <c r="BH17" s="155"/>
      <c r="BI17" s="157">
        <f t="shared" si="6"/>
        <v>176</v>
      </c>
      <c r="BJ17" s="157"/>
      <c r="BK17" s="157"/>
      <c r="BL17" s="157"/>
      <c r="BM17" s="161" t="e">
        <v>#NAME?</v>
      </c>
      <c r="BN17" s="162" t="e">
        <f t="shared" si="17"/>
        <v>#NAME?</v>
      </c>
      <c r="BO17" s="163">
        <f t="shared" si="18"/>
        <v>0</v>
      </c>
      <c r="BP17" s="164" t="e">
        <f t="shared" si="19"/>
        <v>#NAME?</v>
      </c>
      <c r="BQ17" s="165" t="e">
        <v>#NAME?</v>
      </c>
      <c r="BR17" s="166"/>
      <c r="BS17" s="167" t="str">
        <f t="shared" si="20"/>
        <v xml:space="preserve"> </v>
      </c>
      <c r="BT17" s="168" t="str">
        <f t="shared" si="21"/>
        <v/>
      </c>
      <c r="BU17" s="168" t="str">
        <f t="shared" si="7"/>
        <v/>
      </c>
      <c r="BV17" s="168" t="str">
        <f t="shared" si="8"/>
        <v/>
      </c>
      <c r="BW17" s="169" t="str">
        <f t="shared" si="9"/>
        <v/>
      </c>
      <c r="BX17" s="165" t="e">
        <v>#NAME?</v>
      </c>
      <c r="BY17" s="157"/>
      <c r="BZ17" s="170" t="e">
        <v>#NAME?</v>
      </c>
      <c r="CA17" s="170" t="e">
        <v>#NAME?</v>
      </c>
      <c r="CB17" s="157"/>
      <c r="CC17" s="170" t="e">
        <v>#NAME?</v>
      </c>
      <c r="CD17" s="171" t="e">
        <f t="shared" si="22"/>
        <v>#NAME?</v>
      </c>
      <c r="CE17" s="157" t="e">
        <f t="shared" si="23"/>
        <v>#NAME?</v>
      </c>
      <c r="CF17" s="165" t="e">
        <f t="shared" si="24"/>
        <v>#NAME?</v>
      </c>
      <c r="CG17" s="172" t="e">
        <v>#NAME?</v>
      </c>
      <c r="CH17" s="172" t="e">
        <v>#NAME?</v>
      </c>
      <c r="CI17" s="173" t="e">
        <v>#NAME?</v>
      </c>
      <c r="CJ17" s="173"/>
      <c r="CK17" s="172" t="e">
        <v>#NAME?</v>
      </c>
      <c r="CL17" s="172" t="e">
        <v>#NAME?</v>
      </c>
      <c r="CM17" s="173" t="e">
        <f t="shared" si="25"/>
        <v>#NAME?</v>
      </c>
      <c r="CN17" s="172">
        <f t="shared" si="26"/>
        <v>29.333333333333332</v>
      </c>
      <c r="CO17" s="173">
        <f t="shared" si="10"/>
        <v>0</v>
      </c>
      <c r="CP17" s="174">
        <f t="shared" si="27"/>
        <v>5</v>
      </c>
      <c r="CQ17" s="172" t="e">
        <f t="shared" si="28"/>
        <v>#NAME?</v>
      </c>
      <c r="CR17" s="173"/>
      <c r="CS17" s="175" t="e">
        <f t="shared" si="29"/>
        <v>#NAME?</v>
      </c>
      <c r="CT17" s="173" t="e">
        <f t="shared" si="30"/>
        <v>#NAME?</v>
      </c>
      <c r="CU17" s="173" t="e">
        <f t="shared" si="31"/>
        <v>#NAME?</v>
      </c>
      <c r="CV17" s="172" t="e">
        <f t="shared" si="32"/>
        <v>#NAME?</v>
      </c>
      <c r="CW17" s="173" t="e">
        <v>#NAME?</v>
      </c>
      <c r="CX17" s="173" t="e">
        <f t="shared" si="33"/>
        <v>#NAME?</v>
      </c>
      <c r="CY17" s="176">
        <f t="shared" si="34"/>
        <v>0</v>
      </c>
      <c r="CZ17" s="181" t="e">
        <f t="shared" si="3"/>
        <v>#NAME?</v>
      </c>
      <c r="DA17" s="182" t="e">
        <f t="shared" si="4"/>
        <v>#NAME?</v>
      </c>
      <c r="DB17" s="183" t="e">
        <f t="shared" si="5"/>
        <v>#NAME?</v>
      </c>
      <c r="DF17" s="180" t="e">
        <f t="shared" si="11"/>
        <v>#NAME?</v>
      </c>
    </row>
    <row r="18" spans="1:110">
      <c r="A18" s="73" t="s">
        <v>6</v>
      </c>
      <c r="B18" s="60" t="s">
        <v>130</v>
      </c>
      <c r="C18" s="61" t="s">
        <v>131</v>
      </c>
      <c r="D18" s="62">
        <v>33099</v>
      </c>
      <c r="E18" s="64">
        <v>0</v>
      </c>
      <c r="F18" s="65">
        <v>42311</v>
      </c>
      <c r="G18" s="66" t="s">
        <v>112</v>
      </c>
      <c r="H18" s="66" t="s">
        <v>125</v>
      </c>
      <c r="I18" s="67" t="s">
        <v>122</v>
      </c>
      <c r="J18" s="67" t="s">
        <v>119</v>
      </c>
      <c r="K18" s="67">
        <v>0</v>
      </c>
      <c r="L18" s="67" t="s">
        <v>117</v>
      </c>
      <c r="M18" s="67">
        <v>1</v>
      </c>
      <c r="N18" s="67"/>
      <c r="O18" s="68" t="s">
        <v>118</v>
      </c>
      <c r="P18" s="69" t="s">
        <v>119</v>
      </c>
      <c r="Q18" s="69"/>
      <c r="R18" s="70">
        <v>0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155">
        <f t="shared" si="12"/>
        <v>22</v>
      </c>
      <c r="BC18" s="156">
        <v>22</v>
      </c>
      <c r="BD18" s="157">
        <f t="shared" si="13"/>
        <v>0</v>
      </c>
      <c r="BE18" s="155">
        <f t="shared" si="14"/>
        <v>0</v>
      </c>
      <c r="BF18" s="157">
        <f t="shared" si="15"/>
        <v>0</v>
      </c>
      <c r="BG18" s="155">
        <f t="shared" si="16"/>
        <v>0</v>
      </c>
      <c r="BH18" s="155"/>
      <c r="BI18" s="157">
        <f t="shared" si="6"/>
        <v>176</v>
      </c>
      <c r="BJ18" s="157"/>
      <c r="BK18" s="157"/>
      <c r="BL18" s="157"/>
      <c r="BM18" s="161" t="e">
        <v>#NAME?</v>
      </c>
      <c r="BN18" s="162" t="e">
        <f t="shared" si="17"/>
        <v>#NAME?</v>
      </c>
      <c r="BO18" s="163">
        <f t="shared" si="18"/>
        <v>0</v>
      </c>
      <c r="BP18" s="164" t="e">
        <f t="shared" si="19"/>
        <v>#NAME?</v>
      </c>
      <c r="BQ18" s="165" t="e">
        <v>#NAME?</v>
      </c>
      <c r="BR18" s="166"/>
      <c r="BS18" s="167" t="str">
        <f t="shared" si="20"/>
        <v xml:space="preserve"> </v>
      </c>
      <c r="BT18" s="168" t="str">
        <f t="shared" si="21"/>
        <v/>
      </c>
      <c r="BU18" s="168" t="str">
        <f t="shared" si="7"/>
        <v/>
      </c>
      <c r="BV18" s="168" t="str">
        <f t="shared" si="8"/>
        <v/>
      </c>
      <c r="BW18" s="169" t="str">
        <f t="shared" si="9"/>
        <v/>
      </c>
      <c r="BX18" s="165" t="e">
        <v>#NAME?</v>
      </c>
      <c r="BY18" s="157"/>
      <c r="BZ18" s="170" t="e">
        <v>#NAME?</v>
      </c>
      <c r="CA18" s="170" t="e">
        <v>#NAME?</v>
      </c>
      <c r="CB18" s="157"/>
      <c r="CC18" s="170" t="e">
        <v>#NAME?</v>
      </c>
      <c r="CD18" s="171" t="e">
        <f t="shared" si="22"/>
        <v>#NAME?</v>
      </c>
      <c r="CE18" s="157" t="e">
        <f t="shared" si="23"/>
        <v>#NAME?</v>
      </c>
      <c r="CF18" s="165" t="e">
        <f t="shared" si="24"/>
        <v>#NAME?</v>
      </c>
      <c r="CG18" s="172" t="e">
        <v>#NAME?</v>
      </c>
      <c r="CH18" s="172" t="e">
        <v>#NAME?</v>
      </c>
      <c r="CI18" s="173" t="e">
        <v>#NAME?</v>
      </c>
      <c r="CJ18" s="173"/>
      <c r="CK18" s="172" t="e">
        <v>#NAME?</v>
      </c>
      <c r="CL18" s="172" t="e">
        <v>#NAME?</v>
      </c>
      <c r="CM18" s="173" t="e">
        <f t="shared" si="25"/>
        <v>#NAME?</v>
      </c>
      <c r="CN18" s="172">
        <f t="shared" si="26"/>
        <v>29.333333333333332</v>
      </c>
      <c r="CO18" s="173">
        <f t="shared" si="10"/>
        <v>0</v>
      </c>
      <c r="CP18" s="174">
        <f t="shared" si="27"/>
        <v>5</v>
      </c>
      <c r="CQ18" s="172" t="e">
        <f t="shared" si="28"/>
        <v>#NAME?</v>
      </c>
      <c r="CR18" s="173"/>
      <c r="CS18" s="175" t="e">
        <f t="shared" si="29"/>
        <v>#NAME?</v>
      </c>
      <c r="CT18" s="173" t="e">
        <f t="shared" si="30"/>
        <v>#NAME?</v>
      </c>
      <c r="CU18" s="173" t="e">
        <f t="shared" si="31"/>
        <v>#NAME?</v>
      </c>
      <c r="CV18" s="172" t="e">
        <f t="shared" si="32"/>
        <v>#NAME?</v>
      </c>
      <c r="CW18" s="173" t="e">
        <v>#NAME?</v>
      </c>
      <c r="CX18" s="173" t="e">
        <f t="shared" si="33"/>
        <v>#NAME?</v>
      </c>
      <c r="CY18" s="176">
        <f t="shared" si="34"/>
        <v>0</v>
      </c>
      <c r="CZ18" s="181" t="e">
        <f t="shared" si="3"/>
        <v>#NAME?</v>
      </c>
      <c r="DA18" s="182" t="e">
        <f t="shared" si="4"/>
        <v>#NAME?</v>
      </c>
      <c r="DB18" s="183" t="e">
        <f t="shared" si="5"/>
        <v>#NAME?</v>
      </c>
      <c r="DF18" s="180" t="e">
        <f t="shared" si="11"/>
        <v>#NAME?</v>
      </c>
    </row>
    <row r="19" spans="1:110">
      <c r="A19" s="73" t="s">
        <v>6</v>
      </c>
      <c r="B19" s="60" t="s">
        <v>132</v>
      </c>
      <c r="C19" s="61" t="s">
        <v>133</v>
      </c>
      <c r="D19" s="62">
        <v>24047</v>
      </c>
      <c r="E19" s="64">
        <v>0</v>
      </c>
      <c r="F19" s="65">
        <v>42311</v>
      </c>
      <c r="G19" s="66" t="s">
        <v>112</v>
      </c>
      <c r="H19" s="66" t="s">
        <v>125</v>
      </c>
      <c r="I19" s="67" t="s">
        <v>114</v>
      </c>
      <c r="J19" s="67" t="s">
        <v>115</v>
      </c>
      <c r="K19" s="67" t="s">
        <v>134</v>
      </c>
      <c r="L19" s="67" t="s">
        <v>117</v>
      </c>
      <c r="M19" s="67">
        <v>1</v>
      </c>
      <c r="N19" s="67"/>
      <c r="O19" s="68" t="s">
        <v>118</v>
      </c>
      <c r="P19" s="69" t="s">
        <v>119</v>
      </c>
      <c r="Q19" s="69"/>
      <c r="R19" s="70">
        <v>0</v>
      </c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155">
        <f t="shared" si="12"/>
        <v>22</v>
      </c>
      <c r="BC19" s="156">
        <v>22</v>
      </c>
      <c r="BD19" s="157">
        <f t="shared" si="13"/>
        <v>0</v>
      </c>
      <c r="BE19" s="155">
        <f t="shared" si="14"/>
        <v>0</v>
      </c>
      <c r="BF19" s="157">
        <f t="shared" si="15"/>
        <v>0</v>
      </c>
      <c r="BG19" s="155">
        <f t="shared" si="16"/>
        <v>0</v>
      </c>
      <c r="BH19" s="155"/>
      <c r="BI19" s="157">
        <f t="shared" si="6"/>
        <v>176</v>
      </c>
      <c r="BJ19" s="157"/>
      <c r="BK19" s="157"/>
      <c r="BL19" s="157"/>
      <c r="BM19" s="161" t="e">
        <v>#NAME?</v>
      </c>
      <c r="BN19" s="162" t="e">
        <f t="shared" si="17"/>
        <v>#NAME?</v>
      </c>
      <c r="BO19" s="163">
        <f t="shared" si="18"/>
        <v>0</v>
      </c>
      <c r="BP19" s="164" t="e">
        <f t="shared" si="19"/>
        <v>#NAME?</v>
      </c>
      <c r="BQ19" s="165" t="e">
        <v>#NAME?</v>
      </c>
      <c r="BR19" s="166"/>
      <c r="BS19" s="167" t="str">
        <f t="shared" si="20"/>
        <v xml:space="preserve"> </v>
      </c>
      <c r="BT19" s="168" t="str">
        <f t="shared" si="21"/>
        <v/>
      </c>
      <c r="BU19" s="168" t="str">
        <f t="shared" si="7"/>
        <v/>
      </c>
      <c r="BV19" s="168" t="str">
        <f t="shared" si="8"/>
        <v/>
      </c>
      <c r="BW19" s="169" t="str">
        <f t="shared" si="9"/>
        <v/>
      </c>
      <c r="BX19" s="165" t="e">
        <v>#NAME?</v>
      </c>
      <c r="BY19" s="157"/>
      <c r="BZ19" s="170" t="e">
        <v>#NAME?</v>
      </c>
      <c r="CA19" s="170" t="e">
        <v>#NAME?</v>
      </c>
      <c r="CB19" s="157"/>
      <c r="CC19" s="170" t="e">
        <v>#NAME?</v>
      </c>
      <c r="CD19" s="171" t="e">
        <f t="shared" si="22"/>
        <v>#NAME?</v>
      </c>
      <c r="CE19" s="157" t="e">
        <f t="shared" si="23"/>
        <v>#NAME?</v>
      </c>
      <c r="CF19" s="165" t="e">
        <f t="shared" si="24"/>
        <v>#NAME?</v>
      </c>
      <c r="CG19" s="172" t="e">
        <v>#NAME?</v>
      </c>
      <c r="CH19" s="172" t="e">
        <v>#NAME?</v>
      </c>
      <c r="CI19" s="173" t="e">
        <v>#NAME?</v>
      </c>
      <c r="CJ19" s="173"/>
      <c r="CK19" s="172" t="e">
        <v>#NAME?</v>
      </c>
      <c r="CL19" s="172" t="e">
        <v>#NAME?</v>
      </c>
      <c r="CM19" s="173" t="e">
        <f t="shared" si="25"/>
        <v>#NAME?</v>
      </c>
      <c r="CN19" s="172">
        <f t="shared" si="26"/>
        <v>29.333333333333332</v>
      </c>
      <c r="CO19" s="173">
        <f t="shared" si="10"/>
        <v>0</v>
      </c>
      <c r="CP19" s="174">
        <f t="shared" si="27"/>
        <v>5</v>
      </c>
      <c r="CQ19" s="172" t="e">
        <f t="shared" si="28"/>
        <v>#NAME?</v>
      </c>
      <c r="CR19" s="173"/>
      <c r="CS19" s="175" t="e">
        <f t="shared" si="29"/>
        <v>#NAME?</v>
      </c>
      <c r="CT19" s="173" t="e">
        <f t="shared" si="30"/>
        <v>#NAME?</v>
      </c>
      <c r="CU19" s="173" t="e">
        <f t="shared" si="31"/>
        <v>#NAME?</v>
      </c>
      <c r="CV19" s="172" t="e">
        <f t="shared" si="32"/>
        <v>#NAME?</v>
      </c>
      <c r="CW19" s="173" t="e">
        <v>#NAME?</v>
      </c>
      <c r="CX19" s="173" t="e">
        <f t="shared" si="33"/>
        <v>#NAME?</v>
      </c>
      <c r="CY19" s="176">
        <f t="shared" si="34"/>
        <v>0</v>
      </c>
      <c r="CZ19" s="181" t="e">
        <f t="shared" si="3"/>
        <v>#NAME?</v>
      </c>
      <c r="DA19" s="182" t="e">
        <f t="shared" si="4"/>
        <v>#NAME?</v>
      </c>
      <c r="DB19" s="183" t="e">
        <f t="shared" si="5"/>
        <v>#NAME?</v>
      </c>
      <c r="DF19" s="180" t="e">
        <f t="shared" si="11"/>
        <v>#NAME?</v>
      </c>
    </row>
    <row r="20" spans="1:110">
      <c r="A20" s="73" t="s">
        <v>6</v>
      </c>
      <c r="B20" s="60" t="s">
        <v>135</v>
      </c>
      <c r="C20" s="61" t="s">
        <v>136</v>
      </c>
      <c r="D20" s="62">
        <v>26116</v>
      </c>
      <c r="E20" s="64">
        <v>0</v>
      </c>
      <c r="F20" s="65">
        <v>42311</v>
      </c>
      <c r="G20" s="66" t="s">
        <v>112</v>
      </c>
      <c r="H20" s="66" t="s">
        <v>137</v>
      </c>
      <c r="I20" s="67" t="s">
        <v>128</v>
      </c>
      <c r="J20" s="67" t="s">
        <v>138</v>
      </c>
      <c r="K20" s="67" t="s">
        <v>139</v>
      </c>
      <c r="L20" s="67" t="s">
        <v>117</v>
      </c>
      <c r="M20" s="67">
        <v>1</v>
      </c>
      <c r="N20" s="67"/>
      <c r="O20" s="68" t="s">
        <v>118</v>
      </c>
      <c r="P20" s="69" t="s">
        <v>119</v>
      </c>
      <c r="Q20" s="69"/>
      <c r="R20" s="70">
        <v>0</v>
      </c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155">
        <f t="shared" si="12"/>
        <v>26</v>
      </c>
      <c r="BC20" s="156">
        <v>26</v>
      </c>
      <c r="BD20" s="157">
        <f t="shared" si="13"/>
        <v>0</v>
      </c>
      <c r="BE20" s="155">
        <f t="shared" si="14"/>
        <v>0</v>
      </c>
      <c r="BF20" s="157">
        <f t="shared" si="15"/>
        <v>0</v>
      </c>
      <c r="BG20" s="155">
        <f t="shared" si="16"/>
        <v>0</v>
      </c>
      <c r="BH20" s="155"/>
      <c r="BI20" s="157">
        <f t="shared" si="6"/>
        <v>208</v>
      </c>
      <c r="BJ20" s="157"/>
      <c r="BK20" s="157"/>
      <c r="BL20" s="157"/>
      <c r="BM20" s="161" t="e">
        <v>#NAME?</v>
      </c>
      <c r="BN20" s="162" t="e">
        <f t="shared" si="17"/>
        <v>#NAME?</v>
      </c>
      <c r="BO20" s="163">
        <f t="shared" si="18"/>
        <v>0</v>
      </c>
      <c r="BP20" s="164" t="e">
        <f t="shared" si="19"/>
        <v>#NAME?</v>
      </c>
      <c r="BQ20" s="165" t="e">
        <v>#NAME?</v>
      </c>
      <c r="BR20" s="166"/>
      <c r="BS20" s="167" t="str">
        <f t="shared" si="20"/>
        <v xml:space="preserve"> </v>
      </c>
      <c r="BT20" s="168" t="str">
        <f t="shared" si="21"/>
        <v/>
      </c>
      <c r="BU20" s="168" t="str">
        <f t="shared" si="7"/>
        <v/>
      </c>
      <c r="BV20" s="168" t="str">
        <f t="shared" si="8"/>
        <v/>
      </c>
      <c r="BW20" s="169" t="str">
        <f t="shared" si="9"/>
        <v/>
      </c>
      <c r="BX20" s="165" t="e">
        <v>#NAME?</v>
      </c>
      <c r="BY20" s="157"/>
      <c r="BZ20" s="170" t="e">
        <v>#NAME?</v>
      </c>
      <c r="CA20" s="170" t="e">
        <v>#NAME?</v>
      </c>
      <c r="CB20" s="157"/>
      <c r="CC20" s="170" t="e">
        <v>#NAME?</v>
      </c>
      <c r="CD20" s="171" t="e">
        <f t="shared" si="22"/>
        <v>#NAME?</v>
      </c>
      <c r="CE20" s="157" t="e">
        <f t="shared" si="23"/>
        <v>#NAME?</v>
      </c>
      <c r="CF20" s="165" t="e">
        <f t="shared" si="24"/>
        <v>#NAME?</v>
      </c>
      <c r="CG20" s="172" t="e">
        <v>#NAME?</v>
      </c>
      <c r="CH20" s="172" t="e">
        <v>#NAME?</v>
      </c>
      <c r="CI20" s="173" t="e">
        <v>#NAME?</v>
      </c>
      <c r="CJ20" s="173"/>
      <c r="CK20" s="172" t="e">
        <v>#NAME?</v>
      </c>
      <c r="CL20" s="172" t="e">
        <v>#NAME?</v>
      </c>
      <c r="CM20" s="173" t="e">
        <f t="shared" si="25"/>
        <v>#NAME?</v>
      </c>
      <c r="CN20" s="172">
        <f t="shared" si="26"/>
        <v>34.666666666666664</v>
      </c>
      <c r="CO20" s="173">
        <f t="shared" si="10"/>
        <v>0</v>
      </c>
      <c r="CP20" s="174">
        <f t="shared" si="27"/>
        <v>5</v>
      </c>
      <c r="CQ20" s="172" t="e">
        <f t="shared" si="28"/>
        <v>#NAME?</v>
      </c>
      <c r="CR20" s="173"/>
      <c r="CS20" s="175" t="e">
        <f t="shared" si="29"/>
        <v>#NAME?</v>
      </c>
      <c r="CT20" s="173" t="e">
        <f t="shared" si="30"/>
        <v>#NAME?</v>
      </c>
      <c r="CU20" s="173" t="e">
        <f t="shared" si="31"/>
        <v>#NAME?</v>
      </c>
      <c r="CV20" s="172" t="e">
        <f t="shared" si="32"/>
        <v>#NAME?</v>
      </c>
      <c r="CW20" s="173" t="e">
        <v>#NAME?</v>
      </c>
      <c r="CX20" s="173" t="e">
        <f t="shared" si="33"/>
        <v>#NAME?</v>
      </c>
      <c r="CY20" s="176">
        <f t="shared" si="34"/>
        <v>0</v>
      </c>
      <c r="CZ20" s="181" t="e">
        <f t="shared" si="3"/>
        <v>#NAME?</v>
      </c>
      <c r="DA20" s="182" t="e">
        <f t="shared" si="4"/>
        <v>#NAME?</v>
      </c>
      <c r="DB20" s="183" t="e">
        <f t="shared" si="5"/>
        <v>#NAME?</v>
      </c>
      <c r="DF20" s="180" t="e">
        <f t="shared" si="11"/>
        <v>#NAME?</v>
      </c>
    </row>
    <row r="21" spans="1:110">
      <c r="A21" s="73" t="s">
        <v>6</v>
      </c>
      <c r="B21" s="60" t="s">
        <v>140</v>
      </c>
      <c r="C21" s="61" t="s">
        <v>141</v>
      </c>
      <c r="D21" s="62">
        <v>27440</v>
      </c>
      <c r="E21" s="64">
        <v>0</v>
      </c>
      <c r="F21" s="65">
        <v>42313</v>
      </c>
      <c r="G21" s="66" t="s">
        <v>112</v>
      </c>
      <c r="H21" s="66" t="s">
        <v>113</v>
      </c>
      <c r="I21" s="67" t="s">
        <v>122</v>
      </c>
      <c r="J21" s="67" t="s">
        <v>119</v>
      </c>
      <c r="K21" s="67">
        <v>0</v>
      </c>
      <c r="L21" s="67" t="s">
        <v>117</v>
      </c>
      <c r="M21" s="67">
        <v>1</v>
      </c>
      <c r="N21" s="67"/>
      <c r="O21" s="68" t="s">
        <v>118</v>
      </c>
      <c r="P21" s="69" t="s">
        <v>119</v>
      </c>
      <c r="Q21" s="69"/>
      <c r="R21" s="70">
        <v>0</v>
      </c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155">
        <f t="shared" si="12"/>
        <v>22</v>
      </c>
      <c r="BC21" s="156">
        <v>22</v>
      </c>
      <c r="BD21" s="157">
        <f t="shared" si="13"/>
        <v>0</v>
      </c>
      <c r="BE21" s="155">
        <f t="shared" si="14"/>
        <v>0</v>
      </c>
      <c r="BF21" s="157">
        <f t="shared" si="15"/>
        <v>0</v>
      </c>
      <c r="BG21" s="155">
        <f t="shared" si="16"/>
        <v>0</v>
      </c>
      <c r="BH21" s="155"/>
      <c r="BI21" s="157">
        <f t="shared" si="6"/>
        <v>176</v>
      </c>
      <c r="BJ21" s="157"/>
      <c r="BK21" s="157"/>
      <c r="BL21" s="157"/>
      <c r="BM21" s="161" t="e">
        <v>#NAME?</v>
      </c>
      <c r="BN21" s="162" t="e">
        <f t="shared" si="17"/>
        <v>#NAME?</v>
      </c>
      <c r="BO21" s="163">
        <f t="shared" si="18"/>
        <v>0</v>
      </c>
      <c r="BP21" s="164" t="e">
        <f t="shared" si="19"/>
        <v>#NAME?</v>
      </c>
      <c r="BQ21" s="165" t="e">
        <v>#NAME?</v>
      </c>
      <c r="BR21" s="166"/>
      <c r="BS21" s="167" t="str">
        <f t="shared" si="20"/>
        <v xml:space="preserve"> </v>
      </c>
      <c r="BT21" s="168" t="str">
        <f t="shared" si="21"/>
        <v/>
      </c>
      <c r="BU21" s="168" t="str">
        <f t="shared" si="7"/>
        <v/>
      </c>
      <c r="BV21" s="168" t="str">
        <f t="shared" si="8"/>
        <v/>
      </c>
      <c r="BW21" s="169" t="str">
        <f t="shared" si="9"/>
        <v/>
      </c>
      <c r="BX21" s="165" t="e">
        <v>#NAME?</v>
      </c>
      <c r="BY21" s="157"/>
      <c r="BZ21" s="170" t="e">
        <v>#NAME?</v>
      </c>
      <c r="CA21" s="170" t="e">
        <v>#NAME?</v>
      </c>
      <c r="CB21" s="157"/>
      <c r="CC21" s="170" t="e">
        <v>#NAME?</v>
      </c>
      <c r="CD21" s="171" t="e">
        <f t="shared" si="22"/>
        <v>#NAME?</v>
      </c>
      <c r="CE21" s="157" t="e">
        <f t="shared" si="23"/>
        <v>#NAME?</v>
      </c>
      <c r="CF21" s="165" t="e">
        <f t="shared" si="24"/>
        <v>#NAME?</v>
      </c>
      <c r="CG21" s="172" t="e">
        <v>#NAME?</v>
      </c>
      <c r="CH21" s="172" t="e">
        <v>#NAME?</v>
      </c>
      <c r="CI21" s="173" t="e">
        <v>#NAME?</v>
      </c>
      <c r="CJ21" s="173"/>
      <c r="CK21" s="172" t="e">
        <v>#NAME?</v>
      </c>
      <c r="CL21" s="172" t="e">
        <v>#NAME?</v>
      </c>
      <c r="CM21" s="173" t="e">
        <f t="shared" si="25"/>
        <v>#NAME?</v>
      </c>
      <c r="CN21" s="172">
        <f t="shared" si="26"/>
        <v>29.333333333333332</v>
      </c>
      <c r="CO21" s="173">
        <f t="shared" si="10"/>
        <v>0</v>
      </c>
      <c r="CP21" s="174">
        <f t="shared" si="27"/>
        <v>5</v>
      </c>
      <c r="CQ21" s="172" t="e">
        <f t="shared" si="28"/>
        <v>#NAME?</v>
      </c>
      <c r="CR21" s="173"/>
      <c r="CS21" s="175" t="e">
        <f t="shared" si="29"/>
        <v>#NAME?</v>
      </c>
      <c r="CT21" s="173" t="e">
        <f t="shared" si="30"/>
        <v>#NAME?</v>
      </c>
      <c r="CU21" s="173" t="e">
        <f t="shared" si="31"/>
        <v>#NAME?</v>
      </c>
      <c r="CV21" s="172" t="e">
        <f t="shared" si="32"/>
        <v>#NAME?</v>
      </c>
      <c r="CW21" s="173" t="e">
        <v>#NAME?</v>
      </c>
      <c r="CX21" s="173" t="e">
        <f t="shared" si="33"/>
        <v>#NAME?</v>
      </c>
      <c r="CY21" s="176">
        <f t="shared" si="34"/>
        <v>0</v>
      </c>
      <c r="CZ21" s="181" t="e">
        <f t="shared" si="3"/>
        <v>#NAME?</v>
      </c>
      <c r="DA21" s="182" t="e">
        <f t="shared" si="4"/>
        <v>#NAME?</v>
      </c>
      <c r="DB21" s="183" t="e">
        <f t="shared" si="5"/>
        <v>#NAME?</v>
      </c>
      <c r="DF21" s="180" t="e">
        <f t="shared" si="11"/>
        <v>#NAME?</v>
      </c>
    </row>
    <row r="22" spans="1:110">
      <c r="A22" s="73" t="s">
        <v>6</v>
      </c>
      <c r="B22" s="60" t="s">
        <v>142</v>
      </c>
      <c r="C22" s="61" t="s">
        <v>143</v>
      </c>
      <c r="D22" s="62">
        <v>25132</v>
      </c>
      <c r="E22" s="64">
        <v>0</v>
      </c>
      <c r="F22" s="65">
        <v>42313</v>
      </c>
      <c r="G22" s="66" t="s">
        <v>112</v>
      </c>
      <c r="H22" s="66" t="s">
        <v>137</v>
      </c>
      <c r="I22" s="67" t="s">
        <v>122</v>
      </c>
      <c r="J22" s="67" t="s">
        <v>119</v>
      </c>
      <c r="K22" s="67">
        <v>0</v>
      </c>
      <c r="L22" s="67" t="s">
        <v>117</v>
      </c>
      <c r="M22" s="67">
        <v>1</v>
      </c>
      <c r="N22" s="67"/>
      <c r="O22" s="68" t="s">
        <v>118</v>
      </c>
      <c r="P22" s="69" t="s">
        <v>119</v>
      </c>
      <c r="Q22" s="69"/>
      <c r="R22" s="70">
        <v>0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155">
        <f t="shared" si="12"/>
        <v>15</v>
      </c>
      <c r="BC22" s="156">
        <v>15</v>
      </c>
      <c r="BD22" s="157">
        <f t="shared" si="13"/>
        <v>0</v>
      </c>
      <c r="BE22" s="155">
        <f t="shared" si="14"/>
        <v>0</v>
      </c>
      <c r="BF22" s="157">
        <f t="shared" si="15"/>
        <v>0</v>
      </c>
      <c r="BG22" s="155">
        <f t="shared" si="16"/>
        <v>0</v>
      </c>
      <c r="BH22" s="155"/>
      <c r="BI22" s="157">
        <f t="shared" si="6"/>
        <v>120</v>
      </c>
      <c r="BJ22" s="157"/>
      <c r="BK22" s="157"/>
      <c r="BL22" s="157"/>
      <c r="BM22" s="161" t="e">
        <v>#NAME?</v>
      </c>
      <c r="BN22" s="162" t="e">
        <f t="shared" si="17"/>
        <v>#NAME?</v>
      </c>
      <c r="BO22" s="163">
        <f t="shared" si="18"/>
        <v>0</v>
      </c>
      <c r="BP22" s="164" t="e">
        <f t="shared" si="19"/>
        <v>#NAME?</v>
      </c>
      <c r="BQ22" s="165" t="e">
        <v>#NAME?</v>
      </c>
      <c r="BR22" s="166"/>
      <c r="BS22" s="167" t="str">
        <f t="shared" si="20"/>
        <v xml:space="preserve"> </v>
      </c>
      <c r="BT22" s="168" t="str">
        <f t="shared" si="21"/>
        <v/>
      </c>
      <c r="BU22" s="168" t="str">
        <f t="shared" si="7"/>
        <v/>
      </c>
      <c r="BV22" s="168" t="str">
        <f t="shared" si="8"/>
        <v/>
      </c>
      <c r="BW22" s="169" t="str">
        <f t="shared" si="9"/>
        <v/>
      </c>
      <c r="BX22" s="165" t="e">
        <v>#NAME?</v>
      </c>
      <c r="BY22" s="157"/>
      <c r="BZ22" s="170" t="e">
        <v>#NAME?</v>
      </c>
      <c r="CA22" s="170" t="e">
        <v>#NAME?</v>
      </c>
      <c r="CB22" s="157"/>
      <c r="CC22" s="170" t="e">
        <v>#NAME?</v>
      </c>
      <c r="CD22" s="171" t="e">
        <f t="shared" si="22"/>
        <v>#NAME?</v>
      </c>
      <c r="CE22" s="157" t="e">
        <f t="shared" si="23"/>
        <v>#NAME?</v>
      </c>
      <c r="CF22" s="165" t="e">
        <f t="shared" si="24"/>
        <v>#NAME?</v>
      </c>
      <c r="CG22" s="172" t="e">
        <v>#NAME?</v>
      </c>
      <c r="CH22" s="172" t="e">
        <v>#NAME?</v>
      </c>
      <c r="CI22" s="173" t="e">
        <v>#NAME?</v>
      </c>
      <c r="CJ22" s="173"/>
      <c r="CK22" s="172" t="e">
        <v>#NAME?</v>
      </c>
      <c r="CL22" s="172" t="e">
        <v>#NAME?</v>
      </c>
      <c r="CM22" s="173" t="e">
        <f t="shared" si="25"/>
        <v>#NAME?</v>
      </c>
      <c r="CN22" s="172">
        <f t="shared" si="26"/>
        <v>20</v>
      </c>
      <c r="CO22" s="173">
        <f t="shared" si="10"/>
        <v>0</v>
      </c>
      <c r="CP22" s="174">
        <f t="shared" si="27"/>
        <v>5</v>
      </c>
      <c r="CQ22" s="172" t="e">
        <f t="shared" si="28"/>
        <v>#NAME?</v>
      </c>
      <c r="CR22" s="173"/>
      <c r="CS22" s="175" t="e">
        <f t="shared" si="29"/>
        <v>#NAME?</v>
      </c>
      <c r="CT22" s="173" t="e">
        <f t="shared" si="30"/>
        <v>#NAME?</v>
      </c>
      <c r="CU22" s="173" t="e">
        <f t="shared" si="31"/>
        <v>#NAME?</v>
      </c>
      <c r="CV22" s="172" t="e">
        <f t="shared" si="32"/>
        <v>#NAME?</v>
      </c>
      <c r="CW22" s="173" t="e">
        <v>#NAME?</v>
      </c>
      <c r="CX22" s="173" t="e">
        <f t="shared" si="33"/>
        <v>#NAME?</v>
      </c>
      <c r="CY22" s="176">
        <f t="shared" si="34"/>
        <v>0</v>
      </c>
      <c r="CZ22" s="181" t="e">
        <f t="shared" si="3"/>
        <v>#NAME?</v>
      </c>
      <c r="DA22" s="182" t="e">
        <f t="shared" si="4"/>
        <v>#NAME?</v>
      </c>
      <c r="DB22" s="183" t="e">
        <f t="shared" si="5"/>
        <v>#NAME?</v>
      </c>
      <c r="DF22" s="180" t="e">
        <f t="shared" si="11"/>
        <v>#NAME?</v>
      </c>
    </row>
    <row r="23" spans="1:110">
      <c r="A23" s="73" t="s">
        <v>6</v>
      </c>
      <c r="B23" s="60" t="s">
        <v>144</v>
      </c>
      <c r="C23" s="61" t="s">
        <v>145</v>
      </c>
      <c r="D23" s="62">
        <v>25098</v>
      </c>
      <c r="E23" s="64">
        <v>0</v>
      </c>
      <c r="F23" s="65">
        <v>42313</v>
      </c>
      <c r="G23" s="66" t="s">
        <v>112</v>
      </c>
      <c r="H23" s="66" t="s">
        <v>137</v>
      </c>
      <c r="I23" s="67" t="s">
        <v>122</v>
      </c>
      <c r="J23" s="67" t="s">
        <v>119</v>
      </c>
      <c r="K23" s="67">
        <v>0</v>
      </c>
      <c r="L23" s="67" t="s">
        <v>117</v>
      </c>
      <c r="M23" s="67">
        <v>1</v>
      </c>
      <c r="N23" s="67"/>
      <c r="O23" s="68" t="s">
        <v>118</v>
      </c>
      <c r="P23" s="69" t="s">
        <v>119</v>
      </c>
      <c r="Q23" s="69"/>
      <c r="R23" s="70">
        <v>0</v>
      </c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155">
        <f t="shared" si="12"/>
        <v>22</v>
      </c>
      <c r="BC23" s="156">
        <v>22</v>
      </c>
      <c r="BD23" s="157">
        <f t="shared" si="13"/>
        <v>0</v>
      </c>
      <c r="BE23" s="155">
        <f t="shared" si="14"/>
        <v>0</v>
      </c>
      <c r="BF23" s="157">
        <f t="shared" si="15"/>
        <v>0</v>
      </c>
      <c r="BG23" s="155">
        <f t="shared" si="16"/>
        <v>0</v>
      </c>
      <c r="BH23" s="155"/>
      <c r="BI23" s="157">
        <f t="shared" si="6"/>
        <v>176</v>
      </c>
      <c r="BJ23" s="157"/>
      <c r="BK23" s="157"/>
      <c r="BL23" s="157"/>
      <c r="BM23" s="161" t="e">
        <v>#NAME?</v>
      </c>
      <c r="BN23" s="162" t="e">
        <f t="shared" si="17"/>
        <v>#NAME?</v>
      </c>
      <c r="BO23" s="163">
        <f t="shared" si="18"/>
        <v>0</v>
      </c>
      <c r="BP23" s="164" t="e">
        <f t="shared" si="19"/>
        <v>#NAME?</v>
      </c>
      <c r="BQ23" s="165" t="e">
        <v>#NAME?</v>
      </c>
      <c r="BR23" s="166"/>
      <c r="BS23" s="167" t="str">
        <f t="shared" si="20"/>
        <v xml:space="preserve"> </v>
      </c>
      <c r="BT23" s="168" t="str">
        <f t="shared" si="21"/>
        <v/>
      </c>
      <c r="BU23" s="168" t="str">
        <f t="shared" si="7"/>
        <v/>
      </c>
      <c r="BV23" s="168" t="str">
        <f t="shared" si="8"/>
        <v/>
      </c>
      <c r="BW23" s="169" t="str">
        <f t="shared" si="9"/>
        <v/>
      </c>
      <c r="BX23" s="165" t="e">
        <v>#NAME?</v>
      </c>
      <c r="BY23" s="157"/>
      <c r="BZ23" s="170" t="e">
        <v>#NAME?</v>
      </c>
      <c r="CA23" s="170" t="e">
        <v>#NAME?</v>
      </c>
      <c r="CB23" s="157"/>
      <c r="CC23" s="170" t="e">
        <v>#NAME?</v>
      </c>
      <c r="CD23" s="171" t="e">
        <f t="shared" si="22"/>
        <v>#NAME?</v>
      </c>
      <c r="CE23" s="157" t="e">
        <f t="shared" si="23"/>
        <v>#NAME?</v>
      </c>
      <c r="CF23" s="165" t="e">
        <f t="shared" si="24"/>
        <v>#NAME?</v>
      </c>
      <c r="CG23" s="172" t="e">
        <v>#NAME?</v>
      </c>
      <c r="CH23" s="172" t="e">
        <v>#NAME?</v>
      </c>
      <c r="CI23" s="173" t="e">
        <v>#NAME?</v>
      </c>
      <c r="CJ23" s="173"/>
      <c r="CK23" s="172" t="e">
        <v>#NAME?</v>
      </c>
      <c r="CL23" s="172" t="e">
        <v>#NAME?</v>
      </c>
      <c r="CM23" s="173" t="e">
        <f t="shared" si="25"/>
        <v>#NAME?</v>
      </c>
      <c r="CN23" s="172">
        <f t="shared" si="26"/>
        <v>29.333333333333332</v>
      </c>
      <c r="CO23" s="173">
        <f t="shared" si="10"/>
        <v>0</v>
      </c>
      <c r="CP23" s="174">
        <f t="shared" si="27"/>
        <v>5</v>
      </c>
      <c r="CQ23" s="172" t="e">
        <f t="shared" si="28"/>
        <v>#NAME?</v>
      </c>
      <c r="CR23" s="173"/>
      <c r="CS23" s="175" t="e">
        <f t="shared" si="29"/>
        <v>#NAME?</v>
      </c>
      <c r="CT23" s="173" t="e">
        <f t="shared" si="30"/>
        <v>#NAME?</v>
      </c>
      <c r="CU23" s="173" t="e">
        <f t="shared" si="31"/>
        <v>#NAME?</v>
      </c>
      <c r="CV23" s="172" t="e">
        <f t="shared" si="32"/>
        <v>#NAME?</v>
      </c>
      <c r="CW23" s="173" t="e">
        <v>#NAME?</v>
      </c>
      <c r="CX23" s="173" t="e">
        <f t="shared" si="33"/>
        <v>#NAME?</v>
      </c>
      <c r="CY23" s="176">
        <f t="shared" si="34"/>
        <v>0</v>
      </c>
      <c r="CZ23" s="181" t="e">
        <f t="shared" si="3"/>
        <v>#NAME?</v>
      </c>
      <c r="DA23" s="182" t="e">
        <f t="shared" si="4"/>
        <v>#NAME?</v>
      </c>
      <c r="DB23" s="183" t="e">
        <f t="shared" si="5"/>
        <v>#NAME?</v>
      </c>
      <c r="DF23" s="180" t="e">
        <f t="shared" si="11"/>
        <v>#NAME?</v>
      </c>
    </row>
    <row r="24" spans="1:110">
      <c r="A24" s="73" t="s">
        <v>6</v>
      </c>
      <c r="B24" s="60" t="s">
        <v>146</v>
      </c>
      <c r="C24" s="61" t="s">
        <v>147</v>
      </c>
      <c r="D24" s="62">
        <v>28185</v>
      </c>
      <c r="E24" s="64">
        <v>0</v>
      </c>
      <c r="F24" s="65">
        <v>42313</v>
      </c>
      <c r="G24" s="66" t="s">
        <v>112</v>
      </c>
      <c r="H24" s="66" t="s">
        <v>137</v>
      </c>
      <c r="I24" s="67" t="s">
        <v>122</v>
      </c>
      <c r="J24" s="67" t="s">
        <v>119</v>
      </c>
      <c r="K24" s="67">
        <v>0</v>
      </c>
      <c r="L24" s="67" t="s">
        <v>117</v>
      </c>
      <c r="M24" s="67">
        <v>1</v>
      </c>
      <c r="N24" s="67"/>
      <c r="O24" s="68" t="s">
        <v>118</v>
      </c>
      <c r="P24" s="69" t="s">
        <v>119</v>
      </c>
      <c r="Q24" s="69"/>
      <c r="R24" s="70">
        <v>0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155">
        <f t="shared" si="12"/>
        <v>22</v>
      </c>
      <c r="BC24" s="156">
        <v>22</v>
      </c>
      <c r="BD24" s="157">
        <f t="shared" si="13"/>
        <v>0</v>
      </c>
      <c r="BE24" s="155">
        <f t="shared" si="14"/>
        <v>0</v>
      </c>
      <c r="BF24" s="157">
        <f t="shared" si="15"/>
        <v>0</v>
      </c>
      <c r="BG24" s="155">
        <f t="shared" si="16"/>
        <v>0</v>
      </c>
      <c r="BH24" s="155"/>
      <c r="BI24" s="157">
        <f t="shared" si="6"/>
        <v>176</v>
      </c>
      <c r="BJ24" s="157"/>
      <c r="BK24" s="157"/>
      <c r="BL24" s="157"/>
      <c r="BM24" s="161" t="e">
        <v>#NAME?</v>
      </c>
      <c r="BN24" s="162" t="e">
        <f t="shared" si="17"/>
        <v>#NAME?</v>
      </c>
      <c r="BO24" s="163">
        <f t="shared" si="18"/>
        <v>0</v>
      </c>
      <c r="BP24" s="164" t="e">
        <f t="shared" si="19"/>
        <v>#NAME?</v>
      </c>
      <c r="BQ24" s="165" t="e">
        <v>#NAME?</v>
      </c>
      <c r="BR24" s="166"/>
      <c r="BS24" s="167" t="str">
        <f t="shared" si="20"/>
        <v xml:space="preserve"> </v>
      </c>
      <c r="BT24" s="168" t="str">
        <f t="shared" si="21"/>
        <v/>
      </c>
      <c r="BU24" s="168" t="str">
        <f t="shared" si="7"/>
        <v/>
      </c>
      <c r="BV24" s="168" t="str">
        <f t="shared" si="8"/>
        <v/>
      </c>
      <c r="BW24" s="169" t="str">
        <f t="shared" si="9"/>
        <v/>
      </c>
      <c r="BX24" s="165" t="e">
        <v>#NAME?</v>
      </c>
      <c r="BY24" s="157"/>
      <c r="BZ24" s="170" t="e">
        <v>#NAME?</v>
      </c>
      <c r="CA24" s="170" t="e">
        <v>#NAME?</v>
      </c>
      <c r="CB24" s="157"/>
      <c r="CC24" s="170" t="e">
        <v>#NAME?</v>
      </c>
      <c r="CD24" s="171" t="e">
        <f t="shared" si="22"/>
        <v>#NAME?</v>
      </c>
      <c r="CE24" s="157" t="e">
        <f t="shared" si="23"/>
        <v>#NAME?</v>
      </c>
      <c r="CF24" s="165" t="e">
        <f t="shared" si="24"/>
        <v>#NAME?</v>
      </c>
      <c r="CG24" s="172" t="e">
        <v>#NAME?</v>
      </c>
      <c r="CH24" s="172" t="e">
        <v>#NAME?</v>
      </c>
      <c r="CI24" s="173" t="e">
        <v>#NAME?</v>
      </c>
      <c r="CJ24" s="173"/>
      <c r="CK24" s="172" t="e">
        <v>#NAME?</v>
      </c>
      <c r="CL24" s="172" t="e">
        <v>#NAME?</v>
      </c>
      <c r="CM24" s="173" t="e">
        <f t="shared" si="25"/>
        <v>#NAME?</v>
      </c>
      <c r="CN24" s="172">
        <f t="shared" si="26"/>
        <v>29.333333333333332</v>
      </c>
      <c r="CO24" s="173">
        <f t="shared" si="10"/>
        <v>0</v>
      </c>
      <c r="CP24" s="174">
        <f t="shared" si="27"/>
        <v>5</v>
      </c>
      <c r="CQ24" s="172" t="e">
        <f t="shared" si="28"/>
        <v>#NAME?</v>
      </c>
      <c r="CR24" s="173"/>
      <c r="CS24" s="175" t="e">
        <f t="shared" si="29"/>
        <v>#NAME?</v>
      </c>
      <c r="CT24" s="173" t="e">
        <f t="shared" si="30"/>
        <v>#NAME?</v>
      </c>
      <c r="CU24" s="173" t="e">
        <f t="shared" si="31"/>
        <v>#NAME?</v>
      </c>
      <c r="CV24" s="172" t="e">
        <f t="shared" si="32"/>
        <v>#NAME?</v>
      </c>
      <c r="CW24" s="173" t="e">
        <v>#NAME?</v>
      </c>
      <c r="CX24" s="173" t="e">
        <f t="shared" si="33"/>
        <v>#NAME?</v>
      </c>
      <c r="CY24" s="176">
        <f t="shared" si="34"/>
        <v>0</v>
      </c>
      <c r="CZ24" s="181" t="e">
        <f t="shared" si="3"/>
        <v>#NAME?</v>
      </c>
      <c r="DA24" s="182" t="e">
        <f t="shared" si="4"/>
        <v>#NAME?</v>
      </c>
      <c r="DB24" s="183" t="e">
        <f t="shared" si="5"/>
        <v>#NAME?</v>
      </c>
      <c r="DF24" s="180" t="e">
        <f t="shared" si="11"/>
        <v>#NAME?</v>
      </c>
    </row>
    <row r="25" spans="1:110">
      <c r="A25" s="73" t="s">
        <v>6</v>
      </c>
      <c r="B25" s="60" t="s">
        <v>148</v>
      </c>
      <c r="C25" s="61" t="s">
        <v>149</v>
      </c>
      <c r="D25" s="62">
        <v>31764</v>
      </c>
      <c r="E25" s="64">
        <v>0</v>
      </c>
      <c r="F25" s="65">
        <v>42317</v>
      </c>
      <c r="G25" s="66" t="s">
        <v>112</v>
      </c>
      <c r="H25" s="66" t="s">
        <v>137</v>
      </c>
      <c r="I25" s="67" t="s">
        <v>114</v>
      </c>
      <c r="J25" s="67" t="s">
        <v>115</v>
      </c>
      <c r="K25" s="67" t="s">
        <v>150</v>
      </c>
      <c r="L25" s="67" t="s">
        <v>117</v>
      </c>
      <c r="M25" s="67">
        <v>1</v>
      </c>
      <c r="N25" s="67"/>
      <c r="O25" s="68" t="s">
        <v>118</v>
      </c>
      <c r="P25" s="69" t="s">
        <v>119</v>
      </c>
      <c r="Q25" s="69"/>
      <c r="R25" s="70">
        <v>0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155">
        <f t="shared" si="12"/>
        <v>22</v>
      </c>
      <c r="BC25" s="156">
        <v>22</v>
      </c>
      <c r="BD25" s="157">
        <f t="shared" si="13"/>
        <v>0</v>
      </c>
      <c r="BE25" s="155">
        <f t="shared" si="14"/>
        <v>0</v>
      </c>
      <c r="BF25" s="157">
        <f t="shared" si="15"/>
        <v>0</v>
      </c>
      <c r="BG25" s="155">
        <f t="shared" si="16"/>
        <v>0</v>
      </c>
      <c r="BH25" s="155"/>
      <c r="BI25" s="157">
        <f t="shared" si="6"/>
        <v>176</v>
      </c>
      <c r="BJ25" s="157"/>
      <c r="BK25" s="157"/>
      <c r="BL25" s="157"/>
      <c r="BM25" s="161" t="e">
        <v>#NAME?</v>
      </c>
      <c r="BN25" s="162" t="e">
        <f t="shared" si="17"/>
        <v>#NAME?</v>
      </c>
      <c r="BO25" s="163">
        <f t="shared" si="18"/>
        <v>0</v>
      </c>
      <c r="BP25" s="164" t="e">
        <f t="shared" si="19"/>
        <v>#NAME?</v>
      </c>
      <c r="BQ25" s="165" t="e">
        <v>#NAME?</v>
      </c>
      <c r="BR25" s="166"/>
      <c r="BS25" s="167" t="str">
        <f t="shared" si="20"/>
        <v xml:space="preserve"> </v>
      </c>
      <c r="BT25" s="168" t="str">
        <f t="shared" si="21"/>
        <v/>
      </c>
      <c r="BU25" s="168" t="str">
        <f t="shared" si="7"/>
        <v/>
      </c>
      <c r="BV25" s="168" t="str">
        <f t="shared" si="8"/>
        <v/>
      </c>
      <c r="BW25" s="169" t="str">
        <f t="shared" si="9"/>
        <v/>
      </c>
      <c r="BX25" s="165" t="e">
        <v>#NAME?</v>
      </c>
      <c r="BY25" s="157"/>
      <c r="BZ25" s="170" t="e">
        <v>#NAME?</v>
      </c>
      <c r="CA25" s="170" t="e">
        <v>#NAME?</v>
      </c>
      <c r="CB25" s="157"/>
      <c r="CC25" s="170" t="e">
        <v>#NAME?</v>
      </c>
      <c r="CD25" s="171" t="e">
        <f t="shared" si="22"/>
        <v>#NAME?</v>
      </c>
      <c r="CE25" s="157" t="e">
        <f t="shared" si="23"/>
        <v>#NAME?</v>
      </c>
      <c r="CF25" s="165" t="e">
        <f t="shared" si="24"/>
        <v>#NAME?</v>
      </c>
      <c r="CG25" s="172" t="e">
        <v>#NAME?</v>
      </c>
      <c r="CH25" s="172" t="e">
        <v>#NAME?</v>
      </c>
      <c r="CI25" s="173" t="e">
        <v>#NAME?</v>
      </c>
      <c r="CJ25" s="173"/>
      <c r="CK25" s="172" t="e">
        <v>#NAME?</v>
      </c>
      <c r="CL25" s="172" t="e">
        <v>#NAME?</v>
      </c>
      <c r="CM25" s="173" t="e">
        <f t="shared" si="25"/>
        <v>#NAME?</v>
      </c>
      <c r="CN25" s="172">
        <f t="shared" si="26"/>
        <v>29.333333333333332</v>
      </c>
      <c r="CO25" s="173">
        <f t="shared" si="10"/>
        <v>0</v>
      </c>
      <c r="CP25" s="174">
        <f t="shared" si="27"/>
        <v>5</v>
      </c>
      <c r="CQ25" s="172" t="e">
        <f t="shared" si="28"/>
        <v>#NAME?</v>
      </c>
      <c r="CR25" s="173"/>
      <c r="CS25" s="175" t="e">
        <f t="shared" si="29"/>
        <v>#NAME?</v>
      </c>
      <c r="CT25" s="173" t="e">
        <f t="shared" si="30"/>
        <v>#NAME?</v>
      </c>
      <c r="CU25" s="173" t="e">
        <f t="shared" si="31"/>
        <v>#NAME?</v>
      </c>
      <c r="CV25" s="172" t="e">
        <f t="shared" si="32"/>
        <v>#NAME?</v>
      </c>
      <c r="CW25" s="173" t="e">
        <v>#NAME?</v>
      </c>
      <c r="CX25" s="173" t="e">
        <f t="shared" si="33"/>
        <v>#NAME?</v>
      </c>
      <c r="CY25" s="176">
        <f t="shared" si="34"/>
        <v>0</v>
      </c>
      <c r="CZ25" s="181" t="e">
        <f t="shared" si="3"/>
        <v>#NAME?</v>
      </c>
      <c r="DA25" s="182" t="e">
        <f t="shared" si="4"/>
        <v>#NAME?</v>
      </c>
      <c r="DB25" s="183" t="e">
        <f t="shared" si="5"/>
        <v>#NAME?</v>
      </c>
      <c r="DF25" s="180" t="e">
        <f t="shared" si="11"/>
        <v>#NAME?</v>
      </c>
    </row>
    <row r="26" spans="1:110">
      <c r="A26" s="73" t="s">
        <v>6</v>
      </c>
      <c r="B26" s="60" t="s">
        <v>151</v>
      </c>
      <c r="C26" s="61" t="s">
        <v>152</v>
      </c>
      <c r="D26" s="62">
        <v>35142</v>
      </c>
      <c r="E26" s="64">
        <v>0</v>
      </c>
      <c r="F26" s="65">
        <v>42317</v>
      </c>
      <c r="G26" s="66" t="s">
        <v>112</v>
      </c>
      <c r="H26" s="66" t="s">
        <v>125</v>
      </c>
      <c r="I26" s="67" t="s">
        <v>122</v>
      </c>
      <c r="J26" s="67" t="s">
        <v>119</v>
      </c>
      <c r="K26" s="67">
        <v>0</v>
      </c>
      <c r="L26" s="67" t="s">
        <v>117</v>
      </c>
      <c r="M26" s="67">
        <v>1</v>
      </c>
      <c r="N26" s="67"/>
      <c r="O26" s="68" t="s">
        <v>118</v>
      </c>
      <c r="P26" s="69" t="s">
        <v>119</v>
      </c>
      <c r="Q26" s="69"/>
      <c r="R26" s="70">
        <v>0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155">
        <f t="shared" si="12"/>
        <v>22</v>
      </c>
      <c r="BC26" s="156">
        <v>22</v>
      </c>
      <c r="BD26" s="157">
        <f t="shared" si="13"/>
        <v>0</v>
      </c>
      <c r="BE26" s="155">
        <f t="shared" si="14"/>
        <v>0</v>
      </c>
      <c r="BF26" s="157">
        <f t="shared" si="15"/>
        <v>0</v>
      </c>
      <c r="BG26" s="155">
        <f t="shared" si="16"/>
        <v>0</v>
      </c>
      <c r="BH26" s="155"/>
      <c r="BI26" s="157">
        <f t="shared" si="6"/>
        <v>176</v>
      </c>
      <c r="BJ26" s="157"/>
      <c r="BK26" s="157"/>
      <c r="BL26" s="157"/>
      <c r="BM26" s="161" t="e">
        <v>#NAME?</v>
      </c>
      <c r="BN26" s="162" t="e">
        <f t="shared" si="17"/>
        <v>#NAME?</v>
      </c>
      <c r="BO26" s="163">
        <f t="shared" si="18"/>
        <v>0</v>
      </c>
      <c r="BP26" s="164" t="e">
        <f t="shared" si="19"/>
        <v>#NAME?</v>
      </c>
      <c r="BQ26" s="165" t="e">
        <v>#NAME?</v>
      </c>
      <c r="BR26" s="166"/>
      <c r="BS26" s="167" t="str">
        <f t="shared" si="20"/>
        <v xml:space="preserve"> </v>
      </c>
      <c r="BT26" s="168" t="str">
        <f t="shared" si="21"/>
        <v/>
      </c>
      <c r="BU26" s="168" t="str">
        <f t="shared" si="7"/>
        <v/>
      </c>
      <c r="BV26" s="168" t="str">
        <f t="shared" si="8"/>
        <v/>
      </c>
      <c r="BW26" s="169" t="str">
        <f t="shared" si="9"/>
        <v/>
      </c>
      <c r="BX26" s="165" t="e">
        <v>#NAME?</v>
      </c>
      <c r="BY26" s="157"/>
      <c r="BZ26" s="170" t="e">
        <v>#NAME?</v>
      </c>
      <c r="CA26" s="170" t="e">
        <v>#NAME?</v>
      </c>
      <c r="CB26" s="157"/>
      <c r="CC26" s="170" t="e">
        <v>#NAME?</v>
      </c>
      <c r="CD26" s="171" t="e">
        <f t="shared" si="22"/>
        <v>#NAME?</v>
      </c>
      <c r="CE26" s="157" t="e">
        <f t="shared" si="23"/>
        <v>#NAME?</v>
      </c>
      <c r="CF26" s="165" t="e">
        <f t="shared" si="24"/>
        <v>#NAME?</v>
      </c>
      <c r="CG26" s="172" t="e">
        <v>#NAME?</v>
      </c>
      <c r="CH26" s="172" t="e">
        <v>#NAME?</v>
      </c>
      <c r="CI26" s="173" t="e">
        <v>#NAME?</v>
      </c>
      <c r="CJ26" s="173"/>
      <c r="CK26" s="172" t="e">
        <v>#NAME?</v>
      </c>
      <c r="CL26" s="172" t="e">
        <v>#NAME?</v>
      </c>
      <c r="CM26" s="173" t="e">
        <f t="shared" si="25"/>
        <v>#NAME?</v>
      </c>
      <c r="CN26" s="172">
        <f t="shared" si="26"/>
        <v>29.333333333333332</v>
      </c>
      <c r="CO26" s="173">
        <f t="shared" si="10"/>
        <v>0</v>
      </c>
      <c r="CP26" s="174">
        <f t="shared" si="27"/>
        <v>5</v>
      </c>
      <c r="CQ26" s="172" t="e">
        <f t="shared" si="28"/>
        <v>#NAME?</v>
      </c>
      <c r="CR26" s="173"/>
      <c r="CS26" s="175" t="e">
        <f t="shared" si="29"/>
        <v>#NAME?</v>
      </c>
      <c r="CT26" s="173" t="e">
        <f t="shared" si="30"/>
        <v>#NAME?</v>
      </c>
      <c r="CU26" s="173" t="e">
        <f t="shared" si="31"/>
        <v>#NAME?</v>
      </c>
      <c r="CV26" s="172" t="e">
        <f t="shared" si="32"/>
        <v>#NAME?</v>
      </c>
      <c r="CW26" s="173" t="e">
        <v>#NAME?</v>
      </c>
      <c r="CX26" s="173" t="e">
        <f t="shared" si="33"/>
        <v>#NAME?</v>
      </c>
      <c r="CY26" s="176">
        <f t="shared" si="34"/>
        <v>0</v>
      </c>
      <c r="CZ26" s="181" t="e">
        <f t="shared" si="3"/>
        <v>#NAME?</v>
      </c>
      <c r="DA26" s="182" t="e">
        <f t="shared" si="4"/>
        <v>#NAME?</v>
      </c>
      <c r="DB26" s="183" t="e">
        <f t="shared" si="5"/>
        <v>#NAME?</v>
      </c>
      <c r="DF26" s="180" t="e">
        <f t="shared" si="11"/>
        <v>#NAME?</v>
      </c>
    </row>
    <row r="27" spans="1:110">
      <c r="A27" s="73" t="s">
        <v>6</v>
      </c>
      <c r="B27" s="60" t="s">
        <v>153</v>
      </c>
      <c r="C27" s="61" t="s">
        <v>154</v>
      </c>
      <c r="D27" s="62">
        <v>34130</v>
      </c>
      <c r="E27" s="64">
        <v>0</v>
      </c>
      <c r="F27" s="65">
        <v>42318</v>
      </c>
      <c r="G27" s="66" t="s">
        <v>112</v>
      </c>
      <c r="H27" s="66" t="s">
        <v>137</v>
      </c>
      <c r="I27" s="67" t="s">
        <v>122</v>
      </c>
      <c r="J27" s="67" t="s">
        <v>119</v>
      </c>
      <c r="K27" s="67">
        <v>0</v>
      </c>
      <c r="L27" s="67" t="s">
        <v>117</v>
      </c>
      <c r="M27" s="67">
        <v>1</v>
      </c>
      <c r="N27" s="67"/>
      <c r="O27" s="68" t="s">
        <v>118</v>
      </c>
      <c r="P27" s="69" t="s">
        <v>119</v>
      </c>
      <c r="Q27" s="69"/>
      <c r="R27" s="70">
        <v>0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155">
        <f t="shared" si="12"/>
        <v>4</v>
      </c>
      <c r="BC27" s="156">
        <v>4</v>
      </c>
      <c r="BD27" s="157">
        <f t="shared" si="13"/>
        <v>0</v>
      </c>
      <c r="BE27" s="155">
        <f t="shared" si="14"/>
        <v>0</v>
      </c>
      <c r="BF27" s="157">
        <f t="shared" si="15"/>
        <v>0</v>
      </c>
      <c r="BG27" s="155">
        <f t="shared" si="16"/>
        <v>0</v>
      </c>
      <c r="BH27" s="155"/>
      <c r="BI27" s="157">
        <f t="shared" si="6"/>
        <v>32</v>
      </c>
      <c r="BJ27" s="157"/>
      <c r="BK27" s="157"/>
      <c r="BL27" s="157"/>
      <c r="BM27" s="161" t="e">
        <v>#NAME?</v>
      </c>
      <c r="BN27" s="162" t="e">
        <f t="shared" si="17"/>
        <v>#NAME?</v>
      </c>
      <c r="BO27" s="163">
        <f t="shared" si="18"/>
        <v>0</v>
      </c>
      <c r="BP27" s="164" t="e">
        <f t="shared" si="19"/>
        <v>#NAME?</v>
      </c>
      <c r="BQ27" s="165" t="e">
        <v>#NAME?</v>
      </c>
      <c r="BR27" s="166"/>
      <c r="BS27" s="167" t="str">
        <f t="shared" si="20"/>
        <v xml:space="preserve"> </v>
      </c>
      <c r="BT27" s="168" t="str">
        <f t="shared" si="21"/>
        <v/>
      </c>
      <c r="BU27" s="168" t="str">
        <f t="shared" si="7"/>
        <v/>
      </c>
      <c r="BV27" s="168" t="str">
        <f t="shared" si="8"/>
        <v/>
      </c>
      <c r="BW27" s="169" t="str">
        <f t="shared" si="9"/>
        <v/>
      </c>
      <c r="BX27" s="165" t="e">
        <v>#NAME?</v>
      </c>
      <c r="BY27" s="157"/>
      <c r="BZ27" s="170" t="e">
        <v>#NAME?</v>
      </c>
      <c r="CA27" s="170" t="e">
        <v>#NAME?</v>
      </c>
      <c r="CB27" s="157"/>
      <c r="CC27" s="170" t="e">
        <v>#NAME?</v>
      </c>
      <c r="CD27" s="171" t="e">
        <f t="shared" si="22"/>
        <v>#NAME?</v>
      </c>
      <c r="CE27" s="157" t="e">
        <f t="shared" si="23"/>
        <v>#NAME?</v>
      </c>
      <c r="CF27" s="165" t="e">
        <f t="shared" si="24"/>
        <v>#NAME?</v>
      </c>
      <c r="CG27" s="172" t="e">
        <v>#NAME?</v>
      </c>
      <c r="CH27" s="172" t="e">
        <v>#NAME?</v>
      </c>
      <c r="CI27" s="173" t="e">
        <v>#NAME?</v>
      </c>
      <c r="CJ27" s="173"/>
      <c r="CK27" s="172" t="e">
        <v>#NAME?</v>
      </c>
      <c r="CL27" s="172" t="e">
        <v>#NAME?</v>
      </c>
      <c r="CM27" s="173" t="e">
        <f t="shared" si="25"/>
        <v>#NAME?</v>
      </c>
      <c r="CN27" s="172">
        <f t="shared" si="26"/>
        <v>5.7142857142857144</v>
      </c>
      <c r="CO27" s="173">
        <f t="shared" si="10"/>
        <v>0</v>
      </c>
      <c r="CP27" s="174">
        <f t="shared" si="27"/>
        <v>5</v>
      </c>
      <c r="CQ27" s="172" t="e">
        <f t="shared" si="28"/>
        <v>#NAME?</v>
      </c>
      <c r="CR27" s="173"/>
      <c r="CS27" s="175" t="e">
        <f t="shared" si="29"/>
        <v>#NAME?</v>
      </c>
      <c r="CT27" s="173" t="e">
        <f t="shared" si="30"/>
        <v>#NAME?</v>
      </c>
      <c r="CU27" s="173" t="e">
        <f t="shared" si="31"/>
        <v>#NAME?</v>
      </c>
      <c r="CV27" s="172" t="e">
        <f t="shared" si="32"/>
        <v>#NAME?</v>
      </c>
      <c r="CW27" s="173" t="e">
        <v>#NAME?</v>
      </c>
      <c r="CX27" s="173" t="e">
        <f t="shared" si="33"/>
        <v>#NAME?</v>
      </c>
      <c r="CY27" s="176">
        <f t="shared" si="34"/>
        <v>0</v>
      </c>
      <c r="CZ27" s="181" t="e">
        <f t="shared" si="3"/>
        <v>#NAME?</v>
      </c>
      <c r="DA27" s="182" t="e">
        <f t="shared" si="4"/>
        <v>#NAME?</v>
      </c>
      <c r="DB27" s="183" t="e">
        <f t="shared" si="5"/>
        <v>#NAME?</v>
      </c>
      <c r="DF27" s="180" t="e">
        <f t="shared" si="11"/>
        <v>#NAME?</v>
      </c>
    </row>
    <row r="28" spans="1:110">
      <c r="A28" s="73" t="s">
        <v>6</v>
      </c>
      <c r="B28" s="60" t="s">
        <v>155</v>
      </c>
      <c r="C28" s="61" t="s">
        <v>156</v>
      </c>
      <c r="D28" s="62">
        <v>32111</v>
      </c>
      <c r="E28" s="64">
        <v>0</v>
      </c>
      <c r="F28" s="65">
        <v>42318</v>
      </c>
      <c r="G28" s="66" t="s">
        <v>112</v>
      </c>
      <c r="H28" s="66" t="s">
        <v>137</v>
      </c>
      <c r="I28" s="67" t="s">
        <v>122</v>
      </c>
      <c r="J28" s="67" t="s">
        <v>119</v>
      </c>
      <c r="K28" s="67">
        <v>0</v>
      </c>
      <c r="L28" s="67" t="s">
        <v>117</v>
      </c>
      <c r="M28" s="67">
        <v>1</v>
      </c>
      <c r="N28" s="67"/>
      <c r="O28" s="68" t="s">
        <v>118</v>
      </c>
      <c r="P28" s="69" t="s">
        <v>119</v>
      </c>
      <c r="Q28" s="69"/>
      <c r="R28" s="70" t="s">
        <v>157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155">
        <f t="shared" si="12"/>
        <v>22</v>
      </c>
      <c r="BC28" s="156">
        <v>22</v>
      </c>
      <c r="BD28" s="157">
        <f t="shared" si="13"/>
        <v>0</v>
      </c>
      <c r="BE28" s="155">
        <f t="shared" si="14"/>
        <v>0</v>
      </c>
      <c r="BF28" s="157">
        <f t="shared" si="15"/>
        <v>0</v>
      </c>
      <c r="BG28" s="155">
        <f t="shared" si="16"/>
        <v>0</v>
      </c>
      <c r="BH28" s="155"/>
      <c r="BI28" s="157">
        <f t="shared" si="6"/>
        <v>176</v>
      </c>
      <c r="BJ28" s="157"/>
      <c r="BK28" s="157"/>
      <c r="BL28" s="157"/>
      <c r="BM28" s="161" t="e">
        <v>#NAME?</v>
      </c>
      <c r="BN28" s="162" t="e">
        <f t="shared" si="17"/>
        <v>#NAME?</v>
      </c>
      <c r="BO28" s="163">
        <f t="shared" si="18"/>
        <v>0</v>
      </c>
      <c r="BP28" s="164" t="e">
        <f t="shared" si="19"/>
        <v>#NAME?</v>
      </c>
      <c r="BQ28" s="165" t="e">
        <v>#NAME?</v>
      </c>
      <c r="BR28" s="166"/>
      <c r="BS28" s="167" t="str">
        <f t="shared" si="20"/>
        <v xml:space="preserve"> </v>
      </c>
      <c r="BT28" s="168" t="str">
        <f t="shared" si="21"/>
        <v/>
      </c>
      <c r="BU28" s="168" t="str">
        <f t="shared" si="7"/>
        <v/>
      </c>
      <c r="BV28" s="168" t="str">
        <f t="shared" si="8"/>
        <v/>
      </c>
      <c r="BW28" s="169" t="e">
        <f t="shared" si="9"/>
        <v>#NAME?</v>
      </c>
      <c r="BX28" s="165" t="e">
        <v>#NAME?</v>
      </c>
      <c r="BY28" s="157"/>
      <c r="BZ28" s="170" t="e">
        <v>#NAME?</v>
      </c>
      <c r="CA28" s="170" t="e">
        <v>#NAME?</v>
      </c>
      <c r="CB28" s="157"/>
      <c r="CC28" s="170" t="e">
        <v>#NAME?</v>
      </c>
      <c r="CD28" s="171" t="e">
        <f t="shared" si="22"/>
        <v>#NAME?</v>
      </c>
      <c r="CE28" s="157" t="e">
        <f t="shared" si="23"/>
        <v>#NAME?</v>
      </c>
      <c r="CF28" s="165" t="e">
        <f t="shared" si="24"/>
        <v>#NAME?</v>
      </c>
      <c r="CG28" s="172" t="e">
        <v>#NAME?</v>
      </c>
      <c r="CH28" s="172" t="e">
        <v>#NAME?</v>
      </c>
      <c r="CI28" s="173" t="e">
        <v>#NAME?</v>
      </c>
      <c r="CJ28" s="173"/>
      <c r="CK28" s="172" t="e">
        <v>#NAME?</v>
      </c>
      <c r="CL28" s="172" t="e">
        <v>#NAME?</v>
      </c>
      <c r="CM28" s="173" t="e">
        <f t="shared" si="25"/>
        <v>#NAME?</v>
      </c>
      <c r="CN28" s="172">
        <f t="shared" si="26"/>
        <v>29.333333333333332</v>
      </c>
      <c r="CO28" s="173">
        <f t="shared" si="10"/>
        <v>0</v>
      </c>
      <c r="CP28" s="174">
        <f t="shared" si="27"/>
        <v>5</v>
      </c>
      <c r="CQ28" s="172" t="e">
        <f t="shared" si="28"/>
        <v>#NAME?</v>
      </c>
      <c r="CR28" s="173"/>
      <c r="CS28" s="175" t="e">
        <f t="shared" si="29"/>
        <v>#NAME?</v>
      </c>
      <c r="CT28" s="173" t="e">
        <f t="shared" si="30"/>
        <v>#NAME?</v>
      </c>
      <c r="CU28" s="173" t="e">
        <f t="shared" si="31"/>
        <v>#NAME?</v>
      </c>
      <c r="CV28" s="172" t="e">
        <f t="shared" si="32"/>
        <v>#NAME?</v>
      </c>
      <c r="CW28" s="173" t="e">
        <v>#NAME?</v>
      </c>
      <c r="CX28" s="173" t="e">
        <f t="shared" si="33"/>
        <v>#NAME?</v>
      </c>
      <c r="CY28" s="176">
        <f t="shared" si="34"/>
        <v>0</v>
      </c>
      <c r="CZ28" s="181" t="e">
        <f t="shared" si="3"/>
        <v>#NAME?</v>
      </c>
      <c r="DA28" s="182" t="e">
        <f t="shared" si="4"/>
        <v>#NAME?</v>
      </c>
      <c r="DB28" s="183" t="e">
        <f t="shared" si="5"/>
        <v>#NAME?</v>
      </c>
      <c r="DF28" s="180" t="e">
        <f t="shared" si="11"/>
        <v>#NAME?</v>
      </c>
    </row>
    <row r="29" spans="1:110">
      <c r="A29" s="73" t="s">
        <v>6</v>
      </c>
      <c r="B29" s="60" t="s">
        <v>158</v>
      </c>
      <c r="C29" s="61" t="s">
        <v>159</v>
      </c>
      <c r="D29" s="62">
        <v>30137</v>
      </c>
      <c r="E29" s="64">
        <v>0</v>
      </c>
      <c r="F29" s="65">
        <v>42318</v>
      </c>
      <c r="G29" s="66" t="s">
        <v>112</v>
      </c>
      <c r="H29" s="66" t="s">
        <v>137</v>
      </c>
      <c r="I29" s="67" t="s">
        <v>114</v>
      </c>
      <c r="J29" s="67" t="s">
        <v>115</v>
      </c>
      <c r="K29" s="67" t="s">
        <v>160</v>
      </c>
      <c r="L29" s="67" t="s">
        <v>117</v>
      </c>
      <c r="M29" s="67">
        <v>1</v>
      </c>
      <c r="N29" s="67"/>
      <c r="O29" s="68" t="s">
        <v>118</v>
      </c>
      <c r="P29" s="69" t="s">
        <v>119</v>
      </c>
      <c r="Q29" s="69"/>
      <c r="R29" s="70">
        <v>0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155">
        <f t="shared" si="12"/>
        <v>22</v>
      </c>
      <c r="BC29" s="156">
        <v>22</v>
      </c>
      <c r="BD29" s="157">
        <f t="shared" si="13"/>
        <v>0</v>
      </c>
      <c r="BE29" s="155">
        <f t="shared" si="14"/>
        <v>0</v>
      </c>
      <c r="BF29" s="157">
        <f t="shared" si="15"/>
        <v>0</v>
      </c>
      <c r="BG29" s="155">
        <f t="shared" si="16"/>
        <v>0</v>
      </c>
      <c r="BH29" s="155"/>
      <c r="BI29" s="157">
        <f t="shared" si="6"/>
        <v>176</v>
      </c>
      <c r="BJ29" s="157"/>
      <c r="BK29" s="157"/>
      <c r="BL29" s="157"/>
      <c r="BM29" s="161" t="e">
        <v>#NAME?</v>
      </c>
      <c r="BN29" s="162" t="e">
        <f t="shared" si="17"/>
        <v>#NAME?</v>
      </c>
      <c r="BO29" s="163">
        <f t="shared" si="18"/>
        <v>0</v>
      </c>
      <c r="BP29" s="164" t="e">
        <f t="shared" si="19"/>
        <v>#NAME?</v>
      </c>
      <c r="BQ29" s="165" t="e">
        <v>#NAME?</v>
      </c>
      <c r="BR29" s="166"/>
      <c r="BS29" s="167" t="str">
        <f t="shared" si="20"/>
        <v xml:space="preserve"> </v>
      </c>
      <c r="BT29" s="168" t="str">
        <f t="shared" si="21"/>
        <v/>
      </c>
      <c r="BU29" s="168" t="str">
        <f t="shared" si="7"/>
        <v/>
      </c>
      <c r="BV29" s="168" t="str">
        <f t="shared" si="8"/>
        <v/>
      </c>
      <c r="BW29" s="169" t="str">
        <f t="shared" si="9"/>
        <v/>
      </c>
      <c r="BX29" s="165" t="e">
        <v>#NAME?</v>
      </c>
      <c r="BY29" s="157"/>
      <c r="BZ29" s="170" t="e">
        <v>#NAME?</v>
      </c>
      <c r="CA29" s="170" t="e">
        <v>#NAME?</v>
      </c>
      <c r="CB29" s="157"/>
      <c r="CC29" s="170" t="e">
        <v>#NAME?</v>
      </c>
      <c r="CD29" s="171" t="e">
        <f t="shared" si="22"/>
        <v>#NAME?</v>
      </c>
      <c r="CE29" s="157" t="e">
        <f t="shared" si="23"/>
        <v>#NAME?</v>
      </c>
      <c r="CF29" s="165" t="e">
        <f t="shared" si="24"/>
        <v>#NAME?</v>
      </c>
      <c r="CG29" s="172" t="e">
        <v>#NAME?</v>
      </c>
      <c r="CH29" s="172" t="e">
        <v>#NAME?</v>
      </c>
      <c r="CI29" s="173" t="e">
        <v>#NAME?</v>
      </c>
      <c r="CJ29" s="173"/>
      <c r="CK29" s="172" t="e">
        <v>#NAME?</v>
      </c>
      <c r="CL29" s="172" t="e">
        <v>#NAME?</v>
      </c>
      <c r="CM29" s="173" t="e">
        <f t="shared" si="25"/>
        <v>#NAME?</v>
      </c>
      <c r="CN29" s="172">
        <f t="shared" si="26"/>
        <v>29.333333333333332</v>
      </c>
      <c r="CO29" s="173">
        <f t="shared" si="10"/>
        <v>0</v>
      </c>
      <c r="CP29" s="174">
        <f t="shared" si="27"/>
        <v>5</v>
      </c>
      <c r="CQ29" s="172" t="e">
        <f t="shared" si="28"/>
        <v>#NAME?</v>
      </c>
      <c r="CR29" s="173"/>
      <c r="CS29" s="175" t="e">
        <f t="shared" si="29"/>
        <v>#NAME?</v>
      </c>
      <c r="CT29" s="173" t="e">
        <f t="shared" si="30"/>
        <v>#NAME?</v>
      </c>
      <c r="CU29" s="173" t="e">
        <f t="shared" si="31"/>
        <v>#NAME?</v>
      </c>
      <c r="CV29" s="172" t="e">
        <f t="shared" si="32"/>
        <v>#NAME?</v>
      </c>
      <c r="CW29" s="173" t="e">
        <v>#NAME?</v>
      </c>
      <c r="CX29" s="173" t="e">
        <f t="shared" si="33"/>
        <v>#NAME?</v>
      </c>
      <c r="CY29" s="176">
        <f t="shared" si="34"/>
        <v>0</v>
      </c>
      <c r="CZ29" s="181" t="e">
        <f t="shared" si="3"/>
        <v>#NAME?</v>
      </c>
      <c r="DA29" s="182" t="e">
        <f t="shared" si="4"/>
        <v>#NAME?</v>
      </c>
      <c r="DB29" s="183" t="e">
        <f t="shared" si="5"/>
        <v>#NAME?</v>
      </c>
      <c r="DF29" s="180" t="e">
        <f t="shared" si="11"/>
        <v>#NAME?</v>
      </c>
    </row>
    <row r="30" spans="1:110">
      <c r="A30" s="73" t="s">
        <v>6</v>
      </c>
      <c r="B30" s="60" t="s">
        <v>161</v>
      </c>
      <c r="C30" s="61" t="s">
        <v>162</v>
      </c>
      <c r="D30" s="62">
        <v>29993</v>
      </c>
      <c r="E30" s="64">
        <v>0</v>
      </c>
      <c r="F30" s="65">
        <v>42331</v>
      </c>
      <c r="G30" s="66" t="s">
        <v>112</v>
      </c>
      <c r="H30" s="66" t="s">
        <v>113</v>
      </c>
      <c r="I30" s="67" t="s">
        <v>122</v>
      </c>
      <c r="J30" s="67" t="s">
        <v>119</v>
      </c>
      <c r="K30" s="67">
        <v>0</v>
      </c>
      <c r="L30" s="67" t="s">
        <v>117</v>
      </c>
      <c r="M30" s="67">
        <v>1</v>
      </c>
      <c r="N30" s="67"/>
      <c r="O30" s="68" t="s">
        <v>118</v>
      </c>
      <c r="P30" s="69" t="s">
        <v>119</v>
      </c>
      <c r="Q30" s="69"/>
      <c r="R30" s="70">
        <v>0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155">
        <f t="shared" si="12"/>
        <v>22</v>
      </c>
      <c r="BC30" s="156">
        <v>22</v>
      </c>
      <c r="BD30" s="157">
        <f t="shared" si="13"/>
        <v>0</v>
      </c>
      <c r="BE30" s="155">
        <f t="shared" si="14"/>
        <v>0</v>
      </c>
      <c r="BF30" s="157">
        <f t="shared" si="15"/>
        <v>0</v>
      </c>
      <c r="BG30" s="155">
        <f t="shared" si="16"/>
        <v>0</v>
      </c>
      <c r="BH30" s="155"/>
      <c r="BI30" s="157">
        <f t="shared" si="6"/>
        <v>176</v>
      </c>
      <c r="BJ30" s="157"/>
      <c r="BK30" s="157"/>
      <c r="BL30" s="157"/>
      <c r="BM30" s="161" t="e">
        <v>#NAME?</v>
      </c>
      <c r="BN30" s="162" t="e">
        <f t="shared" si="17"/>
        <v>#NAME?</v>
      </c>
      <c r="BO30" s="163">
        <f t="shared" si="18"/>
        <v>0</v>
      </c>
      <c r="BP30" s="164" t="e">
        <f t="shared" si="19"/>
        <v>#NAME?</v>
      </c>
      <c r="BQ30" s="165" t="e">
        <v>#NAME?</v>
      </c>
      <c r="BR30" s="166"/>
      <c r="BS30" s="167" t="str">
        <f t="shared" si="20"/>
        <v xml:space="preserve"> </v>
      </c>
      <c r="BT30" s="168" t="str">
        <f t="shared" si="21"/>
        <v/>
      </c>
      <c r="BU30" s="168" t="str">
        <f t="shared" si="7"/>
        <v/>
      </c>
      <c r="BV30" s="168" t="str">
        <f t="shared" si="8"/>
        <v/>
      </c>
      <c r="BW30" s="169" t="str">
        <f t="shared" si="9"/>
        <v/>
      </c>
      <c r="BX30" s="165" t="e">
        <v>#NAME?</v>
      </c>
      <c r="BY30" s="157"/>
      <c r="BZ30" s="170" t="e">
        <v>#NAME?</v>
      </c>
      <c r="CA30" s="170" t="e">
        <v>#NAME?</v>
      </c>
      <c r="CB30" s="157"/>
      <c r="CC30" s="170" t="e">
        <v>#NAME?</v>
      </c>
      <c r="CD30" s="171" t="e">
        <f t="shared" si="22"/>
        <v>#NAME?</v>
      </c>
      <c r="CE30" s="157" t="e">
        <f t="shared" si="23"/>
        <v>#NAME?</v>
      </c>
      <c r="CF30" s="165" t="e">
        <f t="shared" si="24"/>
        <v>#NAME?</v>
      </c>
      <c r="CG30" s="172" t="e">
        <v>#NAME?</v>
      </c>
      <c r="CH30" s="172" t="e">
        <v>#NAME?</v>
      </c>
      <c r="CI30" s="173" t="e">
        <v>#NAME?</v>
      </c>
      <c r="CJ30" s="173"/>
      <c r="CK30" s="172" t="e">
        <v>#NAME?</v>
      </c>
      <c r="CL30" s="172" t="e">
        <v>#NAME?</v>
      </c>
      <c r="CM30" s="173" t="e">
        <f t="shared" si="25"/>
        <v>#NAME?</v>
      </c>
      <c r="CN30" s="172">
        <f t="shared" si="26"/>
        <v>29.333333333333332</v>
      </c>
      <c r="CO30" s="173">
        <f t="shared" si="10"/>
        <v>0</v>
      </c>
      <c r="CP30" s="174">
        <f t="shared" si="27"/>
        <v>5</v>
      </c>
      <c r="CQ30" s="172" t="e">
        <f t="shared" si="28"/>
        <v>#NAME?</v>
      </c>
      <c r="CR30" s="173"/>
      <c r="CS30" s="175" t="e">
        <f t="shared" si="29"/>
        <v>#NAME?</v>
      </c>
      <c r="CT30" s="173" t="e">
        <f t="shared" si="30"/>
        <v>#NAME?</v>
      </c>
      <c r="CU30" s="173" t="e">
        <f t="shared" si="31"/>
        <v>#NAME?</v>
      </c>
      <c r="CV30" s="172" t="e">
        <f t="shared" si="32"/>
        <v>#NAME?</v>
      </c>
      <c r="CW30" s="173" t="e">
        <v>#NAME?</v>
      </c>
      <c r="CX30" s="173" t="e">
        <f t="shared" si="33"/>
        <v>#NAME?</v>
      </c>
      <c r="CY30" s="176">
        <f t="shared" si="34"/>
        <v>0</v>
      </c>
      <c r="CZ30" s="181" t="e">
        <f t="shared" si="3"/>
        <v>#NAME?</v>
      </c>
      <c r="DA30" s="182" t="e">
        <f t="shared" si="4"/>
        <v>#NAME?</v>
      </c>
      <c r="DB30" s="183" t="e">
        <f t="shared" si="5"/>
        <v>#NAME?</v>
      </c>
      <c r="DF30" s="180" t="e">
        <f t="shared" si="11"/>
        <v>#NAME?</v>
      </c>
    </row>
    <row r="31" spans="1:110">
      <c r="A31" s="73" t="s">
        <v>6</v>
      </c>
      <c r="B31" s="60" t="s">
        <v>163</v>
      </c>
      <c r="C31" s="61" t="s">
        <v>164</v>
      </c>
      <c r="D31" s="62">
        <v>27753</v>
      </c>
      <c r="E31" s="64">
        <v>0</v>
      </c>
      <c r="F31" s="65">
        <v>42334</v>
      </c>
      <c r="G31" s="66" t="s">
        <v>112</v>
      </c>
      <c r="H31" s="66" t="s">
        <v>137</v>
      </c>
      <c r="I31" s="67" t="s">
        <v>122</v>
      </c>
      <c r="J31" s="67" t="s">
        <v>119</v>
      </c>
      <c r="K31" s="67">
        <v>0</v>
      </c>
      <c r="L31" s="67" t="s">
        <v>117</v>
      </c>
      <c r="M31" s="67">
        <v>1</v>
      </c>
      <c r="N31" s="67"/>
      <c r="O31" s="68" t="s">
        <v>118</v>
      </c>
      <c r="P31" s="69" t="s">
        <v>119</v>
      </c>
      <c r="Q31" s="69"/>
      <c r="R31" s="70">
        <v>0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155">
        <f t="shared" si="12"/>
        <v>4</v>
      </c>
      <c r="BC31" s="156">
        <v>4</v>
      </c>
      <c r="BD31" s="157">
        <f t="shared" si="13"/>
        <v>0</v>
      </c>
      <c r="BE31" s="155">
        <f t="shared" si="14"/>
        <v>0</v>
      </c>
      <c r="BF31" s="157">
        <f t="shared" si="15"/>
        <v>0</v>
      </c>
      <c r="BG31" s="155">
        <f t="shared" si="16"/>
        <v>0</v>
      </c>
      <c r="BH31" s="155"/>
      <c r="BI31" s="157">
        <f t="shared" si="6"/>
        <v>32</v>
      </c>
      <c r="BJ31" s="157"/>
      <c r="BK31" s="157"/>
      <c r="BL31" s="157"/>
      <c r="BM31" s="161" t="e">
        <v>#NAME?</v>
      </c>
      <c r="BN31" s="162" t="e">
        <f t="shared" si="17"/>
        <v>#NAME?</v>
      </c>
      <c r="BO31" s="163">
        <f t="shared" si="18"/>
        <v>0</v>
      </c>
      <c r="BP31" s="164" t="e">
        <f t="shared" si="19"/>
        <v>#NAME?</v>
      </c>
      <c r="BQ31" s="165" t="e">
        <v>#NAME?</v>
      </c>
      <c r="BR31" s="166"/>
      <c r="BS31" s="167" t="str">
        <f t="shared" si="20"/>
        <v xml:space="preserve"> </v>
      </c>
      <c r="BT31" s="168" t="str">
        <f t="shared" si="21"/>
        <v/>
      </c>
      <c r="BU31" s="168" t="str">
        <f t="shared" si="7"/>
        <v/>
      </c>
      <c r="BV31" s="168" t="str">
        <f t="shared" si="8"/>
        <v/>
      </c>
      <c r="BW31" s="169" t="str">
        <f t="shared" si="9"/>
        <v/>
      </c>
      <c r="BX31" s="165" t="e">
        <v>#NAME?</v>
      </c>
      <c r="BY31" s="157"/>
      <c r="BZ31" s="170" t="e">
        <v>#NAME?</v>
      </c>
      <c r="CA31" s="170" t="e">
        <v>#NAME?</v>
      </c>
      <c r="CB31" s="157"/>
      <c r="CC31" s="170" t="e">
        <v>#NAME?</v>
      </c>
      <c r="CD31" s="171" t="e">
        <f t="shared" si="22"/>
        <v>#NAME?</v>
      </c>
      <c r="CE31" s="157" t="e">
        <f t="shared" si="23"/>
        <v>#NAME?</v>
      </c>
      <c r="CF31" s="165" t="e">
        <f t="shared" si="24"/>
        <v>#NAME?</v>
      </c>
      <c r="CG31" s="172" t="e">
        <v>#NAME?</v>
      </c>
      <c r="CH31" s="172" t="e">
        <v>#NAME?</v>
      </c>
      <c r="CI31" s="173" t="e">
        <v>#NAME?</v>
      </c>
      <c r="CJ31" s="173"/>
      <c r="CK31" s="172" t="e">
        <v>#NAME?</v>
      </c>
      <c r="CL31" s="172" t="e">
        <v>#NAME?</v>
      </c>
      <c r="CM31" s="173" t="e">
        <f t="shared" si="25"/>
        <v>#NAME?</v>
      </c>
      <c r="CN31" s="172">
        <f t="shared" si="26"/>
        <v>5.7142857142857144</v>
      </c>
      <c r="CO31" s="173">
        <f t="shared" si="10"/>
        <v>0</v>
      </c>
      <c r="CP31" s="174">
        <f t="shared" si="27"/>
        <v>5</v>
      </c>
      <c r="CQ31" s="172" t="e">
        <f t="shared" si="28"/>
        <v>#NAME?</v>
      </c>
      <c r="CR31" s="173"/>
      <c r="CS31" s="175" t="e">
        <f t="shared" si="29"/>
        <v>#NAME?</v>
      </c>
      <c r="CT31" s="173" t="e">
        <f t="shared" si="30"/>
        <v>#NAME?</v>
      </c>
      <c r="CU31" s="173" t="e">
        <f t="shared" si="31"/>
        <v>#NAME?</v>
      </c>
      <c r="CV31" s="172" t="e">
        <f t="shared" si="32"/>
        <v>#NAME?</v>
      </c>
      <c r="CW31" s="173" t="e">
        <v>#NAME?</v>
      </c>
      <c r="CX31" s="173" t="e">
        <f t="shared" si="33"/>
        <v>#NAME?</v>
      </c>
      <c r="CY31" s="176">
        <f t="shared" si="34"/>
        <v>0</v>
      </c>
      <c r="CZ31" s="181" t="e">
        <f t="shared" si="3"/>
        <v>#NAME?</v>
      </c>
      <c r="DA31" s="182" t="e">
        <f t="shared" si="4"/>
        <v>#NAME?</v>
      </c>
      <c r="DB31" s="183" t="e">
        <f t="shared" si="5"/>
        <v>#NAME?</v>
      </c>
      <c r="DF31" s="180" t="e">
        <f t="shared" si="11"/>
        <v>#NAME?</v>
      </c>
    </row>
    <row r="32" spans="1:110">
      <c r="A32" s="73" t="s">
        <v>6</v>
      </c>
      <c r="B32" s="60" t="s">
        <v>165</v>
      </c>
      <c r="C32" s="61" t="s">
        <v>166</v>
      </c>
      <c r="D32" s="62">
        <v>31003</v>
      </c>
      <c r="E32" s="64">
        <v>0</v>
      </c>
      <c r="F32" s="65">
        <v>42334</v>
      </c>
      <c r="G32" s="66" t="s">
        <v>112</v>
      </c>
      <c r="H32" s="66" t="s">
        <v>137</v>
      </c>
      <c r="I32" s="67" t="s">
        <v>122</v>
      </c>
      <c r="J32" s="67" t="s">
        <v>119</v>
      </c>
      <c r="K32" s="67">
        <v>0</v>
      </c>
      <c r="L32" s="67" t="s">
        <v>117</v>
      </c>
      <c r="M32" s="67">
        <v>1</v>
      </c>
      <c r="N32" s="67"/>
      <c r="O32" s="68" t="s">
        <v>118</v>
      </c>
      <c r="P32" s="69" t="s">
        <v>119</v>
      </c>
      <c r="Q32" s="69"/>
      <c r="R32" s="70">
        <v>0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155">
        <f t="shared" si="12"/>
        <v>22</v>
      </c>
      <c r="BC32" s="156">
        <v>22</v>
      </c>
      <c r="BD32" s="157">
        <f t="shared" si="13"/>
        <v>0</v>
      </c>
      <c r="BE32" s="155">
        <f t="shared" si="14"/>
        <v>0</v>
      </c>
      <c r="BF32" s="157">
        <f t="shared" si="15"/>
        <v>0</v>
      </c>
      <c r="BG32" s="155">
        <f t="shared" si="16"/>
        <v>0</v>
      </c>
      <c r="BH32" s="155"/>
      <c r="BI32" s="157">
        <f t="shared" si="6"/>
        <v>176</v>
      </c>
      <c r="BJ32" s="157"/>
      <c r="BK32" s="157"/>
      <c r="BL32" s="157"/>
      <c r="BM32" s="161" t="e">
        <v>#NAME?</v>
      </c>
      <c r="BN32" s="162" t="e">
        <f t="shared" si="17"/>
        <v>#NAME?</v>
      </c>
      <c r="BO32" s="163">
        <f t="shared" si="18"/>
        <v>0</v>
      </c>
      <c r="BP32" s="164" t="e">
        <f t="shared" si="19"/>
        <v>#NAME?</v>
      </c>
      <c r="BQ32" s="165" t="e">
        <v>#NAME?</v>
      </c>
      <c r="BR32" s="166"/>
      <c r="BS32" s="167" t="str">
        <f t="shared" si="20"/>
        <v xml:space="preserve"> </v>
      </c>
      <c r="BT32" s="168" t="str">
        <f t="shared" si="21"/>
        <v/>
      </c>
      <c r="BU32" s="168" t="str">
        <f t="shared" si="7"/>
        <v/>
      </c>
      <c r="BV32" s="168" t="str">
        <f t="shared" si="8"/>
        <v/>
      </c>
      <c r="BW32" s="169" t="str">
        <f t="shared" si="9"/>
        <v/>
      </c>
      <c r="BX32" s="165" t="e">
        <v>#NAME?</v>
      </c>
      <c r="BY32" s="157"/>
      <c r="BZ32" s="170" t="e">
        <v>#NAME?</v>
      </c>
      <c r="CA32" s="170" t="e">
        <v>#NAME?</v>
      </c>
      <c r="CB32" s="157"/>
      <c r="CC32" s="170" t="e">
        <v>#NAME?</v>
      </c>
      <c r="CD32" s="171" t="e">
        <f t="shared" si="22"/>
        <v>#NAME?</v>
      </c>
      <c r="CE32" s="157" t="e">
        <f t="shared" si="23"/>
        <v>#NAME?</v>
      </c>
      <c r="CF32" s="165" t="e">
        <f t="shared" si="24"/>
        <v>#NAME?</v>
      </c>
      <c r="CG32" s="172" t="e">
        <v>#NAME?</v>
      </c>
      <c r="CH32" s="172" t="e">
        <v>#NAME?</v>
      </c>
      <c r="CI32" s="173" t="e">
        <v>#NAME?</v>
      </c>
      <c r="CJ32" s="173"/>
      <c r="CK32" s="172" t="e">
        <v>#NAME?</v>
      </c>
      <c r="CL32" s="172" t="e">
        <v>#NAME?</v>
      </c>
      <c r="CM32" s="173" t="e">
        <f t="shared" si="25"/>
        <v>#NAME?</v>
      </c>
      <c r="CN32" s="172">
        <f t="shared" si="26"/>
        <v>29.333333333333332</v>
      </c>
      <c r="CO32" s="173">
        <f t="shared" si="10"/>
        <v>0</v>
      </c>
      <c r="CP32" s="174">
        <f t="shared" si="27"/>
        <v>5</v>
      </c>
      <c r="CQ32" s="172" t="e">
        <f t="shared" si="28"/>
        <v>#NAME?</v>
      </c>
      <c r="CR32" s="173"/>
      <c r="CS32" s="175" t="e">
        <f t="shared" si="29"/>
        <v>#NAME?</v>
      </c>
      <c r="CT32" s="173" t="e">
        <f t="shared" si="30"/>
        <v>#NAME?</v>
      </c>
      <c r="CU32" s="173" t="e">
        <f t="shared" si="31"/>
        <v>#NAME?</v>
      </c>
      <c r="CV32" s="172" t="e">
        <f t="shared" si="32"/>
        <v>#NAME?</v>
      </c>
      <c r="CW32" s="173" t="e">
        <v>#NAME?</v>
      </c>
      <c r="CX32" s="173" t="e">
        <f t="shared" si="33"/>
        <v>#NAME?</v>
      </c>
      <c r="CY32" s="176">
        <f t="shared" si="34"/>
        <v>0</v>
      </c>
      <c r="CZ32" s="181" t="e">
        <f t="shared" si="3"/>
        <v>#NAME?</v>
      </c>
      <c r="DA32" s="182" t="e">
        <f t="shared" si="4"/>
        <v>#NAME?</v>
      </c>
      <c r="DB32" s="183" t="e">
        <f t="shared" si="5"/>
        <v>#NAME?</v>
      </c>
      <c r="DF32" s="180" t="e">
        <f t="shared" si="11"/>
        <v>#NAME?</v>
      </c>
    </row>
    <row r="33" spans="1:110">
      <c r="A33" s="73" t="s">
        <v>6</v>
      </c>
      <c r="B33" s="60" t="s">
        <v>167</v>
      </c>
      <c r="C33" s="61" t="s">
        <v>168</v>
      </c>
      <c r="D33" s="62">
        <v>31450</v>
      </c>
      <c r="E33" s="64">
        <v>0</v>
      </c>
      <c r="F33" s="65">
        <v>42334</v>
      </c>
      <c r="G33" s="66" t="s">
        <v>112</v>
      </c>
      <c r="H33" s="66" t="s">
        <v>137</v>
      </c>
      <c r="I33" s="67" t="s">
        <v>169</v>
      </c>
      <c r="J33" s="67" t="s">
        <v>115</v>
      </c>
      <c r="K33" s="67">
        <v>0</v>
      </c>
      <c r="L33" s="67" t="s">
        <v>117</v>
      </c>
      <c r="M33" s="67">
        <v>1</v>
      </c>
      <c r="N33" s="67"/>
      <c r="O33" s="68" t="s">
        <v>118</v>
      </c>
      <c r="P33" s="69" t="s">
        <v>119</v>
      </c>
      <c r="Q33" s="69"/>
      <c r="R33" s="70">
        <v>0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155">
        <f t="shared" si="12"/>
        <v>10</v>
      </c>
      <c r="BC33" s="156">
        <v>10</v>
      </c>
      <c r="BD33" s="157">
        <f t="shared" si="13"/>
        <v>0</v>
      </c>
      <c r="BE33" s="155">
        <f t="shared" si="14"/>
        <v>0</v>
      </c>
      <c r="BF33" s="157">
        <f t="shared" si="15"/>
        <v>0</v>
      </c>
      <c r="BG33" s="155">
        <f t="shared" si="16"/>
        <v>0</v>
      </c>
      <c r="BH33" s="155"/>
      <c r="BI33" s="157">
        <f t="shared" si="6"/>
        <v>80</v>
      </c>
      <c r="BJ33" s="157"/>
      <c r="BK33" s="157"/>
      <c r="BL33" s="157"/>
      <c r="BM33" s="161" t="e">
        <v>#NAME?</v>
      </c>
      <c r="BN33" s="162" t="e">
        <f t="shared" si="17"/>
        <v>#NAME?</v>
      </c>
      <c r="BO33" s="163">
        <f t="shared" si="18"/>
        <v>0</v>
      </c>
      <c r="BP33" s="164" t="e">
        <f t="shared" si="19"/>
        <v>#NAME?</v>
      </c>
      <c r="BQ33" s="165" t="e">
        <v>#NAME?</v>
      </c>
      <c r="BR33" s="166"/>
      <c r="BS33" s="167" t="str">
        <f t="shared" si="20"/>
        <v xml:space="preserve"> </v>
      </c>
      <c r="BT33" s="168" t="str">
        <f t="shared" si="21"/>
        <v/>
      </c>
      <c r="BU33" s="168" t="str">
        <f t="shared" si="7"/>
        <v/>
      </c>
      <c r="BV33" s="168" t="str">
        <f t="shared" si="8"/>
        <v/>
      </c>
      <c r="BW33" s="169" t="str">
        <f t="shared" si="9"/>
        <v/>
      </c>
      <c r="BX33" s="165" t="e">
        <v>#NAME?</v>
      </c>
      <c r="BY33" s="157"/>
      <c r="BZ33" s="170" t="e">
        <v>#NAME?</v>
      </c>
      <c r="CA33" s="170" t="e">
        <v>#NAME?</v>
      </c>
      <c r="CB33" s="157"/>
      <c r="CC33" s="170" t="e">
        <v>#NAME?</v>
      </c>
      <c r="CD33" s="171" t="e">
        <f t="shared" si="22"/>
        <v>#NAME?</v>
      </c>
      <c r="CE33" s="157" t="e">
        <f t="shared" si="23"/>
        <v>#NAME?</v>
      </c>
      <c r="CF33" s="165" t="e">
        <f t="shared" si="24"/>
        <v>#NAME?</v>
      </c>
      <c r="CG33" s="172" t="e">
        <v>#NAME?</v>
      </c>
      <c r="CH33" s="172" t="e">
        <v>#NAME?</v>
      </c>
      <c r="CI33" s="173" t="e">
        <v>#NAME?</v>
      </c>
      <c r="CJ33" s="173"/>
      <c r="CK33" s="172" t="e">
        <v>#NAME?</v>
      </c>
      <c r="CL33" s="172" t="e">
        <v>#NAME?</v>
      </c>
      <c r="CM33" s="173" t="e">
        <f t="shared" si="25"/>
        <v>#NAME?</v>
      </c>
      <c r="CN33" s="172">
        <f t="shared" si="26"/>
        <v>13.333333333333332</v>
      </c>
      <c r="CO33" s="173">
        <f t="shared" si="10"/>
        <v>0</v>
      </c>
      <c r="CP33" s="174">
        <f t="shared" si="27"/>
        <v>5</v>
      </c>
      <c r="CQ33" s="172" t="e">
        <f t="shared" si="28"/>
        <v>#NAME?</v>
      </c>
      <c r="CR33" s="173"/>
      <c r="CS33" s="175" t="e">
        <f t="shared" si="29"/>
        <v>#NAME?</v>
      </c>
      <c r="CT33" s="173" t="e">
        <f t="shared" si="30"/>
        <v>#NAME?</v>
      </c>
      <c r="CU33" s="173" t="e">
        <f t="shared" si="31"/>
        <v>#NAME?</v>
      </c>
      <c r="CV33" s="172" t="e">
        <f t="shared" si="32"/>
        <v>#NAME?</v>
      </c>
      <c r="CW33" s="173" t="e">
        <v>#NAME?</v>
      </c>
      <c r="CX33" s="173" t="e">
        <f t="shared" si="33"/>
        <v>#NAME?</v>
      </c>
      <c r="CY33" s="176">
        <f t="shared" si="34"/>
        <v>0</v>
      </c>
      <c r="CZ33" s="181" t="e">
        <f t="shared" si="3"/>
        <v>#NAME?</v>
      </c>
      <c r="DA33" s="182" t="e">
        <f t="shared" si="4"/>
        <v>#NAME?</v>
      </c>
      <c r="DB33" s="183" t="e">
        <f t="shared" si="5"/>
        <v>#NAME?</v>
      </c>
      <c r="DF33" s="180" t="e">
        <f t="shared" si="11"/>
        <v>#NAME?</v>
      </c>
    </row>
    <row r="34" spans="1:110">
      <c r="A34" s="73" t="s">
        <v>6</v>
      </c>
      <c r="B34" s="60" t="s">
        <v>170</v>
      </c>
      <c r="C34" s="61" t="s">
        <v>171</v>
      </c>
      <c r="D34" s="62">
        <v>34405</v>
      </c>
      <c r="E34" s="64">
        <v>0</v>
      </c>
      <c r="F34" s="65">
        <v>42334</v>
      </c>
      <c r="G34" s="66" t="s">
        <v>112</v>
      </c>
      <c r="H34" s="66" t="s">
        <v>137</v>
      </c>
      <c r="I34" s="67" t="s">
        <v>169</v>
      </c>
      <c r="J34" s="67" t="s">
        <v>115</v>
      </c>
      <c r="K34" s="67">
        <v>0</v>
      </c>
      <c r="L34" s="67" t="s">
        <v>117</v>
      </c>
      <c r="M34" s="67">
        <v>1</v>
      </c>
      <c r="N34" s="67"/>
      <c r="O34" s="68" t="s">
        <v>118</v>
      </c>
      <c r="P34" s="69" t="s">
        <v>119</v>
      </c>
      <c r="Q34" s="69"/>
      <c r="R34" s="70">
        <v>0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155">
        <f t="shared" si="12"/>
        <v>20</v>
      </c>
      <c r="BC34" s="156">
        <v>20</v>
      </c>
      <c r="BD34" s="157">
        <f t="shared" si="13"/>
        <v>0</v>
      </c>
      <c r="BE34" s="155">
        <f t="shared" si="14"/>
        <v>0</v>
      </c>
      <c r="BF34" s="157">
        <f t="shared" si="15"/>
        <v>0</v>
      </c>
      <c r="BG34" s="155">
        <f t="shared" si="16"/>
        <v>0</v>
      </c>
      <c r="BH34" s="155"/>
      <c r="BI34" s="157">
        <f t="shared" si="6"/>
        <v>160</v>
      </c>
      <c r="BJ34" s="157"/>
      <c r="BK34" s="157"/>
      <c r="BL34" s="157"/>
      <c r="BM34" s="161" t="e">
        <v>#NAME?</v>
      </c>
      <c r="BN34" s="162" t="e">
        <f t="shared" si="17"/>
        <v>#NAME?</v>
      </c>
      <c r="BO34" s="163">
        <f t="shared" si="18"/>
        <v>0</v>
      </c>
      <c r="BP34" s="164" t="e">
        <f t="shared" si="19"/>
        <v>#NAME?</v>
      </c>
      <c r="BQ34" s="165" t="e">
        <v>#NAME?</v>
      </c>
      <c r="BR34" s="166"/>
      <c r="BS34" s="167" t="str">
        <f t="shared" si="20"/>
        <v xml:space="preserve"> </v>
      </c>
      <c r="BT34" s="168" t="str">
        <f t="shared" si="21"/>
        <v/>
      </c>
      <c r="BU34" s="168" t="str">
        <f t="shared" si="7"/>
        <v/>
      </c>
      <c r="BV34" s="168" t="str">
        <f t="shared" si="8"/>
        <v/>
      </c>
      <c r="BW34" s="169" t="str">
        <f t="shared" si="9"/>
        <v/>
      </c>
      <c r="BX34" s="165" t="e">
        <v>#NAME?</v>
      </c>
      <c r="BY34" s="157"/>
      <c r="BZ34" s="170" t="e">
        <v>#NAME?</v>
      </c>
      <c r="CA34" s="170" t="e">
        <v>#NAME?</v>
      </c>
      <c r="CB34" s="157"/>
      <c r="CC34" s="170" t="e">
        <v>#NAME?</v>
      </c>
      <c r="CD34" s="171" t="e">
        <f t="shared" si="22"/>
        <v>#NAME?</v>
      </c>
      <c r="CE34" s="157" t="e">
        <f t="shared" si="23"/>
        <v>#NAME?</v>
      </c>
      <c r="CF34" s="165" t="e">
        <f t="shared" si="24"/>
        <v>#NAME?</v>
      </c>
      <c r="CG34" s="172" t="e">
        <v>#NAME?</v>
      </c>
      <c r="CH34" s="172" t="e">
        <v>#NAME?</v>
      </c>
      <c r="CI34" s="173" t="e">
        <v>#NAME?</v>
      </c>
      <c r="CJ34" s="173"/>
      <c r="CK34" s="172" t="e">
        <v>#NAME?</v>
      </c>
      <c r="CL34" s="172" t="e">
        <v>#NAME?</v>
      </c>
      <c r="CM34" s="173" t="e">
        <f t="shared" si="25"/>
        <v>#NAME?</v>
      </c>
      <c r="CN34" s="172">
        <f t="shared" si="26"/>
        <v>26.666666666666664</v>
      </c>
      <c r="CO34" s="173">
        <f t="shared" si="10"/>
        <v>0</v>
      </c>
      <c r="CP34" s="174">
        <f t="shared" si="27"/>
        <v>5</v>
      </c>
      <c r="CQ34" s="172" t="e">
        <f t="shared" si="28"/>
        <v>#NAME?</v>
      </c>
      <c r="CR34" s="173"/>
      <c r="CS34" s="175" t="e">
        <f t="shared" si="29"/>
        <v>#NAME?</v>
      </c>
      <c r="CT34" s="173" t="e">
        <f t="shared" si="30"/>
        <v>#NAME?</v>
      </c>
      <c r="CU34" s="173" t="e">
        <f t="shared" si="31"/>
        <v>#NAME?</v>
      </c>
      <c r="CV34" s="172" t="e">
        <f t="shared" si="32"/>
        <v>#NAME?</v>
      </c>
      <c r="CW34" s="173" t="e">
        <v>#NAME?</v>
      </c>
      <c r="CX34" s="173" t="e">
        <f t="shared" si="33"/>
        <v>#NAME?</v>
      </c>
      <c r="CY34" s="176">
        <f t="shared" si="34"/>
        <v>0</v>
      </c>
      <c r="CZ34" s="181" t="e">
        <f t="shared" si="3"/>
        <v>#NAME?</v>
      </c>
      <c r="DA34" s="182" t="e">
        <f t="shared" si="4"/>
        <v>#NAME?</v>
      </c>
      <c r="DB34" s="183" t="e">
        <f t="shared" si="5"/>
        <v>#NAME?</v>
      </c>
      <c r="DF34" s="180" t="e">
        <f t="shared" si="11"/>
        <v>#NAME?</v>
      </c>
    </row>
    <row r="35" spans="1:110">
      <c r="A35" s="73" t="s">
        <v>6</v>
      </c>
      <c r="B35" s="60" t="s">
        <v>172</v>
      </c>
      <c r="C35" s="61" t="s">
        <v>173</v>
      </c>
      <c r="D35" s="62">
        <v>22314</v>
      </c>
      <c r="E35" s="64">
        <v>0</v>
      </c>
      <c r="F35" s="65">
        <v>42334</v>
      </c>
      <c r="G35" s="66" t="s">
        <v>112</v>
      </c>
      <c r="H35" s="66" t="s">
        <v>137</v>
      </c>
      <c r="I35" s="67" t="s">
        <v>174</v>
      </c>
      <c r="J35" s="67" t="s">
        <v>115</v>
      </c>
      <c r="K35" s="67" t="s">
        <v>175</v>
      </c>
      <c r="L35" s="67" t="s">
        <v>117</v>
      </c>
      <c r="M35" s="67">
        <v>1</v>
      </c>
      <c r="N35" s="67"/>
      <c r="O35" s="68" t="s">
        <v>118</v>
      </c>
      <c r="P35" s="69" t="s">
        <v>119</v>
      </c>
      <c r="Q35" s="69"/>
      <c r="R35" s="70">
        <v>0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155">
        <f t="shared" si="12"/>
        <v>16</v>
      </c>
      <c r="BC35" s="156">
        <v>16</v>
      </c>
      <c r="BD35" s="157">
        <f t="shared" si="13"/>
        <v>0</v>
      </c>
      <c r="BE35" s="155">
        <f t="shared" si="14"/>
        <v>0</v>
      </c>
      <c r="BF35" s="157">
        <f t="shared" si="15"/>
        <v>0</v>
      </c>
      <c r="BG35" s="155">
        <f t="shared" si="16"/>
        <v>0</v>
      </c>
      <c r="BH35" s="155"/>
      <c r="BI35" s="157">
        <f t="shared" si="6"/>
        <v>128</v>
      </c>
      <c r="BJ35" s="157"/>
      <c r="BK35" s="157"/>
      <c r="BL35" s="157"/>
      <c r="BM35" s="161" t="e">
        <v>#NAME?</v>
      </c>
      <c r="BN35" s="162" t="e">
        <f t="shared" si="17"/>
        <v>#NAME?</v>
      </c>
      <c r="BO35" s="163">
        <f t="shared" si="18"/>
        <v>0</v>
      </c>
      <c r="BP35" s="164" t="e">
        <f t="shared" si="19"/>
        <v>#NAME?</v>
      </c>
      <c r="BQ35" s="165" t="e">
        <v>#NAME?</v>
      </c>
      <c r="BR35" s="166"/>
      <c r="BS35" s="167" t="str">
        <f t="shared" si="20"/>
        <v xml:space="preserve"> </v>
      </c>
      <c r="BT35" s="168" t="str">
        <f t="shared" si="21"/>
        <v/>
      </c>
      <c r="BU35" s="168" t="str">
        <f t="shared" si="7"/>
        <v/>
      </c>
      <c r="BV35" s="168" t="str">
        <f t="shared" si="8"/>
        <v/>
      </c>
      <c r="BW35" s="169" t="str">
        <f t="shared" si="9"/>
        <v/>
      </c>
      <c r="BX35" s="165" t="e">
        <v>#NAME?</v>
      </c>
      <c r="BY35" s="157"/>
      <c r="BZ35" s="170" t="e">
        <v>#NAME?</v>
      </c>
      <c r="CA35" s="170" t="e">
        <v>#NAME?</v>
      </c>
      <c r="CB35" s="157"/>
      <c r="CC35" s="170" t="e">
        <v>#NAME?</v>
      </c>
      <c r="CD35" s="171" t="e">
        <f t="shared" si="22"/>
        <v>#NAME?</v>
      </c>
      <c r="CE35" s="157" t="e">
        <f t="shared" si="23"/>
        <v>#NAME?</v>
      </c>
      <c r="CF35" s="165" t="e">
        <f t="shared" si="24"/>
        <v>#NAME?</v>
      </c>
      <c r="CG35" s="172" t="e">
        <v>#NAME?</v>
      </c>
      <c r="CH35" s="172" t="e">
        <v>#NAME?</v>
      </c>
      <c r="CI35" s="173" t="e">
        <v>#NAME?</v>
      </c>
      <c r="CJ35" s="173"/>
      <c r="CK35" s="172" t="e">
        <v>#NAME?</v>
      </c>
      <c r="CL35" s="172" t="e">
        <v>#NAME?</v>
      </c>
      <c r="CM35" s="173" t="e">
        <f t="shared" si="25"/>
        <v>#NAME?</v>
      </c>
      <c r="CN35" s="172">
        <f t="shared" si="26"/>
        <v>21.333333333333332</v>
      </c>
      <c r="CO35" s="173">
        <f t="shared" si="10"/>
        <v>0</v>
      </c>
      <c r="CP35" s="174">
        <f t="shared" si="27"/>
        <v>5</v>
      </c>
      <c r="CQ35" s="172" t="e">
        <f t="shared" si="28"/>
        <v>#NAME?</v>
      </c>
      <c r="CR35" s="173"/>
      <c r="CS35" s="175" t="e">
        <f t="shared" si="29"/>
        <v>#NAME?</v>
      </c>
      <c r="CT35" s="173" t="e">
        <f t="shared" si="30"/>
        <v>#NAME?</v>
      </c>
      <c r="CU35" s="173" t="e">
        <f t="shared" si="31"/>
        <v>#NAME?</v>
      </c>
      <c r="CV35" s="172" t="e">
        <f t="shared" si="32"/>
        <v>#NAME?</v>
      </c>
      <c r="CW35" s="173" t="e">
        <v>#NAME?</v>
      </c>
      <c r="CX35" s="173" t="e">
        <f t="shared" si="33"/>
        <v>#NAME?</v>
      </c>
      <c r="CY35" s="176">
        <f t="shared" si="34"/>
        <v>0</v>
      </c>
      <c r="CZ35" s="181" t="e">
        <f t="shared" si="3"/>
        <v>#NAME?</v>
      </c>
      <c r="DA35" s="182" t="e">
        <f t="shared" si="4"/>
        <v>#NAME?</v>
      </c>
      <c r="DB35" s="183" t="e">
        <f t="shared" si="5"/>
        <v>#NAME?</v>
      </c>
      <c r="DF35" s="180" t="e">
        <f t="shared" si="11"/>
        <v>#NAME?</v>
      </c>
    </row>
    <row r="36" spans="1:110">
      <c r="A36" s="73" t="s">
        <v>6</v>
      </c>
      <c r="B36" s="60" t="s">
        <v>176</v>
      </c>
      <c r="C36" s="61" t="s">
        <v>177</v>
      </c>
      <c r="D36" s="62">
        <v>32648</v>
      </c>
      <c r="E36" s="64">
        <v>0</v>
      </c>
      <c r="F36" s="65">
        <v>42334</v>
      </c>
      <c r="G36" s="66" t="s">
        <v>112</v>
      </c>
      <c r="H36" s="66" t="s">
        <v>137</v>
      </c>
      <c r="I36" s="67" t="s">
        <v>122</v>
      </c>
      <c r="J36" s="67" t="s">
        <v>119</v>
      </c>
      <c r="K36" s="67">
        <v>0</v>
      </c>
      <c r="L36" s="67" t="s">
        <v>117</v>
      </c>
      <c r="M36" s="67">
        <v>1</v>
      </c>
      <c r="N36" s="67"/>
      <c r="O36" s="68" t="s">
        <v>118</v>
      </c>
      <c r="P36" s="69" t="s">
        <v>119</v>
      </c>
      <c r="Q36" s="69"/>
      <c r="R36" s="70">
        <v>0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155">
        <f t="shared" si="12"/>
        <v>21</v>
      </c>
      <c r="BC36" s="156">
        <v>21</v>
      </c>
      <c r="BD36" s="157">
        <f t="shared" si="13"/>
        <v>0</v>
      </c>
      <c r="BE36" s="155">
        <f t="shared" si="14"/>
        <v>0</v>
      </c>
      <c r="BF36" s="157">
        <f t="shared" si="15"/>
        <v>0</v>
      </c>
      <c r="BG36" s="155">
        <f t="shared" si="16"/>
        <v>0</v>
      </c>
      <c r="BH36" s="155"/>
      <c r="BI36" s="157">
        <f t="shared" si="6"/>
        <v>168</v>
      </c>
      <c r="BJ36" s="157"/>
      <c r="BK36" s="157"/>
      <c r="BL36" s="157"/>
      <c r="BM36" s="161" t="e">
        <v>#NAME?</v>
      </c>
      <c r="BN36" s="162" t="e">
        <f t="shared" si="17"/>
        <v>#NAME?</v>
      </c>
      <c r="BO36" s="163">
        <f t="shared" si="18"/>
        <v>0</v>
      </c>
      <c r="BP36" s="164" t="e">
        <f t="shared" si="19"/>
        <v>#NAME?</v>
      </c>
      <c r="BQ36" s="165" t="e">
        <v>#NAME?</v>
      </c>
      <c r="BR36" s="166"/>
      <c r="BS36" s="167" t="str">
        <f t="shared" si="20"/>
        <v xml:space="preserve"> </v>
      </c>
      <c r="BT36" s="168" t="str">
        <f t="shared" si="21"/>
        <v/>
      </c>
      <c r="BU36" s="168" t="str">
        <f t="shared" si="7"/>
        <v/>
      </c>
      <c r="BV36" s="168" t="str">
        <f t="shared" si="8"/>
        <v/>
      </c>
      <c r="BW36" s="169" t="str">
        <f t="shared" si="9"/>
        <v/>
      </c>
      <c r="BX36" s="165" t="e">
        <v>#NAME?</v>
      </c>
      <c r="BY36" s="157"/>
      <c r="BZ36" s="170" t="e">
        <v>#NAME?</v>
      </c>
      <c r="CA36" s="170" t="e">
        <v>#NAME?</v>
      </c>
      <c r="CB36" s="157"/>
      <c r="CC36" s="170" t="e">
        <v>#NAME?</v>
      </c>
      <c r="CD36" s="171" t="e">
        <f t="shared" si="22"/>
        <v>#NAME?</v>
      </c>
      <c r="CE36" s="157" t="e">
        <f t="shared" si="23"/>
        <v>#NAME?</v>
      </c>
      <c r="CF36" s="165" t="e">
        <f t="shared" si="24"/>
        <v>#NAME?</v>
      </c>
      <c r="CG36" s="172" t="e">
        <v>#NAME?</v>
      </c>
      <c r="CH36" s="172" t="e">
        <v>#NAME?</v>
      </c>
      <c r="CI36" s="173" t="e">
        <v>#NAME?</v>
      </c>
      <c r="CJ36" s="173"/>
      <c r="CK36" s="172" t="e">
        <v>#NAME?</v>
      </c>
      <c r="CL36" s="172" t="e">
        <v>#NAME?</v>
      </c>
      <c r="CM36" s="173" t="e">
        <f t="shared" si="25"/>
        <v>#NAME?</v>
      </c>
      <c r="CN36" s="172">
        <f t="shared" si="26"/>
        <v>28</v>
      </c>
      <c r="CO36" s="173">
        <f t="shared" si="10"/>
        <v>0</v>
      </c>
      <c r="CP36" s="174">
        <f t="shared" si="27"/>
        <v>5</v>
      </c>
      <c r="CQ36" s="172" t="e">
        <f t="shared" si="28"/>
        <v>#NAME?</v>
      </c>
      <c r="CR36" s="173"/>
      <c r="CS36" s="175" t="e">
        <f t="shared" si="29"/>
        <v>#NAME?</v>
      </c>
      <c r="CT36" s="173" t="e">
        <f t="shared" si="30"/>
        <v>#NAME?</v>
      </c>
      <c r="CU36" s="173" t="e">
        <f t="shared" si="31"/>
        <v>#NAME?</v>
      </c>
      <c r="CV36" s="172" t="e">
        <f t="shared" si="32"/>
        <v>#NAME?</v>
      </c>
      <c r="CW36" s="173" t="e">
        <v>#NAME?</v>
      </c>
      <c r="CX36" s="173" t="e">
        <f t="shared" si="33"/>
        <v>#NAME?</v>
      </c>
      <c r="CY36" s="176">
        <f t="shared" si="34"/>
        <v>0</v>
      </c>
      <c r="CZ36" s="181" t="e">
        <f t="shared" si="3"/>
        <v>#NAME?</v>
      </c>
      <c r="DA36" s="182" t="e">
        <f t="shared" si="4"/>
        <v>#NAME?</v>
      </c>
      <c r="DB36" s="183" t="e">
        <f t="shared" si="5"/>
        <v>#NAME?</v>
      </c>
      <c r="DF36" s="180" t="e">
        <f t="shared" si="11"/>
        <v>#NAME?</v>
      </c>
    </row>
    <row r="37" spans="1:110">
      <c r="A37" s="73" t="s">
        <v>6</v>
      </c>
      <c r="B37" s="60" t="s">
        <v>178</v>
      </c>
      <c r="C37" s="61" t="s">
        <v>179</v>
      </c>
      <c r="D37" s="62">
        <v>27318</v>
      </c>
      <c r="E37" s="64">
        <v>0</v>
      </c>
      <c r="F37" s="65">
        <v>42341</v>
      </c>
      <c r="G37" s="66" t="s">
        <v>112</v>
      </c>
      <c r="H37" s="66" t="s">
        <v>137</v>
      </c>
      <c r="I37" s="67" t="s">
        <v>122</v>
      </c>
      <c r="J37" s="67" t="s">
        <v>119</v>
      </c>
      <c r="K37" s="67">
        <v>0</v>
      </c>
      <c r="L37" s="67" t="s">
        <v>117</v>
      </c>
      <c r="M37" s="67">
        <v>1</v>
      </c>
      <c r="N37" s="67"/>
      <c r="O37" s="68" t="s">
        <v>118</v>
      </c>
      <c r="P37" s="69" t="s">
        <v>119</v>
      </c>
      <c r="Q37" s="69"/>
      <c r="R37" s="70">
        <v>0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155">
        <f t="shared" si="12"/>
        <v>4</v>
      </c>
      <c r="BC37" s="156">
        <v>4</v>
      </c>
      <c r="BD37" s="157">
        <f t="shared" si="13"/>
        <v>0</v>
      </c>
      <c r="BE37" s="155">
        <f t="shared" si="14"/>
        <v>0</v>
      </c>
      <c r="BF37" s="157">
        <f t="shared" si="15"/>
        <v>0</v>
      </c>
      <c r="BG37" s="155">
        <f t="shared" si="16"/>
        <v>0</v>
      </c>
      <c r="BH37" s="155"/>
      <c r="BI37" s="157">
        <f t="shared" si="6"/>
        <v>32</v>
      </c>
      <c r="BJ37" s="157"/>
      <c r="BK37" s="157"/>
      <c r="BL37" s="157"/>
      <c r="BM37" s="161" t="e">
        <v>#NAME?</v>
      </c>
      <c r="BN37" s="162" t="e">
        <f t="shared" si="17"/>
        <v>#NAME?</v>
      </c>
      <c r="BO37" s="163">
        <f t="shared" si="18"/>
        <v>0</v>
      </c>
      <c r="BP37" s="164" t="e">
        <f t="shared" si="19"/>
        <v>#NAME?</v>
      </c>
      <c r="BQ37" s="165" t="e">
        <v>#NAME?</v>
      </c>
      <c r="BR37" s="166"/>
      <c r="BS37" s="167" t="str">
        <f t="shared" si="20"/>
        <v xml:space="preserve"> </v>
      </c>
      <c r="BT37" s="168" t="str">
        <f t="shared" si="21"/>
        <v/>
      </c>
      <c r="BU37" s="168" t="str">
        <f t="shared" si="7"/>
        <v/>
      </c>
      <c r="BV37" s="168" t="str">
        <f t="shared" si="8"/>
        <v/>
      </c>
      <c r="BW37" s="169" t="str">
        <f t="shared" si="9"/>
        <v/>
      </c>
      <c r="BX37" s="165" t="e">
        <v>#NAME?</v>
      </c>
      <c r="BY37" s="157"/>
      <c r="BZ37" s="170" t="e">
        <v>#NAME?</v>
      </c>
      <c r="CA37" s="170" t="e">
        <v>#NAME?</v>
      </c>
      <c r="CB37" s="157"/>
      <c r="CC37" s="170" t="e">
        <v>#NAME?</v>
      </c>
      <c r="CD37" s="171" t="e">
        <f t="shared" si="22"/>
        <v>#NAME?</v>
      </c>
      <c r="CE37" s="157" t="e">
        <f t="shared" si="23"/>
        <v>#NAME?</v>
      </c>
      <c r="CF37" s="165" t="e">
        <f t="shared" si="24"/>
        <v>#NAME?</v>
      </c>
      <c r="CG37" s="172" t="e">
        <v>#NAME?</v>
      </c>
      <c r="CH37" s="172" t="e">
        <v>#NAME?</v>
      </c>
      <c r="CI37" s="173" t="e">
        <v>#NAME?</v>
      </c>
      <c r="CJ37" s="173"/>
      <c r="CK37" s="172" t="e">
        <v>#NAME?</v>
      </c>
      <c r="CL37" s="172" t="e">
        <v>#NAME?</v>
      </c>
      <c r="CM37" s="173" t="e">
        <f t="shared" si="25"/>
        <v>#NAME?</v>
      </c>
      <c r="CN37" s="172">
        <f t="shared" si="26"/>
        <v>5.7142857142857144</v>
      </c>
      <c r="CO37" s="173">
        <f t="shared" si="10"/>
        <v>0</v>
      </c>
      <c r="CP37" s="174">
        <f t="shared" si="27"/>
        <v>5</v>
      </c>
      <c r="CQ37" s="172" t="e">
        <f t="shared" ref="CQ37:CQ100" si="35">IF(AND(B37&lt;&gt;"",H37&lt;&gt;"EMPLEADO",O37="HABIL"),SUM(BN37:BP37)*2%," ")</f>
        <v>#NAME?</v>
      </c>
      <c r="CR37" s="173"/>
      <c r="CS37" s="175" t="e">
        <f t="shared" si="29"/>
        <v>#NAME?</v>
      </c>
      <c r="CT37" s="173" t="e">
        <f t="shared" si="30"/>
        <v>#NAME?</v>
      </c>
      <c r="CU37" s="173" t="e">
        <f t="shared" si="31"/>
        <v>#NAME?</v>
      </c>
      <c r="CV37" s="172" t="e">
        <f t="shared" si="32"/>
        <v>#NAME?</v>
      </c>
      <c r="CW37" s="173" t="e">
        <v>#NAME?</v>
      </c>
      <c r="CX37" s="173" t="e">
        <f t="shared" si="33"/>
        <v>#NAME?</v>
      </c>
      <c r="CY37" s="176">
        <f t="shared" si="34"/>
        <v>0</v>
      </c>
      <c r="CZ37" s="181" t="e">
        <f t="shared" si="3"/>
        <v>#NAME?</v>
      </c>
      <c r="DA37" s="182" t="e">
        <f t="shared" si="4"/>
        <v>#NAME?</v>
      </c>
      <c r="DB37" s="183" t="e">
        <f t="shared" si="5"/>
        <v>#NAME?</v>
      </c>
      <c r="DF37" s="180" t="e">
        <f t="shared" ref="DF37:DF100" si="36">SUM(BN37:BP37)</f>
        <v>#NAME?</v>
      </c>
    </row>
    <row r="38" spans="1:110">
      <c r="A38" s="73" t="s">
        <v>6</v>
      </c>
      <c r="B38" s="60" t="s">
        <v>180</v>
      </c>
      <c r="C38" s="61" t="s">
        <v>181</v>
      </c>
      <c r="D38" s="62">
        <v>28658</v>
      </c>
      <c r="E38" s="64">
        <v>0</v>
      </c>
      <c r="F38" s="65">
        <v>42341</v>
      </c>
      <c r="G38" s="66" t="s">
        <v>112</v>
      </c>
      <c r="H38" s="66" t="s">
        <v>137</v>
      </c>
      <c r="I38" s="67" t="s">
        <v>122</v>
      </c>
      <c r="J38" s="67" t="s">
        <v>119</v>
      </c>
      <c r="K38" s="67">
        <v>0</v>
      </c>
      <c r="L38" s="67" t="s">
        <v>117</v>
      </c>
      <c r="M38" s="67">
        <v>1</v>
      </c>
      <c r="N38" s="67"/>
      <c r="O38" s="68" t="s">
        <v>118</v>
      </c>
      <c r="P38" s="69" t="s">
        <v>119</v>
      </c>
      <c r="Q38" s="69"/>
      <c r="R38" s="70">
        <v>0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155">
        <f t="shared" si="12"/>
        <v>4</v>
      </c>
      <c r="BC38" s="156">
        <v>4</v>
      </c>
      <c r="BD38" s="157">
        <f t="shared" si="13"/>
        <v>0</v>
      </c>
      <c r="BE38" s="155">
        <f t="shared" si="14"/>
        <v>0</v>
      </c>
      <c r="BF38" s="157">
        <f t="shared" si="15"/>
        <v>0</v>
      </c>
      <c r="BG38" s="155">
        <f t="shared" si="16"/>
        <v>0</v>
      </c>
      <c r="BH38" s="155"/>
      <c r="BI38" s="157">
        <f t="shared" si="6"/>
        <v>32</v>
      </c>
      <c r="BJ38" s="157"/>
      <c r="BK38" s="157"/>
      <c r="BL38" s="157"/>
      <c r="BM38" s="161" t="e">
        <v>#NAME?</v>
      </c>
      <c r="BN38" s="162" t="e">
        <f t="shared" si="17"/>
        <v>#NAME?</v>
      </c>
      <c r="BO38" s="163">
        <f t="shared" si="18"/>
        <v>0</v>
      </c>
      <c r="BP38" s="164" t="e">
        <f t="shared" si="19"/>
        <v>#NAME?</v>
      </c>
      <c r="BQ38" s="165" t="e">
        <v>#NAME?</v>
      </c>
      <c r="BR38" s="166"/>
      <c r="BS38" s="167" t="str">
        <f t="shared" si="20"/>
        <v xml:space="preserve"> </v>
      </c>
      <c r="BT38" s="168" t="str">
        <f t="shared" si="21"/>
        <v/>
      </c>
      <c r="BU38" s="168" t="str">
        <f t="shared" si="7"/>
        <v/>
      </c>
      <c r="BV38" s="168" t="str">
        <f t="shared" si="8"/>
        <v/>
      </c>
      <c r="BW38" s="169" t="str">
        <f t="shared" si="9"/>
        <v/>
      </c>
      <c r="BX38" s="165" t="e">
        <v>#NAME?</v>
      </c>
      <c r="BY38" s="157"/>
      <c r="BZ38" s="170" t="e">
        <v>#NAME?</v>
      </c>
      <c r="CA38" s="170" t="e">
        <v>#NAME?</v>
      </c>
      <c r="CB38" s="157"/>
      <c r="CC38" s="170" t="e">
        <v>#NAME?</v>
      </c>
      <c r="CD38" s="171" t="e">
        <f t="shared" si="22"/>
        <v>#NAME?</v>
      </c>
      <c r="CE38" s="157" t="e">
        <f t="shared" si="23"/>
        <v>#NAME?</v>
      </c>
      <c r="CF38" s="165" t="e">
        <f t="shared" si="24"/>
        <v>#NAME?</v>
      </c>
      <c r="CG38" s="172" t="e">
        <v>#NAME?</v>
      </c>
      <c r="CH38" s="172" t="e">
        <v>#NAME?</v>
      </c>
      <c r="CI38" s="173" t="e">
        <v>#NAME?</v>
      </c>
      <c r="CJ38" s="173"/>
      <c r="CK38" s="172" t="e">
        <v>#NAME?</v>
      </c>
      <c r="CL38" s="172" t="e">
        <v>#NAME?</v>
      </c>
      <c r="CM38" s="173" t="e">
        <f t="shared" si="25"/>
        <v>#NAME?</v>
      </c>
      <c r="CN38" s="172">
        <f t="shared" si="26"/>
        <v>5.7142857142857144</v>
      </c>
      <c r="CO38" s="173">
        <f t="shared" si="10"/>
        <v>0</v>
      </c>
      <c r="CP38" s="174">
        <f t="shared" si="27"/>
        <v>5</v>
      </c>
      <c r="CQ38" s="172" t="e">
        <f t="shared" si="35"/>
        <v>#NAME?</v>
      </c>
      <c r="CR38" s="173"/>
      <c r="CS38" s="175" t="e">
        <f t="shared" si="29"/>
        <v>#NAME?</v>
      </c>
      <c r="CT38" s="173" t="e">
        <f t="shared" si="30"/>
        <v>#NAME?</v>
      </c>
      <c r="CU38" s="173" t="e">
        <f t="shared" si="31"/>
        <v>#NAME?</v>
      </c>
      <c r="CV38" s="172" t="e">
        <f t="shared" si="32"/>
        <v>#NAME?</v>
      </c>
      <c r="CW38" s="173" t="e">
        <v>#NAME?</v>
      </c>
      <c r="CX38" s="173" t="e">
        <f t="shared" si="33"/>
        <v>#NAME?</v>
      </c>
      <c r="CY38" s="176">
        <f t="shared" si="34"/>
        <v>0</v>
      </c>
      <c r="CZ38" s="181" t="e">
        <f t="shared" si="3"/>
        <v>#NAME?</v>
      </c>
      <c r="DA38" s="182" t="e">
        <f t="shared" si="4"/>
        <v>#NAME?</v>
      </c>
      <c r="DB38" s="183" t="e">
        <f t="shared" si="5"/>
        <v>#NAME?</v>
      </c>
      <c r="DF38" s="180" t="e">
        <f t="shared" si="36"/>
        <v>#NAME?</v>
      </c>
    </row>
    <row r="39" spans="1:110">
      <c r="A39" s="73" t="s">
        <v>6</v>
      </c>
      <c r="B39" s="60" t="s">
        <v>182</v>
      </c>
      <c r="C39" s="61" t="s">
        <v>183</v>
      </c>
      <c r="D39" s="62">
        <v>34030</v>
      </c>
      <c r="E39" s="64">
        <v>0</v>
      </c>
      <c r="F39" s="65">
        <v>42341</v>
      </c>
      <c r="G39" s="66" t="s">
        <v>112</v>
      </c>
      <c r="H39" s="66" t="s">
        <v>137</v>
      </c>
      <c r="I39" s="67" t="s">
        <v>169</v>
      </c>
      <c r="J39" s="67" t="s">
        <v>115</v>
      </c>
      <c r="K39" s="67" t="s">
        <v>184</v>
      </c>
      <c r="L39" s="67" t="s">
        <v>117</v>
      </c>
      <c r="M39" s="67">
        <v>1</v>
      </c>
      <c r="N39" s="67"/>
      <c r="O39" s="68" t="s">
        <v>118</v>
      </c>
      <c r="P39" s="69" t="s">
        <v>119</v>
      </c>
      <c r="Q39" s="69"/>
      <c r="R39" s="70">
        <v>0</v>
      </c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155">
        <f t="shared" si="12"/>
        <v>1</v>
      </c>
      <c r="BC39" s="156">
        <v>1</v>
      </c>
      <c r="BD39" s="157">
        <f t="shared" si="13"/>
        <v>0</v>
      </c>
      <c r="BE39" s="155">
        <f t="shared" si="14"/>
        <v>0</v>
      </c>
      <c r="BF39" s="157">
        <f t="shared" si="15"/>
        <v>0</v>
      </c>
      <c r="BG39" s="155">
        <f t="shared" si="16"/>
        <v>0</v>
      </c>
      <c r="BH39" s="155"/>
      <c r="BI39" s="157">
        <f t="shared" si="6"/>
        <v>8</v>
      </c>
      <c r="BJ39" s="157"/>
      <c r="BK39" s="157"/>
      <c r="BL39" s="157"/>
      <c r="BM39" s="161" t="e">
        <v>#NAME?</v>
      </c>
      <c r="BN39" s="162" t="e">
        <f t="shared" si="17"/>
        <v>#NAME?</v>
      </c>
      <c r="BO39" s="163">
        <f t="shared" si="18"/>
        <v>0</v>
      </c>
      <c r="BP39" s="164" t="e">
        <f t="shared" si="19"/>
        <v>#NAME?</v>
      </c>
      <c r="BQ39" s="165" t="e">
        <v>#NAME?</v>
      </c>
      <c r="BR39" s="166"/>
      <c r="BS39" s="167" t="str">
        <f t="shared" si="20"/>
        <v xml:space="preserve"> </v>
      </c>
      <c r="BT39" s="168" t="str">
        <f t="shared" si="21"/>
        <v/>
      </c>
      <c r="BU39" s="168" t="str">
        <f t="shared" si="7"/>
        <v/>
      </c>
      <c r="BV39" s="168" t="str">
        <f t="shared" si="8"/>
        <v/>
      </c>
      <c r="BW39" s="169" t="str">
        <f t="shared" si="9"/>
        <v/>
      </c>
      <c r="BX39" s="165" t="e">
        <v>#NAME?</v>
      </c>
      <c r="BY39" s="157"/>
      <c r="BZ39" s="170" t="e">
        <v>#NAME?</v>
      </c>
      <c r="CA39" s="170" t="e">
        <v>#NAME?</v>
      </c>
      <c r="CB39" s="157"/>
      <c r="CC39" s="170" t="e">
        <v>#NAME?</v>
      </c>
      <c r="CD39" s="171" t="e">
        <f t="shared" si="22"/>
        <v>#NAME?</v>
      </c>
      <c r="CE39" s="157" t="e">
        <f t="shared" si="23"/>
        <v>#NAME?</v>
      </c>
      <c r="CF39" s="165" t="e">
        <f t="shared" si="24"/>
        <v>#NAME?</v>
      </c>
      <c r="CG39" s="172" t="e">
        <v>#NAME?</v>
      </c>
      <c r="CH39" s="172" t="e">
        <v>#NAME?</v>
      </c>
      <c r="CI39" s="173" t="e">
        <v>#NAME?</v>
      </c>
      <c r="CJ39" s="173"/>
      <c r="CK39" s="172" t="e">
        <v>#NAME?</v>
      </c>
      <c r="CL39" s="172" t="e">
        <v>#NAME?</v>
      </c>
      <c r="CM39" s="173" t="e">
        <f t="shared" si="25"/>
        <v>#NAME?</v>
      </c>
      <c r="CN39" s="172">
        <f t="shared" si="26"/>
        <v>1.4285714285714286</v>
      </c>
      <c r="CO39" s="173">
        <f t="shared" si="10"/>
        <v>0</v>
      </c>
      <c r="CP39" s="174">
        <f t="shared" si="27"/>
        <v>5</v>
      </c>
      <c r="CQ39" s="172" t="e">
        <f t="shared" si="35"/>
        <v>#NAME?</v>
      </c>
      <c r="CR39" s="173"/>
      <c r="CS39" s="175" t="e">
        <f t="shared" si="29"/>
        <v>#NAME?</v>
      </c>
      <c r="CT39" s="173" t="e">
        <f t="shared" si="30"/>
        <v>#NAME?</v>
      </c>
      <c r="CU39" s="173" t="e">
        <f t="shared" si="31"/>
        <v>#NAME?</v>
      </c>
      <c r="CV39" s="172" t="e">
        <f t="shared" si="32"/>
        <v>#NAME?</v>
      </c>
      <c r="CW39" s="173" t="e">
        <v>#NAME?</v>
      </c>
      <c r="CX39" s="173" t="e">
        <f t="shared" si="33"/>
        <v>#NAME?</v>
      </c>
      <c r="CY39" s="176">
        <f t="shared" si="34"/>
        <v>0</v>
      </c>
      <c r="CZ39" s="181" t="e">
        <f t="shared" si="3"/>
        <v>#NAME?</v>
      </c>
      <c r="DA39" s="182" t="e">
        <f t="shared" si="4"/>
        <v>#NAME?</v>
      </c>
      <c r="DB39" s="183" t="e">
        <f t="shared" si="5"/>
        <v>#NAME?</v>
      </c>
      <c r="DF39" s="180" t="e">
        <f t="shared" si="36"/>
        <v>#NAME?</v>
      </c>
    </row>
    <row r="40" spans="1:110">
      <c r="A40" s="73" t="s">
        <v>6</v>
      </c>
      <c r="B40" s="60" t="s">
        <v>185</v>
      </c>
      <c r="C40" s="61" t="s">
        <v>186</v>
      </c>
      <c r="D40" s="62">
        <v>34116</v>
      </c>
      <c r="E40" s="64">
        <v>0</v>
      </c>
      <c r="F40" s="65">
        <v>42341</v>
      </c>
      <c r="G40" s="66" t="s">
        <v>112</v>
      </c>
      <c r="H40" s="66" t="s">
        <v>137</v>
      </c>
      <c r="I40" s="67" t="s">
        <v>128</v>
      </c>
      <c r="J40" s="67" t="s">
        <v>138</v>
      </c>
      <c r="K40" s="67" t="s">
        <v>187</v>
      </c>
      <c r="L40" s="67" t="s">
        <v>117</v>
      </c>
      <c r="M40" s="67">
        <v>1</v>
      </c>
      <c r="N40" s="67"/>
      <c r="O40" s="68" t="s">
        <v>118</v>
      </c>
      <c r="P40" s="69" t="s">
        <v>119</v>
      </c>
      <c r="Q40" s="69"/>
      <c r="R40" s="70">
        <v>0</v>
      </c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155">
        <f t="shared" si="12"/>
        <v>16</v>
      </c>
      <c r="BC40" s="156">
        <v>16</v>
      </c>
      <c r="BD40" s="157">
        <f t="shared" si="13"/>
        <v>0</v>
      </c>
      <c r="BE40" s="155">
        <f t="shared" si="14"/>
        <v>0</v>
      </c>
      <c r="BF40" s="157">
        <f t="shared" si="15"/>
        <v>0</v>
      </c>
      <c r="BG40" s="155">
        <f t="shared" si="16"/>
        <v>0</v>
      </c>
      <c r="BH40" s="155"/>
      <c r="BI40" s="157">
        <f t="shared" si="6"/>
        <v>128</v>
      </c>
      <c r="BJ40" s="157"/>
      <c r="BK40" s="157"/>
      <c r="BL40" s="157"/>
      <c r="BM40" s="161" t="e">
        <v>#NAME?</v>
      </c>
      <c r="BN40" s="162" t="e">
        <f t="shared" si="17"/>
        <v>#NAME?</v>
      </c>
      <c r="BO40" s="163">
        <f t="shared" si="18"/>
        <v>0</v>
      </c>
      <c r="BP40" s="164" t="e">
        <f t="shared" si="19"/>
        <v>#NAME?</v>
      </c>
      <c r="BQ40" s="165" t="e">
        <v>#NAME?</v>
      </c>
      <c r="BR40" s="166"/>
      <c r="BS40" s="167" t="str">
        <f t="shared" si="20"/>
        <v xml:space="preserve"> </v>
      </c>
      <c r="BT40" s="168" t="str">
        <f t="shared" si="21"/>
        <v/>
      </c>
      <c r="BU40" s="168" t="str">
        <f t="shared" si="7"/>
        <v/>
      </c>
      <c r="BV40" s="168" t="str">
        <f t="shared" si="8"/>
        <v/>
      </c>
      <c r="BW40" s="169" t="str">
        <f t="shared" si="9"/>
        <v/>
      </c>
      <c r="BX40" s="165" t="e">
        <v>#NAME?</v>
      </c>
      <c r="BY40" s="157"/>
      <c r="BZ40" s="170" t="e">
        <v>#NAME?</v>
      </c>
      <c r="CA40" s="170" t="e">
        <v>#NAME?</v>
      </c>
      <c r="CB40" s="157"/>
      <c r="CC40" s="170" t="e">
        <v>#NAME?</v>
      </c>
      <c r="CD40" s="171" t="e">
        <f t="shared" si="22"/>
        <v>#NAME?</v>
      </c>
      <c r="CE40" s="157" t="e">
        <f t="shared" si="23"/>
        <v>#NAME?</v>
      </c>
      <c r="CF40" s="165" t="e">
        <f t="shared" si="24"/>
        <v>#NAME?</v>
      </c>
      <c r="CG40" s="172" t="e">
        <v>#NAME?</v>
      </c>
      <c r="CH40" s="172" t="e">
        <v>#NAME?</v>
      </c>
      <c r="CI40" s="173" t="e">
        <v>#NAME?</v>
      </c>
      <c r="CJ40" s="173"/>
      <c r="CK40" s="172" t="e">
        <v>#NAME?</v>
      </c>
      <c r="CL40" s="172" t="e">
        <v>#NAME?</v>
      </c>
      <c r="CM40" s="173" t="e">
        <f t="shared" si="25"/>
        <v>#NAME?</v>
      </c>
      <c r="CN40" s="172">
        <f t="shared" si="26"/>
        <v>21.333333333333332</v>
      </c>
      <c r="CO40" s="173">
        <f t="shared" si="10"/>
        <v>0</v>
      </c>
      <c r="CP40" s="174">
        <f t="shared" si="27"/>
        <v>5</v>
      </c>
      <c r="CQ40" s="172" t="e">
        <f t="shared" si="35"/>
        <v>#NAME?</v>
      </c>
      <c r="CR40" s="173"/>
      <c r="CS40" s="175" t="e">
        <f t="shared" si="29"/>
        <v>#NAME?</v>
      </c>
      <c r="CT40" s="173" t="e">
        <f t="shared" si="30"/>
        <v>#NAME?</v>
      </c>
      <c r="CU40" s="173" t="e">
        <f t="shared" si="31"/>
        <v>#NAME?</v>
      </c>
      <c r="CV40" s="172" t="e">
        <f t="shared" si="32"/>
        <v>#NAME?</v>
      </c>
      <c r="CW40" s="173" t="e">
        <v>#NAME?</v>
      </c>
      <c r="CX40" s="173" t="e">
        <f t="shared" si="33"/>
        <v>#NAME?</v>
      </c>
      <c r="CY40" s="176">
        <f t="shared" si="34"/>
        <v>0</v>
      </c>
      <c r="CZ40" s="181" t="e">
        <f t="shared" si="3"/>
        <v>#NAME?</v>
      </c>
      <c r="DA40" s="182" t="e">
        <f t="shared" si="4"/>
        <v>#NAME?</v>
      </c>
      <c r="DB40" s="183" t="e">
        <f t="shared" si="5"/>
        <v>#NAME?</v>
      </c>
      <c r="DF40" s="180" t="e">
        <f t="shared" si="36"/>
        <v>#NAME?</v>
      </c>
    </row>
    <row r="41" spans="1:110">
      <c r="A41" s="73" t="s">
        <v>6</v>
      </c>
      <c r="B41" s="60" t="s">
        <v>188</v>
      </c>
      <c r="C41" s="61" t="s">
        <v>189</v>
      </c>
      <c r="D41" s="62">
        <v>25421</v>
      </c>
      <c r="E41" s="64">
        <v>0</v>
      </c>
      <c r="F41" s="65">
        <v>42149</v>
      </c>
      <c r="G41" s="66" t="s">
        <v>112</v>
      </c>
      <c r="H41" s="66" t="s">
        <v>113</v>
      </c>
      <c r="I41" s="67" t="s">
        <v>174</v>
      </c>
      <c r="J41" s="67" t="s">
        <v>115</v>
      </c>
      <c r="K41" s="67" t="s">
        <v>190</v>
      </c>
      <c r="L41" s="67" t="s">
        <v>117</v>
      </c>
      <c r="M41" s="67">
        <v>1</v>
      </c>
      <c r="N41" s="67"/>
      <c r="O41" s="68" t="s">
        <v>118</v>
      </c>
      <c r="P41" s="69" t="s">
        <v>119</v>
      </c>
      <c r="Q41" s="69"/>
      <c r="R41" s="70">
        <v>0</v>
      </c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155">
        <f t="shared" si="12"/>
        <v>5</v>
      </c>
      <c r="BC41" s="156">
        <v>5</v>
      </c>
      <c r="BD41" s="157">
        <f t="shared" si="13"/>
        <v>0</v>
      </c>
      <c r="BE41" s="155">
        <f t="shared" si="14"/>
        <v>0</v>
      </c>
      <c r="BF41" s="157">
        <f t="shared" si="15"/>
        <v>0</v>
      </c>
      <c r="BG41" s="155">
        <f t="shared" si="16"/>
        <v>0</v>
      </c>
      <c r="BH41" s="155"/>
      <c r="BI41" s="157">
        <f t="shared" si="6"/>
        <v>40</v>
      </c>
      <c r="BJ41" s="157"/>
      <c r="BK41" s="157"/>
      <c r="BL41" s="157"/>
      <c r="BM41" s="161" t="e">
        <v>#NAME?</v>
      </c>
      <c r="BN41" s="162" t="e">
        <f t="shared" si="17"/>
        <v>#NAME?</v>
      </c>
      <c r="BO41" s="163">
        <f t="shared" si="18"/>
        <v>0</v>
      </c>
      <c r="BP41" s="164" t="e">
        <f t="shared" si="19"/>
        <v>#NAME?</v>
      </c>
      <c r="BQ41" s="165" t="e">
        <v>#NAME?</v>
      </c>
      <c r="BR41" s="166"/>
      <c r="BS41" s="167" t="str">
        <f t="shared" si="20"/>
        <v xml:space="preserve"> </v>
      </c>
      <c r="BT41" s="168" t="str">
        <f t="shared" si="21"/>
        <v/>
      </c>
      <c r="BU41" s="168" t="str">
        <f t="shared" si="7"/>
        <v/>
      </c>
      <c r="BV41" s="168" t="str">
        <f t="shared" si="8"/>
        <v/>
      </c>
      <c r="BW41" s="169" t="str">
        <f t="shared" si="9"/>
        <v/>
      </c>
      <c r="BX41" s="165" t="e">
        <v>#NAME?</v>
      </c>
      <c r="BY41" s="157"/>
      <c r="BZ41" s="170" t="e">
        <v>#NAME?</v>
      </c>
      <c r="CA41" s="170" t="e">
        <v>#NAME?</v>
      </c>
      <c r="CB41" s="157"/>
      <c r="CC41" s="170" t="e">
        <v>#NAME?</v>
      </c>
      <c r="CD41" s="171" t="e">
        <f t="shared" si="22"/>
        <v>#NAME?</v>
      </c>
      <c r="CE41" s="157" t="e">
        <f t="shared" si="23"/>
        <v>#NAME?</v>
      </c>
      <c r="CF41" s="165" t="e">
        <f t="shared" si="24"/>
        <v>#NAME?</v>
      </c>
      <c r="CG41" s="172" t="e">
        <v>#NAME?</v>
      </c>
      <c r="CH41" s="172" t="e">
        <v>#NAME?</v>
      </c>
      <c r="CI41" s="173" t="e">
        <v>#NAME?</v>
      </c>
      <c r="CJ41" s="173"/>
      <c r="CK41" s="172" t="e">
        <v>#NAME?</v>
      </c>
      <c r="CL41" s="172" t="e">
        <v>#NAME?</v>
      </c>
      <c r="CM41" s="173" t="e">
        <f t="shared" si="25"/>
        <v>#NAME?</v>
      </c>
      <c r="CN41" s="172">
        <f t="shared" si="26"/>
        <v>7.1428571428571432</v>
      </c>
      <c r="CO41" s="173">
        <f t="shared" si="10"/>
        <v>0</v>
      </c>
      <c r="CP41" s="174">
        <f t="shared" si="27"/>
        <v>5</v>
      </c>
      <c r="CQ41" s="172" t="e">
        <f t="shared" si="35"/>
        <v>#NAME?</v>
      </c>
      <c r="CR41" s="173"/>
      <c r="CS41" s="175" t="e">
        <f t="shared" si="29"/>
        <v>#NAME?</v>
      </c>
      <c r="CT41" s="173" t="e">
        <f t="shared" si="30"/>
        <v>#NAME?</v>
      </c>
      <c r="CU41" s="173" t="e">
        <f t="shared" si="31"/>
        <v>#NAME?</v>
      </c>
      <c r="CV41" s="172" t="e">
        <f t="shared" si="32"/>
        <v>#NAME?</v>
      </c>
      <c r="CW41" s="173" t="e">
        <v>#NAME?</v>
      </c>
      <c r="CX41" s="173" t="e">
        <f t="shared" si="33"/>
        <v>#NAME?</v>
      </c>
      <c r="CY41" s="176">
        <f t="shared" si="34"/>
        <v>0</v>
      </c>
      <c r="CZ41" s="181" t="e">
        <f t="shared" si="3"/>
        <v>#NAME?</v>
      </c>
      <c r="DA41" s="182" t="e">
        <f t="shared" si="4"/>
        <v>#NAME?</v>
      </c>
      <c r="DB41" s="183" t="e">
        <f t="shared" si="5"/>
        <v>#NAME?</v>
      </c>
      <c r="DF41" s="180" t="e">
        <f t="shared" si="36"/>
        <v>#NAME?</v>
      </c>
    </row>
    <row r="42" spans="1:110">
      <c r="A42" s="73" t="s">
        <v>6</v>
      </c>
      <c r="B42" s="60" t="s">
        <v>191</v>
      </c>
      <c r="C42" s="61" t="s">
        <v>192</v>
      </c>
      <c r="D42" s="62">
        <v>23807</v>
      </c>
      <c r="E42" s="64">
        <v>0</v>
      </c>
      <c r="F42" s="65">
        <v>42222</v>
      </c>
      <c r="G42" s="66" t="s">
        <v>112</v>
      </c>
      <c r="H42" s="66" t="s">
        <v>113</v>
      </c>
      <c r="I42" s="67" t="s">
        <v>114</v>
      </c>
      <c r="J42" s="67" t="s">
        <v>115</v>
      </c>
      <c r="K42" s="67">
        <v>0</v>
      </c>
      <c r="L42" s="67" t="s">
        <v>117</v>
      </c>
      <c r="M42" s="67">
        <v>1</v>
      </c>
      <c r="N42" s="67"/>
      <c r="O42" s="68" t="s">
        <v>118</v>
      </c>
      <c r="P42" s="69" t="s">
        <v>119</v>
      </c>
      <c r="Q42" s="69"/>
      <c r="R42" s="70">
        <v>0</v>
      </c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155">
        <f t="shared" si="12"/>
        <v>16</v>
      </c>
      <c r="BC42" s="156">
        <v>16</v>
      </c>
      <c r="BD42" s="157">
        <f t="shared" si="13"/>
        <v>0</v>
      </c>
      <c r="BE42" s="155">
        <f t="shared" si="14"/>
        <v>0</v>
      </c>
      <c r="BF42" s="157">
        <f t="shared" si="15"/>
        <v>0</v>
      </c>
      <c r="BG42" s="155">
        <f t="shared" si="16"/>
        <v>0</v>
      </c>
      <c r="BH42" s="155"/>
      <c r="BI42" s="157">
        <f t="shared" si="6"/>
        <v>128</v>
      </c>
      <c r="BJ42" s="157"/>
      <c r="BK42" s="157"/>
      <c r="BL42" s="157"/>
      <c r="BM42" s="161" t="e">
        <v>#NAME?</v>
      </c>
      <c r="BN42" s="162" t="e">
        <f t="shared" si="17"/>
        <v>#NAME?</v>
      </c>
      <c r="BO42" s="163">
        <f t="shared" si="18"/>
        <v>0</v>
      </c>
      <c r="BP42" s="164" t="e">
        <f t="shared" si="19"/>
        <v>#NAME?</v>
      </c>
      <c r="BQ42" s="165" t="e">
        <v>#NAME?</v>
      </c>
      <c r="BR42" s="166"/>
      <c r="BS42" s="167" t="str">
        <f t="shared" si="20"/>
        <v xml:space="preserve"> </v>
      </c>
      <c r="BT42" s="168" t="str">
        <f t="shared" si="21"/>
        <v/>
      </c>
      <c r="BU42" s="168" t="str">
        <f t="shared" si="7"/>
        <v/>
      </c>
      <c r="BV42" s="168" t="str">
        <f t="shared" si="8"/>
        <v/>
      </c>
      <c r="BW42" s="169" t="str">
        <f t="shared" si="9"/>
        <v/>
      </c>
      <c r="BX42" s="165" t="e">
        <v>#NAME?</v>
      </c>
      <c r="BY42" s="157"/>
      <c r="BZ42" s="170" t="e">
        <v>#NAME?</v>
      </c>
      <c r="CA42" s="170" t="e">
        <v>#NAME?</v>
      </c>
      <c r="CB42" s="157"/>
      <c r="CC42" s="170" t="e">
        <v>#NAME?</v>
      </c>
      <c r="CD42" s="171" t="e">
        <f t="shared" si="22"/>
        <v>#NAME?</v>
      </c>
      <c r="CE42" s="157" t="e">
        <f t="shared" si="23"/>
        <v>#NAME?</v>
      </c>
      <c r="CF42" s="165" t="e">
        <f t="shared" si="24"/>
        <v>#NAME?</v>
      </c>
      <c r="CG42" s="172" t="e">
        <v>#NAME?</v>
      </c>
      <c r="CH42" s="172" t="e">
        <v>#NAME?</v>
      </c>
      <c r="CI42" s="173" t="e">
        <v>#NAME?</v>
      </c>
      <c r="CJ42" s="173"/>
      <c r="CK42" s="172" t="e">
        <v>#NAME?</v>
      </c>
      <c r="CL42" s="172" t="e">
        <v>#NAME?</v>
      </c>
      <c r="CM42" s="173" t="e">
        <f t="shared" si="25"/>
        <v>#NAME?</v>
      </c>
      <c r="CN42" s="172">
        <f t="shared" si="26"/>
        <v>21.333333333333332</v>
      </c>
      <c r="CO42" s="173">
        <f t="shared" si="10"/>
        <v>0</v>
      </c>
      <c r="CP42" s="174">
        <f t="shared" si="27"/>
        <v>5</v>
      </c>
      <c r="CQ42" s="172" t="e">
        <f t="shared" si="35"/>
        <v>#NAME?</v>
      </c>
      <c r="CR42" s="173"/>
      <c r="CS42" s="175" t="e">
        <f t="shared" si="29"/>
        <v>#NAME?</v>
      </c>
      <c r="CT42" s="173" t="e">
        <f t="shared" si="30"/>
        <v>#NAME?</v>
      </c>
      <c r="CU42" s="173" t="e">
        <f t="shared" si="31"/>
        <v>#NAME?</v>
      </c>
      <c r="CV42" s="172" t="e">
        <f t="shared" si="32"/>
        <v>#NAME?</v>
      </c>
      <c r="CW42" s="173" t="e">
        <v>#NAME?</v>
      </c>
      <c r="CX42" s="173" t="e">
        <f t="shared" si="33"/>
        <v>#NAME?</v>
      </c>
      <c r="CY42" s="176">
        <f t="shared" si="34"/>
        <v>0</v>
      </c>
      <c r="CZ42" s="181" t="e">
        <f t="shared" si="3"/>
        <v>#NAME?</v>
      </c>
      <c r="DA42" s="182" t="e">
        <f t="shared" si="4"/>
        <v>#NAME?</v>
      </c>
      <c r="DB42" s="183" t="e">
        <f t="shared" si="5"/>
        <v>#NAME?</v>
      </c>
      <c r="DF42" s="180" t="e">
        <f t="shared" si="36"/>
        <v>#NAME?</v>
      </c>
    </row>
    <row r="43" spans="1:110">
      <c r="A43" s="73" t="s">
        <v>6</v>
      </c>
      <c r="B43" s="60" t="s">
        <v>193</v>
      </c>
      <c r="C43" s="61" t="s">
        <v>194</v>
      </c>
      <c r="D43" s="62">
        <v>31002</v>
      </c>
      <c r="E43" s="64">
        <v>0</v>
      </c>
      <c r="F43" s="65">
        <v>42349</v>
      </c>
      <c r="G43" s="66" t="s">
        <v>112</v>
      </c>
      <c r="H43" s="66" t="s">
        <v>113</v>
      </c>
      <c r="I43" s="67" t="s">
        <v>122</v>
      </c>
      <c r="J43" s="67" t="s">
        <v>119</v>
      </c>
      <c r="K43" s="67">
        <v>0</v>
      </c>
      <c r="L43" s="67" t="s">
        <v>117</v>
      </c>
      <c r="M43" s="67">
        <v>1</v>
      </c>
      <c r="N43" s="67"/>
      <c r="O43" s="68" t="s">
        <v>118</v>
      </c>
      <c r="P43" s="69" t="s">
        <v>119</v>
      </c>
      <c r="Q43" s="69"/>
      <c r="R43" s="70">
        <v>0</v>
      </c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155">
        <f t="shared" si="12"/>
        <v>22</v>
      </c>
      <c r="BC43" s="156">
        <v>22</v>
      </c>
      <c r="BD43" s="157">
        <f t="shared" si="13"/>
        <v>0</v>
      </c>
      <c r="BE43" s="155">
        <f t="shared" si="14"/>
        <v>0</v>
      </c>
      <c r="BF43" s="157">
        <f t="shared" si="15"/>
        <v>0</v>
      </c>
      <c r="BG43" s="155">
        <f t="shared" si="16"/>
        <v>0</v>
      </c>
      <c r="BH43" s="155"/>
      <c r="BI43" s="157">
        <f t="shared" si="6"/>
        <v>176</v>
      </c>
      <c r="BJ43" s="157"/>
      <c r="BK43" s="157"/>
      <c r="BL43" s="157"/>
      <c r="BM43" s="161" t="e">
        <v>#NAME?</v>
      </c>
      <c r="BN43" s="162" t="e">
        <f t="shared" si="17"/>
        <v>#NAME?</v>
      </c>
      <c r="BO43" s="163">
        <f t="shared" si="18"/>
        <v>0</v>
      </c>
      <c r="BP43" s="164" t="e">
        <f t="shared" si="19"/>
        <v>#NAME?</v>
      </c>
      <c r="BQ43" s="165" t="e">
        <v>#NAME?</v>
      </c>
      <c r="BR43" s="166"/>
      <c r="BS43" s="167" t="str">
        <f t="shared" si="20"/>
        <v xml:space="preserve"> </v>
      </c>
      <c r="BT43" s="168" t="str">
        <f t="shared" si="21"/>
        <v/>
      </c>
      <c r="BU43" s="168" t="str">
        <f t="shared" si="7"/>
        <v/>
      </c>
      <c r="BV43" s="168" t="str">
        <f t="shared" si="8"/>
        <v/>
      </c>
      <c r="BW43" s="169" t="str">
        <f t="shared" si="9"/>
        <v/>
      </c>
      <c r="BX43" s="165" t="e">
        <v>#NAME?</v>
      </c>
      <c r="BY43" s="157"/>
      <c r="BZ43" s="170" t="e">
        <v>#NAME?</v>
      </c>
      <c r="CA43" s="170" t="e">
        <v>#NAME?</v>
      </c>
      <c r="CB43" s="157"/>
      <c r="CC43" s="170" t="e">
        <v>#NAME?</v>
      </c>
      <c r="CD43" s="171" t="e">
        <f t="shared" si="22"/>
        <v>#NAME?</v>
      </c>
      <c r="CE43" s="157" t="e">
        <f t="shared" si="23"/>
        <v>#NAME?</v>
      </c>
      <c r="CF43" s="165" t="e">
        <f t="shared" si="24"/>
        <v>#NAME?</v>
      </c>
      <c r="CG43" s="172" t="e">
        <v>#NAME?</v>
      </c>
      <c r="CH43" s="172" t="e">
        <v>#NAME?</v>
      </c>
      <c r="CI43" s="173" t="e">
        <v>#NAME?</v>
      </c>
      <c r="CJ43" s="173"/>
      <c r="CK43" s="172" t="e">
        <v>#NAME?</v>
      </c>
      <c r="CL43" s="172" t="e">
        <v>#NAME?</v>
      </c>
      <c r="CM43" s="173" t="e">
        <f t="shared" si="25"/>
        <v>#NAME?</v>
      </c>
      <c r="CN43" s="172">
        <f t="shared" si="26"/>
        <v>29.333333333333332</v>
      </c>
      <c r="CO43" s="173">
        <f t="shared" si="10"/>
        <v>0</v>
      </c>
      <c r="CP43" s="174">
        <f t="shared" si="27"/>
        <v>5</v>
      </c>
      <c r="CQ43" s="172" t="e">
        <f t="shared" si="35"/>
        <v>#NAME?</v>
      </c>
      <c r="CR43" s="173"/>
      <c r="CS43" s="175" t="e">
        <f t="shared" si="29"/>
        <v>#NAME?</v>
      </c>
      <c r="CT43" s="173" t="e">
        <f t="shared" si="30"/>
        <v>#NAME?</v>
      </c>
      <c r="CU43" s="173" t="e">
        <f t="shared" si="31"/>
        <v>#NAME?</v>
      </c>
      <c r="CV43" s="172" t="e">
        <f t="shared" si="32"/>
        <v>#NAME?</v>
      </c>
      <c r="CW43" s="173" t="e">
        <v>#NAME?</v>
      </c>
      <c r="CX43" s="173" t="e">
        <f t="shared" si="33"/>
        <v>#NAME?</v>
      </c>
      <c r="CY43" s="176">
        <f t="shared" si="34"/>
        <v>0</v>
      </c>
      <c r="CZ43" s="181" t="e">
        <f t="shared" si="3"/>
        <v>#NAME?</v>
      </c>
      <c r="DA43" s="182" t="e">
        <f t="shared" si="4"/>
        <v>#NAME?</v>
      </c>
      <c r="DB43" s="183" t="e">
        <f t="shared" si="5"/>
        <v>#NAME?</v>
      </c>
      <c r="DF43" s="180" t="e">
        <f t="shared" si="36"/>
        <v>#NAME?</v>
      </c>
    </row>
    <row r="44" spans="1:110">
      <c r="A44" s="73" t="s">
        <v>6</v>
      </c>
      <c r="B44" s="60" t="s">
        <v>195</v>
      </c>
      <c r="C44" s="61" t="s">
        <v>196</v>
      </c>
      <c r="D44" s="62">
        <v>28832</v>
      </c>
      <c r="E44" s="64">
        <v>0</v>
      </c>
      <c r="F44" s="65">
        <v>42348</v>
      </c>
      <c r="G44" s="66" t="s">
        <v>112</v>
      </c>
      <c r="H44" s="66" t="s">
        <v>113</v>
      </c>
      <c r="I44" s="67" t="s">
        <v>128</v>
      </c>
      <c r="J44" s="67" t="s">
        <v>115</v>
      </c>
      <c r="K44" s="67" t="s">
        <v>197</v>
      </c>
      <c r="L44" s="67" t="s">
        <v>117</v>
      </c>
      <c r="M44" s="67">
        <v>1</v>
      </c>
      <c r="N44" s="67"/>
      <c r="O44" s="68" t="s">
        <v>118</v>
      </c>
      <c r="P44" s="69" t="s">
        <v>119</v>
      </c>
      <c r="Q44" s="69"/>
      <c r="R44" s="70">
        <v>0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155">
        <f t="shared" si="12"/>
        <v>22</v>
      </c>
      <c r="BC44" s="156">
        <v>22</v>
      </c>
      <c r="BD44" s="157">
        <f t="shared" si="13"/>
        <v>0</v>
      </c>
      <c r="BE44" s="155">
        <f t="shared" si="14"/>
        <v>0</v>
      </c>
      <c r="BF44" s="157">
        <f t="shared" si="15"/>
        <v>0</v>
      </c>
      <c r="BG44" s="155">
        <f t="shared" si="16"/>
        <v>0</v>
      </c>
      <c r="BH44" s="155"/>
      <c r="BI44" s="157">
        <f t="shared" si="6"/>
        <v>176</v>
      </c>
      <c r="BJ44" s="157"/>
      <c r="BK44" s="157"/>
      <c r="BL44" s="157"/>
      <c r="BM44" s="161" t="e">
        <v>#NAME?</v>
      </c>
      <c r="BN44" s="162" t="e">
        <f t="shared" si="17"/>
        <v>#NAME?</v>
      </c>
      <c r="BO44" s="163">
        <f t="shared" si="18"/>
        <v>0</v>
      </c>
      <c r="BP44" s="164" t="e">
        <f t="shared" si="19"/>
        <v>#NAME?</v>
      </c>
      <c r="BQ44" s="165" t="e">
        <v>#NAME?</v>
      </c>
      <c r="BR44" s="166"/>
      <c r="BS44" s="167" t="str">
        <f t="shared" si="20"/>
        <v xml:space="preserve"> </v>
      </c>
      <c r="BT44" s="168" t="str">
        <f t="shared" si="21"/>
        <v/>
      </c>
      <c r="BU44" s="168" t="str">
        <f t="shared" si="7"/>
        <v/>
      </c>
      <c r="BV44" s="168" t="str">
        <f t="shared" si="8"/>
        <v/>
      </c>
      <c r="BW44" s="169" t="str">
        <f t="shared" si="9"/>
        <v/>
      </c>
      <c r="BX44" s="165" t="e">
        <v>#NAME?</v>
      </c>
      <c r="BY44" s="157"/>
      <c r="BZ44" s="170" t="e">
        <v>#NAME?</v>
      </c>
      <c r="CA44" s="170" t="e">
        <v>#NAME?</v>
      </c>
      <c r="CB44" s="157"/>
      <c r="CC44" s="170" t="e">
        <v>#NAME?</v>
      </c>
      <c r="CD44" s="171" t="e">
        <f t="shared" si="22"/>
        <v>#NAME?</v>
      </c>
      <c r="CE44" s="157" t="e">
        <f t="shared" si="23"/>
        <v>#NAME?</v>
      </c>
      <c r="CF44" s="165" t="e">
        <f t="shared" si="24"/>
        <v>#NAME?</v>
      </c>
      <c r="CG44" s="172" t="e">
        <v>#NAME?</v>
      </c>
      <c r="CH44" s="172" t="e">
        <v>#NAME?</v>
      </c>
      <c r="CI44" s="173" t="e">
        <v>#NAME?</v>
      </c>
      <c r="CJ44" s="173"/>
      <c r="CK44" s="172" t="e">
        <v>#NAME?</v>
      </c>
      <c r="CL44" s="172" t="e">
        <v>#NAME?</v>
      </c>
      <c r="CM44" s="173" t="e">
        <f t="shared" si="25"/>
        <v>#NAME?</v>
      </c>
      <c r="CN44" s="172">
        <f t="shared" si="26"/>
        <v>29.333333333333332</v>
      </c>
      <c r="CO44" s="173">
        <f t="shared" si="10"/>
        <v>0</v>
      </c>
      <c r="CP44" s="174">
        <f t="shared" si="27"/>
        <v>5</v>
      </c>
      <c r="CQ44" s="172" t="e">
        <f t="shared" si="35"/>
        <v>#NAME?</v>
      </c>
      <c r="CR44" s="173"/>
      <c r="CS44" s="175" t="e">
        <f t="shared" si="29"/>
        <v>#NAME?</v>
      </c>
      <c r="CT44" s="173" t="e">
        <f t="shared" si="30"/>
        <v>#NAME?</v>
      </c>
      <c r="CU44" s="173" t="e">
        <f t="shared" si="31"/>
        <v>#NAME?</v>
      </c>
      <c r="CV44" s="172" t="e">
        <f t="shared" si="32"/>
        <v>#NAME?</v>
      </c>
      <c r="CW44" s="173" t="e">
        <v>#NAME?</v>
      </c>
      <c r="CX44" s="173" t="e">
        <f t="shared" si="33"/>
        <v>#NAME?</v>
      </c>
      <c r="CY44" s="176">
        <f t="shared" si="34"/>
        <v>0</v>
      </c>
      <c r="CZ44" s="181" t="e">
        <f t="shared" si="3"/>
        <v>#NAME?</v>
      </c>
      <c r="DA44" s="182" t="e">
        <f t="shared" si="4"/>
        <v>#NAME?</v>
      </c>
      <c r="DB44" s="183" t="e">
        <f t="shared" si="5"/>
        <v>#NAME?</v>
      </c>
      <c r="DF44" s="180" t="e">
        <f t="shared" si="36"/>
        <v>#NAME?</v>
      </c>
    </row>
    <row r="45" spans="1:110">
      <c r="A45" s="73" t="s">
        <v>6</v>
      </c>
      <c r="B45" s="60" t="s">
        <v>198</v>
      </c>
      <c r="C45" s="61" t="s">
        <v>199</v>
      </c>
      <c r="D45" s="62">
        <v>31981</v>
      </c>
      <c r="E45" s="64">
        <v>0</v>
      </c>
      <c r="F45" s="65">
        <v>42348</v>
      </c>
      <c r="G45" s="66" t="s">
        <v>112</v>
      </c>
      <c r="H45" s="66" t="s">
        <v>113</v>
      </c>
      <c r="I45" s="67" t="s">
        <v>122</v>
      </c>
      <c r="J45" s="67" t="s">
        <v>119</v>
      </c>
      <c r="K45" s="67">
        <v>0</v>
      </c>
      <c r="L45" s="67" t="s">
        <v>117</v>
      </c>
      <c r="M45" s="67">
        <v>1</v>
      </c>
      <c r="N45" s="67"/>
      <c r="O45" s="68" t="s">
        <v>118</v>
      </c>
      <c r="P45" s="69" t="s">
        <v>119</v>
      </c>
      <c r="Q45" s="69"/>
      <c r="R45" s="70">
        <v>0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155">
        <f t="shared" si="12"/>
        <v>3</v>
      </c>
      <c r="BC45" s="156">
        <v>3</v>
      </c>
      <c r="BD45" s="157">
        <f t="shared" si="13"/>
        <v>0</v>
      </c>
      <c r="BE45" s="155">
        <f t="shared" si="14"/>
        <v>0</v>
      </c>
      <c r="BF45" s="157">
        <f t="shared" si="15"/>
        <v>0</v>
      </c>
      <c r="BG45" s="155">
        <f t="shared" si="16"/>
        <v>0</v>
      </c>
      <c r="BH45" s="155"/>
      <c r="BI45" s="157">
        <f t="shared" si="6"/>
        <v>24</v>
      </c>
      <c r="BJ45" s="157"/>
      <c r="BK45" s="157"/>
      <c r="BL45" s="157"/>
      <c r="BM45" s="161" t="e">
        <v>#NAME?</v>
      </c>
      <c r="BN45" s="162" t="e">
        <f t="shared" si="17"/>
        <v>#NAME?</v>
      </c>
      <c r="BO45" s="163">
        <f t="shared" si="18"/>
        <v>0</v>
      </c>
      <c r="BP45" s="164" t="e">
        <f t="shared" si="19"/>
        <v>#NAME?</v>
      </c>
      <c r="BQ45" s="165" t="e">
        <v>#NAME?</v>
      </c>
      <c r="BR45" s="166"/>
      <c r="BS45" s="167" t="str">
        <f t="shared" si="20"/>
        <v xml:space="preserve"> </v>
      </c>
      <c r="BT45" s="168" t="str">
        <f t="shared" si="21"/>
        <v/>
      </c>
      <c r="BU45" s="168" t="str">
        <f t="shared" si="7"/>
        <v/>
      </c>
      <c r="BV45" s="168" t="str">
        <f t="shared" si="8"/>
        <v/>
      </c>
      <c r="BW45" s="169" t="str">
        <f t="shared" si="9"/>
        <v/>
      </c>
      <c r="BX45" s="165" t="e">
        <v>#NAME?</v>
      </c>
      <c r="BY45" s="157"/>
      <c r="BZ45" s="170" t="e">
        <v>#NAME?</v>
      </c>
      <c r="CA45" s="170" t="e">
        <v>#NAME?</v>
      </c>
      <c r="CB45" s="157"/>
      <c r="CC45" s="170" t="e">
        <v>#NAME?</v>
      </c>
      <c r="CD45" s="171" t="e">
        <f t="shared" si="22"/>
        <v>#NAME?</v>
      </c>
      <c r="CE45" s="157" t="e">
        <f t="shared" si="23"/>
        <v>#NAME?</v>
      </c>
      <c r="CF45" s="165" t="e">
        <f t="shared" si="24"/>
        <v>#NAME?</v>
      </c>
      <c r="CG45" s="172" t="e">
        <v>#NAME?</v>
      </c>
      <c r="CH45" s="172" t="e">
        <v>#NAME?</v>
      </c>
      <c r="CI45" s="173" t="e">
        <v>#NAME?</v>
      </c>
      <c r="CJ45" s="173"/>
      <c r="CK45" s="172" t="e">
        <v>#NAME?</v>
      </c>
      <c r="CL45" s="172" t="e">
        <v>#NAME?</v>
      </c>
      <c r="CM45" s="173" t="e">
        <f t="shared" si="25"/>
        <v>#NAME?</v>
      </c>
      <c r="CN45" s="172">
        <f t="shared" si="26"/>
        <v>4.2857142857142856</v>
      </c>
      <c r="CO45" s="173">
        <f t="shared" si="10"/>
        <v>0</v>
      </c>
      <c r="CP45" s="174">
        <f t="shared" si="27"/>
        <v>5</v>
      </c>
      <c r="CQ45" s="172" t="e">
        <f t="shared" si="35"/>
        <v>#NAME?</v>
      </c>
      <c r="CR45" s="173"/>
      <c r="CS45" s="175" t="e">
        <f t="shared" si="29"/>
        <v>#NAME?</v>
      </c>
      <c r="CT45" s="173" t="e">
        <f t="shared" si="30"/>
        <v>#NAME?</v>
      </c>
      <c r="CU45" s="173" t="e">
        <f t="shared" si="31"/>
        <v>#NAME?</v>
      </c>
      <c r="CV45" s="172" t="e">
        <f t="shared" si="32"/>
        <v>#NAME?</v>
      </c>
      <c r="CW45" s="173" t="e">
        <v>#NAME?</v>
      </c>
      <c r="CX45" s="173" t="e">
        <f t="shared" si="33"/>
        <v>#NAME?</v>
      </c>
      <c r="CY45" s="176">
        <f t="shared" si="34"/>
        <v>0</v>
      </c>
      <c r="CZ45" s="181" t="e">
        <f t="shared" si="3"/>
        <v>#NAME?</v>
      </c>
      <c r="DA45" s="182" t="e">
        <f t="shared" si="4"/>
        <v>#NAME?</v>
      </c>
      <c r="DB45" s="183" t="e">
        <f t="shared" si="5"/>
        <v>#NAME?</v>
      </c>
      <c r="DF45" s="180" t="e">
        <f t="shared" si="36"/>
        <v>#NAME?</v>
      </c>
    </row>
    <row r="46" spans="1:110">
      <c r="A46" s="73" t="s">
        <v>6</v>
      </c>
      <c r="B46" s="60" t="s">
        <v>200</v>
      </c>
      <c r="C46" s="61" t="s">
        <v>201</v>
      </c>
      <c r="D46" s="62">
        <v>25404</v>
      </c>
      <c r="E46" s="64">
        <v>0</v>
      </c>
      <c r="F46" s="65">
        <v>42348</v>
      </c>
      <c r="G46" s="66" t="s">
        <v>112</v>
      </c>
      <c r="H46" s="66" t="s">
        <v>137</v>
      </c>
      <c r="I46" s="67" t="s">
        <v>122</v>
      </c>
      <c r="J46" s="67" t="s">
        <v>119</v>
      </c>
      <c r="K46" s="67">
        <v>0</v>
      </c>
      <c r="L46" s="67" t="s">
        <v>117</v>
      </c>
      <c r="M46" s="67">
        <v>1</v>
      </c>
      <c r="N46" s="67"/>
      <c r="O46" s="68" t="s">
        <v>118</v>
      </c>
      <c r="P46" s="69" t="s">
        <v>119</v>
      </c>
      <c r="Q46" s="69"/>
      <c r="R46" s="70">
        <v>0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155">
        <f t="shared" si="12"/>
        <v>22</v>
      </c>
      <c r="BC46" s="156">
        <v>22</v>
      </c>
      <c r="BD46" s="157">
        <f t="shared" si="13"/>
        <v>0</v>
      </c>
      <c r="BE46" s="155">
        <f t="shared" si="14"/>
        <v>0</v>
      </c>
      <c r="BF46" s="157">
        <f t="shared" si="15"/>
        <v>0</v>
      </c>
      <c r="BG46" s="155">
        <f t="shared" si="16"/>
        <v>0</v>
      </c>
      <c r="BH46" s="155"/>
      <c r="BI46" s="157">
        <f t="shared" si="6"/>
        <v>176</v>
      </c>
      <c r="BJ46" s="157"/>
      <c r="BK46" s="157"/>
      <c r="BL46" s="157"/>
      <c r="BM46" s="161" t="e">
        <v>#NAME?</v>
      </c>
      <c r="BN46" s="162" t="e">
        <f t="shared" si="17"/>
        <v>#NAME?</v>
      </c>
      <c r="BO46" s="163">
        <f t="shared" si="18"/>
        <v>0</v>
      </c>
      <c r="BP46" s="164" t="e">
        <f t="shared" si="19"/>
        <v>#NAME?</v>
      </c>
      <c r="BQ46" s="165" t="e">
        <v>#NAME?</v>
      </c>
      <c r="BR46" s="166"/>
      <c r="BS46" s="167" t="str">
        <f t="shared" si="20"/>
        <v xml:space="preserve"> </v>
      </c>
      <c r="BT46" s="168" t="str">
        <f t="shared" si="21"/>
        <v/>
      </c>
      <c r="BU46" s="168" t="str">
        <f t="shared" si="7"/>
        <v/>
      </c>
      <c r="BV46" s="168" t="str">
        <f t="shared" si="8"/>
        <v/>
      </c>
      <c r="BW46" s="169" t="str">
        <f t="shared" si="9"/>
        <v/>
      </c>
      <c r="BX46" s="165" t="e">
        <v>#NAME?</v>
      </c>
      <c r="BY46" s="157"/>
      <c r="BZ46" s="170" t="e">
        <v>#NAME?</v>
      </c>
      <c r="CA46" s="170" t="e">
        <v>#NAME?</v>
      </c>
      <c r="CB46" s="157"/>
      <c r="CC46" s="170" t="e">
        <v>#NAME?</v>
      </c>
      <c r="CD46" s="171" t="e">
        <f t="shared" si="22"/>
        <v>#NAME?</v>
      </c>
      <c r="CE46" s="157" t="e">
        <f t="shared" si="23"/>
        <v>#NAME?</v>
      </c>
      <c r="CF46" s="165" t="e">
        <f t="shared" si="24"/>
        <v>#NAME?</v>
      </c>
      <c r="CG46" s="172" t="e">
        <v>#NAME?</v>
      </c>
      <c r="CH46" s="172" t="e">
        <v>#NAME?</v>
      </c>
      <c r="CI46" s="173" t="e">
        <v>#NAME?</v>
      </c>
      <c r="CJ46" s="173"/>
      <c r="CK46" s="172" t="e">
        <v>#NAME?</v>
      </c>
      <c r="CL46" s="172" t="e">
        <v>#NAME?</v>
      </c>
      <c r="CM46" s="173" t="e">
        <f t="shared" si="25"/>
        <v>#NAME?</v>
      </c>
      <c r="CN46" s="172">
        <f t="shared" si="26"/>
        <v>29.333333333333332</v>
      </c>
      <c r="CO46" s="173">
        <f t="shared" si="10"/>
        <v>0</v>
      </c>
      <c r="CP46" s="174">
        <f t="shared" si="27"/>
        <v>5</v>
      </c>
      <c r="CQ46" s="172" t="e">
        <f t="shared" si="35"/>
        <v>#NAME?</v>
      </c>
      <c r="CR46" s="173"/>
      <c r="CS46" s="175" t="e">
        <f t="shared" si="29"/>
        <v>#NAME?</v>
      </c>
      <c r="CT46" s="173" t="e">
        <f t="shared" si="30"/>
        <v>#NAME?</v>
      </c>
      <c r="CU46" s="173" t="e">
        <f t="shared" si="31"/>
        <v>#NAME?</v>
      </c>
      <c r="CV46" s="172" t="e">
        <f t="shared" si="32"/>
        <v>#NAME?</v>
      </c>
      <c r="CW46" s="173" t="e">
        <v>#NAME?</v>
      </c>
      <c r="CX46" s="173" t="e">
        <f t="shared" si="33"/>
        <v>#NAME?</v>
      </c>
      <c r="CY46" s="176">
        <f t="shared" si="34"/>
        <v>0</v>
      </c>
      <c r="CZ46" s="181" t="e">
        <f t="shared" si="3"/>
        <v>#NAME?</v>
      </c>
      <c r="DA46" s="182" t="e">
        <f t="shared" si="4"/>
        <v>#NAME?</v>
      </c>
      <c r="DB46" s="183" t="e">
        <f t="shared" si="5"/>
        <v>#NAME?</v>
      </c>
      <c r="DF46" s="180" t="e">
        <f t="shared" si="36"/>
        <v>#NAME?</v>
      </c>
    </row>
    <row r="47" spans="1:110">
      <c r="A47" s="73" t="s">
        <v>6</v>
      </c>
      <c r="B47" s="60" t="s">
        <v>202</v>
      </c>
      <c r="C47" s="61" t="s">
        <v>203</v>
      </c>
      <c r="D47" s="62">
        <v>27642</v>
      </c>
      <c r="E47" s="64">
        <v>0</v>
      </c>
      <c r="F47" s="65">
        <v>42348</v>
      </c>
      <c r="G47" s="66" t="s">
        <v>112</v>
      </c>
      <c r="H47" s="66" t="s">
        <v>137</v>
      </c>
      <c r="I47" s="67" t="s">
        <v>128</v>
      </c>
      <c r="J47" s="67" t="s">
        <v>115</v>
      </c>
      <c r="K47" s="67" t="s">
        <v>204</v>
      </c>
      <c r="L47" s="67" t="s">
        <v>117</v>
      </c>
      <c r="M47" s="67">
        <v>1</v>
      </c>
      <c r="N47" s="67"/>
      <c r="O47" s="68" t="s">
        <v>118</v>
      </c>
      <c r="P47" s="69" t="s">
        <v>119</v>
      </c>
      <c r="Q47" s="69"/>
      <c r="R47" s="70">
        <v>0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155">
        <f t="shared" si="12"/>
        <v>22</v>
      </c>
      <c r="BC47" s="156">
        <v>22</v>
      </c>
      <c r="BD47" s="157">
        <f t="shared" si="13"/>
        <v>0</v>
      </c>
      <c r="BE47" s="155">
        <f t="shared" si="14"/>
        <v>0</v>
      </c>
      <c r="BF47" s="157">
        <f t="shared" si="15"/>
        <v>0</v>
      </c>
      <c r="BG47" s="155">
        <f t="shared" si="16"/>
        <v>0</v>
      </c>
      <c r="BH47" s="155"/>
      <c r="BI47" s="157">
        <f t="shared" si="6"/>
        <v>176</v>
      </c>
      <c r="BJ47" s="157"/>
      <c r="BK47" s="157"/>
      <c r="BL47" s="157"/>
      <c r="BM47" s="161" t="e">
        <v>#NAME?</v>
      </c>
      <c r="BN47" s="162" t="e">
        <f t="shared" si="17"/>
        <v>#NAME?</v>
      </c>
      <c r="BO47" s="163">
        <f t="shared" si="18"/>
        <v>0</v>
      </c>
      <c r="BP47" s="164" t="e">
        <f t="shared" si="19"/>
        <v>#NAME?</v>
      </c>
      <c r="BQ47" s="165" t="e">
        <v>#NAME?</v>
      </c>
      <c r="BR47" s="166"/>
      <c r="BS47" s="167" t="str">
        <f t="shared" si="20"/>
        <v xml:space="preserve"> </v>
      </c>
      <c r="BT47" s="168" t="str">
        <f t="shared" si="21"/>
        <v/>
      </c>
      <c r="BU47" s="168" t="str">
        <f t="shared" si="7"/>
        <v/>
      </c>
      <c r="BV47" s="168" t="str">
        <f t="shared" si="8"/>
        <v/>
      </c>
      <c r="BW47" s="169" t="str">
        <f t="shared" si="9"/>
        <v/>
      </c>
      <c r="BX47" s="165" t="e">
        <v>#NAME?</v>
      </c>
      <c r="BY47" s="157"/>
      <c r="BZ47" s="170" t="e">
        <v>#NAME?</v>
      </c>
      <c r="CA47" s="170" t="e">
        <v>#NAME?</v>
      </c>
      <c r="CB47" s="157"/>
      <c r="CC47" s="170" t="e">
        <v>#NAME?</v>
      </c>
      <c r="CD47" s="171" t="e">
        <f t="shared" si="22"/>
        <v>#NAME?</v>
      </c>
      <c r="CE47" s="157" t="e">
        <f t="shared" si="23"/>
        <v>#NAME?</v>
      </c>
      <c r="CF47" s="165" t="e">
        <f t="shared" si="24"/>
        <v>#NAME?</v>
      </c>
      <c r="CG47" s="172" t="e">
        <v>#NAME?</v>
      </c>
      <c r="CH47" s="172" t="e">
        <v>#NAME?</v>
      </c>
      <c r="CI47" s="173" t="e">
        <v>#NAME?</v>
      </c>
      <c r="CJ47" s="173"/>
      <c r="CK47" s="172" t="e">
        <v>#NAME?</v>
      </c>
      <c r="CL47" s="172" t="e">
        <v>#NAME?</v>
      </c>
      <c r="CM47" s="173" t="e">
        <f t="shared" si="25"/>
        <v>#NAME?</v>
      </c>
      <c r="CN47" s="172">
        <f t="shared" si="26"/>
        <v>29.333333333333332</v>
      </c>
      <c r="CO47" s="173">
        <f t="shared" si="10"/>
        <v>0</v>
      </c>
      <c r="CP47" s="174">
        <f t="shared" si="27"/>
        <v>5</v>
      </c>
      <c r="CQ47" s="172" t="e">
        <f t="shared" si="35"/>
        <v>#NAME?</v>
      </c>
      <c r="CR47" s="173"/>
      <c r="CS47" s="175" t="e">
        <f t="shared" si="29"/>
        <v>#NAME?</v>
      </c>
      <c r="CT47" s="173" t="e">
        <f t="shared" si="30"/>
        <v>#NAME?</v>
      </c>
      <c r="CU47" s="173" t="e">
        <f t="shared" si="31"/>
        <v>#NAME?</v>
      </c>
      <c r="CV47" s="172" t="e">
        <f t="shared" si="32"/>
        <v>#NAME?</v>
      </c>
      <c r="CW47" s="173" t="e">
        <v>#NAME?</v>
      </c>
      <c r="CX47" s="173" t="e">
        <f t="shared" si="33"/>
        <v>#NAME?</v>
      </c>
      <c r="CY47" s="176">
        <f t="shared" si="34"/>
        <v>0</v>
      </c>
      <c r="CZ47" s="181" t="e">
        <f t="shared" si="3"/>
        <v>#NAME?</v>
      </c>
      <c r="DA47" s="182" t="e">
        <f t="shared" si="4"/>
        <v>#NAME?</v>
      </c>
      <c r="DB47" s="183" t="e">
        <f t="shared" si="5"/>
        <v>#NAME?</v>
      </c>
      <c r="DF47" s="180" t="e">
        <f t="shared" si="36"/>
        <v>#NAME?</v>
      </c>
    </row>
    <row r="48" spans="1:110">
      <c r="A48" s="73" t="s">
        <v>6</v>
      </c>
      <c r="B48" s="60" t="s">
        <v>205</v>
      </c>
      <c r="C48" s="61" t="s">
        <v>206</v>
      </c>
      <c r="D48" s="62">
        <v>31690</v>
      </c>
      <c r="E48" s="64">
        <v>0</v>
      </c>
      <c r="F48" s="65">
        <v>42348</v>
      </c>
      <c r="G48" s="66" t="s">
        <v>112</v>
      </c>
      <c r="H48" s="66" t="s">
        <v>137</v>
      </c>
      <c r="I48" s="67" t="s">
        <v>122</v>
      </c>
      <c r="J48" s="67" t="s">
        <v>119</v>
      </c>
      <c r="K48" s="67">
        <v>0</v>
      </c>
      <c r="L48" s="67" t="s">
        <v>117</v>
      </c>
      <c r="M48" s="67">
        <v>1</v>
      </c>
      <c r="N48" s="67"/>
      <c r="O48" s="68" t="s">
        <v>118</v>
      </c>
      <c r="P48" s="69" t="s">
        <v>119</v>
      </c>
      <c r="Q48" s="69"/>
      <c r="R48" s="70">
        <v>0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155">
        <f t="shared" si="12"/>
        <v>10</v>
      </c>
      <c r="BC48" s="156">
        <v>10</v>
      </c>
      <c r="BD48" s="157">
        <f t="shared" si="13"/>
        <v>0</v>
      </c>
      <c r="BE48" s="155">
        <f t="shared" si="14"/>
        <v>0</v>
      </c>
      <c r="BF48" s="157">
        <f t="shared" si="15"/>
        <v>0</v>
      </c>
      <c r="BG48" s="155">
        <f t="shared" si="16"/>
        <v>0</v>
      </c>
      <c r="BH48" s="155"/>
      <c r="BI48" s="157">
        <f t="shared" si="6"/>
        <v>80</v>
      </c>
      <c r="BJ48" s="157"/>
      <c r="BK48" s="157"/>
      <c r="BL48" s="157"/>
      <c r="BM48" s="161" t="e">
        <v>#NAME?</v>
      </c>
      <c r="BN48" s="162" t="e">
        <f t="shared" si="17"/>
        <v>#NAME?</v>
      </c>
      <c r="BO48" s="163">
        <f t="shared" si="18"/>
        <v>0</v>
      </c>
      <c r="BP48" s="164" t="e">
        <f t="shared" si="19"/>
        <v>#NAME?</v>
      </c>
      <c r="BQ48" s="165" t="e">
        <v>#NAME?</v>
      </c>
      <c r="BR48" s="166"/>
      <c r="BS48" s="167" t="str">
        <f t="shared" si="20"/>
        <v xml:space="preserve"> </v>
      </c>
      <c r="BT48" s="168" t="str">
        <f t="shared" si="21"/>
        <v/>
      </c>
      <c r="BU48" s="168" t="str">
        <f t="shared" si="7"/>
        <v/>
      </c>
      <c r="BV48" s="168" t="str">
        <f t="shared" si="8"/>
        <v/>
      </c>
      <c r="BW48" s="169" t="str">
        <f t="shared" si="9"/>
        <v/>
      </c>
      <c r="BX48" s="165" t="e">
        <v>#NAME?</v>
      </c>
      <c r="BY48" s="157"/>
      <c r="BZ48" s="170" t="e">
        <v>#NAME?</v>
      </c>
      <c r="CA48" s="170" t="e">
        <v>#NAME?</v>
      </c>
      <c r="CB48" s="157"/>
      <c r="CC48" s="170" t="e">
        <v>#NAME?</v>
      </c>
      <c r="CD48" s="171" t="e">
        <f t="shared" si="22"/>
        <v>#NAME?</v>
      </c>
      <c r="CE48" s="157" t="e">
        <f t="shared" si="23"/>
        <v>#NAME?</v>
      </c>
      <c r="CF48" s="165" t="e">
        <f t="shared" si="24"/>
        <v>#NAME?</v>
      </c>
      <c r="CG48" s="172" t="e">
        <v>#NAME?</v>
      </c>
      <c r="CH48" s="172" t="e">
        <v>#NAME?</v>
      </c>
      <c r="CI48" s="173" t="e">
        <v>#NAME?</v>
      </c>
      <c r="CJ48" s="173"/>
      <c r="CK48" s="172" t="e">
        <v>#NAME?</v>
      </c>
      <c r="CL48" s="172" t="e">
        <v>#NAME?</v>
      </c>
      <c r="CM48" s="173" t="e">
        <f t="shared" si="25"/>
        <v>#NAME?</v>
      </c>
      <c r="CN48" s="172">
        <f t="shared" si="26"/>
        <v>13.333333333333332</v>
      </c>
      <c r="CO48" s="173">
        <f t="shared" si="10"/>
        <v>0</v>
      </c>
      <c r="CP48" s="174">
        <f t="shared" si="27"/>
        <v>5</v>
      </c>
      <c r="CQ48" s="172" t="e">
        <f t="shared" si="35"/>
        <v>#NAME?</v>
      </c>
      <c r="CR48" s="173"/>
      <c r="CS48" s="175" t="e">
        <f t="shared" si="29"/>
        <v>#NAME?</v>
      </c>
      <c r="CT48" s="173" t="e">
        <f t="shared" si="30"/>
        <v>#NAME?</v>
      </c>
      <c r="CU48" s="173" t="e">
        <f t="shared" si="31"/>
        <v>#NAME?</v>
      </c>
      <c r="CV48" s="172" t="e">
        <f t="shared" si="32"/>
        <v>#NAME?</v>
      </c>
      <c r="CW48" s="173" t="e">
        <v>#NAME?</v>
      </c>
      <c r="CX48" s="173" t="e">
        <f t="shared" si="33"/>
        <v>#NAME?</v>
      </c>
      <c r="CY48" s="176">
        <f t="shared" si="34"/>
        <v>0</v>
      </c>
      <c r="CZ48" s="181" t="e">
        <f t="shared" si="3"/>
        <v>#NAME?</v>
      </c>
      <c r="DA48" s="182" t="e">
        <f t="shared" si="4"/>
        <v>#NAME?</v>
      </c>
      <c r="DB48" s="183" t="e">
        <f t="shared" si="5"/>
        <v>#NAME?</v>
      </c>
      <c r="DF48" s="180" t="e">
        <f t="shared" si="36"/>
        <v>#NAME?</v>
      </c>
    </row>
    <row r="49" spans="1:110">
      <c r="A49" s="73" t="s">
        <v>6</v>
      </c>
      <c r="B49" s="60" t="s">
        <v>207</v>
      </c>
      <c r="C49" s="61" t="s">
        <v>208</v>
      </c>
      <c r="D49" s="62">
        <v>25902</v>
      </c>
      <c r="E49" s="64">
        <v>0</v>
      </c>
      <c r="F49" s="65">
        <v>42349</v>
      </c>
      <c r="G49" s="66" t="s">
        <v>112</v>
      </c>
      <c r="H49" s="66" t="s">
        <v>137</v>
      </c>
      <c r="I49" s="67" t="s">
        <v>122</v>
      </c>
      <c r="J49" s="67" t="s">
        <v>119</v>
      </c>
      <c r="K49" s="67">
        <v>0</v>
      </c>
      <c r="L49" s="67" t="s">
        <v>117</v>
      </c>
      <c r="M49" s="67">
        <v>1</v>
      </c>
      <c r="N49" s="67"/>
      <c r="O49" s="68" t="s">
        <v>118</v>
      </c>
      <c r="P49" s="69" t="s">
        <v>119</v>
      </c>
      <c r="Q49" s="69"/>
      <c r="R49" s="70">
        <v>0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155">
        <f t="shared" si="12"/>
        <v>10</v>
      </c>
      <c r="BC49" s="156">
        <v>10</v>
      </c>
      <c r="BD49" s="157">
        <f t="shared" si="13"/>
        <v>0</v>
      </c>
      <c r="BE49" s="155">
        <f t="shared" si="14"/>
        <v>0</v>
      </c>
      <c r="BF49" s="157">
        <f t="shared" si="15"/>
        <v>0</v>
      </c>
      <c r="BG49" s="155">
        <f t="shared" si="16"/>
        <v>0</v>
      </c>
      <c r="BH49" s="155"/>
      <c r="BI49" s="157">
        <f t="shared" si="6"/>
        <v>80</v>
      </c>
      <c r="BJ49" s="157"/>
      <c r="BK49" s="157"/>
      <c r="BL49" s="157"/>
      <c r="BM49" s="161" t="e">
        <v>#NAME?</v>
      </c>
      <c r="BN49" s="162" t="e">
        <f t="shared" si="17"/>
        <v>#NAME?</v>
      </c>
      <c r="BO49" s="163">
        <f t="shared" si="18"/>
        <v>0</v>
      </c>
      <c r="BP49" s="164" t="e">
        <f t="shared" si="19"/>
        <v>#NAME?</v>
      </c>
      <c r="BQ49" s="165" t="e">
        <v>#NAME?</v>
      </c>
      <c r="BR49" s="166"/>
      <c r="BS49" s="167" t="str">
        <f t="shared" si="20"/>
        <v xml:space="preserve"> </v>
      </c>
      <c r="BT49" s="168" t="str">
        <f t="shared" si="21"/>
        <v/>
      </c>
      <c r="BU49" s="168" t="str">
        <f t="shared" si="7"/>
        <v/>
      </c>
      <c r="BV49" s="168" t="str">
        <f t="shared" si="8"/>
        <v/>
      </c>
      <c r="BW49" s="169" t="str">
        <f t="shared" si="9"/>
        <v/>
      </c>
      <c r="BX49" s="165" t="e">
        <v>#NAME?</v>
      </c>
      <c r="BY49" s="157"/>
      <c r="BZ49" s="170" t="e">
        <v>#NAME?</v>
      </c>
      <c r="CA49" s="170" t="e">
        <v>#NAME?</v>
      </c>
      <c r="CB49" s="157"/>
      <c r="CC49" s="170" t="e">
        <v>#NAME?</v>
      </c>
      <c r="CD49" s="171" t="e">
        <f t="shared" si="22"/>
        <v>#NAME?</v>
      </c>
      <c r="CE49" s="157" t="e">
        <f t="shared" si="23"/>
        <v>#NAME?</v>
      </c>
      <c r="CF49" s="165" t="e">
        <f t="shared" si="24"/>
        <v>#NAME?</v>
      </c>
      <c r="CG49" s="172" t="e">
        <v>#NAME?</v>
      </c>
      <c r="CH49" s="172" t="e">
        <v>#NAME?</v>
      </c>
      <c r="CI49" s="173" t="e">
        <v>#NAME?</v>
      </c>
      <c r="CJ49" s="173"/>
      <c r="CK49" s="172" t="e">
        <v>#NAME?</v>
      </c>
      <c r="CL49" s="172" t="e">
        <v>#NAME?</v>
      </c>
      <c r="CM49" s="173" t="e">
        <f t="shared" si="25"/>
        <v>#NAME?</v>
      </c>
      <c r="CN49" s="172">
        <f t="shared" si="26"/>
        <v>13.333333333333332</v>
      </c>
      <c r="CO49" s="173">
        <f t="shared" si="10"/>
        <v>0</v>
      </c>
      <c r="CP49" s="174">
        <f t="shared" si="27"/>
        <v>5</v>
      </c>
      <c r="CQ49" s="172" t="e">
        <f t="shared" si="35"/>
        <v>#NAME?</v>
      </c>
      <c r="CR49" s="173"/>
      <c r="CS49" s="175" t="e">
        <f t="shared" si="29"/>
        <v>#NAME?</v>
      </c>
      <c r="CT49" s="173" t="e">
        <f t="shared" si="30"/>
        <v>#NAME?</v>
      </c>
      <c r="CU49" s="173" t="e">
        <f t="shared" si="31"/>
        <v>#NAME?</v>
      </c>
      <c r="CV49" s="172" t="e">
        <f t="shared" si="32"/>
        <v>#NAME?</v>
      </c>
      <c r="CW49" s="173" t="e">
        <v>#NAME?</v>
      </c>
      <c r="CX49" s="173" t="e">
        <f t="shared" si="33"/>
        <v>#NAME?</v>
      </c>
      <c r="CY49" s="176">
        <f t="shared" si="34"/>
        <v>0</v>
      </c>
      <c r="CZ49" s="181" t="e">
        <f t="shared" si="3"/>
        <v>#NAME?</v>
      </c>
      <c r="DA49" s="182" t="e">
        <f t="shared" si="4"/>
        <v>#NAME?</v>
      </c>
      <c r="DB49" s="183" t="e">
        <f t="shared" si="5"/>
        <v>#NAME?</v>
      </c>
      <c r="DF49" s="180" t="e">
        <f t="shared" si="36"/>
        <v>#NAME?</v>
      </c>
    </row>
    <row r="50" spans="1:110">
      <c r="A50" s="73" t="s">
        <v>6</v>
      </c>
      <c r="B50" s="60" t="s">
        <v>209</v>
      </c>
      <c r="C50" s="61" t="s">
        <v>210</v>
      </c>
      <c r="D50" s="62">
        <v>28705</v>
      </c>
      <c r="E50" s="64">
        <v>0</v>
      </c>
      <c r="F50" s="65">
        <v>42348</v>
      </c>
      <c r="G50" s="66" t="s">
        <v>112</v>
      </c>
      <c r="H50" s="66" t="s">
        <v>137</v>
      </c>
      <c r="I50" s="67" t="s">
        <v>122</v>
      </c>
      <c r="J50" s="67" t="s">
        <v>119</v>
      </c>
      <c r="K50" s="67">
        <v>0</v>
      </c>
      <c r="L50" s="67" t="s">
        <v>117</v>
      </c>
      <c r="M50" s="67">
        <v>1</v>
      </c>
      <c r="N50" s="67"/>
      <c r="O50" s="68" t="s">
        <v>118</v>
      </c>
      <c r="P50" s="69" t="s">
        <v>119</v>
      </c>
      <c r="Q50" s="69"/>
      <c r="R50" s="70">
        <v>0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155">
        <f t="shared" si="12"/>
        <v>22</v>
      </c>
      <c r="BC50" s="156">
        <v>22</v>
      </c>
      <c r="BD50" s="157">
        <f t="shared" si="13"/>
        <v>0</v>
      </c>
      <c r="BE50" s="155">
        <f t="shared" si="14"/>
        <v>0</v>
      </c>
      <c r="BF50" s="157">
        <f t="shared" si="15"/>
        <v>0</v>
      </c>
      <c r="BG50" s="155">
        <f t="shared" si="16"/>
        <v>0</v>
      </c>
      <c r="BH50" s="155"/>
      <c r="BI50" s="157">
        <f t="shared" si="6"/>
        <v>176</v>
      </c>
      <c r="BJ50" s="157"/>
      <c r="BK50" s="157"/>
      <c r="BL50" s="157"/>
      <c r="BM50" s="161" t="e">
        <v>#NAME?</v>
      </c>
      <c r="BN50" s="162" t="e">
        <f t="shared" si="17"/>
        <v>#NAME?</v>
      </c>
      <c r="BO50" s="163">
        <f t="shared" si="18"/>
        <v>0</v>
      </c>
      <c r="BP50" s="164" t="e">
        <f t="shared" si="19"/>
        <v>#NAME?</v>
      </c>
      <c r="BQ50" s="165" t="e">
        <v>#NAME?</v>
      </c>
      <c r="BR50" s="166"/>
      <c r="BS50" s="167" t="str">
        <f t="shared" si="20"/>
        <v xml:space="preserve"> </v>
      </c>
      <c r="BT50" s="168" t="str">
        <f t="shared" si="21"/>
        <v/>
      </c>
      <c r="BU50" s="168" t="str">
        <f t="shared" si="7"/>
        <v/>
      </c>
      <c r="BV50" s="168" t="str">
        <f t="shared" si="8"/>
        <v/>
      </c>
      <c r="BW50" s="169" t="str">
        <f t="shared" si="9"/>
        <v/>
      </c>
      <c r="BX50" s="165" t="e">
        <v>#NAME?</v>
      </c>
      <c r="BY50" s="157"/>
      <c r="BZ50" s="170" t="e">
        <v>#NAME?</v>
      </c>
      <c r="CA50" s="170" t="e">
        <v>#NAME?</v>
      </c>
      <c r="CB50" s="157"/>
      <c r="CC50" s="170" t="e">
        <v>#NAME?</v>
      </c>
      <c r="CD50" s="171" t="e">
        <f t="shared" si="22"/>
        <v>#NAME?</v>
      </c>
      <c r="CE50" s="157" t="e">
        <f t="shared" si="23"/>
        <v>#NAME?</v>
      </c>
      <c r="CF50" s="165" t="e">
        <f t="shared" si="24"/>
        <v>#NAME?</v>
      </c>
      <c r="CG50" s="172" t="e">
        <v>#NAME?</v>
      </c>
      <c r="CH50" s="172" t="e">
        <v>#NAME?</v>
      </c>
      <c r="CI50" s="173" t="e">
        <v>#NAME?</v>
      </c>
      <c r="CJ50" s="173"/>
      <c r="CK50" s="172" t="e">
        <v>#NAME?</v>
      </c>
      <c r="CL50" s="172" t="e">
        <v>#NAME?</v>
      </c>
      <c r="CM50" s="173" t="e">
        <f t="shared" si="25"/>
        <v>#NAME?</v>
      </c>
      <c r="CN50" s="172">
        <f t="shared" si="26"/>
        <v>29.333333333333332</v>
      </c>
      <c r="CO50" s="173">
        <f t="shared" si="10"/>
        <v>0</v>
      </c>
      <c r="CP50" s="174">
        <f t="shared" si="27"/>
        <v>5</v>
      </c>
      <c r="CQ50" s="172" t="e">
        <f t="shared" si="35"/>
        <v>#NAME?</v>
      </c>
      <c r="CR50" s="173"/>
      <c r="CS50" s="175" t="e">
        <f t="shared" si="29"/>
        <v>#NAME?</v>
      </c>
      <c r="CT50" s="173" t="e">
        <f t="shared" si="30"/>
        <v>#NAME?</v>
      </c>
      <c r="CU50" s="173" t="e">
        <f t="shared" si="31"/>
        <v>#NAME?</v>
      </c>
      <c r="CV50" s="172" t="e">
        <f t="shared" si="32"/>
        <v>#NAME?</v>
      </c>
      <c r="CW50" s="173" t="e">
        <v>#NAME?</v>
      </c>
      <c r="CX50" s="173" t="e">
        <f t="shared" si="33"/>
        <v>#NAME?</v>
      </c>
      <c r="CY50" s="176">
        <f t="shared" si="34"/>
        <v>0</v>
      </c>
      <c r="CZ50" s="181" t="e">
        <f t="shared" si="3"/>
        <v>#NAME?</v>
      </c>
      <c r="DA50" s="182" t="e">
        <f t="shared" si="4"/>
        <v>#NAME?</v>
      </c>
      <c r="DB50" s="183" t="e">
        <f t="shared" si="5"/>
        <v>#NAME?</v>
      </c>
      <c r="DF50" s="180" t="e">
        <f t="shared" si="36"/>
        <v>#NAME?</v>
      </c>
    </row>
    <row r="51" spans="1:110">
      <c r="A51" s="73" t="s">
        <v>6</v>
      </c>
      <c r="B51" s="60" t="s">
        <v>211</v>
      </c>
      <c r="C51" s="61" t="s">
        <v>212</v>
      </c>
      <c r="D51" s="62">
        <v>23316</v>
      </c>
      <c r="E51" s="64">
        <v>0</v>
      </c>
      <c r="F51" s="65">
        <v>42348</v>
      </c>
      <c r="G51" s="66" t="s">
        <v>112</v>
      </c>
      <c r="H51" s="66" t="s">
        <v>137</v>
      </c>
      <c r="I51" s="67" t="s">
        <v>122</v>
      </c>
      <c r="J51" s="67" t="s">
        <v>119</v>
      </c>
      <c r="K51" s="67">
        <v>0</v>
      </c>
      <c r="L51" s="67" t="s">
        <v>117</v>
      </c>
      <c r="M51" s="67">
        <v>1</v>
      </c>
      <c r="N51" s="67"/>
      <c r="O51" s="68" t="s">
        <v>118</v>
      </c>
      <c r="P51" s="69" t="s">
        <v>119</v>
      </c>
      <c r="Q51" s="69"/>
      <c r="R51" s="70">
        <v>0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155">
        <f t="shared" si="12"/>
        <v>10</v>
      </c>
      <c r="BC51" s="156">
        <v>10</v>
      </c>
      <c r="BD51" s="157">
        <f t="shared" si="13"/>
        <v>0</v>
      </c>
      <c r="BE51" s="155">
        <f t="shared" si="14"/>
        <v>0</v>
      </c>
      <c r="BF51" s="157">
        <f t="shared" si="15"/>
        <v>0</v>
      </c>
      <c r="BG51" s="155">
        <f t="shared" si="16"/>
        <v>0</v>
      </c>
      <c r="BH51" s="155"/>
      <c r="BI51" s="157">
        <f t="shared" si="6"/>
        <v>80</v>
      </c>
      <c r="BJ51" s="157"/>
      <c r="BK51" s="157"/>
      <c r="BL51" s="157"/>
      <c r="BM51" s="161" t="e">
        <v>#NAME?</v>
      </c>
      <c r="BN51" s="162" t="e">
        <f t="shared" si="17"/>
        <v>#NAME?</v>
      </c>
      <c r="BO51" s="163">
        <f t="shared" si="18"/>
        <v>0</v>
      </c>
      <c r="BP51" s="164" t="e">
        <f t="shared" si="19"/>
        <v>#NAME?</v>
      </c>
      <c r="BQ51" s="165" t="e">
        <v>#NAME?</v>
      </c>
      <c r="BR51" s="166"/>
      <c r="BS51" s="167" t="str">
        <f t="shared" si="20"/>
        <v xml:space="preserve"> </v>
      </c>
      <c r="BT51" s="168" t="str">
        <f t="shared" si="21"/>
        <v/>
      </c>
      <c r="BU51" s="168" t="str">
        <f t="shared" si="7"/>
        <v/>
      </c>
      <c r="BV51" s="168" t="str">
        <f t="shared" si="8"/>
        <v/>
      </c>
      <c r="BW51" s="169" t="str">
        <f t="shared" si="9"/>
        <v/>
      </c>
      <c r="BX51" s="165" t="e">
        <v>#NAME?</v>
      </c>
      <c r="BY51" s="157"/>
      <c r="BZ51" s="170" t="e">
        <v>#NAME?</v>
      </c>
      <c r="CA51" s="170" t="e">
        <v>#NAME?</v>
      </c>
      <c r="CB51" s="157"/>
      <c r="CC51" s="170" t="e">
        <v>#NAME?</v>
      </c>
      <c r="CD51" s="171" t="e">
        <f t="shared" si="22"/>
        <v>#NAME?</v>
      </c>
      <c r="CE51" s="157" t="e">
        <f t="shared" si="23"/>
        <v>#NAME?</v>
      </c>
      <c r="CF51" s="165" t="e">
        <f t="shared" si="24"/>
        <v>#NAME?</v>
      </c>
      <c r="CG51" s="172" t="e">
        <v>#NAME?</v>
      </c>
      <c r="CH51" s="172" t="e">
        <v>#NAME?</v>
      </c>
      <c r="CI51" s="173" t="e">
        <v>#NAME?</v>
      </c>
      <c r="CJ51" s="173"/>
      <c r="CK51" s="172" t="e">
        <v>#NAME?</v>
      </c>
      <c r="CL51" s="172" t="e">
        <v>#NAME?</v>
      </c>
      <c r="CM51" s="173" t="e">
        <f t="shared" si="25"/>
        <v>#NAME?</v>
      </c>
      <c r="CN51" s="172">
        <f t="shared" si="26"/>
        <v>13.333333333333332</v>
      </c>
      <c r="CO51" s="173">
        <f t="shared" si="10"/>
        <v>0</v>
      </c>
      <c r="CP51" s="174">
        <f t="shared" si="27"/>
        <v>5</v>
      </c>
      <c r="CQ51" s="172" t="e">
        <f t="shared" si="35"/>
        <v>#NAME?</v>
      </c>
      <c r="CR51" s="173"/>
      <c r="CS51" s="175" t="e">
        <f t="shared" si="29"/>
        <v>#NAME?</v>
      </c>
      <c r="CT51" s="173" t="e">
        <f t="shared" si="30"/>
        <v>#NAME?</v>
      </c>
      <c r="CU51" s="173" t="e">
        <f t="shared" si="31"/>
        <v>#NAME?</v>
      </c>
      <c r="CV51" s="172" t="e">
        <f t="shared" si="32"/>
        <v>#NAME?</v>
      </c>
      <c r="CW51" s="173" t="e">
        <v>#NAME?</v>
      </c>
      <c r="CX51" s="173" t="e">
        <f t="shared" si="33"/>
        <v>#NAME?</v>
      </c>
      <c r="CY51" s="176">
        <f t="shared" si="34"/>
        <v>0</v>
      </c>
      <c r="CZ51" s="181" t="e">
        <f t="shared" si="3"/>
        <v>#NAME?</v>
      </c>
      <c r="DA51" s="182" t="e">
        <f t="shared" si="4"/>
        <v>#NAME?</v>
      </c>
      <c r="DB51" s="183" t="e">
        <f t="shared" si="5"/>
        <v>#NAME?</v>
      </c>
      <c r="DF51" s="180" t="e">
        <f t="shared" si="36"/>
        <v>#NAME?</v>
      </c>
    </row>
    <row r="52" spans="1:110">
      <c r="A52" s="73" t="s">
        <v>6</v>
      </c>
      <c r="B52" s="60" t="s">
        <v>213</v>
      </c>
      <c r="C52" s="61" t="s">
        <v>214</v>
      </c>
      <c r="D52" s="62">
        <v>35463</v>
      </c>
      <c r="E52" s="64">
        <v>0</v>
      </c>
      <c r="F52" s="65">
        <v>42349</v>
      </c>
      <c r="G52" s="66" t="s">
        <v>112</v>
      </c>
      <c r="H52" s="66" t="s">
        <v>137</v>
      </c>
      <c r="I52" s="67" t="s">
        <v>122</v>
      </c>
      <c r="J52" s="67" t="s">
        <v>119</v>
      </c>
      <c r="K52" s="67">
        <v>0</v>
      </c>
      <c r="L52" s="67" t="s">
        <v>117</v>
      </c>
      <c r="M52" s="67">
        <v>1</v>
      </c>
      <c r="N52" s="67"/>
      <c r="O52" s="68" t="s">
        <v>118</v>
      </c>
      <c r="P52" s="69" t="s">
        <v>119</v>
      </c>
      <c r="Q52" s="69"/>
      <c r="R52" s="70">
        <v>0</v>
      </c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155">
        <f t="shared" si="12"/>
        <v>22</v>
      </c>
      <c r="BC52" s="156">
        <v>22</v>
      </c>
      <c r="BD52" s="157">
        <f t="shared" si="13"/>
        <v>0</v>
      </c>
      <c r="BE52" s="155">
        <f t="shared" si="14"/>
        <v>0</v>
      </c>
      <c r="BF52" s="157">
        <f t="shared" si="15"/>
        <v>0</v>
      </c>
      <c r="BG52" s="155">
        <f t="shared" si="16"/>
        <v>0</v>
      </c>
      <c r="BH52" s="155"/>
      <c r="BI52" s="157">
        <f t="shared" si="6"/>
        <v>176</v>
      </c>
      <c r="BJ52" s="157"/>
      <c r="BK52" s="157"/>
      <c r="BL52" s="157"/>
      <c r="BM52" s="161" t="e">
        <v>#NAME?</v>
      </c>
      <c r="BN52" s="162" t="e">
        <f t="shared" si="17"/>
        <v>#NAME?</v>
      </c>
      <c r="BO52" s="163">
        <f t="shared" si="18"/>
        <v>0</v>
      </c>
      <c r="BP52" s="164" t="e">
        <f t="shared" si="19"/>
        <v>#NAME?</v>
      </c>
      <c r="BQ52" s="165" t="e">
        <v>#NAME?</v>
      </c>
      <c r="BR52" s="166"/>
      <c r="BS52" s="167" t="str">
        <f t="shared" si="20"/>
        <v xml:space="preserve"> </v>
      </c>
      <c r="BT52" s="168" t="str">
        <f t="shared" si="21"/>
        <v/>
      </c>
      <c r="BU52" s="168" t="str">
        <f t="shared" si="7"/>
        <v/>
      </c>
      <c r="BV52" s="168" t="str">
        <f t="shared" si="8"/>
        <v/>
      </c>
      <c r="BW52" s="169" t="str">
        <f t="shared" si="9"/>
        <v/>
      </c>
      <c r="BX52" s="165" t="e">
        <v>#NAME?</v>
      </c>
      <c r="BY52" s="157"/>
      <c r="BZ52" s="170" t="e">
        <v>#NAME?</v>
      </c>
      <c r="CA52" s="170" t="e">
        <v>#NAME?</v>
      </c>
      <c r="CB52" s="157"/>
      <c r="CC52" s="170" t="e">
        <v>#NAME?</v>
      </c>
      <c r="CD52" s="171" t="e">
        <f t="shared" si="22"/>
        <v>#NAME?</v>
      </c>
      <c r="CE52" s="157" t="e">
        <f t="shared" si="23"/>
        <v>#NAME?</v>
      </c>
      <c r="CF52" s="165" t="e">
        <f t="shared" si="24"/>
        <v>#NAME?</v>
      </c>
      <c r="CG52" s="172" t="e">
        <v>#NAME?</v>
      </c>
      <c r="CH52" s="172" t="e">
        <v>#NAME?</v>
      </c>
      <c r="CI52" s="173" t="e">
        <v>#NAME?</v>
      </c>
      <c r="CJ52" s="173"/>
      <c r="CK52" s="172" t="e">
        <v>#NAME?</v>
      </c>
      <c r="CL52" s="172" t="e">
        <v>#NAME?</v>
      </c>
      <c r="CM52" s="173" t="e">
        <f t="shared" si="25"/>
        <v>#NAME?</v>
      </c>
      <c r="CN52" s="172">
        <f t="shared" si="26"/>
        <v>29.333333333333332</v>
      </c>
      <c r="CO52" s="173">
        <f t="shared" si="10"/>
        <v>0</v>
      </c>
      <c r="CP52" s="174">
        <f t="shared" si="27"/>
        <v>5</v>
      </c>
      <c r="CQ52" s="172" t="e">
        <f t="shared" si="35"/>
        <v>#NAME?</v>
      </c>
      <c r="CR52" s="173"/>
      <c r="CS52" s="175" t="e">
        <f t="shared" si="29"/>
        <v>#NAME?</v>
      </c>
      <c r="CT52" s="173" t="e">
        <f t="shared" si="30"/>
        <v>#NAME?</v>
      </c>
      <c r="CU52" s="173" t="e">
        <f t="shared" si="31"/>
        <v>#NAME?</v>
      </c>
      <c r="CV52" s="172" t="e">
        <f t="shared" si="32"/>
        <v>#NAME?</v>
      </c>
      <c r="CW52" s="173" t="e">
        <v>#NAME?</v>
      </c>
      <c r="CX52" s="173" t="e">
        <f t="shared" si="33"/>
        <v>#NAME?</v>
      </c>
      <c r="CY52" s="176">
        <f t="shared" si="34"/>
        <v>0</v>
      </c>
      <c r="CZ52" s="181" t="e">
        <f t="shared" si="3"/>
        <v>#NAME?</v>
      </c>
      <c r="DA52" s="182" t="e">
        <f t="shared" si="4"/>
        <v>#NAME?</v>
      </c>
      <c r="DB52" s="183" t="e">
        <f t="shared" si="5"/>
        <v>#NAME?</v>
      </c>
      <c r="DF52" s="180" t="e">
        <f t="shared" si="36"/>
        <v>#NAME?</v>
      </c>
    </row>
    <row r="53" spans="1:110">
      <c r="A53" s="73" t="s">
        <v>6</v>
      </c>
      <c r="B53" s="60" t="s">
        <v>215</v>
      </c>
      <c r="C53" s="61" t="s">
        <v>216</v>
      </c>
      <c r="D53" s="62">
        <v>32580</v>
      </c>
      <c r="E53" s="64">
        <v>0</v>
      </c>
      <c r="F53" s="65">
        <v>42348</v>
      </c>
      <c r="G53" s="66" t="s">
        <v>112</v>
      </c>
      <c r="H53" s="66" t="s">
        <v>137</v>
      </c>
      <c r="I53" s="67" t="s">
        <v>169</v>
      </c>
      <c r="J53" s="67" t="s">
        <v>115</v>
      </c>
      <c r="K53" s="67" t="s">
        <v>217</v>
      </c>
      <c r="L53" s="67" t="s">
        <v>117</v>
      </c>
      <c r="M53" s="67">
        <v>1</v>
      </c>
      <c r="N53" s="67"/>
      <c r="O53" s="68" t="s">
        <v>118</v>
      </c>
      <c r="P53" s="69" t="s">
        <v>119</v>
      </c>
      <c r="Q53" s="69"/>
      <c r="R53" s="70">
        <v>0</v>
      </c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155">
        <f t="shared" si="12"/>
        <v>21</v>
      </c>
      <c r="BC53" s="156">
        <v>21</v>
      </c>
      <c r="BD53" s="157">
        <f t="shared" si="13"/>
        <v>0</v>
      </c>
      <c r="BE53" s="155">
        <f t="shared" si="14"/>
        <v>0</v>
      </c>
      <c r="BF53" s="157">
        <f t="shared" si="15"/>
        <v>0</v>
      </c>
      <c r="BG53" s="155">
        <f t="shared" si="16"/>
        <v>0</v>
      </c>
      <c r="BH53" s="155"/>
      <c r="BI53" s="157">
        <f t="shared" si="6"/>
        <v>168</v>
      </c>
      <c r="BJ53" s="157"/>
      <c r="BK53" s="157"/>
      <c r="BL53" s="157"/>
      <c r="BM53" s="161" t="e">
        <v>#NAME?</v>
      </c>
      <c r="BN53" s="162" t="e">
        <f t="shared" si="17"/>
        <v>#NAME?</v>
      </c>
      <c r="BO53" s="163">
        <f t="shared" si="18"/>
        <v>0</v>
      </c>
      <c r="BP53" s="164" t="e">
        <f t="shared" si="19"/>
        <v>#NAME?</v>
      </c>
      <c r="BQ53" s="165" t="e">
        <v>#NAME?</v>
      </c>
      <c r="BR53" s="166"/>
      <c r="BS53" s="167" t="str">
        <f t="shared" si="20"/>
        <v xml:space="preserve"> </v>
      </c>
      <c r="BT53" s="168" t="str">
        <f t="shared" si="21"/>
        <v/>
      </c>
      <c r="BU53" s="168" t="str">
        <f t="shared" si="7"/>
        <v/>
      </c>
      <c r="BV53" s="168" t="str">
        <f t="shared" si="8"/>
        <v/>
      </c>
      <c r="BW53" s="169" t="str">
        <f t="shared" si="9"/>
        <v/>
      </c>
      <c r="BX53" s="165" t="e">
        <v>#NAME?</v>
      </c>
      <c r="BY53" s="157"/>
      <c r="BZ53" s="170" t="e">
        <v>#NAME?</v>
      </c>
      <c r="CA53" s="170" t="e">
        <v>#NAME?</v>
      </c>
      <c r="CB53" s="157"/>
      <c r="CC53" s="170" t="e">
        <v>#NAME?</v>
      </c>
      <c r="CD53" s="171" t="e">
        <f t="shared" si="22"/>
        <v>#NAME?</v>
      </c>
      <c r="CE53" s="157" t="e">
        <f t="shared" si="23"/>
        <v>#NAME?</v>
      </c>
      <c r="CF53" s="165" t="e">
        <f t="shared" si="24"/>
        <v>#NAME?</v>
      </c>
      <c r="CG53" s="172" t="e">
        <v>#NAME?</v>
      </c>
      <c r="CH53" s="172" t="e">
        <v>#NAME?</v>
      </c>
      <c r="CI53" s="173" t="e">
        <v>#NAME?</v>
      </c>
      <c r="CJ53" s="173"/>
      <c r="CK53" s="172" t="e">
        <v>#NAME?</v>
      </c>
      <c r="CL53" s="172" t="e">
        <v>#NAME?</v>
      </c>
      <c r="CM53" s="173" t="e">
        <f t="shared" si="25"/>
        <v>#NAME?</v>
      </c>
      <c r="CN53" s="172">
        <f t="shared" si="26"/>
        <v>28</v>
      </c>
      <c r="CO53" s="173">
        <f t="shared" si="10"/>
        <v>0</v>
      </c>
      <c r="CP53" s="174">
        <f t="shared" si="27"/>
        <v>5</v>
      </c>
      <c r="CQ53" s="172" t="e">
        <f t="shared" si="35"/>
        <v>#NAME?</v>
      </c>
      <c r="CR53" s="173"/>
      <c r="CS53" s="175" t="e">
        <f t="shared" si="29"/>
        <v>#NAME?</v>
      </c>
      <c r="CT53" s="173" t="e">
        <f t="shared" si="30"/>
        <v>#NAME?</v>
      </c>
      <c r="CU53" s="173" t="e">
        <f t="shared" si="31"/>
        <v>#NAME?</v>
      </c>
      <c r="CV53" s="172" t="e">
        <f t="shared" si="32"/>
        <v>#NAME?</v>
      </c>
      <c r="CW53" s="173" t="e">
        <v>#NAME?</v>
      </c>
      <c r="CX53" s="173" t="e">
        <f t="shared" si="33"/>
        <v>#NAME?</v>
      </c>
      <c r="CY53" s="176">
        <f t="shared" si="34"/>
        <v>0</v>
      </c>
      <c r="CZ53" s="181" t="e">
        <f t="shared" si="3"/>
        <v>#NAME?</v>
      </c>
      <c r="DA53" s="182" t="e">
        <f t="shared" si="4"/>
        <v>#NAME?</v>
      </c>
      <c r="DB53" s="183" t="e">
        <f t="shared" si="5"/>
        <v>#NAME?</v>
      </c>
      <c r="DF53" s="180" t="e">
        <f t="shared" si="36"/>
        <v>#NAME?</v>
      </c>
    </row>
    <row r="54" spans="1:110">
      <c r="A54" s="73" t="s">
        <v>6</v>
      </c>
      <c r="B54" s="60" t="s">
        <v>218</v>
      </c>
      <c r="C54" s="61" t="s">
        <v>219</v>
      </c>
      <c r="D54" s="62">
        <v>24712</v>
      </c>
      <c r="E54" s="64">
        <v>0</v>
      </c>
      <c r="F54" s="65">
        <v>42341</v>
      </c>
      <c r="G54" s="66" t="s">
        <v>112</v>
      </c>
      <c r="H54" s="66" t="s">
        <v>113</v>
      </c>
      <c r="I54" s="67" t="s">
        <v>122</v>
      </c>
      <c r="J54" s="67" t="s">
        <v>119</v>
      </c>
      <c r="K54" s="67">
        <v>0</v>
      </c>
      <c r="L54" s="67" t="s">
        <v>117</v>
      </c>
      <c r="M54" s="67">
        <v>1</v>
      </c>
      <c r="N54" s="67"/>
      <c r="O54" s="68" t="s">
        <v>118</v>
      </c>
      <c r="P54" s="69" t="s">
        <v>119</v>
      </c>
      <c r="Q54" s="69"/>
      <c r="R54" s="70">
        <v>0</v>
      </c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155">
        <f t="shared" si="12"/>
        <v>22</v>
      </c>
      <c r="BC54" s="156">
        <v>22</v>
      </c>
      <c r="BD54" s="157">
        <f t="shared" si="13"/>
        <v>0</v>
      </c>
      <c r="BE54" s="155">
        <f t="shared" si="14"/>
        <v>0</v>
      </c>
      <c r="BF54" s="157">
        <f t="shared" si="15"/>
        <v>0</v>
      </c>
      <c r="BG54" s="155">
        <f t="shared" si="16"/>
        <v>0</v>
      </c>
      <c r="BH54" s="155"/>
      <c r="BI54" s="157">
        <f t="shared" si="6"/>
        <v>176</v>
      </c>
      <c r="BJ54" s="157"/>
      <c r="BK54" s="157"/>
      <c r="BL54" s="157"/>
      <c r="BM54" s="161" t="e">
        <v>#NAME?</v>
      </c>
      <c r="BN54" s="162" t="e">
        <f t="shared" si="17"/>
        <v>#NAME?</v>
      </c>
      <c r="BO54" s="163">
        <f t="shared" si="18"/>
        <v>0</v>
      </c>
      <c r="BP54" s="164" t="e">
        <f t="shared" si="19"/>
        <v>#NAME?</v>
      </c>
      <c r="BQ54" s="165" t="e">
        <v>#NAME?</v>
      </c>
      <c r="BR54" s="166"/>
      <c r="BS54" s="167" t="str">
        <f t="shared" si="20"/>
        <v xml:space="preserve"> </v>
      </c>
      <c r="BT54" s="168" t="str">
        <f t="shared" si="21"/>
        <v/>
      </c>
      <c r="BU54" s="168" t="str">
        <f t="shared" si="7"/>
        <v/>
      </c>
      <c r="BV54" s="168" t="str">
        <f t="shared" si="8"/>
        <v/>
      </c>
      <c r="BW54" s="169" t="str">
        <f t="shared" si="9"/>
        <v/>
      </c>
      <c r="BX54" s="165" t="e">
        <v>#NAME?</v>
      </c>
      <c r="BY54" s="157"/>
      <c r="BZ54" s="170" t="e">
        <v>#NAME?</v>
      </c>
      <c r="CA54" s="170" t="e">
        <v>#NAME?</v>
      </c>
      <c r="CB54" s="157"/>
      <c r="CC54" s="170" t="e">
        <v>#NAME?</v>
      </c>
      <c r="CD54" s="171" t="e">
        <f t="shared" si="22"/>
        <v>#NAME?</v>
      </c>
      <c r="CE54" s="157" t="e">
        <f t="shared" si="23"/>
        <v>#NAME?</v>
      </c>
      <c r="CF54" s="165" t="e">
        <f t="shared" si="24"/>
        <v>#NAME?</v>
      </c>
      <c r="CG54" s="172" t="e">
        <v>#NAME?</v>
      </c>
      <c r="CH54" s="172" t="e">
        <v>#NAME?</v>
      </c>
      <c r="CI54" s="173" t="e">
        <v>#NAME?</v>
      </c>
      <c r="CJ54" s="173"/>
      <c r="CK54" s="172" t="e">
        <v>#NAME?</v>
      </c>
      <c r="CL54" s="172" t="e">
        <v>#NAME?</v>
      </c>
      <c r="CM54" s="173" t="e">
        <f t="shared" si="25"/>
        <v>#NAME?</v>
      </c>
      <c r="CN54" s="172">
        <f t="shared" si="26"/>
        <v>29.333333333333332</v>
      </c>
      <c r="CO54" s="173">
        <f t="shared" si="10"/>
        <v>0</v>
      </c>
      <c r="CP54" s="174">
        <f t="shared" si="27"/>
        <v>5</v>
      </c>
      <c r="CQ54" s="172" t="e">
        <f t="shared" si="35"/>
        <v>#NAME?</v>
      </c>
      <c r="CR54" s="173"/>
      <c r="CS54" s="175" t="e">
        <f t="shared" si="29"/>
        <v>#NAME?</v>
      </c>
      <c r="CT54" s="173" t="e">
        <f t="shared" si="30"/>
        <v>#NAME?</v>
      </c>
      <c r="CU54" s="173" t="e">
        <f t="shared" si="31"/>
        <v>#NAME?</v>
      </c>
      <c r="CV54" s="172" t="e">
        <f t="shared" si="32"/>
        <v>#NAME?</v>
      </c>
      <c r="CW54" s="173" t="e">
        <v>#NAME?</v>
      </c>
      <c r="CX54" s="173" t="e">
        <f t="shared" si="33"/>
        <v>#NAME?</v>
      </c>
      <c r="CY54" s="176">
        <f t="shared" si="34"/>
        <v>0</v>
      </c>
      <c r="CZ54" s="181" t="e">
        <f t="shared" si="3"/>
        <v>#NAME?</v>
      </c>
      <c r="DA54" s="182" t="e">
        <f t="shared" si="4"/>
        <v>#NAME?</v>
      </c>
      <c r="DB54" s="183" t="e">
        <f t="shared" si="5"/>
        <v>#NAME?</v>
      </c>
      <c r="DF54" s="180" t="e">
        <f t="shared" si="36"/>
        <v>#NAME?</v>
      </c>
    </row>
    <row r="55" spans="1:110">
      <c r="A55" s="73" t="s">
        <v>6</v>
      </c>
      <c r="B55" s="60" t="s">
        <v>220</v>
      </c>
      <c r="C55" s="61" t="s">
        <v>221</v>
      </c>
      <c r="D55" s="62">
        <v>31063</v>
      </c>
      <c r="E55" s="64">
        <v>0</v>
      </c>
      <c r="F55" s="65">
        <v>42369</v>
      </c>
      <c r="G55" s="66" t="s">
        <v>112</v>
      </c>
      <c r="H55" s="66" t="s">
        <v>137</v>
      </c>
      <c r="I55" s="67" t="s">
        <v>122</v>
      </c>
      <c r="J55" s="67" t="s">
        <v>119</v>
      </c>
      <c r="K55" s="67">
        <v>0</v>
      </c>
      <c r="L55" s="67" t="s">
        <v>117</v>
      </c>
      <c r="M55" s="67">
        <v>1</v>
      </c>
      <c r="N55" s="67"/>
      <c r="O55" s="68" t="s">
        <v>118</v>
      </c>
      <c r="P55" s="69" t="s">
        <v>119</v>
      </c>
      <c r="Q55" s="69"/>
      <c r="R55" s="70">
        <v>0</v>
      </c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155">
        <f t="shared" si="12"/>
        <v>22</v>
      </c>
      <c r="BC55" s="156">
        <v>22</v>
      </c>
      <c r="BD55" s="157">
        <f t="shared" si="13"/>
        <v>0</v>
      </c>
      <c r="BE55" s="155">
        <f t="shared" si="14"/>
        <v>0</v>
      </c>
      <c r="BF55" s="157">
        <f t="shared" si="15"/>
        <v>0</v>
      </c>
      <c r="BG55" s="155">
        <f t="shared" si="16"/>
        <v>0</v>
      </c>
      <c r="BH55" s="155"/>
      <c r="BI55" s="157">
        <f t="shared" si="6"/>
        <v>176</v>
      </c>
      <c r="BJ55" s="157"/>
      <c r="BK55" s="157"/>
      <c r="BL55" s="157"/>
      <c r="BM55" s="161" t="e">
        <v>#NAME?</v>
      </c>
      <c r="BN55" s="162" t="e">
        <f t="shared" si="17"/>
        <v>#NAME?</v>
      </c>
      <c r="BO55" s="163">
        <f t="shared" si="18"/>
        <v>0</v>
      </c>
      <c r="BP55" s="164" t="e">
        <f t="shared" si="19"/>
        <v>#NAME?</v>
      </c>
      <c r="BQ55" s="165" t="e">
        <v>#NAME?</v>
      </c>
      <c r="BR55" s="166"/>
      <c r="BS55" s="167" t="str">
        <f t="shared" si="20"/>
        <v xml:space="preserve"> </v>
      </c>
      <c r="BT55" s="168" t="str">
        <f t="shared" si="21"/>
        <v/>
      </c>
      <c r="BU55" s="168" t="str">
        <f t="shared" si="7"/>
        <v/>
      </c>
      <c r="BV55" s="168" t="str">
        <f t="shared" si="8"/>
        <v/>
      </c>
      <c r="BW55" s="169" t="str">
        <f t="shared" si="9"/>
        <v/>
      </c>
      <c r="BX55" s="165" t="e">
        <v>#NAME?</v>
      </c>
      <c r="BY55" s="157"/>
      <c r="BZ55" s="170" t="e">
        <v>#NAME?</v>
      </c>
      <c r="CA55" s="170" t="e">
        <v>#NAME?</v>
      </c>
      <c r="CB55" s="157"/>
      <c r="CC55" s="170" t="e">
        <v>#NAME?</v>
      </c>
      <c r="CD55" s="171" t="e">
        <f t="shared" si="22"/>
        <v>#NAME?</v>
      </c>
      <c r="CE55" s="157" t="e">
        <f t="shared" si="23"/>
        <v>#NAME?</v>
      </c>
      <c r="CF55" s="165" t="e">
        <f t="shared" si="24"/>
        <v>#NAME?</v>
      </c>
      <c r="CG55" s="172" t="e">
        <v>#NAME?</v>
      </c>
      <c r="CH55" s="172" t="e">
        <v>#NAME?</v>
      </c>
      <c r="CI55" s="173" t="e">
        <v>#NAME?</v>
      </c>
      <c r="CJ55" s="173"/>
      <c r="CK55" s="172" t="e">
        <v>#NAME?</v>
      </c>
      <c r="CL55" s="172" t="e">
        <v>#NAME?</v>
      </c>
      <c r="CM55" s="173" t="e">
        <f t="shared" si="25"/>
        <v>#NAME?</v>
      </c>
      <c r="CN55" s="172">
        <f t="shared" si="26"/>
        <v>29.333333333333332</v>
      </c>
      <c r="CO55" s="173">
        <f t="shared" si="10"/>
        <v>0</v>
      </c>
      <c r="CP55" s="174">
        <f t="shared" si="27"/>
        <v>5</v>
      </c>
      <c r="CQ55" s="172" t="e">
        <f t="shared" si="35"/>
        <v>#NAME?</v>
      </c>
      <c r="CR55" s="173"/>
      <c r="CS55" s="175" t="e">
        <f t="shared" si="29"/>
        <v>#NAME?</v>
      </c>
      <c r="CT55" s="173" t="e">
        <f t="shared" si="30"/>
        <v>#NAME?</v>
      </c>
      <c r="CU55" s="173" t="e">
        <f t="shared" si="31"/>
        <v>#NAME?</v>
      </c>
      <c r="CV55" s="172" t="e">
        <f t="shared" si="32"/>
        <v>#NAME?</v>
      </c>
      <c r="CW55" s="173" t="e">
        <v>#NAME?</v>
      </c>
      <c r="CX55" s="173" t="e">
        <f t="shared" si="33"/>
        <v>#NAME?</v>
      </c>
      <c r="CY55" s="176">
        <f t="shared" si="34"/>
        <v>0</v>
      </c>
      <c r="CZ55" s="181" t="e">
        <f t="shared" si="3"/>
        <v>#NAME?</v>
      </c>
      <c r="DA55" s="182" t="e">
        <f t="shared" si="4"/>
        <v>#NAME?</v>
      </c>
      <c r="DB55" s="183" t="e">
        <f t="shared" si="5"/>
        <v>#NAME?</v>
      </c>
      <c r="DF55" s="180" t="e">
        <f t="shared" si="36"/>
        <v>#NAME?</v>
      </c>
    </row>
    <row r="56" spans="1:110">
      <c r="A56" s="73" t="s">
        <v>6</v>
      </c>
      <c r="B56" s="60" t="s">
        <v>222</v>
      </c>
      <c r="C56" s="61" t="s">
        <v>223</v>
      </c>
      <c r="D56" s="62">
        <v>34220</v>
      </c>
      <c r="E56" s="64">
        <v>0</v>
      </c>
      <c r="F56" s="65">
        <v>42369</v>
      </c>
      <c r="G56" s="66" t="s">
        <v>112</v>
      </c>
      <c r="H56" s="66" t="s">
        <v>137</v>
      </c>
      <c r="I56" s="67" t="s">
        <v>122</v>
      </c>
      <c r="J56" s="67" t="s">
        <v>119</v>
      </c>
      <c r="K56" s="67">
        <v>0</v>
      </c>
      <c r="L56" s="67" t="s">
        <v>117</v>
      </c>
      <c r="M56" s="67">
        <v>1</v>
      </c>
      <c r="N56" s="67"/>
      <c r="O56" s="68" t="s">
        <v>118</v>
      </c>
      <c r="P56" s="69" t="s">
        <v>119</v>
      </c>
      <c r="Q56" s="69"/>
      <c r="R56" s="70">
        <v>0</v>
      </c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155">
        <f t="shared" si="12"/>
        <v>10</v>
      </c>
      <c r="BC56" s="156">
        <v>10</v>
      </c>
      <c r="BD56" s="157">
        <f t="shared" si="13"/>
        <v>0</v>
      </c>
      <c r="BE56" s="155">
        <f t="shared" si="14"/>
        <v>0</v>
      </c>
      <c r="BF56" s="157">
        <f t="shared" si="15"/>
        <v>0</v>
      </c>
      <c r="BG56" s="155">
        <f t="shared" si="16"/>
        <v>0</v>
      </c>
      <c r="BH56" s="155"/>
      <c r="BI56" s="157">
        <f t="shared" si="6"/>
        <v>80</v>
      </c>
      <c r="BJ56" s="157"/>
      <c r="BK56" s="157"/>
      <c r="BL56" s="157"/>
      <c r="BM56" s="161" t="e">
        <v>#NAME?</v>
      </c>
      <c r="BN56" s="162" t="e">
        <f t="shared" si="17"/>
        <v>#NAME?</v>
      </c>
      <c r="BO56" s="163">
        <f t="shared" si="18"/>
        <v>0</v>
      </c>
      <c r="BP56" s="164" t="e">
        <f t="shared" si="19"/>
        <v>#NAME?</v>
      </c>
      <c r="BQ56" s="165" t="e">
        <v>#NAME?</v>
      </c>
      <c r="BR56" s="166"/>
      <c r="BS56" s="167" t="str">
        <f t="shared" si="20"/>
        <v xml:space="preserve"> </v>
      </c>
      <c r="BT56" s="168" t="str">
        <f t="shared" si="21"/>
        <v/>
      </c>
      <c r="BU56" s="168" t="str">
        <f t="shared" si="7"/>
        <v/>
      </c>
      <c r="BV56" s="168" t="str">
        <f t="shared" si="8"/>
        <v/>
      </c>
      <c r="BW56" s="169" t="str">
        <f t="shared" si="9"/>
        <v/>
      </c>
      <c r="BX56" s="165" t="e">
        <v>#NAME?</v>
      </c>
      <c r="BY56" s="157"/>
      <c r="BZ56" s="170" t="e">
        <v>#NAME?</v>
      </c>
      <c r="CA56" s="170" t="e">
        <v>#NAME?</v>
      </c>
      <c r="CB56" s="157"/>
      <c r="CC56" s="170" t="e">
        <v>#NAME?</v>
      </c>
      <c r="CD56" s="171" t="e">
        <f t="shared" si="22"/>
        <v>#NAME?</v>
      </c>
      <c r="CE56" s="157" t="e">
        <f t="shared" si="23"/>
        <v>#NAME?</v>
      </c>
      <c r="CF56" s="165" t="e">
        <f t="shared" si="24"/>
        <v>#NAME?</v>
      </c>
      <c r="CG56" s="172" t="e">
        <v>#NAME?</v>
      </c>
      <c r="CH56" s="172" t="e">
        <v>#NAME?</v>
      </c>
      <c r="CI56" s="173" t="e">
        <v>#NAME?</v>
      </c>
      <c r="CJ56" s="173"/>
      <c r="CK56" s="172" t="e">
        <v>#NAME?</v>
      </c>
      <c r="CL56" s="172" t="e">
        <v>#NAME?</v>
      </c>
      <c r="CM56" s="173" t="e">
        <f t="shared" si="25"/>
        <v>#NAME?</v>
      </c>
      <c r="CN56" s="172">
        <f t="shared" si="26"/>
        <v>13.333333333333332</v>
      </c>
      <c r="CO56" s="173">
        <f t="shared" si="10"/>
        <v>0</v>
      </c>
      <c r="CP56" s="174">
        <f t="shared" si="27"/>
        <v>5</v>
      </c>
      <c r="CQ56" s="172" t="e">
        <f t="shared" si="35"/>
        <v>#NAME?</v>
      </c>
      <c r="CR56" s="173"/>
      <c r="CS56" s="175" t="e">
        <f t="shared" si="29"/>
        <v>#NAME?</v>
      </c>
      <c r="CT56" s="173" t="e">
        <f t="shared" si="30"/>
        <v>#NAME?</v>
      </c>
      <c r="CU56" s="173" t="e">
        <f t="shared" si="31"/>
        <v>#NAME?</v>
      </c>
      <c r="CV56" s="172" t="e">
        <f t="shared" si="32"/>
        <v>#NAME?</v>
      </c>
      <c r="CW56" s="173" t="e">
        <v>#NAME?</v>
      </c>
      <c r="CX56" s="173" t="e">
        <f t="shared" si="33"/>
        <v>#NAME?</v>
      </c>
      <c r="CY56" s="176">
        <f t="shared" si="34"/>
        <v>0</v>
      </c>
      <c r="CZ56" s="181" t="e">
        <f t="shared" si="3"/>
        <v>#NAME?</v>
      </c>
      <c r="DA56" s="182" t="e">
        <f t="shared" si="4"/>
        <v>#NAME?</v>
      </c>
      <c r="DB56" s="183" t="e">
        <f t="shared" si="5"/>
        <v>#NAME?</v>
      </c>
      <c r="DF56" s="180" t="e">
        <f t="shared" si="36"/>
        <v>#NAME?</v>
      </c>
    </row>
    <row r="57" spans="1:110">
      <c r="A57" s="73" t="s">
        <v>6</v>
      </c>
      <c r="B57" s="60" t="s">
        <v>224</v>
      </c>
      <c r="C57" s="61" t="s">
        <v>225</v>
      </c>
      <c r="D57" s="62" t="s">
        <v>226</v>
      </c>
      <c r="E57" s="64">
        <v>0</v>
      </c>
      <c r="F57" s="65">
        <v>42375</v>
      </c>
      <c r="G57" s="66" t="s">
        <v>112</v>
      </c>
      <c r="H57" s="66" t="s">
        <v>113</v>
      </c>
      <c r="I57" s="67" t="s">
        <v>174</v>
      </c>
      <c r="J57" s="67" t="s">
        <v>115</v>
      </c>
      <c r="K57" s="67" t="s">
        <v>227</v>
      </c>
      <c r="L57" s="67" t="s">
        <v>117</v>
      </c>
      <c r="M57" s="67">
        <v>1</v>
      </c>
      <c r="N57" s="67"/>
      <c r="O57" s="68" t="s">
        <v>118</v>
      </c>
      <c r="P57" s="69" t="s">
        <v>119</v>
      </c>
      <c r="Q57" s="69"/>
      <c r="R57" s="70">
        <v>0</v>
      </c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155">
        <f t="shared" si="12"/>
        <v>1</v>
      </c>
      <c r="BC57" s="156">
        <v>1</v>
      </c>
      <c r="BD57" s="157">
        <f t="shared" si="13"/>
        <v>0</v>
      </c>
      <c r="BE57" s="155">
        <f t="shared" si="14"/>
        <v>0</v>
      </c>
      <c r="BF57" s="157">
        <f t="shared" si="15"/>
        <v>0</v>
      </c>
      <c r="BG57" s="155">
        <f t="shared" si="16"/>
        <v>0</v>
      </c>
      <c r="BH57" s="155"/>
      <c r="BI57" s="157">
        <f t="shared" si="6"/>
        <v>8</v>
      </c>
      <c r="BJ57" s="157"/>
      <c r="BK57" s="157"/>
      <c r="BL57" s="157"/>
      <c r="BM57" s="161" t="e">
        <v>#NAME?</v>
      </c>
      <c r="BN57" s="162" t="e">
        <f t="shared" si="17"/>
        <v>#NAME?</v>
      </c>
      <c r="BO57" s="163">
        <f t="shared" si="18"/>
        <v>0</v>
      </c>
      <c r="BP57" s="164" t="e">
        <f t="shared" si="19"/>
        <v>#NAME?</v>
      </c>
      <c r="BQ57" s="165" t="e">
        <v>#NAME?</v>
      </c>
      <c r="BR57" s="166"/>
      <c r="BS57" s="167" t="str">
        <f t="shared" si="20"/>
        <v xml:space="preserve"> </v>
      </c>
      <c r="BT57" s="168" t="str">
        <f t="shared" si="21"/>
        <v/>
      </c>
      <c r="BU57" s="168" t="str">
        <f t="shared" si="7"/>
        <v/>
      </c>
      <c r="BV57" s="168" t="str">
        <f t="shared" si="8"/>
        <v/>
      </c>
      <c r="BW57" s="169" t="str">
        <f t="shared" si="9"/>
        <v/>
      </c>
      <c r="BX57" s="165" t="e">
        <v>#NAME?</v>
      </c>
      <c r="BY57" s="157"/>
      <c r="BZ57" s="170" t="e">
        <v>#NAME?</v>
      </c>
      <c r="CA57" s="170" t="e">
        <v>#NAME?</v>
      </c>
      <c r="CB57" s="157"/>
      <c r="CC57" s="170" t="e">
        <v>#NAME?</v>
      </c>
      <c r="CD57" s="171" t="e">
        <f t="shared" si="22"/>
        <v>#NAME?</v>
      </c>
      <c r="CE57" s="157" t="e">
        <f t="shared" si="23"/>
        <v>#NAME?</v>
      </c>
      <c r="CF57" s="165" t="e">
        <f t="shared" si="24"/>
        <v>#NAME?</v>
      </c>
      <c r="CG57" s="172" t="e">
        <v>#NAME?</v>
      </c>
      <c r="CH57" s="172" t="e">
        <v>#NAME?</v>
      </c>
      <c r="CI57" s="173" t="e">
        <v>#NAME?</v>
      </c>
      <c r="CJ57" s="173"/>
      <c r="CK57" s="172" t="e">
        <v>#NAME?</v>
      </c>
      <c r="CL57" s="172" t="e">
        <v>#NAME?</v>
      </c>
      <c r="CM57" s="173" t="e">
        <f t="shared" si="25"/>
        <v>#NAME?</v>
      </c>
      <c r="CN57" s="172">
        <f t="shared" si="26"/>
        <v>1.4285714285714286</v>
      </c>
      <c r="CO57" s="173">
        <f t="shared" si="10"/>
        <v>0</v>
      </c>
      <c r="CP57" s="174">
        <f t="shared" si="27"/>
        <v>5</v>
      </c>
      <c r="CQ57" s="172" t="e">
        <f t="shared" si="35"/>
        <v>#NAME?</v>
      </c>
      <c r="CR57" s="173"/>
      <c r="CS57" s="175" t="e">
        <f t="shared" si="29"/>
        <v>#NAME?</v>
      </c>
      <c r="CT57" s="173" t="e">
        <f t="shared" si="30"/>
        <v>#NAME?</v>
      </c>
      <c r="CU57" s="173" t="e">
        <f t="shared" si="31"/>
        <v>#NAME?</v>
      </c>
      <c r="CV57" s="172" t="e">
        <f t="shared" si="32"/>
        <v>#NAME?</v>
      </c>
      <c r="CW57" s="173" t="e">
        <v>#NAME?</v>
      </c>
      <c r="CX57" s="173" t="e">
        <f t="shared" si="33"/>
        <v>#NAME?</v>
      </c>
      <c r="CY57" s="176">
        <f t="shared" si="34"/>
        <v>0</v>
      </c>
      <c r="CZ57" s="181" t="e">
        <f t="shared" si="3"/>
        <v>#NAME?</v>
      </c>
      <c r="DA57" s="182" t="e">
        <f t="shared" si="4"/>
        <v>#NAME?</v>
      </c>
      <c r="DB57" s="183" t="e">
        <f t="shared" si="5"/>
        <v>#NAME?</v>
      </c>
      <c r="DF57" s="180" t="e">
        <f t="shared" si="36"/>
        <v>#NAME?</v>
      </c>
    </row>
    <row r="58" spans="1:110">
      <c r="A58" s="73" t="s">
        <v>6</v>
      </c>
      <c r="B58" s="60" t="s">
        <v>228</v>
      </c>
      <c r="C58" s="61" t="s">
        <v>229</v>
      </c>
      <c r="D58" s="62">
        <v>31748</v>
      </c>
      <c r="E58" s="64">
        <v>0</v>
      </c>
      <c r="F58" s="65">
        <v>42376</v>
      </c>
      <c r="G58" s="66" t="s">
        <v>112</v>
      </c>
      <c r="H58" s="66" t="s">
        <v>137</v>
      </c>
      <c r="I58" s="67" t="s">
        <v>114</v>
      </c>
      <c r="J58" s="67" t="s">
        <v>115</v>
      </c>
      <c r="K58" s="67" t="s">
        <v>230</v>
      </c>
      <c r="L58" s="67" t="s">
        <v>117</v>
      </c>
      <c r="M58" s="67">
        <v>1</v>
      </c>
      <c r="N58" s="67"/>
      <c r="O58" s="68" t="s">
        <v>118</v>
      </c>
      <c r="P58" s="69" t="s">
        <v>119</v>
      </c>
      <c r="Q58" s="69"/>
      <c r="R58" s="70">
        <v>0</v>
      </c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155">
        <f t="shared" si="12"/>
        <v>6</v>
      </c>
      <c r="BC58" s="156">
        <v>6</v>
      </c>
      <c r="BD58" s="157">
        <f t="shared" si="13"/>
        <v>0</v>
      </c>
      <c r="BE58" s="155">
        <f t="shared" si="14"/>
        <v>0</v>
      </c>
      <c r="BF58" s="157">
        <f t="shared" si="15"/>
        <v>0</v>
      </c>
      <c r="BG58" s="155">
        <f t="shared" si="16"/>
        <v>0</v>
      </c>
      <c r="BH58" s="155"/>
      <c r="BI58" s="157">
        <f t="shared" si="6"/>
        <v>48</v>
      </c>
      <c r="BJ58" s="157"/>
      <c r="BK58" s="157"/>
      <c r="BL58" s="157"/>
      <c r="BM58" s="161" t="e">
        <v>#NAME?</v>
      </c>
      <c r="BN58" s="162" t="e">
        <f t="shared" si="17"/>
        <v>#NAME?</v>
      </c>
      <c r="BO58" s="163">
        <f t="shared" si="18"/>
        <v>0</v>
      </c>
      <c r="BP58" s="164" t="e">
        <f t="shared" si="19"/>
        <v>#NAME?</v>
      </c>
      <c r="BQ58" s="165" t="e">
        <v>#NAME?</v>
      </c>
      <c r="BR58" s="166"/>
      <c r="BS58" s="167" t="str">
        <f t="shared" si="20"/>
        <v xml:space="preserve"> </v>
      </c>
      <c r="BT58" s="168" t="str">
        <f t="shared" si="21"/>
        <v/>
      </c>
      <c r="BU58" s="168" t="str">
        <f t="shared" si="7"/>
        <v/>
      </c>
      <c r="BV58" s="168" t="str">
        <f t="shared" si="8"/>
        <v/>
      </c>
      <c r="BW58" s="169" t="str">
        <f t="shared" si="9"/>
        <v/>
      </c>
      <c r="BX58" s="165" t="e">
        <v>#NAME?</v>
      </c>
      <c r="BY58" s="157"/>
      <c r="BZ58" s="170" t="e">
        <v>#NAME?</v>
      </c>
      <c r="CA58" s="170" t="e">
        <v>#NAME?</v>
      </c>
      <c r="CB58" s="157"/>
      <c r="CC58" s="170" t="e">
        <v>#NAME?</v>
      </c>
      <c r="CD58" s="171" t="e">
        <f t="shared" si="22"/>
        <v>#NAME?</v>
      </c>
      <c r="CE58" s="157" t="e">
        <f t="shared" si="23"/>
        <v>#NAME?</v>
      </c>
      <c r="CF58" s="165" t="e">
        <f t="shared" si="24"/>
        <v>#NAME?</v>
      </c>
      <c r="CG58" s="172" t="e">
        <v>#NAME?</v>
      </c>
      <c r="CH58" s="172" t="e">
        <v>#NAME?</v>
      </c>
      <c r="CI58" s="173" t="e">
        <v>#NAME?</v>
      </c>
      <c r="CJ58" s="173"/>
      <c r="CK58" s="172" t="e">
        <v>#NAME?</v>
      </c>
      <c r="CL58" s="172" t="e">
        <v>#NAME?</v>
      </c>
      <c r="CM58" s="173" t="e">
        <f t="shared" si="25"/>
        <v>#NAME?</v>
      </c>
      <c r="CN58" s="172">
        <f t="shared" si="26"/>
        <v>8.5714285714285712</v>
      </c>
      <c r="CO58" s="173">
        <f t="shared" si="10"/>
        <v>0</v>
      </c>
      <c r="CP58" s="174">
        <f t="shared" si="27"/>
        <v>5</v>
      </c>
      <c r="CQ58" s="172" t="e">
        <f t="shared" si="35"/>
        <v>#NAME?</v>
      </c>
      <c r="CR58" s="173"/>
      <c r="CS58" s="175" t="e">
        <f t="shared" si="29"/>
        <v>#NAME?</v>
      </c>
      <c r="CT58" s="173" t="e">
        <f t="shared" si="30"/>
        <v>#NAME?</v>
      </c>
      <c r="CU58" s="173" t="e">
        <f t="shared" si="31"/>
        <v>#NAME?</v>
      </c>
      <c r="CV58" s="172" t="e">
        <f t="shared" si="32"/>
        <v>#NAME?</v>
      </c>
      <c r="CW58" s="173" t="e">
        <v>#NAME?</v>
      </c>
      <c r="CX58" s="173" t="e">
        <f t="shared" si="33"/>
        <v>#NAME?</v>
      </c>
      <c r="CY58" s="176">
        <f t="shared" si="34"/>
        <v>0</v>
      </c>
      <c r="CZ58" s="181" t="e">
        <f t="shared" si="3"/>
        <v>#NAME?</v>
      </c>
      <c r="DA58" s="182" t="e">
        <f t="shared" si="4"/>
        <v>#NAME?</v>
      </c>
      <c r="DB58" s="183" t="e">
        <f t="shared" si="5"/>
        <v>#NAME?</v>
      </c>
      <c r="DF58" s="180" t="e">
        <f t="shared" si="36"/>
        <v>#NAME?</v>
      </c>
    </row>
    <row r="59" spans="1:110">
      <c r="A59" s="73" t="s">
        <v>6</v>
      </c>
      <c r="B59" s="60" t="s">
        <v>231</v>
      </c>
      <c r="C59" s="61" t="s">
        <v>232</v>
      </c>
      <c r="D59" s="62">
        <v>22144</v>
      </c>
      <c r="E59" s="64">
        <v>0</v>
      </c>
      <c r="F59" s="65">
        <v>42376</v>
      </c>
      <c r="G59" s="66" t="s">
        <v>112</v>
      </c>
      <c r="H59" s="66" t="s">
        <v>137</v>
      </c>
      <c r="I59" s="67" t="s">
        <v>122</v>
      </c>
      <c r="J59" s="67" t="s">
        <v>119</v>
      </c>
      <c r="K59" s="67">
        <v>0</v>
      </c>
      <c r="L59" s="67" t="s">
        <v>117</v>
      </c>
      <c r="M59" s="67">
        <v>1</v>
      </c>
      <c r="N59" s="67"/>
      <c r="O59" s="68" t="s">
        <v>118</v>
      </c>
      <c r="P59" s="69" t="s">
        <v>119</v>
      </c>
      <c r="Q59" s="69"/>
      <c r="R59" s="70">
        <v>0</v>
      </c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155">
        <f t="shared" si="12"/>
        <v>18</v>
      </c>
      <c r="BC59" s="156">
        <v>18</v>
      </c>
      <c r="BD59" s="157">
        <f t="shared" si="13"/>
        <v>0</v>
      </c>
      <c r="BE59" s="155">
        <f t="shared" si="14"/>
        <v>0</v>
      </c>
      <c r="BF59" s="157">
        <f t="shared" si="15"/>
        <v>0</v>
      </c>
      <c r="BG59" s="155">
        <f t="shared" si="16"/>
        <v>0</v>
      </c>
      <c r="BH59" s="155"/>
      <c r="BI59" s="157">
        <f t="shared" si="6"/>
        <v>144</v>
      </c>
      <c r="BJ59" s="157"/>
      <c r="BK59" s="157"/>
      <c r="BL59" s="157"/>
      <c r="BM59" s="161" t="e">
        <v>#NAME?</v>
      </c>
      <c r="BN59" s="162" t="e">
        <f t="shared" si="17"/>
        <v>#NAME?</v>
      </c>
      <c r="BO59" s="163">
        <f t="shared" si="18"/>
        <v>0</v>
      </c>
      <c r="BP59" s="164" t="e">
        <f t="shared" si="19"/>
        <v>#NAME?</v>
      </c>
      <c r="BQ59" s="165" t="e">
        <v>#NAME?</v>
      </c>
      <c r="BR59" s="166"/>
      <c r="BS59" s="167" t="str">
        <f t="shared" si="20"/>
        <v xml:space="preserve"> </v>
      </c>
      <c r="BT59" s="168" t="str">
        <f t="shared" si="21"/>
        <v/>
      </c>
      <c r="BU59" s="168" t="str">
        <f t="shared" si="7"/>
        <v/>
      </c>
      <c r="BV59" s="168" t="str">
        <f t="shared" si="8"/>
        <v/>
      </c>
      <c r="BW59" s="169" t="str">
        <f t="shared" si="9"/>
        <v/>
      </c>
      <c r="BX59" s="165" t="e">
        <v>#NAME?</v>
      </c>
      <c r="BY59" s="157"/>
      <c r="BZ59" s="170" t="e">
        <v>#NAME?</v>
      </c>
      <c r="CA59" s="170" t="e">
        <v>#NAME?</v>
      </c>
      <c r="CB59" s="157"/>
      <c r="CC59" s="170" t="e">
        <v>#NAME?</v>
      </c>
      <c r="CD59" s="171" t="e">
        <f t="shared" si="22"/>
        <v>#NAME?</v>
      </c>
      <c r="CE59" s="157" t="e">
        <f t="shared" si="23"/>
        <v>#NAME?</v>
      </c>
      <c r="CF59" s="165" t="e">
        <f t="shared" si="24"/>
        <v>#NAME?</v>
      </c>
      <c r="CG59" s="172" t="e">
        <v>#NAME?</v>
      </c>
      <c r="CH59" s="172" t="e">
        <v>#NAME?</v>
      </c>
      <c r="CI59" s="173" t="e">
        <v>#NAME?</v>
      </c>
      <c r="CJ59" s="173"/>
      <c r="CK59" s="172" t="e">
        <v>#NAME?</v>
      </c>
      <c r="CL59" s="172" t="e">
        <v>#NAME?</v>
      </c>
      <c r="CM59" s="173" t="e">
        <f t="shared" si="25"/>
        <v>#NAME?</v>
      </c>
      <c r="CN59" s="172">
        <f t="shared" si="26"/>
        <v>24</v>
      </c>
      <c r="CO59" s="173">
        <f t="shared" si="10"/>
        <v>0</v>
      </c>
      <c r="CP59" s="174">
        <f t="shared" si="27"/>
        <v>5</v>
      </c>
      <c r="CQ59" s="172" t="e">
        <f t="shared" si="35"/>
        <v>#NAME?</v>
      </c>
      <c r="CR59" s="173"/>
      <c r="CS59" s="175" t="e">
        <f t="shared" si="29"/>
        <v>#NAME?</v>
      </c>
      <c r="CT59" s="173" t="e">
        <f t="shared" si="30"/>
        <v>#NAME?</v>
      </c>
      <c r="CU59" s="173" t="e">
        <f t="shared" si="31"/>
        <v>#NAME?</v>
      </c>
      <c r="CV59" s="172" t="e">
        <f t="shared" si="32"/>
        <v>#NAME?</v>
      </c>
      <c r="CW59" s="173" t="e">
        <v>#NAME?</v>
      </c>
      <c r="CX59" s="173" t="e">
        <f t="shared" si="33"/>
        <v>#NAME?</v>
      </c>
      <c r="CY59" s="176">
        <f t="shared" si="34"/>
        <v>0</v>
      </c>
      <c r="CZ59" s="181" t="e">
        <f t="shared" si="3"/>
        <v>#NAME?</v>
      </c>
      <c r="DA59" s="182" t="e">
        <f t="shared" si="4"/>
        <v>#NAME?</v>
      </c>
      <c r="DB59" s="183" t="e">
        <f t="shared" si="5"/>
        <v>#NAME?</v>
      </c>
      <c r="DF59" s="180" t="e">
        <f t="shared" si="36"/>
        <v>#NAME?</v>
      </c>
    </row>
    <row r="60" spans="1:110">
      <c r="A60" s="73" t="s">
        <v>6</v>
      </c>
      <c r="B60" s="60" t="s">
        <v>233</v>
      </c>
      <c r="C60" s="61" t="s">
        <v>234</v>
      </c>
      <c r="D60" s="62">
        <v>24314</v>
      </c>
      <c r="E60" s="64">
        <v>0</v>
      </c>
      <c r="F60" s="65">
        <v>42376</v>
      </c>
      <c r="G60" s="66" t="s">
        <v>112</v>
      </c>
      <c r="H60" s="66" t="s">
        <v>137</v>
      </c>
      <c r="I60" s="67" t="s">
        <v>174</v>
      </c>
      <c r="J60" s="67" t="s">
        <v>115</v>
      </c>
      <c r="K60" s="67" t="s">
        <v>235</v>
      </c>
      <c r="L60" s="67" t="s">
        <v>117</v>
      </c>
      <c r="M60" s="67">
        <v>1</v>
      </c>
      <c r="N60" s="67"/>
      <c r="O60" s="68" t="s">
        <v>118</v>
      </c>
      <c r="P60" s="69" t="s">
        <v>119</v>
      </c>
      <c r="Q60" s="69"/>
      <c r="R60" s="70">
        <v>0</v>
      </c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155">
        <f t="shared" si="12"/>
        <v>18</v>
      </c>
      <c r="BC60" s="156">
        <v>18</v>
      </c>
      <c r="BD60" s="157">
        <f t="shared" si="13"/>
        <v>0</v>
      </c>
      <c r="BE60" s="155">
        <f t="shared" si="14"/>
        <v>0</v>
      </c>
      <c r="BF60" s="157">
        <f t="shared" si="15"/>
        <v>0</v>
      </c>
      <c r="BG60" s="155">
        <f t="shared" si="16"/>
        <v>0</v>
      </c>
      <c r="BH60" s="155"/>
      <c r="BI60" s="157">
        <f t="shared" si="6"/>
        <v>144</v>
      </c>
      <c r="BJ60" s="157"/>
      <c r="BK60" s="157"/>
      <c r="BL60" s="157"/>
      <c r="BM60" s="161" t="e">
        <v>#NAME?</v>
      </c>
      <c r="BN60" s="162" t="e">
        <f t="shared" si="17"/>
        <v>#NAME?</v>
      </c>
      <c r="BO60" s="163">
        <f t="shared" si="18"/>
        <v>0</v>
      </c>
      <c r="BP60" s="164" t="e">
        <f t="shared" si="19"/>
        <v>#NAME?</v>
      </c>
      <c r="BQ60" s="165" t="e">
        <v>#NAME?</v>
      </c>
      <c r="BR60" s="166"/>
      <c r="BS60" s="167" t="str">
        <f t="shared" si="20"/>
        <v xml:space="preserve"> </v>
      </c>
      <c r="BT60" s="168" t="str">
        <f t="shared" si="21"/>
        <v/>
      </c>
      <c r="BU60" s="168" t="str">
        <f t="shared" si="7"/>
        <v/>
      </c>
      <c r="BV60" s="168" t="str">
        <f t="shared" si="8"/>
        <v/>
      </c>
      <c r="BW60" s="169" t="str">
        <f t="shared" si="9"/>
        <v/>
      </c>
      <c r="BX60" s="165" t="e">
        <v>#NAME?</v>
      </c>
      <c r="BY60" s="157"/>
      <c r="BZ60" s="170" t="e">
        <v>#NAME?</v>
      </c>
      <c r="CA60" s="170" t="e">
        <v>#NAME?</v>
      </c>
      <c r="CB60" s="157"/>
      <c r="CC60" s="170" t="e">
        <v>#NAME?</v>
      </c>
      <c r="CD60" s="171" t="e">
        <f t="shared" si="22"/>
        <v>#NAME?</v>
      </c>
      <c r="CE60" s="157" t="e">
        <f t="shared" si="23"/>
        <v>#NAME?</v>
      </c>
      <c r="CF60" s="165" t="e">
        <f t="shared" si="24"/>
        <v>#NAME?</v>
      </c>
      <c r="CG60" s="172" t="e">
        <v>#NAME?</v>
      </c>
      <c r="CH60" s="172" t="e">
        <v>#NAME?</v>
      </c>
      <c r="CI60" s="173" t="e">
        <v>#NAME?</v>
      </c>
      <c r="CJ60" s="173"/>
      <c r="CK60" s="172" t="e">
        <v>#NAME?</v>
      </c>
      <c r="CL60" s="172" t="e">
        <v>#NAME?</v>
      </c>
      <c r="CM60" s="173" t="e">
        <f t="shared" si="25"/>
        <v>#NAME?</v>
      </c>
      <c r="CN60" s="172">
        <f t="shared" si="26"/>
        <v>24</v>
      </c>
      <c r="CO60" s="173">
        <f t="shared" si="10"/>
        <v>0</v>
      </c>
      <c r="CP60" s="174">
        <f t="shared" si="27"/>
        <v>5</v>
      </c>
      <c r="CQ60" s="172" t="e">
        <f t="shared" si="35"/>
        <v>#NAME?</v>
      </c>
      <c r="CR60" s="173"/>
      <c r="CS60" s="175" t="e">
        <f t="shared" si="29"/>
        <v>#NAME?</v>
      </c>
      <c r="CT60" s="173" t="e">
        <f t="shared" si="30"/>
        <v>#NAME?</v>
      </c>
      <c r="CU60" s="173" t="e">
        <f t="shared" si="31"/>
        <v>#NAME?</v>
      </c>
      <c r="CV60" s="172" t="e">
        <f t="shared" si="32"/>
        <v>#NAME?</v>
      </c>
      <c r="CW60" s="173" t="e">
        <v>#NAME?</v>
      </c>
      <c r="CX60" s="173" t="e">
        <f t="shared" si="33"/>
        <v>#NAME?</v>
      </c>
      <c r="CY60" s="176">
        <f t="shared" si="34"/>
        <v>0</v>
      </c>
      <c r="CZ60" s="181" t="e">
        <f t="shared" si="3"/>
        <v>#NAME?</v>
      </c>
      <c r="DA60" s="182" t="e">
        <f t="shared" si="4"/>
        <v>#NAME?</v>
      </c>
      <c r="DB60" s="183" t="e">
        <f t="shared" si="5"/>
        <v>#NAME?</v>
      </c>
      <c r="DF60" s="180" t="e">
        <f t="shared" si="36"/>
        <v>#NAME?</v>
      </c>
    </row>
    <row r="61" spans="1:110">
      <c r="A61" s="73" t="s">
        <v>6</v>
      </c>
      <c r="B61" s="60" t="s">
        <v>236</v>
      </c>
      <c r="C61" s="61" t="s">
        <v>237</v>
      </c>
      <c r="D61" s="62">
        <v>23483</v>
      </c>
      <c r="E61" s="64">
        <v>0</v>
      </c>
      <c r="F61" s="65">
        <v>42311</v>
      </c>
      <c r="G61" s="66" t="s">
        <v>112</v>
      </c>
      <c r="H61" s="66" t="s">
        <v>137</v>
      </c>
      <c r="I61" s="67" t="s">
        <v>122</v>
      </c>
      <c r="J61" s="67" t="s">
        <v>119</v>
      </c>
      <c r="K61" s="67">
        <v>0</v>
      </c>
      <c r="L61" s="67" t="s">
        <v>117</v>
      </c>
      <c r="M61" s="67">
        <v>1</v>
      </c>
      <c r="N61" s="67"/>
      <c r="O61" s="68" t="s">
        <v>118</v>
      </c>
      <c r="P61" s="69" t="s">
        <v>119</v>
      </c>
      <c r="Q61" s="69"/>
      <c r="R61" s="70">
        <v>0</v>
      </c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155">
        <f t="shared" si="12"/>
        <v>18</v>
      </c>
      <c r="BC61" s="156">
        <v>18</v>
      </c>
      <c r="BD61" s="157">
        <f t="shared" si="13"/>
        <v>0</v>
      </c>
      <c r="BE61" s="155">
        <f t="shared" si="14"/>
        <v>0</v>
      </c>
      <c r="BF61" s="157">
        <f t="shared" si="15"/>
        <v>0</v>
      </c>
      <c r="BG61" s="155">
        <f t="shared" si="16"/>
        <v>0</v>
      </c>
      <c r="BH61" s="155"/>
      <c r="BI61" s="157">
        <f t="shared" si="6"/>
        <v>144</v>
      </c>
      <c r="BJ61" s="157"/>
      <c r="BK61" s="157"/>
      <c r="BL61" s="157"/>
      <c r="BM61" s="161" t="e">
        <v>#NAME?</v>
      </c>
      <c r="BN61" s="162" t="e">
        <f t="shared" si="17"/>
        <v>#NAME?</v>
      </c>
      <c r="BO61" s="163">
        <f t="shared" si="18"/>
        <v>0</v>
      </c>
      <c r="BP61" s="164" t="e">
        <f t="shared" si="19"/>
        <v>#NAME?</v>
      </c>
      <c r="BQ61" s="165" t="e">
        <v>#NAME?</v>
      </c>
      <c r="BR61" s="166"/>
      <c r="BS61" s="167" t="str">
        <f t="shared" si="20"/>
        <v xml:space="preserve"> </v>
      </c>
      <c r="BT61" s="168" t="str">
        <f t="shared" si="21"/>
        <v/>
      </c>
      <c r="BU61" s="168" t="str">
        <f t="shared" si="7"/>
        <v/>
      </c>
      <c r="BV61" s="168" t="str">
        <f t="shared" si="8"/>
        <v/>
      </c>
      <c r="BW61" s="169" t="str">
        <f t="shared" si="9"/>
        <v/>
      </c>
      <c r="BX61" s="165" t="e">
        <v>#NAME?</v>
      </c>
      <c r="BY61" s="157"/>
      <c r="BZ61" s="170" t="e">
        <v>#NAME?</v>
      </c>
      <c r="CA61" s="170" t="e">
        <v>#NAME?</v>
      </c>
      <c r="CB61" s="157"/>
      <c r="CC61" s="170" t="e">
        <v>#NAME?</v>
      </c>
      <c r="CD61" s="171" t="e">
        <f t="shared" si="22"/>
        <v>#NAME?</v>
      </c>
      <c r="CE61" s="157" t="e">
        <f t="shared" si="23"/>
        <v>#NAME?</v>
      </c>
      <c r="CF61" s="165" t="e">
        <f t="shared" si="24"/>
        <v>#NAME?</v>
      </c>
      <c r="CG61" s="172" t="e">
        <v>#NAME?</v>
      </c>
      <c r="CH61" s="172" t="e">
        <v>#NAME?</v>
      </c>
      <c r="CI61" s="173" t="e">
        <v>#NAME?</v>
      </c>
      <c r="CJ61" s="173"/>
      <c r="CK61" s="172" t="e">
        <v>#NAME?</v>
      </c>
      <c r="CL61" s="172" t="e">
        <v>#NAME?</v>
      </c>
      <c r="CM61" s="173" t="e">
        <f t="shared" si="25"/>
        <v>#NAME?</v>
      </c>
      <c r="CN61" s="172">
        <f t="shared" si="26"/>
        <v>24</v>
      </c>
      <c r="CO61" s="173">
        <f t="shared" si="10"/>
        <v>0</v>
      </c>
      <c r="CP61" s="174">
        <f t="shared" si="27"/>
        <v>5</v>
      </c>
      <c r="CQ61" s="172" t="e">
        <f t="shared" si="35"/>
        <v>#NAME?</v>
      </c>
      <c r="CR61" s="173"/>
      <c r="CS61" s="175" t="e">
        <f t="shared" si="29"/>
        <v>#NAME?</v>
      </c>
      <c r="CT61" s="173" t="e">
        <f t="shared" si="30"/>
        <v>#NAME?</v>
      </c>
      <c r="CU61" s="173" t="e">
        <f t="shared" si="31"/>
        <v>#NAME?</v>
      </c>
      <c r="CV61" s="172" t="e">
        <f t="shared" si="32"/>
        <v>#NAME?</v>
      </c>
      <c r="CW61" s="173" t="e">
        <v>#NAME?</v>
      </c>
      <c r="CX61" s="173" t="e">
        <f t="shared" si="33"/>
        <v>#NAME?</v>
      </c>
      <c r="CY61" s="176">
        <f t="shared" si="34"/>
        <v>0</v>
      </c>
      <c r="CZ61" s="181" t="e">
        <f t="shared" si="3"/>
        <v>#NAME?</v>
      </c>
      <c r="DA61" s="182" t="e">
        <f t="shared" si="4"/>
        <v>#NAME?</v>
      </c>
      <c r="DB61" s="183" t="e">
        <f t="shared" si="5"/>
        <v>#NAME?</v>
      </c>
      <c r="DF61" s="180" t="e">
        <f t="shared" si="36"/>
        <v>#NAME?</v>
      </c>
    </row>
    <row r="62" spans="1:110">
      <c r="A62" s="73" t="s">
        <v>6</v>
      </c>
      <c r="B62" s="60" t="s">
        <v>238</v>
      </c>
      <c r="C62" s="61" t="s">
        <v>239</v>
      </c>
      <c r="D62" s="62">
        <v>35435</v>
      </c>
      <c r="E62" s="64">
        <v>0</v>
      </c>
      <c r="F62" s="65">
        <v>42376</v>
      </c>
      <c r="G62" s="66" t="s">
        <v>112</v>
      </c>
      <c r="H62" s="66" t="s">
        <v>137</v>
      </c>
      <c r="I62" s="67" t="s">
        <v>122</v>
      </c>
      <c r="J62" s="67" t="s">
        <v>119</v>
      </c>
      <c r="K62" s="67">
        <v>0</v>
      </c>
      <c r="L62" s="67" t="s">
        <v>117</v>
      </c>
      <c r="M62" s="67">
        <v>1</v>
      </c>
      <c r="N62" s="67"/>
      <c r="O62" s="68" t="s">
        <v>118</v>
      </c>
      <c r="P62" s="69" t="s">
        <v>119</v>
      </c>
      <c r="Q62" s="69"/>
      <c r="R62" s="70">
        <v>0</v>
      </c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155">
        <f t="shared" si="12"/>
        <v>6</v>
      </c>
      <c r="BC62" s="156">
        <v>6</v>
      </c>
      <c r="BD62" s="157">
        <f t="shared" si="13"/>
        <v>0</v>
      </c>
      <c r="BE62" s="155">
        <f t="shared" si="14"/>
        <v>0</v>
      </c>
      <c r="BF62" s="157">
        <f t="shared" si="15"/>
        <v>0</v>
      </c>
      <c r="BG62" s="155">
        <f t="shared" si="16"/>
        <v>0</v>
      </c>
      <c r="BH62" s="155"/>
      <c r="BI62" s="157">
        <f t="shared" si="6"/>
        <v>48</v>
      </c>
      <c r="BJ62" s="157"/>
      <c r="BK62" s="157"/>
      <c r="BL62" s="157"/>
      <c r="BM62" s="161" t="e">
        <v>#NAME?</v>
      </c>
      <c r="BN62" s="162" t="e">
        <f t="shared" si="17"/>
        <v>#NAME?</v>
      </c>
      <c r="BO62" s="163">
        <f t="shared" si="18"/>
        <v>0</v>
      </c>
      <c r="BP62" s="164" t="e">
        <f t="shared" si="19"/>
        <v>#NAME?</v>
      </c>
      <c r="BQ62" s="165" t="e">
        <v>#NAME?</v>
      </c>
      <c r="BR62" s="166"/>
      <c r="BS62" s="167" t="str">
        <f t="shared" si="20"/>
        <v xml:space="preserve"> </v>
      </c>
      <c r="BT62" s="168" t="str">
        <f t="shared" si="21"/>
        <v/>
      </c>
      <c r="BU62" s="168" t="str">
        <f t="shared" si="7"/>
        <v/>
      </c>
      <c r="BV62" s="168" t="str">
        <f t="shared" si="8"/>
        <v/>
      </c>
      <c r="BW62" s="169" t="str">
        <f t="shared" si="9"/>
        <v/>
      </c>
      <c r="BX62" s="165" t="e">
        <v>#NAME?</v>
      </c>
      <c r="BY62" s="157"/>
      <c r="BZ62" s="170" t="e">
        <v>#NAME?</v>
      </c>
      <c r="CA62" s="170" t="e">
        <v>#NAME?</v>
      </c>
      <c r="CB62" s="157"/>
      <c r="CC62" s="170" t="e">
        <v>#NAME?</v>
      </c>
      <c r="CD62" s="171" t="e">
        <f t="shared" si="22"/>
        <v>#NAME?</v>
      </c>
      <c r="CE62" s="157" t="e">
        <f t="shared" si="23"/>
        <v>#NAME?</v>
      </c>
      <c r="CF62" s="165" t="e">
        <f t="shared" si="24"/>
        <v>#NAME?</v>
      </c>
      <c r="CG62" s="172" t="e">
        <v>#NAME?</v>
      </c>
      <c r="CH62" s="172" t="e">
        <v>#NAME?</v>
      </c>
      <c r="CI62" s="173" t="e">
        <v>#NAME?</v>
      </c>
      <c r="CJ62" s="173"/>
      <c r="CK62" s="172" t="e">
        <v>#NAME?</v>
      </c>
      <c r="CL62" s="172" t="e">
        <v>#NAME?</v>
      </c>
      <c r="CM62" s="173" t="e">
        <f t="shared" si="25"/>
        <v>#NAME?</v>
      </c>
      <c r="CN62" s="172">
        <f t="shared" si="26"/>
        <v>8.5714285714285712</v>
      </c>
      <c r="CO62" s="173">
        <f t="shared" si="10"/>
        <v>0</v>
      </c>
      <c r="CP62" s="174">
        <f t="shared" si="27"/>
        <v>5</v>
      </c>
      <c r="CQ62" s="172" t="e">
        <f t="shared" si="35"/>
        <v>#NAME?</v>
      </c>
      <c r="CR62" s="173"/>
      <c r="CS62" s="175" t="e">
        <f t="shared" si="29"/>
        <v>#NAME?</v>
      </c>
      <c r="CT62" s="173" t="e">
        <f t="shared" si="30"/>
        <v>#NAME?</v>
      </c>
      <c r="CU62" s="173" t="e">
        <f t="shared" si="31"/>
        <v>#NAME?</v>
      </c>
      <c r="CV62" s="172" t="e">
        <f t="shared" si="32"/>
        <v>#NAME?</v>
      </c>
      <c r="CW62" s="173" t="e">
        <v>#NAME?</v>
      </c>
      <c r="CX62" s="173" t="e">
        <f t="shared" si="33"/>
        <v>#NAME?</v>
      </c>
      <c r="CY62" s="176">
        <f t="shared" si="34"/>
        <v>0</v>
      </c>
      <c r="CZ62" s="181" t="e">
        <f t="shared" si="3"/>
        <v>#NAME?</v>
      </c>
      <c r="DA62" s="182" t="e">
        <f t="shared" si="4"/>
        <v>#NAME?</v>
      </c>
      <c r="DB62" s="183" t="e">
        <f t="shared" si="5"/>
        <v>#NAME?</v>
      </c>
      <c r="DF62" s="180" t="e">
        <f t="shared" si="36"/>
        <v>#NAME?</v>
      </c>
    </row>
    <row r="63" spans="1:110">
      <c r="A63" s="73" t="s">
        <v>6</v>
      </c>
      <c r="B63" s="60" t="s">
        <v>240</v>
      </c>
      <c r="C63" s="61" t="s">
        <v>241</v>
      </c>
      <c r="D63" s="62">
        <v>30696</v>
      </c>
      <c r="E63" s="64">
        <v>0</v>
      </c>
      <c r="F63" s="65">
        <v>42376</v>
      </c>
      <c r="G63" s="66" t="s">
        <v>112</v>
      </c>
      <c r="H63" s="66" t="s">
        <v>137</v>
      </c>
      <c r="I63" s="67" t="s">
        <v>114</v>
      </c>
      <c r="J63" s="67" t="s">
        <v>115</v>
      </c>
      <c r="K63" s="67" t="s">
        <v>242</v>
      </c>
      <c r="L63" s="67" t="s">
        <v>117</v>
      </c>
      <c r="M63" s="67">
        <v>1</v>
      </c>
      <c r="N63" s="67"/>
      <c r="O63" s="68" t="s">
        <v>118</v>
      </c>
      <c r="P63" s="69" t="s">
        <v>119</v>
      </c>
      <c r="Q63" s="69"/>
      <c r="R63" s="70">
        <v>0</v>
      </c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155">
        <f t="shared" si="12"/>
        <v>18</v>
      </c>
      <c r="BC63" s="156">
        <v>18</v>
      </c>
      <c r="BD63" s="157">
        <f t="shared" si="13"/>
        <v>0</v>
      </c>
      <c r="BE63" s="155">
        <f t="shared" si="14"/>
        <v>0</v>
      </c>
      <c r="BF63" s="157">
        <f t="shared" si="15"/>
        <v>0</v>
      </c>
      <c r="BG63" s="155">
        <f t="shared" si="16"/>
        <v>0</v>
      </c>
      <c r="BH63" s="155"/>
      <c r="BI63" s="157">
        <f t="shared" si="6"/>
        <v>144</v>
      </c>
      <c r="BJ63" s="157"/>
      <c r="BK63" s="157"/>
      <c r="BL63" s="157"/>
      <c r="BM63" s="161" t="e">
        <v>#NAME?</v>
      </c>
      <c r="BN63" s="162" t="e">
        <f t="shared" si="17"/>
        <v>#NAME?</v>
      </c>
      <c r="BO63" s="163">
        <f t="shared" si="18"/>
        <v>0</v>
      </c>
      <c r="BP63" s="164" t="e">
        <f t="shared" si="19"/>
        <v>#NAME?</v>
      </c>
      <c r="BQ63" s="165" t="e">
        <v>#NAME?</v>
      </c>
      <c r="BR63" s="166"/>
      <c r="BS63" s="167" t="str">
        <f t="shared" si="20"/>
        <v xml:space="preserve"> </v>
      </c>
      <c r="BT63" s="168" t="str">
        <f t="shared" si="21"/>
        <v/>
      </c>
      <c r="BU63" s="168" t="str">
        <f t="shared" si="7"/>
        <v/>
      </c>
      <c r="BV63" s="168" t="str">
        <f t="shared" si="8"/>
        <v/>
      </c>
      <c r="BW63" s="169" t="str">
        <f t="shared" si="9"/>
        <v/>
      </c>
      <c r="BX63" s="165" t="e">
        <v>#NAME?</v>
      </c>
      <c r="BY63" s="157"/>
      <c r="BZ63" s="170" t="e">
        <v>#NAME?</v>
      </c>
      <c r="CA63" s="170" t="e">
        <v>#NAME?</v>
      </c>
      <c r="CB63" s="157"/>
      <c r="CC63" s="170" t="e">
        <v>#NAME?</v>
      </c>
      <c r="CD63" s="171" t="e">
        <f t="shared" si="22"/>
        <v>#NAME?</v>
      </c>
      <c r="CE63" s="157" t="e">
        <f t="shared" si="23"/>
        <v>#NAME?</v>
      </c>
      <c r="CF63" s="165" t="e">
        <f t="shared" si="24"/>
        <v>#NAME?</v>
      </c>
      <c r="CG63" s="172" t="e">
        <v>#NAME?</v>
      </c>
      <c r="CH63" s="172" t="e">
        <v>#NAME?</v>
      </c>
      <c r="CI63" s="173" t="e">
        <v>#NAME?</v>
      </c>
      <c r="CJ63" s="173"/>
      <c r="CK63" s="172" t="e">
        <v>#NAME?</v>
      </c>
      <c r="CL63" s="172" t="e">
        <v>#NAME?</v>
      </c>
      <c r="CM63" s="173" t="e">
        <f t="shared" si="25"/>
        <v>#NAME?</v>
      </c>
      <c r="CN63" s="172">
        <f t="shared" si="26"/>
        <v>24</v>
      </c>
      <c r="CO63" s="173">
        <f t="shared" si="10"/>
        <v>0</v>
      </c>
      <c r="CP63" s="174">
        <f t="shared" si="27"/>
        <v>5</v>
      </c>
      <c r="CQ63" s="172" t="e">
        <f t="shared" si="35"/>
        <v>#NAME?</v>
      </c>
      <c r="CR63" s="173"/>
      <c r="CS63" s="175" t="e">
        <f t="shared" si="29"/>
        <v>#NAME?</v>
      </c>
      <c r="CT63" s="173" t="e">
        <f t="shared" si="30"/>
        <v>#NAME?</v>
      </c>
      <c r="CU63" s="173" t="e">
        <f t="shared" si="31"/>
        <v>#NAME?</v>
      </c>
      <c r="CV63" s="172" t="e">
        <f t="shared" si="32"/>
        <v>#NAME?</v>
      </c>
      <c r="CW63" s="173" t="e">
        <v>#NAME?</v>
      </c>
      <c r="CX63" s="173" t="e">
        <f t="shared" si="33"/>
        <v>#NAME?</v>
      </c>
      <c r="CY63" s="176">
        <f t="shared" si="34"/>
        <v>0</v>
      </c>
      <c r="CZ63" s="181" t="e">
        <f t="shared" si="3"/>
        <v>#NAME?</v>
      </c>
      <c r="DA63" s="182" t="e">
        <f t="shared" si="4"/>
        <v>#NAME?</v>
      </c>
      <c r="DB63" s="183" t="e">
        <f t="shared" si="5"/>
        <v>#NAME?</v>
      </c>
      <c r="DF63" s="180" t="e">
        <f t="shared" si="36"/>
        <v>#NAME?</v>
      </c>
    </row>
    <row r="64" spans="1:110">
      <c r="A64" s="73" t="s">
        <v>6</v>
      </c>
      <c r="B64" s="60" t="s">
        <v>243</v>
      </c>
      <c r="C64" s="61" t="s">
        <v>244</v>
      </c>
      <c r="D64" s="62">
        <v>34932</v>
      </c>
      <c r="E64" s="64">
        <v>0</v>
      </c>
      <c r="F64" s="65">
        <v>42376</v>
      </c>
      <c r="G64" s="66" t="s">
        <v>112</v>
      </c>
      <c r="H64" s="66" t="s">
        <v>137</v>
      </c>
      <c r="I64" s="67" t="s">
        <v>122</v>
      </c>
      <c r="J64" s="67" t="s">
        <v>119</v>
      </c>
      <c r="K64" s="67">
        <v>0</v>
      </c>
      <c r="L64" s="67" t="s">
        <v>117</v>
      </c>
      <c r="M64" s="67">
        <v>1</v>
      </c>
      <c r="N64" s="67"/>
      <c r="O64" s="68" t="s">
        <v>118</v>
      </c>
      <c r="P64" s="69" t="s">
        <v>119</v>
      </c>
      <c r="Q64" s="69"/>
      <c r="R64" s="70">
        <v>0</v>
      </c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155">
        <f t="shared" si="12"/>
        <v>18</v>
      </c>
      <c r="BC64" s="156">
        <v>18</v>
      </c>
      <c r="BD64" s="157">
        <f t="shared" si="13"/>
        <v>0</v>
      </c>
      <c r="BE64" s="155">
        <f t="shared" si="14"/>
        <v>0</v>
      </c>
      <c r="BF64" s="157">
        <f t="shared" si="15"/>
        <v>0</v>
      </c>
      <c r="BG64" s="155">
        <f t="shared" si="16"/>
        <v>0</v>
      </c>
      <c r="BH64" s="155"/>
      <c r="BI64" s="157">
        <f t="shared" si="6"/>
        <v>144</v>
      </c>
      <c r="BJ64" s="157"/>
      <c r="BK64" s="157"/>
      <c r="BL64" s="157"/>
      <c r="BM64" s="161" t="e">
        <v>#NAME?</v>
      </c>
      <c r="BN64" s="162" t="e">
        <f t="shared" si="17"/>
        <v>#NAME?</v>
      </c>
      <c r="BO64" s="163">
        <f t="shared" si="18"/>
        <v>0</v>
      </c>
      <c r="BP64" s="164" t="e">
        <f t="shared" si="19"/>
        <v>#NAME?</v>
      </c>
      <c r="BQ64" s="165" t="e">
        <v>#NAME?</v>
      </c>
      <c r="BR64" s="166"/>
      <c r="BS64" s="167" t="str">
        <f t="shared" si="20"/>
        <v xml:space="preserve"> </v>
      </c>
      <c r="BT64" s="168" t="str">
        <f t="shared" si="21"/>
        <v/>
      </c>
      <c r="BU64" s="168" t="str">
        <f t="shared" si="7"/>
        <v/>
      </c>
      <c r="BV64" s="168" t="str">
        <f t="shared" si="8"/>
        <v/>
      </c>
      <c r="BW64" s="169" t="str">
        <f t="shared" si="9"/>
        <v/>
      </c>
      <c r="BX64" s="165" t="e">
        <v>#NAME?</v>
      </c>
      <c r="BY64" s="157"/>
      <c r="BZ64" s="170" t="e">
        <v>#NAME?</v>
      </c>
      <c r="CA64" s="170" t="e">
        <v>#NAME?</v>
      </c>
      <c r="CB64" s="157"/>
      <c r="CC64" s="170" t="e">
        <v>#NAME?</v>
      </c>
      <c r="CD64" s="171" t="e">
        <f t="shared" si="22"/>
        <v>#NAME?</v>
      </c>
      <c r="CE64" s="157" t="e">
        <f t="shared" si="23"/>
        <v>#NAME?</v>
      </c>
      <c r="CF64" s="165" t="e">
        <f t="shared" si="24"/>
        <v>#NAME?</v>
      </c>
      <c r="CG64" s="172" t="e">
        <v>#NAME?</v>
      </c>
      <c r="CH64" s="172" t="e">
        <v>#NAME?</v>
      </c>
      <c r="CI64" s="173" t="e">
        <v>#NAME?</v>
      </c>
      <c r="CJ64" s="173"/>
      <c r="CK64" s="172" t="e">
        <v>#NAME?</v>
      </c>
      <c r="CL64" s="172" t="e">
        <v>#NAME?</v>
      </c>
      <c r="CM64" s="173" t="e">
        <f t="shared" si="25"/>
        <v>#NAME?</v>
      </c>
      <c r="CN64" s="172">
        <f t="shared" si="26"/>
        <v>24</v>
      </c>
      <c r="CO64" s="173">
        <f t="shared" si="10"/>
        <v>0</v>
      </c>
      <c r="CP64" s="174">
        <f t="shared" si="27"/>
        <v>5</v>
      </c>
      <c r="CQ64" s="172" t="e">
        <f t="shared" si="35"/>
        <v>#NAME?</v>
      </c>
      <c r="CR64" s="173"/>
      <c r="CS64" s="175" t="e">
        <f t="shared" si="29"/>
        <v>#NAME?</v>
      </c>
      <c r="CT64" s="173" t="e">
        <f t="shared" si="30"/>
        <v>#NAME?</v>
      </c>
      <c r="CU64" s="173" t="e">
        <f t="shared" si="31"/>
        <v>#NAME?</v>
      </c>
      <c r="CV64" s="172" t="e">
        <f t="shared" si="32"/>
        <v>#NAME?</v>
      </c>
      <c r="CW64" s="173" t="e">
        <v>#NAME?</v>
      </c>
      <c r="CX64" s="173" t="e">
        <f t="shared" si="33"/>
        <v>#NAME?</v>
      </c>
      <c r="CY64" s="176">
        <f t="shared" si="34"/>
        <v>0</v>
      </c>
      <c r="CZ64" s="181" t="e">
        <f t="shared" si="3"/>
        <v>#NAME?</v>
      </c>
      <c r="DA64" s="182" t="e">
        <f t="shared" si="4"/>
        <v>#NAME?</v>
      </c>
      <c r="DB64" s="183" t="e">
        <f t="shared" si="5"/>
        <v>#NAME?</v>
      </c>
      <c r="DF64" s="180" t="e">
        <f t="shared" si="36"/>
        <v>#NAME?</v>
      </c>
    </row>
    <row r="65" spans="1:110">
      <c r="A65" s="73" t="s">
        <v>6</v>
      </c>
      <c r="B65" s="60" t="s">
        <v>245</v>
      </c>
      <c r="C65" s="61" t="s">
        <v>246</v>
      </c>
      <c r="D65" s="62">
        <v>22217</v>
      </c>
      <c r="E65" s="64">
        <v>0</v>
      </c>
      <c r="F65" s="65">
        <v>42377</v>
      </c>
      <c r="G65" s="66" t="s">
        <v>112</v>
      </c>
      <c r="H65" s="66" t="s">
        <v>137</v>
      </c>
      <c r="I65" s="67" t="s">
        <v>114</v>
      </c>
      <c r="J65" s="67" t="s">
        <v>115</v>
      </c>
      <c r="K65" s="67" t="s">
        <v>247</v>
      </c>
      <c r="L65" s="67" t="s">
        <v>117</v>
      </c>
      <c r="M65" s="67">
        <v>1</v>
      </c>
      <c r="N65" s="67"/>
      <c r="O65" s="68" t="s">
        <v>118</v>
      </c>
      <c r="P65" s="69" t="s">
        <v>119</v>
      </c>
      <c r="Q65" s="69"/>
      <c r="R65" s="70">
        <v>0</v>
      </c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155">
        <f t="shared" si="12"/>
        <v>17</v>
      </c>
      <c r="BC65" s="156">
        <v>17</v>
      </c>
      <c r="BD65" s="157">
        <f t="shared" si="13"/>
        <v>0</v>
      </c>
      <c r="BE65" s="155">
        <f t="shared" si="14"/>
        <v>0</v>
      </c>
      <c r="BF65" s="157">
        <f t="shared" si="15"/>
        <v>0</v>
      </c>
      <c r="BG65" s="155">
        <f t="shared" si="16"/>
        <v>0</v>
      </c>
      <c r="BH65" s="155"/>
      <c r="BI65" s="157">
        <f t="shared" si="6"/>
        <v>136</v>
      </c>
      <c r="BJ65" s="157"/>
      <c r="BK65" s="157"/>
      <c r="BL65" s="157"/>
      <c r="BM65" s="161" t="e">
        <v>#NAME?</v>
      </c>
      <c r="BN65" s="162" t="e">
        <f t="shared" si="17"/>
        <v>#NAME?</v>
      </c>
      <c r="BO65" s="163">
        <f t="shared" si="18"/>
        <v>0</v>
      </c>
      <c r="BP65" s="164" t="e">
        <f t="shared" si="19"/>
        <v>#NAME?</v>
      </c>
      <c r="BQ65" s="165" t="e">
        <v>#NAME?</v>
      </c>
      <c r="BR65" s="166"/>
      <c r="BS65" s="167" t="str">
        <f t="shared" si="20"/>
        <v xml:space="preserve"> </v>
      </c>
      <c r="BT65" s="168" t="str">
        <f t="shared" si="21"/>
        <v/>
      </c>
      <c r="BU65" s="168" t="str">
        <f t="shared" si="7"/>
        <v/>
      </c>
      <c r="BV65" s="168" t="str">
        <f t="shared" si="8"/>
        <v/>
      </c>
      <c r="BW65" s="169" t="str">
        <f t="shared" si="9"/>
        <v/>
      </c>
      <c r="BX65" s="165" t="e">
        <v>#NAME?</v>
      </c>
      <c r="BY65" s="157"/>
      <c r="BZ65" s="170" t="e">
        <v>#NAME?</v>
      </c>
      <c r="CA65" s="170" t="e">
        <v>#NAME?</v>
      </c>
      <c r="CB65" s="157"/>
      <c r="CC65" s="170" t="e">
        <v>#NAME?</v>
      </c>
      <c r="CD65" s="171" t="e">
        <f t="shared" si="22"/>
        <v>#NAME?</v>
      </c>
      <c r="CE65" s="157" t="e">
        <f t="shared" si="23"/>
        <v>#NAME?</v>
      </c>
      <c r="CF65" s="165" t="e">
        <f t="shared" si="24"/>
        <v>#NAME?</v>
      </c>
      <c r="CG65" s="172" t="e">
        <v>#NAME?</v>
      </c>
      <c r="CH65" s="172" t="e">
        <v>#NAME?</v>
      </c>
      <c r="CI65" s="173" t="e">
        <v>#NAME?</v>
      </c>
      <c r="CJ65" s="173"/>
      <c r="CK65" s="172" t="e">
        <v>#NAME?</v>
      </c>
      <c r="CL65" s="172" t="e">
        <v>#NAME?</v>
      </c>
      <c r="CM65" s="173" t="e">
        <f t="shared" si="25"/>
        <v>#NAME?</v>
      </c>
      <c r="CN65" s="172">
        <f t="shared" si="26"/>
        <v>22.666666666666664</v>
      </c>
      <c r="CO65" s="173">
        <f t="shared" si="10"/>
        <v>0</v>
      </c>
      <c r="CP65" s="174">
        <f t="shared" si="27"/>
        <v>5</v>
      </c>
      <c r="CQ65" s="172" t="e">
        <f t="shared" si="35"/>
        <v>#NAME?</v>
      </c>
      <c r="CR65" s="173"/>
      <c r="CS65" s="175" t="e">
        <f t="shared" si="29"/>
        <v>#NAME?</v>
      </c>
      <c r="CT65" s="173" t="e">
        <f t="shared" si="30"/>
        <v>#NAME?</v>
      </c>
      <c r="CU65" s="173" t="e">
        <f t="shared" si="31"/>
        <v>#NAME?</v>
      </c>
      <c r="CV65" s="172" t="e">
        <f t="shared" si="32"/>
        <v>#NAME?</v>
      </c>
      <c r="CW65" s="173" t="e">
        <v>#NAME?</v>
      </c>
      <c r="CX65" s="173" t="e">
        <f t="shared" si="33"/>
        <v>#NAME?</v>
      </c>
      <c r="CY65" s="176">
        <f t="shared" si="34"/>
        <v>0</v>
      </c>
      <c r="CZ65" s="181" t="e">
        <f t="shared" si="3"/>
        <v>#NAME?</v>
      </c>
      <c r="DA65" s="182" t="e">
        <f t="shared" si="4"/>
        <v>#NAME?</v>
      </c>
      <c r="DB65" s="183" t="e">
        <f t="shared" si="5"/>
        <v>#NAME?</v>
      </c>
      <c r="DF65" s="180" t="e">
        <f t="shared" si="36"/>
        <v>#NAME?</v>
      </c>
    </row>
    <row r="66" spans="1:110">
      <c r="A66" s="73" t="s">
        <v>6</v>
      </c>
      <c r="B66" s="60" t="s">
        <v>248</v>
      </c>
      <c r="C66" s="61" t="s">
        <v>249</v>
      </c>
      <c r="D66" s="62">
        <v>31133</v>
      </c>
      <c r="E66" s="64">
        <v>0</v>
      </c>
      <c r="F66" s="65">
        <v>42377</v>
      </c>
      <c r="G66" s="66" t="s">
        <v>112</v>
      </c>
      <c r="H66" s="66" t="s">
        <v>137</v>
      </c>
      <c r="I66" s="67" t="s">
        <v>122</v>
      </c>
      <c r="J66" s="67" t="s">
        <v>119</v>
      </c>
      <c r="K66" s="67">
        <v>0</v>
      </c>
      <c r="L66" s="67" t="s">
        <v>117</v>
      </c>
      <c r="M66" s="67">
        <v>1</v>
      </c>
      <c r="N66" s="67"/>
      <c r="O66" s="68" t="s">
        <v>118</v>
      </c>
      <c r="P66" s="69" t="s">
        <v>119</v>
      </c>
      <c r="Q66" s="69"/>
      <c r="R66" s="70">
        <v>0</v>
      </c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155">
        <f t="shared" si="12"/>
        <v>17</v>
      </c>
      <c r="BC66" s="156">
        <v>17</v>
      </c>
      <c r="BD66" s="157">
        <f t="shared" si="13"/>
        <v>0</v>
      </c>
      <c r="BE66" s="155">
        <f t="shared" si="14"/>
        <v>0</v>
      </c>
      <c r="BF66" s="157">
        <f t="shared" si="15"/>
        <v>0</v>
      </c>
      <c r="BG66" s="155">
        <f t="shared" si="16"/>
        <v>0</v>
      </c>
      <c r="BH66" s="155"/>
      <c r="BI66" s="157">
        <f t="shared" si="6"/>
        <v>136</v>
      </c>
      <c r="BJ66" s="157"/>
      <c r="BK66" s="157"/>
      <c r="BL66" s="157"/>
      <c r="BM66" s="161" t="e">
        <v>#NAME?</v>
      </c>
      <c r="BN66" s="162" t="e">
        <f t="shared" si="17"/>
        <v>#NAME?</v>
      </c>
      <c r="BO66" s="163">
        <f t="shared" si="18"/>
        <v>0</v>
      </c>
      <c r="BP66" s="164" t="e">
        <f t="shared" si="19"/>
        <v>#NAME?</v>
      </c>
      <c r="BQ66" s="165" t="e">
        <v>#NAME?</v>
      </c>
      <c r="BR66" s="166"/>
      <c r="BS66" s="167" t="str">
        <f t="shared" si="20"/>
        <v xml:space="preserve"> </v>
      </c>
      <c r="BT66" s="168" t="str">
        <f t="shared" si="21"/>
        <v/>
      </c>
      <c r="BU66" s="168" t="str">
        <f t="shared" si="7"/>
        <v/>
      </c>
      <c r="BV66" s="168" t="str">
        <f t="shared" si="8"/>
        <v/>
      </c>
      <c r="BW66" s="169" t="str">
        <f t="shared" si="9"/>
        <v/>
      </c>
      <c r="BX66" s="165" t="e">
        <v>#NAME?</v>
      </c>
      <c r="BY66" s="157"/>
      <c r="BZ66" s="170" t="e">
        <v>#NAME?</v>
      </c>
      <c r="CA66" s="170" t="e">
        <v>#NAME?</v>
      </c>
      <c r="CB66" s="157"/>
      <c r="CC66" s="170" t="e">
        <v>#NAME?</v>
      </c>
      <c r="CD66" s="171" t="e">
        <f t="shared" si="22"/>
        <v>#NAME?</v>
      </c>
      <c r="CE66" s="157" t="e">
        <f t="shared" si="23"/>
        <v>#NAME?</v>
      </c>
      <c r="CF66" s="165" t="e">
        <f t="shared" si="24"/>
        <v>#NAME?</v>
      </c>
      <c r="CG66" s="172" t="e">
        <v>#NAME?</v>
      </c>
      <c r="CH66" s="172" t="e">
        <v>#NAME?</v>
      </c>
      <c r="CI66" s="173" t="e">
        <v>#NAME?</v>
      </c>
      <c r="CJ66" s="173"/>
      <c r="CK66" s="172" t="e">
        <v>#NAME?</v>
      </c>
      <c r="CL66" s="172" t="e">
        <v>#NAME?</v>
      </c>
      <c r="CM66" s="173" t="e">
        <f t="shared" si="25"/>
        <v>#NAME?</v>
      </c>
      <c r="CN66" s="172">
        <f t="shared" si="26"/>
        <v>22.666666666666664</v>
      </c>
      <c r="CO66" s="173">
        <f t="shared" si="10"/>
        <v>0</v>
      </c>
      <c r="CP66" s="174">
        <f t="shared" si="27"/>
        <v>5</v>
      </c>
      <c r="CQ66" s="172" t="e">
        <f t="shared" si="35"/>
        <v>#NAME?</v>
      </c>
      <c r="CR66" s="173"/>
      <c r="CS66" s="175" t="e">
        <f t="shared" si="29"/>
        <v>#NAME?</v>
      </c>
      <c r="CT66" s="173" t="e">
        <f t="shared" si="30"/>
        <v>#NAME?</v>
      </c>
      <c r="CU66" s="173" t="e">
        <f t="shared" si="31"/>
        <v>#NAME?</v>
      </c>
      <c r="CV66" s="172" t="e">
        <f t="shared" si="32"/>
        <v>#NAME?</v>
      </c>
      <c r="CW66" s="173" t="e">
        <v>#NAME?</v>
      </c>
      <c r="CX66" s="173" t="e">
        <f t="shared" si="33"/>
        <v>#NAME?</v>
      </c>
      <c r="CY66" s="176">
        <f t="shared" si="34"/>
        <v>0</v>
      </c>
      <c r="CZ66" s="181" t="e">
        <f t="shared" si="3"/>
        <v>#NAME?</v>
      </c>
      <c r="DA66" s="182" t="e">
        <f t="shared" si="4"/>
        <v>#NAME?</v>
      </c>
      <c r="DB66" s="183" t="e">
        <f t="shared" si="5"/>
        <v>#NAME?</v>
      </c>
      <c r="DF66" s="180" t="e">
        <f t="shared" si="36"/>
        <v>#NAME?</v>
      </c>
    </row>
    <row r="67" spans="1:110">
      <c r="A67" s="73" t="s">
        <v>6</v>
      </c>
      <c r="B67" s="60" t="s">
        <v>250</v>
      </c>
      <c r="C67" s="61" t="s">
        <v>251</v>
      </c>
      <c r="D67" s="62">
        <v>29990</v>
      </c>
      <c r="E67" s="64">
        <v>0</v>
      </c>
      <c r="F67" s="65">
        <v>42378</v>
      </c>
      <c r="G67" s="66" t="s">
        <v>112</v>
      </c>
      <c r="H67" s="66" t="s">
        <v>113</v>
      </c>
      <c r="I67" s="67" t="s">
        <v>122</v>
      </c>
      <c r="J67" s="67" t="s">
        <v>119</v>
      </c>
      <c r="K67" s="67">
        <v>0</v>
      </c>
      <c r="L67" s="67" t="s">
        <v>117</v>
      </c>
      <c r="M67" s="67">
        <v>1</v>
      </c>
      <c r="N67" s="67"/>
      <c r="O67" s="68" t="s">
        <v>118</v>
      </c>
      <c r="P67" s="69" t="s">
        <v>119</v>
      </c>
      <c r="Q67" s="69"/>
      <c r="R67" s="70">
        <v>0</v>
      </c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155">
        <f t="shared" si="12"/>
        <v>16</v>
      </c>
      <c r="BC67" s="156">
        <v>16</v>
      </c>
      <c r="BD67" s="157">
        <f t="shared" si="13"/>
        <v>0</v>
      </c>
      <c r="BE67" s="155">
        <f t="shared" si="14"/>
        <v>0</v>
      </c>
      <c r="BF67" s="157">
        <f t="shared" si="15"/>
        <v>0</v>
      </c>
      <c r="BG67" s="155">
        <f t="shared" si="16"/>
        <v>0</v>
      </c>
      <c r="BH67" s="155"/>
      <c r="BI67" s="157">
        <f t="shared" si="6"/>
        <v>128</v>
      </c>
      <c r="BJ67" s="157"/>
      <c r="BK67" s="157"/>
      <c r="BL67" s="157"/>
      <c r="BM67" s="161" t="e">
        <v>#NAME?</v>
      </c>
      <c r="BN67" s="162" t="e">
        <f t="shared" si="17"/>
        <v>#NAME?</v>
      </c>
      <c r="BO67" s="163">
        <f t="shared" si="18"/>
        <v>0</v>
      </c>
      <c r="BP67" s="164" t="e">
        <f t="shared" si="19"/>
        <v>#NAME?</v>
      </c>
      <c r="BQ67" s="165" t="e">
        <v>#NAME?</v>
      </c>
      <c r="BR67" s="166"/>
      <c r="BS67" s="167" t="str">
        <f t="shared" si="20"/>
        <v xml:space="preserve"> </v>
      </c>
      <c r="BT67" s="168" t="str">
        <f t="shared" si="21"/>
        <v/>
      </c>
      <c r="BU67" s="168" t="str">
        <f t="shared" si="7"/>
        <v/>
      </c>
      <c r="BV67" s="168" t="str">
        <f t="shared" si="8"/>
        <v/>
      </c>
      <c r="BW67" s="169" t="str">
        <f t="shared" si="9"/>
        <v/>
      </c>
      <c r="BX67" s="165" t="e">
        <v>#NAME?</v>
      </c>
      <c r="BY67" s="157"/>
      <c r="BZ67" s="170" t="e">
        <v>#NAME?</v>
      </c>
      <c r="CA67" s="170" t="e">
        <v>#NAME?</v>
      </c>
      <c r="CB67" s="157"/>
      <c r="CC67" s="170" t="e">
        <v>#NAME?</v>
      </c>
      <c r="CD67" s="171" t="e">
        <f t="shared" si="22"/>
        <v>#NAME?</v>
      </c>
      <c r="CE67" s="157" t="e">
        <f t="shared" si="23"/>
        <v>#NAME?</v>
      </c>
      <c r="CF67" s="165" t="e">
        <f t="shared" si="24"/>
        <v>#NAME?</v>
      </c>
      <c r="CG67" s="172" t="e">
        <v>#NAME?</v>
      </c>
      <c r="CH67" s="172" t="e">
        <v>#NAME?</v>
      </c>
      <c r="CI67" s="173" t="e">
        <v>#NAME?</v>
      </c>
      <c r="CJ67" s="173"/>
      <c r="CK67" s="172" t="e">
        <v>#NAME?</v>
      </c>
      <c r="CL67" s="172" t="e">
        <v>#NAME?</v>
      </c>
      <c r="CM67" s="173" t="e">
        <f t="shared" si="25"/>
        <v>#NAME?</v>
      </c>
      <c r="CN67" s="172">
        <f t="shared" si="26"/>
        <v>21.333333333333332</v>
      </c>
      <c r="CO67" s="173">
        <f t="shared" si="10"/>
        <v>0</v>
      </c>
      <c r="CP67" s="174">
        <f t="shared" si="27"/>
        <v>5</v>
      </c>
      <c r="CQ67" s="172" t="e">
        <f t="shared" si="35"/>
        <v>#NAME?</v>
      </c>
      <c r="CR67" s="173"/>
      <c r="CS67" s="175" t="e">
        <f t="shared" si="29"/>
        <v>#NAME?</v>
      </c>
      <c r="CT67" s="173" t="e">
        <f t="shared" si="30"/>
        <v>#NAME?</v>
      </c>
      <c r="CU67" s="173" t="e">
        <f t="shared" si="31"/>
        <v>#NAME?</v>
      </c>
      <c r="CV67" s="172" t="e">
        <f t="shared" si="32"/>
        <v>#NAME?</v>
      </c>
      <c r="CW67" s="173" t="e">
        <v>#NAME?</v>
      </c>
      <c r="CX67" s="173" t="e">
        <f t="shared" si="33"/>
        <v>#NAME?</v>
      </c>
      <c r="CY67" s="176">
        <f t="shared" si="34"/>
        <v>0</v>
      </c>
      <c r="CZ67" s="181" t="e">
        <f t="shared" si="3"/>
        <v>#NAME?</v>
      </c>
      <c r="DA67" s="182" t="e">
        <f t="shared" si="4"/>
        <v>#NAME?</v>
      </c>
      <c r="DB67" s="183" t="e">
        <f t="shared" si="5"/>
        <v>#NAME?</v>
      </c>
      <c r="DF67" s="180" t="e">
        <f t="shared" si="36"/>
        <v>#NAME?</v>
      </c>
    </row>
    <row r="68" spans="1:110">
      <c r="A68" s="73" t="s">
        <v>6</v>
      </c>
      <c r="B68" s="60" t="s">
        <v>252</v>
      </c>
      <c r="C68" s="61" t="s">
        <v>253</v>
      </c>
      <c r="D68" s="62">
        <v>23134</v>
      </c>
      <c r="E68" s="64">
        <v>0</v>
      </c>
      <c r="F68" s="65">
        <v>42378</v>
      </c>
      <c r="G68" s="66" t="s">
        <v>112</v>
      </c>
      <c r="H68" s="66" t="s">
        <v>137</v>
      </c>
      <c r="I68" s="67" t="s">
        <v>114</v>
      </c>
      <c r="J68" s="67" t="s">
        <v>115</v>
      </c>
      <c r="K68" s="67" t="s">
        <v>254</v>
      </c>
      <c r="L68" s="67" t="s">
        <v>117</v>
      </c>
      <c r="M68" s="67">
        <v>1</v>
      </c>
      <c r="N68" s="67"/>
      <c r="O68" s="68" t="s">
        <v>118</v>
      </c>
      <c r="P68" s="69" t="s">
        <v>119</v>
      </c>
      <c r="Q68" s="69"/>
      <c r="R68" s="70">
        <v>0</v>
      </c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155">
        <f t="shared" si="12"/>
        <v>16</v>
      </c>
      <c r="BC68" s="156">
        <v>16</v>
      </c>
      <c r="BD68" s="157">
        <f t="shared" si="13"/>
        <v>0</v>
      </c>
      <c r="BE68" s="155">
        <f t="shared" si="14"/>
        <v>0</v>
      </c>
      <c r="BF68" s="157">
        <f t="shared" si="15"/>
        <v>0</v>
      </c>
      <c r="BG68" s="155">
        <f t="shared" si="16"/>
        <v>0</v>
      </c>
      <c r="BH68" s="155"/>
      <c r="BI68" s="157">
        <f t="shared" si="6"/>
        <v>128</v>
      </c>
      <c r="BJ68" s="157"/>
      <c r="BK68" s="157"/>
      <c r="BL68" s="157"/>
      <c r="BM68" s="161" t="e">
        <v>#NAME?</v>
      </c>
      <c r="BN68" s="162" t="e">
        <f t="shared" si="17"/>
        <v>#NAME?</v>
      </c>
      <c r="BO68" s="163">
        <f t="shared" si="18"/>
        <v>0</v>
      </c>
      <c r="BP68" s="164" t="e">
        <f t="shared" si="19"/>
        <v>#NAME?</v>
      </c>
      <c r="BQ68" s="165" t="e">
        <v>#NAME?</v>
      </c>
      <c r="BR68" s="166"/>
      <c r="BS68" s="167" t="str">
        <f t="shared" si="20"/>
        <v xml:space="preserve"> </v>
      </c>
      <c r="BT68" s="168" t="str">
        <f t="shared" si="21"/>
        <v/>
      </c>
      <c r="BU68" s="168" t="str">
        <f t="shared" si="7"/>
        <v/>
      </c>
      <c r="BV68" s="168" t="str">
        <f t="shared" si="8"/>
        <v/>
      </c>
      <c r="BW68" s="169" t="str">
        <f t="shared" si="9"/>
        <v/>
      </c>
      <c r="BX68" s="165" t="e">
        <v>#NAME?</v>
      </c>
      <c r="BY68" s="157"/>
      <c r="BZ68" s="170" t="e">
        <v>#NAME?</v>
      </c>
      <c r="CA68" s="170" t="e">
        <v>#NAME?</v>
      </c>
      <c r="CB68" s="157"/>
      <c r="CC68" s="170" t="e">
        <v>#NAME?</v>
      </c>
      <c r="CD68" s="171" t="e">
        <f t="shared" si="22"/>
        <v>#NAME?</v>
      </c>
      <c r="CE68" s="157" t="e">
        <f t="shared" si="23"/>
        <v>#NAME?</v>
      </c>
      <c r="CF68" s="165" t="e">
        <f t="shared" si="24"/>
        <v>#NAME?</v>
      </c>
      <c r="CG68" s="172" t="e">
        <v>#NAME?</v>
      </c>
      <c r="CH68" s="172" t="e">
        <v>#NAME?</v>
      </c>
      <c r="CI68" s="173" t="e">
        <v>#NAME?</v>
      </c>
      <c r="CJ68" s="173"/>
      <c r="CK68" s="172" t="e">
        <v>#NAME?</v>
      </c>
      <c r="CL68" s="172" t="e">
        <v>#NAME?</v>
      </c>
      <c r="CM68" s="173" t="e">
        <f t="shared" si="25"/>
        <v>#NAME?</v>
      </c>
      <c r="CN68" s="172">
        <f t="shared" si="26"/>
        <v>21.333333333333332</v>
      </c>
      <c r="CO68" s="173">
        <f t="shared" si="10"/>
        <v>0</v>
      </c>
      <c r="CP68" s="174">
        <f t="shared" si="27"/>
        <v>5</v>
      </c>
      <c r="CQ68" s="172" t="e">
        <f t="shared" si="35"/>
        <v>#NAME?</v>
      </c>
      <c r="CR68" s="173"/>
      <c r="CS68" s="175" t="e">
        <f t="shared" si="29"/>
        <v>#NAME?</v>
      </c>
      <c r="CT68" s="173" t="e">
        <f t="shared" si="30"/>
        <v>#NAME?</v>
      </c>
      <c r="CU68" s="173" t="e">
        <f t="shared" si="31"/>
        <v>#NAME?</v>
      </c>
      <c r="CV68" s="172" t="e">
        <f t="shared" si="32"/>
        <v>#NAME?</v>
      </c>
      <c r="CW68" s="173" t="e">
        <v>#NAME?</v>
      </c>
      <c r="CX68" s="173" t="e">
        <f t="shared" si="33"/>
        <v>#NAME?</v>
      </c>
      <c r="CY68" s="176">
        <f t="shared" si="34"/>
        <v>0</v>
      </c>
      <c r="CZ68" s="181" t="e">
        <f t="shared" si="3"/>
        <v>#NAME?</v>
      </c>
      <c r="DA68" s="182" t="e">
        <f t="shared" si="4"/>
        <v>#NAME?</v>
      </c>
      <c r="DB68" s="183" t="e">
        <f t="shared" si="5"/>
        <v>#NAME?</v>
      </c>
      <c r="DF68" s="180" t="e">
        <f t="shared" si="36"/>
        <v>#NAME?</v>
      </c>
    </row>
    <row r="69" spans="1:110">
      <c r="A69" s="73" t="s">
        <v>6</v>
      </c>
      <c r="B69" s="60" t="s">
        <v>255</v>
      </c>
      <c r="C69" s="61" t="s">
        <v>256</v>
      </c>
      <c r="D69" s="62">
        <v>28000</v>
      </c>
      <c r="E69" s="64">
        <v>0</v>
      </c>
      <c r="F69" s="65">
        <v>42025</v>
      </c>
      <c r="G69" s="66" t="s">
        <v>112</v>
      </c>
      <c r="H69" s="66" t="s">
        <v>113</v>
      </c>
      <c r="I69" s="67" t="s">
        <v>174</v>
      </c>
      <c r="J69" s="67" t="s">
        <v>115</v>
      </c>
      <c r="K69" s="67" t="s">
        <v>257</v>
      </c>
      <c r="L69" s="67" t="s">
        <v>117</v>
      </c>
      <c r="M69" s="67">
        <v>1</v>
      </c>
      <c r="N69" s="67"/>
      <c r="O69" s="68" t="s">
        <v>118</v>
      </c>
      <c r="P69" s="69" t="s">
        <v>119</v>
      </c>
      <c r="Q69" s="69"/>
      <c r="R69" s="70">
        <v>0</v>
      </c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155">
        <f t="shared" si="12"/>
        <v>15</v>
      </c>
      <c r="BC69" s="156">
        <v>15</v>
      </c>
      <c r="BD69" s="157">
        <f t="shared" si="13"/>
        <v>0</v>
      </c>
      <c r="BE69" s="155">
        <f t="shared" si="14"/>
        <v>0</v>
      </c>
      <c r="BF69" s="157">
        <f t="shared" si="15"/>
        <v>0</v>
      </c>
      <c r="BG69" s="155">
        <f t="shared" si="16"/>
        <v>0</v>
      </c>
      <c r="BH69" s="155"/>
      <c r="BI69" s="157">
        <f t="shared" si="6"/>
        <v>120</v>
      </c>
      <c r="BJ69" s="157"/>
      <c r="BK69" s="157"/>
      <c r="BL69" s="157"/>
      <c r="BM69" s="161" t="e">
        <v>#NAME?</v>
      </c>
      <c r="BN69" s="162" t="e">
        <f t="shared" si="17"/>
        <v>#NAME?</v>
      </c>
      <c r="BO69" s="163">
        <f t="shared" si="18"/>
        <v>0</v>
      </c>
      <c r="BP69" s="164" t="e">
        <f t="shared" si="19"/>
        <v>#NAME?</v>
      </c>
      <c r="BQ69" s="165" t="e">
        <v>#NAME?</v>
      </c>
      <c r="BR69" s="166"/>
      <c r="BS69" s="167" t="str">
        <f t="shared" si="20"/>
        <v xml:space="preserve"> </v>
      </c>
      <c r="BT69" s="168" t="str">
        <f t="shared" si="21"/>
        <v/>
      </c>
      <c r="BU69" s="168" t="str">
        <f t="shared" si="7"/>
        <v/>
      </c>
      <c r="BV69" s="168" t="str">
        <f t="shared" si="8"/>
        <v/>
      </c>
      <c r="BW69" s="169" t="str">
        <f t="shared" si="9"/>
        <v/>
      </c>
      <c r="BX69" s="165" t="e">
        <v>#NAME?</v>
      </c>
      <c r="BY69" s="157"/>
      <c r="BZ69" s="170" t="e">
        <v>#NAME?</v>
      </c>
      <c r="CA69" s="170" t="e">
        <v>#NAME?</v>
      </c>
      <c r="CB69" s="157"/>
      <c r="CC69" s="170" t="e">
        <v>#NAME?</v>
      </c>
      <c r="CD69" s="171" t="e">
        <f t="shared" si="22"/>
        <v>#NAME?</v>
      </c>
      <c r="CE69" s="157" t="e">
        <f t="shared" si="23"/>
        <v>#NAME?</v>
      </c>
      <c r="CF69" s="165" t="e">
        <f t="shared" si="24"/>
        <v>#NAME?</v>
      </c>
      <c r="CG69" s="172" t="e">
        <v>#NAME?</v>
      </c>
      <c r="CH69" s="172" t="e">
        <v>#NAME?</v>
      </c>
      <c r="CI69" s="173" t="e">
        <v>#NAME?</v>
      </c>
      <c r="CJ69" s="173"/>
      <c r="CK69" s="172" t="e">
        <v>#NAME?</v>
      </c>
      <c r="CL69" s="172" t="e">
        <v>#NAME?</v>
      </c>
      <c r="CM69" s="173" t="e">
        <f t="shared" si="25"/>
        <v>#NAME?</v>
      </c>
      <c r="CN69" s="172">
        <f t="shared" si="26"/>
        <v>20</v>
      </c>
      <c r="CO69" s="173">
        <f t="shared" si="10"/>
        <v>0</v>
      </c>
      <c r="CP69" s="174">
        <f t="shared" si="27"/>
        <v>5</v>
      </c>
      <c r="CQ69" s="172" t="e">
        <f t="shared" si="35"/>
        <v>#NAME?</v>
      </c>
      <c r="CR69" s="173"/>
      <c r="CS69" s="175" t="e">
        <f t="shared" si="29"/>
        <v>#NAME?</v>
      </c>
      <c r="CT69" s="173" t="e">
        <f t="shared" si="30"/>
        <v>#NAME?</v>
      </c>
      <c r="CU69" s="173" t="e">
        <f t="shared" si="31"/>
        <v>#NAME?</v>
      </c>
      <c r="CV69" s="172" t="e">
        <f t="shared" si="32"/>
        <v>#NAME?</v>
      </c>
      <c r="CW69" s="173" t="e">
        <v>#NAME?</v>
      </c>
      <c r="CX69" s="173" t="e">
        <f t="shared" si="33"/>
        <v>#NAME?</v>
      </c>
      <c r="CY69" s="176">
        <f t="shared" si="34"/>
        <v>0</v>
      </c>
      <c r="CZ69" s="181" t="e">
        <f t="shared" si="3"/>
        <v>#NAME?</v>
      </c>
      <c r="DA69" s="182" t="e">
        <f t="shared" si="4"/>
        <v>#NAME?</v>
      </c>
      <c r="DB69" s="183" t="e">
        <f t="shared" si="5"/>
        <v>#NAME?</v>
      </c>
      <c r="DF69" s="180" t="e">
        <f t="shared" si="36"/>
        <v>#NAME?</v>
      </c>
    </row>
    <row r="70" spans="1:110">
      <c r="A70" s="73" t="s">
        <v>6</v>
      </c>
      <c r="B70" s="60" t="s">
        <v>258</v>
      </c>
      <c r="C70" s="61" t="s">
        <v>259</v>
      </c>
      <c r="D70" s="62">
        <v>29738</v>
      </c>
      <c r="E70" s="64">
        <v>0</v>
      </c>
      <c r="F70" s="65">
        <v>42380</v>
      </c>
      <c r="G70" s="66" t="s">
        <v>112</v>
      </c>
      <c r="H70" s="66" t="s">
        <v>137</v>
      </c>
      <c r="I70" s="67" t="s">
        <v>122</v>
      </c>
      <c r="J70" s="67" t="s">
        <v>119</v>
      </c>
      <c r="K70" s="67">
        <v>0</v>
      </c>
      <c r="L70" s="67" t="s">
        <v>117</v>
      </c>
      <c r="M70" s="67">
        <v>1</v>
      </c>
      <c r="N70" s="67"/>
      <c r="O70" s="68" t="s">
        <v>118</v>
      </c>
      <c r="P70" s="69" t="s">
        <v>119</v>
      </c>
      <c r="Q70" s="69"/>
      <c r="R70" s="70">
        <v>0</v>
      </c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155">
        <f t="shared" si="12"/>
        <v>15</v>
      </c>
      <c r="BC70" s="156">
        <v>15</v>
      </c>
      <c r="BD70" s="157">
        <f t="shared" si="13"/>
        <v>0</v>
      </c>
      <c r="BE70" s="155">
        <f t="shared" si="14"/>
        <v>0</v>
      </c>
      <c r="BF70" s="157">
        <f t="shared" si="15"/>
        <v>0</v>
      </c>
      <c r="BG70" s="155">
        <f t="shared" si="16"/>
        <v>0</v>
      </c>
      <c r="BH70" s="155"/>
      <c r="BI70" s="157">
        <f t="shared" si="6"/>
        <v>120</v>
      </c>
      <c r="BJ70" s="157"/>
      <c r="BK70" s="157"/>
      <c r="BL70" s="157"/>
      <c r="BM70" s="161" t="e">
        <v>#NAME?</v>
      </c>
      <c r="BN70" s="162" t="e">
        <f t="shared" si="17"/>
        <v>#NAME?</v>
      </c>
      <c r="BO70" s="163">
        <f t="shared" si="18"/>
        <v>0</v>
      </c>
      <c r="BP70" s="164" t="e">
        <f t="shared" si="19"/>
        <v>#NAME?</v>
      </c>
      <c r="BQ70" s="165" t="e">
        <v>#NAME?</v>
      </c>
      <c r="BR70" s="166"/>
      <c r="BS70" s="167" t="str">
        <f t="shared" si="20"/>
        <v xml:space="preserve"> </v>
      </c>
      <c r="BT70" s="168" t="str">
        <f t="shared" si="21"/>
        <v/>
      </c>
      <c r="BU70" s="168" t="str">
        <f t="shared" si="7"/>
        <v/>
      </c>
      <c r="BV70" s="168" t="str">
        <f t="shared" si="8"/>
        <v/>
      </c>
      <c r="BW70" s="169" t="str">
        <f t="shared" si="9"/>
        <v/>
      </c>
      <c r="BX70" s="165" t="e">
        <v>#NAME?</v>
      </c>
      <c r="BY70" s="157"/>
      <c r="BZ70" s="170" t="e">
        <v>#NAME?</v>
      </c>
      <c r="CA70" s="170" t="e">
        <v>#NAME?</v>
      </c>
      <c r="CB70" s="157"/>
      <c r="CC70" s="170" t="e">
        <v>#NAME?</v>
      </c>
      <c r="CD70" s="171" t="e">
        <f t="shared" si="22"/>
        <v>#NAME?</v>
      </c>
      <c r="CE70" s="157" t="e">
        <f t="shared" si="23"/>
        <v>#NAME?</v>
      </c>
      <c r="CF70" s="165" t="e">
        <f t="shared" si="24"/>
        <v>#NAME?</v>
      </c>
      <c r="CG70" s="172" t="e">
        <v>#NAME?</v>
      </c>
      <c r="CH70" s="172" t="e">
        <v>#NAME?</v>
      </c>
      <c r="CI70" s="173" t="e">
        <v>#NAME?</v>
      </c>
      <c r="CJ70" s="173"/>
      <c r="CK70" s="172" t="e">
        <v>#NAME?</v>
      </c>
      <c r="CL70" s="172" t="e">
        <v>#NAME?</v>
      </c>
      <c r="CM70" s="173" t="e">
        <f t="shared" si="25"/>
        <v>#NAME?</v>
      </c>
      <c r="CN70" s="172">
        <f t="shared" si="26"/>
        <v>20</v>
      </c>
      <c r="CO70" s="173">
        <f t="shared" si="10"/>
        <v>0</v>
      </c>
      <c r="CP70" s="174">
        <f t="shared" si="27"/>
        <v>5</v>
      </c>
      <c r="CQ70" s="172" t="e">
        <f t="shared" si="35"/>
        <v>#NAME?</v>
      </c>
      <c r="CR70" s="173"/>
      <c r="CS70" s="175" t="e">
        <f t="shared" si="29"/>
        <v>#NAME?</v>
      </c>
      <c r="CT70" s="173" t="e">
        <f t="shared" si="30"/>
        <v>#NAME?</v>
      </c>
      <c r="CU70" s="173" t="e">
        <f t="shared" si="31"/>
        <v>#NAME?</v>
      </c>
      <c r="CV70" s="172" t="e">
        <f t="shared" si="32"/>
        <v>#NAME?</v>
      </c>
      <c r="CW70" s="173" t="e">
        <v>#NAME?</v>
      </c>
      <c r="CX70" s="173" t="e">
        <f t="shared" si="33"/>
        <v>#NAME?</v>
      </c>
      <c r="CY70" s="176">
        <f t="shared" si="34"/>
        <v>0</v>
      </c>
      <c r="CZ70" s="181" t="e">
        <f t="shared" si="3"/>
        <v>#NAME?</v>
      </c>
      <c r="DA70" s="182" t="e">
        <f t="shared" si="4"/>
        <v>#NAME?</v>
      </c>
      <c r="DB70" s="183" t="e">
        <f t="shared" si="5"/>
        <v>#NAME?</v>
      </c>
      <c r="DF70" s="180" t="e">
        <f t="shared" si="36"/>
        <v>#NAME?</v>
      </c>
    </row>
    <row r="71" spans="1:110">
      <c r="A71" s="73" t="s">
        <v>6</v>
      </c>
      <c r="B71" s="60" t="s">
        <v>260</v>
      </c>
      <c r="C71" s="61" t="s">
        <v>261</v>
      </c>
      <c r="D71" s="62">
        <v>26463</v>
      </c>
      <c r="E71" s="64">
        <v>0</v>
      </c>
      <c r="F71" s="65">
        <v>42314</v>
      </c>
      <c r="G71" s="66" t="s">
        <v>112</v>
      </c>
      <c r="H71" s="66" t="s">
        <v>113</v>
      </c>
      <c r="I71" s="67" t="s">
        <v>122</v>
      </c>
      <c r="J71" s="67" t="s">
        <v>119</v>
      </c>
      <c r="K71" s="67">
        <v>0</v>
      </c>
      <c r="L71" s="67" t="s">
        <v>117</v>
      </c>
      <c r="M71" s="67">
        <v>1</v>
      </c>
      <c r="N71" s="67"/>
      <c r="O71" s="68" t="s">
        <v>118</v>
      </c>
      <c r="P71" s="69" t="s">
        <v>119</v>
      </c>
      <c r="Q71" s="69"/>
      <c r="R71" s="70">
        <v>0</v>
      </c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155">
        <f t="shared" si="12"/>
        <v>22</v>
      </c>
      <c r="BC71" s="156">
        <v>22</v>
      </c>
      <c r="BD71" s="157">
        <f t="shared" si="13"/>
        <v>0</v>
      </c>
      <c r="BE71" s="155">
        <f t="shared" si="14"/>
        <v>0</v>
      </c>
      <c r="BF71" s="157">
        <f t="shared" si="15"/>
        <v>0</v>
      </c>
      <c r="BG71" s="155">
        <f t="shared" si="16"/>
        <v>0</v>
      </c>
      <c r="BH71" s="155"/>
      <c r="BI71" s="157">
        <f t="shared" si="6"/>
        <v>176</v>
      </c>
      <c r="BJ71" s="157"/>
      <c r="BK71" s="157"/>
      <c r="BL71" s="157"/>
      <c r="BM71" s="161" t="e">
        <v>#NAME?</v>
      </c>
      <c r="BN71" s="162" t="e">
        <f t="shared" si="17"/>
        <v>#NAME?</v>
      </c>
      <c r="BO71" s="163">
        <f t="shared" si="18"/>
        <v>0</v>
      </c>
      <c r="BP71" s="164" t="e">
        <f t="shared" si="19"/>
        <v>#NAME?</v>
      </c>
      <c r="BQ71" s="165" t="e">
        <v>#NAME?</v>
      </c>
      <c r="BR71" s="166"/>
      <c r="BS71" s="167" t="str">
        <f t="shared" si="20"/>
        <v xml:space="preserve"> </v>
      </c>
      <c r="BT71" s="168" t="str">
        <f t="shared" si="21"/>
        <v/>
      </c>
      <c r="BU71" s="168" t="str">
        <f t="shared" si="7"/>
        <v/>
      </c>
      <c r="BV71" s="168" t="str">
        <f t="shared" si="8"/>
        <v/>
      </c>
      <c r="BW71" s="169" t="str">
        <f t="shared" si="9"/>
        <v/>
      </c>
      <c r="BX71" s="165" t="e">
        <v>#NAME?</v>
      </c>
      <c r="BY71" s="157"/>
      <c r="BZ71" s="170" t="e">
        <v>#NAME?</v>
      </c>
      <c r="CA71" s="170" t="e">
        <v>#NAME?</v>
      </c>
      <c r="CB71" s="157"/>
      <c r="CC71" s="170" t="e">
        <v>#NAME?</v>
      </c>
      <c r="CD71" s="171" t="e">
        <f t="shared" si="22"/>
        <v>#NAME?</v>
      </c>
      <c r="CE71" s="157" t="e">
        <f t="shared" si="23"/>
        <v>#NAME?</v>
      </c>
      <c r="CF71" s="165" t="e">
        <f t="shared" si="24"/>
        <v>#NAME?</v>
      </c>
      <c r="CG71" s="172" t="e">
        <v>#NAME?</v>
      </c>
      <c r="CH71" s="172" t="e">
        <v>#NAME?</v>
      </c>
      <c r="CI71" s="173" t="e">
        <v>#NAME?</v>
      </c>
      <c r="CJ71" s="173"/>
      <c r="CK71" s="172" t="e">
        <v>#NAME?</v>
      </c>
      <c r="CL71" s="172" t="e">
        <v>#NAME?</v>
      </c>
      <c r="CM71" s="173" t="e">
        <f t="shared" si="25"/>
        <v>#NAME?</v>
      </c>
      <c r="CN71" s="172">
        <f t="shared" si="26"/>
        <v>29.333333333333332</v>
      </c>
      <c r="CO71" s="173">
        <f t="shared" si="10"/>
        <v>0</v>
      </c>
      <c r="CP71" s="174">
        <f t="shared" si="27"/>
        <v>5</v>
      </c>
      <c r="CQ71" s="172" t="e">
        <f t="shared" si="35"/>
        <v>#NAME?</v>
      </c>
      <c r="CR71" s="173"/>
      <c r="CS71" s="175" t="e">
        <f t="shared" si="29"/>
        <v>#NAME?</v>
      </c>
      <c r="CT71" s="173" t="e">
        <f t="shared" si="30"/>
        <v>#NAME?</v>
      </c>
      <c r="CU71" s="173" t="e">
        <f t="shared" si="31"/>
        <v>#NAME?</v>
      </c>
      <c r="CV71" s="172" t="e">
        <f t="shared" si="32"/>
        <v>#NAME?</v>
      </c>
      <c r="CW71" s="173" t="e">
        <v>#NAME?</v>
      </c>
      <c r="CX71" s="173" t="e">
        <f t="shared" si="33"/>
        <v>#NAME?</v>
      </c>
      <c r="CY71" s="176">
        <f t="shared" si="34"/>
        <v>0</v>
      </c>
      <c r="CZ71" s="181" t="e">
        <f t="shared" si="3"/>
        <v>#NAME?</v>
      </c>
      <c r="DA71" s="182" t="e">
        <f t="shared" si="4"/>
        <v>#NAME?</v>
      </c>
      <c r="DB71" s="183" t="e">
        <f t="shared" si="5"/>
        <v>#NAME?</v>
      </c>
      <c r="DF71" s="180" t="e">
        <f t="shared" si="36"/>
        <v>#NAME?</v>
      </c>
    </row>
    <row r="72" spans="1:110">
      <c r="A72" s="73" t="s">
        <v>6</v>
      </c>
      <c r="B72" s="60" t="s">
        <v>262</v>
      </c>
      <c r="C72" s="61" t="s">
        <v>263</v>
      </c>
      <c r="D72" s="62">
        <v>29515</v>
      </c>
      <c r="E72" s="64">
        <v>0</v>
      </c>
      <c r="F72" s="65">
        <v>42314</v>
      </c>
      <c r="G72" s="66" t="s">
        <v>112</v>
      </c>
      <c r="H72" s="66" t="s">
        <v>113</v>
      </c>
      <c r="I72" s="67" t="s">
        <v>122</v>
      </c>
      <c r="J72" s="67" t="s">
        <v>119</v>
      </c>
      <c r="K72" s="67">
        <v>0</v>
      </c>
      <c r="L72" s="67" t="s">
        <v>117</v>
      </c>
      <c r="M72" s="67">
        <v>1</v>
      </c>
      <c r="N72" s="67"/>
      <c r="O72" s="68" t="s">
        <v>118</v>
      </c>
      <c r="P72" s="69" t="s">
        <v>119</v>
      </c>
      <c r="Q72" s="69"/>
      <c r="R72" s="70">
        <v>0</v>
      </c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155">
        <f t="shared" si="12"/>
        <v>22</v>
      </c>
      <c r="BC72" s="156">
        <v>22</v>
      </c>
      <c r="BD72" s="157">
        <f t="shared" si="13"/>
        <v>0</v>
      </c>
      <c r="BE72" s="155">
        <f t="shared" si="14"/>
        <v>0</v>
      </c>
      <c r="BF72" s="157">
        <f t="shared" si="15"/>
        <v>0</v>
      </c>
      <c r="BG72" s="155">
        <f t="shared" si="16"/>
        <v>0</v>
      </c>
      <c r="BH72" s="155"/>
      <c r="BI72" s="157">
        <f t="shared" si="6"/>
        <v>176</v>
      </c>
      <c r="BJ72" s="157"/>
      <c r="BK72" s="157"/>
      <c r="BL72" s="157"/>
      <c r="BM72" s="161" t="e">
        <v>#NAME?</v>
      </c>
      <c r="BN72" s="162" t="e">
        <f t="shared" si="17"/>
        <v>#NAME?</v>
      </c>
      <c r="BO72" s="163">
        <f t="shared" si="18"/>
        <v>0</v>
      </c>
      <c r="BP72" s="164" t="e">
        <f t="shared" si="19"/>
        <v>#NAME?</v>
      </c>
      <c r="BQ72" s="165" t="e">
        <v>#NAME?</v>
      </c>
      <c r="BR72" s="166"/>
      <c r="BS72" s="167" t="str">
        <f t="shared" si="20"/>
        <v xml:space="preserve"> </v>
      </c>
      <c r="BT72" s="168" t="str">
        <f t="shared" si="21"/>
        <v/>
      </c>
      <c r="BU72" s="168" t="str">
        <f t="shared" si="7"/>
        <v/>
      </c>
      <c r="BV72" s="168" t="str">
        <f t="shared" si="8"/>
        <v/>
      </c>
      <c r="BW72" s="169" t="str">
        <f t="shared" si="9"/>
        <v/>
      </c>
      <c r="BX72" s="165" t="e">
        <v>#NAME?</v>
      </c>
      <c r="BY72" s="157"/>
      <c r="BZ72" s="170" t="e">
        <v>#NAME?</v>
      </c>
      <c r="CA72" s="170" t="e">
        <v>#NAME?</v>
      </c>
      <c r="CB72" s="157"/>
      <c r="CC72" s="170" t="e">
        <v>#NAME?</v>
      </c>
      <c r="CD72" s="171" t="e">
        <f t="shared" si="22"/>
        <v>#NAME?</v>
      </c>
      <c r="CE72" s="157" t="e">
        <f t="shared" si="23"/>
        <v>#NAME?</v>
      </c>
      <c r="CF72" s="165" t="e">
        <f t="shared" si="24"/>
        <v>#NAME?</v>
      </c>
      <c r="CG72" s="172" t="e">
        <v>#NAME?</v>
      </c>
      <c r="CH72" s="172" t="e">
        <v>#NAME?</v>
      </c>
      <c r="CI72" s="173" t="e">
        <v>#NAME?</v>
      </c>
      <c r="CJ72" s="173"/>
      <c r="CK72" s="172" t="e">
        <v>#NAME?</v>
      </c>
      <c r="CL72" s="172" t="e">
        <v>#NAME?</v>
      </c>
      <c r="CM72" s="173" t="e">
        <f t="shared" si="25"/>
        <v>#NAME?</v>
      </c>
      <c r="CN72" s="172">
        <f t="shared" si="26"/>
        <v>29.333333333333332</v>
      </c>
      <c r="CO72" s="173">
        <f t="shared" si="10"/>
        <v>0</v>
      </c>
      <c r="CP72" s="174">
        <f t="shared" si="27"/>
        <v>5</v>
      </c>
      <c r="CQ72" s="172" t="e">
        <f t="shared" si="35"/>
        <v>#NAME?</v>
      </c>
      <c r="CR72" s="173"/>
      <c r="CS72" s="175" t="e">
        <f t="shared" si="29"/>
        <v>#NAME?</v>
      </c>
      <c r="CT72" s="173" t="e">
        <f t="shared" si="30"/>
        <v>#NAME?</v>
      </c>
      <c r="CU72" s="173" t="e">
        <f t="shared" si="31"/>
        <v>#NAME?</v>
      </c>
      <c r="CV72" s="172" t="e">
        <f t="shared" si="32"/>
        <v>#NAME?</v>
      </c>
      <c r="CW72" s="173" t="e">
        <v>#NAME?</v>
      </c>
      <c r="CX72" s="173" t="e">
        <f t="shared" si="33"/>
        <v>#NAME?</v>
      </c>
      <c r="CY72" s="176">
        <f t="shared" si="34"/>
        <v>0</v>
      </c>
      <c r="CZ72" s="181" t="e">
        <f t="shared" si="3"/>
        <v>#NAME?</v>
      </c>
      <c r="DA72" s="182" t="e">
        <f t="shared" si="4"/>
        <v>#NAME?</v>
      </c>
      <c r="DB72" s="183" t="e">
        <f t="shared" si="5"/>
        <v>#NAME?</v>
      </c>
      <c r="DF72" s="180" t="e">
        <f t="shared" si="36"/>
        <v>#NAME?</v>
      </c>
    </row>
    <row r="73" spans="1:110">
      <c r="A73" s="73" t="s">
        <v>6</v>
      </c>
      <c r="B73" s="60" t="s">
        <v>264</v>
      </c>
      <c r="C73" s="61" t="s">
        <v>265</v>
      </c>
      <c r="D73" s="62">
        <v>26032</v>
      </c>
      <c r="E73" s="64">
        <v>0</v>
      </c>
      <c r="F73" s="65">
        <v>42318</v>
      </c>
      <c r="G73" s="66" t="s">
        <v>112</v>
      </c>
      <c r="H73" s="66" t="s">
        <v>113</v>
      </c>
      <c r="I73" s="67" t="s">
        <v>122</v>
      </c>
      <c r="J73" s="67" t="s">
        <v>119</v>
      </c>
      <c r="K73" s="67">
        <v>0</v>
      </c>
      <c r="L73" s="67" t="s">
        <v>117</v>
      </c>
      <c r="M73" s="67">
        <v>1</v>
      </c>
      <c r="N73" s="67"/>
      <c r="O73" s="68" t="s">
        <v>118</v>
      </c>
      <c r="P73" s="69" t="s">
        <v>119</v>
      </c>
      <c r="Q73" s="69"/>
      <c r="R73" s="70">
        <v>0</v>
      </c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155">
        <f t="shared" si="12"/>
        <v>22</v>
      </c>
      <c r="BC73" s="156">
        <v>22</v>
      </c>
      <c r="BD73" s="157">
        <f t="shared" si="13"/>
        <v>0</v>
      </c>
      <c r="BE73" s="155">
        <f t="shared" si="14"/>
        <v>0</v>
      </c>
      <c r="BF73" s="157">
        <f t="shared" si="15"/>
        <v>0</v>
      </c>
      <c r="BG73" s="155">
        <f t="shared" si="16"/>
        <v>0</v>
      </c>
      <c r="BH73" s="155"/>
      <c r="BI73" s="157">
        <f t="shared" si="6"/>
        <v>176</v>
      </c>
      <c r="BJ73" s="157"/>
      <c r="BK73" s="157"/>
      <c r="BL73" s="157"/>
      <c r="BM73" s="161" t="e">
        <v>#NAME?</v>
      </c>
      <c r="BN73" s="162" t="e">
        <f t="shared" si="17"/>
        <v>#NAME?</v>
      </c>
      <c r="BO73" s="163">
        <f t="shared" si="18"/>
        <v>0</v>
      </c>
      <c r="BP73" s="164" t="e">
        <f t="shared" si="19"/>
        <v>#NAME?</v>
      </c>
      <c r="BQ73" s="165" t="e">
        <v>#NAME?</v>
      </c>
      <c r="BR73" s="166"/>
      <c r="BS73" s="167" t="str">
        <f t="shared" si="20"/>
        <v xml:space="preserve"> </v>
      </c>
      <c r="BT73" s="168" t="str">
        <f t="shared" si="21"/>
        <v/>
      </c>
      <c r="BU73" s="168" t="str">
        <f t="shared" si="7"/>
        <v/>
      </c>
      <c r="BV73" s="168" t="str">
        <f t="shared" si="8"/>
        <v/>
      </c>
      <c r="BW73" s="169" t="str">
        <f t="shared" si="9"/>
        <v/>
      </c>
      <c r="BX73" s="165" t="e">
        <v>#NAME?</v>
      </c>
      <c r="BY73" s="157"/>
      <c r="BZ73" s="170" t="e">
        <v>#NAME?</v>
      </c>
      <c r="CA73" s="170" t="e">
        <v>#NAME?</v>
      </c>
      <c r="CB73" s="157"/>
      <c r="CC73" s="170" t="e">
        <v>#NAME?</v>
      </c>
      <c r="CD73" s="171" t="e">
        <f t="shared" si="22"/>
        <v>#NAME?</v>
      </c>
      <c r="CE73" s="157" t="e">
        <f t="shared" si="23"/>
        <v>#NAME?</v>
      </c>
      <c r="CF73" s="165" t="e">
        <f t="shared" si="24"/>
        <v>#NAME?</v>
      </c>
      <c r="CG73" s="172" t="e">
        <v>#NAME?</v>
      </c>
      <c r="CH73" s="172" t="e">
        <v>#NAME?</v>
      </c>
      <c r="CI73" s="173" t="e">
        <v>#NAME?</v>
      </c>
      <c r="CJ73" s="173"/>
      <c r="CK73" s="172" t="e">
        <v>#NAME?</v>
      </c>
      <c r="CL73" s="172" t="e">
        <v>#NAME?</v>
      </c>
      <c r="CM73" s="173" t="e">
        <f t="shared" si="25"/>
        <v>#NAME?</v>
      </c>
      <c r="CN73" s="172">
        <f t="shared" si="26"/>
        <v>29.333333333333332</v>
      </c>
      <c r="CO73" s="173">
        <f t="shared" si="10"/>
        <v>0</v>
      </c>
      <c r="CP73" s="174">
        <f t="shared" si="27"/>
        <v>5</v>
      </c>
      <c r="CQ73" s="172" t="e">
        <f t="shared" si="35"/>
        <v>#NAME?</v>
      </c>
      <c r="CR73" s="173"/>
      <c r="CS73" s="175" t="e">
        <f t="shared" si="29"/>
        <v>#NAME?</v>
      </c>
      <c r="CT73" s="173" t="e">
        <f t="shared" si="30"/>
        <v>#NAME?</v>
      </c>
      <c r="CU73" s="173" t="e">
        <f t="shared" si="31"/>
        <v>#NAME?</v>
      </c>
      <c r="CV73" s="172" t="e">
        <f t="shared" si="32"/>
        <v>#NAME?</v>
      </c>
      <c r="CW73" s="173" t="e">
        <v>#NAME?</v>
      </c>
      <c r="CX73" s="173" t="e">
        <f t="shared" si="33"/>
        <v>#NAME?</v>
      </c>
      <c r="CY73" s="176">
        <f t="shared" si="34"/>
        <v>0</v>
      </c>
      <c r="CZ73" s="181" t="e">
        <f t="shared" si="3"/>
        <v>#NAME?</v>
      </c>
      <c r="DA73" s="182" t="e">
        <f t="shared" si="4"/>
        <v>#NAME?</v>
      </c>
      <c r="DB73" s="183" t="e">
        <f t="shared" si="5"/>
        <v>#NAME?</v>
      </c>
      <c r="DF73" s="180" t="e">
        <f t="shared" si="36"/>
        <v>#NAME?</v>
      </c>
    </row>
    <row r="74" spans="1:110">
      <c r="A74" s="73" t="s">
        <v>6</v>
      </c>
      <c r="B74" s="60" t="s">
        <v>266</v>
      </c>
      <c r="C74" s="61" t="s">
        <v>267</v>
      </c>
      <c r="D74" s="62">
        <v>29841</v>
      </c>
      <c r="E74" s="64">
        <v>0</v>
      </c>
      <c r="F74" s="65">
        <v>42318</v>
      </c>
      <c r="G74" s="66" t="s">
        <v>112</v>
      </c>
      <c r="H74" s="66" t="s">
        <v>113</v>
      </c>
      <c r="I74" s="67" t="s">
        <v>114</v>
      </c>
      <c r="J74" s="67" t="s">
        <v>115</v>
      </c>
      <c r="K74" s="67" t="s">
        <v>268</v>
      </c>
      <c r="L74" s="67" t="s">
        <v>117</v>
      </c>
      <c r="M74" s="67">
        <v>1</v>
      </c>
      <c r="N74" s="67"/>
      <c r="O74" s="68" t="s">
        <v>118</v>
      </c>
      <c r="P74" s="69" t="s">
        <v>119</v>
      </c>
      <c r="Q74" s="69"/>
      <c r="R74" s="70">
        <v>0</v>
      </c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155">
        <f t="shared" si="12"/>
        <v>20</v>
      </c>
      <c r="BC74" s="156">
        <v>20</v>
      </c>
      <c r="BD74" s="157">
        <f t="shared" si="13"/>
        <v>0</v>
      </c>
      <c r="BE74" s="155">
        <f t="shared" si="14"/>
        <v>0</v>
      </c>
      <c r="BF74" s="157">
        <f t="shared" si="15"/>
        <v>0</v>
      </c>
      <c r="BG74" s="155">
        <f t="shared" si="16"/>
        <v>0</v>
      </c>
      <c r="BH74" s="155"/>
      <c r="BI74" s="157">
        <f t="shared" si="6"/>
        <v>160</v>
      </c>
      <c r="BJ74" s="157"/>
      <c r="BK74" s="157"/>
      <c r="BL74" s="157"/>
      <c r="BM74" s="161" t="e">
        <v>#NAME?</v>
      </c>
      <c r="BN74" s="162" t="e">
        <f t="shared" si="17"/>
        <v>#NAME?</v>
      </c>
      <c r="BO74" s="163">
        <f t="shared" si="18"/>
        <v>0</v>
      </c>
      <c r="BP74" s="164" t="e">
        <f t="shared" si="19"/>
        <v>#NAME?</v>
      </c>
      <c r="BQ74" s="165" t="e">
        <v>#NAME?</v>
      </c>
      <c r="BR74" s="166"/>
      <c r="BS74" s="167" t="str">
        <f t="shared" si="20"/>
        <v xml:space="preserve"> </v>
      </c>
      <c r="BT74" s="168" t="str">
        <f t="shared" si="21"/>
        <v/>
      </c>
      <c r="BU74" s="168" t="str">
        <f t="shared" si="7"/>
        <v/>
      </c>
      <c r="BV74" s="168" t="str">
        <f t="shared" si="8"/>
        <v/>
      </c>
      <c r="BW74" s="169" t="str">
        <f t="shared" si="9"/>
        <v/>
      </c>
      <c r="BX74" s="165" t="e">
        <v>#NAME?</v>
      </c>
      <c r="BY74" s="157"/>
      <c r="BZ74" s="170" t="e">
        <v>#NAME?</v>
      </c>
      <c r="CA74" s="170" t="e">
        <v>#NAME?</v>
      </c>
      <c r="CB74" s="157"/>
      <c r="CC74" s="170" t="e">
        <v>#NAME?</v>
      </c>
      <c r="CD74" s="171" t="e">
        <f t="shared" si="22"/>
        <v>#NAME?</v>
      </c>
      <c r="CE74" s="157" t="e">
        <f t="shared" si="23"/>
        <v>#NAME?</v>
      </c>
      <c r="CF74" s="165" t="e">
        <f t="shared" si="24"/>
        <v>#NAME?</v>
      </c>
      <c r="CG74" s="172" t="e">
        <v>#NAME?</v>
      </c>
      <c r="CH74" s="172" t="e">
        <v>#NAME?</v>
      </c>
      <c r="CI74" s="173" t="e">
        <v>#NAME?</v>
      </c>
      <c r="CJ74" s="173"/>
      <c r="CK74" s="172" t="e">
        <v>#NAME?</v>
      </c>
      <c r="CL74" s="172" t="e">
        <v>#NAME?</v>
      </c>
      <c r="CM74" s="173" t="e">
        <f t="shared" si="25"/>
        <v>#NAME?</v>
      </c>
      <c r="CN74" s="172">
        <f t="shared" si="26"/>
        <v>26.666666666666664</v>
      </c>
      <c r="CO74" s="173">
        <f t="shared" si="10"/>
        <v>0</v>
      </c>
      <c r="CP74" s="174">
        <f t="shared" si="27"/>
        <v>5</v>
      </c>
      <c r="CQ74" s="172" t="e">
        <f t="shared" si="35"/>
        <v>#NAME?</v>
      </c>
      <c r="CR74" s="173"/>
      <c r="CS74" s="175" t="e">
        <f t="shared" si="29"/>
        <v>#NAME?</v>
      </c>
      <c r="CT74" s="173" t="e">
        <f t="shared" si="30"/>
        <v>#NAME?</v>
      </c>
      <c r="CU74" s="173" t="e">
        <f t="shared" si="31"/>
        <v>#NAME?</v>
      </c>
      <c r="CV74" s="172" t="e">
        <f t="shared" si="32"/>
        <v>#NAME?</v>
      </c>
      <c r="CW74" s="173" t="e">
        <v>#NAME?</v>
      </c>
      <c r="CX74" s="173" t="e">
        <f t="shared" si="33"/>
        <v>#NAME?</v>
      </c>
      <c r="CY74" s="176">
        <f t="shared" si="34"/>
        <v>0</v>
      </c>
      <c r="CZ74" s="181" t="e">
        <f t="shared" si="3"/>
        <v>#NAME?</v>
      </c>
      <c r="DA74" s="182" t="e">
        <f t="shared" si="4"/>
        <v>#NAME?</v>
      </c>
      <c r="DB74" s="183" t="e">
        <f t="shared" si="5"/>
        <v>#NAME?</v>
      </c>
      <c r="DF74" s="180" t="e">
        <f t="shared" si="36"/>
        <v>#NAME?</v>
      </c>
    </row>
    <row r="75" spans="1:110">
      <c r="A75" s="73" t="s">
        <v>6</v>
      </c>
      <c r="B75" s="60" t="s">
        <v>269</v>
      </c>
      <c r="C75" s="61" t="s">
        <v>270</v>
      </c>
      <c r="D75" s="62">
        <v>26449</v>
      </c>
      <c r="E75" s="64">
        <v>0</v>
      </c>
      <c r="F75" s="65">
        <v>42318</v>
      </c>
      <c r="G75" s="66" t="s">
        <v>112</v>
      </c>
      <c r="H75" s="66" t="s">
        <v>113</v>
      </c>
      <c r="I75" s="67" t="s">
        <v>174</v>
      </c>
      <c r="J75" s="67" t="s">
        <v>115</v>
      </c>
      <c r="K75" s="67" t="s">
        <v>271</v>
      </c>
      <c r="L75" s="67" t="s">
        <v>117</v>
      </c>
      <c r="M75" s="67">
        <v>1</v>
      </c>
      <c r="N75" s="67"/>
      <c r="O75" s="68" t="s">
        <v>118</v>
      </c>
      <c r="P75" s="69" t="s">
        <v>119</v>
      </c>
      <c r="Q75" s="69"/>
      <c r="R75" s="70">
        <v>0</v>
      </c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155">
        <f t="shared" si="12"/>
        <v>21</v>
      </c>
      <c r="BC75" s="156">
        <v>21</v>
      </c>
      <c r="BD75" s="157">
        <f t="shared" si="13"/>
        <v>0</v>
      </c>
      <c r="BE75" s="155">
        <f t="shared" si="14"/>
        <v>0</v>
      </c>
      <c r="BF75" s="157">
        <f t="shared" si="15"/>
        <v>0</v>
      </c>
      <c r="BG75" s="155">
        <f t="shared" si="16"/>
        <v>0</v>
      </c>
      <c r="BH75" s="155"/>
      <c r="BI75" s="157">
        <f t="shared" si="6"/>
        <v>168</v>
      </c>
      <c r="BJ75" s="157"/>
      <c r="BK75" s="157"/>
      <c r="BL75" s="157"/>
      <c r="BM75" s="161" t="e">
        <v>#NAME?</v>
      </c>
      <c r="BN75" s="162" t="e">
        <f t="shared" si="17"/>
        <v>#NAME?</v>
      </c>
      <c r="BO75" s="163">
        <f t="shared" si="18"/>
        <v>0</v>
      </c>
      <c r="BP75" s="164" t="e">
        <f t="shared" si="19"/>
        <v>#NAME?</v>
      </c>
      <c r="BQ75" s="165" t="e">
        <v>#NAME?</v>
      </c>
      <c r="BR75" s="166"/>
      <c r="BS75" s="167" t="str">
        <f t="shared" si="20"/>
        <v xml:space="preserve"> </v>
      </c>
      <c r="BT75" s="168" t="str">
        <f t="shared" si="21"/>
        <v/>
      </c>
      <c r="BU75" s="168" t="str">
        <f t="shared" si="7"/>
        <v/>
      </c>
      <c r="BV75" s="168" t="str">
        <f t="shared" si="8"/>
        <v/>
      </c>
      <c r="BW75" s="169" t="str">
        <f t="shared" si="9"/>
        <v/>
      </c>
      <c r="BX75" s="165" t="e">
        <v>#NAME?</v>
      </c>
      <c r="BY75" s="157"/>
      <c r="BZ75" s="170" t="e">
        <v>#NAME?</v>
      </c>
      <c r="CA75" s="170" t="e">
        <v>#NAME?</v>
      </c>
      <c r="CB75" s="157"/>
      <c r="CC75" s="170" t="e">
        <v>#NAME?</v>
      </c>
      <c r="CD75" s="171" t="e">
        <f t="shared" si="22"/>
        <v>#NAME?</v>
      </c>
      <c r="CE75" s="157" t="e">
        <f t="shared" si="23"/>
        <v>#NAME?</v>
      </c>
      <c r="CF75" s="165" t="e">
        <f t="shared" si="24"/>
        <v>#NAME?</v>
      </c>
      <c r="CG75" s="172" t="e">
        <v>#NAME?</v>
      </c>
      <c r="CH75" s="172" t="e">
        <v>#NAME?</v>
      </c>
      <c r="CI75" s="173" t="e">
        <v>#NAME?</v>
      </c>
      <c r="CJ75" s="173"/>
      <c r="CK75" s="172" t="e">
        <v>#NAME?</v>
      </c>
      <c r="CL75" s="172" t="e">
        <v>#NAME?</v>
      </c>
      <c r="CM75" s="173" t="e">
        <f t="shared" si="25"/>
        <v>#NAME?</v>
      </c>
      <c r="CN75" s="172">
        <f t="shared" si="26"/>
        <v>28</v>
      </c>
      <c r="CO75" s="173">
        <f t="shared" si="10"/>
        <v>0</v>
      </c>
      <c r="CP75" s="174">
        <f t="shared" si="27"/>
        <v>5</v>
      </c>
      <c r="CQ75" s="172" t="e">
        <f t="shared" si="35"/>
        <v>#NAME?</v>
      </c>
      <c r="CR75" s="173"/>
      <c r="CS75" s="175" t="e">
        <f t="shared" si="29"/>
        <v>#NAME?</v>
      </c>
      <c r="CT75" s="173" t="e">
        <f t="shared" si="30"/>
        <v>#NAME?</v>
      </c>
      <c r="CU75" s="173" t="e">
        <f t="shared" si="31"/>
        <v>#NAME?</v>
      </c>
      <c r="CV75" s="172" t="e">
        <f t="shared" si="32"/>
        <v>#NAME?</v>
      </c>
      <c r="CW75" s="173" t="e">
        <v>#NAME?</v>
      </c>
      <c r="CX75" s="173" t="e">
        <f t="shared" si="33"/>
        <v>#NAME?</v>
      </c>
      <c r="CY75" s="176">
        <f t="shared" si="34"/>
        <v>0</v>
      </c>
      <c r="CZ75" s="181" t="e">
        <f t="shared" si="3"/>
        <v>#NAME?</v>
      </c>
      <c r="DA75" s="182" t="e">
        <f t="shared" si="4"/>
        <v>#NAME?</v>
      </c>
      <c r="DB75" s="183" t="e">
        <f t="shared" si="5"/>
        <v>#NAME?</v>
      </c>
      <c r="DF75" s="180" t="e">
        <f t="shared" si="36"/>
        <v>#NAME?</v>
      </c>
    </row>
    <row r="76" spans="1:110">
      <c r="A76" s="73" t="s">
        <v>6</v>
      </c>
      <c r="B76" s="60" t="s">
        <v>272</v>
      </c>
      <c r="C76" s="61" t="s">
        <v>273</v>
      </c>
      <c r="D76" s="62">
        <v>31926</v>
      </c>
      <c r="E76" s="64">
        <v>0</v>
      </c>
      <c r="F76" s="65">
        <v>42369</v>
      </c>
      <c r="G76" s="66" t="s">
        <v>112</v>
      </c>
      <c r="H76" s="66" t="s">
        <v>113</v>
      </c>
      <c r="I76" s="67" t="s">
        <v>114</v>
      </c>
      <c r="J76" s="67" t="s">
        <v>115</v>
      </c>
      <c r="K76" s="67" t="s">
        <v>274</v>
      </c>
      <c r="L76" s="67" t="s">
        <v>117</v>
      </c>
      <c r="M76" s="67">
        <v>1</v>
      </c>
      <c r="N76" s="67"/>
      <c r="O76" s="68" t="s">
        <v>118</v>
      </c>
      <c r="P76" s="69" t="s">
        <v>119</v>
      </c>
      <c r="Q76" s="69"/>
      <c r="R76" s="70">
        <v>0</v>
      </c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155">
        <f t="shared" si="12"/>
        <v>22</v>
      </c>
      <c r="BC76" s="156">
        <v>22</v>
      </c>
      <c r="BD76" s="157">
        <f t="shared" si="13"/>
        <v>0</v>
      </c>
      <c r="BE76" s="155">
        <f t="shared" si="14"/>
        <v>0</v>
      </c>
      <c r="BF76" s="157">
        <f t="shared" si="15"/>
        <v>0</v>
      </c>
      <c r="BG76" s="155">
        <f t="shared" si="16"/>
        <v>0</v>
      </c>
      <c r="BH76" s="155"/>
      <c r="BI76" s="157">
        <f t="shared" si="6"/>
        <v>176</v>
      </c>
      <c r="BJ76" s="157"/>
      <c r="BK76" s="157"/>
      <c r="BL76" s="157"/>
      <c r="BM76" s="161" t="e">
        <v>#NAME?</v>
      </c>
      <c r="BN76" s="162" t="e">
        <f t="shared" si="17"/>
        <v>#NAME?</v>
      </c>
      <c r="BO76" s="163">
        <f t="shared" si="18"/>
        <v>0</v>
      </c>
      <c r="BP76" s="164" t="e">
        <f t="shared" si="19"/>
        <v>#NAME?</v>
      </c>
      <c r="BQ76" s="165" t="e">
        <v>#NAME?</v>
      </c>
      <c r="BR76" s="166"/>
      <c r="BS76" s="167" t="str">
        <f t="shared" si="20"/>
        <v xml:space="preserve"> </v>
      </c>
      <c r="BT76" s="168" t="str">
        <f t="shared" si="21"/>
        <v/>
      </c>
      <c r="BU76" s="168" t="str">
        <f t="shared" si="7"/>
        <v/>
      </c>
      <c r="BV76" s="168" t="str">
        <f t="shared" si="8"/>
        <v/>
      </c>
      <c r="BW76" s="169" t="str">
        <f t="shared" si="9"/>
        <v/>
      </c>
      <c r="BX76" s="165" t="e">
        <v>#NAME?</v>
      </c>
      <c r="BY76" s="157"/>
      <c r="BZ76" s="170" t="e">
        <v>#NAME?</v>
      </c>
      <c r="CA76" s="170" t="e">
        <v>#NAME?</v>
      </c>
      <c r="CB76" s="157"/>
      <c r="CC76" s="170" t="e">
        <v>#NAME?</v>
      </c>
      <c r="CD76" s="171" t="e">
        <f t="shared" si="22"/>
        <v>#NAME?</v>
      </c>
      <c r="CE76" s="157" t="e">
        <f t="shared" si="23"/>
        <v>#NAME?</v>
      </c>
      <c r="CF76" s="165" t="e">
        <f t="shared" si="24"/>
        <v>#NAME?</v>
      </c>
      <c r="CG76" s="172" t="e">
        <v>#NAME?</v>
      </c>
      <c r="CH76" s="172" t="e">
        <v>#NAME?</v>
      </c>
      <c r="CI76" s="173" t="e">
        <v>#NAME?</v>
      </c>
      <c r="CJ76" s="173"/>
      <c r="CK76" s="172" t="e">
        <v>#NAME?</v>
      </c>
      <c r="CL76" s="172" t="e">
        <v>#NAME?</v>
      </c>
      <c r="CM76" s="173" t="e">
        <f t="shared" si="25"/>
        <v>#NAME?</v>
      </c>
      <c r="CN76" s="172">
        <f t="shared" si="26"/>
        <v>29.333333333333332</v>
      </c>
      <c r="CO76" s="173">
        <f t="shared" si="10"/>
        <v>0</v>
      </c>
      <c r="CP76" s="174">
        <f t="shared" si="27"/>
        <v>5</v>
      </c>
      <c r="CQ76" s="172" t="e">
        <f t="shared" si="35"/>
        <v>#NAME?</v>
      </c>
      <c r="CR76" s="173"/>
      <c r="CS76" s="175" t="e">
        <f t="shared" si="29"/>
        <v>#NAME?</v>
      </c>
      <c r="CT76" s="173" t="e">
        <f t="shared" si="30"/>
        <v>#NAME?</v>
      </c>
      <c r="CU76" s="173" t="e">
        <f t="shared" si="31"/>
        <v>#NAME?</v>
      </c>
      <c r="CV76" s="172" t="e">
        <f t="shared" si="32"/>
        <v>#NAME?</v>
      </c>
      <c r="CW76" s="173" t="e">
        <v>#NAME?</v>
      </c>
      <c r="CX76" s="173" t="e">
        <f t="shared" si="33"/>
        <v>#NAME?</v>
      </c>
      <c r="CY76" s="176">
        <f t="shared" si="34"/>
        <v>0</v>
      </c>
      <c r="CZ76" s="181" t="e">
        <f t="shared" si="3"/>
        <v>#NAME?</v>
      </c>
      <c r="DA76" s="182" t="e">
        <f t="shared" si="4"/>
        <v>#NAME?</v>
      </c>
      <c r="DB76" s="183" t="e">
        <f t="shared" si="5"/>
        <v>#NAME?</v>
      </c>
      <c r="DF76" s="180" t="e">
        <f t="shared" si="36"/>
        <v>#NAME?</v>
      </c>
    </row>
    <row r="77" spans="1:110">
      <c r="A77" s="73" t="s">
        <v>6</v>
      </c>
      <c r="B77" s="60" t="s">
        <v>275</v>
      </c>
      <c r="C77" s="61" t="s">
        <v>276</v>
      </c>
      <c r="D77" s="62">
        <v>25708</v>
      </c>
      <c r="E77" s="64">
        <v>0</v>
      </c>
      <c r="F77" s="65">
        <v>42256</v>
      </c>
      <c r="G77" s="66" t="s">
        <v>112</v>
      </c>
      <c r="H77" s="66" t="s">
        <v>113</v>
      </c>
      <c r="I77" s="67" t="s">
        <v>128</v>
      </c>
      <c r="J77" s="67" t="s">
        <v>115</v>
      </c>
      <c r="K77" s="67" t="s">
        <v>277</v>
      </c>
      <c r="L77" s="67" t="s">
        <v>117</v>
      </c>
      <c r="M77" s="67">
        <v>1</v>
      </c>
      <c r="N77" s="67"/>
      <c r="O77" s="68" t="s">
        <v>118</v>
      </c>
      <c r="P77" s="69" t="s">
        <v>119</v>
      </c>
      <c r="Q77" s="69"/>
      <c r="R77" s="70">
        <v>0</v>
      </c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155">
        <f t="shared" si="12"/>
        <v>22</v>
      </c>
      <c r="BC77" s="156">
        <v>22</v>
      </c>
      <c r="BD77" s="157">
        <f t="shared" si="13"/>
        <v>0</v>
      </c>
      <c r="BE77" s="155">
        <f t="shared" si="14"/>
        <v>0</v>
      </c>
      <c r="BF77" s="157">
        <f t="shared" si="15"/>
        <v>0</v>
      </c>
      <c r="BG77" s="155">
        <f t="shared" si="16"/>
        <v>0</v>
      </c>
      <c r="BH77" s="155"/>
      <c r="BI77" s="157">
        <f t="shared" si="6"/>
        <v>176</v>
      </c>
      <c r="BJ77" s="157"/>
      <c r="BK77" s="157"/>
      <c r="BL77" s="157"/>
      <c r="BM77" s="161" t="e">
        <v>#NAME?</v>
      </c>
      <c r="BN77" s="162" t="e">
        <f t="shared" si="17"/>
        <v>#NAME?</v>
      </c>
      <c r="BO77" s="163">
        <f t="shared" si="18"/>
        <v>0</v>
      </c>
      <c r="BP77" s="164" t="e">
        <f t="shared" si="19"/>
        <v>#NAME?</v>
      </c>
      <c r="BQ77" s="165" t="e">
        <v>#NAME?</v>
      </c>
      <c r="BR77" s="166"/>
      <c r="BS77" s="167" t="str">
        <f t="shared" si="20"/>
        <v xml:space="preserve"> </v>
      </c>
      <c r="BT77" s="168" t="str">
        <f t="shared" si="21"/>
        <v/>
      </c>
      <c r="BU77" s="168" t="str">
        <f t="shared" si="7"/>
        <v/>
      </c>
      <c r="BV77" s="168" t="str">
        <f t="shared" si="8"/>
        <v/>
      </c>
      <c r="BW77" s="169" t="str">
        <f t="shared" si="9"/>
        <v/>
      </c>
      <c r="BX77" s="165" t="e">
        <v>#NAME?</v>
      </c>
      <c r="BY77" s="157"/>
      <c r="BZ77" s="170" t="e">
        <v>#NAME?</v>
      </c>
      <c r="CA77" s="170" t="e">
        <v>#NAME?</v>
      </c>
      <c r="CB77" s="157"/>
      <c r="CC77" s="170" t="e">
        <v>#NAME?</v>
      </c>
      <c r="CD77" s="171" t="e">
        <f t="shared" si="22"/>
        <v>#NAME?</v>
      </c>
      <c r="CE77" s="157" t="e">
        <f t="shared" si="23"/>
        <v>#NAME?</v>
      </c>
      <c r="CF77" s="165" t="e">
        <f t="shared" si="24"/>
        <v>#NAME?</v>
      </c>
      <c r="CG77" s="172" t="e">
        <v>#NAME?</v>
      </c>
      <c r="CH77" s="172" t="e">
        <v>#NAME?</v>
      </c>
      <c r="CI77" s="173" t="e">
        <v>#NAME?</v>
      </c>
      <c r="CJ77" s="173"/>
      <c r="CK77" s="172" t="e">
        <v>#NAME?</v>
      </c>
      <c r="CL77" s="172" t="e">
        <v>#NAME?</v>
      </c>
      <c r="CM77" s="173" t="e">
        <f t="shared" si="25"/>
        <v>#NAME?</v>
      </c>
      <c r="CN77" s="172">
        <f t="shared" si="26"/>
        <v>29.333333333333332</v>
      </c>
      <c r="CO77" s="173">
        <f t="shared" si="10"/>
        <v>0</v>
      </c>
      <c r="CP77" s="174">
        <f t="shared" si="27"/>
        <v>5</v>
      </c>
      <c r="CQ77" s="172" t="e">
        <f t="shared" si="35"/>
        <v>#NAME?</v>
      </c>
      <c r="CR77" s="173"/>
      <c r="CS77" s="175" t="e">
        <f t="shared" si="29"/>
        <v>#NAME?</v>
      </c>
      <c r="CT77" s="173" t="e">
        <f t="shared" si="30"/>
        <v>#NAME?</v>
      </c>
      <c r="CU77" s="173" t="e">
        <f t="shared" si="31"/>
        <v>#NAME?</v>
      </c>
      <c r="CV77" s="172" t="e">
        <f t="shared" si="32"/>
        <v>#NAME?</v>
      </c>
      <c r="CW77" s="173" t="e">
        <v>#NAME?</v>
      </c>
      <c r="CX77" s="173" t="e">
        <f t="shared" si="33"/>
        <v>#NAME?</v>
      </c>
      <c r="CY77" s="176">
        <f t="shared" si="34"/>
        <v>0</v>
      </c>
      <c r="CZ77" s="181" t="e">
        <f t="shared" si="3"/>
        <v>#NAME?</v>
      </c>
      <c r="DA77" s="182" t="e">
        <f t="shared" si="4"/>
        <v>#NAME?</v>
      </c>
      <c r="DB77" s="183" t="e">
        <f t="shared" si="5"/>
        <v>#NAME?</v>
      </c>
      <c r="DF77" s="180" t="e">
        <f t="shared" si="36"/>
        <v>#NAME?</v>
      </c>
    </row>
    <row r="78" spans="1:110">
      <c r="A78" s="73" t="s">
        <v>6</v>
      </c>
      <c r="B78" s="60" t="s">
        <v>278</v>
      </c>
      <c r="C78" s="61" t="s">
        <v>279</v>
      </c>
      <c r="D78" s="62">
        <v>26407</v>
      </c>
      <c r="E78" s="64">
        <v>0</v>
      </c>
      <c r="F78" s="65">
        <v>42256</v>
      </c>
      <c r="G78" s="66" t="s">
        <v>112</v>
      </c>
      <c r="H78" s="66" t="s">
        <v>113</v>
      </c>
      <c r="I78" s="67" t="s">
        <v>128</v>
      </c>
      <c r="J78" s="67" t="s">
        <v>115</v>
      </c>
      <c r="K78" s="67" t="s">
        <v>280</v>
      </c>
      <c r="L78" s="67" t="s">
        <v>117</v>
      </c>
      <c r="M78" s="67">
        <v>1</v>
      </c>
      <c r="N78" s="67"/>
      <c r="O78" s="68" t="s">
        <v>118</v>
      </c>
      <c r="P78" s="69" t="s">
        <v>119</v>
      </c>
      <c r="Q78" s="69"/>
      <c r="R78" s="70">
        <v>0</v>
      </c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155">
        <f t="shared" si="12"/>
        <v>22</v>
      </c>
      <c r="BC78" s="156">
        <v>22</v>
      </c>
      <c r="BD78" s="157">
        <f t="shared" si="13"/>
        <v>0</v>
      </c>
      <c r="BE78" s="155">
        <f t="shared" si="14"/>
        <v>0</v>
      </c>
      <c r="BF78" s="157">
        <f t="shared" si="15"/>
        <v>0</v>
      </c>
      <c r="BG78" s="155">
        <f t="shared" si="16"/>
        <v>0</v>
      </c>
      <c r="BH78" s="155"/>
      <c r="BI78" s="157">
        <f t="shared" si="6"/>
        <v>176</v>
      </c>
      <c r="BJ78" s="157"/>
      <c r="BK78" s="157"/>
      <c r="BL78" s="157"/>
      <c r="BM78" s="161" t="e">
        <v>#NAME?</v>
      </c>
      <c r="BN78" s="162" t="e">
        <f t="shared" si="17"/>
        <v>#NAME?</v>
      </c>
      <c r="BO78" s="163">
        <f t="shared" si="18"/>
        <v>0</v>
      </c>
      <c r="BP78" s="164" t="e">
        <f t="shared" si="19"/>
        <v>#NAME?</v>
      </c>
      <c r="BQ78" s="165" t="e">
        <v>#NAME?</v>
      </c>
      <c r="BR78" s="166"/>
      <c r="BS78" s="167" t="str">
        <f t="shared" si="20"/>
        <v xml:space="preserve"> </v>
      </c>
      <c r="BT78" s="168" t="str">
        <f t="shared" si="21"/>
        <v/>
      </c>
      <c r="BU78" s="168" t="str">
        <f t="shared" si="7"/>
        <v/>
      </c>
      <c r="BV78" s="168" t="str">
        <f t="shared" si="8"/>
        <v/>
      </c>
      <c r="BW78" s="169" t="str">
        <f t="shared" si="9"/>
        <v/>
      </c>
      <c r="BX78" s="165" t="e">
        <v>#NAME?</v>
      </c>
      <c r="BY78" s="157"/>
      <c r="BZ78" s="170" t="e">
        <v>#NAME?</v>
      </c>
      <c r="CA78" s="170" t="e">
        <v>#NAME?</v>
      </c>
      <c r="CB78" s="157"/>
      <c r="CC78" s="170" t="e">
        <v>#NAME?</v>
      </c>
      <c r="CD78" s="171" t="e">
        <f t="shared" si="22"/>
        <v>#NAME?</v>
      </c>
      <c r="CE78" s="157" t="e">
        <f t="shared" si="23"/>
        <v>#NAME?</v>
      </c>
      <c r="CF78" s="165" t="e">
        <f t="shared" si="24"/>
        <v>#NAME?</v>
      </c>
      <c r="CG78" s="172" t="e">
        <v>#NAME?</v>
      </c>
      <c r="CH78" s="172" t="e">
        <v>#NAME?</v>
      </c>
      <c r="CI78" s="173" t="e">
        <v>#NAME?</v>
      </c>
      <c r="CJ78" s="173"/>
      <c r="CK78" s="172" t="e">
        <v>#NAME?</v>
      </c>
      <c r="CL78" s="172" t="e">
        <v>#NAME?</v>
      </c>
      <c r="CM78" s="173" t="e">
        <f t="shared" si="25"/>
        <v>#NAME?</v>
      </c>
      <c r="CN78" s="172">
        <f t="shared" si="26"/>
        <v>29.333333333333332</v>
      </c>
      <c r="CO78" s="173">
        <f t="shared" si="10"/>
        <v>0</v>
      </c>
      <c r="CP78" s="174">
        <f t="shared" si="27"/>
        <v>5</v>
      </c>
      <c r="CQ78" s="172" t="e">
        <f t="shared" si="35"/>
        <v>#NAME?</v>
      </c>
      <c r="CR78" s="173"/>
      <c r="CS78" s="175" t="e">
        <f t="shared" si="29"/>
        <v>#NAME?</v>
      </c>
      <c r="CT78" s="173" t="e">
        <f t="shared" si="30"/>
        <v>#NAME?</v>
      </c>
      <c r="CU78" s="173" t="e">
        <f t="shared" si="31"/>
        <v>#NAME?</v>
      </c>
      <c r="CV78" s="172" t="e">
        <f t="shared" si="32"/>
        <v>#NAME?</v>
      </c>
      <c r="CW78" s="173" t="e">
        <v>#NAME?</v>
      </c>
      <c r="CX78" s="173" t="e">
        <f t="shared" si="33"/>
        <v>#NAME?</v>
      </c>
      <c r="CY78" s="176">
        <f t="shared" si="34"/>
        <v>0</v>
      </c>
      <c r="CZ78" s="181" t="e">
        <f t="shared" ref="CZ78:CZ141" si="37">IF(AND(CE78=2,H78="EMPLEADO"),(CD78-SUM(BX78:CA78)),IF(AND(CE78=2,H78&lt;&gt;"EMPLEADO"),(CD78-SUM(BW78:CA78)),""))</f>
        <v>#NAME?</v>
      </c>
      <c r="DA78" s="182" t="e">
        <f t="shared" ref="DA78:DA141" si="38">IF(AND(CE78=2,H78&lt;&gt;"EMPLEADO"),(CG78+CL78+CW78),IF(AND(CE78=2,H78="EMPLEADO"),CG78,""))</f>
        <v>#NAME?</v>
      </c>
      <c r="DB78" s="183" t="e">
        <f t="shared" ref="DB78:DB141" si="39">IF(CE78=2,CH78+CK78,"")</f>
        <v>#NAME?</v>
      </c>
      <c r="DF78" s="180" t="e">
        <f t="shared" si="36"/>
        <v>#NAME?</v>
      </c>
    </row>
    <row r="79" spans="1:110">
      <c r="A79" s="73" t="s">
        <v>6</v>
      </c>
      <c r="B79" s="60" t="s">
        <v>281</v>
      </c>
      <c r="C79" s="61" t="s">
        <v>282</v>
      </c>
      <c r="D79" s="62">
        <v>25473</v>
      </c>
      <c r="E79" s="64">
        <v>0</v>
      </c>
      <c r="F79" s="65">
        <v>42327</v>
      </c>
      <c r="G79" s="66" t="s">
        <v>112</v>
      </c>
      <c r="H79" s="66" t="s">
        <v>113</v>
      </c>
      <c r="I79" s="67" t="s">
        <v>128</v>
      </c>
      <c r="J79" s="67" t="s">
        <v>115</v>
      </c>
      <c r="K79" s="67" t="s">
        <v>283</v>
      </c>
      <c r="L79" s="67" t="s">
        <v>117</v>
      </c>
      <c r="M79" s="67">
        <v>1</v>
      </c>
      <c r="N79" s="67"/>
      <c r="O79" s="68" t="s">
        <v>118</v>
      </c>
      <c r="P79" s="69" t="s">
        <v>119</v>
      </c>
      <c r="Q79" s="69"/>
      <c r="R79" s="70">
        <v>0</v>
      </c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155">
        <f t="shared" si="12"/>
        <v>22</v>
      </c>
      <c r="BC79" s="156">
        <v>22</v>
      </c>
      <c r="BD79" s="157">
        <f t="shared" si="13"/>
        <v>0</v>
      </c>
      <c r="BE79" s="155">
        <f t="shared" si="14"/>
        <v>0</v>
      </c>
      <c r="BF79" s="157">
        <f t="shared" si="15"/>
        <v>0</v>
      </c>
      <c r="BG79" s="155">
        <f t="shared" si="16"/>
        <v>0</v>
      </c>
      <c r="BH79" s="155"/>
      <c r="BI79" s="157">
        <f t="shared" ref="BI79:BI142" si="40">+BC79*8</f>
        <v>176</v>
      </c>
      <c r="BJ79" s="157"/>
      <c r="BK79" s="157"/>
      <c r="BL79" s="157"/>
      <c r="BM79" s="161" t="e">
        <v>#NAME?</v>
      </c>
      <c r="BN79" s="162" t="e">
        <f t="shared" si="17"/>
        <v>#NAME?</v>
      </c>
      <c r="BO79" s="163">
        <f t="shared" si="18"/>
        <v>0</v>
      </c>
      <c r="BP79" s="164" t="e">
        <f t="shared" si="19"/>
        <v>#NAME?</v>
      </c>
      <c r="BQ79" s="165" t="e">
        <v>#NAME?</v>
      </c>
      <c r="BR79" s="166"/>
      <c r="BS79" s="167" t="str">
        <f t="shared" si="20"/>
        <v xml:space="preserve"> </v>
      </c>
      <c r="BT79" s="168" t="str">
        <f t="shared" si="21"/>
        <v/>
      </c>
      <c r="BU79" s="168" t="str">
        <f t="shared" ref="BU79:BU142" si="41">IF(AND(B79&gt;0,BK79&gt;0),((BM79/8)*(BK79*2)),"")</f>
        <v/>
      </c>
      <c r="BV79" s="168" t="str">
        <f t="shared" ref="BV79:BV142" si="42">IF(AND(B79&gt;0,BL79&gt;0),((BM79/8)*(BL79*1.35)),"")</f>
        <v/>
      </c>
      <c r="BW79" s="169" t="str">
        <f t="shared" ref="BW79:BW142" si="43">IF(AND(R79&gt;=1,H79="EMPLEADO"),$BW$12*10%,IF(AND(H79="PEON",R79&gt;=1),(BM79*30/360*BB79*R79),IF(AND(H79="OFICIAL",R79&gt;=1),(BM79*30/360*BB79*R79),IF(AND(H79="OPERARIO",R79&gt;=1),(BM79*30/360*BB79*R79),""))))</f>
        <v/>
      </c>
      <c r="BX79" s="165" t="e">
        <v>#NAME?</v>
      </c>
      <c r="BY79" s="157"/>
      <c r="BZ79" s="170" t="e">
        <v>#NAME?</v>
      </c>
      <c r="CA79" s="170" t="e">
        <v>#NAME?</v>
      </c>
      <c r="CB79" s="157"/>
      <c r="CC79" s="170" t="e">
        <v>#NAME?</v>
      </c>
      <c r="CD79" s="171" t="e">
        <f t="shared" si="22"/>
        <v>#NAME?</v>
      </c>
      <c r="CE79" s="157" t="e">
        <f t="shared" si="23"/>
        <v>#NAME?</v>
      </c>
      <c r="CF79" s="165" t="e">
        <f t="shared" si="24"/>
        <v>#NAME?</v>
      </c>
      <c r="CG79" s="172" t="e">
        <v>#NAME?</v>
      </c>
      <c r="CH79" s="172" t="e">
        <v>#NAME?</v>
      </c>
      <c r="CI79" s="173" t="e">
        <v>#NAME?</v>
      </c>
      <c r="CJ79" s="173"/>
      <c r="CK79" s="172" t="e">
        <v>#NAME?</v>
      </c>
      <c r="CL79" s="172" t="e">
        <v>#NAME?</v>
      </c>
      <c r="CM79" s="173" t="e">
        <f t="shared" si="25"/>
        <v>#NAME?</v>
      </c>
      <c r="CN79" s="172">
        <f t="shared" si="26"/>
        <v>29.333333333333332</v>
      </c>
      <c r="CO79" s="173">
        <f t="shared" ref="CO79:CO142" si="44">IF(AND(B79&lt;&gt;"",N79&lt;&gt;"",BB79&gt;=5,BB79&lt;=17),15,0)</f>
        <v>0</v>
      </c>
      <c r="CP79" s="174">
        <f t="shared" si="27"/>
        <v>5</v>
      </c>
      <c r="CQ79" s="172" t="e">
        <f t="shared" si="35"/>
        <v>#NAME?</v>
      </c>
      <c r="CR79" s="173"/>
      <c r="CS79" s="175" t="e">
        <f t="shared" si="29"/>
        <v>#NAME?</v>
      </c>
      <c r="CT79" s="173" t="e">
        <f t="shared" si="30"/>
        <v>#NAME?</v>
      </c>
      <c r="CU79" s="173" t="e">
        <f t="shared" si="31"/>
        <v>#NAME?</v>
      </c>
      <c r="CV79" s="172" t="e">
        <f t="shared" si="32"/>
        <v>#NAME?</v>
      </c>
      <c r="CW79" s="173" t="e">
        <v>#NAME?</v>
      </c>
      <c r="CX79" s="173" t="e">
        <f t="shared" si="33"/>
        <v>#NAME?</v>
      </c>
      <c r="CY79" s="176">
        <f t="shared" si="34"/>
        <v>0</v>
      </c>
      <c r="CZ79" s="181" t="e">
        <f t="shared" si="37"/>
        <v>#NAME?</v>
      </c>
      <c r="DA79" s="182" t="e">
        <f t="shared" si="38"/>
        <v>#NAME?</v>
      </c>
      <c r="DB79" s="183" t="e">
        <f t="shared" si="39"/>
        <v>#NAME?</v>
      </c>
      <c r="DF79" s="180" t="e">
        <f t="shared" si="36"/>
        <v>#NAME?</v>
      </c>
    </row>
    <row r="80" spans="1:110">
      <c r="A80" s="73" t="s">
        <v>6</v>
      </c>
      <c r="B80" s="60" t="s">
        <v>284</v>
      </c>
      <c r="C80" s="61" t="s">
        <v>285</v>
      </c>
      <c r="D80" s="62">
        <v>25861</v>
      </c>
      <c r="E80" s="64">
        <v>0</v>
      </c>
      <c r="F80" s="65">
        <v>42331</v>
      </c>
      <c r="G80" s="66" t="s">
        <v>112</v>
      </c>
      <c r="H80" s="66" t="s">
        <v>113</v>
      </c>
      <c r="I80" s="67" t="s">
        <v>122</v>
      </c>
      <c r="J80" s="67" t="s">
        <v>119</v>
      </c>
      <c r="K80" s="67">
        <v>0</v>
      </c>
      <c r="L80" s="67" t="s">
        <v>117</v>
      </c>
      <c r="M80" s="67">
        <v>1</v>
      </c>
      <c r="N80" s="67"/>
      <c r="O80" s="68" t="s">
        <v>118</v>
      </c>
      <c r="P80" s="69" t="s">
        <v>119</v>
      </c>
      <c r="Q80" s="69"/>
      <c r="R80" s="70">
        <v>0</v>
      </c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155">
        <f t="shared" ref="BB80:BB143" si="45">IF(B80&lt;&gt;"",COUNTIF(S80:BA80,"A")+COUNTIF(S80:BA80,"S")+BC80,"")</f>
        <v>19</v>
      </c>
      <c r="BC80" s="156">
        <v>19</v>
      </c>
      <c r="BD80" s="157">
        <f t="shared" ref="BD80:BD143" si="46">IF(B80&lt;&gt;"",COUNTIF(S80:BA80,"D"),"")</f>
        <v>0</v>
      </c>
      <c r="BE80" s="155">
        <f t="shared" ref="BE80:BE143" si="47">IF(B80&lt;&gt;"",COUNTIF(S80:BA80,"F"),"")</f>
        <v>0</v>
      </c>
      <c r="BF80" s="157">
        <f t="shared" ref="BF80:BF143" si="48">IF(B80&lt;&gt;"",COUNTIF(S80:BA80,"X"),"")</f>
        <v>0</v>
      </c>
      <c r="BG80" s="155">
        <f t="shared" ref="BG80:BG143" si="49">IF(BB80&lt;&gt;"",(COUNTIFS(S80:BA80,"A")+COUNTIFS(S80:BA80,"D")+COUNTIFS(S80:BA80,"F")+COUNTIFS(S80:BA80,"S")),"")</f>
        <v>0</v>
      </c>
      <c r="BH80" s="155"/>
      <c r="BI80" s="157">
        <f t="shared" si="40"/>
        <v>152</v>
      </c>
      <c r="BJ80" s="157"/>
      <c r="BK80" s="157"/>
      <c r="BL80" s="157"/>
      <c r="BM80" s="161" t="e">
        <v>#NAME?</v>
      </c>
      <c r="BN80" s="162" t="e">
        <f t="shared" ref="BN80:BN143" si="50">IF(AND(H80&lt;&gt;"EVENTUAL",O80="HABIL",BM80&lt;&gt;""),BB80*BM80,"")</f>
        <v>#NAME?</v>
      </c>
      <c r="BO80" s="163">
        <f t="shared" ref="BO80:BO143" si="51">IF(AND(H80="EVENTUAL",O80="HABIL",B80&lt;&gt;""),P80,0)</f>
        <v>0</v>
      </c>
      <c r="BP80" s="164" t="e">
        <f t="shared" ref="BP80:BP143" si="52">IF(AND(BB80&gt;0,O80="HABIL",BM80&lt;&gt;"",H80&lt;&gt;"EMPLEADO"),(BM80/6*BB80)," ")</f>
        <v>#NAME?</v>
      </c>
      <c r="BQ80" s="165" t="e">
        <v>#NAME?</v>
      </c>
      <c r="BR80" s="166"/>
      <c r="BS80" s="167" t="str">
        <f t="shared" ref="BS80:BS143" si="53">IF(AND(BF80&gt;0,O80="HABIL"),(P80/$B$1*-BF80)," ")</f>
        <v xml:space="preserve"> </v>
      </c>
      <c r="BT80" s="168" t="str">
        <f t="shared" ref="BT80:BT143" si="54">IF(AND(B80&gt;0,BJ80&gt;0),((BM80/8)*(BJ80*1.6)),"")</f>
        <v/>
      </c>
      <c r="BU80" s="168" t="str">
        <f t="shared" si="41"/>
        <v/>
      </c>
      <c r="BV80" s="168" t="str">
        <f t="shared" si="42"/>
        <v/>
      </c>
      <c r="BW80" s="169" t="str">
        <f t="shared" si="43"/>
        <v/>
      </c>
      <c r="BX80" s="165" t="e">
        <v>#NAME?</v>
      </c>
      <c r="BY80" s="157"/>
      <c r="BZ80" s="170" t="e">
        <v>#NAME?</v>
      </c>
      <c r="CA80" s="170" t="e">
        <v>#NAME?</v>
      </c>
      <c r="CB80" s="157"/>
      <c r="CC80" s="170" t="e">
        <v>#NAME?</v>
      </c>
      <c r="CD80" s="171" t="e">
        <f t="shared" ref="CD80:CD143" si="55">IF(AND(B80&lt;&gt;"",O80="HABIL"),(SUM(BN80:CC80)-BO80),0)</f>
        <v>#NAME?</v>
      </c>
      <c r="CE80" s="157" t="e">
        <f t="shared" ref="CE80:CE143" si="56">IF(AND(CD80&gt;0,I80="ONP"),1,IF(AND(CD80&gt;0,I80&lt;&gt;"ONP"),2,""))</f>
        <v>#NAME?</v>
      </c>
      <c r="CF80" s="165" t="e">
        <f t="shared" ref="CF80:CF143" si="57">IF(AND(CE80=1,O80="HABIL",H80="EMPLEADO"),(CD80-SUM(BX80:CA80))*$CF$13,IF(AND(CE80=1,O80="HABIL",H80&lt;&gt;"EMPLEADO"),(CD80-SUM(BW80:CA80))*$CF$13,0))</f>
        <v>#NAME?</v>
      </c>
      <c r="CG80" s="172" t="e">
        <v>#NAME?</v>
      </c>
      <c r="CH80" s="172" t="e">
        <v>#NAME?</v>
      </c>
      <c r="CI80" s="173" t="e">
        <v>#NAME?</v>
      </c>
      <c r="CJ80" s="173"/>
      <c r="CK80" s="172" t="e">
        <v>#NAME?</v>
      </c>
      <c r="CL80" s="172" t="e">
        <v>#NAME?</v>
      </c>
      <c r="CM80" s="173" t="e">
        <f t="shared" ref="CM80:CM143" si="58">IF(CE80=2,SUM(CG80:CK80)-SUM(CI80:CJ80),"")</f>
        <v>#NAME?</v>
      </c>
      <c r="CN80" s="172">
        <f t="shared" ref="CN80:CN143" si="59">IF(AND(B80&lt;&gt;"",O80&lt;&gt;"EMPLEADO",BB80&gt;=1,BB80&lt;=7),10/7*BB80,IF(AND(B80&lt;&gt;"",O80&lt;&gt;"EMPLEADO",BB80&gt;=8,BB80&lt;=30),40/30*BB80,0))</f>
        <v>25.333333333333332</v>
      </c>
      <c r="CO80" s="173">
        <f t="shared" si="44"/>
        <v>0</v>
      </c>
      <c r="CP80" s="174">
        <f t="shared" ref="CP80:CP143" si="60">IF(AND(B80&lt;&gt;"",L80="1",O80="HABIL",BB80&gt;0),5,"")</f>
        <v>5</v>
      </c>
      <c r="CQ80" s="172" t="e">
        <f t="shared" si="35"/>
        <v>#NAME?</v>
      </c>
      <c r="CR80" s="173"/>
      <c r="CS80" s="175" t="e">
        <f t="shared" ref="CS80:CS143" si="61">SUM(CF80:CL80)+SUM(CN80:CQ80)-SUM(CI80:CJ80)</f>
        <v>#NAME?</v>
      </c>
      <c r="CT80" s="173" t="e">
        <f t="shared" ref="CT80:CT143" si="62">IF(AND(B80&lt;&gt;"",O80&lt;&gt;"",BB80&lt;&gt;""),CD80-CS80,"")</f>
        <v>#NAME?</v>
      </c>
      <c r="CU80" s="173" t="e">
        <f t="shared" ref="CU80:CU143" si="63">IF(AND(BB80&lt;&gt;"",H80="EMPLEADO",(CD80-SUM(BX80:CA80))*9%&lt;67.5,(CD80-SUM(BX80:CA80))*9%&lt;&gt;0),67.5,IF(AND(BB80&lt;&gt;"",H80&lt;&gt;"EMPLEADO",(CD80-SUM(BW80:CA80))*9%&lt;67.5,(CD80-SUM(BW80:CA80))*9%&lt;&gt;0),67.5,(CD80-SUM(BX80:CA80))*9%))</f>
        <v>#NAME?</v>
      </c>
      <c r="CV80" s="172" t="e">
        <f t="shared" ref="CV80:CV143" si="64">IF(AND(B80&lt;&gt;"",H80&lt;&gt;"EMPLEADO",O80="HABIL",M80=1),(CD80-SUM(BX80:CA80))*1.53%,IF(AND(B80&lt;&gt;"",H80="EMPLEADO",O80="HABIL",M80=1),(CD80-SUM(BW80:CA80))*1.53%,""))</f>
        <v>#NAME?</v>
      </c>
      <c r="CW80" s="173" t="e">
        <v>#NAME?</v>
      </c>
      <c r="CX80" s="173" t="e">
        <f t="shared" ref="CX80:CX143" si="65">IF(CD80&gt;0,SUM(CU80:CW80),"")</f>
        <v>#NAME?</v>
      </c>
      <c r="CY80" s="176">
        <f t="shared" ref="CY80:CY143" si="66">IF(BB80&lt;&gt;"",(BG80+BD80-BF80),"")</f>
        <v>0</v>
      </c>
      <c r="CZ80" s="181" t="e">
        <f t="shared" si="37"/>
        <v>#NAME?</v>
      </c>
      <c r="DA80" s="182" t="e">
        <f t="shared" si="38"/>
        <v>#NAME?</v>
      </c>
      <c r="DB80" s="183" t="e">
        <f t="shared" si="39"/>
        <v>#NAME?</v>
      </c>
      <c r="DF80" s="180" t="e">
        <f t="shared" si="36"/>
        <v>#NAME?</v>
      </c>
    </row>
    <row r="81" spans="1:110">
      <c r="A81" s="73" t="s">
        <v>6</v>
      </c>
      <c r="B81" s="60" t="s">
        <v>286</v>
      </c>
      <c r="C81" s="61" t="s">
        <v>287</v>
      </c>
      <c r="D81" s="62">
        <v>28137</v>
      </c>
      <c r="E81" s="64">
        <v>0</v>
      </c>
      <c r="F81" s="65">
        <v>42331</v>
      </c>
      <c r="G81" s="66" t="s">
        <v>112</v>
      </c>
      <c r="H81" s="66" t="s">
        <v>137</v>
      </c>
      <c r="I81" s="67" t="s">
        <v>122</v>
      </c>
      <c r="J81" s="67" t="s">
        <v>119</v>
      </c>
      <c r="K81" s="67">
        <v>0</v>
      </c>
      <c r="L81" s="67" t="s">
        <v>117</v>
      </c>
      <c r="M81" s="67">
        <v>1</v>
      </c>
      <c r="N81" s="67"/>
      <c r="O81" s="68" t="s">
        <v>118</v>
      </c>
      <c r="P81" s="69" t="s">
        <v>119</v>
      </c>
      <c r="Q81" s="69"/>
      <c r="R81" s="70">
        <v>0</v>
      </c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155">
        <f t="shared" si="45"/>
        <v>22</v>
      </c>
      <c r="BC81" s="156">
        <v>22</v>
      </c>
      <c r="BD81" s="157">
        <f t="shared" si="46"/>
        <v>0</v>
      </c>
      <c r="BE81" s="155">
        <f t="shared" si="47"/>
        <v>0</v>
      </c>
      <c r="BF81" s="157">
        <f t="shared" si="48"/>
        <v>0</v>
      </c>
      <c r="BG81" s="155">
        <f t="shared" si="49"/>
        <v>0</v>
      </c>
      <c r="BH81" s="155"/>
      <c r="BI81" s="157">
        <f t="shared" si="40"/>
        <v>176</v>
      </c>
      <c r="BJ81" s="157"/>
      <c r="BK81" s="157"/>
      <c r="BL81" s="157"/>
      <c r="BM81" s="161" t="e">
        <v>#NAME?</v>
      </c>
      <c r="BN81" s="162" t="e">
        <f t="shared" si="50"/>
        <v>#NAME?</v>
      </c>
      <c r="BO81" s="163">
        <f t="shared" si="51"/>
        <v>0</v>
      </c>
      <c r="BP81" s="164" t="e">
        <f t="shared" si="52"/>
        <v>#NAME?</v>
      </c>
      <c r="BQ81" s="165" t="e">
        <v>#NAME?</v>
      </c>
      <c r="BR81" s="166"/>
      <c r="BS81" s="167" t="str">
        <f t="shared" si="53"/>
        <v xml:space="preserve"> </v>
      </c>
      <c r="BT81" s="168" t="str">
        <f t="shared" si="54"/>
        <v/>
      </c>
      <c r="BU81" s="168" t="str">
        <f t="shared" si="41"/>
        <v/>
      </c>
      <c r="BV81" s="168" t="str">
        <f t="shared" si="42"/>
        <v/>
      </c>
      <c r="BW81" s="169" t="str">
        <f t="shared" si="43"/>
        <v/>
      </c>
      <c r="BX81" s="165" t="e">
        <v>#NAME?</v>
      </c>
      <c r="BY81" s="157"/>
      <c r="BZ81" s="170" t="e">
        <v>#NAME?</v>
      </c>
      <c r="CA81" s="170" t="e">
        <v>#NAME?</v>
      </c>
      <c r="CB81" s="157"/>
      <c r="CC81" s="170" t="e">
        <v>#NAME?</v>
      </c>
      <c r="CD81" s="171" t="e">
        <f t="shared" si="55"/>
        <v>#NAME?</v>
      </c>
      <c r="CE81" s="157" t="e">
        <f t="shared" si="56"/>
        <v>#NAME?</v>
      </c>
      <c r="CF81" s="165" t="e">
        <f t="shared" si="57"/>
        <v>#NAME?</v>
      </c>
      <c r="CG81" s="172" t="e">
        <v>#NAME?</v>
      </c>
      <c r="CH81" s="172" t="e">
        <v>#NAME?</v>
      </c>
      <c r="CI81" s="173" t="e">
        <v>#NAME?</v>
      </c>
      <c r="CJ81" s="173"/>
      <c r="CK81" s="172" t="e">
        <v>#NAME?</v>
      </c>
      <c r="CL81" s="172" t="e">
        <v>#NAME?</v>
      </c>
      <c r="CM81" s="173" t="e">
        <f t="shared" si="58"/>
        <v>#NAME?</v>
      </c>
      <c r="CN81" s="172">
        <f t="shared" si="59"/>
        <v>29.333333333333332</v>
      </c>
      <c r="CO81" s="173">
        <f t="shared" si="44"/>
        <v>0</v>
      </c>
      <c r="CP81" s="174">
        <f t="shared" si="60"/>
        <v>5</v>
      </c>
      <c r="CQ81" s="172" t="e">
        <f t="shared" si="35"/>
        <v>#NAME?</v>
      </c>
      <c r="CR81" s="173"/>
      <c r="CS81" s="175" t="e">
        <f t="shared" si="61"/>
        <v>#NAME?</v>
      </c>
      <c r="CT81" s="173" t="e">
        <f t="shared" si="62"/>
        <v>#NAME?</v>
      </c>
      <c r="CU81" s="173" t="e">
        <f t="shared" si="63"/>
        <v>#NAME?</v>
      </c>
      <c r="CV81" s="172" t="e">
        <f t="shared" si="64"/>
        <v>#NAME?</v>
      </c>
      <c r="CW81" s="173" t="e">
        <v>#NAME?</v>
      </c>
      <c r="CX81" s="173" t="e">
        <f t="shared" si="65"/>
        <v>#NAME?</v>
      </c>
      <c r="CY81" s="176">
        <f t="shared" si="66"/>
        <v>0</v>
      </c>
      <c r="CZ81" s="181" t="e">
        <f t="shared" si="37"/>
        <v>#NAME?</v>
      </c>
      <c r="DA81" s="182" t="e">
        <f t="shared" si="38"/>
        <v>#NAME?</v>
      </c>
      <c r="DB81" s="183" t="e">
        <f t="shared" si="39"/>
        <v>#NAME?</v>
      </c>
      <c r="DF81" s="180" t="e">
        <f t="shared" si="36"/>
        <v>#NAME?</v>
      </c>
    </row>
    <row r="82" spans="1:110">
      <c r="A82" s="73" t="s">
        <v>6</v>
      </c>
      <c r="B82" s="60" t="s">
        <v>288</v>
      </c>
      <c r="C82" s="61" t="s">
        <v>289</v>
      </c>
      <c r="D82" s="62">
        <v>28573</v>
      </c>
      <c r="E82" s="64">
        <v>0</v>
      </c>
      <c r="F82" s="65">
        <v>42331</v>
      </c>
      <c r="G82" s="66" t="s">
        <v>112</v>
      </c>
      <c r="H82" s="66" t="s">
        <v>137</v>
      </c>
      <c r="I82" s="67" t="s">
        <v>128</v>
      </c>
      <c r="J82" s="67" t="s">
        <v>115</v>
      </c>
      <c r="K82" s="67" t="s">
        <v>290</v>
      </c>
      <c r="L82" s="67" t="s">
        <v>117</v>
      </c>
      <c r="M82" s="67">
        <v>1</v>
      </c>
      <c r="N82" s="67"/>
      <c r="O82" s="68" t="s">
        <v>118</v>
      </c>
      <c r="P82" s="69" t="s">
        <v>119</v>
      </c>
      <c r="Q82" s="69"/>
      <c r="R82" s="70">
        <v>0</v>
      </c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155">
        <f t="shared" si="45"/>
        <v>14</v>
      </c>
      <c r="BC82" s="156">
        <v>14</v>
      </c>
      <c r="BD82" s="157">
        <f t="shared" si="46"/>
        <v>0</v>
      </c>
      <c r="BE82" s="155">
        <f t="shared" si="47"/>
        <v>0</v>
      </c>
      <c r="BF82" s="157">
        <f t="shared" si="48"/>
        <v>0</v>
      </c>
      <c r="BG82" s="155">
        <f t="shared" si="49"/>
        <v>0</v>
      </c>
      <c r="BH82" s="155"/>
      <c r="BI82" s="157">
        <f t="shared" si="40"/>
        <v>112</v>
      </c>
      <c r="BJ82" s="157"/>
      <c r="BK82" s="157"/>
      <c r="BL82" s="157"/>
      <c r="BM82" s="161" t="e">
        <v>#NAME?</v>
      </c>
      <c r="BN82" s="162" t="e">
        <f t="shared" si="50"/>
        <v>#NAME?</v>
      </c>
      <c r="BO82" s="163">
        <f t="shared" si="51"/>
        <v>0</v>
      </c>
      <c r="BP82" s="164" t="e">
        <f t="shared" si="52"/>
        <v>#NAME?</v>
      </c>
      <c r="BQ82" s="165" t="e">
        <v>#NAME?</v>
      </c>
      <c r="BR82" s="166"/>
      <c r="BS82" s="167" t="str">
        <f t="shared" si="53"/>
        <v xml:space="preserve"> </v>
      </c>
      <c r="BT82" s="168" t="str">
        <f t="shared" si="54"/>
        <v/>
      </c>
      <c r="BU82" s="168" t="str">
        <f t="shared" si="41"/>
        <v/>
      </c>
      <c r="BV82" s="168" t="str">
        <f t="shared" si="42"/>
        <v/>
      </c>
      <c r="BW82" s="169" t="str">
        <f t="shared" si="43"/>
        <v/>
      </c>
      <c r="BX82" s="165" t="e">
        <v>#NAME?</v>
      </c>
      <c r="BY82" s="157"/>
      <c r="BZ82" s="170" t="e">
        <v>#NAME?</v>
      </c>
      <c r="CA82" s="170" t="e">
        <v>#NAME?</v>
      </c>
      <c r="CB82" s="157"/>
      <c r="CC82" s="170" t="e">
        <v>#NAME?</v>
      </c>
      <c r="CD82" s="171" t="e">
        <f t="shared" si="55"/>
        <v>#NAME?</v>
      </c>
      <c r="CE82" s="157" t="e">
        <f t="shared" si="56"/>
        <v>#NAME?</v>
      </c>
      <c r="CF82" s="165" t="e">
        <f t="shared" si="57"/>
        <v>#NAME?</v>
      </c>
      <c r="CG82" s="172" t="e">
        <v>#NAME?</v>
      </c>
      <c r="CH82" s="172" t="e">
        <v>#NAME?</v>
      </c>
      <c r="CI82" s="173" t="e">
        <v>#NAME?</v>
      </c>
      <c r="CJ82" s="173"/>
      <c r="CK82" s="172" t="e">
        <v>#NAME?</v>
      </c>
      <c r="CL82" s="172" t="e">
        <v>#NAME?</v>
      </c>
      <c r="CM82" s="173" t="e">
        <f t="shared" si="58"/>
        <v>#NAME?</v>
      </c>
      <c r="CN82" s="172">
        <f t="shared" si="59"/>
        <v>18.666666666666664</v>
      </c>
      <c r="CO82" s="173">
        <f t="shared" si="44"/>
        <v>0</v>
      </c>
      <c r="CP82" s="174">
        <f t="shared" si="60"/>
        <v>5</v>
      </c>
      <c r="CQ82" s="172" t="e">
        <f t="shared" si="35"/>
        <v>#NAME?</v>
      </c>
      <c r="CR82" s="173"/>
      <c r="CS82" s="175" t="e">
        <f t="shared" si="61"/>
        <v>#NAME?</v>
      </c>
      <c r="CT82" s="173" t="e">
        <f t="shared" si="62"/>
        <v>#NAME?</v>
      </c>
      <c r="CU82" s="173" t="e">
        <f t="shared" si="63"/>
        <v>#NAME?</v>
      </c>
      <c r="CV82" s="172" t="e">
        <f t="shared" si="64"/>
        <v>#NAME?</v>
      </c>
      <c r="CW82" s="173" t="e">
        <v>#NAME?</v>
      </c>
      <c r="CX82" s="173" t="e">
        <f t="shared" si="65"/>
        <v>#NAME?</v>
      </c>
      <c r="CY82" s="176">
        <f t="shared" si="66"/>
        <v>0</v>
      </c>
      <c r="CZ82" s="181" t="e">
        <f t="shared" si="37"/>
        <v>#NAME?</v>
      </c>
      <c r="DA82" s="182" t="e">
        <f t="shared" si="38"/>
        <v>#NAME?</v>
      </c>
      <c r="DB82" s="183" t="e">
        <f t="shared" si="39"/>
        <v>#NAME?</v>
      </c>
      <c r="DF82" s="180" t="e">
        <f t="shared" si="36"/>
        <v>#NAME?</v>
      </c>
    </row>
    <row r="83" spans="1:110">
      <c r="A83" s="73" t="s">
        <v>6</v>
      </c>
      <c r="B83" s="60" t="s">
        <v>291</v>
      </c>
      <c r="C83" s="61" t="s">
        <v>292</v>
      </c>
      <c r="D83" s="62">
        <v>25773</v>
      </c>
      <c r="E83" s="64">
        <v>0</v>
      </c>
      <c r="F83" s="65">
        <v>42334</v>
      </c>
      <c r="G83" s="66" t="s">
        <v>112</v>
      </c>
      <c r="H83" s="66" t="s">
        <v>113</v>
      </c>
      <c r="I83" s="67" t="s">
        <v>122</v>
      </c>
      <c r="J83" s="67" t="s">
        <v>119</v>
      </c>
      <c r="K83" s="67">
        <v>0</v>
      </c>
      <c r="L83" s="67" t="s">
        <v>117</v>
      </c>
      <c r="M83" s="67">
        <v>1</v>
      </c>
      <c r="N83" s="67"/>
      <c r="O83" s="68" t="s">
        <v>118</v>
      </c>
      <c r="P83" s="69" t="s">
        <v>119</v>
      </c>
      <c r="Q83" s="69"/>
      <c r="R83" s="70">
        <v>0</v>
      </c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155">
        <f t="shared" si="45"/>
        <v>21</v>
      </c>
      <c r="BC83" s="156">
        <v>21</v>
      </c>
      <c r="BD83" s="157">
        <f t="shared" si="46"/>
        <v>0</v>
      </c>
      <c r="BE83" s="155">
        <f t="shared" si="47"/>
        <v>0</v>
      </c>
      <c r="BF83" s="157">
        <f t="shared" si="48"/>
        <v>0</v>
      </c>
      <c r="BG83" s="155">
        <f t="shared" si="49"/>
        <v>0</v>
      </c>
      <c r="BH83" s="155"/>
      <c r="BI83" s="157">
        <f t="shared" si="40"/>
        <v>168</v>
      </c>
      <c r="BJ83" s="157"/>
      <c r="BK83" s="157"/>
      <c r="BL83" s="157"/>
      <c r="BM83" s="161" t="e">
        <v>#NAME?</v>
      </c>
      <c r="BN83" s="162" t="e">
        <f t="shared" si="50"/>
        <v>#NAME?</v>
      </c>
      <c r="BO83" s="163">
        <f t="shared" si="51"/>
        <v>0</v>
      </c>
      <c r="BP83" s="164" t="e">
        <f t="shared" si="52"/>
        <v>#NAME?</v>
      </c>
      <c r="BQ83" s="165" t="e">
        <v>#NAME?</v>
      </c>
      <c r="BR83" s="166"/>
      <c r="BS83" s="167" t="str">
        <f t="shared" si="53"/>
        <v xml:space="preserve"> </v>
      </c>
      <c r="BT83" s="168" t="str">
        <f t="shared" si="54"/>
        <v/>
      </c>
      <c r="BU83" s="168" t="str">
        <f t="shared" si="41"/>
        <v/>
      </c>
      <c r="BV83" s="168" t="str">
        <f t="shared" si="42"/>
        <v/>
      </c>
      <c r="BW83" s="169" t="str">
        <f t="shared" si="43"/>
        <v/>
      </c>
      <c r="BX83" s="165" t="e">
        <v>#NAME?</v>
      </c>
      <c r="BY83" s="157"/>
      <c r="BZ83" s="170" t="e">
        <v>#NAME?</v>
      </c>
      <c r="CA83" s="170" t="e">
        <v>#NAME?</v>
      </c>
      <c r="CB83" s="157"/>
      <c r="CC83" s="170" t="e">
        <v>#NAME?</v>
      </c>
      <c r="CD83" s="171" t="e">
        <f t="shared" si="55"/>
        <v>#NAME?</v>
      </c>
      <c r="CE83" s="157" t="e">
        <f t="shared" si="56"/>
        <v>#NAME?</v>
      </c>
      <c r="CF83" s="165" t="e">
        <f t="shared" si="57"/>
        <v>#NAME?</v>
      </c>
      <c r="CG83" s="172" t="e">
        <v>#NAME?</v>
      </c>
      <c r="CH83" s="172" t="e">
        <v>#NAME?</v>
      </c>
      <c r="CI83" s="173" t="e">
        <v>#NAME?</v>
      </c>
      <c r="CJ83" s="173"/>
      <c r="CK83" s="172" t="e">
        <v>#NAME?</v>
      </c>
      <c r="CL83" s="172" t="e">
        <v>#NAME?</v>
      </c>
      <c r="CM83" s="173" t="e">
        <f t="shared" si="58"/>
        <v>#NAME?</v>
      </c>
      <c r="CN83" s="172">
        <f t="shared" si="59"/>
        <v>28</v>
      </c>
      <c r="CO83" s="173">
        <f t="shared" si="44"/>
        <v>0</v>
      </c>
      <c r="CP83" s="174">
        <f t="shared" si="60"/>
        <v>5</v>
      </c>
      <c r="CQ83" s="172" t="e">
        <f t="shared" si="35"/>
        <v>#NAME?</v>
      </c>
      <c r="CR83" s="173"/>
      <c r="CS83" s="175" t="e">
        <f t="shared" si="61"/>
        <v>#NAME?</v>
      </c>
      <c r="CT83" s="173" t="e">
        <f t="shared" si="62"/>
        <v>#NAME?</v>
      </c>
      <c r="CU83" s="173" t="e">
        <f t="shared" si="63"/>
        <v>#NAME?</v>
      </c>
      <c r="CV83" s="172" t="e">
        <f t="shared" si="64"/>
        <v>#NAME?</v>
      </c>
      <c r="CW83" s="173" t="e">
        <v>#NAME?</v>
      </c>
      <c r="CX83" s="173" t="e">
        <f t="shared" si="65"/>
        <v>#NAME?</v>
      </c>
      <c r="CY83" s="176">
        <f t="shared" si="66"/>
        <v>0</v>
      </c>
      <c r="CZ83" s="181" t="e">
        <f t="shared" si="37"/>
        <v>#NAME?</v>
      </c>
      <c r="DA83" s="182" t="e">
        <f t="shared" si="38"/>
        <v>#NAME?</v>
      </c>
      <c r="DB83" s="183" t="e">
        <f t="shared" si="39"/>
        <v>#NAME?</v>
      </c>
      <c r="DF83" s="180" t="e">
        <f t="shared" si="36"/>
        <v>#NAME?</v>
      </c>
    </row>
    <row r="84" spans="1:110">
      <c r="A84" s="73" t="s">
        <v>6</v>
      </c>
      <c r="B84" s="60" t="s">
        <v>293</v>
      </c>
      <c r="C84" s="61" t="s">
        <v>294</v>
      </c>
      <c r="D84" s="62">
        <v>29295</v>
      </c>
      <c r="E84" s="64">
        <v>0</v>
      </c>
      <c r="F84" s="65">
        <v>42334</v>
      </c>
      <c r="G84" s="66" t="s">
        <v>112</v>
      </c>
      <c r="H84" s="66" t="s">
        <v>113</v>
      </c>
      <c r="I84" s="67" t="s">
        <v>122</v>
      </c>
      <c r="J84" s="67" t="s">
        <v>119</v>
      </c>
      <c r="K84" s="67">
        <v>0</v>
      </c>
      <c r="L84" s="67" t="s">
        <v>117</v>
      </c>
      <c r="M84" s="67">
        <v>1</v>
      </c>
      <c r="N84" s="67"/>
      <c r="O84" s="68" t="s">
        <v>118</v>
      </c>
      <c r="P84" s="69" t="s">
        <v>119</v>
      </c>
      <c r="Q84" s="69"/>
      <c r="R84" s="70">
        <v>0</v>
      </c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155">
        <f t="shared" si="45"/>
        <v>21</v>
      </c>
      <c r="BC84" s="156">
        <v>21</v>
      </c>
      <c r="BD84" s="157">
        <f t="shared" si="46"/>
        <v>0</v>
      </c>
      <c r="BE84" s="155">
        <f t="shared" si="47"/>
        <v>0</v>
      </c>
      <c r="BF84" s="157">
        <f t="shared" si="48"/>
        <v>0</v>
      </c>
      <c r="BG84" s="155">
        <f t="shared" si="49"/>
        <v>0</v>
      </c>
      <c r="BH84" s="155"/>
      <c r="BI84" s="157">
        <f t="shared" si="40"/>
        <v>168</v>
      </c>
      <c r="BJ84" s="157"/>
      <c r="BK84" s="157"/>
      <c r="BL84" s="157"/>
      <c r="BM84" s="161" t="e">
        <v>#NAME?</v>
      </c>
      <c r="BN84" s="162" t="e">
        <f t="shared" si="50"/>
        <v>#NAME?</v>
      </c>
      <c r="BO84" s="163">
        <f t="shared" si="51"/>
        <v>0</v>
      </c>
      <c r="BP84" s="164" t="e">
        <f t="shared" si="52"/>
        <v>#NAME?</v>
      </c>
      <c r="BQ84" s="165" t="e">
        <v>#NAME?</v>
      </c>
      <c r="BR84" s="166"/>
      <c r="BS84" s="167" t="str">
        <f t="shared" si="53"/>
        <v xml:space="preserve"> </v>
      </c>
      <c r="BT84" s="168" t="str">
        <f t="shared" si="54"/>
        <v/>
      </c>
      <c r="BU84" s="168" t="str">
        <f t="shared" si="41"/>
        <v/>
      </c>
      <c r="BV84" s="168" t="str">
        <f t="shared" si="42"/>
        <v/>
      </c>
      <c r="BW84" s="169" t="str">
        <f t="shared" si="43"/>
        <v/>
      </c>
      <c r="BX84" s="165" t="e">
        <v>#NAME?</v>
      </c>
      <c r="BY84" s="157"/>
      <c r="BZ84" s="170" t="e">
        <v>#NAME?</v>
      </c>
      <c r="CA84" s="170" t="e">
        <v>#NAME?</v>
      </c>
      <c r="CB84" s="157"/>
      <c r="CC84" s="170" t="e">
        <v>#NAME?</v>
      </c>
      <c r="CD84" s="171" t="e">
        <f t="shared" si="55"/>
        <v>#NAME?</v>
      </c>
      <c r="CE84" s="157" t="e">
        <f t="shared" si="56"/>
        <v>#NAME?</v>
      </c>
      <c r="CF84" s="165" t="e">
        <f t="shared" si="57"/>
        <v>#NAME?</v>
      </c>
      <c r="CG84" s="172" t="e">
        <v>#NAME?</v>
      </c>
      <c r="CH84" s="172" t="e">
        <v>#NAME?</v>
      </c>
      <c r="CI84" s="173" t="e">
        <v>#NAME?</v>
      </c>
      <c r="CJ84" s="173"/>
      <c r="CK84" s="172" t="e">
        <v>#NAME?</v>
      </c>
      <c r="CL84" s="172" t="e">
        <v>#NAME?</v>
      </c>
      <c r="CM84" s="173" t="e">
        <f t="shared" si="58"/>
        <v>#NAME?</v>
      </c>
      <c r="CN84" s="172">
        <f t="shared" si="59"/>
        <v>28</v>
      </c>
      <c r="CO84" s="173">
        <f t="shared" si="44"/>
        <v>0</v>
      </c>
      <c r="CP84" s="174">
        <f t="shared" si="60"/>
        <v>5</v>
      </c>
      <c r="CQ84" s="172" t="e">
        <f t="shared" si="35"/>
        <v>#NAME?</v>
      </c>
      <c r="CR84" s="173"/>
      <c r="CS84" s="175" t="e">
        <f t="shared" si="61"/>
        <v>#NAME?</v>
      </c>
      <c r="CT84" s="173" t="e">
        <f t="shared" si="62"/>
        <v>#NAME?</v>
      </c>
      <c r="CU84" s="173" t="e">
        <f t="shared" si="63"/>
        <v>#NAME?</v>
      </c>
      <c r="CV84" s="172" t="e">
        <f t="shared" si="64"/>
        <v>#NAME?</v>
      </c>
      <c r="CW84" s="173" t="e">
        <v>#NAME?</v>
      </c>
      <c r="CX84" s="173" t="e">
        <f t="shared" si="65"/>
        <v>#NAME?</v>
      </c>
      <c r="CY84" s="176">
        <f t="shared" si="66"/>
        <v>0</v>
      </c>
      <c r="CZ84" s="181" t="e">
        <f t="shared" si="37"/>
        <v>#NAME?</v>
      </c>
      <c r="DA84" s="182" t="e">
        <f t="shared" si="38"/>
        <v>#NAME?</v>
      </c>
      <c r="DB84" s="183" t="e">
        <f t="shared" si="39"/>
        <v>#NAME?</v>
      </c>
      <c r="DF84" s="180" t="e">
        <f t="shared" si="36"/>
        <v>#NAME?</v>
      </c>
    </row>
    <row r="85" spans="1:110">
      <c r="A85" s="73" t="s">
        <v>6</v>
      </c>
      <c r="B85" s="60" t="s">
        <v>295</v>
      </c>
      <c r="C85" s="61" t="s">
        <v>296</v>
      </c>
      <c r="D85" s="62">
        <v>24064</v>
      </c>
      <c r="E85" s="64">
        <v>0</v>
      </c>
      <c r="F85" s="65">
        <v>42334</v>
      </c>
      <c r="G85" s="66" t="s">
        <v>112</v>
      </c>
      <c r="H85" s="66" t="s">
        <v>137</v>
      </c>
      <c r="I85" s="67" t="s">
        <v>122</v>
      </c>
      <c r="J85" s="67" t="s">
        <v>119</v>
      </c>
      <c r="K85" s="67">
        <v>0</v>
      </c>
      <c r="L85" s="67" t="s">
        <v>117</v>
      </c>
      <c r="M85" s="67">
        <v>1</v>
      </c>
      <c r="N85" s="67"/>
      <c r="O85" s="68" t="s">
        <v>118</v>
      </c>
      <c r="P85" s="69" t="s">
        <v>119</v>
      </c>
      <c r="Q85" s="69"/>
      <c r="R85" s="70">
        <v>0</v>
      </c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155">
        <f t="shared" si="45"/>
        <v>4</v>
      </c>
      <c r="BC85" s="156">
        <v>4</v>
      </c>
      <c r="BD85" s="157">
        <f t="shared" si="46"/>
        <v>0</v>
      </c>
      <c r="BE85" s="155">
        <f t="shared" si="47"/>
        <v>0</v>
      </c>
      <c r="BF85" s="157">
        <f t="shared" si="48"/>
        <v>0</v>
      </c>
      <c r="BG85" s="155">
        <f t="shared" si="49"/>
        <v>0</v>
      </c>
      <c r="BH85" s="155"/>
      <c r="BI85" s="157">
        <f t="shared" si="40"/>
        <v>32</v>
      </c>
      <c r="BJ85" s="157"/>
      <c r="BK85" s="157"/>
      <c r="BL85" s="157"/>
      <c r="BM85" s="161" t="e">
        <v>#NAME?</v>
      </c>
      <c r="BN85" s="162" t="e">
        <f t="shared" si="50"/>
        <v>#NAME?</v>
      </c>
      <c r="BO85" s="163">
        <f t="shared" si="51"/>
        <v>0</v>
      </c>
      <c r="BP85" s="164" t="e">
        <f t="shared" si="52"/>
        <v>#NAME?</v>
      </c>
      <c r="BQ85" s="165" t="e">
        <v>#NAME?</v>
      </c>
      <c r="BR85" s="166"/>
      <c r="BS85" s="167" t="str">
        <f t="shared" si="53"/>
        <v xml:space="preserve"> </v>
      </c>
      <c r="BT85" s="168" t="str">
        <f t="shared" si="54"/>
        <v/>
      </c>
      <c r="BU85" s="168" t="str">
        <f t="shared" si="41"/>
        <v/>
      </c>
      <c r="BV85" s="168" t="str">
        <f t="shared" si="42"/>
        <v/>
      </c>
      <c r="BW85" s="169" t="str">
        <f t="shared" si="43"/>
        <v/>
      </c>
      <c r="BX85" s="165" t="e">
        <v>#NAME?</v>
      </c>
      <c r="BY85" s="157"/>
      <c r="BZ85" s="170" t="e">
        <v>#NAME?</v>
      </c>
      <c r="CA85" s="170" t="e">
        <v>#NAME?</v>
      </c>
      <c r="CB85" s="157"/>
      <c r="CC85" s="170" t="e">
        <v>#NAME?</v>
      </c>
      <c r="CD85" s="171" t="e">
        <f t="shared" si="55"/>
        <v>#NAME?</v>
      </c>
      <c r="CE85" s="157" t="e">
        <f t="shared" si="56"/>
        <v>#NAME?</v>
      </c>
      <c r="CF85" s="165" t="e">
        <f t="shared" si="57"/>
        <v>#NAME?</v>
      </c>
      <c r="CG85" s="172" t="e">
        <v>#NAME?</v>
      </c>
      <c r="CH85" s="172" t="e">
        <v>#NAME?</v>
      </c>
      <c r="CI85" s="173" t="e">
        <v>#NAME?</v>
      </c>
      <c r="CJ85" s="173"/>
      <c r="CK85" s="172" t="e">
        <v>#NAME?</v>
      </c>
      <c r="CL85" s="172" t="e">
        <v>#NAME?</v>
      </c>
      <c r="CM85" s="173" t="e">
        <f t="shared" si="58"/>
        <v>#NAME?</v>
      </c>
      <c r="CN85" s="172">
        <f t="shared" si="59"/>
        <v>5.7142857142857144</v>
      </c>
      <c r="CO85" s="173">
        <f t="shared" si="44"/>
        <v>0</v>
      </c>
      <c r="CP85" s="174">
        <f t="shared" si="60"/>
        <v>5</v>
      </c>
      <c r="CQ85" s="172" t="e">
        <f t="shared" si="35"/>
        <v>#NAME?</v>
      </c>
      <c r="CR85" s="173"/>
      <c r="CS85" s="175" t="e">
        <f t="shared" si="61"/>
        <v>#NAME?</v>
      </c>
      <c r="CT85" s="173" t="e">
        <f t="shared" si="62"/>
        <v>#NAME?</v>
      </c>
      <c r="CU85" s="173" t="e">
        <f t="shared" si="63"/>
        <v>#NAME?</v>
      </c>
      <c r="CV85" s="172" t="e">
        <f t="shared" si="64"/>
        <v>#NAME?</v>
      </c>
      <c r="CW85" s="173" t="e">
        <v>#NAME?</v>
      </c>
      <c r="CX85" s="173" t="e">
        <f t="shared" si="65"/>
        <v>#NAME?</v>
      </c>
      <c r="CY85" s="176">
        <f t="shared" si="66"/>
        <v>0</v>
      </c>
      <c r="CZ85" s="181" t="e">
        <f t="shared" si="37"/>
        <v>#NAME?</v>
      </c>
      <c r="DA85" s="182" t="e">
        <f t="shared" si="38"/>
        <v>#NAME?</v>
      </c>
      <c r="DB85" s="183" t="e">
        <f t="shared" si="39"/>
        <v>#NAME?</v>
      </c>
      <c r="DF85" s="180" t="e">
        <f t="shared" si="36"/>
        <v>#NAME?</v>
      </c>
    </row>
    <row r="86" spans="1:110">
      <c r="A86" s="73" t="s">
        <v>6</v>
      </c>
      <c r="B86" s="60" t="s">
        <v>297</v>
      </c>
      <c r="C86" s="61" t="s">
        <v>298</v>
      </c>
      <c r="D86" s="62">
        <v>30040</v>
      </c>
      <c r="E86" s="64">
        <v>0</v>
      </c>
      <c r="F86" s="65">
        <v>42373</v>
      </c>
      <c r="G86" s="66" t="s">
        <v>112</v>
      </c>
      <c r="H86" s="66" t="s">
        <v>125</v>
      </c>
      <c r="I86" s="67" t="s">
        <v>174</v>
      </c>
      <c r="J86" s="67" t="s">
        <v>115</v>
      </c>
      <c r="K86" s="67" t="s">
        <v>299</v>
      </c>
      <c r="L86" s="67" t="s">
        <v>117</v>
      </c>
      <c r="M86" s="67">
        <v>1</v>
      </c>
      <c r="N86" s="67"/>
      <c r="O86" s="68" t="s">
        <v>118</v>
      </c>
      <c r="P86" s="69" t="s">
        <v>119</v>
      </c>
      <c r="Q86" s="69"/>
      <c r="R86" s="70">
        <v>0</v>
      </c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155">
        <f t="shared" si="45"/>
        <v>21</v>
      </c>
      <c r="BC86" s="156">
        <v>21</v>
      </c>
      <c r="BD86" s="157">
        <f t="shared" si="46"/>
        <v>0</v>
      </c>
      <c r="BE86" s="155">
        <f t="shared" si="47"/>
        <v>0</v>
      </c>
      <c r="BF86" s="157">
        <f t="shared" si="48"/>
        <v>0</v>
      </c>
      <c r="BG86" s="155">
        <f t="shared" si="49"/>
        <v>0</v>
      </c>
      <c r="BH86" s="155"/>
      <c r="BI86" s="157">
        <f t="shared" si="40"/>
        <v>168</v>
      </c>
      <c r="BJ86" s="157"/>
      <c r="BK86" s="157"/>
      <c r="BL86" s="157"/>
      <c r="BM86" s="161" t="e">
        <v>#NAME?</v>
      </c>
      <c r="BN86" s="162" t="e">
        <f t="shared" si="50"/>
        <v>#NAME?</v>
      </c>
      <c r="BO86" s="163">
        <f t="shared" si="51"/>
        <v>0</v>
      </c>
      <c r="BP86" s="164" t="e">
        <f t="shared" si="52"/>
        <v>#NAME?</v>
      </c>
      <c r="BQ86" s="165" t="e">
        <v>#NAME?</v>
      </c>
      <c r="BR86" s="166"/>
      <c r="BS86" s="167" t="str">
        <f t="shared" si="53"/>
        <v xml:space="preserve"> </v>
      </c>
      <c r="BT86" s="168" t="str">
        <f t="shared" si="54"/>
        <v/>
      </c>
      <c r="BU86" s="168" t="str">
        <f t="shared" si="41"/>
        <v/>
      </c>
      <c r="BV86" s="168" t="str">
        <f t="shared" si="42"/>
        <v/>
      </c>
      <c r="BW86" s="169" t="str">
        <f t="shared" si="43"/>
        <v/>
      </c>
      <c r="BX86" s="165" t="e">
        <v>#NAME?</v>
      </c>
      <c r="BY86" s="157"/>
      <c r="BZ86" s="170" t="e">
        <v>#NAME?</v>
      </c>
      <c r="CA86" s="170" t="e">
        <v>#NAME?</v>
      </c>
      <c r="CB86" s="157"/>
      <c r="CC86" s="170" t="e">
        <v>#NAME?</v>
      </c>
      <c r="CD86" s="171" t="e">
        <f t="shared" si="55"/>
        <v>#NAME?</v>
      </c>
      <c r="CE86" s="157" t="e">
        <f t="shared" si="56"/>
        <v>#NAME?</v>
      </c>
      <c r="CF86" s="165" t="e">
        <f t="shared" si="57"/>
        <v>#NAME?</v>
      </c>
      <c r="CG86" s="172" t="e">
        <v>#NAME?</v>
      </c>
      <c r="CH86" s="172" t="e">
        <v>#NAME?</v>
      </c>
      <c r="CI86" s="173" t="e">
        <v>#NAME?</v>
      </c>
      <c r="CJ86" s="173"/>
      <c r="CK86" s="172" t="e">
        <v>#NAME?</v>
      </c>
      <c r="CL86" s="172" t="e">
        <v>#NAME?</v>
      </c>
      <c r="CM86" s="173" t="e">
        <f t="shared" si="58"/>
        <v>#NAME?</v>
      </c>
      <c r="CN86" s="172">
        <f t="shared" si="59"/>
        <v>28</v>
      </c>
      <c r="CO86" s="173">
        <f t="shared" si="44"/>
        <v>0</v>
      </c>
      <c r="CP86" s="174">
        <f t="shared" si="60"/>
        <v>5</v>
      </c>
      <c r="CQ86" s="172" t="e">
        <f t="shared" si="35"/>
        <v>#NAME?</v>
      </c>
      <c r="CR86" s="173"/>
      <c r="CS86" s="175" t="e">
        <f t="shared" si="61"/>
        <v>#NAME?</v>
      </c>
      <c r="CT86" s="173" t="e">
        <f t="shared" si="62"/>
        <v>#NAME?</v>
      </c>
      <c r="CU86" s="173" t="e">
        <f t="shared" si="63"/>
        <v>#NAME?</v>
      </c>
      <c r="CV86" s="172" t="e">
        <f t="shared" si="64"/>
        <v>#NAME?</v>
      </c>
      <c r="CW86" s="173" t="e">
        <v>#NAME?</v>
      </c>
      <c r="CX86" s="173" t="e">
        <f t="shared" si="65"/>
        <v>#NAME?</v>
      </c>
      <c r="CY86" s="176">
        <f t="shared" si="66"/>
        <v>0</v>
      </c>
      <c r="CZ86" s="181" t="e">
        <f t="shared" si="37"/>
        <v>#NAME?</v>
      </c>
      <c r="DA86" s="182" t="e">
        <f t="shared" si="38"/>
        <v>#NAME?</v>
      </c>
      <c r="DB86" s="183" t="e">
        <f t="shared" si="39"/>
        <v>#NAME?</v>
      </c>
      <c r="DF86" s="180" t="e">
        <f t="shared" si="36"/>
        <v>#NAME?</v>
      </c>
    </row>
    <row r="87" spans="1:110">
      <c r="A87" s="73" t="s">
        <v>6</v>
      </c>
      <c r="B87" s="60" t="s">
        <v>300</v>
      </c>
      <c r="C87" s="61" t="s">
        <v>301</v>
      </c>
      <c r="D87" s="62">
        <v>26555</v>
      </c>
      <c r="E87" s="64">
        <v>0</v>
      </c>
      <c r="F87" s="65">
        <v>42374</v>
      </c>
      <c r="G87" s="66" t="s">
        <v>112</v>
      </c>
      <c r="H87" s="66" t="s">
        <v>113</v>
      </c>
      <c r="I87" s="67" t="s">
        <v>114</v>
      </c>
      <c r="J87" s="67" t="s">
        <v>115</v>
      </c>
      <c r="K87" s="67" t="s">
        <v>302</v>
      </c>
      <c r="L87" s="67" t="s">
        <v>117</v>
      </c>
      <c r="M87" s="67">
        <v>1</v>
      </c>
      <c r="N87" s="67"/>
      <c r="O87" s="68" t="s">
        <v>118</v>
      </c>
      <c r="P87" s="69" t="s">
        <v>119</v>
      </c>
      <c r="Q87" s="69"/>
      <c r="R87" s="70">
        <v>0</v>
      </c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155">
        <f t="shared" si="45"/>
        <v>5</v>
      </c>
      <c r="BC87" s="156">
        <v>5</v>
      </c>
      <c r="BD87" s="157">
        <f t="shared" si="46"/>
        <v>0</v>
      </c>
      <c r="BE87" s="155">
        <f t="shared" si="47"/>
        <v>0</v>
      </c>
      <c r="BF87" s="157">
        <f t="shared" si="48"/>
        <v>0</v>
      </c>
      <c r="BG87" s="155">
        <f t="shared" si="49"/>
        <v>0</v>
      </c>
      <c r="BH87" s="155"/>
      <c r="BI87" s="157">
        <f t="shared" si="40"/>
        <v>40</v>
      </c>
      <c r="BJ87" s="157"/>
      <c r="BK87" s="157"/>
      <c r="BL87" s="157"/>
      <c r="BM87" s="161" t="e">
        <v>#NAME?</v>
      </c>
      <c r="BN87" s="162" t="e">
        <f t="shared" si="50"/>
        <v>#NAME?</v>
      </c>
      <c r="BO87" s="163">
        <f t="shared" si="51"/>
        <v>0</v>
      </c>
      <c r="BP87" s="164" t="e">
        <f t="shared" si="52"/>
        <v>#NAME?</v>
      </c>
      <c r="BQ87" s="165" t="e">
        <v>#NAME?</v>
      </c>
      <c r="BR87" s="166"/>
      <c r="BS87" s="167" t="str">
        <f t="shared" si="53"/>
        <v xml:space="preserve"> </v>
      </c>
      <c r="BT87" s="168" t="str">
        <f t="shared" si="54"/>
        <v/>
      </c>
      <c r="BU87" s="168" t="str">
        <f t="shared" si="41"/>
        <v/>
      </c>
      <c r="BV87" s="168" t="str">
        <f t="shared" si="42"/>
        <v/>
      </c>
      <c r="BW87" s="169" t="str">
        <f t="shared" si="43"/>
        <v/>
      </c>
      <c r="BX87" s="165" t="e">
        <v>#NAME?</v>
      </c>
      <c r="BY87" s="157"/>
      <c r="BZ87" s="170" t="e">
        <v>#NAME?</v>
      </c>
      <c r="CA87" s="170" t="e">
        <v>#NAME?</v>
      </c>
      <c r="CB87" s="157"/>
      <c r="CC87" s="170" t="e">
        <v>#NAME?</v>
      </c>
      <c r="CD87" s="171" t="e">
        <f t="shared" si="55"/>
        <v>#NAME?</v>
      </c>
      <c r="CE87" s="157" t="e">
        <f t="shared" si="56"/>
        <v>#NAME?</v>
      </c>
      <c r="CF87" s="165" t="e">
        <f t="shared" si="57"/>
        <v>#NAME?</v>
      </c>
      <c r="CG87" s="172" t="e">
        <v>#NAME?</v>
      </c>
      <c r="CH87" s="172" t="e">
        <v>#NAME?</v>
      </c>
      <c r="CI87" s="173" t="e">
        <v>#NAME?</v>
      </c>
      <c r="CJ87" s="173"/>
      <c r="CK87" s="172" t="e">
        <v>#NAME?</v>
      </c>
      <c r="CL87" s="172" t="e">
        <v>#NAME?</v>
      </c>
      <c r="CM87" s="173" t="e">
        <f t="shared" si="58"/>
        <v>#NAME?</v>
      </c>
      <c r="CN87" s="172">
        <f t="shared" si="59"/>
        <v>7.1428571428571432</v>
      </c>
      <c r="CO87" s="173">
        <f t="shared" si="44"/>
        <v>0</v>
      </c>
      <c r="CP87" s="174">
        <f t="shared" si="60"/>
        <v>5</v>
      </c>
      <c r="CQ87" s="172" t="e">
        <f t="shared" si="35"/>
        <v>#NAME?</v>
      </c>
      <c r="CR87" s="173"/>
      <c r="CS87" s="175" t="e">
        <f t="shared" si="61"/>
        <v>#NAME?</v>
      </c>
      <c r="CT87" s="173" t="e">
        <f t="shared" si="62"/>
        <v>#NAME?</v>
      </c>
      <c r="CU87" s="173" t="e">
        <f t="shared" si="63"/>
        <v>#NAME?</v>
      </c>
      <c r="CV87" s="172" t="e">
        <f t="shared" si="64"/>
        <v>#NAME?</v>
      </c>
      <c r="CW87" s="173" t="e">
        <v>#NAME?</v>
      </c>
      <c r="CX87" s="173" t="e">
        <f t="shared" si="65"/>
        <v>#NAME?</v>
      </c>
      <c r="CY87" s="176">
        <f t="shared" si="66"/>
        <v>0</v>
      </c>
      <c r="CZ87" s="181" t="e">
        <f t="shared" si="37"/>
        <v>#NAME?</v>
      </c>
      <c r="DA87" s="182" t="e">
        <f t="shared" si="38"/>
        <v>#NAME?</v>
      </c>
      <c r="DB87" s="183" t="e">
        <f t="shared" si="39"/>
        <v>#NAME?</v>
      </c>
      <c r="DF87" s="180" t="e">
        <f t="shared" si="36"/>
        <v>#NAME?</v>
      </c>
    </row>
    <row r="88" spans="1:110">
      <c r="A88" s="73" t="s">
        <v>6</v>
      </c>
      <c r="B88" s="60" t="s">
        <v>303</v>
      </c>
      <c r="C88" s="61" t="s">
        <v>304</v>
      </c>
      <c r="D88" s="62">
        <v>26703</v>
      </c>
      <c r="E88" s="64">
        <v>0</v>
      </c>
      <c r="F88" s="65">
        <v>42374</v>
      </c>
      <c r="G88" s="66" t="s">
        <v>112</v>
      </c>
      <c r="H88" s="66" t="s">
        <v>113</v>
      </c>
      <c r="I88" s="67" t="s">
        <v>122</v>
      </c>
      <c r="J88" s="67" t="s">
        <v>119</v>
      </c>
      <c r="K88" s="67">
        <v>0</v>
      </c>
      <c r="L88" s="67" t="s">
        <v>117</v>
      </c>
      <c r="M88" s="67">
        <v>1</v>
      </c>
      <c r="N88" s="67"/>
      <c r="O88" s="68" t="s">
        <v>118</v>
      </c>
      <c r="P88" s="69" t="s">
        <v>119</v>
      </c>
      <c r="Q88" s="69"/>
      <c r="R88" s="70">
        <v>0</v>
      </c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155">
        <f t="shared" si="45"/>
        <v>5</v>
      </c>
      <c r="BC88" s="156">
        <v>5</v>
      </c>
      <c r="BD88" s="157">
        <f t="shared" si="46"/>
        <v>0</v>
      </c>
      <c r="BE88" s="155">
        <f t="shared" si="47"/>
        <v>0</v>
      </c>
      <c r="BF88" s="157">
        <f t="shared" si="48"/>
        <v>0</v>
      </c>
      <c r="BG88" s="155">
        <f t="shared" si="49"/>
        <v>0</v>
      </c>
      <c r="BH88" s="155"/>
      <c r="BI88" s="157">
        <f t="shared" si="40"/>
        <v>40</v>
      </c>
      <c r="BJ88" s="157"/>
      <c r="BK88" s="157"/>
      <c r="BL88" s="157"/>
      <c r="BM88" s="161" t="e">
        <v>#NAME?</v>
      </c>
      <c r="BN88" s="162" t="e">
        <f t="shared" si="50"/>
        <v>#NAME?</v>
      </c>
      <c r="BO88" s="163">
        <f t="shared" si="51"/>
        <v>0</v>
      </c>
      <c r="BP88" s="164" t="e">
        <f t="shared" si="52"/>
        <v>#NAME?</v>
      </c>
      <c r="BQ88" s="165" t="e">
        <v>#NAME?</v>
      </c>
      <c r="BR88" s="166"/>
      <c r="BS88" s="167" t="str">
        <f t="shared" si="53"/>
        <v xml:space="preserve"> </v>
      </c>
      <c r="BT88" s="168" t="str">
        <f t="shared" si="54"/>
        <v/>
      </c>
      <c r="BU88" s="168" t="str">
        <f t="shared" si="41"/>
        <v/>
      </c>
      <c r="BV88" s="168" t="str">
        <f t="shared" si="42"/>
        <v/>
      </c>
      <c r="BW88" s="169" t="str">
        <f t="shared" si="43"/>
        <v/>
      </c>
      <c r="BX88" s="165" t="e">
        <v>#NAME?</v>
      </c>
      <c r="BY88" s="157"/>
      <c r="BZ88" s="170" t="e">
        <v>#NAME?</v>
      </c>
      <c r="CA88" s="170" t="e">
        <v>#NAME?</v>
      </c>
      <c r="CB88" s="157"/>
      <c r="CC88" s="170" t="e">
        <v>#NAME?</v>
      </c>
      <c r="CD88" s="171" t="e">
        <f t="shared" si="55"/>
        <v>#NAME?</v>
      </c>
      <c r="CE88" s="157" t="e">
        <f t="shared" si="56"/>
        <v>#NAME?</v>
      </c>
      <c r="CF88" s="165" t="e">
        <f t="shared" si="57"/>
        <v>#NAME?</v>
      </c>
      <c r="CG88" s="172" t="e">
        <v>#NAME?</v>
      </c>
      <c r="CH88" s="172" t="e">
        <v>#NAME?</v>
      </c>
      <c r="CI88" s="173" t="e">
        <v>#NAME?</v>
      </c>
      <c r="CJ88" s="173"/>
      <c r="CK88" s="172" t="e">
        <v>#NAME?</v>
      </c>
      <c r="CL88" s="172" t="e">
        <v>#NAME?</v>
      </c>
      <c r="CM88" s="173" t="e">
        <f t="shared" si="58"/>
        <v>#NAME?</v>
      </c>
      <c r="CN88" s="172">
        <f t="shared" si="59"/>
        <v>7.1428571428571432</v>
      </c>
      <c r="CO88" s="173">
        <f t="shared" si="44"/>
        <v>0</v>
      </c>
      <c r="CP88" s="174">
        <f t="shared" si="60"/>
        <v>5</v>
      </c>
      <c r="CQ88" s="172" t="e">
        <f t="shared" si="35"/>
        <v>#NAME?</v>
      </c>
      <c r="CR88" s="173"/>
      <c r="CS88" s="175" t="e">
        <f t="shared" si="61"/>
        <v>#NAME?</v>
      </c>
      <c r="CT88" s="173" t="e">
        <f t="shared" si="62"/>
        <v>#NAME?</v>
      </c>
      <c r="CU88" s="173" t="e">
        <f t="shared" si="63"/>
        <v>#NAME?</v>
      </c>
      <c r="CV88" s="172" t="e">
        <f t="shared" si="64"/>
        <v>#NAME?</v>
      </c>
      <c r="CW88" s="173" t="e">
        <v>#NAME?</v>
      </c>
      <c r="CX88" s="173" t="e">
        <f t="shared" si="65"/>
        <v>#NAME?</v>
      </c>
      <c r="CY88" s="176">
        <f t="shared" si="66"/>
        <v>0</v>
      </c>
      <c r="CZ88" s="181" t="e">
        <f t="shared" si="37"/>
        <v>#NAME?</v>
      </c>
      <c r="DA88" s="182" t="e">
        <f t="shared" si="38"/>
        <v>#NAME?</v>
      </c>
      <c r="DB88" s="183" t="e">
        <f t="shared" si="39"/>
        <v>#NAME?</v>
      </c>
      <c r="DF88" s="180" t="e">
        <f t="shared" si="36"/>
        <v>#NAME?</v>
      </c>
    </row>
    <row r="89" spans="1:110">
      <c r="A89" s="73" t="s">
        <v>6</v>
      </c>
      <c r="B89" s="60" t="s">
        <v>305</v>
      </c>
      <c r="C89" s="61" t="s">
        <v>306</v>
      </c>
      <c r="D89" s="62">
        <v>31323</v>
      </c>
      <c r="E89" s="64">
        <v>0</v>
      </c>
      <c r="F89" s="65">
        <v>42374</v>
      </c>
      <c r="G89" s="66" t="s">
        <v>112</v>
      </c>
      <c r="H89" s="66" t="s">
        <v>113</v>
      </c>
      <c r="I89" s="67" t="s">
        <v>174</v>
      </c>
      <c r="J89" s="67" t="s">
        <v>115</v>
      </c>
      <c r="K89" s="67" t="s">
        <v>307</v>
      </c>
      <c r="L89" s="67" t="s">
        <v>117</v>
      </c>
      <c r="M89" s="67">
        <v>1</v>
      </c>
      <c r="N89" s="67"/>
      <c r="O89" s="68" t="s">
        <v>118</v>
      </c>
      <c r="P89" s="69" t="s">
        <v>119</v>
      </c>
      <c r="Q89" s="69"/>
      <c r="R89" s="70">
        <v>0</v>
      </c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155">
        <f t="shared" si="45"/>
        <v>19</v>
      </c>
      <c r="BC89" s="156">
        <v>19</v>
      </c>
      <c r="BD89" s="157">
        <f t="shared" si="46"/>
        <v>0</v>
      </c>
      <c r="BE89" s="155">
        <f t="shared" si="47"/>
        <v>0</v>
      </c>
      <c r="BF89" s="157">
        <f t="shared" si="48"/>
        <v>0</v>
      </c>
      <c r="BG89" s="155">
        <f t="shared" si="49"/>
        <v>0</v>
      </c>
      <c r="BH89" s="155"/>
      <c r="BI89" s="157">
        <f t="shared" si="40"/>
        <v>152</v>
      </c>
      <c r="BJ89" s="157"/>
      <c r="BK89" s="157"/>
      <c r="BL89" s="157"/>
      <c r="BM89" s="161" t="e">
        <v>#NAME?</v>
      </c>
      <c r="BN89" s="162" t="e">
        <f t="shared" si="50"/>
        <v>#NAME?</v>
      </c>
      <c r="BO89" s="163">
        <f t="shared" si="51"/>
        <v>0</v>
      </c>
      <c r="BP89" s="164" t="e">
        <f t="shared" si="52"/>
        <v>#NAME?</v>
      </c>
      <c r="BQ89" s="165" t="e">
        <v>#NAME?</v>
      </c>
      <c r="BR89" s="166"/>
      <c r="BS89" s="167" t="str">
        <f t="shared" si="53"/>
        <v xml:space="preserve"> </v>
      </c>
      <c r="BT89" s="168" t="str">
        <f t="shared" si="54"/>
        <v/>
      </c>
      <c r="BU89" s="168" t="str">
        <f t="shared" si="41"/>
        <v/>
      </c>
      <c r="BV89" s="168" t="str">
        <f t="shared" si="42"/>
        <v/>
      </c>
      <c r="BW89" s="169" t="str">
        <f t="shared" si="43"/>
        <v/>
      </c>
      <c r="BX89" s="165" t="e">
        <v>#NAME?</v>
      </c>
      <c r="BY89" s="157"/>
      <c r="BZ89" s="170" t="e">
        <v>#NAME?</v>
      </c>
      <c r="CA89" s="170" t="e">
        <v>#NAME?</v>
      </c>
      <c r="CB89" s="157"/>
      <c r="CC89" s="170" t="e">
        <v>#NAME?</v>
      </c>
      <c r="CD89" s="171" t="e">
        <f t="shared" si="55"/>
        <v>#NAME?</v>
      </c>
      <c r="CE89" s="157" t="e">
        <f t="shared" si="56"/>
        <v>#NAME?</v>
      </c>
      <c r="CF89" s="165" t="e">
        <f t="shared" si="57"/>
        <v>#NAME?</v>
      </c>
      <c r="CG89" s="172" t="e">
        <v>#NAME?</v>
      </c>
      <c r="CH89" s="172" t="e">
        <v>#NAME?</v>
      </c>
      <c r="CI89" s="173" t="e">
        <v>#NAME?</v>
      </c>
      <c r="CJ89" s="173"/>
      <c r="CK89" s="172" t="e">
        <v>#NAME?</v>
      </c>
      <c r="CL89" s="172" t="e">
        <v>#NAME?</v>
      </c>
      <c r="CM89" s="173" t="e">
        <f t="shared" si="58"/>
        <v>#NAME?</v>
      </c>
      <c r="CN89" s="172">
        <f t="shared" si="59"/>
        <v>25.333333333333332</v>
      </c>
      <c r="CO89" s="173">
        <f t="shared" si="44"/>
        <v>0</v>
      </c>
      <c r="CP89" s="174">
        <f t="shared" si="60"/>
        <v>5</v>
      </c>
      <c r="CQ89" s="172" t="e">
        <f t="shared" si="35"/>
        <v>#NAME?</v>
      </c>
      <c r="CR89" s="173"/>
      <c r="CS89" s="175" t="e">
        <f t="shared" si="61"/>
        <v>#NAME?</v>
      </c>
      <c r="CT89" s="173" t="e">
        <f t="shared" si="62"/>
        <v>#NAME?</v>
      </c>
      <c r="CU89" s="173" t="e">
        <f t="shared" si="63"/>
        <v>#NAME?</v>
      </c>
      <c r="CV89" s="172" t="e">
        <f t="shared" si="64"/>
        <v>#NAME?</v>
      </c>
      <c r="CW89" s="173" t="e">
        <v>#NAME?</v>
      </c>
      <c r="CX89" s="173" t="e">
        <f t="shared" si="65"/>
        <v>#NAME?</v>
      </c>
      <c r="CY89" s="176">
        <f t="shared" si="66"/>
        <v>0</v>
      </c>
      <c r="CZ89" s="181" t="e">
        <f t="shared" si="37"/>
        <v>#NAME?</v>
      </c>
      <c r="DA89" s="182" t="e">
        <f t="shared" si="38"/>
        <v>#NAME?</v>
      </c>
      <c r="DB89" s="183" t="e">
        <f t="shared" si="39"/>
        <v>#NAME?</v>
      </c>
      <c r="DF89" s="180" t="e">
        <f t="shared" si="36"/>
        <v>#NAME?</v>
      </c>
    </row>
    <row r="90" spans="1:110">
      <c r="A90" s="73" t="s">
        <v>6</v>
      </c>
      <c r="B90" s="60" t="s">
        <v>308</v>
      </c>
      <c r="C90" s="61" t="s">
        <v>309</v>
      </c>
      <c r="D90" s="62">
        <v>25184</v>
      </c>
      <c r="E90" s="64">
        <v>0</v>
      </c>
      <c r="F90" s="65">
        <v>42374</v>
      </c>
      <c r="G90" s="66" t="s">
        <v>112</v>
      </c>
      <c r="H90" s="66" t="s">
        <v>113</v>
      </c>
      <c r="I90" s="67" t="s">
        <v>128</v>
      </c>
      <c r="J90" s="67" t="s">
        <v>115</v>
      </c>
      <c r="K90" s="67" t="s">
        <v>310</v>
      </c>
      <c r="L90" s="67" t="s">
        <v>117</v>
      </c>
      <c r="M90" s="67">
        <v>1</v>
      </c>
      <c r="N90" s="67"/>
      <c r="O90" s="68" t="s">
        <v>118</v>
      </c>
      <c r="P90" s="69" t="s">
        <v>119</v>
      </c>
      <c r="Q90" s="69"/>
      <c r="R90" s="70">
        <v>0</v>
      </c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155">
        <f t="shared" si="45"/>
        <v>19</v>
      </c>
      <c r="BC90" s="156">
        <v>19</v>
      </c>
      <c r="BD90" s="157">
        <f t="shared" si="46"/>
        <v>0</v>
      </c>
      <c r="BE90" s="155">
        <f t="shared" si="47"/>
        <v>0</v>
      </c>
      <c r="BF90" s="157">
        <f t="shared" si="48"/>
        <v>0</v>
      </c>
      <c r="BG90" s="155">
        <f t="shared" si="49"/>
        <v>0</v>
      </c>
      <c r="BH90" s="155"/>
      <c r="BI90" s="157">
        <f t="shared" si="40"/>
        <v>152</v>
      </c>
      <c r="BJ90" s="157"/>
      <c r="BK90" s="157"/>
      <c r="BL90" s="157"/>
      <c r="BM90" s="161" t="e">
        <v>#NAME?</v>
      </c>
      <c r="BN90" s="162" t="e">
        <f t="shared" si="50"/>
        <v>#NAME?</v>
      </c>
      <c r="BO90" s="163">
        <f t="shared" si="51"/>
        <v>0</v>
      </c>
      <c r="BP90" s="164" t="e">
        <f t="shared" si="52"/>
        <v>#NAME?</v>
      </c>
      <c r="BQ90" s="165" t="e">
        <v>#NAME?</v>
      </c>
      <c r="BR90" s="166"/>
      <c r="BS90" s="167" t="str">
        <f t="shared" si="53"/>
        <v xml:space="preserve"> </v>
      </c>
      <c r="BT90" s="168" t="str">
        <f t="shared" si="54"/>
        <v/>
      </c>
      <c r="BU90" s="168" t="str">
        <f t="shared" si="41"/>
        <v/>
      </c>
      <c r="BV90" s="168" t="str">
        <f t="shared" si="42"/>
        <v/>
      </c>
      <c r="BW90" s="169" t="str">
        <f t="shared" si="43"/>
        <v/>
      </c>
      <c r="BX90" s="165" t="e">
        <v>#NAME?</v>
      </c>
      <c r="BY90" s="157"/>
      <c r="BZ90" s="170" t="e">
        <v>#NAME?</v>
      </c>
      <c r="CA90" s="170" t="e">
        <v>#NAME?</v>
      </c>
      <c r="CB90" s="157"/>
      <c r="CC90" s="170" t="e">
        <v>#NAME?</v>
      </c>
      <c r="CD90" s="171" t="e">
        <f t="shared" si="55"/>
        <v>#NAME?</v>
      </c>
      <c r="CE90" s="157" t="e">
        <f t="shared" si="56"/>
        <v>#NAME?</v>
      </c>
      <c r="CF90" s="165" t="e">
        <f t="shared" si="57"/>
        <v>#NAME?</v>
      </c>
      <c r="CG90" s="172" t="e">
        <v>#NAME?</v>
      </c>
      <c r="CH90" s="172" t="e">
        <v>#NAME?</v>
      </c>
      <c r="CI90" s="173" t="e">
        <v>#NAME?</v>
      </c>
      <c r="CJ90" s="173"/>
      <c r="CK90" s="172" t="e">
        <v>#NAME?</v>
      </c>
      <c r="CL90" s="172" t="e">
        <v>#NAME?</v>
      </c>
      <c r="CM90" s="173" t="e">
        <f t="shared" si="58"/>
        <v>#NAME?</v>
      </c>
      <c r="CN90" s="172">
        <f t="shared" si="59"/>
        <v>25.333333333333332</v>
      </c>
      <c r="CO90" s="173">
        <f t="shared" si="44"/>
        <v>0</v>
      </c>
      <c r="CP90" s="174">
        <f t="shared" si="60"/>
        <v>5</v>
      </c>
      <c r="CQ90" s="172" t="e">
        <f t="shared" si="35"/>
        <v>#NAME?</v>
      </c>
      <c r="CR90" s="173"/>
      <c r="CS90" s="175" t="e">
        <f t="shared" si="61"/>
        <v>#NAME?</v>
      </c>
      <c r="CT90" s="173" t="e">
        <f t="shared" si="62"/>
        <v>#NAME?</v>
      </c>
      <c r="CU90" s="173" t="e">
        <f t="shared" si="63"/>
        <v>#NAME?</v>
      </c>
      <c r="CV90" s="172" t="e">
        <f t="shared" si="64"/>
        <v>#NAME?</v>
      </c>
      <c r="CW90" s="173" t="e">
        <v>#NAME?</v>
      </c>
      <c r="CX90" s="173" t="e">
        <f t="shared" si="65"/>
        <v>#NAME?</v>
      </c>
      <c r="CY90" s="176">
        <f t="shared" si="66"/>
        <v>0</v>
      </c>
      <c r="CZ90" s="181" t="e">
        <f t="shared" si="37"/>
        <v>#NAME?</v>
      </c>
      <c r="DA90" s="182" t="e">
        <f t="shared" si="38"/>
        <v>#NAME?</v>
      </c>
      <c r="DB90" s="183" t="e">
        <f t="shared" si="39"/>
        <v>#NAME?</v>
      </c>
      <c r="DF90" s="180" t="e">
        <f t="shared" si="36"/>
        <v>#NAME?</v>
      </c>
    </row>
    <row r="91" spans="1:110">
      <c r="A91" s="73" t="s">
        <v>6</v>
      </c>
      <c r="B91" s="60" t="s">
        <v>311</v>
      </c>
      <c r="C91" s="61" t="s">
        <v>312</v>
      </c>
      <c r="D91" s="62">
        <v>26461</v>
      </c>
      <c r="E91" s="64">
        <v>0</v>
      </c>
      <c r="F91" s="65">
        <v>42375</v>
      </c>
      <c r="G91" s="66" t="s">
        <v>112</v>
      </c>
      <c r="H91" s="66" t="s">
        <v>113</v>
      </c>
      <c r="I91" s="67" t="s">
        <v>128</v>
      </c>
      <c r="J91" s="67" t="s">
        <v>138</v>
      </c>
      <c r="K91" s="67" t="s">
        <v>313</v>
      </c>
      <c r="L91" s="67" t="s">
        <v>117</v>
      </c>
      <c r="M91" s="67">
        <v>1</v>
      </c>
      <c r="N91" s="67"/>
      <c r="O91" s="68" t="s">
        <v>118</v>
      </c>
      <c r="P91" s="69" t="s">
        <v>119</v>
      </c>
      <c r="Q91" s="69"/>
      <c r="R91" s="70">
        <v>0</v>
      </c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155">
        <f t="shared" si="45"/>
        <v>17</v>
      </c>
      <c r="BC91" s="156">
        <v>17</v>
      </c>
      <c r="BD91" s="157">
        <f t="shared" si="46"/>
        <v>0</v>
      </c>
      <c r="BE91" s="155">
        <f t="shared" si="47"/>
        <v>0</v>
      </c>
      <c r="BF91" s="157">
        <f t="shared" si="48"/>
        <v>0</v>
      </c>
      <c r="BG91" s="155">
        <f t="shared" si="49"/>
        <v>0</v>
      </c>
      <c r="BH91" s="155"/>
      <c r="BI91" s="157">
        <f t="shared" si="40"/>
        <v>136</v>
      </c>
      <c r="BJ91" s="157"/>
      <c r="BK91" s="157"/>
      <c r="BL91" s="157"/>
      <c r="BM91" s="161" t="e">
        <v>#NAME?</v>
      </c>
      <c r="BN91" s="162" t="e">
        <f t="shared" si="50"/>
        <v>#NAME?</v>
      </c>
      <c r="BO91" s="163">
        <f t="shared" si="51"/>
        <v>0</v>
      </c>
      <c r="BP91" s="164" t="e">
        <f t="shared" si="52"/>
        <v>#NAME?</v>
      </c>
      <c r="BQ91" s="165" t="e">
        <v>#NAME?</v>
      </c>
      <c r="BR91" s="166"/>
      <c r="BS91" s="167" t="str">
        <f t="shared" si="53"/>
        <v xml:space="preserve"> </v>
      </c>
      <c r="BT91" s="168" t="str">
        <f t="shared" si="54"/>
        <v/>
      </c>
      <c r="BU91" s="168" t="str">
        <f t="shared" si="41"/>
        <v/>
      </c>
      <c r="BV91" s="168" t="str">
        <f t="shared" si="42"/>
        <v/>
      </c>
      <c r="BW91" s="169" t="str">
        <f t="shared" si="43"/>
        <v/>
      </c>
      <c r="BX91" s="165" t="e">
        <v>#NAME?</v>
      </c>
      <c r="BY91" s="157"/>
      <c r="BZ91" s="170" t="e">
        <v>#NAME?</v>
      </c>
      <c r="CA91" s="170" t="e">
        <v>#NAME?</v>
      </c>
      <c r="CB91" s="157"/>
      <c r="CC91" s="170" t="e">
        <v>#NAME?</v>
      </c>
      <c r="CD91" s="171" t="e">
        <f t="shared" si="55"/>
        <v>#NAME?</v>
      </c>
      <c r="CE91" s="157" t="e">
        <f t="shared" si="56"/>
        <v>#NAME?</v>
      </c>
      <c r="CF91" s="165" t="e">
        <f t="shared" si="57"/>
        <v>#NAME?</v>
      </c>
      <c r="CG91" s="172" t="e">
        <v>#NAME?</v>
      </c>
      <c r="CH91" s="172" t="e">
        <v>#NAME?</v>
      </c>
      <c r="CI91" s="173" t="e">
        <v>#NAME?</v>
      </c>
      <c r="CJ91" s="173"/>
      <c r="CK91" s="172" t="e">
        <v>#NAME?</v>
      </c>
      <c r="CL91" s="172" t="e">
        <v>#NAME?</v>
      </c>
      <c r="CM91" s="173" t="e">
        <f t="shared" si="58"/>
        <v>#NAME?</v>
      </c>
      <c r="CN91" s="172">
        <f t="shared" si="59"/>
        <v>22.666666666666664</v>
      </c>
      <c r="CO91" s="173">
        <f t="shared" si="44"/>
        <v>0</v>
      </c>
      <c r="CP91" s="174">
        <f t="shared" si="60"/>
        <v>5</v>
      </c>
      <c r="CQ91" s="172" t="e">
        <f t="shared" si="35"/>
        <v>#NAME?</v>
      </c>
      <c r="CR91" s="173"/>
      <c r="CS91" s="175" t="e">
        <f t="shared" si="61"/>
        <v>#NAME?</v>
      </c>
      <c r="CT91" s="173" t="e">
        <f t="shared" si="62"/>
        <v>#NAME?</v>
      </c>
      <c r="CU91" s="173" t="e">
        <f t="shared" si="63"/>
        <v>#NAME?</v>
      </c>
      <c r="CV91" s="172" t="e">
        <f t="shared" si="64"/>
        <v>#NAME?</v>
      </c>
      <c r="CW91" s="173" t="e">
        <v>#NAME?</v>
      </c>
      <c r="CX91" s="173" t="e">
        <f t="shared" si="65"/>
        <v>#NAME?</v>
      </c>
      <c r="CY91" s="176">
        <f t="shared" si="66"/>
        <v>0</v>
      </c>
      <c r="CZ91" s="181" t="e">
        <f t="shared" si="37"/>
        <v>#NAME?</v>
      </c>
      <c r="DA91" s="182" t="e">
        <f t="shared" si="38"/>
        <v>#NAME?</v>
      </c>
      <c r="DB91" s="183" t="e">
        <f t="shared" si="39"/>
        <v>#NAME?</v>
      </c>
      <c r="DF91" s="180" t="e">
        <f t="shared" si="36"/>
        <v>#NAME?</v>
      </c>
    </row>
    <row r="92" spans="1:110">
      <c r="A92" s="73" t="s">
        <v>6</v>
      </c>
      <c r="B92" s="60" t="s">
        <v>314</v>
      </c>
      <c r="C92" s="61" t="s">
        <v>315</v>
      </c>
      <c r="D92" s="62">
        <v>27338</v>
      </c>
      <c r="E92" s="64">
        <v>0</v>
      </c>
      <c r="F92" s="65">
        <v>42375</v>
      </c>
      <c r="G92" s="66" t="s">
        <v>112</v>
      </c>
      <c r="H92" s="66" t="s">
        <v>137</v>
      </c>
      <c r="I92" s="67" t="s">
        <v>122</v>
      </c>
      <c r="J92" s="67" t="s">
        <v>119</v>
      </c>
      <c r="K92" s="67">
        <v>0</v>
      </c>
      <c r="L92" s="67" t="s">
        <v>117</v>
      </c>
      <c r="M92" s="67">
        <v>1</v>
      </c>
      <c r="N92" s="67"/>
      <c r="O92" s="68" t="s">
        <v>118</v>
      </c>
      <c r="P92" s="69" t="s">
        <v>119</v>
      </c>
      <c r="Q92" s="69"/>
      <c r="R92" s="70">
        <v>0</v>
      </c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155">
        <f t="shared" si="45"/>
        <v>19</v>
      </c>
      <c r="BC92" s="156">
        <v>19</v>
      </c>
      <c r="BD92" s="157">
        <f t="shared" si="46"/>
        <v>0</v>
      </c>
      <c r="BE92" s="155">
        <f t="shared" si="47"/>
        <v>0</v>
      </c>
      <c r="BF92" s="157">
        <f t="shared" si="48"/>
        <v>0</v>
      </c>
      <c r="BG92" s="155">
        <f t="shared" si="49"/>
        <v>0</v>
      </c>
      <c r="BH92" s="155"/>
      <c r="BI92" s="157">
        <f t="shared" si="40"/>
        <v>152</v>
      </c>
      <c r="BJ92" s="157"/>
      <c r="BK92" s="157"/>
      <c r="BL92" s="157"/>
      <c r="BM92" s="161" t="e">
        <v>#NAME?</v>
      </c>
      <c r="BN92" s="162" t="e">
        <f t="shared" si="50"/>
        <v>#NAME?</v>
      </c>
      <c r="BO92" s="163">
        <f t="shared" si="51"/>
        <v>0</v>
      </c>
      <c r="BP92" s="164" t="e">
        <f t="shared" si="52"/>
        <v>#NAME?</v>
      </c>
      <c r="BQ92" s="165" t="e">
        <v>#NAME?</v>
      </c>
      <c r="BR92" s="166"/>
      <c r="BS92" s="167" t="str">
        <f t="shared" si="53"/>
        <v xml:space="preserve"> </v>
      </c>
      <c r="BT92" s="168" t="str">
        <f t="shared" si="54"/>
        <v/>
      </c>
      <c r="BU92" s="168" t="str">
        <f t="shared" si="41"/>
        <v/>
      </c>
      <c r="BV92" s="168" t="str">
        <f t="shared" si="42"/>
        <v/>
      </c>
      <c r="BW92" s="169" t="str">
        <f t="shared" si="43"/>
        <v/>
      </c>
      <c r="BX92" s="165" t="e">
        <v>#NAME?</v>
      </c>
      <c r="BY92" s="157"/>
      <c r="BZ92" s="170" t="e">
        <v>#NAME?</v>
      </c>
      <c r="CA92" s="170" t="e">
        <v>#NAME?</v>
      </c>
      <c r="CB92" s="157"/>
      <c r="CC92" s="170" t="e">
        <v>#NAME?</v>
      </c>
      <c r="CD92" s="171" t="e">
        <f t="shared" si="55"/>
        <v>#NAME?</v>
      </c>
      <c r="CE92" s="157" t="e">
        <f t="shared" si="56"/>
        <v>#NAME?</v>
      </c>
      <c r="CF92" s="165" t="e">
        <f t="shared" si="57"/>
        <v>#NAME?</v>
      </c>
      <c r="CG92" s="172" t="e">
        <v>#NAME?</v>
      </c>
      <c r="CH92" s="172" t="e">
        <v>#NAME?</v>
      </c>
      <c r="CI92" s="173" t="e">
        <v>#NAME?</v>
      </c>
      <c r="CJ92" s="173"/>
      <c r="CK92" s="172" t="e">
        <v>#NAME?</v>
      </c>
      <c r="CL92" s="172" t="e">
        <v>#NAME?</v>
      </c>
      <c r="CM92" s="173" t="e">
        <f t="shared" si="58"/>
        <v>#NAME?</v>
      </c>
      <c r="CN92" s="172">
        <f t="shared" si="59"/>
        <v>25.333333333333332</v>
      </c>
      <c r="CO92" s="173">
        <f t="shared" si="44"/>
        <v>0</v>
      </c>
      <c r="CP92" s="174">
        <f t="shared" si="60"/>
        <v>5</v>
      </c>
      <c r="CQ92" s="172" t="e">
        <f t="shared" si="35"/>
        <v>#NAME?</v>
      </c>
      <c r="CR92" s="173"/>
      <c r="CS92" s="175" t="e">
        <f t="shared" si="61"/>
        <v>#NAME?</v>
      </c>
      <c r="CT92" s="173" t="e">
        <f t="shared" si="62"/>
        <v>#NAME?</v>
      </c>
      <c r="CU92" s="173" t="e">
        <f t="shared" si="63"/>
        <v>#NAME?</v>
      </c>
      <c r="CV92" s="172" t="e">
        <f t="shared" si="64"/>
        <v>#NAME?</v>
      </c>
      <c r="CW92" s="173" t="e">
        <v>#NAME?</v>
      </c>
      <c r="CX92" s="173" t="e">
        <f t="shared" si="65"/>
        <v>#NAME?</v>
      </c>
      <c r="CY92" s="176">
        <f t="shared" si="66"/>
        <v>0</v>
      </c>
      <c r="CZ92" s="181" t="e">
        <f t="shared" si="37"/>
        <v>#NAME?</v>
      </c>
      <c r="DA92" s="182" t="e">
        <f t="shared" si="38"/>
        <v>#NAME?</v>
      </c>
      <c r="DB92" s="183" t="e">
        <f t="shared" si="39"/>
        <v>#NAME?</v>
      </c>
      <c r="DF92" s="180" t="e">
        <f t="shared" si="36"/>
        <v>#NAME?</v>
      </c>
    </row>
    <row r="93" spans="1:110">
      <c r="A93" s="73" t="s">
        <v>6</v>
      </c>
      <c r="B93" s="60" t="s">
        <v>316</v>
      </c>
      <c r="C93" s="61" t="s">
        <v>317</v>
      </c>
      <c r="D93" s="62">
        <v>24233</v>
      </c>
      <c r="E93" s="64">
        <v>0</v>
      </c>
      <c r="F93" s="65">
        <v>42380</v>
      </c>
      <c r="G93" s="66" t="s">
        <v>112</v>
      </c>
      <c r="H93" s="66" t="s">
        <v>137</v>
      </c>
      <c r="I93" s="67" t="s">
        <v>122</v>
      </c>
      <c r="J93" s="67" t="s">
        <v>119</v>
      </c>
      <c r="K93" s="67">
        <v>0</v>
      </c>
      <c r="L93" s="67" t="s">
        <v>117</v>
      </c>
      <c r="M93" s="67">
        <v>1</v>
      </c>
      <c r="N93" s="67"/>
      <c r="O93" s="68" t="s">
        <v>118</v>
      </c>
      <c r="P93" s="69" t="s">
        <v>119</v>
      </c>
      <c r="Q93" s="69"/>
      <c r="R93" s="70">
        <v>0</v>
      </c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155">
        <f t="shared" si="45"/>
        <v>15</v>
      </c>
      <c r="BC93" s="156">
        <v>15</v>
      </c>
      <c r="BD93" s="157">
        <f t="shared" si="46"/>
        <v>0</v>
      </c>
      <c r="BE93" s="155">
        <f t="shared" si="47"/>
        <v>0</v>
      </c>
      <c r="BF93" s="157">
        <f t="shared" si="48"/>
        <v>0</v>
      </c>
      <c r="BG93" s="155">
        <f t="shared" si="49"/>
        <v>0</v>
      </c>
      <c r="BH93" s="155"/>
      <c r="BI93" s="157">
        <f t="shared" si="40"/>
        <v>120</v>
      </c>
      <c r="BJ93" s="157"/>
      <c r="BK93" s="157"/>
      <c r="BL93" s="157"/>
      <c r="BM93" s="161" t="e">
        <v>#NAME?</v>
      </c>
      <c r="BN93" s="162" t="e">
        <f t="shared" si="50"/>
        <v>#NAME?</v>
      </c>
      <c r="BO93" s="163">
        <f t="shared" si="51"/>
        <v>0</v>
      </c>
      <c r="BP93" s="164" t="e">
        <f t="shared" si="52"/>
        <v>#NAME?</v>
      </c>
      <c r="BQ93" s="165" t="e">
        <v>#NAME?</v>
      </c>
      <c r="BR93" s="166"/>
      <c r="BS93" s="167" t="str">
        <f t="shared" si="53"/>
        <v xml:space="preserve"> </v>
      </c>
      <c r="BT93" s="168" t="str">
        <f t="shared" si="54"/>
        <v/>
      </c>
      <c r="BU93" s="168" t="str">
        <f t="shared" si="41"/>
        <v/>
      </c>
      <c r="BV93" s="168" t="str">
        <f t="shared" si="42"/>
        <v/>
      </c>
      <c r="BW93" s="169" t="str">
        <f t="shared" si="43"/>
        <v/>
      </c>
      <c r="BX93" s="165" t="e">
        <v>#NAME?</v>
      </c>
      <c r="BY93" s="157"/>
      <c r="BZ93" s="170" t="e">
        <v>#NAME?</v>
      </c>
      <c r="CA93" s="170" t="e">
        <v>#NAME?</v>
      </c>
      <c r="CB93" s="157"/>
      <c r="CC93" s="170" t="e">
        <v>#NAME?</v>
      </c>
      <c r="CD93" s="171" t="e">
        <f t="shared" si="55"/>
        <v>#NAME?</v>
      </c>
      <c r="CE93" s="157" t="e">
        <f t="shared" si="56"/>
        <v>#NAME?</v>
      </c>
      <c r="CF93" s="165" t="e">
        <f t="shared" si="57"/>
        <v>#NAME?</v>
      </c>
      <c r="CG93" s="172" t="e">
        <v>#NAME?</v>
      </c>
      <c r="CH93" s="172" t="e">
        <v>#NAME?</v>
      </c>
      <c r="CI93" s="173" t="e">
        <v>#NAME?</v>
      </c>
      <c r="CJ93" s="173"/>
      <c r="CK93" s="172" t="e">
        <v>#NAME?</v>
      </c>
      <c r="CL93" s="172" t="e">
        <v>#NAME?</v>
      </c>
      <c r="CM93" s="173" t="e">
        <f t="shared" si="58"/>
        <v>#NAME?</v>
      </c>
      <c r="CN93" s="172">
        <f t="shared" si="59"/>
        <v>20</v>
      </c>
      <c r="CO93" s="173">
        <f t="shared" si="44"/>
        <v>0</v>
      </c>
      <c r="CP93" s="174">
        <f t="shared" si="60"/>
        <v>5</v>
      </c>
      <c r="CQ93" s="172" t="e">
        <f t="shared" si="35"/>
        <v>#NAME?</v>
      </c>
      <c r="CR93" s="173"/>
      <c r="CS93" s="175" t="e">
        <f t="shared" si="61"/>
        <v>#NAME?</v>
      </c>
      <c r="CT93" s="173" t="e">
        <f t="shared" si="62"/>
        <v>#NAME?</v>
      </c>
      <c r="CU93" s="173" t="e">
        <f t="shared" si="63"/>
        <v>#NAME?</v>
      </c>
      <c r="CV93" s="172" t="e">
        <f t="shared" si="64"/>
        <v>#NAME?</v>
      </c>
      <c r="CW93" s="173" t="e">
        <v>#NAME?</v>
      </c>
      <c r="CX93" s="173" t="e">
        <f t="shared" si="65"/>
        <v>#NAME?</v>
      </c>
      <c r="CY93" s="176">
        <f t="shared" si="66"/>
        <v>0</v>
      </c>
      <c r="CZ93" s="181" t="e">
        <f t="shared" si="37"/>
        <v>#NAME?</v>
      </c>
      <c r="DA93" s="182" t="e">
        <f t="shared" si="38"/>
        <v>#NAME?</v>
      </c>
      <c r="DB93" s="183" t="e">
        <f t="shared" si="39"/>
        <v>#NAME?</v>
      </c>
      <c r="DF93" s="180" t="e">
        <f t="shared" si="36"/>
        <v>#NAME?</v>
      </c>
    </row>
    <row r="94" spans="1:110">
      <c r="A94" s="73" t="s">
        <v>6</v>
      </c>
      <c r="B94" s="60" t="s">
        <v>318</v>
      </c>
      <c r="C94" s="61" t="s">
        <v>319</v>
      </c>
      <c r="D94" s="62">
        <v>28576</v>
      </c>
      <c r="E94" s="64">
        <v>0</v>
      </c>
      <c r="F94" s="65">
        <v>42382</v>
      </c>
      <c r="G94" s="66" t="s">
        <v>112</v>
      </c>
      <c r="H94" s="66" t="s">
        <v>137</v>
      </c>
      <c r="I94" s="67" t="s">
        <v>114</v>
      </c>
      <c r="J94" s="67" t="s">
        <v>115</v>
      </c>
      <c r="K94" s="67" t="s">
        <v>320</v>
      </c>
      <c r="L94" s="67" t="s">
        <v>117</v>
      </c>
      <c r="M94" s="67">
        <v>1</v>
      </c>
      <c r="N94" s="67"/>
      <c r="O94" s="68" t="s">
        <v>118</v>
      </c>
      <c r="P94" s="69" t="s">
        <v>119</v>
      </c>
      <c r="Q94" s="69"/>
      <c r="R94" s="70">
        <v>0</v>
      </c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155">
        <f t="shared" si="45"/>
        <v>13</v>
      </c>
      <c r="BC94" s="156">
        <v>13</v>
      </c>
      <c r="BD94" s="157">
        <f t="shared" si="46"/>
        <v>0</v>
      </c>
      <c r="BE94" s="155">
        <f t="shared" si="47"/>
        <v>0</v>
      </c>
      <c r="BF94" s="157">
        <f t="shared" si="48"/>
        <v>0</v>
      </c>
      <c r="BG94" s="155">
        <f t="shared" si="49"/>
        <v>0</v>
      </c>
      <c r="BH94" s="155"/>
      <c r="BI94" s="157">
        <f t="shared" si="40"/>
        <v>104</v>
      </c>
      <c r="BJ94" s="157"/>
      <c r="BK94" s="157"/>
      <c r="BL94" s="157"/>
      <c r="BM94" s="161" t="e">
        <v>#NAME?</v>
      </c>
      <c r="BN94" s="162" t="e">
        <f t="shared" si="50"/>
        <v>#NAME?</v>
      </c>
      <c r="BO94" s="163">
        <f t="shared" si="51"/>
        <v>0</v>
      </c>
      <c r="BP94" s="164" t="e">
        <f t="shared" si="52"/>
        <v>#NAME?</v>
      </c>
      <c r="BQ94" s="165" t="e">
        <v>#NAME?</v>
      </c>
      <c r="BR94" s="166"/>
      <c r="BS94" s="167" t="str">
        <f t="shared" si="53"/>
        <v xml:space="preserve"> </v>
      </c>
      <c r="BT94" s="168" t="str">
        <f t="shared" si="54"/>
        <v/>
      </c>
      <c r="BU94" s="168" t="str">
        <f t="shared" si="41"/>
        <v/>
      </c>
      <c r="BV94" s="168" t="str">
        <f t="shared" si="42"/>
        <v/>
      </c>
      <c r="BW94" s="169" t="str">
        <f t="shared" si="43"/>
        <v/>
      </c>
      <c r="BX94" s="165" t="e">
        <v>#NAME?</v>
      </c>
      <c r="BY94" s="157"/>
      <c r="BZ94" s="170" t="e">
        <v>#NAME?</v>
      </c>
      <c r="CA94" s="170" t="e">
        <v>#NAME?</v>
      </c>
      <c r="CB94" s="157"/>
      <c r="CC94" s="170" t="e">
        <v>#NAME?</v>
      </c>
      <c r="CD94" s="171" t="e">
        <f t="shared" si="55"/>
        <v>#NAME?</v>
      </c>
      <c r="CE94" s="157" t="e">
        <f t="shared" si="56"/>
        <v>#NAME?</v>
      </c>
      <c r="CF94" s="165" t="e">
        <f t="shared" si="57"/>
        <v>#NAME?</v>
      </c>
      <c r="CG94" s="172" t="e">
        <v>#NAME?</v>
      </c>
      <c r="CH94" s="172" t="e">
        <v>#NAME?</v>
      </c>
      <c r="CI94" s="173" t="e">
        <v>#NAME?</v>
      </c>
      <c r="CJ94" s="173"/>
      <c r="CK94" s="172" t="e">
        <v>#NAME?</v>
      </c>
      <c r="CL94" s="172" t="e">
        <v>#NAME?</v>
      </c>
      <c r="CM94" s="173" t="e">
        <f t="shared" si="58"/>
        <v>#NAME?</v>
      </c>
      <c r="CN94" s="172">
        <f t="shared" si="59"/>
        <v>17.333333333333332</v>
      </c>
      <c r="CO94" s="173">
        <f t="shared" si="44"/>
        <v>0</v>
      </c>
      <c r="CP94" s="174">
        <f t="shared" si="60"/>
        <v>5</v>
      </c>
      <c r="CQ94" s="172" t="e">
        <f t="shared" si="35"/>
        <v>#NAME?</v>
      </c>
      <c r="CR94" s="173"/>
      <c r="CS94" s="175" t="e">
        <f t="shared" si="61"/>
        <v>#NAME?</v>
      </c>
      <c r="CT94" s="173" t="e">
        <f t="shared" si="62"/>
        <v>#NAME?</v>
      </c>
      <c r="CU94" s="173" t="e">
        <f t="shared" si="63"/>
        <v>#NAME?</v>
      </c>
      <c r="CV94" s="172" t="e">
        <f t="shared" si="64"/>
        <v>#NAME?</v>
      </c>
      <c r="CW94" s="173" t="e">
        <v>#NAME?</v>
      </c>
      <c r="CX94" s="173" t="e">
        <f t="shared" si="65"/>
        <v>#NAME?</v>
      </c>
      <c r="CY94" s="176">
        <f t="shared" si="66"/>
        <v>0</v>
      </c>
      <c r="CZ94" s="181" t="e">
        <f t="shared" si="37"/>
        <v>#NAME?</v>
      </c>
      <c r="DA94" s="182" t="e">
        <f t="shared" si="38"/>
        <v>#NAME?</v>
      </c>
      <c r="DB94" s="183" t="e">
        <f t="shared" si="39"/>
        <v>#NAME?</v>
      </c>
      <c r="DF94" s="180" t="e">
        <f t="shared" si="36"/>
        <v>#NAME?</v>
      </c>
    </row>
    <row r="95" spans="1:110">
      <c r="A95" s="73" t="s">
        <v>6</v>
      </c>
      <c r="B95" s="60" t="s">
        <v>321</v>
      </c>
      <c r="C95" s="61" t="s">
        <v>322</v>
      </c>
      <c r="D95" s="62">
        <v>28924</v>
      </c>
      <c r="E95" s="64">
        <v>0</v>
      </c>
      <c r="F95" s="65">
        <v>42333</v>
      </c>
      <c r="G95" s="66" t="s">
        <v>112</v>
      </c>
      <c r="H95" s="66" t="s">
        <v>113</v>
      </c>
      <c r="I95" s="67" t="s">
        <v>174</v>
      </c>
      <c r="J95" s="67" t="s">
        <v>115</v>
      </c>
      <c r="K95" s="67" t="s">
        <v>323</v>
      </c>
      <c r="L95" s="67" t="s">
        <v>117</v>
      </c>
      <c r="M95" s="67">
        <v>1</v>
      </c>
      <c r="N95" s="67"/>
      <c r="O95" s="68" t="s">
        <v>118</v>
      </c>
      <c r="P95" s="69" t="s">
        <v>119</v>
      </c>
      <c r="Q95" s="69"/>
      <c r="R95" s="70">
        <v>0</v>
      </c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155">
        <f t="shared" si="45"/>
        <v>22</v>
      </c>
      <c r="BC95" s="156">
        <v>22</v>
      </c>
      <c r="BD95" s="157">
        <f t="shared" si="46"/>
        <v>0</v>
      </c>
      <c r="BE95" s="155">
        <f t="shared" si="47"/>
        <v>0</v>
      </c>
      <c r="BF95" s="157">
        <f t="shared" si="48"/>
        <v>0</v>
      </c>
      <c r="BG95" s="155">
        <f t="shared" si="49"/>
        <v>0</v>
      </c>
      <c r="BH95" s="155"/>
      <c r="BI95" s="157">
        <f t="shared" si="40"/>
        <v>176</v>
      </c>
      <c r="BJ95" s="157"/>
      <c r="BK95" s="157"/>
      <c r="BL95" s="157"/>
      <c r="BM95" s="161" t="e">
        <v>#NAME?</v>
      </c>
      <c r="BN95" s="162" t="e">
        <f t="shared" si="50"/>
        <v>#NAME?</v>
      </c>
      <c r="BO95" s="163">
        <f t="shared" si="51"/>
        <v>0</v>
      </c>
      <c r="BP95" s="164" t="e">
        <f t="shared" si="52"/>
        <v>#NAME?</v>
      </c>
      <c r="BQ95" s="165" t="e">
        <v>#NAME?</v>
      </c>
      <c r="BR95" s="166"/>
      <c r="BS95" s="167" t="str">
        <f t="shared" si="53"/>
        <v xml:space="preserve"> </v>
      </c>
      <c r="BT95" s="168" t="str">
        <f t="shared" si="54"/>
        <v/>
      </c>
      <c r="BU95" s="168" t="str">
        <f t="shared" si="41"/>
        <v/>
      </c>
      <c r="BV95" s="168" t="str">
        <f t="shared" si="42"/>
        <v/>
      </c>
      <c r="BW95" s="169" t="str">
        <f t="shared" si="43"/>
        <v/>
      </c>
      <c r="BX95" s="165" t="e">
        <v>#NAME?</v>
      </c>
      <c r="BY95" s="157"/>
      <c r="BZ95" s="170" t="e">
        <v>#NAME?</v>
      </c>
      <c r="CA95" s="170" t="e">
        <v>#NAME?</v>
      </c>
      <c r="CB95" s="157"/>
      <c r="CC95" s="170" t="e">
        <v>#NAME?</v>
      </c>
      <c r="CD95" s="171" t="e">
        <f t="shared" si="55"/>
        <v>#NAME?</v>
      </c>
      <c r="CE95" s="157" t="e">
        <f t="shared" si="56"/>
        <v>#NAME?</v>
      </c>
      <c r="CF95" s="165" t="e">
        <f t="shared" si="57"/>
        <v>#NAME?</v>
      </c>
      <c r="CG95" s="172" t="e">
        <v>#NAME?</v>
      </c>
      <c r="CH95" s="172" t="e">
        <v>#NAME?</v>
      </c>
      <c r="CI95" s="173" t="e">
        <v>#NAME?</v>
      </c>
      <c r="CJ95" s="173"/>
      <c r="CK95" s="172" t="e">
        <v>#NAME?</v>
      </c>
      <c r="CL95" s="172" t="e">
        <v>#NAME?</v>
      </c>
      <c r="CM95" s="173" t="e">
        <f t="shared" si="58"/>
        <v>#NAME?</v>
      </c>
      <c r="CN95" s="172">
        <f t="shared" si="59"/>
        <v>29.333333333333332</v>
      </c>
      <c r="CO95" s="173">
        <f t="shared" si="44"/>
        <v>0</v>
      </c>
      <c r="CP95" s="174">
        <f t="shared" si="60"/>
        <v>5</v>
      </c>
      <c r="CQ95" s="172" t="e">
        <f t="shared" si="35"/>
        <v>#NAME?</v>
      </c>
      <c r="CR95" s="173"/>
      <c r="CS95" s="175" t="e">
        <f t="shared" si="61"/>
        <v>#NAME?</v>
      </c>
      <c r="CT95" s="173" t="e">
        <f t="shared" si="62"/>
        <v>#NAME?</v>
      </c>
      <c r="CU95" s="173" t="e">
        <f t="shared" si="63"/>
        <v>#NAME?</v>
      </c>
      <c r="CV95" s="172" t="e">
        <f t="shared" si="64"/>
        <v>#NAME?</v>
      </c>
      <c r="CW95" s="173" t="e">
        <v>#NAME?</v>
      </c>
      <c r="CX95" s="173" t="e">
        <f t="shared" si="65"/>
        <v>#NAME?</v>
      </c>
      <c r="CY95" s="176">
        <f t="shared" si="66"/>
        <v>0</v>
      </c>
      <c r="CZ95" s="181" t="e">
        <f t="shared" si="37"/>
        <v>#NAME?</v>
      </c>
      <c r="DA95" s="182" t="e">
        <f t="shared" si="38"/>
        <v>#NAME?</v>
      </c>
      <c r="DB95" s="183" t="e">
        <f t="shared" si="39"/>
        <v>#NAME?</v>
      </c>
      <c r="DF95" s="180" t="e">
        <f t="shared" si="36"/>
        <v>#NAME?</v>
      </c>
    </row>
    <row r="96" spans="1:110">
      <c r="A96" s="73" t="s">
        <v>6</v>
      </c>
      <c r="B96" s="60" t="s">
        <v>324</v>
      </c>
      <c r="C96" s="61" t="s">
        <v>325</v>
      </c>
      <c r="D96" s="62">
        <v>29433</v>
      </c>
      <c r="E96" s="64">
        <v>0</v>
      </c>
      <c r="F96" s="65">
        <v>42339</v>
      </c>
      <c r="G96" s="66" t="s">
        <v>112</v>
      </c>
      <c r="H96" s="66" t="s">
        <v>113</v>
      </c>
      <c r="I96" s="67" t="s">
        <v>122</v>
      </c>
      <c r="J96" s="67" t="s">
        <v>119</v>
      </c>
      <c r="K96" s="67">
        <v>0</v>
      </c>
      <c r="L96" s="67" t="s">
        <v>117</v>
      </c>
      <c r="M96" s="67">
        <v>1</v>
      </c>
      <c r="N96" s="67"/>
      <c r="O96" s="68" t="s">
        <v>118</v>
      </c>
      <c r="P96" s="69" t="s">
        <v>119</v>
      </c>
      <c r="Q96" s="69"/>
      <c r="R96" s="70">
        <v>0</v>
      </c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155">
        <f t="shared" si="45"/>
        <v>22</v>
      </c>
      <c r="BC96" s="156">
        <v>22</v>
      </c>
      <c r="BD96" s="157">
        <f t="shared" si="46"/>
        <v>0</v>
      </c>
      <c r="BE96" s="155">
        <f t="shared" si="47"/>
        <v>0</v>
      </c>
      <c r="BF96" s="157">
        <f t="shared" si="48"/>
        <v>0</v>
      </c>
      <c r="BG96" s="155">
        <f t="shared" si="49"/>
        <v>0</v>
      </c>
      <c r="BH96" s="155"/>
      <c r="BI96" s="157">
        <f t="shared" si="40"/>
        <v>176</v>
      </c>
      <c r="BJ96" s="157"/>
      <c r="BK96" s="157"/>
      <c r="BL96" s="157"/>
      <c r="BM96" s="161" t="e">
        <v>#NAME?</v>
      </c>
      <c r="BN96" s="162" t="e">
        <f t="shared" si="50"/>
        <v>#NAME?</v>
      </c>
      <c r="BO96" s="163">
        <f t="shared" si="51"/>
        <v>0</v>
      </c>
      <c r="BP96" s="164" t="e">
        <f t="shared" si="52"/>
        <v>#NAME?</v>
      </c>
      <c r="BQ96" s="165" t="e">
        <v>#NAME?</v>
      </c>
      <c r="BR96" s="166"/>
      <c r="BS96" s="167" t="str">
        <f t="shared" si="53"/>
        <v xml:space="preserve"> </v>
      </c>
      <c r="BT96" s="168" t="str">
        <f t="shared" si="54"/>
        <v/>
      </c>
      <c r="BU96" s="168" t="str">
        <f t="shared" si="41"/>
        <v/>
      </c>
      <c r="BV96" s="168" t="str">
        <f t="shared" si="42"/>
        <v/>
      </c>
      <c r="BW96" s="169" t="str">
        <f t="shared" si="43"/>
        <v/>
      </c>
      <c r="BX96" s="165" t="e">
        <v>#NAME?</v>
      </c>
      <c r="BY96" s="157"/>
      <c r="BZ96" s="170" t="e">
        <v>#NAME?</v>
      </c>
      <c r="CA96" s="170" t="e">
        <v>#NAME?</v>
      </c>
      <c r="CB96" s="157"/>
      <c r="CC96" s="170" t="e">
        <v>#NAME?</v>
      </c>
      <c r="CD96" s="171" t="e">
        <f t="shared" si="55"/>
        <v>#NAME?</v>
      </c>
      <c r="CE96" s="157" t="e">
        <f t="shared" si="56"/>
        <v>#NAME?</v>
      </c>
      <c r="CF96" s="165" t="e">
        <f t="shared" si="57"/>
        <v>#NAME?</v>
      </c>
      <c r="CG96" s="172" t="e">
        <v>#NAME?</v>
      </c>
      <c r="CH96" s="172" t="e">
        <v>#NAME?</v>
      </c>
      <c r="CI96" s="173" t="e">
        <v>#NAME?</v>
      </c>
      <c r="CJ96" s="173"/>
      <c r="CK96" s="172" t="e">
        <v>#NAME?</v>
      </c>
      <c r="CL96" s="172" t="e">
        <v>#NAME?</v>
      </c>
      <c r="CM96" s="173" t="e">
        <f t="shared" si="58"/>
        <v>#NAME?</v>
      </c>
      <c r="CN96" s="172">
        <f t="shared" si="59"/>
        <v>29.333333333333332</v>
      </c>
      <c r="CO96" s="173">
        <f t="shared" si="44"/>
        <v>0</v>
      </c>
      <c r="CP96" s="174">
        <f t="shared" si="60"/>
        <v>5</v>
      </c>
      <c r="CQ96" s="172" t="e">
        <f t="shared" si="35"/>
        <v>#NAME?</v>
      </c>
      <c r="CR96" s="173"/>
      <c r="CS96" s="175" t="e">
        <f t="shared" si="61"/>
        <v>#NAME?</v>
      </c>
      <c r="CT96" s="173" t="e">
        <f t="shared" si="62"/>
        <v>#NAME?</v>
      </c>
      <c r="CU96" s="173" t="e">
        <f t="shared" si="63"/>
        <v>#NAME?</v>
      </c>
      <c r="CV96" s="172" t="e">
        <f t="shared" si="64"/>
        <v>#NAME?</v>
      </c>
      <c r="CW96" s="173" t="e">
        <v>#NAME?</v>
      </c>
      <c r="CX96" s="173" t="e">
        <f t="shared" si="65"/>
        <v>#NAME?</v>
      </c>
      <c r="CY96" s="176">
        <f t="shared" si="66"/>
        <v>0</v>
      </c>
      <c r="CZ96" s="181" t="e">
        <f t="shared" si="37"/>
        <v>#NAME?</v>
      </c>
      <c r="DA96" s="182" t="e">
        <f t="shared" si="38"/>
        <v>#NAME?</v>
      </c>
      <c r="DB96" s="183" t="e">
        <f t="shared" si="39"/>
        <v>#NAME?</v>
      </c>
      <c r="DF96" s="180" t="e">
        <f t="shared" si="36"/>
        <v>#NAME?</v>
      </c>
    </row>
    <row r="97" spans="1:110">
      <c r="A97" s="73" t="s">
        <v>6</v>
      </c>
      <c r="B97" s="60" t="s">
        <v>326</v>
      </c>
      <c r="C97" s="61" t="s">
        <v>327</v>
      </c>
      <c r="D97" s="62">
        <v>23269</v>
      </c>
      <c r="E97" s="64">
        <v>0</v>
      </c>
      <c r="F97" s="65">
        <v>42339</v>
      </c>
      <c r="G97" s="66" t="s">
        <v>112</v>
      </c>
      <c r="H97" s="66" t="s">
        <v>113</v>
      </c>
      <c r="I97" s="67" t="s">
        <v>114</v>
      </c>
      <c r="J97" s="67" t="s">
        <v>115</v>
      </c>
      <c r="K97" s="67" t="s">
        <v>328</v>
      </c>
      <c r="L97" s="67" t="s">
        <v>117</v>
      </c>
      <c r="M97" s="67">
        <v>1</v>
      </c>
      <c r="N97" s="67"/>
      <c r="O97" s="68" t="s">
        <v>118</v>
      </c>
      <c r="P97" s="69" t="s">
        <v>119</v>
      </c>
      <c r="Q97" s="69"/>
      <c r="R97" s="70">
        <v>0</v>
      </c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155">
        <f t="shared" si="45"/>
        <v>30</v>
      </c>
      <c r="BC97" s="156">
        <v>30</v>
      </c>
      <c r="BD97" s="157">
        <f t="shared" si="46"/>
        <v>0</v>
      </c>
      <c r="BE97" s="155">
        <f t="shared" si="47"/>
        <v>0</v>
      </c>
      <c r="BF97" s="157">
        <f t="shared" si="48"/>
        <v>0</v>
      </c>
      <c r="BG97" s="155">
        <f t="shared" si="49"/>
        <v>0</v>
      </c>
      <c r="BH97" s="155"/>
      <c r="BI97" s="157">
        <f t="shared" si="40"/>
        <v>240</v>
      </c>
      <c r="BJ97" s="157"/>
      <c r="BK97" s="157"/>
      <c r="BL97" s="157"/>
      <c r="BM97" s="161" t="e">
        <v>#NAME?</v>
      </c>
      <c r="BN97" s="162" t="e">
        <f t="shared" si="50"/>
        <v>#NAME?</v>
      </c>
      <c r="BO97" s="163">
        <f t="shared" si="51"/>
        <v>0</v>
      </c>
      <c r="BP97" s="164" t="e">
        <f t="shared" si="52"/>
        <v>#NAME?</v>
      </c>
      <c r="BQ97" s="165" t="e">
        <v>#NAME?</v>
      </c>
      <c r="BR97" s="166"/>
      <c r="BS97" s="167" t="str">
        <f t="shared" si="53"/>
        <v xml:space="preserve"> </v>
      </c>
      <c r="BT97" s="168" t="str">
        <f t="shared" si="54"/>
        <v/>
      </c>
      <c r="BU97" s="168" t="str">
        <f t="shared" si="41"/>
        <v/>
      </c>
      <c r="BV97" s="168" t="str">
        <f t="shared" si="42"/>
        <v/>
      </c>
      <c r="BW97" s="169" t="str">
        <f t="shared" si="43"/>
        <v/>
      </c>
      <c r="BX97" s="165" t="e">
        <v>#NAME?</v>
      </c>
      <c r="BY97" s="157"/>
      <c r="BZ97" s="170" t="e">
        <v>#NAME?</v>
      </c>
      <c r="CA97" s="170" t="e">
        <v>#NAME?</v>
      </c>
      <c r="CB97" s="157"/>
      <c r="CC97" s="170" t="e">
        <v>#NAME?</v>
      </c>
      <c r="CD97" s="171" t="e">
        <f t="shared" si="55"/>
        <v>#NAME?</v>
      </c>
      <c r="CE97" s="157" t="e">
        <f t="shared" si="56"/>
        <v>#NAME?</v>
      </c>
      <c r="CF97" s="165" t="e">
        <f t="shared" si="57"/>
        <v>#NAME?</v>
      </c>
      <c r="CG97" s="172" t="e">
        <v>#NAME?</v>
      </c>
      <c r="CH97" s="172" t="e">
        <v>#NAME?</v>
      </c>
      <c r="CI97" s="173" t="e">
        <v>#NAME?</v>
      </c>
      <c r="CJ97" s="173"/>
      <c r="CK97" s="172" t="e">
        <v>#NAME?</v>
      </c>
      <c r="CL97" s="172" t="e">
        <v>#NAME?</v>
      </c>
      <c r="CM97" s="173" t="e">
        <f t="shared" si="58"/>
        <v>#NAME?</v>
      </c>
      <c r="CN97" s="172">
        <f t="shared" si="59"/>
        <v>40</v>
      </c>
      <c r="CO97" s="173">
        <f t="shared" si="44"/>
        <v>0</v>
      </c>
      <c r="CP97" s="174">
        <f t="shared" si="60"/>
        <v>5</v>
      </c>
      <c r="CQ97" s="172" t="e">
        <f t="shared" si="35"/>
        <v>#NAME?</v>
      </c>
      <c r="CR97" s="173"/>
      <c r="CS97" s="175" t="e">
        <f t="shared" si="61"/>
        <v>#NAME?</v>
      </c>
      <c r="CT97" s="173" t="e">
        <f t="shared" si="62"/>
        <v>#NAME?</v>
      </c>
      <c r="CU97" s="173" t="e">
        <f t="shared" si="63"/>
        <v>#NAME?</v>
      </c>
      <c r="CV97" s="172" t="e">
        <f t="shared" si="64"/>
        <v>#NAME?</v>
      </c>
      <c r="CW97" s="173" t="e">
        <v>#NAME?</v>
      </c>
      <c r="CX97" s="173" t="e">
        <f t="shared" si="65"/>
        <v>#NAME?</v>
      </c>
      <c r="CY97" s="176">
        <f t="shared" si="66"/>
        <v>0</v>
      </c>
      <c r="CZ97" s="181" t="e">
        <f t="shared" si="37"/>
        <v>#NAME?</v>
      </c>
      <c r="DA97" s="182" t="e">
        <f t="shared" si="38"/>
        <v>#NAME?</v>
      </c>
      <c r="DB97" s="183" t="e">
        <f t="shared" si="39"/>
        <v>#NAME?</v>
      </c>
      <c r="DF97" s="180" t="e">
        <f t="shared" si="36"/>
        <v>#NAME?</v>
      </c>
    </row>
    <row r="98" spans="1:110">
      <c r="A98" s="73" t="s">
        <v>6</v>
      </c>
      <c r="B98" s="60" t="s">
        <v>329</v>
      </c>
      <c r="C98" s="61" t="s">
        <v>330</v>
      </c>
      <c r="D98" s="62">
        <v>34316</v>
      </c>
      <c r="E98" s="64">
        <v>0</v>
      </c>
      <c r="F98" s="65">
        <v>42373</v>
      </c>
      <c r="G98" s="66" t="s">
        <v>112</v>
      </c>
      <c r="H98" s="66" t="s">
        <v>113</v>
      </c>
      <c r="I98" s="67" t="s">
        <v>122</v>
      </c>
      <c r="J98" s="67" t="s">
        <v>119</v>
      </c>
      <c r="K98" s="67">
        <v>0</v>
      </c>
      <c r="L98" s="67" t="s">
        <v>117</v>
      </c>
      <c r="M98" s="67">
        <v>1</v>
      </c>
      <c r="N98" s="67"/>
      <c r="O98" s="68" t="s">
        <v>118</v>
      </c>
      <c r="P98" s="69" t="s">
        <v>119</v>
      </c>
      <c r="Q98" s="69"/>
      <c r="R98" s="70">
        <v>0</v>
      </c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155">
        <f t="shared" si="45"/>
        <v>25</v>
      </c>
      <c r="BC98" s="156">
        <v>25</v>
      </c>
      <c r="BD98" s="157">
        <f t="shared" si="46"/>
        <v>0</v>
      </c>
      <c r="BE98" s="155">
        <f t="shared" si="47"/>
        <v>0</v>
      </c>
      <c r="BF98" s="157">
        <f t="shared" si="48"/>
        <v>0</v>
      </c>
      <c r="BG98" s="155">
        <f t="shared" si="49"/>
        <v>0</v>
      </c>
      <c r="BH98" s="155"/>
      <c r="BI98" s="157">
        <f t="shared" si="40"/>
        <v>200</v>
      </c>
      <c r="BJ98" s="157"/>
      <c r="BK98" s="157"/>
      <c r="BL98" s="157"/>
      <c r="BM98" s="161" t="e">
        <v>#NAME?</v>
      </c>
      <c r="BN98" s="162" t="e">
        <f t="shared" si="50"/>
        <v>#NAME?</v>
      </c>
      <c r="BO98" s="163">
        <f t="shared" si="51"/>
        <v>0</v>
      </c>
      <c r="BP98" s="164" t="e">
        <f t="shared" si="52"/>
        <v>#NAME?</v>
      </c>
      <c r="BQ98" s="165" t="e">
        <v>#NAME?</v>
      </c>
      <c r="BR98" s="166"/>
      <c r="BS98" s="167" t="str">
        <f t="shared" si="53"/>
        <v xml:space="preserve"> </v>
      </c>
      <c r="BT98" s="168" t="str">
        <f t="shared" si="54"/>
        <v/>
      </c>
      <c r="BU98" s="168" t="str">
        <f t="shared" si="41"/>
        <v/>
      </c>
      <c r="BV98" s="168" t="str">
        <f t="shared" si="42"/>
        <v/>
      </c>
      <c r="BW98" s="169" t="str">
        <f t="shared" si="43"/>
        <v/>
      </c>
      <c r="BX98" s="165" t="e">
        <v>#NAME?</v>
      </c>
      <c r="BY98" s="157"/>
      <c r="BZ98" s="170" t="e">
        <v>#NAME?</v>
      </c>
      <c r="CA98" s="170" t="e">
        <v>#NAME?</v>
      </c>
      <c r="CB98" s="157"/>
      <c r="CC98" s="170" t="e">
        <v>#NAME?</v>
      </c>
      <c r="CD98" s="171" t="e">
        <f t="shared" si="55"/>
        <v>#NAME?</v>
      </c>
      <c r="CE98" s="157" t="e">
        <f t="shared" si="56"/>
        <v>#NAME?</v>
      </c>
      <c r="CF98" s="165" t="e">
        <f t="shared" si="57"/>
        <v>#NAME?</v>
      </c>
      <c r="CG98" s="172" t="e">
        <v>#NAME?</v>
      </c>
      <c r="CH98" s="172" t="e">
        <v>#NAME?</v>
      </c>
      <c r="CI98" s="173" t="e">
        <v>#NAME?</v>
      </c>
      <c r="CJ98" s="173"/>
      <c r="CK98" s="172" t="e">
        <v>#NAME?</v>
      </c>
      <c r="CL98" s="172" t="e">
        <v>#NAME?</v>
      </c>
      <c r="CM98" s="173" t="e">
        <f t="shared" si="58"/>
        <v>#NAME?</v>
      </c>
      <c r="CN98" s="172">
        <f t="shared" si="59"/>
        <v>33.333333333333329</v>
      </c>
      <c r="CO98" s="173">
        <f t="shared" si="44"/>
        <v>0</v>
      </c>
      <c r="CP98" s="174">
        <f t="shared" si="60"/>
        <v>5</v>
      </c>
      <c r="CQ98" s="172" t="e">
        <f t="shared" si="35"/>
        <v>#NAME?</v>
      </c>
      <c r="CR98" s="173"/>
      <c r="CS98" s="175" t="e">
        <f t="shared" si="61"/>
        <v>#NAME?</v>
      </c>
      <c r="CT98" s="173" t="e">
        <f t="shared" si="62"/>
        <v>#NAME?</v>
      </c>
      <c r="CU98" s="173" t="e">
        <f t="shared" si="63"/>
        <v>#NAME?</v>
      </c>
      <c r="CV98" s="172" t="e">
        <f t="shared" si="64"/>
        <v>#NAME?</v>
      </c>
      <c r="CW98" s="173" t="e">
        <v>#NAME?</v>
      </c>
      <c r="CX98" s="173" t="e">
        <f t="shared" si="65"/>
        <v>#NAME?</v>
      </c>
      <c r="CY98" s="176">
        <f t="shared" si="66"/>
        <v>0</v>
      </c>
      <c r="CZ98" s="181" t="e">
        <f t="shared" si="37"/>
        <v>#NAME?</v>
      </c>
      <c r="DA98" s="182" t="e">
        <f t="shared" si="38"/>
        <v>#NAME?</v>
      </c>
      <c r="DB98" s="183" t="e">
        <f t="shared" si="39"/>
        <v>#NAME?</v>
      </c>
      <c r="DF98" s="180" t="e">
        <f t="shared" si="36"/>
        <v>#NAME?</v>
      </c>
    </row>
    <row r="99" spans="1:110">
      <c r="A99" s="73" t="s">
        <v>6</v>
      </c>
      <c r="B99" s="60" t="s">
        <v>331</v>
      </c>
      <c r="C99" s="61" t="s">
        <v>332</v>
      </c>
      <c r="D99" s="62">
        <v>25154</v>
      </c>
      <c r="E99" s="64">
        <v>0</v>
      </c>
      <c r="F99" s="65">
        <v>42380</v>
      </c>
      <c r="G99" s="66" t="s">
        <v>112</v>
      </c>
      <c r="H99" s="66" t="s">
        <v>113</v>
      </c>
      <c r="I99" s="67" t="s">
        <v>114</v>
      </c>
      <c r="J99" s="67" t="s">
        <v>115</v>
      </c>
      <c r="K99" s="67" t="s">
        <v>333</v>
      </c>
      <c r="L99" s="67" t="s">
        <v>117</v>
      </c>
      <c r="M99" s="67">
        <v>1</v>
      </c>
      <c r="N99" s="67"/>
      <c r="O99" s="68" t="s">
        <v>118</v>
      </c>
      <c r="P99" s="69" t="s">
        <v>119</v>
      </c>
      <c r="Q99" s="69"/>
      <c r="R99" s="70">
        <v>0</v>
      </c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155">
        <f t="shared" si="45"/>
        <v>14</v>
      </c>
      <c r="BC99" s="156">
        <v>14</v>
      </c>
      <c r="BD99" s="157">
        <f t="shared" si="46"/>
        <v>0</v>
      </c>
      <c r="BE99" s="155">
        <f t="shared" si="47"/>
        <v>0</v>
      </c>
      <c r="BF99" s="157">
        <f t="shared" si="48"/>
        <v>0</v>
      </c>
      <c r="BG99" s="155">
        <f t="shared" si="49"/>
        <v>0</v>
      </c>
      <c r="BH99" s="155"/>
      <c r="BI99" s="157">
        <f t="shared" si="40"/>
        <v>112</v>
      </c>
      <c r="BJ99" s="157"/>
      <c r="BK99" s="157"/>
      <c r="BL99" s="157"/>
      <c r="BM99" s="161" t="e">
        <v>#NAME?</v>
      </c>
      <c r="BN99" s="162" t="e">
        <f t="shared" si="50"/>
        <v>#NAME?</v>
      </c>
      <c r="BO99" s="163">
        <f t="shared" si="51"/>
        <v>0</v>
      </c>
      <c r="BP99" s="164" t="e">
        <f t="shared" si="52"/>
        <v>#NAME?</v>
      </c>
      <c r="BQ99" s="165" t="e">
        <v>#NAME?</v>
      </c>
      <c r="BR99" s="166"/>
      <c r="BS99" s="167" t="str">
        <f t="shared" si="53"/>
        <v xml:space="preserve"> </v>
      </c>
      <c r="BT99" s="168" t="str">
        <f t="shared" si="54"/>
        <v/>
      </c>
      <c r="BU99" s="168" t="str">
        <f t="shared" si="41"/>
        <v/>
      </c>
      <c r="BV99" s="168" t="str">
        <f t="shared" si="42"/>
        <v/>
      </c>
      <c r="BW99" s="169" t="str">
        <f t="shared" si="43"/>
        <v/>
      </c>
      <c r="BX99" s="165" t="e">
        <v>#NAME?</v>
      </c>
      <c r="BY99" s="157"/>
      <c r="BZ99" s="170" t="e">
        <v>#NAME?</v>
      </c>
      <c r="CA99" s="170" t="e">
        <v>#NAME?</v>
      </c>
      <c r="CB99" s="157"/>
      <c r="CC99" s="170" t="e">
        <v>#NAME?</v>
      </c>
      <c r="CD99" s="171" t="e">
        <f t="shared" si="55"/>
        <v>#NAME?</v>
      </c>
      <c r="CE99" s="157" t="e">
        <f t="shared" si="56"/>
        <v>#NAME?</v>
      </c>
      <c r="CF99" s="165" t="e">
        <f t="shared" si="57"/>
        <v>#NAME?</v>
      </c>
      <c r="CG99" s="172" t="e">
        <v>#NAME?</v>
      </c>
      <c r="CH99" s="172" t="e">
        <v>#NAME?</v>
      </c>
      <c r="CI99" s="173" t="e">
        <v>#NAME?</v>
      </c>
      <c r="CJ99" s="173"/>
      <c r="CK99" s="172" t="e">
        <v>#NAME?</v>
      </c>
      <c r="CL99" s="172" t="e">
        <v>#NAME?</v>
      </c>
      <c r="CM99" s="173" t="e">
        <f t="shared" si="58"/>
        <v>#NAME?</v>
      </c>
      <c r="CN99" s="172">
        <f t="shared" si="59"/>
        <v>18.666666666666664</v>
      </c>
      <c r="CO99" s="173">
        <f t="shared" si="44"/>
        <v>0</v>
      </c>
      <c r="CP99" s="174">
        <f t="shared" si="60"/>
        <v>5</v>
      </c>
      <c r="CQ99" s="172" t="e">
        <f t="shared" si="35"/>
        <v>#NAME?</v>
      </c>
      <c r="CR99" s="173"/>
      <c r="CS99" s="175" t="e">
        <f t="shared" si="61"/>
        <v>#NAME?</v>
      </c>
      <c r="CT99" s="173" t="e">
        <f t="shared" si="62"/>
        <v>#NAME?</v>
      </c>
      <c r="CU99" s="173" t="e">
        <f t="shared" si="63"/>
        <v>#NAME?</v>
      </c>
      <c r="CV99" s="172" t="e">
        <f t="shared" si="64"/>
        <v>#NAME?</v>
      </c>
      <c r="CW99" s="173" t="e">
        <v>#NAME?</v>
      </c>
      <c r="CX99" s="173" t="e">
        <f t="shared" si="65"/>
        <v>#NAME?</v>
      </c>
      <c r="CY99" s="176">
        <f t="shared" si="66"/>
        <v>0</v>
      </c>
      <c r="CZ99" s="181" t="e">
        <f t="shared" si="37"/>
        <v>#NAME?</v>
      </c>
      <c r="DA99" s="182" t="e">
        <f t="shared" si="38"/>
        <v>#NAME?</v>
      </c>
      <c r="DB99" s="183" t="e">
        <f t="shared" si="39"/>
        <v>#NAME?</v>
      </c>
      <c r="DF99" s="180" t="e">
        <f t="shared" si="36"/>
        <v>#NAME?</v>
      </c>
    </row>
    <row r="100" spans="1:110">
      <c r="A100" s="73" t="s">
        <v>6</v>
      </c>
      <c r="B100" s="60" t="s">
        <v>334</v>
      </c>
      <c r="C100" s="61" t="s">
        <v>335</v>
      </c>
      <c r="D100" s="62">
        <v>35579</v>
      </c>
      <c r="E100" s="64">
        <v>0</v>
      </c>
      <c r="F100" s="65">
        <v>42380</v>
      </c>
      <c r="G100" s="66" t="s">
        <v>112</v>
      </c>
      <c r="H100" s="66" t="s">
        <v>137</v>
      </c>
      <c r="I100" s="67" t="s">
        <v>122</v>
      </c>
      <c r="J100" s="67" t="s">
        <v>119</v>
      </c>
      <c r="K100" s="67">
        <v>0</v>
      </c>
      <c r="L100" s="67" t="s">
        <v>117</v>
      </c>
      <c r="M100" s="67">
        <v>1</v>
      </c>
      <c r="N100" s="67"/>
      <c r="O100" s="68" t="s">
        <v>118</v>
      </c>
      <c r="P100" s="69" t="s">
        <v>119</v>
      </c>
      <c r="Q100" s="69"/>
      <c r="R100" s="70">
        <v>0</v>
      </c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155">
        <f t="shared" si="45"/>
        <v>13</v>
      </c>
      <c r="BC100" s="156">
        <v>13</v>
      </c>
      <c r="BD100" s="157">
        <f t="shared" si="46"/>
        <v>0</v>
      </c>
      <c r="BE100" s="155">
        <f t="shared" si="47"/>
        <v>0</v>
      </c>
      <c r="BF100" s="157">
        <f t="shared" si="48"/>
        <v>0</v>
      </c>
      <c r="BG100" s="155">
        <f t="shared" si="49"/>
        <v>0</v>
      </c>
      <c r="BH100" s="155"/>
      <c r="BI100" s="157">
        <f t="shared" si="40"/>
        <v>104</v>
      </c>
      <c r="BJ100" s="157"/>
      <c r="BK100" s="157"/>
      <c r="BL100" s="157"/>
      <c r="BM100" s="161" t="e">
        <v>#NAME?</v>
      </c>
      <c r="BN100" s="162" t="e">
        <f t="shared" si="50"/>
        <v>#NAME?</v>
      </c>
      <c r="BO100" s="163">
        <f t="shared" si="51"/>
        <v>0</v>
      </c>
      <c r="BP100" s="164" t="e">
        <f t="shared" si="52"/>
        <v>#NAME?</v>
      </c>
      <c r="BQ100" s="165" t="e">
        <v>#NAME?</v>
      </c>
      <c r="BR100" s="166"/>
      <c r="BS100" s="167" t="str">
        <f t="shared" si="53"/>
        <v xml:space="preserve"> </v>
      </c>
      <c r="BT100" s="168" t="str">
        <f t="shared" si="54"/>
        <v/>
      </c>
      <c r="BU100" s="168" t="str">
        <f t="shared" si="41"/>
        <v/>
      </c>
      <c r="BV100" s="168" t="str">
        <f t="shared" si="42"/>
        <v/>
      </c>
      <c r="BW100" s="169" t="str">
        <f t="shared" si="43"/>
        <v/>
      </c>
      <c r="BX100" s="165" t="e">
        <v>#NAME?</v>
      </c>
      <c r="BY100" s="157"/>
      <c r="BZ100" s="170" t="e">
        <v>#NAME?</v>
      </c>
      <c r="CA100" s="170" t="e">
        <v>#NAME?</v>
      </c>
      <c r="CB100" s="157"/>
      <c r="CC100" s="170" t="e">
        <v>#NAME?</v>
      </c>
      <c r="CD100" s="171" t="e">
        <f t="shared" si="55"/>
        <v>#NAME?</v>
      </c>
      <c r="CE100" s="157" t="e">
        <f t="shared" si="56"/>
        <v>#NAME?</v>
      </c>
      <c r="CF100" s="165" t="e">
        <f t="shared" si="57"/>
        <v>#NAME?</v>
      </c>
      <c r="CG100" s="172" t="e">
        <v>#NAME?</v>
      </c>
      <c r="CH100" s="172" t="e">
        <v>#NAME?</v>
      </c>
      <c r="CI100" s="173" t="e">
        <v>#NAME?</v>
      </c>
      <c r="CJ100" s="173"/>
      <c r="CK100" s="172" t="e">
        <v>#NAME?</v>
      </c>
      <c r="CL100" s="172" t="e">
        <v>#NAME?</v>
      </c>
      <c r="CM100" s="173" t="e">
        <f t="shared" si="58"/>
        <v>#NAME?</v>
      </c>
      <c r="CN100" s="172">
        <f t="shared" si="59"/>
        <v>17.333333333333332</v>
      </c>
      <c r="CO100" s="173">
        <f t="shared" si="44"/>
        <v>0</v>
      </c>
      <c r="CP100" s="174">
        <f t="shared" si="60"/>
        <v>5</v>
      </c>
      <c r="CQ100" s="172" t="e">
        <f t="shared" si="35"/>
        <v>#NAME?</v>
      </c>
      <c r="CR100" s="173"/>
      <c r="CS100" s="175" t="e">
        <f t="shared" si="61"/>
        <v>#NAME?</v>
      </c>
      <c r="CT100" s="173" t="e">
        <f t="shared" si="62"/>
        <v>#NAME?</v>
      </c>
      <c r="CU100" s="173" t="e">
        <f t="shared" si="63"/>
        <v>#NAME?</v>
      </c>
      <c r="CV100" s="172" t="e">
        <f t="shared" si="64"/>
        <v>#NAME?</v>
      </c>
      <c r="CW100" s="173" t="e">
        <v>#NAME?</v>
      </c>
      <c r="CX100" s="173" t="e">
        <f t="shared" si="65"/>
        <v>#NAME?</v>
      </c>
      <c r="CY100" s="176">
        <f t="shared" si="66"/>
        <v>0</v>
      </c>
      <c r="CZ100" s="181" t="e">
        <f t="shared" si="37"/>
        <v>#NAME?</v>
      </c>
      <c r="DA100" s="182" t="e">
        <f t="shared" si="38"/>
        <v>#NAME?</v>
      </c>
      <c r="DB100" s="183" t="e">
        <f t="shared" si="39"/>
        <v>#NAME?</v>
      </c>
      <c r="DF100" s="180" t="e">
        <f t="shared" si="36"/>
        <v>#NAME?</v>
      </c>
    </row>
    <row r="101" spans="1:110">
      <c r="A101" s="73" t="s">
        <v>6</v>
      </c>
      <c r="B101" s="60" t="s">
        <v>336</v>
      </c>
      <c r="C101" s="61" t="s">
        <v>337</v>
      </c>
      <c r="D101" s="62">
        <v>23345</v>
      </c>
      <c r="E101" s="64">
        <v>0</v>
      </c>
      <c r="F101" s="65">
        <v>42380</v>
      </c>
      <c r="G101" s="66" t="s">
        <v>112</v>
      </c>
      <c r="H101" s="66" t="s">
        <v>113</v>
      </c>
      <c r="I101" s="67" t="s">
        <v>114</v>
      </c>
      <c r="J101" s="67" t="s">
        <v>115</v>
      </c>
      <c r="K101" s="67" t="s">
        <v>338</v>
      </c>
      <c r="L101" s="67" t="s">
        <v>117</v>
      </c>
      <c r="M101" s="67">
        <v>1</v>
      </c>
      <c r="N101" s="67"/>
      <c r="O101" s="68" t="s">
        <v>118</v>
      </c>
      <c r="P101" s="69" t="s">
        <v>119</v>
      </c>
      <c r="Q101" s="69"/>
      <c r="R101" s="70">
        <v>0</v>
      </c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155">
        <f t="shared" si="45"/>
        <v>13</v>
      </c>
      <c r="BC101" s="156">
        <v>13</v>
      </c>
      <c r="BD101" s="157">
        <f t="shared" si="46"/>
        <v>0</v>
      </c>
      <c r="BE101" s="155">
        <f t="shared" si="47"/>
        <v>0</v>
      </c>
      <c r="BF101" s="157">
        <f t="shared" si="48"/>
        <v>0</v>
      </c>
      <c r="BG101" s="155">
        <f t="shared" si="49"/>
        <v>0</v>
      </c>
      <c r="BH101" s="155"/>
      <c r="BI101" s="157">
        <f t="shared" si="40"/>
        <v>104</v>
      </c>
      <c r="BJ101" s="157"/>
      <c r="BK101" s="157"/>
      <c r="BL101" s="157"/>
      <c r="BM101" s="161" t="e">
        <v>#NAME?</v>
      </c>
      <c r="BN101" s="162" t="e">
        <f t="shared" si="50"/>
        <v>#NAME?</v>
      </c>
      <c r="BO101" s="163">
        <f t="shared" si="51"/>
        <v>0</v>
      </c>
      <c r="BP101" s="164" t="e">
        <f t="shared" si="52"/>
        <v>#NAME?</v>
      </c>
      <c r="BQ101" s="165" t="e">
        <v>#NAME?</v>
      </c>
      <c r="BR101" s="166"/>
      <c r="BS101" s="167" t="str">
        <f t="shared" si="53"/>
        <v xml:space="preserve"> </v>
      </c>
      <c r="BT101" s="168" t="str">
        <f t="shared" si="54"/>
        <v/>
      </c>
      <c r="BU101" s="168" t="str">
        <f t="shared" si="41"/>
        <v/>
      </c>
      <c r="BV101" s="168" t="str">
        <f t="shared" si="42"/>
        <v/>
      </c>
      <c r="BW101" s="169" t="str">
        <f t="shared" si="43"/>
        <v/>
      </c>
      <c r="BX101" s="165" t="e">
        <v>#NAME?</v>
      </c>
      <c r="BY101" s="157"/>
      <c r="BZ101" s="170" t="e">
        <v>#NAME?</v>
      </c>
      <c r="CA101" s="170" t="e">
        <v>#NAME?</v>
      </c>
      <c r="CB101" s="157"/>
      <c r="CC101" s="170" t="e">
        <v>#NAME?</v>
      </c>
      <c r="CD101" s="171" t="e">
        <f t="shared" si="55"/>
        <v>#NAME?</v>
      </c>
      <c r="CE101" s="157" t="e">
        <f t="shared" si="56"/>
        <v>#NAME?</v>
      </c>
      <c r="CF101" s="165" t="e">
        <f t="shared" si="57"/>
        <v>#NAME?</v>
      </c>
      <c r="CG101" s="172" t="e">
        <v>#NAME?</v>
      </c>
      <c r="CH101" s="172" t="e">
        <v>#NAME?</v>
      </c>
      <c r="CI101" s="173" t="e">
        <v>#NAME?</v>
      </c>
      <c r="CJ101" s="173"/>
      <c r="CK101" s="172" t="e">
        <v>#NAME?</v>
      </c>
      <c r="CL101" s="172" t="e">
        <v>#NAME?</v>
      </c>
      <c r="CM101" s="173" t="e">
        <f t="shared" si="58"/>
        <v>#NAME?</v>
      </c>
      <c r="CN101" s="172">
        <f t="shared" si="59"/>
        <v>17.333333333333332</v>
      </c>
      <c r="CO101" s="173">
        <f t="shared" si="44"/>
        <v>0</v>
      </c>
      <c r="CP101" s="174">
        <f t="shared" si="60"/>
        <v>5</v>
      </c>
      <c r="CQ101" s="172" t="e">
        <f t="shared" ref="CQ101:CQ164" si="67">IF(AND(B101&lt;&gt;"",H101&lt;&gt;"EMPLEADO",O101="HABIL"),SUM(BN101:BP101)*2%," ")</f>
        <v>#NAME?</v>
      </c>
      <c r="CR101" s="173"/>
      <c r="CS101" s="175" t="e">
        <f t="shared" si="61"/>
        <v>#NAME?</v>
      </c>
      <c r="CT101" s="173" t="e">
        <f t="shared" si="62"/>
        <v>#NAME?</v>
      </c>
      <c r="CU101" s="173" t="e">
        <f t="shared" si="63"/>
        <v>#NAME?</v>
      </c>
      <c r="CV101" s="172" t="e">
        <f t="shared" si="64"/>
        <v>#NAME?</v>
      </c>
      <c r="CW101" s="173" t="e">
        <v>#NAME?</v>
      </c>
      <c r="CX101" s="173" t="e">
        <f t="shared" si="65"/>
        <v>#NAME?</v>
      </c>
      <c r="CY101" s="176">
        <f t="shared" si="66"/>
        <v>0</v>
      </c>
      <c r="CZ101" s="181" t="e">
        <f t="shared" si="37"/>
        <v>#NAME?</v>
      </c>
      <c r="DA101" s="182" t="e">
        <f t="shared" si="38"/>
        <v>#NAME?</v>
      </c>
      <c r="DB101" s="183" t="e">
        <f t="shared" si="39"/>
        <v>#NAME?</v>
      </c>
      <c r="DF101" s="180" t="e">
        <f t="shared" ref="DF101:DF164" si="68">SUM(BN101:BP101)</f>
        <v>#NAME?</v>
      </c>
    </row>
    <row r="102" spans="1:110">
      <c r="A102" s="73" t="s">
        <v>6</v>
      </c>
      <c r="B102" s="60" t="s">
        <v>339</v>
      </c>
      <c r="C102" s="61" t="s">
        <v>340</v>
      </c>
      <c r="D102" s="62">
        <v>26493</v>
      </c>
      <c r="E102" s="64">
        <v>0</v>
      </c>
      <c r="F102" s="65">
        <v>42380</v>
      </c>
      <c r="G102" s="66" t="s">
        <v>112</v>
      </c>
      <c r="H102" s="66" t="s">
        <v>113</v>
      </c>
      <c r="I102" s="67" t="s">
        <v>128</v>
      </c>
      <c r="J102" s="67" t="s">
        <v>115</v>
      </c>
      <c r="K102" s="67" t="s">
        <v>341</v>
      </c>
      <c r="L102" s="67" t="s">
        <v>117</v>
      </c>
      <c r="M102" s="67">
        <v>1</v>
      </c>
      <c r="N102" s="67"/>
      <c r="O102" s="68" t="s">
        <v>118</v>
      </c>
      <c r="P102" s="69" t="s">
        <v>119</v>
      </c>
      <c r="Q102" s="69"/>
      <c r="R102" s="70">
        <v>0</v>
      </c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155">
        <f t="shared" si="45"/>
        <v>14</v>
      </c>
      <c r="BC102" s="156">
        <v>14</v>
      </c>
      <c r="BD102" s="157">
        <f t="shared" si="46"/>
        <v>0</v>
      </c>
      <c r="BE102" s="155">
        <f t="shared" si="47"/>
        <v>0</v>
      </c>
      <c r="BF102" s="157">
        <f t="shared" si="48"/>
        <v>0</v>
      </c>
      <c r="BG102" s="155">
        <f t="shared" si="49"/>
        <v>0</v>
      </c>
      <c r="BH102" s="155"/>
      <c r="BI102" s="157">
        <f t="shared" si="40"/>
        <v>112</v>
      </c>
      <c r="BJ102" s="157"/>
      <c r="BK102" s="157"/>
      <c r="BL102" s="157"/>
      <c r="BM102" s="161" t="e">
        <v>#NAME?</v>
      </c>
      <c r="BN102" s="162" t="e">
        <f t="shared" si="50"/>
        <v>#NAME?</v>
      </c>
      <c r="BO102" s="163">
        <f t="shared" si="51"/>
        <v>0</v>
      </c>
      <c r="BP102" s="164" t="e">
        <f t="shared" si="52"/>
        <v>#NAME?</v>
      </c>
      <c r="BQ102" s="165" t="e">
        <v>#NAME?</v>
      </c>
      <c r="BR102" s="166"/>
      <c r="BS102" s="167" t="str">
        <f t="shared" si="53"/>
        <v xml:space="preserve"> </v>
      </c>
      <c r="BT102" s="168" t="str">
        <f t="shared" si="54"/>
        <v/>
      </c>
      <c r="BU102" s="168" t="str">
        <f t="shared" si="41"/>
        <v/>
      </c>
      <c r="BV102" s="168" t="str">
        <f t="shared" si="42"/>
        <v/>
      </c>
      <c r="BW102" s="169" t="str">
        <f t="shared" si="43"/>
        <v/>
      </c>
      <c r="BX102" s="165" t="e">
        <v>#NAME?</v>
      </c>
      <c r="BY102" s="157"/>
      <c r="BZ102" s="170" t="e">
        <v>#NAME?</v>
      </c>
      <c r="CA102" s="170" t="e">
        <v>#NAME?</v>
      </c>
      <c r="CB102" s="157"/>
      <c r="CC102" s="170" t="e">
        <v>#NAME?</v>
      </c>
      <c r="CD102" s="171" t="e">
        <f t="shared" si="55"/>
        <v>#NAME?</v>
      </c>
      <c r="CE102" s="157" t="e">
        <f t="shared" si="56"/>
        <v>#NAME?</v>
      </c>
      <c r="CF102" s="165" t="e">
        <f t="shared" si="57"/>
        <v>#NAME?</v>
      </c>
      <c r="CG102" s="172" t="e">
        <v>#NAME?</v>
      </c>
      <c r="CH102" s="172" t="e">
        <v>#NAME?</v>
      </c>
      <c r="CI102" s="173" t="e">
        <v>#NAME?</v>
      </c>
      <c r="CJ102" s="173"/>
      <c r="CK102" s="172" t="e">
        <v>#NAME?</v>
      </c>
      <c r="CL102" s="172" t="e">
        <v>#NAME?</v>
      </c>
      <c r="CM102" s="173" t="e">
        <f t="shared" si="58"/>
        <v>#NAME?</v>
      </c>
      <c r="CN102" s="172">
        <f t="shared" si="59"/>
        <v>18.666666666666664</v>
      </c>
      <c r="CO102" s="173">
        <f t="shared" si="44"/>
        <v>0</v>
      </c>
      <c r="CP102" s="174">
        <f t="shared" si="60"/>
        <v>5</v>
      </c>
      <c r="CQ102" s="172" t="e">
        <f t="shared" si="67"/>
        <v>#NAME?</v>
      </c>
      <c r="CR102" s="173"/>
      <c r="CS102" s="175" t="e">
        <f t="shared" si="61"/>
        <v>#NAME?</v>
      </c>
      <c r="CT102" s="173" t="e">
        <f t="shared" si="62"/>
        <v>#NAME?</v>
      </c>
      <c r="CU102" s="173" t="e">
        <f t="shared" si="63"/>
        <v>#NAME?</v>
      </c>
      <c r="CV102" s="172" t="e">
        <f t="shared" si="64"/>
        <v>#NAME?</v>
      </c>
      <c r="CW102" s="173" t="e">
        <v>#NAME?</v>
      </c>
      <c r="CX102" s="173" t="e">
        <f t="shared" si="65"/>
        <v>#NAME?</v>
      </c>
      <c r="CY102" s="176">
        <f t="shared" si="66"/>
        <v>0</v>
      </c>
      <c r="CZ102" s="181" t="e">
        <f t="shared" si="37"/>
        <v>#NAME?</v>
      </c>
      <c r="DA102" s="182" t="e">
        <f t="shared" si="38"/>
        <v>#NAME?</v>
      </c>
      <c r="DB102" s="183" t="e">
        <f t="shared" si="39"/>
        <v>#NAME?</v>
      </c>
      <c r="DF102" s="180" t="e">
        <f t="shared" si="68"/>
        <v>#NAME?</v>
      </c>
    </row>
    <row r="103" spans="1:110">
      <c r="A103" s="73" t="s">
        <v>6</v>
      </c>
      <c r="B103" s="60" t="s">
        <v>342</v>
      </c>
      <c r="C103" s="61" t="s">
        <v>343</v>
      </c>
      <c r="D103" s="62">
        <v>20692</v>
      </c>
      <c r="E103" s="64">
        <v>0</v>
      </c>
      <c r="F103" s="65">
        <v>42380</v>
      </c>
      <c r="G103" s="66" t="s">
        <v>112</v>
      </c>
      <c r="H103" s="66" t="s">
        <v>113</v>
      </c>
      <c r="I103" s="67" t="s">
        <v>128</v>
      </c>
      <c r="J103" s="67" t="s">
        <v>115</v>
      </c>
      <c r="K103" s="67" t="s">
        <v>344</v>
      </c>
      <c r="L103" s="67" t="s">
        <v>117</v>
      </c>
      <c r="M103" s="67">
        <v>1</v>
      </c>
      <c r="N103" s="67"/>
      <c r="O103" s="68" t="s">
        <v>118</v>
      </c>
      <c r="P103" s="69" t="s">
        <v>119</v>
      </c>
      <c r="Q103" s="69"/>
      <c r="R103" s="70">
        <v>0</v>
      </c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155">
        <f t="shared" si="45"/>
        <v>14</v>
      </c>
      <c r="BC103" s="156">
        <v>14</v>
      </c>
      <c r="BD103" s="157">
        <f t="shared" si="46"/>
        <v>0</v>
      </c>
      <c r="BE103" s="155">
        <f t="shared" si="47"/>
        <v>0</v>
      </c>
      <c r="BF103" s="157">
        <f t="shared" si="48"/>
        <v>0</v>
      </c>
      <c r="BG103" s="155">
        <f t="shared" si="49"/>
        <v>0</v>
      </c>
      <c r="BH103" s="155"/>
      <c r="BI103" s="157">
        <f t="shared" si="40"/>
        <v>112</v>
      </c>
      <c r="BJ103" s="157"/>
      <c r="BK103" s="157"/>
      <c r="BL103" s="157"/>
      <c r="BM103" s="161" t="e">
        <v>#NAME?</v>
      </c>
      <c r="BN103" s="162" t="e">
        <f t="shared" si="50"/>
        <v>#NAME?</v>
      </c>
      <c r="BO103" s="163">
        <f t="shared" si="51"/>
        <v>0</v>
      </c>
      <c r="BP103" s="164" t="e">
        <f t="shared" si="52"/>
        <v>#NAME?</v>
      </c>
      <c r="BQ103" s="165" t="e">
        <v>#NAME?</v>
      </c>
      <c r="BR103" s="166"/>
      <c r="BS103" s="167" t="str">
        <f t="shared" si="53"/>
        <v xml:space="preserve"> </v>
      </c>
      <c r="BT103" s="168" t="str">
        <f t="shared" si="54"/>
        <v/>
      </c>
      <c r="BU103" s="168" t="str">
        <f t="shared" si="41"/>
        <v/>
      </c>
      <c r="BV103" s="168" t="str">
        <f t="shared" si="42"/>
        <v/>
      </c>
      <c r="BW103" s="169" t="str">
        <f t="shared" si="43"/>
        <v/>
      </c>
      <c r="BX103" s="165" t="e">
        <v>#NAME?</v>
      </c>
      <c r="BY103" s="157"/>
      <c r="BZ103" s="170" t="e">
        <v>#NAME?</v>
      </c>
      <c r="CA103" s="170" t="e">
        <v>#NAME?</v>
      </c>
      <c r="CB103" s="157"/>
      <c r="CC103" s="170" t="e">
        <v>#NAME?</v>
      </c>
      <c r="CD103" s="171" t="e">
        <f t="shared" si="55"/>
        <v>#NAME?</v>
      </c>
      <c r="CE103" s="157" t="e">
        <f t="shared" si="56"/>
        <v>#NAME?</v>
      </c>
      <c r="CF103" s="165" t="e">
        <f t="shared" si="57"/>
        <v>#NAME?</v>
      </c>
      <c r="CG103" s="172" t="e">
        <v>#NAME?</v>
      </c>
      <c r="CH103" s="172" t="e">
        <v>#NAME?</v>
      </c>
      <c r="CI103" s="173" t="e">
        <v>#NAME?</v>
      </c>
      <c r="CJ103" s="173"/>
      <c r="CK103" s="172" t="e">
        <v>#NAME?</v>
      </c>
      <c r="CL103" s="172" t="e">
        <v>#NAME?</v>
      </c>
      <c r="CM103" s="173" t="e">
        <f t="shared" si="58"/>
        <v>#NAME?</v>
      </c>
      <c r="CN103" s="172">
        <f t="shared" si="59"/>
        <v>18.666666666666664</v>
      </c>
      <c r="CO103" s="173">
        <f t="shared" si="44"/>
        <v>0</v>
      </c>
      <c r="CP103" s="174">
        <f t="shared" si="60"/>
        <v>5</v>
      </c>
      <c r="CQ103" s="172" t="e">
        <f t="shared" si="67"/>
        <v>#NAME?</v>
      </c>
      <c r="CR103" s="173"/>
      <c r="CS103" s="175" t="e">
        <f t="shared" si="61"/>
        <v>#NAME?</v>
      </c>
      <c r="CT103" s="173" t="e">
        <f t="shared" si="62"/>
        <v>#NAME?</v>
      </c>
      <c r="CU103" s="173" t="e">
        <f t="shared" si="63"/>
        <v>#NAME?</v>
      </c>
      <c r="CV103" s="172" t="e">
        <f t="shared" si="64"/>
        <v>#NAME?</v>
      </c>
      <c r="CW103" s="173" t="e">
        <v>#NAME?</v>
      </c>
      <c r="CX103" s="173" t="e">
        <f t="shared" si="65"/>
        <v>#NAME?</v>
      </c>
      <c r="CY103" s="176">
        <f t="shared" si="66"/>
        <v>0</v>
      </c>
      <c r="CZ103" s="181" t="e">
        <f t="shared" si="37"/>
        <v>#NAME?</v>
      </c>
      <c r="DA103" s="182" t="e">
        <f t="shared" si="38"/>
        <v>#NAME?</v>
      </c>
      <c r="DB103" s="183" t="e">
        <f t="shared" si="39"/>
        <v>#NAME?</v>
      </c>
      <c r="DF103" s="180" t="e">
        <f t="shared" si="68"/>
        <v>#NAME?</v>
      </c>
    </row>
    <row r="104" spans="1:110">
      <c r="A104" s="73" t="s">
        <v>6</v>
      </c>
      <c r="B104" s="60" t="s">
        <v>345</v>
      </c>
      <c r="C104" s="61" t="s">
        <v>346</v>
      </c>
      <c r="D104" s="62">
        <v>29239</v>
      </c>
      <c r="E104" s="64">
        <v>0</v>
      </c>
      <c r="F104" s="65">
        <v>42380</v>
      </c>
      <c r="G104" s="66" t="s">
        <v>112</v>
      </c>
      <c r="H104" s="66" t="s">
        <v>113</v>
      </c>
      <c r="I104" s="67" t="s">
        <v>128</v>
      </c>
      <c r="J104" s="67" t="s">
        <v>115</v>
      </c>
      <c r="K104" s="67" t="s">
        <v>347</v>
      </c>
      <c r="L104" s="67" t="s">
        <v>117</v>
      </c>
      <c r="M104" s="67">
        <v>1</v>
      </c>
      <c r="N104" s="67"/>
      <c r="O104" s="68" t="s">
        <v>118</v>
      </c>
      <c r="P104" s="69" t="s">
        <v>119</v>
      </c>
      <c r="Q104" s="69"/>
      <c r="R104" s="70">
        <v>0</v>
      </c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155">
        <f t="shared" si="45"/>
        <v>12</v>
      </c>
      <c r="BC104" s="156">
        <v>12</v>
      </c>
      <c r="BD104" s="157">
        <f t="shared" si="46"/>
        <v>0</v>
      </c>
      <c r="BE104" s="155">
        <f t="shared" si="47"/>
        <v>0</v>
      </c>
      <c r="BF104" s="157">
        <f t="shared" si="48"/>
        <v>0</v>
      </c>
      <c r="BG104" s="155">
        <f t="shared" si="49"/>
        <v>0</v>
      </c>
      <c r="BH104" s="155"/>
      <c r="BI104" s="157">
        <f t="shared" si="40"/>
        <v>96</v>
      </c>
      <c r="BJ104" s="157"/>
      <c r="BK104" s="157"/>
      <c r="BL104" s="157"/>
      <c r="BM104" s="161" t="e">
        <v>#NAME?</v>
      </c>
      <c r="BN104" s="162" t="e">
        <f t="shared" si="50"/>
        <v>#NAME?</v>
      </c>
      <c r="BO104" s="163">
        <f t="shared" si="51"/>
        <v>0</v>
      </c>
      <c r="BP104" s="164" t="e">
        <f t="shared" si="52"/>
        <v>#NAME?</v>
      </c>
      <c r="BQ104" s="165" t="e">
        <v>#NAME?</v>
      </c>
      <c r="BR104" s="166"/>
      <c r="BS104" s="167" t="str">
        <f t="shared" si="53"/>
        <v xml:space="preserve"> </v>
      </c>
      <c r="BT104" s="168" t="str">
        <f t="shared" si="54"/>
        <v/>
      </c>
      <c r="BU104" s="168" t="str">
        <f t="shared" si="41"/>
        <v/>
      </c>
      <c r="BV104" s="168" t="str">
        <f t="shared" si="42"/>
        <v/>
      </c>
      <c r="BW104" s="169" t="str">
        <f t="shared" si="43"/>
        <v/>
      </c>
      <c r="BX104" s="165" t="e">
        <v>#NAME?</v>
      </c>
      <c r="BY104" s="157"/>
      <c r="BZ104" s="170" t="e">
        <v>#NAME?</v>
      </c>
      <c r="CA104" s="170" t="e">
        <v>#NAME?</v>
      </c>
      <c r="CB104" s="157"/>
      <c r="CC104" s="170" t="e">
        <v>#NAME?</v>
      </c>
      <c r="CD104" s="171" t="e">
        <f t="shared" si="55"/>
        <v>#NAME?</v>
      </c>
      <c r="CE104" s="157" t="e">
        <f t="shared" si="56"/>
        <v>#NAME?</v>
      </c>
      <c r="CF104" s="165" t="e">
        <f t="shared" si="57"/>
        <v>#NAME?</v>
      </c>
      <c r="CG104" s="172" t="e">
        <v>#NAME?</v>
      </c>
      <c r="CH104" s="172" t="e">
        <v>#NAME?</v>
      </c>
      <c r="CI104" s="173" t="e">
        <v>#NAME?</v>
      </c>
      <c r="CJ104" s="173"/>
      <c r="CK104" s="172" t="e">
        <v>#NAME?</v>
      </c>
      <c r="CL104" s="172" t="e">
        <v>#NAME?</v>
      </c>
      <c r="CM104" s="173" t="e">
        <f t="shared" si="58"/>
        <v>#NAME?</v>
      </c>
      <c r="CN104" s="172">
        <f t="shared" si="59"/>
        <v>16</v>
      </c>
      <c r="CO104" s="173">
        <f t="shared" si="44"/>
        <v>0</v>
      </c>
      <c r="CP104" s="174">
        <f t="shared" si="60"/>
        <v>5</v>
      </c>
      <c r="CQ104" s="172" t="e">
        <f t="shared" si="67"/>
        <v>#NAME?</v>
      </c>
      <c r="CR104" s="173"/>
      <c r="CS104" s="175" t="e">
        <f t="shared" si="61"/>
        <v>#NAME?</v>
      </c>
      <c r="CT104" s="173" t="e">
        <f t="shared" si="62"/>
        <v>#NAME?</v>
      </c>
      <c r="CU104" s="173" t="e">
        <f t="shared" si="63"/>
        <v>#NAME?</v>
      </c>
      <c r="CV104" s="172" t="e">
        <f t="shared" si="64"/>
        <v>#NAME?</v>
      </c>
      <c r="CW104" s="173" t="e">
        <v>#NAME?</v>
      </c>
      <c r="CX104" s="173" t="e">
        <f t="shared" si="65"/>
        <v>#NAME?</v>
      </c>
      <c r="CY104" s="176">
        <f t="shared" si="66"/>
        <v>0</v>
      </c>
      <c r="CZ104" s="181" t="e">
        <f t="shared" si="37"/>
        <v>#NAME?</v>
      </c>
      <c r="DA104" s="182" t="e">
        <f t="shared" si="38"/>
        <v>#NAME?</v>
      </c>
      <c r="DB104" s="183" t="e">
        <f t="shared" si="39"/>
        <v>#NAME?</v>
      </c>
      <c r="DF104" s="180" t="e">
        <f t="shared" si="68"/>
        <v>#NAME?</v>
      </c>
    </row>
    <row r="105" spans="1:110">
      <c r="A105" s="73" t="s">
        <v>6</v>
      </c>
      <c r="B105" s="60" t="s">
        <v>348</v>
      </c>
      <c r="C105" s="61" t="s">
        <v>349</v>
      </c>
      <c r="D105" s="62">
        <v>29759</v>
      </c>
      <c r="E105" s="64">
        <v>0</v>
      </c>
      <c r="F105" s="65">
        <v>42380</v>
      </c>
      <c r="G105" s="66" t="s">
        <v>112</v>
      </c>
      <c r="H105" s="66" t="s">
        <v>113</v>
      </c>
      <c r="I105" s="67" t="s">
        <v>114</v>
      </c>
      <c r="J105" s="67" t="s">
        <v>138</v>
      </c>
      <c r="K105" s="67" t="s">
        <v>350</v>
      </c>
      <c r="L105" s="67" t="s">
        <v>117</v>
      </c>
      <c r="M105" s="67">
        <v>1</v>
      </c>
      <c r="N105" s="67"/>
      <c r="O105" s="68" t="s">
        <v>118</v>
      </c>
      <c r="P105" s="69" t="s">
        <v>119</v>
      </c>
      <c r="Q105" s="69"/>
      <c r="R105" s="70">
        <v>0</v>
      </c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155">
        <f t="shared" si="45"/>
        <v>14</v>
      </c>
      <c r="BC105" s="156">
        <v>14</v>
      </c>
      <c r="BD105" s="157">
        <f t="shared" si="46"/>
        <v>0</v>
      </c>
      <c r="BE105" s="155">
        <f t="shared" si="47"/>
        <v>0</v>
      </c>
      <c r="BF105" s="157">
        <f t="shared" si="48"/>
        <v>0</v>
      </c>
      <c r="BG105" s="155">
        <f t="shared" si="49"/>
        <v>0</v>
      </c>
      <c r="BH105" s="155"/>
      <c r="BI105" s="157">
        <f t="shared" si="40"/>
        <v>112</v>
      </c>
      <c r="BJ105" s="157"/>
      <c r="BK105" s="157"/>
      <c r="BL105" s="157"/>
      <c r="BM105" s="161" t="e">
        <v>#NAME?</v>
      </c>
      <c r="BN105" s="162" t="e">
        <f t="shared" si="50"/>
        <v>#NAME?</v>
      </c>
      <c r="BO105" s="163">
        <f t="shared" si="51"/>
        <v>0</v>
      </c>
      <c r="BP105" s="164" t="e">
        <f t="shared" si="52"/>
        <v>#NAME?</v>
      </c>
      <c r="BQ105" s="165" t="e">
        <v>#NAME?</v>
      </c>
      <c r="BR105" s="166"/>
      <c r="BS105" s="167" t="str">
        <f t="shared" si="53"/>
        <v xml:space="preserve"> </v>
      </c>
      <c r="BT105" s="168" t="str">
        <f t="shared" si="54"/>
        <v/>
      </c>
      <c r="BU105" s="168" t="str">
        <f t="shared" si="41"/>
        <v/>
      </c>
      <c r="BV105" s="168" t="str">
        <f t="shared" si="42"/>
        <v/>
      </c>
      <c r="BW105" s="169" t="str">
        <f t="shared" si="43"/>
        <v/>
      </c>
      <c r="BX105" s="165" t="e">
        <v>#NAME?</v>
      </c>
      <c r="BY105" s="157"/>
      <c r="BZ105" s="170" t="e">
        <v>#NAME?</v>
      </c>
      <c r="CA105" s="170" t="e">
        <v>#NAME?</v>
      </c>
      <c r="CB105" s="157"/>
      <c r="CC105" s="170" t="e">
        <v>#NAME?</v>
      </c>
      <c r="CD105" s="171" t="e">
        <f t="shared" si="55"/>
        <v>#NAME?</v>
      </c>
      <c r="CE105" s="157" t="e">
        <f t="shared" si="56"/>
        <v>#NAME?</v>
      </c>
      <c r="CF105" s="165" t="e">
        <f t="shared" si="57"/>
        <v>#NAME?</v>
      </c>
      <c r="CG105" s="172" t="e">
        <v>#NAME?</v>
      </c>
      <c r="CH105" s="172" t="e">
        <v>#NAME?</v>
      </c>
      <c r="CI105" s="173" t="e">
        <v>#NAME?</v>
      </c>
      <c r="CJ105" s="173"/>
      <c r="CK105" s="172" t="e">
        <v>#NAME?</v>
      </c>
      <c r="CL105" s="172" t="e">
        <v>#NAME?</v>
      </c>
      <c r="CM105" s="173" t="e">
        <f t="shared" si="58"/>
        <v>#NAME?</v>
      </c>
      <c r="CN105" s="172">
        <f t="shared" si="59"/>
        <v>18.666666666666664</v>
      </c>
      <c r="CO105" s="173">
        <f t="shared" si="44"/>
        <v>0</v>
      </c>
      <c r="CP105" s="174">
        <f t="shared" si="60"/>
        <v>5</v>
      </c>
      <c r="CQ105" s="172" t="e">
        <f t="shared" si="67"/>
        <v>#NAME?</v>
      </c>
      <c r="CR105" s="173"/>
      <c r="CS105" s="175" t="e">
        <f t="shared" si="61"/>
        <v>#NAME?</v>
      </c>
      <c r="CT105" s="173" t="e">
        <f t="shared" si="62"/>
        <v>#NAME?</v>
      </c>
      <c r="CU105" s="173" t="e">
        <f t="shared" si="63"/>
        <v>#NAME?</v>
      </c>
      <c r="CV105" s="172" t="e">
        <f t="shared" si="64"/>
        <v>#NAME?</v>
      </c>
      <c r="CW105" s="173" t="e">
        <v>#NAME?</v>
      </c>
      <c r="CX105" s="173" t="e">
        <f t="shared" si="65"/>
        <v>#NAME?</v>
      </c>
      <c r="CY105" s="176">
        <f t="shared" si="66"/>
        <v>0</v>
      </c>
      <c r="CZ105" s="181" t="e">
        <f t="shared" si="37"/>
        <v>#NAME?</v>
      </c>
      <c r="DA105" s="182" t="e">
        <f t="shared" si="38"/>
        <v>#NAME?</v>
      </c>
      <c r="DB105" s="183" t="e">
        <f t="shared" si="39"/>
        <v>#NAME?</v>
      </c>
      <c r="DF105" s="180" t="e">
        <f t="shared" si="68"/>
        <v>#NAME?</v>
      </c>
    </row>
    <row r="106" spans="1:110">
      <c r="A106" s="73" t="s">
        <v>6</v>
      </c>
      <c r="B106" s="60" t="s">
        <v>351</v>
      </c>
      <c r="C106" s="61" t="s">
        <v>352</v>
      </c>
      <c r="D106" s="62">
        <v>26516</v>
      </c>
      <c r="E106" s="64">
        <v>0</v>
      </c>
      <c r="F106" s="65">
        <v>42380</v>
      </c>
      <c r="G106" s="66" t="s">
        <v>112</v>
      </c>
      <c r="H106" s="66" t="s">
        <v>113</v>
      </c>
      <c r="I106" s="67" t="s">
        <v>114</v>
      </c>
      <c r="J106" s="67" t="s">
        <v>138</v>
      </c>
      <c r="K106" s="67" t="s">
        <v>350</v>
      </c>
      <c r="L106" s="67" t="s">
        <v>117</v>
      </c>
      <c r="M106" s="67">
        <v>1</v>
      </c>
      <c r="N106" s="67"/>
      <c r="O106" s="68" t="s">
        <v>118</v>
      </c>
      <c r="P106" s="69" t="s">
        <v>119</v>
      </c>
      <c r="Q106" s="69"/>
      <c r="R106" s="70">
        <v>0</v>
      </c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155">
        <f t="shared" si="45"/>
        <v>12</v>
      </c>
      <c r="BC106" s="156">
        <v>12</v>
      </c>
      <c r="BD106" s="157">
        <f t="shared" si="46"/>
        <v>0</v>
      </c>
      <c r="BE106" s="155">
        <f t="shared" si="47"/>
        <v>0</v>
      </c>
      <c r="BF106" s="157">
        <f t="shared" si="48"/>
        <v>0</v>
      </c>
      <c r="BG106" s="155">
        <f t="shared" si="49"/>
        <v>0</v>
      </c>
      <c r="BH106" s="155"/>
      <c r="BI106" s="157">
        <f t="shared" si="40"/>
        <v>96</v>
      </c>
      <c r="BJ106" s="157"/>
      <c r="BK106" s="157"/>
      <c r="BL106" s="157"/>
      <c r="BM106" s="161" t="e">
        <v>#NAME?</v>
      </c>
      <c r="BN106" s="162" t="e">
        <f t="shared" si="50"/>
        <v>#NAME?</v>
      </c>
      <c r="BO106" s="163">
        <f t="shared" si="51"/>
        <v>0</v>
      </c>
      <c r="BP106" s="164" t="e">
        <f t="shared" si="52"/>
        <v>#NAME?</v>
      </c>
      <c r="BQ106" s="165" t="e">
        <v>#NAME?</v>
      </c>
      <c r="BR106" s="166"/>
      <c r="BS106" s="167" t="str">
        <f t="shared" si="53"/>
        <v xml:space="preserve"> </v>
      </c>
      <c r="BT106" s="168" t="str">
        <f t="shared" si="54"/>
        <v/>
      </c>
      <c r="BU106" s="168" t="str">
        <f t="shared" si="41"/>
        <v/>
      </c>
      <c r="BV106" s="168" t="str">
        <f t="shared" si="42"/>
        <v/>
      </c>
      <c r="BW106" s="169" t="str">
        <f t="shared" si="43"/>
        <v/>
      </c>
      <c r="BX106" s="165" t="e">
        <v>#NAME?</v>
      </c>
      <c r="BY106" s="157"/>
      <c r="BZ106" s="170" t="e">
        <v>#NAME?</v>
      </c>
      <c r="CA106" s="170" t="e">
        <v>#NAME?</v>
      </c>
      <c r="CB106" s="157"/>
      <c r="CC106" s="170" t="e">
        <v>#NAME?</v>
      </c>
      <c r="CD106" s="171" t="e">
        <f t="shared" si="55"/>
        <v>#NAME?</v>
      </c>
      <c r="CE106" s="157" t="e">
        <f t="shared" si="56"/>
        <v>#NAME?</v>
      </c>
      <c r="CF106" s="165" t="e">
        <f t="shared" si="57"/>
        <v>#NAME?</v>
      </c>
      <c r="CG106" s="172" t="e">
        <v>#NAME?</v>
      </c>
      <c r="CH106" s="172" t="e">
        <v>#NAME?</v>
      </c>
      <c r="CI106" s="173" t="e">
        <v>#NAME?</v>
      </c>
      <c r="CJ106" s="173"/>
      <c r="CK106" s="172" t="e">
        <v>#NAME?</v>
      </c>
      <c r="CL106" s="172" t="e">
        <v>#NAME?</v>
      </c>
      <c r="CM106" s="173" t="e">
        <f t="shared" si="58"/>
        <v>#NAME?</v>
      </c>
      <c r="CN106" s="172">
        <f t="shared" si="59"/>
        <v>16</v>
      </c>
      <c r="CO106" s="173">
        <f t="shared" si="44"/>
        <v>0</v>
      </c>
      <c r="CP106" s="174">
        <f t="shared" si="60"/>
        <v>5</v>
      </c>
      <c r="CQ106" s="172" t="e">
        <f t="shared" si="67"/>
        <v>#NAME?</v>
      </c>
      <c r="CR106" s="173"/>
      <c r="CS106" s="175" t="e">
        <f t="shared" si="61"/>
        <v>#NAME?</v>
      </c>
      <c r="CT106" s="173" t="e">
        <f t="shared" si="62"/>
        <v>#NAME?</v>
      </c>
      <c r="CU106" s="173" t="e">
        <f t="shared" si="63"/>
        <v>#NAME?</v>
      </c>
      <c r="CV106" s="172" t="e">
        <f t="shared" si="64"/>
        <v>#NAME?</v>
      </c>
      <c r="CW106" s="173" t="e">
        <v>#NAME?</v>
      </c>
      <c r="CX106" s="173" t="e">
        <f t="shared" si="65"/>
        <v>#NAME?</v>
      </c>
      <c r="CY106" s="176">
        <f t="shared" si="66"/>
        <v>0</v>
      </c>
      <c r="CZ106" s="181" t="e">
        <f t="shared" si="37"/>
        <v>#NAME?</v>
      </c>
      <c r="DA106" s="182" t="e">
        <f t="shared" si="38"/>
        <v>#NAME?</v>
      </c>
      <c r="DB106" s="183" t="e">
        <f t="shared" si="39"/>
        <v>#NAME?</v>
      </c>
      <c r="DF106" s="180" t="e">
        <f t="shared" si="68"/>
        <v>#NAME?</v>
      </c>
    </row>
    <row r="107" spans="1:110">
      <c r="A107" s="73" t="s">
        <v>6</v>
      </c>
      <c r="B107" s="60" t="s">
        <v>353</v>
      </c>
      <c r="C107" s="61" t="s">
        <v>354</v>
      </c>
      <c r="D107" s="62">
        <v>35398</v>
      </c>
      <c r="E107" s="64">
        <v>0</v>
      </c>
      <c r="F107" s="65">
        <v>42380</v>
      </c>
      <c r="G107" s="66" t="s">
        <v>112</v>
      </c>
      <c r="H107" s="66" t="s">
        <v>137</v>
      </c>
      <c r="I107" s="67" t="s">
        <v>122</v>
      </c>
      <c r="J107" s="67" t="s">
        <v>119</v>
      </c>
      <c r="K107" s="67">
        <v>0</v>
      </c>
      <c r="L107" s="67" t="s">
        <v>117</v>
      </c>
      <c r="M107" s="67">
        <v>1</v>
      </c>
      <c r="N107" s="67"/>
      <c r="O107" s="68" t="s">
        <v>118</v>
      </c>
      <c r="P107" s="69" t="s">
        <v>119</v>
      </c>
      <c r="Q107" s="69"/>
      <c r="R107" s="70">
        <v>0</v>
      </c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155">
        <f t="shared" si="45"/>
        <v>13</v>
      </c>
      <c r="BC107" s="156">
        <v>13</v>
      </c>
      <c r="BD107" s="157">
        <f t="shared" si="46"/>
        <v>0</v>
      </c>
      <c r="BE107" s="155">
        <f t="shared" si="47"/>
        <v>0</v>
      </c>
      <c r="BF107" s="157">
        <f t="shared" si="48"/>
        <v>0</v>
      </c>
      <c r="BG107" s="155">
        <f t="shared" si="49"/>
        <v>0</v>
      </c>
      <c r="BH107" s="155"/>
      <c r="BI107" s="157">
        <f t="shared" si="40"/>
        <v>104</v>
      </c>
      <c r="BJ107" s="157"/>
      <c r="BK107" s="157"/>
      <c r="BL107" s="157"/>
      <c r="BM107" s="161" t="e">
        <v>#NAME?</v>
      </c>
      <c r="BN107" s="162" t="e">
        <f t="shared" si="50"/>
        <v>#NAME?</v>
      </c>
      <c r="BO107" s="163">
        <f t="shared" si="51"/>
        <v>0</v>
      </c>
      <c r="BP107" s="164" t="e">
        <f t="shared" si="52"/>
        <v>#NAME?</v>
      </c>
      <c r="BQ107" s="165" t="e">
        <v>#NAME?</v>
      </c>
      <c r="BR107" s="166"/>
      <c r="BS107" s="167" t="str">
        <f t="shared" si="53"/>
        <v xml:space="preserve"> </v>
      </c>
      <c r="BT107" s="168" t="str">
        <f t="shared" si="54"/>
        <v/>
      </c>
      <c r="BU107" s="168" t="str">
        <f t="shared" si="41"/>
        <v/>
      </c>
      <c r="BV107" s="168" t="str">
        <f t="shared" si="42"/>
        <v/>
      </c>
      <c r="BW107" s="169" t="str">
        <f t="shared" si="43"/>
        <v/>
      </c>
      <c r="BX107" s="165" t="e">
        <v>#NAME?</v>
      </c>
      <c r="BY107" s="157"/>
      <c r="BZ107" s="170" t="e">
        <v>#NAME?</v>
      </c>
      <c r="CA107" s="170" t="e">
        <v>#NAME?</v>
      </c>
      <c r="CB107" s="157"/>
      <c r="CC107" s="170" t="e">
        <v>#NAME?</v>
      </c>
      <c r="CD107" s="171" t="e">
        <f t="shared" si="55"/>
        <v>#NAME?</v>
      </c>
      <c r="CE107" s="157" t="e">
        <f t="shared" si="56"/>
        <v>#NAME?</v>
      </c>
      <c r="CF107" s="165" t="e">
        <f t="shared" si="57"/>
        <v>#NAME?</v>
      </c>
      <c r="CG107" s="172" t="e">
        <v>#NAME?</v>
      </c>
      <c r="CH107" s="172" t="e">
        <v>#NAME?</v>
      </c>
      <c r="CI107" s="173" t="e">
        <v>#NAME?</v>
      </c>
      <c r="CJ107" s="173"/>
      <c r="CK107" s="172" t="e">
        <v>#NAME?</v>
      </c>
      <c r="CL107" s="172" t="e">
        <v>#NAME?</v>
      </c>
      <c r="CM107" s="173" t="e">
        <f t="shared" si="58"/>
        <v>#NAME?</v>
      </c>
      <c r="CN107" s="172">
        <f t="shared" si="59"/>
        <v>17.333333333333332</v>
      </c>
      <c r="CO107" s="173">
        <f t="shared" si="44"/>
        <v>0</v>
      </c>
      <c r="CP107" s="174">
        <f t="shared" si="60"/>
        <v>5</v>
      </c>
      <c r="CQ107" s="172" t="e">
        <f t="shared" si="67"/>
        <v>#NAME?</v>
      </c>
      <c r="CR107" s="173"/>
      <c r="CS107" s="175" t="e">
        <f t="shared" si="61"/>
        <v>#NAME?</v>
      </c>
      <c r="CT107" s="173" t="e">
        <f t="shared" si="62"/>
        <v>#NAME?</v>
      </c>
      <c r="CU107" s="173" t="e">
        <f t="shared" si="63"/>
        <v>#NAME?</v>
      </c>
      <c r="CV107" s="172" t="e">
        <f t="shared" si="64"/>
        <v>#NAME?</v>
      </c>
      <c r="CW107" s="173" t="e">
        <v>#NAME?</v>
      </c>
      <c r="CX107" s="173" t="e">
        <f t="shared" si="65"/>
        <v>#NAME?</v>
      </c>
      <c r="CY107" s="176">
        <f t="shared" si="66"/>
        <v>0</v>
      </c>
      <c r="CZ107" s="181" t="e">
        <f t="shared" si="37"/>
        <v>#NAME?</v>
      </c>
      <c r="DA107" s="182" t="e">
        <f t="shared" si="38"/>
        <v>#NAME?</v>
      </c>
      <c r="DB107" s="183" t="e">
        <f t="shared" si="39"/>
        <v>#NAME?</v>
      </c>
      <c r="DF107" s="180" t="e">
        <f t="shared" si="68"/>
        <v>#NAME?</v>
      </c>
    </row>
    <row r="108" spans="1:110">
      <c r="A108" s="73" t="s">
        <v>6</v>
      </c>
      <c r="B108" s="60" t="s">
        <v>355</v>
      </c>
      <c r="C108" s="61" t="s">
        <v>356</v>
      </c>
      <c r="D108" s="62">
        <v>33093</v>
      </c>
      <c r="E108" s="64">
        <v>0</v>
      </c>
      <c r="F108" s="65">
        <v>42380</v>
      </c>
      <c r="G108" s="66" t="s">
        <v>112</v>
      </c>
      <c r="H108" s="66" t="s">
        <v>137</v>
      </c>
      <c r="I108" s="67" t="s">
        <v>122</v>
      </c>
      <c r="J108" s="67" t="s">
        <v>119</v>
      </c>
      <c r="K108" s="67">
        <v>0</v>
      </c>
      <c r="L108" s="67" t="s">
        <v>117</v>
      </c>
      <c r="M108" s="67">
        <v>1</v>
      </c>
      <c r="N108" s="67"/>
      <c r="O108" s="68" t="s">
        <v>118</v>
      </c>
      <c r="P108" s="69" t="s">
        <v>119</v>
      </c>
      <c r="Q108" s="69"/>
      <c r="R108" s="70">
        <v>0</v>
      </c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155">
        <f t="shared" si="45"/>
        <v>2</v>
      </c>
      <c r="BC108" s="156">
        <v>2</v>
      </c>
      <c r="BD108" s="157">
        <f t="shared" si="46"/>
        <v>0</v>
      </c>
      <c r="BE108" s="155">
        <f t="shared" si="47"/>
        <v>0</v>
      </c>
      <c r="BF108" s="157">
        <f t="shared" si="48"/>
        <v>0</v>
      </c>
      <c r="BG108" s="155">
        <f t="shared" si="49"/>
        <v>0</v>
      </c>
      <c r="BH108" s="155"/>
      <c r="BI108" s="157">
        <f t="shared" si="40"/>
        <v>16</v>
      </c>
      <c r="BJ108" s="157"/>
      <c r="BK108" s="157"/>
      <c r="BL108" s="157"/>
      <c r="BM108" s="161" t="e">
        <v>#NAME?</v>
      </c>
      <c r="BN108" s="162" t="e">
        <f t="shared" si="50"/>
        <v>#NAME?</v>
      </c>
      <c r="BO108" s="163">
        <f t="shared" si="51"/>
        <v>0</v>
      </c>
      <c r="BP108" s="164" t="e">
        <f t="shared" si="52"/>
        <v>#NAME?</v>
      </c>
      <c r="BQ108" s="165" t="e">
        <v>#NAME?</v>
      </c>
      <c r="BR108" s="166"/>
      <c r="BS108" s="167" t="str">
        <f t="shared" si="53"/>
        <v xml:space="preserve"> </v>
      </c>
      <c r="BT108" s="168" t="str">
        <f t="shared" si="54"/>
        <v/>
      </c>
      <c r="BU108" s="168" t="str">
        <f t="shared" si="41"/>
        <v/>
      </c>
      <c r="BV108" s="168" t="str">
        <f t="shared" si="42"/>
        <v/>
      </c>
      <c r="BW108" s="169" t="str">
        <f t="shared" si="43"/>
        <v/>
      </c>
      <c r="BX108" s="165" t="e">
        <v>#NAME?</v>
      </c>
      <c r="BY108" s="157"/>
      <c r="BZ108" s="170" t="e">
        <v>#NAME?</v>
      </c>
      <c r="CA108" s="170" t="e">
        <v>#NAME?</v>
      </c>
      <c r="CB108" s="157"/>
      <c r="CC108" s="170" t="e">
        <v>#NAME?</v>
      </c>
      <c r="CD108" s="171" t="e">
        <f t="shared" si="55"/>
        <v>#NAME?</v>
      </c>
      <c r="CE108" s="157" t="e">
        <f t="shared" si="56"/>
        <v>#NAME?</v>
      </c>
      <c r="CF108" s="165" t="e">
        <f t="shared" si="57"/>
        <v>#NAME?</v>
      </c>
      <c r="CG108" s="172" t="e">
        <v>#NAME?</v>
      </c>
      <c r="CH108" s="172" t="e">
        <v>#NAME?</v>
      </c>
      <c r="CI108" s="173" t="e">
        <v>#NAME?</v>
      </c>
      <c r="CJ108" s="173"/>
      <c r="CK108" s="172" t="e">
        <v>#NAME?</v>
      </c>
      <c r="CL108" s="172" t="e">
        <v>#NAME?</v>
      </c>
      <c r="CM108" s="173" t="e">
        <f t="shared" si="58"/>
        <v>#NAME?</v>
      </c>
      <c r="CN108" s="172">
        <f t="shared" si="59"/>
        <v>2.8571428571428572</v>
      </c>
      <c r="CO108" s="173">
        <f t="shared" si="44"/>
        <v>0</v>
      </c>
      <c r="CP108" s="174">
        <f t="shared" si="60"/>
        <v>5</v>
      </c>
      <c r="CQ108" s="172" t="e">
        <f t="shared" si="67"/>
        <v>#NAME?</v>
      </c>
      <c r="CR108" s="173"/>
      <c r="CS108" s="175" t="e">
        <f t="shared" si="61"/>
        <v>#NAME?</v>
      </c>
      <c r="CT108" s="173" t="e">
        <f t="shared" si="62"/>
        <v>#NAME?</v>
      </c>
      <c r="CU108" s="173" t="e">
        <f t="shared" si="63"/>
        <v>#NAME?</v>
      </c>
      <c r="CV108" s="172" t="e">
        <f t="shared" si="64"/>
        <v>#NAME?</v>
      </c>
      <c r="CW108" s="173" t="e">
        <v>#NAME?</v>
      </c>
      <c r="CX108" s="173" t="e">
        <f t="shared" si="65"/>
        <v>#NAME?</v>
      </c>
      <c r="CY108" s="176">
        <f t="shared" si="66"/>
        <v>0</v>
      </c>
      <c r="CZ108" s="181" t="e">
        <f t="shared" si="37"/>
        <v>#NAME?</v>
      </c>
      <c r="DA108" s="182" t="e">
        <f t="shared" si="38"/>
        <v>#NAME?</v>
      </c>
      <c r="DB108" s="183" t="e">
        <f t="shared" si="39"/>
        <v>#NAME?</v>
      </c>
      <c r="DF108" s="180" t="e">
        <f t="shared" si="68"/>
        <v>#NAME?</v>
      </c>
    </row>
    <row r="109" spans="1:110">
      <c r="A109" s="73" t="s">
        <v>6</v>
      </c>
      <c r="B109" s="60" t="s">
        <v>357</v>
      </c>
      <c r="C109" s="61" t="s">
        <v>358</v>
      </c>
      <c r="D109" s="62">
        <v>28213</v>
      </c>
      <c r="E109" s="64">
        <v>0</v>
      </c>
      <c r="F109" s="65">
        <v>42380</v>
      </c>
      <c r="G109" s="66" t="s">
        <v>112</v>
      </c>
      <c r="H109" s="66" t="s">
        <v>113</v>
      </c>
      <c r="I109" s="67" t="s">
        <v>122</v>
      </c>
      <c r="J109" s="67" t="s">
        <v>119</v>
      </c>
      <c r="K109" s="67">
        <v>0</v>
      </c>
      <c r="L109" s="67" t="s">
        <v>117</v>
      </c>
      <c r="M109" s="67">
        <v>1</v>
      </c>
      <c r="N109" s="67"/>
      <c r="O109" s="68" t="s">
        <v>118</v>
      </c>
      <c r="P109" s="69" t="s">
        <v>119</v>
      </c>
      <c r="Q109" s="69"/>
      <c r="R109" s="70">
        <v>0</v>
      </c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155">
        <f t="shared" si="45"/>
        <v>15</v>
      </c>
      <c r="BC109" s="156">
        <v>15</v>
      </c>
      <c r="BD109" s="157">
        <f t="shared" si="46"/>
        <v>0</v>
      </c>
      <c r="BE109" s="155">
        <f t="shared" si="47"/>
        <v>0</v>
      </c>
      <c r="BF109" s="157">
        <f t="shared" si="48"/>
        <v>0</v>
      </c>
      <c r="BG109" s="155">
        <f t="shared" si="49"/>
        <v>0</v>
      </c>
      <c r="BH109" s="155"/>
      <c r="BI109" s="157">
        <f t="shared" si="40"/>
        <v>120</v>
      </c>
      <c r="BJ109" s="157"/>
      <c r="BK109" s="157"/>
      <c r="BL109" s="157"/>
      <c r="BM109" s="161" t="e">
        <v>#NAME?</v>
      </c>
      <c r="BN109" s="162" t="e">
        <f t="shared" si="50"/>
        <v>#NAME?</v>
      </c>
      <c r="BO109" s="163">
        <f t="shared" si="51"/>
        <v>0</v>
      </c>
      <c r="BP109" s="164" t="e">
        <f t="shared" si="52"/>
        <v>#NAME?</v>
      </c>
      <c r="BQ109" s="165" t="e">
        <v>#NAME?</v>
      </c>
      <c r="BR109" s="166"/>
      <c r="BS109" s="167" t="str">
        <f t="shared" si="53"/>
        <v xml:space="preserve"> </v>
      </c>
      <c r="BT109" s="168" t="str">
        <f t="shared" si="54"/>
        <v/>
      </c>
      <c r="BU109" s="168" t="str">
        <f t="shared" si="41"/>
        <v/>
      </c>
      <c r="BV109" s="168" t="str">
        <f t="shared" si="42"/>
        <v/>
      </c>
      <c r="BW109" s="169" t="str">
        <f t="shared" si="43"/>
        <v/>
      </c>
      <c r="BX109" s="165" t="e">
        <v>#NAME?</v>
      </c>
      <c r="BY109" s="157"/>
      <c r="BZ109" s="170" t="e">
        <v>#NAME?</v>
      </c>
      <c r="CA109" s="170" t="e">
        <v>#NAME?</v>
      </c>
      <c r="CB109" s="157"/>
      <c r="CC109" s="170" t="e">
        <v>#NAME?</v>
      </c>
      <c r="CD109" s="171" t="e">
        <f t="shared" si="55"/>
        <v>#NAME?</v>
      </c>
      <c r="CE109" s="157" t="e">
        <f t="shared" si="56"/>
        <v>#NAME?</v>
      </c>
      <c r="CF109" s="165" t="e">
        <f t="shared" si="57"/>
        <v>#NAME?</v>
      </c>
      <c r="CG109" s="172" t="e">
        <v>#NAME?</v>
      </c>
      <c r="CH109" s="172" t="e">
        <v>#NAME?</v>
      </c>
      <c r="CI109" s="173" t="e">
        <v>#NAME?</v>
      </c>
      <c r="CJ109" s="173"/>
      <c r="CK109" s="172" t="e">
        <v>#NAME?</v>
      </c>
      <c r="CL109" s="172" t="e">
        <v>#NAME?</v>
      </c>
      <c r="CM109" s="173" t="e">
        <f t="shared" si="58"/>
        <v>#NAME?</v>
      </c>
      <c r="CN109" s="172">
        <f t="shared" si="59"/>
        <v>20</v>
      </c>
      <c r="CO109" s="173">
        <f t="shared" si="44"/>
        <v>0</v>
      </c>
      <c r="CP109" s="174">
        <f t="shared" si="60"/>
        <v>5</v>
      </c>
      <c r="CQ109" s="172" t="e">
        <f t="shared" si="67"/>
        <v>#NAME?</v>
      </c>
      <c r="CR109" s="173"/>
      <c r="CS109" s="175" t="e">
        <f t="shared" si="61"/>
        <v>#NAME?</v>
      </c>
      <c r="CT109" s="173" t="e">
        <f t="shared" si="62"/>
        <v>#NAME?</v>
      </c>
      <c r="CU109" s="173" t="e">
        <f t="shared" si="63"/>
        <v>#NAME?</v>
      </c>
      <c r="CV109" s="172" t="e">
        <f t="shared" si="64"/>
        <v>#NAME?</v>
      </c>
      <c r="CW109" s="173" t="e">
        <v>#NAME?</v>
      </c>
      <c r="CX109" s="173" t="e">
        <f t="shared" si="65"/>
        <v>#NAME?</v>
      </c>
      <c r="CY109" s="176">
        <f t="shared" si="66"/>
        <v>0</v>
      </c>
      <c r="CZ109" s="181" t="e">
        <f t="shared" si="37"/>
        <v>#NAME?</v>
      </c>
      <c r="DA109" s="182" t="e">
        <f t="shared" si="38"/>
        <v>#NAME?</v>
      </c>
      <c r="DB109" s="183" t="e">
        <f t="shared" si="39"/>
        <v>#NAME?</v>
      </c>
      <c r="DF109" s="180" t="e">
        <f t="shared" si="68"/>
        <v>#NAME?</v>
      </c>
    </row>
    <row r="110" spans="1:110">
      <c r="A110" s="73" t="s">
        <v>6</v>
      </c>
      <c r="B110" s="60" t="s">
        <v>359</v>
      </c>
      <c r="C110" s="61" t="s">
        <v>360</v>
      </c>
      <c r="D110" s="62">
        <v>33477</v>
      </c>
      <c r="E110" s="64">
        <v>0</v>
      </c>
      <c r="F110" s="65">
        <v>42380</v>
      </c>
      <c r="G110" s="66" t="s">
        <v>112</v>
      </c>
      <c r="H110" s="66" t="s">
        <v>113</v>
      </c>
      <c r="I110" s="67" t="s">
        <v>122</v>
      </c>
      <c r="J110" s="67" t="s">
        <v>119</v>
      </c>
      <c r="K110" s="67">
        <v>0</v>
      </c>
      <c r="L110" s="67" t="s">
        <v>117</v>
      </c>
      <c r="M110" s="67">
        <v>1</v>
      </c>
      <c r="N110" s="67"/>
      <c r="O110" s="68" t="s">
        <v>118</v>
      </c>
      <c r="P110" s="69" t="s">
        <v>119</v>
      </c>
      <c r="Q110" s="69"/>
      <c r="R110" s="70">
        <v>0</v>
      </c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155">
        <f t="shared" si="45"/>
        <v>15</v>
      </c>
      <c r="BC110" s="156">
        <v>15</v>
      </c>
      <c r="BD110" s="157">
        <f t="shared" si="46"/>
        <v>0</v>
      </c>
      <c r="BE110" s="155">
        <f t="shared" si="47"/>
        <v>0</v>
      </c>
      <c r="BF110" s="157">
        <f t="shared" si="48"/>
        <v>0</v>
      </c>
      <c r="BG110" s="155">
        <f t="shared" si="49"/>
        <v>0</v>
      </c>
      <c r="BH110" s="155"/>
      <c r="BI110" s="157">
        <f t="shared" si="40"/>
        <v>120</v>
      </c>
      <c r="BJ110" s="157"/>
      <c r="BK110" s="157"/>
      <c r="BL110" s="157"/>
      <c r="BM110" s="161" t="e">
        <v>#NAME?</v>
      </c>
      <c r="BN110" s="162" t="e">
        <f t="shared" si="50"/>
        <v>#NAME?</v>
      </c>
      <c r="BO110" s="163">
        <f t="shared" si="51"/>
        <v>0</v>
      </c>
      <c r="BP110" s="164" t="e">
        <f t="shared" si="52"/>
        <v>#NAME?</v>
      </c>
      <c r="BQ110" s="165" t="e">
        <v>#NAME?</v>
      </c>
      <c r="BR110" s="166"/>
      <c r="BS110" s="167" t="str">
        <f t="shared" si="53"/>
        <v xml:space="preserve"> </v>
      </c>
      <c r="BT110" s="168" t="str">
        <f t="shared" si="54"/>
        <v/>
      </c>
      <c r="BU110" s="168" t="str">
        <f t="shared" si="41"/>
        <v/>
      </c>
      <c r="BV110" s="168" t="str">
        <f t="shared" si="42"/>
        <v/>
      </c>
      <c r="BW110" s="169" t="str">
        <f t="shared" si="43"/>
        <v/>
      </c>
      <c r="BX110" s="165" t="e">
        <v>#NAME?</v>
      </c>
      <c r="BY110" s="157"/>
      <c r="BZ110" s="170" t="e">
        <v>#NAME?</v>
      </c>
      <c r="CA110" s="170" t="e">
        <v>#NAME?</v>
      </c>
      <c r="CB110" s="157"/>
      <c r="CC110" s="170" t="e">
        <v>#NAME?</v>
      </c>
      <c r="CD110" s="171" t="e">
        <f t="shared" si="55"/>
        <v>#NAME?</v>
      </c>
      <c r="CE110" s="157" t="e">
        <f t="shared" si="56"/>
        <v>#NAME?</v>
      </c>
      <c r="CF110" s="165" t="e">
        <f t="shared" si="57"/>
        <v>#NAME?</v>
      </c>
      <c r="CG110" s="172" t="e">
        <v>#NAME?</v>
      </c>
      <c r="CH110" s="172" t="e">
        <v>#NAME?</v>
      </c>
      <c r="CI110" s="173" t="e">
        <v>#NAME?</v>
      </c>
      <c r="CJ110" s="173"/>
      <c r="CK110" s="172" t="e">
        <v>#NAME?</v>
      </c>
      <c r="CL110" s="172" t="e">
        <v>#NAME?</v>
      </c>
      <c r="CM110" s="173" t="e">
        <f t="shared" si="58"/>
        <v>#NAME?</v>
      </c>
      <c r="CN110" s="172">
        <f t="shared" si="59"/>
        <v>20</v>
      </c>
      <c r="CO110" s="173">
        <f t="shared" si="44"/>
        <v>0</v>
      </c>
      <c r="CP110" s="174">
        <f t="shared" si="60"/>
        <v>5</v>
      </c>
      <c r="CQ110" s="172" t="e">
        <f t="shared" si="67"/>
        <v>#NAME?</v>
      </c>
      <c r="CR110" s="173"/>
      <c r="CS110" s="175" t="e">
        <f t="shared" si="61"/>
        <v>#NAME?</v>
      </c>
      <c r="CT110" s="173" t="e">
        <f t="shared" si="62"/>
        <v>#NAME?</v>
      </c>
      <c r="CU110" s="173" t="e">
        <f t="shared" si="63"/>
        <v>#NAME?</v>
      </c>
      <c r="CV110" s="172" t="e">
        <f t="shared" si="64"/>
        <v>#NAME?</v>
      </c>
      <c r="CW110" s="173" t="e">
        <v>#NAME?</v>
      </c>
      <c r="CX110" s="173" t="e">
        <f t="shared" si="65"/>
        <v>#NAME?</v>
      </c>
      <c r="CY110" s="176">
        <f t="shared" si="66"/>
        <v>0</v>
      </c>
      <c r="CZ110" s="181" t="e">
        <f t="shared" si="37"/>
        <v>#NAME?</v>
      </c>
      <c r="DA110" s="182" t="e">
        <f t="shared" si="38"/>
        <v>#NAME?</v>
      </c>
      <c r="DB110" s="183" t="e">
        <f t="shared" si="39"/>
        <v>#NAME?</v>
      </c>
      <c r="DF110" s="180" t="e">
        <f t="shared" si="68"/>
        <v>#NAME?</v>
      </c>
    </row>
    <row r="111" spans="1:110">
      <c r="A111" s="73" t="s">
        <v>6</v>
      </c>
      <c r="B111" s="60" t="s">
        <v>361</v>
      </c>
      <c r="C111" s="61" t="s">
        <v>362</v>
      </c>
      <c r="D111" s="62">
        <v>27875</v>
      </c>
      <c r="E111" s="64">
        <v>0</v>
      </c>
      <c r="F111" s="65">
        <v>42348</v>
      </c>
      <c r="G111" s="66" t="s">
        <v>112</v>
      </c>
      <c r="H111" s="66" t="s">
        <v>137</v>
      </c>
      <c r="I111" s="67" t="s">
        <v>122</v>
      </c>
      <c r="J111" s="67" t="s">
        <v>119</v>
      </c>
      <c r="K111" s="67">
        <v>0</v>
      </c>
      <c r="L111" s="67" t="s">
        <v>117</v>
      </c>
      <c r="M111" s="67">
        <v>1</v>
      </c>
      <c r="N111" s="67"/>
      <c r="O111" s="68" t="s">
        <v>118</v>
      </c>
      <c r="P111" s="69" t="s">
        <v>119</v>
      </c>
      <c r="Q111" s="69"/>
      <c r="R111" s="70">
        <v>0</v>
      </c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155">
        <f t="shared" si="45"/>
        <v>13</v>
      </c>
      <c r="BC111" s="156">
        <v>13</v>
      </c>
      <c r="BD111" s="157">
        <f t="shared" si="46"/>
        <v>0</v>
      </c>
      <c r="BE111" s="155">
        <f t="shared" si="47"/>
        <v>0</v>
      </c>
      <c r="BF111" s="157">
        <f t="shared" si="48"/>
        <v>0</v>
      </c>
      <c r="BG111" s="155">
        <f t="shared" si="49"/>
        <v>0</v>
      </c>
      <c r="BH111" s="155"/>
      <c r="BI111" s="157">
        <f t="shared" si="40"/>
        <v>104</v>
      </c>
      <c r="BJ111" s="157"/>
      <c r="BK111" s="157"/>
      <c r="BL111" s="157"/>
      <c r="BM111" s="161" t="e">
        <v>#NAME?</v>
      </c>
      <c r="BN111" s="162" t="e">
        <f t="shared" si="50"/>
        <v>#NAME?</v>
      </c>
      <c r="BO111" s="163">
        <f t="shared" si="51"/>
        <v>0</v>
      </c>
      <c r="BP111" s="164" t="e">
        <f t="shared" si="52"/>
        <v>#NAME?</v>
      </c>
      <c r="BQ111" s="165" t="e">
        <v>#NAME?</v>
      </c>
      <c r="BR111" s="166"/>
      <c r="BS111" s="167" t="str">
        <f t="shared" si="53"/>
        <v xml:space="preserve"> </v>
      </c>
      <c r="BT111" s="168" t="str">
        <f t="shared" si="54"/>
        <v/>
      </c>
      <c r="BU111" s="168" t="str">
        <f t="shared" si="41"/>
        <v/>
      </c>
      <c r="BV111" s="168" t="str">
        <f t="shared" si="42"/>
        <v/>
      </c>
      <c r="BW111" s="169" t="str">
        <f t="shared" si="43"/>
        <v/>
      </c>
      <c r="BX111" s="165" t="e">
        <v>#NAME?</v>
      </c>
      <c r="BY111" s="157"/>
      <c r="BZ111" s="170" t="e">
        <v>#NAME?</v>
      </c>
      <c r="CA111" s="170" t="e">
        <v>#NAME?</v>
      </c>
      <c r="CB111" s="157"/>
      <c r="CC111" s="170" t="e">
        <v>#NAME?</v>
      </c>
      <c r="CD111" s="171" t="e">
        <f t="shared" si="55"/>
        <v>#NAME?</v>
      </c>
      <c r="CE111" s="157" t="e">
        <f t="shared" si="56"/>
        <v>#NAME?</v>
      </c>
      <c r="CF111" s="165" t="e">
        <f t="shared" si="57"/>
        <v>#NAME?</v>
      </c>
      <c r="CG111" s="172" t="e">
        <v>#NAME?</v>
      </c>
      <c r="CH111" s="172" t="e">
        <v>#NAME?</v>
      </c>
      <c r="CI111" s="173" t="e">
        <v>#NAME?</v>
      </c>
      <c r="CJ111" s="173"/>
      <c r="CK111" s="172" t="e">
        <v>#NAME?</v>
      </c>
      <c r="CL111" s="172" t="e">
        <v>#NAME?</v>
      </c>
      <c r="CM111" s="173" t="e">
        <f t="shared" si="58"/>
        <v>#NAME?</v>
      </c>
      <c r="CN111" s="172">
        <f t="shared" si="59"/>
        <v>17.333333333333332</v>
      </c>
      <c r="CO111" s="173">
        <f t="shared" si="44"/>
        <v>0</v>
      </c>
      <c r="CP111" s="174">
        <f t="shared" si="60"/>
        <v>5</v>
      </c>
      <c r="CQ111" s="172" t="e">
        <f t="shared" si="67"/>
        <v>#NAME?</v>
      </c>
      <c r="CR111" s="173"/>
      <c r="CS111" s="175" t="e">
        <f t="shared" si="61"/>
        <v>#NAME?</v>
      </c>
      <c r="CT111" s="173" t="e">
        <f t="shared" si="62"/>
        <v>#NAME?</v>
      </c>
      <c r="CU111" s="173" t="e">
        <f t="shared" si="63"/>
        <v>#NAME?</v>
      </c>
      <c r="CV111" s="172" t="e">
        <f t="shared" si="64"/>
        <v>#NAME?</v>
      </c>
      <c r="CW111" s="173" t="e">
        <v>#NAME?</v>
      </c>
      <c r="CX111" s="173" t="e">
        <f t="shared" si="65"/>
        <v>#NAME?</v>
      </c>
      <c r="CY111" s="176">
        <f t="shared" si="66"/>
        <v>0</v>
      </c>
      <c r="CZ111" s="181" t="e">
        <f t="shared" si="37"/>
        <v>#NAME?</v>
      </c>
      <c r="DA111" s="182" t="e">
        <f t="shared" si="38"/>
        <v>#NAME?</v>
      </c>
      <c r="DB111" s="183" t="e">
        <f t="shared" si="39"/>
        <v>#NAME?</v>
      </c>
      <c r="DF111" s="180" t="e">
        <f t="shared" si="68"/>
        <v>#NAME?</v>
      </c>
    </row>
    <row r="112" spans="1:110">
      <c r="A112" s="73" t="s">
        <v>6</v>
      </c>
      <c r="B112" s="60" t="s">
        <v>363</v>
      </c>
      <c r="C112" s="61" t="s">
        <v>364</v>
      </c>
      <c r="D112" s="62">
        <v>27021</v>
      </c>
      <c r="E112" s="64">
        <v>0</v>
      </c>
      <c r="F112" s="65">
        <v>42383</v>
      </c>
      <c r="G112" s="66" t="s">
        <v>112</v>
      </c>
      <c r="H112" s="66" t="s">
        <v>137</v>
      </c>
      <c r="I112" s="67" t="s">
        <v>114</v>
      </c>
      <c r="J112" s="67" t="s">
        <v>138</v>
      </c>
      <c r="K112" s="67" t="s">
        <v>365</v>
      </c>
      <c r="L112" s="67" t="s">
        <v>117</v>
      </c>
      <c r="M112" s="67">
        <v>1</v>
      </c>
      <c r="N112" s="67"/>
      <c r="O112" s="68" t="s">
        <v>118</v>
      </c>
      <c r="P112" s="69" t="s">
        <v>119</v>
      </c>
      <c r="Q112" s="69"/>
      <c r="R112" s="70">
        <v>0</v>
      </c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155">
        <f t="shared" si="45"/>
        <v>12</v>
      </c>
      <c r="BC112" s="156">
        <v>12</v>
      </c>
      <c r="BD112" s="157">
        <f t="shared" si="46"/>
        <v>0</v>
      </c>
      <c r="BE112" s="155">
        <f t="shared" si="47"/>
        <v>0</v>
      </c>
      <c r="BF112" s="157">
        <f t="shared" si="48"/>
        <v>0</v>
      </c>
      <c r="BG112" s="155">
        <f t="shared" si="49"/>
        <v>0</v>
      </c>
      <c r="BH112" s="155"/>
      <c r="BI112" s="157">
        <f t="shared" si="40"/>
        <v>96</v>
      </c>
      <c r="BJ112" s="157"/>
      <c r="BK112" s="157"/>
      <c r="BL112" s="157"/>
      <c r="BM112" s="161" t="e">
        <v>#NAME?</v>
      </c>
      <c r="BN112" s="162" t="e">
        <f t="shared" si="50"/>
        <v>#NAME?</v>
      </c>
      <c r="BO112" s="163">
        <f t="shared" si="51"/>
        <v>0</v>
      </c>
      <c r="BP112" s="164" t="e">
        <f t="shared" si="52"/>
        <v>#NAME?</v>
      </c>
      <c r="BQ112" s="165" t="e">
        <v>#NAME?</v>
      </c>
      <c r="BR112" s="166"/>
      <c r="BS112" s="167" t="str">
        <f t="shared" si="53"/>
        <v xml:space="preserve"> </v>
      </c>
      <c r="BT112" s="168" t="str">
        <f t="shared" si="54"/>
        <v/>
      </c>
      <c r="BU112" s="168" t="str">
        <f t="shared" si="41"/>
        <v/>
      </c>
      <c r="BV112" s="168" t="str">
        <f t="shared" si="42"/>
        <v/>
      </c>
      <c r="BW112" s="169" t="str">
        <f t="shared" si="43"/>
        <v/>
      </c>
      <c r="BX112" s="165" t="e">
        <v>#NAME?</v>
      </c>
      <c r="BY112" s="157"/>
      <c r="BZ112" s="170" t="e">
        <v>#NAME?</v>
      </c>
      <c r="CA112" s="170" t="e">
        <v>#NAME?</v>
      </c>
      <c r="CB112" s="157"/>
      <c r="CC112" s="170" t="e">
        <v>#NAME?</v>
      </c>
      <c r="CD112" s="171" t="e">
        <f t="shared" si="55"/>
        <v>#NAME?</v>
      </c>
      <c r="CE112" s="157" t="e">
        <f t="shared" si="56"/>
        <v>#NAME?</v>
      </c>
      <c r="CF112" s="165" t="e">
        <f t="shared" si="57"/>
        <v>#NAME?</v>
      </c>
      <c r="CG112" s="172" t="e">
        <v>#NAME?</v>
      </c>
      <c r="CH112" s="172" t="e">
        <v>#NAME?</v>
      </c>
      <c r="CI112" s="173" t="e">
        <v>#NAME?</v>
      </c>
      <c r="CJ112" s="173"/>
      <c r="CK112" s="172" t="e">
        <v>#NAME?</v>
      </c>
      <c r="CL112" s="172" t="e">
        <v>#NAME?</v>
      </c>
      <c r="CM112" s="173" t="e">
        <f t="shared" si="58"/>
        <v>#NAME?</v>
      </c>
      <c r="CN112" s="172">
        <f t="shared" si="59"/>
        <v>16</v>
      </c>
      <c r="CO112" s="173">
        <f t="shared" si="44"/>
        <v>0</v>
      </c>
      <c r="CP112" s="174">
        <f t="shared" si="60"/>
        <v>5</v>
      </c>
      <c r="CQ112" s="172" t="e">
        <f t="shared" si="67"/>
        <v>#NAME?</v>
      </c>
      <c r="CR112" s="173"/>
      <c r="CS112" s="175" t="e">
        <f t="shared" si="61"/>
        <v>#NAME?</v>
      </c>
      <c r="CT112" s="173" t="e">
        <f t="shared" si="62"/>
        <v>#NAME?</v>
      </c>
      <c r="CU112" s="173" t="e">
        <f t="shared" si="63"/>
        <v>#NAME?</v>
      </c>
      <c r="CV112" s="172" t="e">
        <f t="shared" si="64"/>
        <v>#NAME?</v>
      </c>
      <c r="CW112" s="173" t="e">
        <v>#NAME?</v>
      </c>
      <c r="CX112" s="173" t="e">
        <f t="shared" si="65"/>
        <v>#NAME?</v>
      </c>
      <c r="CY112" s="176">
        <f t="shared" si="66"/>
        <v>0</v>
      </c>
      <c r="CZ112" s="181" t="e">
        <f t="shared" si="37"/>
        <v>#NAME?</v>
      </c>
      <c r="DA112" s="182" t="e">
        <f t="shared" si="38"/>
        <v>#NAME?</v>
      </c>
      <c r="DB112" s="183" t="e">
        <f t="shared" si="39"/>
        <v>#NAME?</v>
      </c>
      <c r="DF112" s="180" t="e">
        <f t="shared" si="68"/>
        <v>#NAME?</v>
      </c>
    </row>
    <row r="113" spans="1:110">
      <c r="A113" s="73" t="s">
        <v>6</v>
      </c>
      <c r="B113" s="60" t="s">
        <v>366</v>
      </c>
      <c r="C113" s="61" t="s">
        <v>367</v>
      </c>
      <c r="D113" s="62">
        <v>32185</v>
      </c>
      <c r="E113" s="64">
        <v>0</v>
      </c>
      <c r="F113" s="65">
        <v>42383</v>
      </c>
      <c r="G113" s="66" t="s">
        <v>112</v>
      </c>
      <c r="H113" s="66" t="s">
        <v>137</v>
      </c>
      <c r="I113" s="67" t="s">
        <v>128</v>
      </c>
      <c r="J113" s="67" t="s">
        <v>115</v>
      </c>
      <c r="K113" s="67" t="s">
        <v>368</v>
      </c>
      <c r="L113" s="67" t="s">
        <v>117</v>
      </c>
      <c r="M113" s="67">
        <v>1</v>
      </c>
      <c r="N113" s="67"/>
      <c r="O113" s="68" t="s">
        <v>118</v>
      </c>
      <c r="P113" s="69" t="s">
        <v>119</v>
      </c>
      <c r="Q113" s="69"/>
      <c r="R113" s="70">
        <v>0</v>
      </c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155">
        <f t="shared" si="45"/>
        <v>12</v>
      </c>
      <c r="BC113" s="156">
        <v>12</v>
      </c>
      <c r="BD113" s="157">
        <f t="shared" si="46"/>
        <v>0</v>
      </c>
      <c r="BE113" s="155">
        <f t="shared" si="47"/>
        <v>0</v>
      </c>
      <c r="BF113" s="157">
        <f t="shared" si="48"/>
        <v>0</v>
      </c>
      <c r="BG113" s="155">
        <f t="shared" si="49"/>
        <v>0</v>
      </c>
      <c r="BH113" s="155"/>
      <c r="BI113" s="157">
        <f t="shared" si="40"/>
        <v>96</v>
      </c>
      <c r="BJ113" s="157"/>
      <c r="BK113" s="157"/>
      <c r="BL113" s="157"/>
      <c r="BM113" s="161" t="e">
        <v>#NAME?</v>
      </c>
      <c r="BN113" s="162" t="e">
        <f t="shared" si="50"/>
        <v>#NAME?</v>
      </c>
      <c r="BO113" s="163">
        <f t="shared" si="51"/>
        <v>0</v>
      </c>
      <c r="BP113" s="164" t="e">
        <f t="shared" si="52"/>
        <v>#NAME?</v>
      </c>
      <c r="BQ113" s="165" t="e">
        <v>#NAME?</v>
      </c>
      <c r="BR113" s="166"/>
      <c r="BS113" s="167" t="str">
        <f t="shared" si="53"/>
        <v xml:space="preserve"> </v>
      </c>
      <c r="BT113" s="168" t="str">
        <f t="shared" si="54"/>
        <v/>
      </c>
      <c r="BU113" s="168" t="str">
        <f t="shared" si="41"/>
        <v/>
      </c>
      <c r="BV113" s="168" t="str">
        <f t="shared" si="42"/>
        <v/>
      </c>
      <c r="BW113" s="169" t="str">
        <f t="shared" si="43"/>
        <v/>
      </c>
      <c r="BX113" s="165" t="e">
        <v>#NAME?</v>
      </c>
      <c r="BY113" s="157"/>
      <c r="BZ113" s="170" t="e">
        <v>#NAME?</v>
      </c>
      <c r="CA113" s="170" t="e">
        <v>#NAME?</v>
      </c>
      <c r="CB113" s="157"/>
      <c r="CC113" s="170" t="e">
        <v>#NAME?</v>
      </c>
      <c r="CD113" s="171" t="e">
        <f t="shared" si="55"/>
        <v>#NAME?</v>
      </c>
      <c r="CE113" s="157" t="e">
        <f t="shared" si="56"/>
        <v>#NAME?</v>
      </c>
      <c r="CF113" s="165" t="e">
        <f t="shared" si="57"/>
        <v>#NAME?</v>
      </c>
      <c r="CG113" s="172" t="e">
        <v>#NAME?</v>
      </c>
      <c r="CH113" s="172" t="e">
        <v>#NAME?</v>
      </c>
      <c r="CI113" s="173" t="e">
        <v>#NAME?</v>
      </c>
      <c r="CJ113" s="173"/>
      <c r="CK113" s="172" t="e">
        <v>#NAME?</v>
      </c>
      <c r="CL113" s="172" t="e">
        <v>#NAME?</v>
      </c>
      <c r="CM113" s="173" t="e">
        <f t="shared" si="58"/>
        <v>#NAME?</v>
      </c>
      <c r="CN113" s="172">
        <f t="shared" si="59"/>
        <v>16</v>
      </c>
      <c r="CO113" s="173">
        <f t="shared" si="44"/>
        <v>0</v>
      </c>
      <c r="CP113" s="174">
        <f t="shared" si="60"/>
        <v>5</v>
      </c>
      <c r="CQ113" s="172" t="e">
        <f t="shared" si="67"/>
        <v>#NAME?</v>
      </c>
      <c r="CR113" s="173"/>
      <c r="CS113" s="175" t="e">
        <f t="shared" si="61"/>
        <v>#NAME?</v>
      </c>
      <c r="CT113" s="173" t="e">
        <f t="shared" si="62"/>
        <v>#NAME?</v>
      </c>
      <c r="CU113" s="173" t="e">
        <f t="shared" si="63"/>
        <v>#NAME?</v>
      </c>
      <c r="CV113" s="172" t="e">
        <f t="shared" si="64"/>
        <v>#NAME?</v>
      </c>
      <c r="CW113" s="173" t="e">
        <v>#NAME?</v>
      </c>
      <c r="CX113" s="173" t="e">
        <f t="shared" si="65"/>
        <v>#NAME?</v>
      </c>
      <c r="CY113" s="176">
        <f t="shared" si="66"/>
        <v>0</v>
      </c>
      <c r="CZ113" s="181" t="e">
        <f t="shared" si="37"/>
        <v>#NAME?</v>
      </c>
      <c r="DA113" s="182" t="e">
        <f t="shared" si="38"/>
        <v>#NAME?</v>
      </c>
      <c r="DB113" s="183" t="e">
        <f t="shared" si="39"/>
        <v>#NAME?</v>
      </c>
      <c r="DF113" s="180" t="e">
        <f t="shared" si="68"/>
        <v>#NAME?</v>
      </c>
    </row>
    <row r="114" spans="1:110">
      <c r="A114" s="73" t="s">
        <v>6</v>
      </c>
      <c r="B114" s="60" t="s">
        <v>369</v>
      </c>
      <c r="C114" s="61" t="s">
        <v>370</v>
      </c>
      <c r="D114" s="62">
        <v>31329</v>
      </c>
      <c r="E114" s="64">
        <v>0</v>
      </c>
      <c r="F114" s="65">
        <v>42383</v>
      </c>
      <c r="G114" s="66" t="s">
        <v>112</v>
      </c>
      <c r="H114" s="66" t="s">
        <v>137</v>
      </c>
      <c r="I114" s="67" t="s">
        <v>128</v>
      </c>
      <c r="J114" s="67" t="s">
        <v>138</v>
      </c>
      <c r="K114" s="67" t="s">
        <v>371</v>
      </c>
      <c r="L114" s="67" t="s">
        <v>117</v>
      </c>
      <c r="M114" s="67">
        <v>1</v>
      </c>
      <c r="N114" s="67"/>
      <c r="O114" s="68" t="s">
        <v>118</v>
      </c>
      <c r="P114" s="69" t="s">
        <v>119</v>
      </c>
      <c r="Q114" s="69"/>
      <c r="R114" s="70">
        <v>0</v>
      </c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155">
        <f t="shared" si="45"/>
        <v>12</v>
      </c>
      <c r="BC114" s="156">
        <v>12</v>
      </c>
      <c r="BD114" s="157">
        <f t="shared" si="46"/>
        <v>0</v>
      </c>
      <c r="BE114" s="155">
        <f t="shared" si="47"/>
        <v>0</v>
      </c>
      <c r="BF114" s="157">
        <f t="shared" si="48"/>
        <v>0</v>
      </c>
      <c r="BG114" s="155">
        <f t="shared" si="49"/>
        <v>0</v>
      </c>
      <c r="BH114" s="155"/>
      <c r="BI114" s="157">
        <f t="shared" si="40"/>
        <v>96</v>
      </c>
      <c r="BJ114" s="157"/>
      <c r="BK114" s="157"/>
      <c r="BL114" s="157"/>
      <c r="BM114" s="161" t="e">
        <v>#NAME?</v>
      </c>
      <c r="BN114" s="162" t="e">
        <f t="shared" si="50"/>
        <v>#NAME?</v>
      </c>
      <c r="BO114" s="163">
        <f t="shared" si="51"/>
        <v>0</v>
      </c>
      <c r="BP114" s="164" t="e">
        <f t="shared" si="52"/>
        <v>#NAME?</v>
      </c>
      <c r="BQ114" s="165" t="e">
        <v>#NAME?</v>
      </c>
      <c r="BR114" s="166"/>
      <c r="BS114" s="167" t="str">
        <f t="shared" si="53"/>
        <v xml:space="preserve"> </v>
      </c>
      <c r="BT114" s="168" t="str">
        <f t="shared" si="54"/>
        <v/>
      </c>
      <c r="BU114" s="168" t="str">
        <f t="shared" si="41"/>
        <v/>
      </c>
      <c r="BV114" s="168" t="str">
        <f t="shared" si="42"/>
        <v/>
      </c>
      <c r="BW114" s="169" t="str">
        <f t="shared" si="43"/>
        <v/>
      </c>
      <c r="BX114" s="165" t="e">
        <v>#NAME?</v>
      </c>
      <c r="BY114" s="157"/>
      <c r="BZ114" s="170" t="e">
        <v>#NAME?</v>
      </c>
      <c r="CA114" s="170" t="e">
        <v>#NAME?</v>
      </c>
      <c r="CB114" s="157"/>
      <c r="CC114" s="170" t="e">
        <v>#NAME?</v>
      </c>
      <c r="CD114" s="171" t="e">
        <f t="shared" si="55"/>
        <v>#NAME?</v>
      </c>
      <c r="CE114" s="157" t="e">
        <f t="shared" si="56"/>
        <v>#NAME?</v>
      </c>
      <c r="CF114" s="165" t="e">
        <f t="shared" si="57"/>
        <v>#NAME?</v>
      </c>
      <c r="CG114" s="172" t="e">
        <v>#NAME?</v>
      </c>
      <c r="CH114" s="172" t="e">
        <v>#NAME?</v>
      </c>
      <c r="CI114" s="173" t="e">
        <v>#NAME?</v>
      </c>
      <c r="CJ114" s="173"/>
      <c r="CK114" s="172" t="e">
        <v>#NAME?</v>
      </c>
      <c r="CL114" s="172" t="e">
        <v>#NAME?</v>
      </c>
      <c r="CM114" s="173" t="e">
        <f t="shared" si="58"/>
        <v>#NAME?</v>
      </c>
      <c r="CN114" s="172">
        <f t="shared" si="59"/>
        <v>16</v>
      </c>
      <c r="CO114" s="173">
        <f t="shared" si="44"/>
        <v>0</v>
      </c>
      <c r="CP114" s="174">
        <f t="shared" si="60"/>
        <v>5</v>
      </c>
      <c r="CQ114" s="172" t="e">
        <f t="shared" si="67"/>
        <v>#NAME?</v>
      </c>
      <c r="CR114" s="173"/>
      <c r="CS114" s="175" t="e">
        <f t="shared" si="61"/>
        <v>#NAME?</v>
      </c>
      <c r="CT114" s="173" t="e">
        <f t="shared" si="62"/>
        <v>#NAME?</v>
      </c>
      <c r="CU114" s="173" t="e">
        <f t="shared" si="63"/>
        <v>#NAME?</v>
      </c>
      <c r="CV114" s="172" t="e">
        <f t="shared" si="64"/>
        <v>#NAME?</v>
      </c>
      <c r="CW114" s="173" t="e">
        <v>#NAME?</v>
      </c>
      <c r="CX114" s="173" t="e">
        <f t="shared" si="65"/>
        <v>#NAME?</v>
      </c>
      <c r="CY114" s="176">
        <f t="shared" si="66"/>
        <v>0</v>
      </c>
      <c r="CZ114" s="181" t="e">
        <f t="shared" si="37"/>
        <v>#NAME?</v>
      </c>
      <c r="DA114" s="182" t="e">
        <f t="shared" si="38"/>
        <v>#NAME?</v>
      </c>
      <c r="DB114" s="183" t="e">
        <f t="shared" si="39"/>
        <v>#NAME?</v>
      </c>
      <c r="DF114" s="180" t="e">
        <f t="shared" si="68"/>
        <v>#NAME?</v>
      </c>
    </row>
    <row r="115" spans="1:110">
      <c r="A115" s="73" t="s">
        <v>6</v>
      </c>
      <c r="B115" s="60" t="s">
        <v>372</v>
      </c>
      <c r="C115" s="61" t="s">
        <v>373</v>
      </c>
      <c r="D115" s="62">
        <v>33859</v>
      </c>
      <c r="E115" s="64">
        <v>0</v>
      </c>
      <c r="F115" s="65">
        <v>42383</v>
      </c>
      <c r="G115" s="66" t="s">
        <v>112</v>
      </c>
      <c r="H115" s="66" t="s">
        <v>137</v>
      </c>
      <c r="I115" s="67" t="s">
        <v>122</v>
      </c>
      <c r="J115" s="67" t="s">
        <v>119</v>
      </c>
      <c r="K115" s="67">
        <v>0</v>
      </c>
      <c r="L115" s="67" t="s">
        <v>117</v>
      </c>
      <c r="M115" s="67">
        <v>1</v>
      </c>
      <c r="N115" s="67"/>
      <c r="O115" s="68" t="s">
        <v>118</v>
      </c>
      <c r="P115" s="69" t="s">
        <v>119</v>
      </c>
      <c r="Q115" s="69"/>
      <c r="R115" s="70">
        <v>0</v>
      </c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155">
        <f t="shared" si="45"/>
        <v>12</v>
      </c>
      <c r="BC115" s="156">
        <v>12</v>
      </c>
      <c r="BD115" s="157">
        <f t="shared" si="46"/>
        <v>0</v>
      </c>
      <c r="BE115" s="155">
        <f t="shared" si="47"/>
        <v>0</v>
      </c>
      <c r="BF115" s="157">
        <f t="shared" si="48"/>
        <v>0</v>
      </c>
      <c r="BG115" s="155">
        <f t="shared" si="49"/>
        <v>0</v>
      </c>
      <c r="BH115" s="155"/>
      <c r="BI115" s="157">
        <f t="shared" si="40"/>
        <v>96</v>
      </c>
      <c r="BJ115" s="157"/>
      <c r="BK115" s="157"/>
      <c r="BL115" s="157"/>
      <c r="BM115" s="161" t="e">
        <v>#NAME?</v>
      </c>
      <c r="BN115" s="162" t="e">
        <f t="shared" si="50"/>
        <v>#NAME?</v>
      </c>
      <c r="BO115" s="163">
        <f t="shared" si="51"/>
        <v>0</v>
      </c>
      <c r="BP115" s="164" t="e">
        <f t="shared" si="52"/>
        <v>#NAME?</v>
      </c>
      <c r="BQ115" s="165" t="e">
        <v>#NAME?</v>
      </c>
      <c r="BR115" s="166"/>
      <c r="BS115" s="167" t="str">
        <f t="shared" si="53"/>
        <v xml:space="preserve"> </v>
      </c>
      <c r="BT115" s="168" t="str">
        <f t="shared" si="54"/>
        <v/>
      </c>
      <c r="BU115" s="168" t="str">
        <f t="shared" si="41"/>
        <v/>
      </c>
      <c r="BV115" s="168" t="str">
        <f t="shared" si="42"/>
        <v/>
      </c>
      <c r="BW115" s="169" t="str">
        <f t="shared" si="43"/>
        <v/>
      </c>
      <c r="BX115" s="165" t="e">
        <v>#NAME?</v>
      </c>
      <c r="BY115" s="157"/>
      <c r="BZ115" s="170" t="e">
        <v>#NAME?</v>
      </c>
      <c r="CA115" s="170" t="e">
        <v>#NAME?</v>
      </c>
      <c r="CB115" s="157"/>
      <c r="CC115" s="170" t="e">
        <v>#NAME?</v>
      </c>
      <c r="CD115" s="171" t="e">
        <f t="shared" si="55"/>
        <v>#NAME?</v>
      </c>
      <c r="CE115" s="157" t="e">
        <f t="shared" si="56"/>
        <v>#NAME?</v>
      </c>
      <c r="CF115" s="165" t="e">
        <f t="shared" si="57"/>
        <v>#NAME?</v>
      </c>
      <c r="CG115" s="172" t="e">
        <v>#NAME?</v>
      </c>
      <c r="CH115" s="172" t="e">
        <v>#NAME?</v>
      </c>
      <c r="CI115" s="173" t="e">
        <v>#NAME?</v>
      </c>
      <c r="CJ115" s="173"/>
      <c r="CK115" s="172" t="e">
        <v>#NAME?</v>
      </c>
      <c r="CL115" s="172" t="e">
        <v>#NAME?</v>
      </c>
      <c r="CM115" s="173" t="e">
        <f t="shared" si="58"/>
        <v>#NAME?</v>
      </c>
      <c r="CN115" s="172">
        <f t="shared" si="59"/>
        <v>16</v>
      </c>
      <c r="CO115" s="173">
        <f t="shared" si="44"/>
        <v>0</v>
      </c>
      <c r="CP115" s="174">
        <f t="shared" si="60"/>
        <v>5</v>
      </c>
      <c r="CQ115" s="172" t="e">
        <f t="shared" si="67"/>
        <v>#NAME?</v>
      </c>
      <c r="CR115" s="173"/>
      <c r="CS115" s="175" t="e">
        <f t="shared" si="61"/>
        <v>#NAME?</v>
      </c>
      <c r="CT115" s="173" t="e">
        <f t="shared" si="62"/>
        <v>#NAME?</v>
      </c>
      <c r="CU115" s="173" t="e">
        <f t="shared" si="63"/>
        <v>#NAME?</v>
      </c>
      <c r="CV115" s="172" t="e">
        <f t="shared" si="64"/>
        <v>#NAME?</v>
      </c>
      <c r="CW115" s="173" t="e">
        <v>#NAME?</v>
      </c>
      <c r="CX115" s="173" t="e">
        <f t="shared" si="65"/>
        <v>#NAME?</v>
      </c>
      <c r="CY115" s="176">
        <f t="shared" si="66"/>
        <v>0</v>
      </c>
      <c r="CZ115" s="181" t="e">
        <f t="shared" si="37"/>
        <v>#NAME?</v>
      </c>
      <c r="DA115" s="182" t="e">
        <f t="shared" si="38"/>
        <v>#NAME?</v>
      </c>
      <c r="DB115" s="183" t="e">
        <f t="shared" si="39"/>
        <v>#NAME?</v>
      </c>
      <c r="DF115" s="180" t="e">
        <f t="shared" si="68"/>
        <v>#NAME?</v>
      </c>
    </row>
    <row r="116" spans="1:110">
      <c r="A116" s="73" t="s">
        <v>6</v>
      </c>
      <c r="B116" s="60" t="s">
        <v>374</v>
      </c>
      <c r="C116" s="61" t="s">
        <v>375</v>
      </c>
      <c r="D116" s="62">
        <v>30878</v>
      </c>
      <c r="E116" s="64">
        <v>0</v>
      </c>
      <c r="F116" s="65">
        <v>42387</v>
      </c>
      <c r="G116" s="66" t="s">
        <v>112</v>
      </c>
      <c r="H116" s="66" t="s">
        <v>113</v>
      </c>
      <c r="I116" s="67" t="s">
        <v>122</v>
      </c>
      <c r="J116" s="67" t="s">
        <v>119</v>
      </c>
      <c r="K116" s="67">
        <v>0</v>
      </c>
      <c r="L116" s="67" t="s">
        <v>117</v>
      </c>
      <c r="M116" s="67">
        <v>1</v>
      </c>
      <c r="N116" s="67"/>
      <c r="O116" s="68" t="s">
        <v>118</v>
      </c>
      <c r="P116" s="69" t="s">
        <v>119</v>
      </c>
      <c r="Q116" s="69"/>
      <c r="R116" s="70">
        <v>0</v>
      </c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155">
        <f t="shared" si="45"/>
        <v>9</v>
      </c>
      <c r="BC116" s="156">
        <v>9</v>
      </c>
      <c r="BD116" s="157">
        <f t="shared" si="46"/>
        <v>0</v>
      </c>
      <c r="BE116" s="155">
        <f t="shared" si="47"/>
        <v>0</v>
      </c>
      <c r="BF116" s="157">
        <f t="shared" si="48"/>
        <v>0</v>
      </c>
      <c r="BG116" s="155">
        <f t="shared" si="49"/>
        <v>0</v>
      </c>
      <c r="BH116" s="155"/>
      <c r="BI116" s="157">
        <f t="shared" si="40"/>
        <v>72</v>
      </c>
      <c r="BJ116" s="157"/>
      <c r="BK116" s="157"/>
      <c r="BL116" s="157"/>
      <c r="BM116" s="161" t="e">
        <v>#NAME?</v>
      </c>
      <c r="BN116" s="162" t="e">
        <f t="shared" si="50"/>
        <v>#NAME?</v>
      </c>
      <c r="BO116" s="163">
        <f t="shared" si="51"/>
        <v>0</v>
      </c>
      <c r="BP116" s="164" t="e">
        <f t="shared" si="52"/>
        <v>#NAME?</v>
      </c>
      <c r="BQ116" s="165" t="e">
        <v>#NAME?</v>
      </c>
      <c r="BR116" s="166"/>
      <c r="BS116" s="167" t="str">
        <f t="shared" si="53"/>
        <v xml:space="preserve"> </v>
      </c>
      <c r="BT116" s="168" t="str">
        <f t="shared" si="54"/>
        <v/>
      </c>
      <c r="BU116" s="168" t="str">
        <f t="shared" si="41"/>
        <v/>
      </c>
      <c r="BV116" s="168" t="str">
        <f t="shared" si="42"/>
        <v/>
      </c>
      <c r="BW116" s="169" t="str">
        <f t="shared" si="43"/>
        <v/>
      </c>
      <c r="BX116" s="165" t="e">
        <v>#NAME?</v>
      </c>
      <c r="BY116" s="157"/>
      <c r="BZ116" s="170" t="e">
        <v>#NAME?</v>
      </c>
      <c r="CA116" s="170" t="e">
        <v>#NAME?</v>
      </c>
      <c r="CB116" s="157"/>
      <c r="CC116" s="170" t="e">
        <v>#NAME?</v>
      </c>
      <c r="CD116" s="171" t="e">
        <f t="shared" si="55"/>
        <v>#NAME?</v>
      </c>
      <c r="CE116" s="157" t="e">
        <f t="shared" si="56"/>
        <v>#NAME?</v>
      </c>
      <c r="CF116" s="165" t="e">
        <f t="shared" si="57"/>
        <v>#NAME?</v>
      </c>
      <c r="CG116" s="172" t="e">
        <v>#NAME?</v>
      </c>
      <c r="CH116" s="172" t="e">
        <v>#NAME?</v>
      </c>
      <c r="CI116" s="173" t="e">
        <v>#NAME?</v>
      </c>
      <c r="CJ116" s="173"/>
      <c r="CK116" s="172" t="e">
        <v>#NAME?</v>
      </c>
      <c r="CL116" s="172" t="e">
        <v>#NAME?</v>
      </c>
      <c r="CM116" s="173" t="e">
        <f t="shared" si="58"/>
        <v>#NAME?</v>
      </c>
      <c r="CN116" s="172">
        <f t="shared" si="59"/>
        <v>12</v>
      </c>
      <c r="CO116" s="173">
        <f t="shared" si="44"/>
        <v>0</v>
      </c>
      <c r="CP116" s="174">
        <f t="shared" si="60"/>
        <v>5</v>
      </c>
      <c r="CQ116" s="172" t="e">
        <f t="shared" si="67"/>
        <v>#NAME?</v>
      </c>
      <c r="CR116" s="173"/>
      <c r="CS116" s="175" t="e">
        <f t="shared" si="61"/>
        <v>#NAME?</v>
      </c>
      <c r="CT116" s="173" t="e">
        <f t="shared" si="62"/>
        <v>#NAME?</v>
      </c>
      <c r="CU116" s="173" t="e">
        <f t="shared" si="63"/>
        <v>#NAME?</v>
      </c>
      <c r="CV116" s="172" t="e">
        <f t="shared" si="64"/>
        <v>#NAME?</v>
      </c>
      <c r="CW116" s="173" t="e">
        <v>#NAME?</v>
      </c>
      <c r="CX116" s="173" t="e">
        <f t="shared" si="65"/>
        <v>#NAME?</v>
      </c>
      <c r="CY116" s="176">
        <f t="shared" si="66"/>
        <v>0</v>
      </c>
      <c r="CZ116" s="181" t="e">
        <f t="shared" si="37"/>
        <v>#NAME?</v>
      </c>
      <c r="DA116" s="182" t="e">
        <f t="shared" si="38"/>
        <v>#NAME?</v>
      </c>
      <c r="DB116" s="183" t="e">
        <f t="shared" si="39"/>
        <v>#NAME?</v>
      </c>
      <c r="DF116" s="180" t="e">
        <f t="shared" si="68"/>
        <v>#NAME?</v>
      </c>
    </row>
    <row r="117" spans="1:110">
      <c r="A117" s="73" t="s">
        <v>6</v>
      </c>
      <c r="B117" s="60" t="s">
        <v>376</v>
      </c>
      <c r="C117" s="61" t="s">
        <v>377</v>
      </c>
      <c r="D117" s="62">
        <v>33671</v>
      </c>
      <c r="E117" s="64">
        <v>0</v>
      </c>
      <c r="F117" s="65">
        <v>42383</v>
      </c>
      <c r="G117" s="66" t="s">
        <v>112</v>
      </c>
      <c r="H117" s="66" t="s">
        <v>113</v>
      </c>
      <c r="I117" s="67" t="s">
        <v>122</v>
      </c>
      <c r="J117" s="67" t="s">
        <v>119</v>
      </c>
      <c r="K117" s="67">
        <v>0</v>
      </c>
      <c r="L117" s="67" t="s">
        <v>117</v>
      </c>
      <c r="M117" s="67">
        <v>1</v>
      </c>
      <c r="N117" s="67"/>
      <c r="O117" s="68" t="s">
        <v>118</v>
      </c>
      <c r="P117" s="69" t="s">
        <v>119</v>
      </c>
      <c r="Q117" s="69"/>
      <c r="R117" s="70">
        <v>0</v>
      </c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155">
        <f t="shared" si="45"/>
        <v>6</v>
      </c>
      <c r="BC117" s="156">
        <v>6</v>
      </c>
      <c r="BD117" s="157">
        <f t="shared" si="46"/>
        <v>0</v>
      </c>
      <c r="BE117" s="155">
        <f t="shared" si="47"/>
        <v>0</v>
      </c>
      <c r="BF117" s="157">
        <f t="shared" si="48"/>
        <v>0</v>
      </c>
      <c r="BG117" s="155">
        <f t="shared" si="49"/>
        <v>0</v>
      </c>
      <c r="BH117" s="155"/>
      <c r="BI117" s="157">
        <f t="shared" si="40"/>
        <v>48</v>
      </c>
      <c r="BJ117" s="157"/>
      <c r="BK117" s="157"/>
      <c r="BL117" s="157"/>
      <c r="BM117" s="161" t="e">
        <v>#NAME?</v>
      </c>
      <c r="BN117" s="162" t="e">
        <f t="shared" si="50"/>
        <v>#NAME?</v>
      </c>
      <c r="BO117" s="163">
        <f t="shared" si="51"/>
        <v>0</v>
      </c>
      <c r="BP117" s="164" t="e">
        <f t="shared" si="52"/>
        <v>#NAME?</v>
      </c>
      <c r="BQ117" s="165" t="e">
        <v>#NAME?</v>
      </c>
      <c r="BR117" s="166"/>
      <c r="BS117" s="167" t="str">
        <f t="shared" si="53"/>
        <v xml:space="preserve"> </v>
      </c>
      <c r="BT117" s="168" t="str">
        <f t="shared" si="54"/>
        <v/>
      </c>
      <c r="BU117" s="168" t="str">
        <f t="shared" si="41"/>
        <v/>
      </c>
      <c r="BV117" s="168" t="str">
        <f t="shared" si="42"/>
        <v/>
      </c>
      <c r="BW117" s="169" t="str">
        <f t="shared" si="43"/>
        <v/>
      </c>
      <c r="BX117" s="165" t="e">
        <v>#NAME?</v>
      </c>
      <c r="BY117" s="157"/>
      <c r="BZ117" s="170" t="e">
        <v>#NAME?</v>
      </c>
      <c r="CA117" s="170" t="e">
        <v>#NAME?</v>
      </c>
      <c r="CB117" s="157"/>
      <c r="CC117" s="170" t="e">
        <v>#NAME?</v>
      </c>
      <c r="CD117" s="171" t="e">
        <f t="shared" si="55"/>
        <v>#NAME?</v>
      </c>
      <c r="CE117" s="157" t="e">
        <f t="shared" si="56"/>
        <v>#NAME?</v>
      </c>
      <c r="CF117" s="165" t="e">
        <f t="shared" si="57"/>
        <v>#NAME?</v>
      </c>
      <c r="CG117" s="172" t="e">
        <v>#NAME?</v>
      </c>
      <c r="CH117" s="172" t="e">
        <v>#NAME?</v>
      </c>
      <c r="CI117" s="173" t="e">
        <v>#NAME?</v>
      </c>
      <c r="CJ117" s="173"/>
      <c r="CK117" s="172" t="e">
        <v>#NAME?</v>
      </c>
      <c r="CL117" s="172" t="e">
        <v>#NAME?</v>
      </c>
      <c r="CM117" s="173" t="e">
        <f t="shared" si="58"/>
        <v>#NAME?</v>
      </c>
      <c r="CN117" s="172">
        <f t="shared" si="59"/>
        <v>8.5714285714285712</v>
      </c>
      <c r="CO117" s="173">
        <f t="shared" si="44"/>
        <v>0</v>
      </c>
      <c r="CP117" s="174">
        <f t="shared" si="60"/>
        <v>5</v>
      </c>
      <c r="CQ117" s="172" t="e">
        <f t="shared" si="67"/>
        <v>#NAME?</v>
      </c>
      <c r="CR117" s="173"/>
      <c r="CS117" s="175" t="e">
        <f t="shared" si="61"/>
        <v>#NAME?</v>
      </c>
      <c r="CT117" s="173" t="e">
        <f t="shared" si="62"/>
        <v>#NAME?</v>
      </c>
      <c r="CU117" s="173" t="e">
        <f t="shared" si="63"/>
        <v>#NAME?</v>
      </c>
      <c r="CV117" s="172" t="e">
        <f t="shared" si="64"/>
        <v>#NAME?</v>
      </c>
      <c r="CW117" s="173" t="e">
        <v>#NAME?</v>
      </c>
      <c r="CX117" s="173" t="e">
        <f t="shared" si="65"/>
        <v>#NAME?</v>
      </c>
      <c r="CY117" s="176">
        <f t="shared" si="66"/>
        <v>0</v>
      </c>
      <c r="CZ117" s="181" t="e">
        <f t="shared" si="37"/>
        <v>#NAME?</v>
      </c>
      <c r="DA117" s="182" t="e">
        <f t="shared" si="38"/>
        <v>#NAME?</v>
      </c>
      <c r="DB117" s="183" t="e">
        <f t="shared" si="39"/>
        <v>#NAME?</v>
      </c>
      <c r="DF117" s="180" t="e">
        <f t="shared" si="68"/>
        <v>#NAME?</v>
      </c>
    </row>
    <row r="118" spans="1:110">
      <c r="A118" s="73" t="s">
        <v>6</v>
      </c>
      <c r="B118" s="60" t="s">
        <v>378</v>
      </c>
      <c r="C118" s="61" t="s">
        <v>379</v>
      </c>
      <c r="D118" s="62">
        <v>19299</v>
      </c>
      <c r="E118" s="64">
        <v>0</v>
      </c>
      <c r="F118" s="65">
        <v>42388</v>
      </c>
      <c r="G118" s="66" t="s">
        <v>112</v>
      </c>
      <c r="H118" s="66" t="s">
        <v>113</v>
      </c>
      <c r="I118" s="67" t="s">
        <v>174</v>
      </c>
      <c r="J118" s="67" t="s">
        <v>138</v>
      </c>
      <c r="K118" s="67" t="s">
        <v>380</v>
      </c>
      <c r="L118" s="67" t="s">
        <v>117</v>
      </c>
      <c r="M118" s="67">
        <v>1</v>
      </c>
      <c r="N118" s="67"/>
      <c r="O118" s="68" t="s">
        <v>118</v>
      </c>
      <c r="P118" s="69" t="s">
        <v>119</v>
      </c>
      <c r="Q118" s="69"/>
      <c r="R118" s="70">
        <v>0</v>
      </c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155">
        <f t="shared" si="45"/>
        <v>11</v>
      </c>
      <c r="BC118" s="156">
        <v>11</v>
      </c>
      <c r="BD118" s="157">
        <f t="shared" si="46"/>
        <v>0</v>
      </c>
      <c r="BE118" s="155">
        <f t="shared" si="47"/>
        <v>0</v>
      </c>
      <c r="BF118" s="157">
        <f t="shared" si="48"/>
        <v>0</v>
      </c>
      <c r="BG118" s="155">
        <f t="shared" si="49"/>
        <v>0</v>
      </c>
      <c r="BH118" s="155"/>
      <c r="BI118" s="157">
        <f t="shared" si="40"/>
        <v>88</v>
      </c>
      <c r="BJ118" s="157"/>
      <c r="BK118" s="157"/>
      <c r="BL118" s="157"/>
      <c r="BM118" s="161" t="e">
        <v>#NAME?</v>
      </c>
      <c r="BN118" s="162" t="e">
        <f t="shared" si="50"/>
        <v>#NAME?</v>
      </c>
      <c r="BO118" s="163">
        <f t="shared" si="51"/>
        <v>0</v>
      </c>
      <c r="BP118" s="164" t="e">
        <f t="shared" si="52"/>
        <v>#NAME?</v>
      </c>
      <c r="BQ118" s="165" t="e">
        <v>#NAME?</v>
      </c>
      <c r="BR118" s="166"/>
      <c r="BS118" s="167" t="str">
        <f t="shared" si="53"/>
        <v xml:space="preserve"> </v>
      </c>
      <c r="BT118" s="168" t="str">
        <f t="shared" si="54"/>
        <v/>
      </c>
      <c r="BU118" s="168" t="str">
        <f t="shared" si="41"/>
        <v/>
      </c>
      <c r="BV118" s="168" t="str">
        <f t="shared" si="42"/>
        <v/>
      </c>
      <c r="BW118" s="169" t="str">
        <f t="shared" si="43"/>
        <v/>
      </c>
      <c r="BX118" s="165" t="e">
        <v>#NAME?</v>
      </c>
      <c r="BY118" s="157"/>
      <c r="BZ118" s="170" t="e">
        <v>#NAME?</v>
      </c>
      <c r="CA118" s="170" t="e">
        <v>#NAME?</v>
      </c>
      <c r="CB118" s="157"/>
      <c r="CC118" s="170" t="e">
        <v>#NAME?</v>
      </c>
      <c r="CD118" s="171" t="e">
        <f t="shared" si="55"/>
        <v>#NAME?</v>
      </c>
      <c r="CE118" s="157" t="e">
        <f t="shared" si="56"/>
        <v>#NAME?</v>
      </c>
      <c r="CF118" s="165" t="e">
        <f t="shared" si="57"/>
        <v>#NAME?</v>
      </c>
      <c r="CG118" s="172" t="e">
        <v>#NAME?</v>
      </c>
      <c r="CH118" s="172" t="e">
        <v>#NAME?</v>
      </c>
      <c r="CI118" s="173" t="e">
        <v>#NAME?</v>
      </c>
      <c r="CJ118" s="173"/>
      <c r="CK118" s="172" t="e">
        <v>#NAME?</v>
      </c>
      <c r="CL118" s="172" t="e">
        <v>#NAME?</v>
      </c>
      <c r="CM118" s="173" t="e">
        <f t="shared" si="58"/>
        <v>#NAME?</v>
      </c>
      <c r="CN118" s="172">
        <f t="shared" si="59"/>
        <v>14.666666666666666</v>
      </c>
      <c r="CO118" s="173">
        <f t="shared" si="44"/>
        <v>0</v>
      </c>
      <c r="CP118" s="174">
        <f t="shared" si="60"/>
        <v>5</v>
      </c>
      <c r="CQ118" s="172" t="e">
        <f t="shared" si="67"/>
        <v>#NAME?</v>
      </c>
      <c r="CR118" s="173"/>
      <c r="CS118" s="175" t="e">
        <f t="shared" si="61"/>
        <v>#NAME?</v>
      </c>
      <c r="CT118" s="173" t="e">
        <f t="shared" si="62"/>
        <v>#NAME?</v>
      </c>
      <c r="CU118" s="173" t="e">
        <f t="shared" si="63"/>
        <v>#NAME?</v>
      </c>
      <c r="CV118" s="172" t="e">
        <f t="shared" si="64"/>
        <v>#NAME?</v>
      </c>
      <c r="CW118" s="173" t="e">
        <v>#NAME?</v>
      </c>
      <c r="CX118" s="173" t="e">
        <f t="shared" si="65"/>
        <v>#NAME?</v>
      </c>
      <c r="CY118" s="176">
        <f t="shared" si="66"/>
        <v>0</v>
      </c>
      <c r="CZ118" s="181" t="e">
        <f t="shared" si="37"/>
        <v>#NAME?</v>
      </c>
      <c r="DA118" s="182" t="e">
        <f t="shared" si="38"/>
        <v>#NAME?</v>
      </c>
      <c r="DB118" s="183" t="e">
        <f t="shared" si="39"/>
        <v>#NAME?</v>
      </c>
      <c r="DF118" s="180" t="e">
        <f t="shared" si="68"/>
        <v>#NAME?</v>
      </c>
    </row>
    <row r="119" spans="1:110">
      <c r="A119" s="73" t="s">
        <v>6</v>
      </c>
      <c r="B119" s="60" t="s">
        <v>381</v>
      </c>
      <c r="C119" s="61" t="s">
        <v>382</v>
      </c>
      <c r="D119" s="62">
        <v>22682</v>
      </c>
      <c r="E119" s="64">
        <v>0</v>
      </c>
      <c r="F119" s="65">
        <v>42388</v>
      </c>
      <c r="G119" s="66" t="s">
        <v>112</v>
      </c>
      <c r="H119" s="66" t="s">
        <v>113</v>
      </c>
      <c r="I119" s="67" t="s">
        <v>122</v>
      </c>
      <c r="J119" s="67" t="s">
        <v>119</v>
      </c>
      <c r="K119" s="67">
        <v>0</v>
      </c>
      <c r="L119" s="67" t="s">
        <v>117</v>
      </c>
      <c r="M119" s="67">
        <v>1</v>
      </c>
      <c r="N119" s="67"/>
      <c r="O119" s="68" t="s">
        <v>118</v>
      </c>
      <c r="P119" s="69" t="s">
        <v>119</v>
      </c>
      <c r="Q119" s="69"/>
      <c r="R119" s="70">
        <v>0</v>
      </c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155">
        <f t="shared" si="45"/>
        <v>11</v>
      </c>
      <c r="BC119" s="156">
        <v>11</v>
      </c>
      <c r="BD119" s="157">
        <f t="shared" si="46"/>
        <v>0</v>
      </c>
      <c r="BE119" s="155">
        <f t="shared" si="47"/>
        <v>0</v>
      </c>
      <c r="BF119" s="157">
        <f t="shared" si="48"/>
        <v>0</v>
      </c>
      <c r="BG119" s="155">
        <f t="shared" si="49"/>
        <v>0</v>
      </c>
      <c r="BH119" s="155"/>
      <c r="BI119" s="157">
        <f t="shared" si="40"/>
        <v>88</v>
      </c>
      <c r="BJ119" s="157"/>
      <c r="BK119" s="157"/>
      <c r="BL119" s="157"/>
      <c r="BM119" s="161" t="e">
        <v>#NAME?</v>
      </c>
      <c r="BN119" s="162" t="e">
        <f t="shared" si="50"/>
        <v>#NAME?</v>
      </c>
      <c r="BO119" s="163">
        <f t="shared" si="51"/>
        <v>0</v>
      </c>
      <c r="BP119" s="164" t="e">
        <f t="shared" si="52"/>
        <v>#NAME?</v>
      </c>
      <c r="BQ119" s="165" t="e">
        <v>#NAME?</v>
      </c>
      <c r="BR119" s="166"/>
      <c r="BS119" s="167" t="str">
        <f t="shared" si="53"/>
        <v xml:space="preserve"> </v>
      </c>
      <c r="BT119" s="168" t="str">
        <f t="shared" si="54"/>
        <v/>
      </c>
      <c r="BU119" s="168" t="str">
        <f t="shared" si="41"/>
        <v/>
      </c>
      <c r="BV119" s="168" t="str">
        <f t="shared" si="42"/>
        <v/>
      </c>
      <c r="BW119" s="169" t="str">
        <f t="shared" si="43"/>
        <v/>
      </c>
      <c r="BX119" s="165" t="e">
        <v>#NAME?</v>
      </c>
      <c r="BY119" s="157"/>
      <c r="BZ119" s="170" t="e">
        <v>#NAME?</v>
      </c>
      <c r="CA119" s="170" t="e">
        <v>#NAME?</v>
      </c>
      <c r="CB119" s="157"/>
      <c r="CC119" s="170" t="e">
        <v>#NAME?</v>
      </c>
      <c r="CD119" s="171" t="e">
        <f t="shared" si="55"/>
        <v>#NAME?</v>
      </c>
      <c r="CE119" s="157" t="e">
        <f t="shared" si="56"/>
        <v>#NAME?</v>
      </c>
      <c r="CF119" s="165" t="e">
        <f t="shared" si="57"/>
        <v>#NAME?</v>
      </c>
      <c r="CG119" s="172" t="e">
        <v>#NAME?</v>
      </c>
      <c r="CH119" s="172" t="e">
        <v>#NAME?</v>
      </c>
      <c r="CI119" s="173" t="e">
        <v>#NAME?</v>
      </c>
      <c r="CJ119" s="173"/>
      <c r="CK119" s="172" t="e">
        <v>#NAME?</v>
      </c>
      <c r="CL119" s="172" t="e">
        <v>#NAME?</v>
      </c>
      <c r="CM119" s="173" t="e">
        <f t="shared" si="58"/>
        <v>#NAME?</v>
      </c>
      <c r="CN119" s="172">
        <f t="shared" si="59"/>
        <v>14.666666666666666</v>
      </c>
      <c r="CO119" s="173">
        <f t="shared" si="44"/>
        <v>0</v>
      </c>
      <c r="CP119" s="174">
        <f t="shared" si="60"/>
        <v>5</v>
      </c>
      <c r="CQ119" s="172" t="e">
        <f t="shared" si="67"/>
        <v>#NAME?</v>
      </c>
      <c r="CR119" s="173"/>
      <c r="CS119" s="175" t="e">
        <f t="shared" si="61"/>
        <v>#NAME?</v>
      </c>
      <c r="CT119" s="173" t="e">
        <f t="shared" si="62"/>
        <v>#NAME?</v>
      </c>
      <c r="CU119" s="173" t="e">
        <f t="shared" si="63"/>
        <v>#NAME?</v>
      </c>
      <c r="CV119" s="172" t="e">
        <f t="shared" si="64"/>
        <v>#NAME?</v>
      </c>
      <c r="CW119" s="173" t="e">
        <v>#NAME?</v>
      </c>
      <c r="CX119" s="173" t="e">
        <f t="shared" si="65"/>
        <v>#NAME?</v>
      </c>
      <c r="CY119" s="176">
        <f t="shared" si="66"/>
        <v>0</v>
      </c>
      <c r="CZ119" s="181" t="e">
        <f t="shared" si="37"/>
        <v>#NAME?</v>
      </c>
      <c r="DA119" s="182" t="e">
        <f t="shared" si="38"/>
        <v>#NAME?</v>
      </c>
      <c r="DB119" s="183" t="e">
        <f t="shared" si="39"/>
        <v>#NAME?</v>
      </c>
      <c r="DF119" s="180" t="e">
        <f t="shared" si="68"/>
        <v>#NAME?</v>
      </c>
    </row>
    <row r="120" spans="1:110">
      <c r="A120" s="73" t="s">
        <v>6</v>
      </c>
      <c r="B120" s="60" t="s">
        <v>383</v>
      </c>
      <c r="C120" s="61" t="s">
        <v>384</v>
      </c>
      <c r="D120" s="62">
        <v>31410</v>
      </c>
      <c r="E120" s="64">
        <v>0</v>
      </c>
      <c r="F120" s="65">
        <v>42367</v>
      </c>
      <c r="G120" s="66" t="s">
        <v>385</v>
      </c>
      <c r="H120" s="66" t="s">
        <v>113</v>
      </c>
      <c r="I120" s="67" t="s">
        <v>128</v>
      </c>
      <c r="J120" s="67" t="s">
        <v>115</v>
      </c>
      <c r="K120" s="67" t="s">
        <v>386</v>
      </c>
      <c r="L120" s="67" t="s">
        <v>117</v>
      </c>
      <c r="M120" s="67">
        <v>1</v>
      </c>
      <c r="N120" s="67"/>
      <c r="O120" s="68" t="s">
        <v>118</v>
      </c>
      <c r="P120" s="69" t="s">
        <v>119</v>
      </c>
      <c r="Q120" s="69"/>
      <c r="R120" s="70">
        <v>0</v>
      </c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155">
        <f t="shared" si="45"/>
        <v>24</v>
      </c>
      <c r="BC120" s="156">
        <v>24</v>
      </c>
      <c r="BD120" s="157">
        <f t="shared" si="46"/>
        <v>0</v>
      </c>
      <c r="BE120" s="155">
        <f t="shared" si="47"/>
        <v>0</v>
      </c>
      <c r="BF120" s="157">
        <f t="shared" si="48"/>
        <v>0</v>
      </c>
      <c r="BG120" s="155">
        <f t="shared" si="49"/>
        <v>0</v>
      </c>
      <c r="BH120" s="155"/>
      <c r="BI120" s="157">
        <f t="shared" si="40"/>
        <v>192</v>
      </c>
      <c r="BJ120" s="157"/>
      <c r="BK120" s="157"/>
      <c r="BL120" s="157"/>
      <c r="BM120" s="161" t="e">
        <v>#NAME?</v>
      </c>
      <c r="BN120" s="162" t="e">
        <f t="shared" si="50"/>
        <v>#NAME?</v>
      </c>
      <c r="BO120" s="163">
        <f t="shared" si="51"/>
        <v>0</v>
      </c>
      <c r="BP120" s="164" t="e">
        <f t="shared" si="52"/>
        <v>#NAME?</v>
      </c>
      <c r="BQ120" s="165" t="e">
        <v>#NAME?</v>
      </c>
      <c r="BR120" s="166"/>
      <c r="BS120" s="167" t="str">
        <f t="shared" si="53"/>
        <v xml:space="preserve"> </v>
      </c>
      <c r="BT120" s="168" t="str">
        <f t="shared" si="54"/>
        <v/>
      </c>
      <c r="BU120" s="168" t="str">
        <f t="shared" si="41"/>
        <v/>
      </c>
      <c r="BV120" s="168" t="str">
        <f t="shared" si="42"/>
        <v/>
      </c>
      <c r="BW120" s="169" t="str">
        <f t="shared" si="43"/>
        <v/>
      </c>
      <c r="BX120" s="165" t="e">
        <v>#NAME?</v>
      </c>
      <c r="BY120" s="157"/>
      <c r="BZ120" s="170" t="e">
        <v>#NAME?</v>
      </c>
      <c r="CA120" s="170" t="e">
        <v>#NAME?</v>
      </c>
      <c r="CB120" s="157"/>
      <c r="CC120" s="170" t="e">
        <v>#NAME?</v>
      </c>
      <c r="CD120" s="171" t="e">
        <f t="shared" si="55"/>
        <v>#NAME?</v>
      </c>
      <c r="CE120" s="157" t="e">
        <f t="shared" si="56"/>
        <v>#NAME?</v>
      </c>
      <c r="CF120" s="165" t="e">
        <f t="shared" si="57"/>
        <v>#NAME?</v>
      </c>
      <c r="CG120" s="172" t="e">
        <v>#NAME?</v>
      </c>
      <c r="CH120" s="172" t="e">
        <v>#NAME?</v>
      </c>
      <c r="CI120" s="173" t="e">
        <v>#NAME?</v>
      </c>
      <c r="CJ120" s="173"/>
      <c r="CK120" s="172" t="e">
        <v>#NAME?</v>
      </c>
      <c r="CL120" s="172" t="e">
        <v>#NAME?</v>
      </c>
      <c r="CM120" s="173" t="e">
        <f t="shared" si="58"/>
        <v>#NAME?</v>
      </c>
      <c r="CN120" s="172">
        <f t="shared" si="59"/>
        <v>32</v>
      </c>
      <c r="CO120" s="173">
        <f t="shared" si="44"/>
        <v>0</v>
      </c>
      <c r="CP120" s="174">
        <f t="shared" si="60"/>
        <v>5</v>
      </c>
      <c r="CQ120" s="172" t="e">
        <f t="shared" si="67"/>
        <v>#NAME?</v>
      </c>
      <c r="CR120" s="173"/>
      <c r="CS120" s="175" t="e">
        <f t="shared" si="61"/>
        <v>#NAME?</v>
      </c>
      <c r="CT120" s="173" t="e">
        <f t="shared" si="62"/>
        <v>#NAME?</v>
      </c>
      <c r="CU120" s="173" t="e">
        <f t="shared" si="63"/>
        <v>#NAME?</v>
      </c>
      <c r="CV120" s="172" t="e">
        <f t="shared" si="64"/>
        <v>#NAME?</v>
      </c>
      <c r="CW120" s="173" t="e">
        <v>#NAME?</v>
      </c>
      <c r="CX120" s="173" t="e">
        <f t="shared" si="65"/>
        <v>#NAME?</v>
      </c>
      <c r="CY120" s="176">
        <f t="shared" si="66"/>
        <v>0</v>
      </c>
      <c r="CZ120" s="181" t="e">
        <f t="shared" si="37"/>
        <v>#NAME?</v>
      </c>
      <c r="DA120" s="182" t="e">
        <f t="shared" si="38"/>
        <v>#NAME?</v>
      </c>
      <c r="DB120" s="183" t="e">
        <f t="shared" si="39"/>
        <v>#NAME?</v>
      </c>
      <c r="DF120" s="180" t="e">
        <f t="shared" si="68"/>
        <v>#NAME?</v>
      </c>
    </row>
    <row r="121" spans="1:110">
      <c r="A121" s="73" t="s">
        <v>6</v>
      </c>
      <c r="B121" s="60" t="s">
        <v>387</v>
      </c>
      <c r="C121" s="61" t="s">
        <v>388</v>
      </c>
      <c r="D121" s="62">
        <v>25151</v>
      </c>
      <c r="E121" s="64">
        <v>0</v>
      </c>
      <c r="F121" s="65">
        <v>42367</v>
      </c>
      <c r="G121" s="66" t="s">
        <v>385</v>
      </c>
      <c r="H121" s="66" t="s">
        <v>113</v>
      </c>
      <c r="I121" s="67" t="s">
        <v>128</v>
      </c>
      <c r="J121" s="67" t="s">
        <v>138</v>
      </c>
      <c r="K121" s="67" t="s">
        <v>389</v>
      </c>
      <c r="L121" s="67" t="s">
        <v>117</v>
      </c>
      <c r="M121" s="67">
        <v>1</v>
      </c>
      <c r="N121" s="67"/>
      <c r="O121" s="68" t="s">
        <v>118</v>
      </c>
      <c r="P121" s="69" t="s">
        <v>119</v>
      </c>
      <c r="Q121" s="69"/>
      <c r="R121" s="70">
        <v>0</v>
      </c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155">
        <f t="shared" si="45"/>
        <v>24</v>
      </c>
      <c r="BC121" s="156">
        <v>24</v>
      </c>
      <c r="BD121" s="157">
        <f t="shared" si="46"/>
        <v>0</v>
      </c>
      <c r="BE121" s="155">
        <f t="shared" si="47"/>
        <v>0</v>
      </c>
      <c r="BF121" s="157">
        <f t="shared" si="48"/>
        <v>0</v>
      </c>
      <c r="BG121" s="155">
        <f t="shared" si="49"/>
        <v>0</v>
      </c>
      <c r="BH121" s="155"/>
      <c r="BI121" s="157">
        <f t="shared" si="40"/>
        <v>192</v>
      </c>
      <c r="BJ121" s="157"/>
      <c r="BK121" s="157"/>
      <c r="BL121" s="157"/>
      <c r="BM121" s="161" t="e">
        <v>#NAME?</v>
      </c>
      <c r="BN121" s="162" t="e">
        <f t="shared" si="50"/>
        <v>#NAME?</v>
      </c>
      <c r="BO121" s="163">
        <f t="shared" si="51"/>
        <v>0</v>
      </c>
      <c r="BP121" s="164" t="e">
        <f t="shared" si="52"/>
        <v>#NAME?</v>
      </c>
      <c r="BQ121" s="165" t="e">
        <v>#NAME?</v>
      </c>
      <c r="BR121" s="166"/>
      <c r="BS121" s="167" t="str">
        <f t="shared" si="53"/>
        <v xml:space="preserve"> </v>
      </c>
      <c r="BT121" s="168" t="str">
        <f t="shared" si="54"/>
        <v/>
      </c>
      <c r="BU121" s="168" t="str">
        <f t="shared" si="41"/>
        <v/>
      </c>
      <c r="BV121" s="168" t="str">
        <f t="shared" si="42"/>
        <v/>
      </c>
      <c r="BW121" s="169" t="str">
        <f t="shared" si="43"/>
        <v/>
      </c>
      <c r="BX121" s="165" t="e">
        <v>#NAME?</v>
      </c>
      <c r="BY121" s="157"/>
      <c r="BZ121" s="170" t="e">
        <v>#NAME?</v>
      </c>
      <c r="CA121" s="170" t="e">
        <v>#NAME?</v>
      </c>
      <c r="CB121" s="157"/>
      <c r="CC121" s="170" t="e">
        <v>#NAME?</v>
      </c>
      <c r="CD121" s="171" t="e">
        <f t="shared" si="55"/>
        <v>#NAME?</v>
      </c>
      <c r="CE121" s="157" t="e">
        <f t="shared" si="56"/>
        <v>#NAME?</v>
      </c>
      <c r="CF121" s="165" t="e">
        <f t="shared" si="57"/>
        <v>#NAME?</v>
      </c>
      <c r="CG121" s="172" t="e">
        <v>#NAME?</v>
      </c>
      <c r="CH121" s="172" t="e">
        <v>#NAME?</v>
      </c>
      <c r="CI121" s="173" t="e">
        <v>#NAME?</v>
      </c>
      <c r="CJ121" s="173"/>
      <c r="CK121" s="172" t="e">
        <v>#NAME?</v>
      </c>
      <c r="CL121" s="172" t="e">
        <v>#NAME?</v>
      </c>
      <c r="CM121" s="173" t="e">
        <f t="shared" si="58"/>
        <v>#NAME?</v>
      </c>
      <c r="CN121" s="172">
        <f t="shared" si="59"/>
        <v>32</v>
      </c>
      <c r="CO121" s="173">
        <f t="shared" si="44"/>
        <v>0</v>
      </c>
      <c r="CP121" s="174">
        <f t="shared" si="60"/>
        <v>5</v>
      </c>
      <c r="CQ121" s="172" t="e">
        <f t="shared" si="67"/>
        <v>#NAME?</v>
      </c>
      <c r="CR121" s="173"/>
      <c r="CS121" s="175" t="e">
        <f t="shared" si="61"/>
        <v>#NAME?</v>
      </c>
      <c r="CT121" s="173" t="e">
        <f t="shared" si="62"/>
        <v>#NAME?</v>
      </c>
      <c r="CU121" s="173" t="e">
        <f t="shared" si="63"/>
        <v>#NAME?</v>
      </c>
      <c r="CV121" s="172" t="e">
        <f t="shared" si="64"/>
        <v>#NAME?</v>
      </c>
      <c r="CW121" s="173" t="e">
        <v>#NAME?</v>
      </c>
      <c r="CX121" s="173" t="e">
        <f t="shared" si="65"/>
        <v>#NAME?</v>
      </c>
      <c r="CY121" s="176">
        <f t="shared" si="66"/>
        <v>0</v>
      </c>
      <c r="CZ121" s="181" t="e">
        <f t="shared" si="37"/>
        <v>#NAME?</v>
      </c>
      <c r="DA121" s="182" t="e">
        <f t="shared" si="38"/>
        <v>#NAME?</v>
      </c>
      <c r="DB121" s="183" t="e">
        <f t="shared" si="39"/>
        <v>#NAME?</v>
      </c>
      <c r="DF121" s="180" t="e">
        <f t="shared" si="68"/>
        <v>#NAME?</v>
      </c>
    </row>
    <row r="122" spans="1:110">
      <c r="A122" s="73" t="s">
        <v>6</v>
      </c>
      <c r="B122" s="60" t="s">
        <v>390</v>
      </c>
      <c r="C122" s="61" t="s">
        <v>391</v>
      </c>
      <c r="D122" s="62">
        <v>29794</v>
      </c>
      <c r="E122" s="64">
        <v>0</v>
      </c>
      <c r="F122" s="65">
        <v>42352</v>
      </c>
      <c r="G122" s="66" t="s">
        <v>385</v>
      </c>
      <c r="H122" s="66" t="s">
        <v>113</v>
      </c>
      <c r="I122" s="67" t="s">
        <v>122</v>
      </c>
      <c r="J122" s="67" t="s">
        <v>119</v>
      </c>
      <c r="K122" s="67">
        <v>0</v>
      </c>
      <c r="L122" s="67" t="s">
        <v>117</v>
      </c>
      <c r="M122" s="67">
        <v>1</v>
      </c>
      <c r="N122" s="67"/>
      <c r="O122" s="68" t="s">
        <v>118</v>
      </c>
      <c r="P122" s="69" t="s">
        <v>119</v>
      </c>
      <c r="Q122" s="69"/>
      <c r="R122" s="70">
        <v>0</v>
      </c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155">
        <f t="shared" si="45"/>
        <v>15</v>
      </c>
      <c r="BC122" s="156">
        <v>15</v>
      </c>
      <c r="BD122" s="157">
        <f t="shared" si="46"/>
        <v>0</v>
      </c>
      <c r="BE122" s="155">
        <f t="shared" si="47"/>
        <v>0</v>
      </c>
      <c r="BF122" s="157">
        <f t="shared" si="48"/>
        <v>0</v>
      </c>
      <c r="BG122" s="155">
        <f t="shared" si="49"/>
        <v>0</v>
      </c>
      <c r="BH122" s="155"/>
      <c r="BI122" s="157">
        <f t="shared" si="40"/>
        <v>120</v>
      </c>
      <c r="BJ122" s="157"/>
      <c r="BK122" s="157"/>
      <c r="BL122" s="157"/>
      <c r="BM122" s="161" t="e">
        <v>#NAME?</v>
      </c>
      <c r="BN122" s="162" t="e">
        <f t="shared" si="50"/>
        <v>#NAME?</v>
      </c>
      <c r="BO122" s="163">
        <f t="shared" si="51"/>
        <v>0</v>
      </c>
      <c r="BP122" s="164" t="e">
        <f t="shared" si="52"/>
        <v>#NAME?</v>
      </c>
      <c r="BQ122" s="165" t="e">
        <v>#NAME?</v>
      </c>
      <c r="BR122" s="166"/>
      <c r="BS122" s="167" t="str">
        <f t="shared" si="53"/>
        <v xml:space="preserve"> </v>
      </c>
      <c r="BT122" s="168" t="str">
        <f t="shared" si="54"/>
        <v/>
      </c>
      <c r="BU122" s="168" t="str">
        <f t="shared" si="41"/>
        <v/>
      </c>
      <c r="BV122" s="168" t="str">
        <f t="shared" si="42"/>
        <v/>
      </c>
      <c r="BW122" s="169" t="str">
        <f t="shared" si="43"/>
        <v/>
      </c>
      <c r="BX122" s="165" t="e">
        <v>#NAME?</v>
      </c>
      <c r="BY122" s="157"/>
      <c r="BZ122" s="170" t="e">
        <v>#NAME?</v>
      </c>
      <c r="CA122" s="170" t="e">
        <v>#NAME?</v>
      </c>
      <c r="CB122" s="157"/>
      <c r="CC122" s="170" t="e">
        <v>#NAME?</v>
      </c>
      <c r="CD122" s="171" t="e">
        <f t="shared" si="55"/>
        <v>#NAME?</v>
      </c>
      <c r="CE122" s="157" t="e">
        <f t="shared" si="56"/>
        <v>#NAME?</v>
      </c>
      <c r="CF122" s="165" t="e">
        <f t="shared" si="57"/>
        <v>#NAME?</v>
      </c>
      <c r="CG122" s="172" t="e">
        <v>#NAME?</v>
      </c>
      <c r="CH122" s="172" t="e">
        <v>#NAME?</v>
      </c>
      <c r="CI122" s="173" t="e">
        <v>#NAME?</v>
      </c>
      <c r="CJ122" s="173"/>
      <c r="CK122" s="172" t="e">
        <v>#NAME?</v>
      </c>
      <c r="CL122" s="172" t="e">
        <v>#NAME?</v>
      </c>
      <c r="CM122" s="173" t="e">
        <f t="shared" si="58"/>
        <v>#NAME?</v>
      </c>
      <c r="CN122" s="172">
        <f t="shared" si="59"/>
        <v>20</v>
      </c>
      <c r="CO122" s="173">
        <f t="shared" si="44"/>
        <v>0</v>
      </c>
      <c r="CP122" s="174">
        <f t="shared" si="60"/>
        <v>5</v>
      </c>
      <c r="CQ122" s="172" t="e">
        <f t="shared" si="67"/>
        <v>#NAME?</v>
      </c>
      <c r="CR122" s="173"/>
      <c r="CS122" s="175" t="e">
        <f t="shared" si="61"/>
        <v>#NAME?</v>
      </c>
      <c r="CT122" s="173" t="e">
        <f t="shared" si="62"/>
        <v>#NAME?</v>
      </c>
      <c r="CU122" s="173" t="e">
        <f t="shared" si="63"/>
        <v>#NAME?</v>
      </c>
      <c r="CV122" s="172" t="e">
        <f t="shared" si="64"/>
        <v>#NAME?</v>
      </c>
      <c r="CW122" s="173" t="e">
        <v>#NAME?</v>
      </c>
      <c r="CX122" s="173" t="e">
        <f t="shared" si="65"/>
        <v>#NAME?</v>
      </c>
      <c r="CY122" s="176">
        <f t="shared" si="66"/>
        <v>0</v>
      </c>
      <c r="CZ122" s="181" t="e">
        <f t="shared" si="37"/>
        <v>#NAME?</v>
      </c>
      <c r="DA122" s="182" t="e">
        <f t="shared" si="38"/>
        <v>#NAME?</v>
      </c>
      <c r="DB122" s="183" t="e">
        <f t="shared" si="39"/>
        <v>#NAME?</v>
      </c>
      <c r="DF122" s="180" t="e">
        <f t="shared" si="68"/>
        <v>#NAME?</v>
      </c>
    </row>
    <row r="123" spans="1:110">
      <c r="A123" s="73" t="s">
        <v>6</v>
      </c>
      <c r="B123" s="60" t="s">
        <v>392</v>
      </c>
      <c r="C123" s="61" t="s">
        <v>393</v>
      </c>
      <c r="D123" s="62">
        <v>20804</v>
      </c>
      <c r="E123" s="64">
        <v>0</v>
      </c>
      <c r="F123" s="65">
        <v>42359</v>
      </c>
      <c r="G123" s="66" t="s">
        <v>385</v>
      </c>
      <c r="H123" s="66" t="s">
        <v>113</v>
      </c>
      <c r="I123" s="67" t="s">
        <v>122</v>
      </c>
      <c r="J123" s="67" t="s">
        <v>119</v>
      </c>
      <c r="K123" s="67">
        <v>0</v>
      </c>
      <c r="L123" s="67" t="s">
        <v>117</v>
      </c>
      <c r="M123" s="67">
        <v>1</v>
      </c>
      <c r="N123" s="67"/>
      <c r="O123" s="68" t="s">
        <v>118</v>
      </c>
      <c r="P123" s="69" t="s">
        <v>119</v>
      </c>
      <c r="Q123" s="69"/>
      <c r="R123" s="70">
        <v>0</v>
      </c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155">
        <f t="shared" si="45"/>
        <v>21</v>
      </c>
      <c r="BC123" s="156">
        <v>21</v>
      </c>
      <c r="BD123" s="157">
        <f t="shared" si="46"/>
        <v>0</v>
      </c>
      <c r="BE123" s="155">
        <f t="shared" si="47"/>
        <v>0</v>
      </c>
      <c r="BF123" s="157">
        <f t="shared" si="48"/>
        <v>0</v>
      </c>
      <c r="BG123" s="155">
        <f t="shared" si="49"/>
        <v>0</v>
      </c>
      <c r="BH123" s="155"/>
      <c r="BI123" s="157">
        <f t="shared" si="40"/>
        <v>168</v>
      </c>
      <c r="BJ123" s="157"/>
      <c r="BK123" s="157"/>
      <c r="BL123" s="157"/>
      <c r="BM123" s="161" t="e">
        <v>#NAME?</v>
      </c>
      <c r="BN123" s="162" t="e">
        <f t="shared" si="50"/>
        <v>#NAME?</v>
      </c>
      <c r="BO123" s="163">
        <f t="shared" si="51"/>
        <v>0</v>
      </c>
      <c r="BP123" s="164" t="e">
        <f t="shared" si="52"/>
        <v>#NAME?</v>
      </c>
      <c r="BQ123" s="165" t="e">
        <v>#NAME?</v>
      </c>
      <c r="BR123" s="166"/>
      <c r="BS123" s="167" t="str">
        <f t="shared" si="53"/>
        <v xml:space="preserve"> </v>
      </c>
      <c r="BT123" s="168" t="str">
        <f t="shared" si="54"/>
        <v/>
      </c>
      <c r="BU123" s="168" t="str">
        <f t="shared" si="41"/>
        <v/>
      </c>
      <c r="BV123" s="168" t="str">
        <f t="shared" si="42"/>
        <v/>
      </c>
      <c r="BW123" s="169" t="str">
        <f t="shared" si="43"/>
        <v/>
      </c>
      <c r="BX123" s="165" t="e">
        <v>#NAME?</v>
      </c>
      <c r="BY123" s="157"/>
      <c r="BZ123" s="170" t="e">
        <v>#NAME?</v>
      </c>
      <c r="CA123" s="170" t="e">
        <v>#NAME?</v>
      </c>
      <c r="CB123" s="157"/>
      <c r="CC123" s="170" t="e">
        <v>#NAME?</v>
      </c>
      <c r="CD123" s="171" t="e">
        <f t="shared" si="55"/>
        <v>#NAME?</v>
      </c>
      <c r="CE123" s="157" t="e">
        <f t="shared" si="56"/>
        <v>#NAME?</v>
      </c>
      <c r="CF123" s="165" t="e">
        <f t="shared" si="57"/>
        <v>#NAME?</v>
      </c>
      <c r="CG123" s="172" t="e">
        <v>#NAME?</v>
      </c>
      <c r="CH123" s="172" t="e">
        <v>#NAME?</v>
      </c>
      <c r="CI123" s="173" t="e">
        <v>#NAME?</v>
      </c>
      <c r="CJ123" s="173"/>
      <c r="CK123" s="172" t="e">
        <v>#NAME?</v>
      </c>
      <c r="CL123" s="172" t="e">
        <v>#NAME?</v>
      </c>
      <c r="CM123" s="173" t="e">
        <f t="shared" si="58"/>
        <v>#NAME?</v>
      </c>
      <c r="CN123" s="172">
        <f t="shared" si="59"/>
        <v>28</v>
      </c>
      <c r="CO123" s="173">
        <f t="shared" si="44"/>
        <v>0</v>
      </c>
      <c r="CP123" s="174">
        <f t="shared" si="60"/>
        <v>5</v>
      </c>
      <c r="CQ123" s="172" t="e">
        <f t="shared" si="67"/>
        <v>#NAME?</v>
      </c>
      <c r="CR123" s="173"/>
      <c r="CS123" s="175" t="e">
        <f t="shared" si="61"/>
        <v>#NAME?</v>
      </c>
      <c r="CT123" s="173" t="e">
        <f t="shared" si="62"/>
        <v>#NAME?</v>
      </c>
      <c r="CU123" s="173" t="e">
        <f t="shared" si="63"/>
        <v>#NAME?</v>
      </c>
      <c r="CV123" s="172" t="e">
        <f t="shared" si="64"/>
        <v>#NAME?</v>
      </c>
      <c r="CW123" s="173" t="e">
        <v>#NAME?</v>
      </c>
      <c r="CX123" s="173" t="e">
        <f t="shared" si="65"/>
        <v>#NAME?</v>
      </c>
      <c r="CY123" s="176">
        <f t="shared" si="66"/>
        <v>0</v>
      </c>
      <c r="CZ123" s="181" t="e">
        <f t="shared" si="37"/>
        <v>#NAME?</v>
      </c>
      <c r="DA123" s="182" t="e">
        <f t="shared" si="38"/>
        <v>#NAME?</v>
      </c>
      <c r="DB123" s="183" t="e">
        <f t="shared" si="39"/>
        <v>#NAME?</v>
      </c>
      <c r="DF123" s="180" t="e">
        <f t="shared" si="68"/>
        <v>#NAME?</v>
      </c>
    </row>
    <row r="124" spans="1:110">
      <c r="A124" s="73" t="s">
        <v>6</v>
      </c>
      <c r="B124" s="60" t="s">
        <v>394</v>
      </c>
      <c r="C124" s="61" t="s">
        <v>395</v>
      </c>
      <c r="D124" s="62">
        <v>34432</v>
      </c>
      <c r="E124" s="64">
        <v>0</v>
      </c>
      <c r="F124" s="65">
        <v>42366</v>
      </c>
      <c r="G124" s="66" t="s">
        <v>385</v>
      </c>
      <c r="H124" s="66" t="s">
        <v>125</v>
      </c>
      <c r="I124" s="67" t="s">
        <v>174</v>
      </c>
      <c r="J124" s="67" t="s">
        <v>115</v>
      </c>
      <c r="K124" s="67" t="s">
        <v>396</v>
      </c>
      <c r="L124" s="67" t="s">
        <v>117</v>
      </c>
      <c r="M124" s="67">
        <v>1</v>
      </c>
      <c r="N124" s="67"/>
      <c r="O124" s="68" t="s">
        <v>118</v>
      </c>
      <c r="P124" s="69" t="s">
        <v>119</v>
      </c>
      <c r="Q124" s="69"/>
      <c r="R124" s="70">
        <v>0</v>
      </c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155">
        <f t="shared" si="45"/>
        <v>17</v>
      </c>
      <c r="BC124" s="156">
        <v>17</v>
      </c>
      <c r="BD124" s="157">
        <f t="shared" si="46"/>
        <v>0</v>
      </c>
      <c r="BE124" s="155">
        <f t="shared" si="47"/>
        <v>0</v>
      </c>
      <c r="BF124" s="157">
        <f t="shared" si="48"/>
        <v>0</v>
      </c>
      <c r="BG124" s="155">
        <f t="shared" si="49"/>
        <v>0</v>
      </c>
      <c r="BH124" s="155"/>
      <c r="BI124" s="157">
        <f t="shared" si="40"/>
        <v>136</v>
      </c>
      <c r="BJ124" s="157"/>
      <c r="BK124" s="157"/>
      <c r="BL124" s="157"/>
      <c r="BM124" s="161" t="e">
        <v>#NAME?</v>
      </c>
      <c r="BN124" s="162" t="e">
        <f t="shared" si="50"/>
        <v>#NAME?</v>
      </c>
      <c r="BO124" s="163">
        <f t="shared" si="51"/>
        <v>0</v>
      </c>
      <c r="BP124" s="164" t="e">
        <f t="shared" si="52"/>
        <v>#NAME?</v>
      </c>
      <c r="BQ124" s="165" t="e">
        <v>#NAME?</v>
      </c>
      <c r="BR124" s="166"/>
      <c r="BS124" s="167" t="str">
        <f t="shared" si="53"/>
        <v xml:space="preserve"> </v>
      </c>
      <c r="BT124" s="168" t="str">
        <f t="shared" si="54"/>
        <v/>
      </c>
      <c r="BU124" s="168" t="str">
        <f t="shared" si="41"/>
        <v/>
      </c>
      <c r="BV124" s="168" t="str">
        <f t="shared" si="42"/>
        <v/>
      </c>
      <c r="BW124" s="169" t="str">
        <f t="shared" si="43"/>
        <v/>
      </c>
      <c r="BX124" s="165" t="e">
        <v>#NAME?</v>
      </c>
      <c r="BY124" s="157"/>
      <c r="BZ124" s="170" t="e">
        <v>#NAME?</v>
      </c>
      <c r="CA124" s="170" t="e">
        <v>#NAME?</v>
      </c>
      <c r="CB124" s="157"/>
      <c r="CC124" s="170" t="e">
        <v>#NAME?</v>
      </c>
      <c r="CD124" s="171" t="e">
        <f t="shared" si="55"/>
        <v>#NAME?</v>
      </c>
      <c r="CE124" s="157" t="e">
        <f t="shared" si="56"/>
        <v>#NAME?</v>
      </c>
      <c r="CF124" s="165" t="e">
        <f t="shared" si="57"/>
        <v>#NAME?</v>
      </c>
      <c r="CG124" s="172" t="e">
        <v>#NAME?</v>
      </c>
      <c r="CH124" s="172" t="e">
        <v>#NAME?</v>
      </c>
      <c r="CI124" s="173" t="e">
        <v>#NAME?</v>
      </c>
      <c r="CJ124" s="173"/>
      <c r="CK124" s="172" t="e">
        <v>#NAME?</v>
      </c>
      <c r="CL124" s="172" t="e">
        <v>#NAME?</v>
      </c>
      <c r="CM124" s="173" t="e">
        <f t="shared" si="58"/>
        <v>#NAME?</v>
      </c>
      <c r="CN124" s="172">
        <f t="shared" si="59"/>
        <v>22.666666666666664</v>
      </c>
      <c r="CO124" s="173">
        <f t="shared" si="44"/>
        <v>0</v>
      </c>
      <c r="CP124" s="174">
        <f t="shared" si="60"/>
        <v>5</v>
      </c>
      <c r="CQ124" s="172" t="e">
        <f t="shared" si="67"/>
        <v>#NAME?</v>
      </c>
      <c r="CR124" s="173"/>
      <c r="CS124" s="175" t="e">
        <f t="shared" si="61"/>
        <v>#NAME?</v>
      </c>
      <c r="CT124" s="173" t="e">
        <f t="shared" si="62"/>
        <v>#NAME?</v>
      </c>
      <c r="CU124" s="173" t="e">
        <f t="shared" si="63"/>
        <v>#NAME?</v>
      </c>
      <c r="CV124" s="172" t="e">
        <f t="shared" si="64"/>
        <v>#NAME?</v>
      </c>
      <c r="CW124" s="173" t="e">
        <v>#NAME?</v>
      </c>
      <c r="CX124" s="173" t="e">
        <f t="shared" si="65"/>
        <v>#NAME?</v>
      </c>
      <c r="CY124" s="176">
        <f t="shared" si="66"/>
        <v>0</v>
      </c>
      <c r="CZ124" s="181" t="e">
        <f t="shared" si="37"/>
        <v>#NAME?</v>
      </c>
      <c r="DA124" s="182" t="e">
        <f t="shared" si="38"/>
        <v>#NAME?</v>
      </c>
      <c r="DB124" s="183" t="e">
        <f t="shared" si="39"/>
        <v>#NAME?</v>
      </c>
      <c r="DF124" s="180" t="e">
        <f t="shared" si="68"/>
        <v>#NAME?</v>
      </c>
    </row>
    <row r="125" spans="1:110">
      <c r="A125" s="73" t="s">
        <v>6</v>
      </c>
      <c r="B125" s="60" t="s">
        <v>397</v>
      </c>
      <c r="C125" s="61" t="s">
        <v>398</v>
      </c>
      <c r="D125" s="62">
        <v>30124</v>
      </c>
      <c r="E125" s="64">
        <v>0</v>
      </c>
      <c r="F125" s="65">
        <v>42366</v>
      </c>
      <c r="G125" s="66" t="s">
        <v>385</v>
      </c>
      <c r="H125" s="66" t="s">
        <v>125</v>
      </c>
      <c r="I125" s="67" t="s">
        <v>122</v>
      </c>
      <c r="J125" s="67" t="s">
        <v>119</v>
      </c>
      <c r="K125" s="67">
        <v>0</v>
      </c>
      <c r="L125" s="67" t="s">
        <v>117</v>
      </c>
      <c r="M125" s="67">
        <v>1</v>
      </c>
      <c r="N125" s="67"/>
      <c r="O125" s="68" t="s">
        <v>118</v>
      </c>
      <c r="P125" s="69" t="s">
        <v>119</v>
      </c>
      <c r="Q125" s="69"/>
      <c r="R125" s="70">
        <v>0</v>
      </c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155">
        <f t="shared" si="45"/>
        <v>18</v>
      </c>
      <c r="BC125" s="156">
        <v>18</v>
      </c>
      <c r="BD125" s="157">
        <f t="shared" si="46"/>
        <v>0</v>
      </c>
      <c r="BE125" s="155">
        <f t="shared" si="47"/>
        <v>0</v>
      </c>
      <c r="BF125" s="157">
        <f t="shared" si="48"/>
        <v>0</v>
      </c>
      <c r="BG125" s="155">
        <f t="shared" si="49"/>
        <v>0</v>
      </c>
      <c r="BH125" s="155"/>
      <c r="BI125" s="157">
        <f t="shared" si="40"/>
        <v>144</v>
      </c>
      <c r="BJ125" s="157"/>
      <c r="BK125" s="157"/>
      <c r="BL125" s="157"/>
      <c r="BM125" s="161" t="e">
        <v>#NAME?</v>
      </c>
      <c r="BN125" s="162" t="e">
        <f t="shared" si="50"/>
        <v>#NAME?</v>
      </c>
      <c r="BO125" s="163">
        <f t="shared" si="51"/>
        <v>0</v>
      </c>
      <c r="BP125" s="164" t="e">
        <f t="shared" si="52"/>
        <v>#NAME?</v>
      </c>
      <c r="BQ125" s="165" t="e">
        <v>#NAME?</v>
      </c>
      <c r="BR125" s="166"/>
      <c r="BS125" s="167" t="str">
        <f t="shared" si="53"/>
        <v xml:space="preserve"> </v>
      </c>
      <c r="BT125" s="168" t="str">
        <f t="shared" si="54"/>
        <v/>
      </c>
      <c r="BU125" s="168" t="str">
        <f t="shared" si="41"/>
        <v/>
      </c>
      <c r="BV125" s="168" t="str">
        <f t="shared" si="42"/>
        <v/>
      </c>
      <c r="BW125" s="169" t="str">
        <f t="shared" si="43"/>
        <v/>
      </c>
      <c r="BX125" s="165" t="e">
        <v>#NAME?</v>
      </c>
      <c r="BY125" s="157"/>
      <c r="BZ125" s="170" t="e">
        <v>#NAME?</v>
      </c>
      <c r="CA125" s="170" t="e">
        <v>#NAME?</v>
      </c>
      <c r="CB125" s="157"/>
      <c r="CC125" s="170" t="e">
        <v>#NAME?</v>
      </c>
      <c r="CD125" s="171" t="e">
        <f t="shared" si="55"/>
        <v>#NAME?</v>
      </c>
      <c r="CE125" s="157" t="e">
        <f t="shared" si="56"/>
        <v>#NAME?</v>
      </c>
      <c r="CF125" s="165" t="e">
        <f t="shared" si="57"/>
        <v>#NAME?</v>
      </c>
      <c r="CG125" s="172" t="e">
        <v>#NAME?</v>
      </c>
      <c r="CH125" s="172" t="e">
        <v>#NAME?</v>
      </c>
      <c r="CI125" s="173" t="e">
        <v>#NAME?</v>
      </c>
      <c r="CJ125" s="173"/>
      <c r="CK125" s="172" t="e">
        <v>#NAME?</v>
      </c>
      <c r="CL125" s="172" t="e">
        <v>#NAME?</v>
      </c>
      <c r="CM125" s="173" t="e">
        <f t="shared" si="58"/>
        <v>#NAME?</v>
      </c>
      <c r="CN125" s="172">
        <f t="shared" si="59"/>
        <v>24</v>
      </c>
      <c r="CO125" s="173">
        <f t="shared" si="44"/>
        <v>0</v>
      </c>
      <c r="CP125" s="174">
        <f t="shared" si="60"/>
        <v>5</v>
      </c>
      <c r="CQ125" s="172" t="e">
        <f t="shared" si="67"/>
        <v>#NAME?</v>
      </c>
      <c r="CR125" s="173"/>
      <c r="CS125" s="175" t="e">
        <f t="shared" si="61"/>
        <v>#NAME?</v>
      </c>
      <c r="CT125" s="173" t="e">
        <f t="shared" si="62"/>
        <v>#NAME?</v>
      </c>
      <c r="CU125" s="173" t="e">
        <f t="shared" si="63"/>
        <v>#NAME?</v>
      </c>
      <c r="CV125" s="172" t="e">
        <f t="shared" si="64"/>
        <v>#NAME?</v>
      </c>
      <c r="CW125" s="173" t="e">
        <v>#NAME?</v>
      </c>
      <c r="CX125" s="173" t="e">
        <f t="shared" si="65"/>
        <v>#NAME?</v>
      </c>
      <c r="CY125" s="176">
        <f t="shared" si="66"/>
        <v>0</v>
      </c>
      <c r="CZ125" s="181" t="e">
        <f t="shared" si="37"/>
        <v>#NAME?</v>
      </c>
      <c r="DA125" s="182" t="e">
        <f t="shared" si="38"/>
        <v>#NAME?</v>
      </c>
      <c r="DB125" s="183" t="e">
        <f t="shared" si="39"/>
        <v>#NAME?</v>
      </c>
      <c r="DF125" s="180" t="e">
        <f t="shared" si="68"/>
        <v>#NAME?</v>
      </c>
    </row>
    <row r="126" spans="1:110">
      <c r="A126" s="73" t="s">
        <v>6</v>
      </c>
      <c r="B126" s="60" t="s">
        <v>399</v>
      </c>
      <c r="C126" s="61" t="s">
        <v>400</v>
      </c>
      <c r="D126" s="62">
        <v>30771</v>
      </c>
      <c r="E126" s="64">
        <v>0</v>
      </c>
      <c r="F126" s="65">
        <v>42373</v>
      </c>
      <c r="G126" s="66" t="s">
        <v>385</v>
      </c>
      <c r="H126" s="66" t="s">
        <v>113</v>
      </c>
      <c r="I126" s="67" t="s">
        <v>122</v>
      </c>
      <c r="J126" s="67" t="s">
        <v>119</v>
      </c>
      <c r="K126" s="67">
        <v>0</v>
      </c>
      <c r="L126" s="67" t="s">
        <v>117</v>
      </c>
      <c r="M126" s="67">
        <v>1</v>
      </c>
      <c r="N126" s="67"/>
      <c r="O126" s="68" t="s">
        <v>118</v>
      </c>
      <c r="P126" s="69" t="s">
        <v>119</v>
      </c>
      <c r="Q126" s="69"/>
      <c r="R126" s="70">
        <v>0</v>
      </c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155">
        <f t="shared" si="45"/>
        <v>24</v>
      </c>
      <c r="BC126" s="156">
        <v>24</v>
      </c>
      <c r="BD126" s="157">
        <f t="shared" si="46"/>
        <v>0</v>
      </c>
      <c r="BE126" s="155">
        <f t="shared" si="47"/>
        <v>0</v>
      </c>
      <c r="BF126" s="157">
        <f t="shared" si="48"/>
        <v>0</v>
      </c>
      <c r="BG126" s="155">
        <f t="shared" si="49"/>
        <v>0</v>
      </c>
      <c r="BH126" s="155"/>
      <c r="BI126" s="157">
        <f t="shared" si="40"/>
        <v>192</v>
      </c>
      <c r="BJ126" s="157"/>
      <c r="BK126" s="157"/>
      <c r="BL126" s="157"/>
      <c r="BM126" s="161" t="e">
        <v>#NAME?</v>
      </c>
      <c r="BN126" s="162" t="e">
        <f t="shared" si="50"/>
        <v>#NAME?</v>
      </c>
      <c r="BO126" s="163">
        <f t="shared" si="51"/>
        <v>0</v>
      </c>
      <c r="BP126" s="164" t="e">
        <f t="shared" si="52"/>
        <v>#NAME?</v>
      </c>
      <c r="BQ126" s="165" t="e">
        <v>#NAME?</v>
      </c>
      <c r="BR126" s="166"/>
      <c r="BS126" s="167" t="str">
        <f t="shared" si="53"/>
        <v xml:space="preserve"> </v>
      </c>
      <c r="BT126" s="168" t="str">
        <f t="shared" si="54"/>
        <v/>
      </c>
      <c r="BU126" s="168" t="str">
        <f t="shared" si="41"/>
        <v/>
      </c>
      <c r="BV126" s="168" t="str">
        <f t="shared" si="42"/>
        <v/>
      </c>
      <c r="BW126" s="169" t="str">
        <f t="shared" si="43"/>
        <v/>
      </c>
      <c r="BX126" s="165" t="e">
        <v>#NAME?</v>
      </c>
      <c r="BY126" s="157"/>
      <c r="BZ126" s="170" t="e">
        <v>#NAME?</v>
      </c>
      <c r="CA126" s="170" t="e">
        <v>#NAME?</v>
      </c>
      <c r="CB126" s="157"/>
      <c r="CC126" s="170" t="e">
        <v>#NAME?</v>
      </c>
      <c r="CD126" s="171" t="e">
        <f t="shared" si="55"/>
        <v>#NAME?</v>
      </c>
      <c r="CE126" s="157" t="e">
        <f t="shared" si="56"/>
        <v>#NAME?</v>
      </c>
      <c r="CF126" s="165" t="e">
        <f t="shared" si="57"/>
        <v>#NAME?</v>
      </c>
      <c r="CG126" s="172" t="e">
        <v>#NAME?</v>
      </c>
      <c r="CH126" s="172" t="e">
        <v>#NAME?</v>
      </c>
      <c r="CI126" s="173" t="e">
        <v>#NAME?</v>
      </c>
      <c r="CJ126" s="173"/>
      <c r="CK126" s="172" t="e">
        <v>#NAME?</v>
      </c>
      <c r="CL126" s="172" t="e">
        <v>#NAME?</v>
      </c>
      <c r="CM126" s="173" t="e">
        <f t="shared" si="58"/>
        <v>#NAME?</v>
      </c>
      <c r="CN126" s="172">
        <f t="shared" si="59"/>
        <v>32</v>
      </c>
      <c r="CO126" s="173">
        <f t="shared" si="44"/>
        <v>0</v>
      </c>
      <c r="CP126" s="174">
        <f t="shared" si="60"/>
        <v>5</v>
      </c>
      <c r="CQ126" s="172" t="e">
        <f t="shared" si="67"/>
        <v>#NAME?</v>
      </c>
      <c r="CR126" s="173"/>
      <c r="CS126" s="175" t="e">
        <f t="shared" si="61"/>
        <v>#NAME?</v>
      </c>
      <c r="CT126" s="173" t="e">
        <f t="shared" si="62"/>
        <v>#NAME?</v>
      </c>
      <c r="CU126" s="173" t="e">
        <f t="shared" si="63"/>
        <v>#NAME?</v>
      </c>
      <c r="CV126" s="172" t="e">
        <f t="shared" si="64"/>
        <v>#NAME?</v>
      </c>
      <c r="CW126" s="173" t="e">
        <v>#NAME?</v>
      </c>
      <c r="CX126" s="173" t="e">
        <f t="shared" si="65"/>
        <v>#NAME?</v>
      </c>
      <c r="CY126" s="176">
        <f t="shared" si="66"/>
        <v>0</v>
      </c>
      <c r="CZ126" s="181" t="e">
        <f t="shared" si="37"/>
        <v>#NAME?</v>
      </c>
      <c r="DA126" s="182" t="e">
        <f t="shared" si="38"/>
        <v>#NAME?</v>
      </c>
      <c r="DB126" s="183" t="e">
        <f t="shared" si="39"/>
        <v>#NAME?</v>
      </c>
      <c r="DF126" s="180" t="e">
        <f t="shared" si="68"/>
        <v>#NAME?</v>
      </c>
    </row>
    <row r="127" spans="1:110">
      <c r="A127" s="73" t="s">
        <v>6</v>
      </c>
      <c r="B127" s="60" t="s">
        <v>401</v>
      </c>
      <c r="C127" s="61" t="s">
        <v>402</v>
      </c>
      <c r="D127" s="62">
        <v>24579</v>
      </c>
      <c r="E127" s="64">
        <v>0</v>
      </c>
      <c r="F127" s="65">
        <v>42373</v>
      </c>
      <c r="G127" s="66" t="s">
        <v>385</v>
      </c>
      <c r="H127" s="66" t="s">
        <v>113</v>
      </c>
      <c r="I127" s="67" t="s">
        <v>114</v>
      </c>
      <c r="J127" s="67" t="s">
        <v>138</v>
      </c>
      <c r="K127" s="67" t="s">
        <v>403</v>
      </c>
      <c r="L127" s="67" t="s">
        <v>117</v>
      </c>
      <c r="M127" s="67">
        <v>1</v>
      </c>
      <c r="N127" s="67"/>
      <c r="O127" s="68" t="s">
        <v>118</v>
      </c>
      <c r="P127" s="69" t="s">
        <v>119</v>
      </c>
      <c r="Q127" s="69"/>
      <c r="R127" s="70">
        <v>0</v>
      </c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155">
        <f t="shared" si="45"/>
        <v>23</v>
      </c>
      <c r="BC127" s="156">
        <v>23</v>
      </c>
      <c r="BD127" s="157">
        <f t="shared" si="46"/>
        <v>0</v>
      </c>
      <c r="BE127" s="155">
        <f t="shared" si="47"/>
        <v>0</v>
      </c>
      <c r="BF127" s="157">
        <f t="shared" si="48"/>
        <v>0</v>
      </c>
      <c r="BG127" s="155">
        <f t="shared" si="49"/>
        <v>0</v>
      </c>
      <c r="BH127" s="155"/>
      <c r="BI127" s="157">
        <f t="shared" si="40"/>
        <v>184</v>
      </c>
      <c r="BJ127" s="157"/>
      <c r="BK127" s="157"/>
      <c r="BL127" s="157"/>
      <c r="BM127" s="161" t="e">
        <v>#NAME?</v>
      </c>
      <c r="BN127" s="162" t="e">
        <f t="shared" si="50"/>
        <v>#NAME?</v>
      </c>
      <c r="BO127" s="163">
        <f t="shared" si="51"/>
        <v>0</v>
      </c>
      <c r="BP127" s="164" t="e">
        <f t="shared" si="52"/>
        <v>#NAME?</v>
      </c>
      <c r="BQ127" s="165" t="e">
        <v>#NAME?</v>
      </c>
      <c r="BR127" s="166"/>
      <c r="BS127" s="167" t="str">
        <f t="shared" si="53"/>
        <v xml:space="preserve"> </v>
      </c>
      <c r="BT127" s="168" t="str">
        <f t="shared" si="54"/>
        <v/>
      </c>
      <c r="BU127" s="168" t="str">
        <f t="shared" si="41"/>
        <v/>
      </c>
      <c r="BV127" s="168" t="str">
        <f t="shared" si="42"/>
        <v/>
      </c>
      <c r="BW127" s="169" t="str">
        <f t="shared" si="43"/>
        <v/>
      </c>
      <c r="BX127" s="165" t="e">
        <v>#NAME?</v>
      </c>
      <c r="BY127" s="157"/>
      <c r="BZ127" s="170" t="e">
        <v>#NAME?</v>
      </c>
      <c r="CA127" s="170" t="e">
        <v>#NAME?</v>
      </c>
      <c r="CB127" s="157"/>
      <c r="CC127" s="170" t="e">
        <v>#NAME?</v>
      </c>
      <c r="CD127" s="171" t="e">
        <f t="shared" si="55"/>
        <v>#NAME?</v>
      </c>
      <c r="CE127" s="157" t="e">
        <f t="shared" si="56"/>
        <v>#NAME?</v>
      </c>
      <c r="CF127" s="165" t="e">
        <f t="shared" si="57"/>
        <v>#NAME?</v>
      </c>
      <c r="CG127" s="172" t="e">
        <v>#NAME?</v>
      </c>
      <c r="CH127" s="172" t="e">
        <v>#NAME?</v>
      </c>
      <c r="CI127" s="173" t="e">
        <v>#NAME?</v>
      </c>
      <c r="CJ127" s="173"/>
      <c r="CK127" s="172" t="e">
        <v>#NAME?</v>
      </c>
      <c r="CL127" s="172" t="e">
        <v>#NAME?</v>
      </c>
      <c r="CM127" s="173" t="e">
        <f t="shared" si="58"/>
        <v>#NAME?</v>
      </c>
      <c r="CN127" s="172">
        <f t="shared" si="59"/>
        <v>30.666666666666664</v>
      </c>
      <c r="CO127" s="173">
        <f t="shared" si="44"/>
        <v>0</v>
      </c>
      <c r="CP127" s="174">
        <f t="shared" si="60"/>
        <v>5</v>
      </c>
      <c r="CQ127" s="172" t="e">
        <f t="shared" si="67"/>
        <v>#NAME?</v>
      </c>
      <c r="CR127" s="173"/>
      <c r="CS127" s="175" t="e">
        <f t="shared" si="61"/>
        <v>#NAME?</v>
      </c>
      <c r="CT127" s="173" t="e">
        <f t="shared" si="62"/>
        <v>#NAME?</v>
      </c>
      <c r="CU127" s="173" t="e">
        <f t="shared" si="63"/>
        <v>#NAME?</v>
      </c>
      <c r="CV127" s="172" t="e">
        <f t="shared" si="64"/>
        <v>#NAME?</v>
      </c>
      <c r="CW127" s="173" t="e">
        <v>#NAME?</v>
      </c>
      <c r="CX127" s="173" t="e">
        <f t="shared" si="65"/>
        <v>#NAME?</v>
      </c>
      <c r="CY127" s="176">
        <f t="shared" si="66"/>
        <v>0</v>
      </c>
      <c r="CZ127" s="181" t="e">
        <f t="shared" si="37"/>
        <v>#NAME?</v>
      </c>
      <c r="DA127" s="182" t="e">
        <f t="shared" si="38"/>
        <v>#NAME?</v>
      </c>
      <c r="DB127" s="183" t="e">
        <f t="shared" si="39"/>
        <v>#NAME?</v>
      </c>
      <c r="DF127" s="180" t="e">
        <f t="shared" si="68"/>
        <v>#NAME?</v>
      </c>
    </row>
    <row r="128" spans="1:110">
      <c r="A128" s="73" t="s">
        <v>6</v>
      </c>
      <c r="B128" s="60" t="s">
        <v>404</v>
      </c>
      <c r="C128" s="61" t="s">
        <v>405</v>
      </c>
      <c r="D128" s="62">
        <v>23648</v>
      </c>
      <c r="E128" s="64">
        <v>0</v>
      </c>
      <c r="F128" s="65">
        <v>42373</v>
      </c>
      <c r="G128" s="66" t="s">
        <v>385</v>
      </c>
      <c r="H128" s="66" t="s">
        <v>113</v>
      </c>
      <c r="I128" s="67" t="s">
        <v>122</v>
      </c>
      <c r="J128" s="67" t="s">
        <v>119</v>
      </c>
      <c r="K128" s="67">
        <v>0</v>
      </c>
      <c r="L128" s="67" t="s">
        <v>117</v>
      </c>
      <c r="M128" s="67">
        <v>1</v>
      </c>
      <c r="N128" s="67"/>
      <c r="O128" s="68" t="s">
        <v>118</v>
      </c>
      <c r="P128" s="69" t="s">
        <v>119</v>
      </c>
      <c r="Q128" s="69"/>
      <c r="R128" s="70">
        <v>0</v>
      </c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155">
        <f t="shared" si="45"/>
        <v>24</v>
      </c>
      <c r="BC128" s="156">
        <v>24</v>
      </c>
      <c r="BD128" s="157">
        <f t="shared" si="46"/>
        <v>0</v>
      </c>
      <c r="BE128" s="155">
        <f t="shared" si="47"/>
        <v>0</v>
      </c>
      <c r="BF128" s="157">
        <f t="shared" si="48"/>
        <v>0</v>
      </c>
      <c r="BG128" s="155">
        <f t="shared" si="49"/>
        <v>0</v>
      </c>
      <c r="BH128" s="155"/>
      <c r="BI128" s="157">
        <f t="shared" si="40"/>
        <v>192</v>
      </c>
      <c r="BJ128" s="157"/>
      <c r="BK128" s="157"/>
      <c r="BL128" s="157"/>
      <c r="BM128" s="161" t="e">
        <v>#NAME?</v>
      </c>
      <c r="BN128" s="162" t="e">
        <f t="shared" si="50"/>
        <v>#NAME?</v>
      </c>
      <c r="BO128" s="163">
        <f t="shared" si="51"/>
        <v>0</v>
      </c>
      <c r="BP128" s="164" t="e">
        <f t="shared" si="52"/>
        <v>#NAME?</v>
      </c>
      <c r="BQ128" s="165" t="e">
        <v>#NAME?</v>
      </c>
      <c r="BR128" s="166"/>
      <c r="BS128" s="167" t="str">
        <f t="shared" si="53"/>
        <v xml:space="preserve"> </v>
      </c>
      <c r="BT128" s="168" t="str">
        <f t="shared" si="54"/>
        <v/>
      </c>
      <c r="BU128" s="168" t="str">
        <f t="shared" si="41"/>
        <v/>
      </c>
      <c r="BV128" s="168" t="str">
        <f t="shared" si="42"/>
        <v/>
      </c>
      <c r="BW128" s="169" t="str">
        <f t="shared" si="43"/>
        <v/>
      </c>
      <c r="BX128" s="165" t="e">
        <v>#NAME?</v>
      </c>
      <c r="BY128" s="157"/>
      <c r="BZ128" s="170" t="e">
        <v>#NAME?</v>
      </c>
      <c r="CA128" s="170" t="e">
        <v>#NAME?</v>
      </c>
      <c r="CB128" s="157"/>
      <c r="CC128" s="170" t="e">
        <v>#NAME?</v>
      </c>
      <c r="CD128" s="171" t="e">
        <f t="shared" si="55"/>
        <v>#NAME?</v>
      </c>
      <c r="CE128" s="157" t="e">
        <f t="shared" si="56"/>
        <v>#NAME?</v>
      </c>
      <c r="CF128" s="165" t="e">
        <f t="shared" si="57"/>
        <v>#NAME?</v>
      </c>
      <c r="CG128" s="172" t="e">
        <v>#NAME?</v>
      </c>
      <c r="CH128" s="172" t="e">
        <v>#NAME?</v>
      </c>
      <c r="CI128" s="173" t="e">
        <v>#NAME?</v>
      </c>
      <c r="CJ128" s="173"/>
      <c r="CK128" s="172" t="e">
        <v>#NAME?</v>
      </c>
      <c r="CL128" s="172" t="e">
        <v>#NAME?</v>
      </c>
      <c r="CM128" s="173" t="e">
        <f t="shared" si="58"/>
        <v>#NAME?</v>
      </c>
      <c r="CN128" s="172">
        <f t="shared" si="59"/>
        <v>32</v>
      </c>
      <c r="CO128" s="173">
        <f t="shared" si="44"/>
        <v>0</v>
      </c>
      <c r="CP128" s="174">
        <f t="shared" si="60"/>
        <v>5</v>
      </c>
      <c r="CQ128" s="172" t="e">
        <f t="shared" si="67"/>
        <v>#NAME?</v>
      </c>
      <c r="CR128" s="173"/>
      <c r="CS128" s="175" t="e">
        <f t="shared" si="61"/>
        <v>#NAME?</v>
      </c>
      <c r="CT128" s="173" t="e">
        <f t="shared" si="62"/>
        <v>#NAME?</v>
      </c>
      <c r="CU128" s="173" t="e">
        <f t="shared" si="63"/>
        <v>#NAME?</v>
      </c>
      <c r="CV128" s="172" t="e">
        <f t="shared" si="64"/>
        <v>#NAME?</v>
      </c>
      <c r="CW128" s="173" t="e">
        <v>#NAME?</v>
      </c>
      <c r="CX128" s="173" t="e">
        <f t="shared" si="65"/>
        <v>#NAME?</v>
      </c>
      <c r="CY128" s="176">
        <f t="shared" si="66"/>
        <v>0</v>
      </c>
      <c r="CZ128" s="181" t="e">
        <f t="shared" si="37"/>
        <v>#NAME?</v>
      </c>
      <c r="DA128" s="182" t="e">
        <f t="shared" si="38"/>
        <v>#NAME?</v>
      </c>
      <c r="DB128" s="183" t="e">
        <f t="shared" si="39"/>
        <v>#NAME?</v>
      </c>
      <c r="DF128" s="180" t="e">
        <f t="shared" si="68"/>
        <v>#NAME?</v>
      </c>
    </row>
    <row r="129" spans="1:110">
      <c r="A129" s="73" t="s">
        <v>6</v>
      </c>
      <c r="B129" s="60" t="s">
        <v>406</v>
      </c>
      <c r="C129" s="61" t="s">
        <v>407</v>
      </c>
      <c r="D129" s="62">
        <v>24521</v>
      </c>
      <c r="E129" s="64">
        <v>0</v>
      </c>
      <c r="F129" s="65">
        <v>42366</v>
      </c>
      <c r="G129" s="66" t="s">
        <v>385</v>
      </c>
      <c r="H129" s="66" t="s">
        <v>137</v>
      </c>
      <c r="I129" s="67" t="s">
        <v>114</v>
      </c>
      <c r="J129" s="67" t="s">
        <v>115</v>
      </c>
      <c r="K129" s="67" t="s">
        <v>408</v>
      </c>
      <c r="L129" s="67" t="s">
        <v>117</v>
      </c>
      <c r="M129" s="67">
        <v>1</v>
      </c>
      <c r="N129" s="67"/>
      <c r="O129" s="68" t="s">
        <v>118</v>
      </c>
      <c r="P129" s="69" t="s">
        <v>119</v>
      </c>
      <c r="Q129" s="69"/>
      <c r="R129" s="70">
        <v>0</v>
      </c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155">
        <f t="shared" si="45"/>
        <v>22</v>
      </c>
      <c r="BC129" s="156">
        <v>22</v>
      </c>
      <c r="BD129" s="157">
        <f t="shared" si="46"/>
        <v>0</v>
      </c>
      <c r="BE129" s="155">
        <f t="shared" si="47"/>
        <v>0</v>
      </c>
      <c r="BF129" s="157">
        <f t="shared" si="48"/>
        <v>0</v>
      </c>
      <c r="BG129" s="155">
        <f t="shared" si="49"/>
        <v>0</v>
      </c>
      <c r="BH129" s="155"/>
      <c r="BI129" s="157">
        <f t="shared" si="40"/>
        <v>176</v>
      </c>
      <c r="BJ129" s="157"/>
      <c r="BK129" s="157"/>
      <c r="BL129" s="157"/>
      <c r="BM129" s="161" t="e">
        <v>#NAME?</v>
      </c>
      <c r="BN129" s="162" t="e">
        <f t="shared" si="50"/>
        <v>#NAME?</v>
      </c>
      <c r="BO129" s="163">
        <f t="shared" si="51"/>
        <v>0</v>
      </c>
      <c r="BP129" s="164" t="e">
        <f t="shared" si="52"/>
        <v>#NAME?</v>
      </c>
      <c r="BQ129" s="165" t="e">
        <v>#NAME?</v>
      </c>
      <c r="BR129" s="166"/>
      <c r="BS129" s="167" t="str">
        <f t="shared" si="53"/>
        <v xml:space="preserve"> </v>
      </c>
      <c r="BT129" s="168" t="str">
        <f t="shared" si="54"/>
        <v/>
      </c>
      <c r="BU129" s="168" t="str">
        <f t="shared" si="41"/>
        <v/>
      </c>
      <c r="BV129" s="168" t="str">
        <f t="shared" si="42"/>
        <v/>
      </c>
      <c r="BW129" s="169" t="str">
        <f t="shared" si="43"/>
        <v/>
      </c>
      <c r="BX129" s="165" t="e">
        <v>#NAME?</v>
      </c>
      <c r="BY129" s="157"/>
      <c r="BZ129" s="170" t="e">
        <v>#NAME?</v>
      </c>
      <c r="CA129" s="170" t="e">
        <v>#NAME?</v>
      </c>
      <c r="CB129" s="157"/>
      <c r="CC129" s="170" t="e">
        <v>#NAME?</v>
      </c>
      <c r="CD129" s="171" t="e">
        <f t="shared" si="55"/>
        <v>#NAME?</v>
      </c>
      <c r="CE129" s="157" t="e">
        <f t="shared" si="56"/>
        <v>#NAME?</v>
      </c>
      <c r="CF129" s="165" t="e">
        <f t="shared" si="57"/>
        <v>#NAME?</v>
      </c>
      <c r="CG129" s="172" t="e">
        <v>#NAME?</v>
      </c>
      <c r="CH129" s="172" t="e">
        <v>#NAME?</v>
      </c>
      <c r="CI129" s="173" t="e">
        <v>#NAME?</v>
      </c>
      <c r="CJ129" s="173"/>
      <c r="CK129" s="172" t="e">
        <v>#NAME?</v>
      </c>
      <c r="CL129" s="172" t="e">
        <v>#NAME?</v>
      </c>
      <c r="CM129" s="173" t="e">
        <f t="shared" si="58"/>
        <v>#NAME?</v>
      </c>
      <c r="CN129" s="172">
        <f t="shared" si="59"/>
        <v>29.333333333333332</v>
      </c>
      <c r="CO129" s="173">
        <f t="shared" si="44"/>
        <v>0</v>
      </c>
      <c r="CP129" s="174">
        <f t="shared" si="60"/>
        <v>5</v>
      </c>
      <c r="CQ129" s="172" t="e">
        <f t="shared" si="67"/>
        <v>#NAME?</v>
      </c>
      <c r="CR129" s="173"/>
      <c r="CS129" s="175" t="e">
        <f t="shared" si="61"/>
        <v>#NAME?</v>
      </c>
      <c r="CT129" s="173" t="e">
        <f t="shared" si="62"/>
        <v>#NAME?</v>
      </c>
      <c r="CU129" s="173" t="e">
        <f t="shared" si="63"/>
        <v>#NAME?</v>
      </c>
      <c r="CV129" s="172" t="e">
        <f t="shared" si="64"/>
        <v>#NAME?</v>
      </c>
      <c r="CW129" s="173" t="e">
        <v>#NAME?</v>
      </c>
      <c r="CX129" s="173" t="e">
        <f t="shared" si="65"/>
        <v>#NAME?</v>
      </c>
      <c r="CY129" s="176">
        <f t="shared" si="66"/>
        <v>0</v>
      </c>
      <c r="CZ129" s="181" t="e">
        <f t="shared" si="37"/>
        <v>#NAME?</v>
      </c>
      <c r="DA129" s="182" t="e">
        <f t="shared" si="38"/>
        <v>#NAME?</v>
      </c>
      <c r="DB129" s="183" t="e">
        <f t="shared" si="39"/>
        <v>#NAME?</v>
      </c>
      <c r="DF129" s="180" t="e">
        <f t="shared" si="68"/>
        <v>#NAME?</v>
      </c>
    </row>
    <row r="130" spans="1:110">
      <c r="A130" s="73" t="s">
        <v>6</v>
      </c>
      <c r="B130" s="60" t="s">
        <v>409</v>
      </c>
      <c r="C130" s="61" t="s">
        <v>410</v>
      </c>
      <c r="D130" s="62">
        <v>25244</v>
      </c>
      <c r="E130" s="64">
        <v>0</v>
      </c>
      <c r="F130" s="65">
        <v>42366</v>
      </c>
      <c r="G130" s="66" t="s">
        <v>385</v>
      </c>
      <c r="H130" s="66" t="s">
        <v>113</v>
      </c>
      <c r="I130" s="67" t="s">
        <v>114</v>
      </c>
      <c r="J130" s="67" t="s">
        <v>115</v>
      </c>
      <c r="K130" s="67" t="s">
        <v>411</v>
      </c>
      <c r="L130" s="67" t="s">
        <v>117</v>
      </c>
      <c r="M130" s="67">
        <v>1</v>
      </c>
      <c r="N130" s="67"/>
      <c r="O130" s="68" t="s">
        <v>118</v>
      </c>
      <c r="P130" s="69" t="s">
        <v>119</v>
      </c>
      <c r="Q130" s="69"/>
      <c r="R130" s="70">
        <v>0</v>
      </c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155">
        <f t="shared" si="45"/>
        <v>22</v>
      </c>
      <c r="BC130" s="156">
        <v>22</v>
      </c>
      <c r="BD130" s="157">
        <f t="shared" si="46"/>
        <v>0</v>
      </c>
      <c r="BE130" s="155">
        <f t="shared" si="47"/>
        <v>0</v>
      </c>
      <c r="BF130" s="157">
        <f t="shared" si="48"/>
        <v>0</v>
      </c>
      <c r="BG130" s="155">
        <f t="shared" si="49"/>
        <v>0</v>
      </c>
      <c r="BH130" s="155"/>
      <c r="BI130" s="157">
        <f t="shared" si="40"/>
        <v>176</v>
      </c>
      <c r="BJ130" s="157"/>
      <c r="BK130" s="157"/>
      <c r="BL130" s="157"/>
      <c r="BM130" s="161" t="e">
        <v>#NAME?</v>
      </c>
      <c r="BN130" s="162" t="e">
        <f t="shared" si="50"/>
        <v>#NAME?</v>
      </c>
      <c r="BO130" s="163">
        <f t="shared" si="51"/>
        <v>0</v>
      </c>
      <c r="BP130" s="164" t="e">
        <f t="shared" si="52"/>
        <v>#NAME?</v>
      </c>
      <c r="BQ130" s="165" t="e">
        <v>#NAME?</v>
      </c>
      <c r="BR130" s="166"/>
      <c r="BS130" s="167" t="str">
        <f t="shared" si="53"/>
        <v xml:space="preserve"> </v>
      </c>
      <c r="BT130" s="168" t="str">
        <f t="shared" si="54"/>
        <v/>
      </c>
      <c r="BU130" s="168" t="str">
        <f t="shared" si="41"/>
        <v/>
      </c>
      <c r="BV130" s="168" t="str">
        <f t="shared" si="42"/>
        <v/>
      </c>
      <c r="BW130" s="169" t="str">
        <f t="shared" si="43"/>
        <v/>
      </c>
      <c r="BX130" s="165" t="e">
        <v>#NAME?</v>
      </c>
      <c r="BY130" s="157"/>
      <c r="BZ130" s="170" t="e">
        <v>#NAME?</v>
      </c>
      <c r="CA130" s="170" t="e">
        <v>#NAME?</v>
      </c>
      <c r="CB130" s="157"/>
      <c r="CC130" s="170" t="e">
        <v>#NAME?</v>
      </c>
      <c r="CD130" s="171" t="e">
        <f t="shared" si="55"/>
        <v>#NAME?</v>
      </c>
      <c r="CE130" s="157" t="e">
        <f t="shared" si="56"/>
        <v>#NAME?</v>
      </c>
      <c r="CF130" s="165" t="e">
        <f t="shared" si="57"/>
        <v>#NAME?</v>
      </c>
      <c r="CG130" s="172" t="e">
        <v>#NAME?</v>
      </c>
      <c r="CH130" s="172" t="e">
        <v>#NAME?</v>
      </c>
      <c r="CI130" s="173" t="e">
        <v>#NAME?</v>
      </c>
      <c r="CJ130" s="173"/>
      <c r="CK130" s="172" t="e">
        <v>#NAME?</v>
      </c>
      <c r="CL130" s="172" t="e">
        <v>#NAME?</v>
      </c>
      <c r="CM130" s="173" t="e">
        <f t="shared" si="58"/>
        <v>#NAME?</v>
      </c>
      <c r="CN130" s="172">
        <f t="shared" si="59"/>
        <v>29.333333333333332</v>
      </c>
      <c r="CO130" s="173">
        <f t="shared" si="44"/>
        <v>0</v>
      </c>
      <c r="CP130" s="174">
        <f t="shared" si="60"/>
        <v>5</v>
      </c>
      <c r="CQ130" s="172" t="e">
        <f t="shared" si="67"/>
        <v>#NAME?</v>
      </c>
      <c r="CR130" s="173"/>
      <c r="CS130" s="175" t="e">
        <f t="shared" si="61"/>
        <v>#NAME?</v>
      </c>
      <c r="CT130" s="173" t="e">
        <f t="shared" si="62"/>
        <v>#NAME?</v>
      </c>
      <c r="CU130" s="173" t="e">
        <f t="shared" si="63"/>
        <v>#NAME?</v>
      </c>
      <c r="CV130" s="172" t="e">
        <f t="shared" si="64"/>
        <v>#NAME?</v>
      </c>
      <c r="CW130" s="173" t="e">
        <v>#NAME?</v>
      </c>
      <c r="CX130" s="173" t="e">
        <f t="shared" si="65"/>
        <v>#NAME?</v>
      </c>
      <c r="CY130" s="176">
        <f t="shared" si="66"/>
        <v>0</v>
      </c>
      <c r="CZ130" s="181" t="e">
        <f t="shared" si="37"/>
        <v>#NAME?</v>
      </c>
      <c r="DA130" s="182" t="e">
        <f t="shared" si="38"/>
        <v>#NAME?</v>
      </c>
      <c r="DB130" s="183" t="e">
        <f t="shared" si="39"/>
        <v>#NAME?</v>
      </c>
      <c r="DF130" s="180" t="e">
        <f t="shared" si="68"/>
        <v>#NAME?</v>
      </c>
    </row>
    <row r="131" spans="1:110" ht="22.5">
      <c r="A131" s="73" t="s">
        <v>6</v>
      </c>
      <c r="B131" s="60" t="s">
        <v>412</v>
      </c>
      <c r="C131" s="61" t="s">
        <v>413</v>
      </c>
      <c r="D131" s="62">
        <v>35132</v>
      </c>
      <c r="E131" s="64">
        <v>0</v>
      </c>
      <c r="F131" s="65">
        <v>42367</v>
      </c>
      <c r="G131" s="66" t="s">
        <v>385</v>
      </c>
      <c r="H131" s="66" t="s">
        <v>137</v>
      </c>
      <c r="I131" s="67" t="s">
        <v>169</v>
      </c>
      <c r="J131" s="67" t="s">
        <v>115</v>
      </c>
      <c r="K131" s="67" t="s">
        <v>414</v>
      </c>
      <c r="L131" s="67" t="s">
        <v>117</v>
      </c>
      <c r="M131" s="67">
        <v>1</v>
      </c>
      <c r="N131" s="67"/>
      <c r="O131" s="68" t="s">
        <v>118</v>
      </c>
      <c r="P131" s="69" t="s">
        <v>119</v>
      </c>
      <c r="Q131" s="69"/>
      <c r="R131" s="70">
        <v>0</v>
      </c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155">
        <f t="shared" si="45"/>
        <v>24</v>
      </c>
      <c r="BC131" s="156">
        <v>24</v>
      </c>
      <c r="BD131" s="157">
        <f t="shared" si="46"/>
        <v>0</v>
      </c>
      <c r="BE131" s="155">
        <f t="shared" si="47"/>
        <v>0</v>
      </c>
      <c r="BF131" s="157">
        <f t="shared" si="48"/>
        <v>0</v>
      </c>
      <c r="BG131" s="155">
        <f t="shared" si="49"/>
        <v>0</v>
      </c>
      <c r="BH131" s="155"/>
      <c r="BI131" s="157">
        <f t="shared" si="40"/>
        <v>192</v>
      </c>
      <c r="BJ131" s="157"/>
      <c r="BK131" s="157"/>
      <c r="BL131" s="157"/>
      <c r="BM131" s="161" t="e">
        <v>#NAME?</v>
      </c>
      <c r="BN131" s="162" t="e">
        <f t="shared" si="50"/>
        <v>#NAME?</v>
      </c>
      <c r="BO131" s="163">
        <f t="shared" si="51"/>
        <v>0</v>
      </c>
      <c r="BP131" s="164" t="e">
        <f t="shared" si="52"/>
        <v>#NAME?</v>
      </c>
      <c r="BQ131" s="165" t="e">
        <v>#NAME?</v>
      </c>
      <c r="BR131" s="166"/>
      <c r="BS131" s="167" t="str">
        <f t="shared" si="53"/>
        <v xml:space="preserve"> </v>
      </c>
      <c r="BT131" s="168" t="str">
        <f t="shared" si="54"/>
        <v/>
      </c>
      <c r="BU131" s="168" t="str">
        <f t="shared" si="41"/>
        <v/>
      </c>
      <c r="BV131" s="168" t="str">
        <f t="shared" si="42"/>
        <v/>
      </c>
      <c r="BW131" s="169" t="str">
        <f t="shared" si="43"/>
        <v/>
      </c>
      <c r="BX131" s="165" t="e">
        <v>#NAME?</v>
      </c>
      <c r="BY131" s="157"/>
      <c r="BZ131" s="170" t="e">
        <v>#NAME?</v>
      </c>
      <c r="CA131" s="170" t="e">
        <v>#NAME?</v>
      </c>
      <c r="CB131" s="157"/>
      <c r="CC131" s="170" t="e">
        <v>#NAME?</v>
      </c>
      <c r="CD131" s="171" t="e">
        <f t="shared" si="55"/>
        <v>#NAME?</v>
      </c>
      <c r="CE131" s="157" t="e">
        <f t="shared" si="56"/>
        <v>#NAME?</v>
      </c>
      <c r="CF131" s="165" t="e">
        <f t="shared" si="57"/>
        <v>#NAME?</v>
      </c>
      <c r="CG131" s="172" t="e">
        <v>#NAME?</v>
      </c>
      <c r="CH131" s="172" t="e">
        <v>#NAME?</v>
      </c>
      <c r="CI131" s="173" t="e">
        <v>#NAME?</v>
      </c>
      <c r="CJ131" s="173"/>
      <c r="CK131" s="172" t="e">
        <v>#NAME?</v>
      </c>
      <c r="CL131" s="172" t="e">
        <v>#NAME?</v>
      </c>
      <c r="CM131" s="173" t="e">
        <f t="shared" si="58"/>
        <v>#NAME?</v>
      </c>
      <c r="CN131" s="172">
        <f t="shared" si="59"/>
        <v>32</v>
      </c>
      <c r="CO131" s="173">
        <f t="shared" si="44"/>
        <v>0</v>
      </c>
      <c r="CP131" s="174">
        <f t="shared" si="60"/>
        <v>5</v>
      </c>
      <c r="CQ131" s="172" t="e">
        <f t="shared" si="67"/>
        <v>#NAME?</v>
      </c>
      <c r="CR131" s="173"/>
      <c r="CS131" s="175" t="e">
        <f t="shared" si="61"/>
        <v>#NAME?</v>
      </c>
      <c r="CT131" s="173" t="e">
        <f t="shared" si="62"/>
        <v>#NAME?</v>
      </c>
      <c r="CU131" s="173" t="e">
        <f t="shared" si="63"/>
        <v>#NAME?</v>
      </c>
      <c r="CV131" s="172" t="e">
        <f t="shared" si="64"/>
        <v>#NAME?</v>
      </c>
      <c r="CW131" s="173" t="e">
        <v>#NAME?</v>
      </c>
      <c r="CX131" s="173" t="e">
        <f t="shared" si="65"/>
        <v>#NAME?</v>
      </c>
      <c r="CY131" s="176">
        <f t="shared" si="66"/>
        <v>0</v>
      </c>
      <c r="CZ131" s="181" t="e">
        <f t="shared" si="37"/>
        <v>#NAME?</v>
      </c>
      <c r="DA131" s="182" t="e">
        <f t="shared" si="38"/>
        <v>#NAME?</v>
      </c>
      <c r="DB131" s="183" t="e">
        <f t="shared" si="39"/>
        <v>#NAME?</v>
      </c>
      <c r="DF131" s="180" t="e">
        <f t="shared" si="68"/>
        <v>#NAME?</v>
      </c>
    </row>
    <row r="132" spans="1:110">
      <c r="A132" s="73" t="s">
        <v>6</v>
      </c>
      <c r="B132" s="60" t="s">
        <v>415</v>
      </c>
      <c r="C132" s="61" t="s">
        <v>416</v>
      </c>
      <c r="D132" s="62">
        <v>32267</v>
      </c>
      <c r="E132" s="64">
        <v>0</v>
      </c>
      <c r="F132" s="65">
        <v>42367</v>
      </c>
      <c r="G132" s="66" t="s">
        <v>385</v>
      </c>
      <c r="H132" s="66" t="s">
        <v>137</v>
      </c>
      <c r="I132" s="67" t="s">
        <v>128</v>
      </c>
      <c r="J132" s="67" t="s">
        <v>115</v>
      </c>
      <c r="K132" s="67" t="s">
        <v>417</v>
      </c>
      <c r="L132" s="67" t="s">
        <v>117</v>
      </c>
      <c r="M132" s="67">
        <v>1</v>
      </c>
      <c r="N132" s="67"/>
      <c r="O132" s="68" t="s">
        <v>118</v>
      </c>
      <c r="P132" s="69" t="s">
        <v>119</v>
      </c>
      <c r="Q132" s="69"/>
      <c r="R132" s="70">
        <v>0</v>
      </c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155">
        <f t="shared" si="45"/>
        <v>12</v>
      </c>
      <c r="BC132" s="156">
        <v>12</v>
      </c>
      <c r="BD132" s="157">
        <f t="shared" si="46"/>
        <v>0</v>
      </c>
      <c r="BE132" s="155">
        <f t="shared" si="47"/>
        <v>0</v>
      </c>
      <c r="BF132" s="157">
        <f t="shared" si="48"/>
        <v>0</v>
      </c>
      <c r="BG132" s="155">
        <f t="shared" si="49"/>
        <v>0</v>
      </c>
      <c r="BH132" s="155"/>
      <c r="BI132" s="157">
        <f t="shared" si="40"/>
        <v>96</v>
      </c>
      <c r="BJ132" s="157"/>
      <c r="BK132" s="157"/>
      <c r="BL132" s="157"/>
      <c r="BM132" s="161" t="e">
        <v>#NAME?</v>
      </c>
      <c r="BN132" s="162" t="e">
        <f t="shared" si="50"/>
        <v>#NAME?</v>
      </c>
      <c r="BO132" s="163">
        <f t="shared" si="51"/>
        <v>0</v>
      </c>
      <c r="BP132" s="164" t="e">
        <f t="shared" si="52"/>
        <v>#NAME?</v>
      </c>
      <c r="BQ132" s="165" t="e">
        <v>#NAME?</v>
      </c>
      <c r="BR132" s="166"/>
      <c r="BS132" s="167" t="str">
        <f t="shared" si="53"/>
        <v xml:space="preserve"> </v>
      </c>
      <c r="BT132" s="168" t="str">
        <f t="shared" si="54"/>
        <v/>
      </c>
      <c r="BU132" s="168" t="str">
        <f t="shared" si="41"/>
        <v/>
      </c>
      <c r="BV132" s="168" t="str">
        <f t="shared" si="42"/>
        <v/>
      </c>
      <c r="BW132" s="169" t="str">
        <f t="shared" si="43"/>
        <v/>
      </c>
      <c r="BX132" s="165" t="e">
        <v>#NAME?</v>
      </c>
      <c r="BY132" s="157"/>
      <c r="BZ132" s="170" t="e">
        <v>#NAME?</v>
      </c>
      <c r="CA132" s="170" t="e">
        <v>#NAME?</v>
      </c>
      <c r="CB132" s="157"/>
      <c r="CC132" s="170" t="e">
        <v>#NAME?</v>
      </c>
      <c r="CD132" s="171" t="e">
        <f t="shared" si="55"/>
        <v>#NAME?</v>
      </c>
      <c r="CE132" s="157" t="e">
        <f t="shared" si="56"/>
        <v>#NAME?</v>
      </c>
      <c r="CF132" s="165" t="e">
        <f t="shared" si="57"/>
        <v>#NAME?</v>
      </c>
      <c r="CG132" s="172" t="e">
        <v>#NAME?</v>
      </c>
      <c r="CH132" s="172" t="e">
        <v>#NAME?</v>
      </c>
      <c r="CI132" s="173" t="e">
        <v>#NAME?</v>
      </c>
      <c r="CJ132" s="173"/>
      <c r="CK132" s="172" t="e">
        <v>#NAME?</v>
      </c>
      <c r="CL132" s="172" t="e">
        <v>#NAME?</v>
      </c>
      <c r="CM132" s="173" t="e">
        <f t="shared" si="58"/>
        <v>#NAME?</v>
      </c>
      <c r="CN132" s="172">
        <f t="shared" si="59"/>
        <v>16</v>
      </c>
      <c r="CO132" s="173">
        <f t="shared" si="44"/>
        <v>0</v>
      </c>
      <c r="CP132" s="174">
        <f t="shared" si="60"/>
        <v>5</v>
      </c>
      <c r="CQ132" s="172" t="e">
        <f t="shared" si="67"/>
        <v>#NAME?</v>
      </c>
      <c r="CR132" s="173"/>
      <c r="CS132" s="175" t="e">
        <f t="shared" si="61"/>
        <v>#NAME?</v>
      </c>
      <c r="CT132" s="173" t="e">
        <f t="shared" si="62"/>
        <v>#NAME?</v>
      </c>
      <c r="CU132" s="173" t="e">
        <f t="shared" si="63"/>
        <v>#NAME?</v>
      </c>
      <c r="CV132" s="172" t="e">
        <f t="shared" si="64"/>
        <v>#NAME?</v>
      </c>
      <c r="CW132" s="173" t="e">
        <v>#NAME?</v>
      </c>
      <c r="CX132" s="173" t="e">
        <f t="shared" si="65"/>
        <v>#NAME?</v>
      </c>
      <c r="CY132" s="176">
        <f t="shared" si="66"/>
        <v>0</v>
      </c>
      <c r="CZ132" s="181" t="e">
        <f t="shared" si="37"/>
        <v>#NAME?</v>
      </c>
      <c r="DA132" s="182" t="e">
        <f t="shared" si="38"/>
        <v>#NAME?</v>
      </c>
      <c r="DB132" s="183" t="e">
        <f t="shared" si="39"/>
        <v>#NAME?</v>
      </c>
      <c r="DF132" s="180" t="e">
        <f t="shared" si="68"/>
        <v>#NAME?</v>
      </c>
    </row>
    <row r="133" spans="1:110">
      <c r="A133" s="73" t="s">
        <v>6</v>
      </c>
      <c r="B133" s="60" t="s">
        <v>418</v>
      </c>
      <c r="C133" s="61" t="s">
        <v>419</v>
      </c>
      <c r="D133" s="62">
        <v>20957</v>
      </c>
      <c r="E133" s="64">
        <v>0</v>
      </c>
      <c r="F133" s="65">
        <v>42367</v>
      </c>
      <c r="G133" s="66" t="s">
        <v>385</v>
      </c>
      <c r="H133" s="66" t="s">
        <v>137</v>
      </c>
      <c r="I133" s="67" t="s">
        <v>122</v>
      </c>
      <c r="J133" s="67" t="s">
        <v>119</v>
      </c>
      <c r="K133" s="67">
        <v>0</v>
      </c>
      <c r="L133" s="67" t="s">
        <v>117</v>
      </c>
      <c r="M133" s="67">
        <v>1</v>
      </c>
      <c r="N133" s="67"/>
      <c r="O133" s="68" t="s">
        <v>118</v>
      </c>
      <c r="P133" s="69" t="s">
        <v>119</v>
      </c>
      <c r="Q133" s="69"/>
      <c r="R133" s="70">
        <v>0</v>
      </c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155">
        <f t="shared" si="45"/>
        <v>18</v>
      </c>
      <c r="BC133" s="156">
        <v>18</v>
      </c>
      <c r="BD133" s="157">
        <f t="shared" si="46"/>
        <v>0</v>
      </c>
      <c r="BE133" s="155">
        <f t="shared" si="47"/>
        <v>0</v>
      </c>
      <c r="BF133" s="157">
        <f t="shared" si="48"/>
        <v>0</v>
      </c>
      <c r="BG133" s="155">
        <f t="shared" si="49"/>
        <v>0</v>
      </c>
      <c r="BH133" s="155"/>
      <c r="BI133" s="157">
        <f t="shared" si="40"/>
        <v>144</v>
      </c>
      <c r="BJ133" s="157"/>
      <c r="BK133" s="157"/>
      <c r="BL133" s="157"/>
      <c r="BM133" s="161" t="e">
        <v>#NAME?</v>
      </c>
      <c r="BN133" s="162" t="e">
        <f t="shared" si="50"/>
        <v>#NAME?</v>
      </c>
      <c r="BO133" s="163">
        <f t="shared" si="51"/>
        <v>0</v>
      </c>
      <c r="BP133" s="164" t="e">
        <f t="shared" si="52"/>
        <v>#NAME?</v>
      </c>
      <c r="BQ133" s="165" t="e">
        <v>#NAME?</v>
      </c>
      <c r="BR133" s="166"/>
      <c r="BS133" s="167" t="str">
        <f t="shared" si="53"/>
        <v xml:space="preserve"> </v>
      </c>
      <c r="BT133" s="168" t="str">
        <f t="shared" si="54"/>
        <v/>
      </c>
      <c r="BU133" s="168" t="str">
        <f t="shared" si="41"/>
        <v/>
      </c>
      <c r="BV133" s="168" t="str">
        <f t="shared" si="42"/>
        <v/>
      </c>
      <c r="BW133" s="169" t="str">
        <f t="shared" si="43"/>
        <v/>
      </c>
      <c r="BX133" s="165" t="e">
        <v>#NAME?</v>
      </c>
      <c r="BY133" s="157"/>
      <c r="BZ133" s="170" t="e">
        <v>#NAME?</v>
      </c>
      <c r="CA133" s="170" t="e">
        <v>#NAME?</v>
      </c>
      <c r="CB133" s="157"/>
      <c r="CC133" s="170" t="e">
        <v>#NAME?</v>
      </c>
      <c r="CD133" s="171" t="e">
        <f t="shared" si="55"/>
        <v>#NAME?</v>
      </c>
      <c r="CE133" s="157" t="e">
        <f t="shared" si="56"/>
        <v>#NAME?</v>
      </c>
      <c r="CF133" s="165" t="e">
        <f t="shared" si="57"/>
        <v>#NAME?</v>
      </c>
      <c r="CG133" s="172" t="e">
        <v>#NAME?</v>
      </c>
      <c r="CH133" s="172" t="e">
        <v>#NAME?</v>
      </c>
      <c r="CI133" s="173" t="e">
        <v>#NAME?</v>
      </c>
      <c r="CJ133" s="173"/>
      <c r="CK133" s="172" t="e">
        <v>#NAME?</v>
      </c>
      <c r="CL133" s="172" t="e">
        <v>#NAME?</v>
      </c>
      <c r="CM133" s="173" t="e">
        <f t="shared" si="58"/>
        <v>#NAME?</v>
      </c>
      <c r="CN133" s="172">
        <f t="shared" si="59"/>
        <v>24</v>
      </c>
      <c r="CO133" s="173">
        <f t="shared" si="44"/>
        <v>0</v>
      </c>
      <c r="CP133" s="174">
        <f t="shared" si="60"/>
        <v>5</v>
      </c>
      <c r="CQ133" s="172" t="e">
        <f t="shared" si="67"/>
        <v>#NAME?</v>
      </c>
      <c r="CR133" s="173"/>
      <c r="CS133" s="175" t="e">
        <f t="shared" si="61"/>
        <v>#NAME?</v>
      </c>
      <c r="CT133" s="173" t="e">
        <f t="shared" si="62"/>
        <v>#NAME?</v>
      </c>
      <c r="CU133" s="173" t="e">
        <f t="shared" si="63"/>
        <v>#NAME?</v>
      </c>
      <c r="CV133" s="172" t="e">
        <f t="shared" si="64"/>
        <v>#NAME?</v>
      </c>
      <c r="CW133" s="173" t="e">
        <v>#NAME?</v>
      </c>
      <c r="CX133" s="173" t="e">
        <f t="shared" si="65"/>
        <v>#NAME?</v>
      </c>
      <c r="CY133" s="176">
        <f t="shared" si="66"/>
        <v>0</v>
      </c>
      <c r="CZ133" s="181" t="e">
        <f t="shared" si="37"/>
        <v>#NAME?</v>
      </c>
      <c r="DA133" s="182" t="e">
        <f t="shared" si="38"/>
        <v>#NAME?</v>
      </c>
      <c r="DB133" s="183" t="e">
        <f t="shared" si="39"/>
        <v>#NAME?</v>
      </c>
      <c r="DF133" s="180" t="e">
        <f t="shared" si="68"/>
        <v>#NAME?</v>
      </c>
    </row>
    <row r="134" spans="1:110">
      <c r="A134" s="73" t="s">
        <v>6</v>
      </c>
      <c r="B134" s="60" t="s">
        <v>420</v>
      </c>
      <c r="C134" s="61" t="s">
        <v>421</v>
      </c>
      <c r="D134" s="62">
        <v>23753</v>
      </c>
      <c r="E134" s="64">
        <v>0</v>
      </c>
      <c r="F134" s="65">
        <v>42367</v>
      </c>
      <c r="G134" s="66" t="s">
        <v>385</v>
      </c>
      <c r="H134" s="66" t="s">
        <v>137</v>
      </c>
      <c r="I134" s="67" t="s">
        <v>174</v>
      </c>
      <c r="J134" s="67" t="s">
        <v>115</v>
      </c>
      <c r="K134" s="67" t="s">
        <v>422</v>
      </c>
      <c r="L134" s="67" t="s">
        <v>117</v>
      </c>
      <c r="M134" s="67">
        <v>1</v>
      </c>
      <c r="N134" s="67"/>
      <c r="O134" s="68" t="s">
        <v>118</v>
      </c>
      <c r="P134" s="69" t="s">
        <v>119</v>
      </c>
      <c r="Q134" s="69"/>
      <c r="R134" s="70">
        <v>0</v>
      </c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155">
        <f t="shared" si="45"/>
        <v>12</v>
      </c>
      <c r="BC134" s="156">
        <v>12</v>
      </c>
      <c r="BD134" s="157">
        <f t="shared" si="46"/>
        <v>0</v>
      </c>
      <c r="BE134" s="155">
        <f t="shared" si="47"/>
        <v>0</v>
      </c>
      <c r="BF134" s="157">
        <f t="shared" si="48"/>
        <v>0</v>
      </c>
      <c r="BG134" s="155">
        <f t="shared" si="49"/>
        <v>0</v>
      </c>
      <c r="BH134" s="155"/>
      <c r="BI134" s="157">
        <f t="shared" si="40"/>
        <v>96</v>
      </c>
      <c r="BJ134" s="157"/>
      <c r="BK134" s="157"/>
      <c r="BL134" s="157"/>
      <c r="BM134" s="161" t="e">
        <v>#NAME?</v>
      </c>
      <c r="BN134" s="162" t="e">
        <f t="shared" si="50"/>
        <v>#NAME?</v>
      </c>
      <c r="BO134" s="163">
        <f t="shared" si="51"/>
        <v>0</v>
      </c>
      <c r="BP134" s="164" t="e">
        <f t="shared" si="52"/>
        <v>#NAME?</v>
      </c>
      <c r="BQ134" s="165" t="e">
        <v>#NAME?</v>
      </c>
      <c r="BR134" s="166"/>
      <c r="BS134" s="167" t="str">
        <f t="shared" si="53"/>
        <v xml:space="preserve"> </v>
      </c>
      <c r="BT134" s="168" t="str">
        <f t="shared" si="54"/>
        <v/>
      </c>
      <c r="BU134" s="168" t="str">
        <f t="shared" si="41"/>
        <v/>
      </c>
      <c r="BV134" s="168" t="str">
        <f t="shared" si="42"/>
        <v/>
      </c>
      <c r="BW134" s="169" t="str">
        <f t="shared" si="43"/>
        <v/>
      </c>
      <c r="BX134" s="165" t="e">
        <v>#NAME?</v>
      </c>
      <c r="BY134" s="157"/>
      <c r="BZ134" s="170" t="e">
        <v>#NAME?</v>
      </c>
      <c r="CA134" s="170" t="e">
        <v>#NAME?</v>
      </c>
      <c r="CB134" s="157"/>
      <c r="CC134" s="170" t="e">
        <v>#NAME?</v>
      </c>
      <c r="CD134" s="171" t="e">
        <f t="shared" si="55"/>
        <v>#NAME?</v>
      </c>
      <c r="CE134" s="157" t="e">
        <f t="shared" si="56"/>
        <v>#NAME?</v>
      </c>
      <c r="CF134" s="165" t="e">
        <f t="shared" si="57"/>
        <v>#NAME?</v>
      </c>
      <c r="CG134" s="172" t="e">
        <v>#NAME?</v>
      </c>
      <c r="CH134" s="172" t="e">
        <v>#NAME?</v>
      </c>
      <c r="CI134" s="173" t="e">
        <v>#NAME?</v>
      </c>
      <c r="CJ134" s="173"/>
      <c r="CK134" s="172" t="e">
        <v>#NAME?</v>
      </c>
      <c r="CL134" s="172" t="e">
        <v>#NAME?</v>
      </c>
      <c r="CM134" s="173" t="e">
        <f t="shared" si="58"/>
        <v>#NAME?</v>
      </c>
      <c r="CN134" s="172">
        <f t="shared" si="59"/>
        <v>16</v>
      </c>
      <c r="CO134" s="173">
        <f t="shared" si="44"/>
        <v>0</v>
      </c>
      <c r="CP134" s="174">
        <f t="shared" si="60"/>
        <v>5</v>
      </c>
      <c r="CQ134" s="172" t="e">
        <f t="shared" si="67"/>
        <v>#NAME?</v>
      </c>
      <c r="CR134" s="173"/>
      <c r="CS134" s="175" t="e">
        <f t="shared" si="61"/>
        <v>#NAME?</v>
      </c>
      <c r="CT134" s="173" t="e">
        <f t="shared" si="62"/>
        <v>#NAME?</v>
      </c>
      <c r="CU134" s="173" t="e">
        <f t="shared" si="63"/>
        <v>#NAME?</v>
      </c>
      <c r="CV134" s="172" t="e">
        <f t="shared" si="64"/>
        <v>#NAME?</v>
      </c>
      <c r="CW134" s="173" t="e">
        <v>#NAME?</v>
      </c>
      <c r="CX134" s="173" t="e">
        <f t="shared" si="65"/>
        <v>#NAME?</v>
      </c>
      <c r="CY134" s="176">
        <f t="shared" si="66"/>
        <v>0</v>
      </c>
      <c r="CZ134" s="181" t="e">
        <f t="shared" si="37"/>
        <v>#NAME?</v>
      </c>
      <c r="DA134" s="182" t="e">
        <f t="shared" si="38"/>
        <v>#NAME?</v>
      </c>
      <c r="DB134" s="183" t="e">
        <f t="shared" si="39"/>
        <v>#NAME?</v>
      </c>
      <c r="DF134" s="180" t="e">
        <f t="shared" si="68"/>
        <v>#NAME?</v>
      </c>
    </row>
    <row r="135" spans="1:110">
      <c r="A135" s="73" t="s">
        <v>6</v>
      </c>
      <c r="B135" s="60" t="s">
        <v>423</v>
      </c>
      <c r="C135" s="61" t="s">
        <v>424</v>
      </c>
      <c r="D135" s="62">
        <v>23210</v>
      </c>
      <c r="E135" s="64">
        <v>0</v>
      </c>
      <c r="F135" s="65">
        <v>42335</v>
      </c>
      <c r="G135" s="66" t="s">
        <v>112</v>
      </c>
      <c r="H135" s="66" t="s">
        <v>137</v>
      </c>
      <c r="I135" s="67" t="s">
        <v>122</v>
      </c>
      <c r="J135" s="67" t="s">
        <v>119</v>
      </c>
      <c r="K135" s="67">
        <v>0</v>
      </c>
      <c r="L135" s="67" t="s">
        <v>117</v>
      </c>
      <c r="M135" s="67">
        <v>1</v>
      </c>
      <c r="N135" s="67"/>
      <c r="O135" s="68" t="s">
        <v>118</v>
      </c>
      <c r="P135" s="69" t="s">
        <v>119</v>
      </c>
      <c r="Q135" s="69"/>
      <c r="R135" s="70">
        <v>0</v>
      </c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155">
        <f t="shared" si="45"/>
        <v>16</v>
      </c>
      <c r="BC135" s="156">
        <v>16</v>
      </c>
      <c r="BD135" s="157">
        <f t="shared" si="46"/>
        <v>0</v>
      </c>
      <c r="BE135" s="155">
        <f t="shared" si="47"/>
        <v>0</v>
      </c>
      <c r="BF135" s="157">
        <f t="shared" si="48"/>
        <v>0</v>
      </c>
      <c r="BG135" s="155">
        <f t="shared" si="49"/>
        <v>0</v>
      </c>
      <c r="BH135" s="155"/>
      <c r="BI135" s="157">
        <f t="shared" si="40"/>
        <v>128</v>
      </c>
      <c r="BJ135" s="157"/>
      <c r="BK135" s="157"/>
      <c r="BL135" s="157"/>
      <c r="BM135" s="161" t="e">
        <v>#NAME?</v>
      </c>
      <c r="BN135" s="162" t="e">
        <f t="shared" si="50"/>
        <v>#NAME?</v>
      </c>
      <c r="BO135" s="163">
        <f t="shared" si="51"/>
        <v>0</v>
      </c>
      <c r="BP135" s="164" t="e">
        <f t="shared" si="52"/>
        <v>#NAME?</v>
      </c>
      <c r="BQ135" s="165" t="e">
        <v>#NAME?</v>
      </c>
      <c r="BR135" s="166"/>
      <c r="BS135" s="167" t="str">
        <f t="shared" si="53"/>
        <v xml:space="preserve"> </v>
      </c>
      <c r="BT135" s="168" t="str">
        <f t="shared" si="54"/>
        <v/>
      </c>
      <c r="BU135" s="168" t="str">
        <f t="shared" si="41"/>
        <v/>
      </c>
      <c r="BV135" s="168" t="str">
        <f t="shared" si="42"/>
        <v/>
      </c>
      <c r="BW135" s="169" t="str">
        <f t="shared" si="43"/>
        <v/>
      </c>
      <c r="BX135" s="165" t="e">
        <v>#NAME?</v>
      </c>
      <c r="BY135" s="157"/>
      <c r="BZ135" s="170" t="e">
        <v>#NAME?</v>
      </c>
      <c r="CA135" s="170" t="e">
        <v>#NAME?</v>
      </c>
      <c r="CB135" s="157"/>
      <c r="CC135" s="170" t="e">
        <v>#NAME?</v>
      </c>
      <c r="CD135" s="171" t="e">
        <f t="shared" si="55"/>
        <v>#NAME?</v>
      </c>
      <c r="CE135" s="157" t="e">
        <f t="shared" si="56"/>
        <v>#NAME?</v>
      </c>
      <c r="CF135" s="165" t="e">
        <f t="shared" si="57"/>
        <v>#NAME?</v>
      </c>
      <c r="CG135" s="172" t="e">
        <v>#NAME?</v>
      </c>
      <c r="CH135" s="172" t="e">
        <v>#NAME?</v>
      </c>
      <c r="CI135" s="173" t="e">
        <v>#NAME?</v>
      </c>
      <c r="CJ135" s="173"/>
      <c r="CK135" s="172" t="e">
        <v>#NAME?</v>
      </c>
      <c r="CL135" s="172" t="e">
        <v>#NAME?</v>
      </c>
      <c r="CM135" s="173" t="e">
        <f t="shared" si="58"/>
        <v>#NAME?</v>
      </c>
      <c r="CN135" s="172">
        <f t="shared" si="59"/>
        <v>21.333333333333332</v>
      </c>
      <c r="CO135" s="173">
        <f t="shared" si="44"/>
        <v>0</v>
      </c>
      <c r="CP135" s="174">
        <f t="shared" si="60"/>
        <v>5</v>
      </c>
      <c r="CQ135" s="172" t="e">
        <f t="shared" si="67"/>
        <v>#NAME?</v>
      </c>
      <c r="CR135" s="173"/>
      <c r="CS135" s="175" t="e">
        <f t="shared" si="61"/>
        <v>#NAME?</v>
      </c>
      <c r="CT135" s="173" t="e">
        <f t="shared" si="62"/>
        <v>#NAME?</v>
      </c>
      <c r="CU135" s="173" t="e">
        <f t="shared" si="63"/>
        <v>#NAME?</v>
      </c>
      <c r="CV135" s="172" t="e">
        <f t="shared" si="64"/>
        <v>#NAME?</v>
      </c>
      <c r="CW135" s="173" t="e">
        <v>#NAME?</v>
      </c>
      <c r="CX135" s="173" t="e">
        <f t="shared" si="65"/>
        <v>#NAME?</v>
      </c>
      <c r="CY135" s="176">
        <f t="shared" si="66"/>
        <v>0</v>
      </c>
      <c r="CZ135" s="181" t="e">
        <f t="shared" si="37"/>
        <v>#NAME?</v>
      </c>
      <c r="DA135" s="182" t="e">
        <f t="shared" si="38"/>
        <v>#NAME?</v>
      </c>
      <c r="DB135" s="183" t="e">
        <f t="shared" si="39"/>
        <v>#NAME?</v>
      </c>
      <c r="DF135" s="180" t="e">
        <f t="shared" si="68"/>
        <v>#NAME?</v>
      </c>
    </row>
    <row r="136" spans="1:110">
      <c r="A136" s="73" t="s">
        <v>6</v>
      </c>
      <c r="B136" s="60" t="s">
        <v>425</v>
      </c>
      <c r="C136" s="61" t="s">
        <v>426</v>
      </c>
      <c r="D136" s="62">
        <v>25114</v>
      </c>
      <c r="E136" s="64">
        <v>0</v>
      </c>
      <c r="F136" s="65">
        <v>42367</v>
      </c>
      <c r="G136" s="66" t="s">
        <v>385</v>
      </c>
      <c r="H136" s="66" t="s">
        <v>137</v>
      </c>
      <c r="I136" s="67" t="s">
        <v>174</v>
      </c>
      <c r="J136" s="67" t="s">
        <v>115</v>
      </c>
      <c r="K136" s="67" t="s">
        <v>427</v>
      </c>
      <c r="L136" s="67" t="s">
        <v>117</v>
      </c>
      <c r="M136" s="67">
        <v>1</v>
      </c>
      <c r="N136" s="67"/>
      <c r="O136" s="68" t="s">
        <v>118</v>
      </c>
      <c r="P136" s="69" t="s">
        <v>119</v>
      </c>
      <c r="Q136" s="69"/>
      <c r="R136" s="70">
        <v>0</v>
      </c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155">
        <f t="shared" si="45"/>
        <v>12</v>
      </c>
      <c r="BC136" s="156">
        <v>12</v>
      </c>
      <c r="BD136" s="157">
        <f t="shared" si="46"/>
        <v>0</v>
      </c>
      <c r="BE136" s="155">
        <f t="shared" si="47"/>
        <v>0</v>
      </c>
      <c r="BF136" s="157">
        <f t="shared" si="48"/>
        <v>0</v>
      </c>
      <c r="BG136" s="155">
        <f t="shared" si="49"/>
        <v>0</v>
      </c>
      <c r="BH136" s="155"/>
      <c r="BI136" s="157">
        <f t="shared" si="40"/>
        <v>96</v>
      </c>
      <c r="BJ136" s="157"/>
      <c r="BK136" s="157"/>
      <c r="BL136" s="157"/>
      <c r="BM136" s="161" t="e">
        <v>#NAME?</v>
      </c>
      <c r="BN136" s="162" t="e">
        <f t="shared" si="50"/>
        <v>#NAME?</v>
      </c>
      <c r="BO136" s="163">
        <f t="shared" si="51"/>
        <v>0</v>
      </c>
      <c r="BP136" s="164" t="e">
        <f t="shared" si="52"/>
        <v>#NAME?</v>
      </c>
      <c r="BQ136" s="165" t="e">
        <v>#NAME?</v>
      </c>
      <c r="BR136" s="166"/>
      <c r="BS136" s="167" t="str">
        <f t="shared" si="53"/>
        <v xml:space="preserve"> </v>
      </c>
      <c r="BT136" s="168" t="str">
        <f t="shared" si="54"/>
        <v/>
      </c>
      <c r="BU136" s="168" t="str">
        <f t="shared" si="41"/>
        <v/>
      </c>
      <c r="BV136" s="168" t="str">
        <f t="shared" si="42"/>
        <v/>
      </c>
      <c r="BW136" s="169" t="str">
        <f t="shared" si="43"/>
        <v/>
      </c>
      <c r="BX136" s="165" t="e">
        <v>#NAME?</v>
      </c>
      <c r="BY136" s="157"/>
      <c r="BZ136" s="170" t="e">
        <v>#NAME?</v>
      </c>
      <c r="CA136" s="170" t="e">
        <v>#NAME?</v>
      </c>
      <c r="CB136" s="157"/>
      <c r="CC136" s="170" t="e">
        <v>#NAME?</v>
      </c>
      <c r="CD136" s="171" t="e">
        <f t="shared" si="55"/>
        <v>#NAME?</v>
      </c>
      <c r="CE136" s="157" t="e">
        <f t="shared" si="56"/>
        <v>#NAME?</v>
      </c>
      <c r="CF136" s="165" t="e">
        <f t="shared" si="57"/>
        <v>#NAME?</v>
      </c>
      <c r="CG136" s="172" t="e">
        <v>#NAME?</v>
      </c>
      <c r="CH136" s="172" t="e">
        <v>#NAME?</v>
      </c>
      <c r="CI136" s="173" t="e">
        <v>#NAME?</v>
      </c>
      <c r="CJ136" s="173"/>
      <c r="CK136" s="172" t="e">
        <v>#NAME?</v>
      </c>
      <c r="CL136" s="172" t="e">
        <v>#NAME?</v>
      </c>
      <c r="CM136" s="173" t="e">
        <f t="shared" si="58"/>
        <v>#NAME?</v>
      </c>
      <c r="CN136" s="172">
        <f t="shared" si="59"/>
        <v>16</v>
      </c>
      <c r="CO136" s="173">
        <f t="shared" si="44"/>
        <v>0</v>
      </c>
      <c r="CP136" s="174">
        <f t="shared" si="60"/>
        <v>5</v>
      </c>
      <c r="CQ136" s="172" t="e">
        <f t="shared" si="67"/>
        <v>#NAME?</v>
      </c>
      <c r="CR136" s="173"/>
      <c r="CS136" s="175" t="e">
        <f t="shared" si="61"/>
        <v>#NAME?</v>
      </c>
      <c r="CT136" s="173" t="e">
        <f t="shared" si="62"/>
        <v>#NAME?</v>
      </c>
      <c r="CU136" s="173" t="e">
        <f t="shared" si="63"/>
        <v>#NAME?</v>
      </c>
      <c r="CV136" s="172" t="e">
        <f t="shared" si="64"/>
        <v>#NAME?</v>
      </c>
      <c r="CW136" s="173" t="e">
        <v>#NAME?</v>
      </c>
      <c r="CX136" s="173" t="e">
        <f t="shared" si="65"/>
        <v>#NAME?</v>
      </c>
      <c r="CY136" s="176">
        <f t="shared" si="66"/>
        <v>0</v>
      </c>
      <c r="CZ136" s="181" t="e">
        <f t="shared" si="37"/>
        <v>#NAME?</v>
      </c>
      <c r="DA136" s="182" t="e">
        <f t="shared" si="38"/>
        <v>#NAME?</v>
      </c>
      <c r="DB136" s="183" t="e">
        <f t="shared" si="39"/>
        <v>#NAME?</v>
      </c>
      <c r="DF136" s="180" t="e">
        <f t="shared" si="68"/>
        <v>#NAME?</v>
      </c>
    </row>
    <row r="137" spans="1:110">
      <c r="A137" s="73" t="s">
        <v>6</v>
      </c>
      <c r="B137" s="60" t="s">
        <v>428</v>
      </c>
      <c r="C137" s="61" t="s">
        <v>429</v>
      </c>
      <c r="D137" s="62">
        <v>18152</v>
      </c>
      <c r="E137" s="64">
        <v>0</v>
      </c>
      <c r="F137" s="65">
        <v>42367</v>
      </c>
      <c r="G137" s="66" t="s">
        <v>385</v>
      </c>
      <c r="H137" s="66" t="s">
        <v>137</v>
      </c>
      <c r="I137" s="67" t="s">
        <v>122</v>
      </c>
      <c r="J137" s="67" t="s">
        <v>119</v>
      </c>
      <c r="K137" s="67">
        <v>0</v>
      </c>
      <c r="L137" s="67" t="s">
        <v>117</v>
      </c>
      <c r="M137" s="67">
        <v>1</v>
      </c>
      <c r="N137" s="67"/>
      <c r="O137" s="68" t="s">
        <v>118</v>
      </c>
      <c r="P137" s="69" t="s">
        <v>119</v>
      </c>
      <c r="Q137" s="69"/>
      <c r="R137" s="70">
        <v>0</v>
      </c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155">
        <f t="shared" si="45"/>
        <v>12</v>
      </c>
      <c r="BC137" s="156">
        <v>12</v>
      </c>
      <c r="BD137" s="157">
        <f t="shared" si="46"/>
        <v>0</v>
      </c>
      <c r="BE137" s="155">
        <f t="shared" si="47"/>
        <v>0</v>
      </c>
      <c r="BF137" s="157">
        <f t="shared" si="48"/>
        <v>0</v>
      </c>
      <c r="BG137" s="155">
        <f t="shared" si="49"/>
        <v>0</v>
      </c>
      <c r="BH137" s="155"/>
      <c r="BI137" s="157">
        <f t="shared" si="40"/>
        <v>96</v>
      </c>
      <c r="BJ137" s="157"/>
      <c r="BK137" s="157"/>
      <c r="BL137" s="157"/>
      <c r="BM137" s="161" t="e">
        <v>#NAME?</v>
      </c>
      <c r="BN137" s="162" t="e">
        <f t="shared" si="50"/>
        <v>#NAME?</v>
      </c>
      <c r="BO137" s="163">
        <f t="shared" si="51"/>
        <v>0</v>
      </c>
      <c r="BP137" s="164" t="e">
        <f t="shared" si="52"/>
        <v>#NAME?</v>
      </c>
      <c r="BQ137" s="165" t="e">
        <v>#NAME?</v>
      </c>
      <c r="BR137" s="166"/>
      <c r="BS137" s="167" t="str">
        <f t="shared" si="53"/>
        <v xml:space="preserve"> </v>
      </c>
      <c r="BT137" s="168" t="str">
        <f t="shared" si="54"/>
        <v/>
      </c>
      <c r="BU137" s="168" t="str">
        <f t="shared" si="41"/>
        <v/>
      </c>
      <c r="BV137" s="168" t="str">
        <f t="shared" si="42"/>
        <v/>
      </c>
      <c r="BW137" s="169" t="str">
        <f t="shared" si="43"/>
        <v/>
      </c>
      <c r="BX137" s="165" t="e">
        <v>#NAME?</v>
      </c>
      <c r="BY137" s="157"/>
      <c r="BZ137" s="170" t="e">
        <v>#NAME?</v>
      </c>
      <c r="CA137" s="170" t="e">
        <v>#NAME?</v>
      </c>
      <c r="CB137" s="157"/>
      <c r="CC137" s="170" t="e">
        <v>#NAME?</v>
      </c>
      <c r="CD137" s="171" t="e">
        <f t="shared" si="55"/>
        <v>#NAME?</v>
      </c>
      <c r="CE137" s="157" t="e">
        <f t="shared" si="56"/>
        <v>#NAME?</v>
      </c>
      <c r="CF137" s="165" t="e">
        <f t="shared" si="57"/>
        <v>#NAME?</v>
      </c>
      <c r="CG137" s="172" t="e">
        <v>#NAME?</v>
      </c>
      <c r="CH137" s="172" t="e">
        <v>#NAME?</v>
      </c>
      <c r="CI137" s="173" t="e">
        <v>#NAME?</v>
      </c>
      <c r="CJ137" s="173"/>
      <c r="CK137" s="172" t="e">
        <v>#NAME?</v>
      </c>
      <c r="CL137" s="172" t="e">
        <v>#NAME?</v>
      </c>
      <c r="CM137" s="173" t="e">
        <f t="shared" si="58"/>
        <v>#NAME?</v>
      </c>
      <c r="CN137" s="172">
        <f t="shared" si="59"/>
        <v>16</v>
      </c>
      <c r="CO137" s="173">
        <f t="shared" si="44"/>
        <v>0</v>
      </c>
      <c r="CP137" s="174">
        <f t="shared" si="60"/>
        <v>5</v>
      </c>
      <c r="CQ137" s="172" t="e">
        <f t="shared" si="67"/>
        <v>#NAME?</v>
      </c>
      <c r="CR137" s="173"/>
      <c r="CS137" s="175" t="e">
        <f t="shared" si="61"/>
        <v>#NAME?</v>
      </c>
      <c r="CT137" s="173" t="e">
        <f t="shared" si="62"/>
        <v>#NAME?</v>
      </c>
      <c r="CU137" s="173" t="e">
        <f t="shared" si="63"/>
        <v>#NAME?</v>
      </c>
      <c r="CV137" s="172" t="e">
        <f t="shared" si="64"/>
        <v>#NAME?</v>
      </c>
      <c r="CW137" s="173" t="e">
        <v>#NAME?</v>
      </c>
      <c r="CX137" s="173" t="e">
        <f t="shared" si="65"/>
        <v>#NAME?</v>
      </c>
      <c r="CY137" s="176">
        <f t="shared" si="66"/>
        <v>0</v>
      </c>
      <c r="CZ137" s="181" t="e">
        <f t="shared" si="37"/>
        <v>#NAME?</v>
      </c>
      <c r="DA137" s="182" t="e">
        <f t="shared" si="38"/>
        <v>#NAME?</v>
      </c>
      <c r="DB137" s="183" t="e">
        <f t="shared" si="39"/>
        <v>#NAME?</v>
      </c>
      <c r="DF137" s="180" t="e">
        <f t="shared" si="68"/>
        <v>#NAME?</v>
      </c>
    </row>
    <row r="138" spans="1:110">
      <c r="A138" s="73" t="s">
        <v>6</v>
      </c>
      <c r="B138" s="60" t="s">
        <v>430</v>
      </c>
      <c r="C138" s="61" t="s">
        <v>431</v>
      </c>
      <c r="D138" s="62">
        <v>33469</v>
      </c>
      <c r="E138" s="64">
        <v>0</v>
      </c>
      <c r="F138" s="65">
        <v>42367</v>
      </c>
      <c r="G138" s="66" t="s">
        <v>385</v>
      </c>
      <c r="H138" s="66" t="s">
        <v>137</v>
      </c>
      <c r="I138" s="67" t="s">
        <v>122</v>
      </c>
      <c r="J138" s="67" t="s">
        <v>119</v>
      </c>
      <c r="K138" s="67">
        <v>0</v>
      </c>
      <c r="L138" s="67" t="s">
        <v>117</v>
      </c>
      <c r="M138" s="67">
        <v>1</v>
      </c>
      <c r="N138" s="67"/>
      <c r="O138" s="68" t="s">
        <v>118</v>
      </c>
      <c r="P138" s="69" t="s">
        <v>119</v>
      </c>
      <c r="Q138" s="69"/>
      <c r="R138" s="70">
        <v>0</v>
      </c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155">
        <f t="shared" si="45"/>
        <v>18</v>
      </c>
      <c r="BC138" s="156">
        <v>18</v>
      </c>
      <c r="BD138" s="157">
        <f t="shared" si="46"/>
        <v>0</v>
      </c>
      <c r="BE138" s="155">
        <f t="shared" si="47"/>
        <v>0</v>
      </c>
      <c r="BF138" s="157">
        <f t="shared" si="48"/>
        <v>0</v>
      </c>
      <c r="BG138" s="155">
        <f t="shared" si="49"/>
        <v>0</v>
      </c>
      <c r="BH138" s="155"/>
      <c r="BI138" s="157">
        <f t="shared" si="40"/>
        <v>144</v>
      </c>
      <c r="BJ138" s="157"/>
      <c r="BK138" s="157"/>
      <c r="BL138" s="157"/>
      <c r="BM138" s="161" t="e">
        <v>#NAME?</v>
      </c>
      <c r="BN138" s="162" t="e">
        <f t="shared" si="50"/>
        <v>#NAME?</v>
      </c>
      <c r="BO138" s="163">
        <f t="shared" si="51"/>
        <v>0</v>
      </c>
      <c r="BP138" s="164" t="e">
        <f t="shared" si="52"/>
        <v>#NAME?</v>
      </c>
      <c r="BQ138" s="165" t="e">
        <v>#NAME?</v>
      </c>
      <c r="BR138" s="166"/>
      <c r="BS138" s="167" t="str">
        <f t="shared" si="53"/>
        <v xml:space="preserve"> </v>
      </c>
      <c r="BT138" s="168" t="str">
        <f t="shared" si="54"/>
        <v/>
      </c>
      <c r="BU138" s="168" t="str">
        <f t="shared" si="41"/>
        <v/>
      </c>
      <c r="BV138" s="168" t="str">
        <f t="shared" si="42"/>
        <v/>
      </c>
      <c r="BW138" s="169" t="str">
        <f t="shared" si="43"/>
        <v/>
      </c>
      <c r="BX138" s="165" t="e">
        <v>#NAME?</v>
      </c>
      <c r="BY138" s="157"/>
      <c r="BZ138" s="170" t="e">
        <v>#NAME?</v>
      </c>
      <c r="CA138" s="170" t="e">
        <v>#NAME?</v>
      </c>
      <c r="CB138" s="157"/>
      <c r="CC138" s="170" t="e">
        <v>#NAME?</v>
      </c>
      <c r="CD138" s="171" t="e">
        <f t="shared" si="55"/>
        <v>#NAME?</v>
      </c>
      <c r="CE138" s="157" t="e">
        <f t="shared" si="56"/>
        <v>#NAME?</v>
      </c>
      <c r="CF138" s="165" t="e">
        <f t="shared" si="57"/>
        <v>#NAME?</v>
      </c>
      <c r="CG138" s="172" t="e">
        <v>#NAME?</v>
      </c>
      <c r="CH138" s="172" t="e">
        <v>#NAME?</v>
      </c>
      <c r="CI138" s="173" t="e">
        <v>#NAME?</v>
      </c>
      <c r="CJ138" s="173"/>
      <c r="CK138" s="172" t="e">
        <v>#NAME?</v>
      </c>
      <c r="CL138" s="172" t="e">
        <v>#NAME?</v>
      </c>
      <c r="CM138" s="173" t="e">
        <f t="shared" si="58"/>
        <v>#NAME?</v>
      </c>
      <c r="CN138" s="172">
        <f t="shared" si="59"/>
        <v>24</v>
      </c>
      <c r="CO138" s="173">
        <f t="shared" si="44"/>
        <v>0</v>
      </c>
      <c r="CP138" s="174">
        <f t="shared" si="60"/>
        <v>5</v>
      </c>
      <c r="CQ138" s="172" t="e">
        <f t="shared" si="67"/>
        <v>#NAME?</v>
      </c>
      <c r="CR138" s="173"/>
      <c r="CS138" s="175" t="e">
        <f t="shared" si="61"/>
        <v>#NAME?</v>
      </c>
      <c r="CT138" s="173" t="e">
        <f t="shared" si="62"/>
        <v>#NAME?</v>
      </c>
      <c r="CU138" s="173" t="e">
        <f t="shared" si="63"/>
        <v>#NAME?</v>
      </c>
      <c r="CV138" s="172" t="e">
        <f t="shared" si="64"/>
        <v>#NAME?</v>
      </c>
      <c r="CW138" s="173" t="e">
        <v>#NAME?</v>
      </c>
      <c r="CX138" s="173" t="e">
        <f t="shared" si="65"/>
        <v>#NAME?</v>
      </c>
      <c r="CY138" s="176">
        <f t="shared" si="66"/>
        <v>0</v>
      </c>
      <c r="CZ138" s="181" t="e">
        <f t="shared" si="37"/>
        <v>#NAME?</v>
      </c>
      <c r="DA138" s="182" t="e">
        <f t="shared" si="38"/>
        <v>#NAME?</v>
      </c>
      <c r="DB138" s="183" t="e">
        <f t="shared" si="39"/>
        <v>#NAME?</v>
      </c>
      <c r="DF138" s="180" t="e">
        <f t="shared" si="68"/>
        <v>#NAME?</v>
      </c>
    </row>
    <row r="139" spans="1:110">
      <c r="A139" s="73" t="s">
        <v>6</v>
      </c>
      <c r="B139" s="60" t="s">
        <v>432</v>
      </c>
      <c r="C139" s="61" t="s">
        <v>433</v>
      </c>
      <c r="D139" s="62">
        <v>31134</v>
      </c>
      <c r="E139" s="64">
        <v>0</v>
      </c>
      <c r="F139" s="65">
        <v>42367</v>
      </c>
      <c r="G139" s="66" t="s">
        <v>385</v>
      </c>
      <c r="H139" s="66" t="s">
        <v>137</v>
      </c>
      <c r="I139" s="67" t="s">
        <v>122</v>
      </c>
      <c r="J139" s="67" t="s">
        <v>119</v>
      </c>
      <c r="K139" s="67">
        <v>0</v>
      </c>
      <c r="L139" s="67" t="s">
        <v>117</v>
      </c>
      <c r="M139" s="67">
        <v>1</v>
      </c>
      <c r="N139" s="67"/>
      <c r="O139" s="68" t="s">
        <v>118</v>
      </c>
      <c r="P139" s="69" t="s">
        <v>119</v>
      </c>
      <c r="Q139" s="69"/>
      <c r="R139" s="70">
        <v>0</v>
      </c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155">
        <f t="shared" si="45"/>
        <v>12</v>
      </c>
      <c r="BC139" s="156">
        <v>12</v>
      </c>
      <c r="BD139" s="157">
        <f t="shared" si="46"/>
        <v>0</v>
      </c>
      <c r="BE139" s="155">
        <f t="shared" si="47"/>
        <v>0</v>
      </c>
      <c r="BF139" s="157">
        <f t="shared" si="48"/>
        <v>0</v>
      </c>
      <c r="BG139" s="155">
        <f t="shared" si="49"/>
        <v>0</v>
      </c>
      <c r="BH139" s="155"/>
      <c r="BI139" s="157">
        <f t="shared" si="40"/>
        <v>96</v>
      </c>
      <c r="BJ139" s="157"/>
      <c r="BK139" s="157"/>
      <c r="BL139" s="157"/>
      <c r="BM139" s="161" t="e">
        <v>#NAME?</v>
      </c>
      <c r="BN139" s="162" t="e">
        <f t="shared" si="50"/>
        <v>#NAME?</v>
      </c>
      <c r="BO139" s="163">
        <f t="shared" si="51"/>
        <v>0</v>
      </c>
      <c r="BP139" s="164" t="e">
        <f t="shared" si="52"/>
        <v>#NAME?</v>
      </c>
      <c r="BQ139" s="165" t="e">
        <v>#NAME?</v>
      </c>
      <c r="BR139" s="166"/>
      <c r="BS139" s="167" t="str">
        <f t="shared" si="53"/>
        <v xml:space="preserve"> </v>
      </c>
      <c r="BT139" s="168" t="str">
        <f t="shared" si="54"/>
        <v/>
      </c>
      <c r="BU139" s="168" t="str">
        <f t="shared" si="41"/>
        <v/>
      </c>
      <c r="BV139" s="168" t="str">
        <f t="shared" si="42"/>
        <v/>
      </c>
      <c r="BW139" s="169" t="str">
        <f t="shared" si="43"/>
        <v/>
      </c>
      <c r="BX139" s="165" t="e">
        <v>#NAME?</v>
      </c>
      <c r="BY139" s="157"/>
      <c r="BZ139" s="170" t="e">
        <v>#NAME?</v>
      </c>
      <c r="CA139" s="170" t="e">
        <v>#NAME?</v>
      </c>
      <c r="CB139" s="157"/>
      <c r="CC139" s="170" t="e">
        <v>#NAME?</v>
      </c>
      <c r="CD139" s="171" t="e">
        <f t="shared" si="55"/>
        <v>#NAME?</v>
      </c>
      <c r="CE139" s="157" t="e">
        <f t="shared" si="56"/>
        <v>#NAME?</v>
      </c>
      <c r="CF139" s="165" t="e">
        <f t="shared" si="57"/>
        <v>#NAME?</v>
      </c>
      <c r="CG139" s="172" t="e">
        <v>#NAME?</v>
      </c>
      <c r="CH139" s="172" t="e">
        <v>#NAME?</v>
      </c>
      <c r="CI139" s="173" t="e">
        <v>#NAME?</v>
      </c>
      <c r="CJ139" s="173"/>
      <c r="CK139" s="172" t="e">
        <v>#NAME?</v>
      </c>
      <c r="CL139" s="172" t="e">
        <v>#NAME?</v>
      </c>
      <c r="CM139" s="173" t="e">
        <f t="shared" si="58"/>
        <v>#NAME?</v>
      </c>
      <c r="CN139" s="172">
        <f t="shared" si="59"/>
        <v>16</v>
      </c>
      <c r="CO139" s="173">
        <f t="shared" si="44"/>
        <v>0</v>
      </c>
      <c r="CP139" s="174">
        <f t="shared" si="60"/>
        <v>5</v>
      </c>
      <c r="CQ139" s="172" t="e">
        <f t="shared" si="67"/>
        <v>#NAME?</v>
      </c>
      <c r="CR139" s="173"/>
      <c r="CS139" s="175" t="e">
        <f t="shared" si="61"/>
        <v>#NAME?</v>
      </c>
      <c r="CT139" s="173" t="e">
        <f t="shared" si="62"/>
        <v>#NAME?</v>
      </c>
      <c r="CU139" s="173" t="e">
        <f t="shared" si="63"/>
        <v>#NAME?</v>
      </c>
      <c r="CV139" s="172" t="e">
        <f t="shared" si="64"/>
        <v>#NAME?</v>
      </c>
      <c r="CW139" s="173" t="e">
        <v>#NAME?</v>
      </c>
      <c r="CX139" s="173" t="e">
        <f t="shared" si="65"/>
        <v>#NAME?</v>
      </c>
      <c r="CY139" s="176">
        <f t="shared" si="66"/>
        <v>0</v>
      </c>
      <c r="CZ139" s="181" t="e">
        <f t="shared" si="37"/>
        <v>#NAME?</v>
      </c>
      <c r="DA139" s="182" t="e">
        <f t="shared" si="38"/>
        <v>#NAME?</v>
      </c>
      <c r="DB139" s="183" t="e">
        <f t="shared" si="39"/>
        <v>#NAME?</v>
      </c>
      <c r="DF139" s="180" t="e">
        <f t="shared" si="68"/>
        <v>#NAME?</v>
      </c>
    </row>
    <row r="140" spans="1:110">
      <c r="A140" s="73" t="s">
        <v>6</v>
      </c>
      <c r="B140" s="60" t="s">
        <v>434</v>
      </c>
      <c r="C140" s="61" t="s">
        <v>435</v>
      </c>
      <c r="D140" s="62">
        <v>18040</v>
      </c>
      <c r="E140" s="64">
        <v>0</v>
      </c>
      <c r="F140" s="65">
        <v>42367</v>
      </c>
      <c r="G140" s="66" t="s">
        <v>385</v>
      </c>
      <c r="H140" s="66" t="s">
        <v>137</v>
      </c>
      <c r="I140" s="67" t="s">
        <v>122</v>
      </c>
      <c r="J140" s="67" t="s">
        <v>119</v>
      </c>
      <c r="K140" s="67">
        <v>0</v>
      </c>
      <c r="L140" s="67" t="s">
        <v>117</v>
      </c>
      <c r="M140" s="67">
        <v>1</v>
      </c>
      <c r="N140" s="67"/>
      <c r="O140" s="68" t="s">
        <v>118</v>
      </c>
      <c r="P140" s="69" t="s">
        <v>119</v>
      </c>
      <c r="Q140" s="69"/>
      <c r="R140" s="70">
        <v>0</v>
      </c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155">
        <f t="shared" si="45"/>
        <v>12</v>
      </c>
      <c r="BC140" s="156">
        <v>12</v>
      </c>
      <c r="BD140" s="157">
        <f t="shared" si="46"/>
        <v>0</v>
      </c>
      <c r="BE140" s="155">
        <f t="shared" si="47"/>
        <v>0</v>
      </c>
      <c r="BF140" s="157">
        <f t="shared" si="48"/>
        <v>0</v>
      </c>
      <c r="BG140" s="155">
        <f t="shared" si="49"/>
        <v>0</v>
      </c>
      <c r="BH140" s="155"/>
      <c r="BI140" s="157">
        <f t="shared" si="40"/>
        <v>96</v>
      </c>
      <c r="BJ140" s="157"/>
      <c r="BK140" s="157"/>
      <c r="BL140" s="157"/>
      <c r="BM140" s="161" t="e">
        <v>#NAME?</v>
      </c>
      <c r="BN140" s="162" t="e">
        <f t="shared" si="50"/>
        <v>#NAME?</v>
      </c>
      <c r="BO140" s="163">
        <f t="shared" si="51"/>
        <v>0</v>
      </c>
      <c r="BP140" s="164" t="e">
        <f t="shared" si="52"/>
        <v>#NAME?</v>
      </c>
      <c r="BQ140" s="165" t="e">
        <v>#NAME?</v>
      </c>
      <c r="BR140" s="166"/>
      <c r="BS140" s="167" t="str">
        <f t="shared" si="53"/>
        <v xml:space="preserve"> </v>
      </c>
      <c r="BT140" s="168" t="str">
        <f t="shared" si="54"/>
        <v/>
      </c>
      <c r="BU140" s="168" t="str">
        <f t="shared" si="41"/>
        <v/>
      </c>
      <c r="BV140" s="168" t="str">
        <f t="shared" si="42"/>
        <v/>
      </c>
      <c r="BW140" s="169" t="str">
        <f t="shared" si="43"/>
        <v/>
      </c>
      <c r="BX140" s="165" t="e">
        <v>#NAME?</v>
      </c>
      <c r="BY140" s="157"/>
      <c r="BZ140" s="170" t="e">
        <v>#NAME?</v>
      </c>
      <c r="CA140" s="170" t="e">
        <v>#NAME?</v>
      </c>
      <c r="CB140" s="157"/>
      <c r="CC140" s="170" t="e">
        <v>#NAME?</v>
      </c>
      <c r="CD140" s="171" t="e">
        <f t="shared" si="55"/>
        <v>#NAME?</v>
      </c>
      <c r="CE140" s="157" t="e">
        <f t="shared" si="56"/>
        <v>#NAME?</v>
      </c>
      <c r="CF140" s="165" t="e">
        <f t="shared" si="57"/>
        <v>#NAME?</v>
      </c>
      <c r="CG140" s="172" t="e">
        <v>#NAME?</v>
      </c>
      <c r="CH140" s="172" t="e">
        <v>#NAME?</v>
      </c>
      <c r="CI140" s="173" t="e">
        <v>#NAME?</v>
      </c>
      <c r="CJ140" s="173"/>
      <c r="CK140" s="172" t="e">
        <v>#NAME?</v>
      </c>
      <c r="CL140" s="172" t="e">
        <v>#NAME?</v>
      </c>
      <c r="CM140" s="173" t="e">
        <f t="shared" si="58"/>
        <v>#NAME?</v>
      </c>
      <c r="CN140" s="172">
        <f t="shared" si="59"/>
        <v>16</v>
      </c>
      <c r="CO140" s="173">
        <f t="shared" si="44"/>
        <v>0</v>
      </c>
      <c r="CP140" s="174">
        <f t="shared" si="60"/>
        <v>5</v>
      </c>
      <c r="CQ140" s="172" t="e">
        <f t="shared" si="67"/>
        <v>#NAME?</v>
      </c>
      <c r="CR140" s="173"/>
      <c r="CS140" s="175" t="e">
        <f t="shared" si="61"/>
        <v>#NAME?</v>
      </c>
      <c r="CT140" s="173" t="e">
        <f t="shared" si="62"/>
        <v>#NAME?</v>
      </c>
      <c r="CU140" s="173" t="e">
        <f t="shared" si="63"/>
        <v>#NAME?</v>
      </c>
      <c r="CV140" s="172" t="e">
        <f t="shared" si="64"/>
        <v>#NAME?</v>
      </c>
      <c r="CW140" s="173" t="e">
        <v>#NAME?</v>
      </c>
      <c r="CX140" s="173" t="e">
        <f t="shared" si="65"/>
        <v>#NAME?</v>
      </c>
      <c r="CY140" s="176">
        <f t="shared" si="66"/>
        <v>0</v>
      </c>
      <c r="CZ140" s="181" t="e">
        <f t="shared" si="37"/>
        <v>#NAME?</v>
      </c>
      <c r="DA140" s="182" t="e">
        <f t="shared" si="38"/>
        <v>#NAME?</v>
      </c>
      <c r="DB140" s="183" t="e">
        <f t="shared" si="39"/>
        <v>#NAME?</v>
      </c>
      <c r="DF140" s="180" t="e">
        <f t="shared" si="68"/>
        <v>#NAME?</v>
      </c>
    </row>
    <row r="141" spans="1:110">
      <c r="A141" s="73" t="s">
        <v>6</v>
      </c>
      <c r="B141" s="60" t="s">
        <v>436</v>
      </c>
      <c r="C141" s="61" t="s">
        <v>437</v>
      </c>
      <c r="D141" s="62">
        <v>17600</v>
      </c>
      <c r="E141" s="64">
        <v>0</v>
      </c>
      <c r="F141" s="65">
        <v>42367</v>
      </c>
      <c r="G141" s="66" t="s">
        <v>385</v>
      </c>
      <c r="H141" s="66" t="s">
        <v>137</v>
      </c>
      <c r="I141" s="67" t="s">
        <v>122</v>
      </c>
      <c r="J141" s="67" t="s">
        <v>119</v>
      </c>
      <c r="K141" s="67">
        <v>0</v>
      </c>
      <c r="L141" s="67" t="s">
        <v>117</v>
      </c>
      <c r="M141" s="67">
        <v>1</v>
      </c>
      <c r="N141" s="67"/>
      <c r="O141" s="68" t="s">
        <v>118</v>
      </c>
      <c r="P141" s="69" t="s">
        <v>119</v>
      </c>
      <c r="Q141" s="69"/>
      <c r="R141" s="70">
        <v>0</v>
      </c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155">
        <f t="shared" si="45"/>
        <v>12</v>
      </c>
      <c r="BC141" s="156">
        <v>12</v>
      </c>
      <c r="BD141" s="157">
        <f t="shared" si="46"/>
        <v>0</v>
      </c>
      <c r="BE141" s="155">
        <f t="shared" si="47"/>
        <v>0</v>
      </c>
      <c r="BF141" s="157">
        <f t="shared" si="48"/>
        <v>0</v>
      </c>
      <c r="BG141" s="155">
        <f t="shared" si="49"/>
        <v>0</v>
      </c>
      <c r="BH141" s="155"/>
      <c r="BI141" s="157">
        <f t="shared" si="40"/>
        <v>96</v>
      </c>
      <c r="BJ141" s="157"/>
      <c r="BK141" s="157"/>
      <c r="BL141" s="157"/>
      <c r="BM141" s="161" t="e">
        <v>#NAME?</v>
      </c>
      <c r="BN141" s="162" t="e">
        <f t="shared" si="50"/>
        <v>#NAME?</v>
      </c>
      <c r="BO141" s="163">
        <f t="shared" si="51"/>
        <v>0</v>
      </c>
      <c r="BP141" s="164" t="e">
        <f t="shared" si="52"/>
        <v>#NAME?</v>
      </c>
      <c r="BQ141" s="165" t="e">
        <v>#NAME?</v>
      </c>
      <c r="BR141" s="166"/>
      <c r="BS141" s="167" t="str">
        <f t="shared" si="53"/>
        <v xml:space="preserve"> </v>
      </c>
      <c r="BT141" s="168" t="str">
        <f t="shared" si="54"/>
        <v/>
      </c>
      <c r="BU141" s="168" t="str">
        <f t="shared" si="41"/>
        <v/>
      </c>
      <c r="BV141" s="168" t="str">
        <f t="shared" si="42"/>
        <v/>
      </c>
      <c r="BW141" s="169" t="str">
        <f t="shared" si="43"/>
        <v/>
      </c>
      <c r="BX141" s="165" t="e">
        <v>#NAME?</v>
      </c>
      <c r="BY141" s="157"/>
      <c r="BZ141" s="170" t="e">
        <v>#NAME?</v>
      </c>
      <c r="CA141" s="170" t="e">
        <v>#NAME?</v>
      </c>
      <c r="CB141" s="157"/>
      <c r="CC141" s="170" t="e">
        <v>#NAME?</v>
      </c>
      <c r="CD141" s="171" t="e">
        <f t="shared" si="55"/>
        <v>#NAME?</v>
      </c>
      <c r="CE141" s="157" t="e">
        <f t="shared" si="56"/>
        <v>#NAME?</v>
      </c>
      <c r="CF141" s="165" t="e">
        <f t="shared" si="57"/>
        <v>#NAME?</v>
      </c>
      <c r="CG141" s="172" t="e">
        <v>#NAME?</v>
      </c>
      <c r="CH141" s="172" t="e">
        <v>#NAME?</v>
      </c>
      <c r="CI141" s="173" t="e">
        <v>#NAME?</v>
      </c>
      <c r="CJ141" s="173"/>
      <c r="CK141" s="172" t="e">
        <v>#NAME?</v>
      </c>
      <c r="CL141" s="172" t="e">
        <v>#NAME?</v>
      </c>
      <c r="CM141" s="173" t="e">
        <f t="shared" si="58"/>
        <v>#NAME?</v>
      </c>
      <c r="CN141" s="172">
        <f t="shared" si="59"/>
        <v>16</v>
      </c>
      <c r="CO141" s="173">
        <f t="shared" si="44"/>
        <v>0</v>
      </c>
      <c r="CP141" s="174">
        <f t="shared" si="60"/>
        <v>5</v>
      </c>
      <c r="CQ141" s="172" t="e">
        <f t="shared" si="67"/>
        <v>#NAME?</v>
      </c>
      <c r="CR141" s="173"/>
      <c r="CS141" s="175" t="e">
        <f t="shared" si="61"/>
        <v>#NAME?</v>
      </c>
      <c r="CT141" s="173" t="e">
        <f t="shared" si="62"/>
        <v>#NAME?</v>
      </c>
      <c r="CU141" s="173" t="e">
        <f t="shared" si="63"/>
        <v>#NAME?</v>
      </c>
      <c r="CV141" s="172" t="e">
        <f t="shared" si="64"/>
        <v>#NAME?</v>
      </c>
      <c r="CW141" s="173" t="e">
        <v>#NAME?</v>
      </c>
      <c r="CX141" s="173" t="e">
        <f t="shared" si="65"/>
        <v>#NAME?</v>
      </c>
      <c r="CY141" s="176">
        <f t="shared" si="66"/>
        <v>0</v>
      </c>
      <c r="CZ141" s="181" t="e">
        <f t="shared" si="37"/>
        <v>#NAME?</v>
      </c>
      <c r="DA141" s="182" t="e">
        <f t="shared" si="38"/>
        <v>#NAME?</v>
      </c>
      <c r="DB141" s="183" t="e">
        <f t="shared" si="39"/>
        <v>#NAME?</v>
      </c>
      <c r="DF141" s="180" t="e">
        <f t="shared" si="68"/>
        <v>#NAME?</v>
      </c>
    </row>
    <row r="142" spans="1:110">
      <c r="A142" s="73" t="s">
        <v>6</v>
      </c>
      <c r="B142" s="60" t="s">
        <v>438</v>
      </c>
      <c r="C142" s="61" t="s">
        <v>439</v>
      </c>
      <c r="D142" s="62">
        <v>19735</v>
      </c>
      <c r="E142" s="64">
        <v>0</v>
      </c>
      <c r="F142" s="65">
        <v>42367</v>
      </c>
      <c r="G142" s="66" t="s">
        <v>385</v>
      </c>
      <c r="H142" s="66" t="s">
        <v>137</v>
      </c>
      <c r="I142" s="67" t="s">
        <v>114</v>
      </c>
      <c r="J142" s="67" t="s">
        <v>115</v>
      </c>
      <c r="K142" s="67" t="s">
        <v>440</v>
      </c>
      <c r="L142" s="67" t="s">
        <v>117</v>
      </c>
      <c r="M142" s="67">
        <v>1</v>
      </c>
      <c r="N142" s="67"/>
      <c r="O142" s="68" t="s">
        <v>118</v>
      </c>
      <c r="P142" s="69" t="s">
        <v>119</v>
      </c>
      <c r="Q142" s="69"/>
      <c r="R142" s="70">
        <v>0</v>
      </c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155">
        <f t="shared" si="45"/>
        <v>24</v>
      </c>
      <c r="BC142" s="156">
        <v>24</v>
      </c>
      <c r="BD142" s="157">
        <f t="shared" si="46"/>
        <v>0</v>
      </c>
      <c r="BE142" s="155">
        <f t="shared" si="47"/>
        <v>0</v>
      </c>
      <c r="BF142" s="157">
        <f t="shared" si="48"/>
        <v>0</v>
      </c>
      <c r="BG142" s="155">
        <f t="shared" si="49"/>
        <v>0</v>
      </c>
      <c r="BH142" s="155"/>
      <c r="BI142" s="157">
        <f t="shared" si="40"/>
        <v>192</v>
      </c>
      <c r="BJ142" s="157"/>
      <c r="BK142" s="157"/>
      <c r="BL142" s="157"/>
      <c r="BM142" s="161" t="e">
        <v>#NAME?</v>
      </c>
      <c r="BN142" s="162" t="e">
        <f t="shared" si="50"/>
        <v>#NAME?</v>
      </c>
      <c r="BO142" s="163">
        <f t="shared" si="51"/>
        <v>0</v>
      </c>
      <c r="BP142" s="164" t="e">
        <f t="shared" si="52"/>
        <v>#NAME?</v>
      </c>
      <c r="BQ142" s="165" t="e">
        <v>#NAME?</v>
      </c>
      <c r="BR142" s="166"/>
      <c r="BS142" s="167" t="str">
        <f t="shared" si="53"/>
        <v xml:space="preserve"> </v>
      </c>
      <c r="BT142" s="168" t="str">
        <f t="shared" si="54"/>
        <v/>
      </c>
      <c r="BU142" s="168" t="str">
        <f t="shared" si="41"/>
        <v/>
      </c>
      <c r="BV142" s="168" t="str">
        <f t="shared" si="42"/>
        <v/>
      </c>
      <c r="BW142" s="169" t="str">
        <f t="shared" si="43"/>
        <v/>
      </c>
      <c r="BX142" s="165" t="e">
        <v>#NAME?</v>
      </c>
      <c r="BY142" s="157"/>
      <c r="BZ142" s="170" t="e">
        <v>#NAME?</v>
      </c>
      <c r="CA142" s="170" t="e">
        <v>#NAME?</v>
      </c>
      <c r="CB142" s="157"/>
      <c r="CC142" s="170" t="e">
        <v>#NAME?</v>
      </c>
      <c r="CD142" s="171" t="e">
        <f t="shared" si="55"/>
        <v>#NAME?</v>
      </c>
      <c r="CE142" s="157" t="e">
        <f t="shared" si="56"/>
        <v>#NAME?</v>
      </c>
      <c r="CF142" s="165" t="e">
        <f t="shared" si="57"/>
        <v>#NAME?</v>
      </c>
      <c r="CG142" s="172" t="e">
        <v>#NAME?</v>
      </c>
      <c r="CH142" s="172" t="e">
        <v>#NAME?</v>
      </c>
      <c r="CI142" s="173" t="e">
        <v>#NAME?</v>
      </c>
      <c r="CJ142" s="173"/>
      <c r="CK142" s="172" t="e">
        <v>#NAME?</v>
      </c>
      <c r="CL142" s="172" t="e">
        <v>#NAME?</v>
      </c>
      <c r="CM142" s="173" t="e">
        <f t="shared" si="58"/>
        <v>#NAME?</v>
      </c>
      <c r="CN142" s="172">
        <f t="shared" si="59"/>
        <v>32</v>
      </c>
      <c r="CO142" s="173">
        <f t="shared" si="44"/>
        <v>0</v>
      </c>
      <c r="CP142" s="174">
        <f t="shared" si="60"/>
        <v>5</v>
      </c>
      <c r="CQ142" s="172" t="e">
        <f t="shared" si="67"/>
        <v>#NAME?</v>
      </c>
      <c r="CR142" s="173"/>
      <c r="CS142" s="175" t="e">
        <f t="shared" si="61"/>
        <v>#NAME?</v>
      </c>
      <c r="CT142" s="173" t="e">
        <f t="shared" si="62"/>
        <v>#NAME?</v>
      </c>
      <c r="CU142" s="173" t="e">
        <f t="shared" si="63"/>
        <v>#NAME?</v>
      </c>
      <c r="CV142" s="172" t="e">
        <f t="shared" si="64"/>
        <v>#NAME?</v>
      </c>
      <c r="CW142" s="173" t="e">
        <v>#NAME?</v>
      </c>
      <c r="CX142" s="173" t="e">
        <f t="shared" si="65"/>
        <v>#NAME?</v>
      </c>
      <c r="CY142" s="176">
        <f t="shared" si="66"/>
        <v>0</v>
      </c>
      <c r="CZ142" s="181" t="e">
        <f t="shared" ref="CZ142:CZ205" si="69">IF(AND(CE142=2,H142="EMPLEADO"),(CD142-SUM(BX142:CA142)),IF(AND(CE142=2,H142&lt;&gt;"EMPLEADO"),(CD142-SUM(BW142:CA142)),""))</f>
        <v>#NAME?</v>
      </c>
      <c r="DA142" s="182" t="e">
        <f t="shared" ref="DA142:DA205" si="70">IF(AND(CE142=2,H142&lt;&gt;"EMPLEADO"),(CG142+CL142+CW142),IF(AND(CE142=2,H142="EMPLEADO"),CG142,""))</f>
        <v>#NAME?</v>
      </c>
      <c r="DB142" s="183" t="e">
        <f t="shared" ref="DB142:DB205" si="71">IF(CE142=2,CH142+CK142,"")</f>
        <v>#NAME?</v>
      </c>
      <c r="DF142" s="180" t="e">
        <f t="shared" si="68"/>
        <v>#NAME?</v>
      </c>
    </row>
    <row r="143" spans="1:110">
      <c r="A143" s="73" t="s">
        <v>6</v>
      </c>
      <c r="B143" s="60" t="s">
        <v>441</v>
      </c>
      <c r="C143" s="61" t="s">
        <v>442</v>
      </c>
      <c r="D143" s="62">
        <v>22681</v>
      </c>
      <c r="E143" s="64">
        <v>0</v>
      </c>
      <c r="F143" s="65">
        <v>42367</v>
      </c>
      <c r="G143" s="66" t="s">
        <v>385</v>
      </c>
      <c r="H143" s="66" t="s">
        <v>137</v>
      </c>
      <c r="I143" s="67" t="s">
        <v>122</v>
      </c>
      <c r="J143" s="67" t="s">
        <v>119</v>
      </c>
      <c r="K143" s="67">
        <v>0</v>
      </c>
      <c r="L143" s="67" t="s">
        <v>117</v>
      </c>
      <c r="M143" s="67">
        <v>1</v>
      </c>
      <c r="N143" s="67"/>
      <c r="O143" s="68" t="s">
        <v>118</v>
      </c>
      <c r="P143" s="69" t="s">
        <v>119</v>
      </c>
      <c r="Q143" s="69"/>
      <c r="R143" s="70">
        <v>0</v>
      </c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155">
        <f t="shared" si="45"/>
        <v>12</v>
      </c>
      <c r="BC143" s="156">
        <v>12</v>
      </c>
      <c r="BD143" s="157">
        <f t="shared" si="46"/>
        <v>0</v>
      </c>
      <c r="BE143" s="155">
        <f t="shared" si="47"/>
        <v>0</v>
      </c>
      <c r="BF143" s="157">
        <f t="shared" si="48"/>
        <v>0</v>
      </c>
      <c r="BG143" s="155">
        <f t="shared" si="49"/>
        <v>0</v>
      </c>
      <c r="BH143" s="155"/>
      <c r="BI143" s="157">
        <f t="shared" ref="BI143:BI206" si="72">+BC143*8</f>
        <v>96</v>
      </c>
      <c r="BJ143" s="157"/>
      <c r="BK143" s="157"/>
      <c r="BL143" s="157"/>
      <c r="BM143" s="161" t="e">
        <v>#NAME?</v>
      </c>
      <c r="BN143" s="162" t="e">
        <f t="shared" si="50"/>
        <v>#NAME?</v>
      </c>
      <c r="BO143" s="163">
        <f t="shared" si="51"/>
        <v>0</v>
      </c>
      <c r="BP143" s="164" t="e">
        <f t="shared" si="52"/>
        <v>#NAME?</v>
      </c>
      <c r="BQ143" s="165" t="e">
        <v>#NAME?</v>
      </c>
      <c r="BR143" s="166"/>
      <c r="BS143" s="167" t="str">
        <f t="shared" si="53"/>
        <v xml:space="preserve"> </v>
      </c>
      <c r="BT143" s="168" t="str">
        <f t="shared" si="54"/>
        <v/>
      </c>
      <c r="BU143" s="168" t="str">
        <f t="shared" ref="BU143:BU206" si="73">IF(AND(B143&gt;0,BK143&gt;0),((BM143/8)*(BK143*2)),"")</f>
        <v/>
      </c>
      <c r="BV143" s="168" t="str">
        <f t="shared" ref="BV143:BV206" si="74">IF(AND(B143&gt;0,BL143&gt;0),((BM143/8)*(BL143*1.35)),"")</f>
        <v/>
      </c>
      <c r="BW143" s="169" t="str">
        <f t="shared" ref="BW143:BW206" si="75">IF(AND(R143&gt;=1,H143="EMPLEADO"),$BW$12*10%,IF(AND(H143="PEON",R143&gt;=1),(BM143*30/360*BB143*R143),IF(AND(H143="OFICIAL",R143&gt;=1),(BM143*30/360*BB143*R143),IF(AND(H143="OPERARIO",R143&gt;=1),(BM143*30/360*BB143*R143),""))))</f>
        <v/>
      </c>
      <c r="BX143" s="165" t="e">
        <v>#NAME?</v>
      </c>
      <c r="BY143" s="157"/>
      <c r="BZ143" s="170" t="e">
        <v>#NAME?</v>
      </c>
      <c r="CA143" s="170" t="e">
        <v>#NAME?</v>
      </c>
      <c r="CB143" s="157"/>
      <c r="CC143" s="170" t="e">
        <v>#NAME?</v>
      </c>
      <c r="CD143" s="171" t="e">
        <f t="shared" si="55"/>
        <v>#NAME?</v>
      </c>
      <c r="CE143" s="157" t="e">
        <f t="shared" si="56"/>
        <v>#NAME?</v>
      </c>
      <c r="CF143" s="165" t="e">
        <f t="shared" si="57"/>
        <v>#NAME?</v>
      </c>
      <c r="CG143" s="172" t="e">
        <v>#NAME?</v>
      </c>
      <c r="CH143" s="172" t="e">
        <v>#NAME?</v>
      </c>
      <c r="CI143" s="173" t="e">
        <v>#NAME?</v>
      </c>
      <c r="CJ143" s="173"/>
      <c r="CK143" s="172" t="e">
        <v>#NAME?</v>
      </c>
      <c r="CL143" s="172" t="e">
        <v>#NAME?</v>
      </c>
      <c r="CM143" s="173" t="e">
        <f t="shared" si="58"/>
        <v>#NAME?</v>
      </c>
      <c r="CN143" s="172">
        <f t="shared" si="59"/>
        <v>16</v>
      </c>
      <c r="CO143" s="173">
        <f t="shared" ref="CO143:CO206" si="76">IF(AND(B143&lt;&gt;"",N143&lt;&gt;"",BB143&gt;=5,BB143&lt;=17),15,0)</f>
        <v>0</v>
      </c>
      <c r="CP143" s="174">
        <f t="shared" si="60"/>
        <v>5</v>
      </c>
      <c r="CQ143" s="172" t="e">
        <f t="shared" si="67"/>
        <v>#NAME?</v>
      </c>
      <c r="CR143" s="173"/>
      <c r="CS143" s="175" t="e">
        <f t="shared" si="61"/>
        <v>#NAME?</v>
      </c>
      <c r="CT143" s="173" t="e">
        <f t="shared" si="62"/>
        <v>#NAME?</v>
      </c>
      <c r="CU143" s="173" t="e">
        <f t="shared" si="63"/>
        <v>#NAME?</v>
      </c>
      <c r="CV143" s="172" t="e">
        <f t="shared" si="64"/>
        <v>#NAME?</v>
      </c>
      <c r="CW143" s="173" t="e">
        <v>#NAME?</v>
      </c>
      <c r="CX143" s="173" t="e">
        <f t="shared" si="65"/>
        <v>#NAME?</v>
      </c>
      <c r="CY143" s="176">
        <f t="shared" si="66"/>
        <v>0</v>
      </c>
      <c r="CZ143" s="181" t="e">
        <f t="shared" si="69"/>
        <v>#NAME?</v>
      </c>
      <c r="DA143" s="182" t="e">
        <f t="shared" si="70"/>
        <v>#NAME?</v>
      </c>
      <c r="DB143" s="183" t="e">
        <f t="shared" si="71"/>
        <v>#NAME?</v>
      </c>
      <c r="DF143" s="180" t="e">
        <f t="shared" si="68"/>
        <v>#NAME?</v>
      </c>
    </row>
    <row r="144" spans="1:110">
      <c r="A144" s="73" t="s">
        <v>6</v>
      </c>
      <c r="B144" s="60" t="s">
        <v>443</v>
      </c>
      <c r="C144" s="61" t="s">
        <v>444</v>
      </c>
      <c r="D144" s="62">
        <v>22589</v>
      </c>
      <c r="E144" s="64">
        <v>0</v>
      </c>
      <c r="F144" s="65">
        <v>42367</v>
      </c>
      <c r="G144" s="66" t="s">
        <v>385</v>
      </c>
      <c r="H144" s="66" t="s">
        <v>137</v>
      </c>
      <c r="I144" s="67" t="s">
        <v>122</v>
      </c>
      <c r="J144" s="67" t="s">
        <v>119</v>
      </c>
      <c r="K144" s="67">
        <v>0</v>
      </c>
      <c r="L144" s="67" t="s">
        <v>117</v>
      </c>
      <c r="M144" s="67">
        <v>1</v>
      </c>
      <c r="N144" s="67"/>
      <c r="O144" s="68" t="s">
        <v>118</v>
      </c>
      <c r="P144" s="69" t="s">
        <v>119</v>
      </c>
      <c r="Q144" s="69"/>
      <c r="R144" s="70">
        <v>0</v>
      </c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155">
        <f t="shared" ref="BB144:BB207" si="77">IF(B144&lt;&gt;"",COUNTIF(S144:BA144,"A")+COUNTIF(S144:BA144,"S")+BC144,"")</f>
        <v>12</v>
      </c>
      <c r="BC144" s="156">
        <v>12</v>
      </c>
      <c r="BD144" s="157">
        <f t="shared" ref="BD144:BD207" si="78">IF(B144&lt;&gt;"",COUNTIF(S144:BA144,"D"),"")</f>
        <v>0</v>
      </c>
      <c r="BE144" s="155">
        <f t="shared" ref="BE144:BE207" si="79">IF(B144&lt;&gt;"",COUNTIF(S144:BA144,"F"),"")</f>
        <v>0</v>
      </c>
      <c r="BF144" s="157">
        <f t="shared" ref="BF144:BF207" si="80">IF(B144&lt;&gt;"",COUNTIF(S144:BA144,"X"),"")</f>
        <v>0</v>
      </c>
      <c r="BG144" s="155">
        <f t="shared" ref="BG144:BG207" si="81">IF(BB144&lt;&gt;"",(COUNTIFS(S144:BA144,"A")+COUNTIFS(S144:BA144,"D")+COUNTIFS(S144:BA144,"F")+COUNTIFS(S144:BA144,"S")),"")</f>
        <v>0</v>
      </c>
      <c r="BH144" s="155"/>
      <c r="BI144" s="157">
        <f t="shared" si="72"/>
        <v>96</v>
      </c>
      <c r="BJ144" s="157"/>
      <c r="BK144" s="157"/>
      <c r="BL144" s="157"/>
      <c r="BM144" s="161" t="e">
        <v>#NAME?</v>
      </c>
      <c r="BN144" s="162" t="e">
        <f t="shared" ref="BN144:BN207" si="82">IF(AND(H144&lt;&gt;"EVENTUAL",O144="HABIL",BM144&lt;&gt;""),BB144*BM144,"")</f>
        <v>#NAME?</v>
      </c>
      <c r="BO144" s="163">
        <f t="shared" ref="BO144:BO207" si="83">IF(AND(H144="EVENTUAL",O144="HABIL",B144&lt;&gt;""),P144,0)</f>
        <v>0</v>
      </c>
      <c r="BP144" s="164" t="e">
        <f t="shared" ref="BP144:BP207" si="84">IF(AND(BB144&gt;0,O144="HABIL",BM144&lt;&gt;"",H144&lt;&gt;"EMPLEADO"),(BM144/6*BB144)," ")</f>
        <v>#NAME?</v>
      </c>
      <c r="BQ144" s="165" t="e">
        <v>#NAME?</v>
      </c>
      <c r="BR144" s="166"/>
      <c r="BS144" s="167" t="str">
        <f t="shared" ref="BS144:BS207" si="85">IF(AND(BF144&gt;0,O144="HABIL"),(P144/$B$1*-BF144)," ")</f>
        <v xml:space="preserve"> </v>
      </c>
      <c r="BT144" s="168" t="str">
        <f t="shared" ref="BT144:BT207" si="86">IF(AND(B144&gt;0,BJ144&gt;0),((BM144/8)*(BJ144*1.6)),"")</f>
        <v/>
      </c>
      <c r="BU144" s="168" t="str">
        <f t="shared" si="73"/>
        <v/>
      </c>
      <c r="BV144" s="168" t="str">
        <f t="shared" si="74"/>
        <v/>
      </c>
      <c r="BW144" s="169" t="str">
        <f t="shared" si="75"/>
        <v/>
      </c>
      <c r="BX144" s="165" t="e">
        <v>#NAME?</v>
      </c>
      <c r="BY144" s="157"/>
      <c r="BZ144" s="170" t="e">
        <v>#NAME?</v>
      </c>
      <c r="CA144" s="170" t="e">
        <v>#NAME?</v>
      </c>
      <c r="CB144" s="157"/>
      <c r="CC144" s="170" t="e">
        <v>#NAME?</v>
      </c>
      <c r="CD144" s="171" t="e">
        <f t="shared" ref="CD144:CD207" si="87">IF(AND(B144&lt;&gt;"",O144="HABIL"),(SUM(BN144:CC144)-BO144),0)</f>
        <v>#NAME?</v>
      </c>
      <c r="CE144" s="157" t="e">
        <f t="shared" ref="CE144:CE207" si="88">IF(AND(CD144&gt;0,I144="ONP"),1,IF(AND(CD144&gt;0,I144&lt;&gt;"ONP"),2,""))</f>
        <v>#NAME?</v>
      </c>
      <c r="CF144" s="165" t="e">
        <f t="shared" ref="CF144:CF207" si="89">IF(AND(CE144=1,O144="HABIL",H144="EMPLEADO"),(CD144-SUM(BX144:CA144))*$CF$13,IF(AND(CE144=1,O144="HABIL",H144&lt;&gt;"EMPLEADO"),(CD144-SUM(BW144:CA144))*$CF$13,0))</f>
        <v>#NAME?</v>
      </c>
      <c r="CG144" s="172" t="e">
        <v>#NAME?</v>
      </c>
      <c r="CH144" s="172" t="e">
        <v>#NAME?</v>
      </c>
      <c r="CI144" s="173" t="e">
        <v>#NAME?</v>
      </c>
      <c r="CJ144" s="173"/>
      <c r="CK144" s="172" t="e">
        <v>#NAME?</v>
      </c>
      <c r="CL144" s="172" t="e">
        <v>#NAME?</v>
      </c>
      <c r="CM144" s="173" t="e">
        <f t="shared" ref="CM144:CM207" si="90">IF(CE144=2,SUM(CG144:CK144)-SUM(CI144:CJ144),"")</f>
        <v>#NAME?</v>
      </c>
      <c r="CN144" s="172">
        <f t="shared" ref="CN144:CN207" si="91">IF(AND(B144&lt;&gt;"",O144&lt;&gt;"EMPLEADO",BB144&gt;=1,BB144&lt;=7),10/7*BB144,IF(AND(B144&lt;&gt;"",O144&lt;&gt;"EMPLEADO",BB144&gt;=8,BB144&lt;=30),40/30*BB144,0))</f>
        <v>16</v>
      </c>
      <c r="CO144" s="173">
        <f t="shared" si="76"/>
        <v>0</v>
      </c>
      <c r="CP144" s="174">
        <f t="shared" ref="CP144:CP207" si="92">IF(AND(B144&lt;&gt;"",L144="1",O144="HABIL",BB144&gt;0),5,"")</f>
        <v>5</v>
      </c>
      <c r="CQ144" s="172" t="e">
        <f t="shared" si="67"/>
        <v>#NAME?</v>
      </c>
      <c r="CR144" s="173"/>
      <c r="CS144" s="175" t="e">
        <f t="shared" ref="CS144:CS207" si="93">SUM(CF144:CL144)+SUM(CN144:CQ144)-SUM(CI144:CJ144)</f>
        <v>#NAME?</v>
      </c>
      <c r="CT144" s="173" t="e">
        <f t="shared" ref="CT144:CT207" si="94">IF(AND(B144&lt;&gt;"",O144&lt;&gt;"",BB144&lt;&gt;""),CD144-CS144,"")</f>
        <v>#NAME?</v>
      </c>
      <c r="CU144" s="173" t="e">
        <f t="shared" ref="CU144:CU207" si="95">IF(AND(BB144&lt;&gt;"",H144="EMPLEADO",(CD144-SUM(BX144:CA144))*9%&lt;67.5,(CD144-SUM(BX144:CA144))*9%&lt;&gt;0),67.5,IF(AND(BB144&lt;&gt;"",H144&lt;&gt;"EMPLEADO",(CD144-SUM(BW144:CA144))*9%&lt;67.5,(CD144-SUM(BW144:CA144))*9%&lt;&gt;0),67.5,(CD144-SUM(BX144:CA144))*9%))</f>
        <v>#NAME?</v>
      </c>
      <c r="CV144" s="172" t="e">
        <f t="shared" ref="CV144:CV207" si="96">IF(AND(B144&lt;&gt;"",H144&lt;&gt;"EMPLEADO",O144="HABIL",M144=1),(CD144-SUM(BX144:CA144))*1.53%,IF(AND(B144&lt;&gt;"",H144="EMPLEADO",O144="HABIL",M144=1),(CD144-SUM(BW144:CA144))*1.53%,""))</f>
        <v>#NAME?</v>
      </c>
      <c r="CW144" s="173" t="e">
        <v>#NAME?</v>
      </c>
      <c r="CX144" s="173" t="e">
        <f t="shared" ref="CX144:CX207" si="97">IF(CD144&gt;0,SUM(CU144:CW144),"")</f>
        <v>#NAME?</v>
      </c>
      <c r="CY144" s="176">
        <f t="shared" ref="CY144:CY207" si="98">IF(BB144&lt;&gt;"",(BG144+BD144-BF144),"")</f>
        <v>0</v>
      </c>
      <c r="CZ144" s="181" t="e">
        <f t="shared" si="69"/>
        <v>#NAME?</v>
      </c>
      <c r="DA144" s="182" t="e">
        <f t="shared" si="70"/>
        <v>#NAME?</v>
      </c>
      <c r="DB144" s="183" t="e">
        <f t="shared" si="71"/>
        <v>#NAME?</v>
      </c>
      <c r="DF144" s="180" t="e">
        <f t="shared" si="68"/>
        <v>#NAME?</v>
      </c>
    </row>
    <row r="145" spans="1:110">
      <c r="A145" s="73" t="s">
        <v>6</v>
      </c>
      <c r="B145" s="60" t="s">
        <v>445</v>
      </c>
      <c r="C145" s="61" t="s">
        <v>446</v>
      </c>
      <c r="D145" s="62">
        <v>20407</v>
      </c>
      <c r="E145" s="64">
        <v>0</v>
      </c>
      <c r="F145" s="65">
        <v>42367</v>
      </c>
      <c r="G145" s="66" t="s">
        <v>385</v>
      </c>
      <c r="H145" s="66" t="s">
        <v>137</v>
      </c>
      <c r="I145" s="67" t="s">
        <v>122</v>
      </c>
      <c r="J145" s="67" t="s">
        <v>119</v>
      </c>
      <c r="K145" s="67">
        <v>0</v>
      </c>
      <c r="L145" s="67" t="s">
        <v>117</v>
      </c>
      <c r="M145" s="67">
        <v>1</v>
      </c>
      <c r="N145" s="67"/>
      <c r="O145" s="68" t="s">
        <v>118</v>
      </c>
      <c r="P145" s="69" t="s">
        <v>119</v>
      </c>
      <c r="Q145" s="69"/>
      <c r="R145" s="70">
        <v>0</v>
      </c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155">
        <f t="shared" si="77"/>
        <v>12</v>
      </c>
      <c r="BC145" s="156">
        <v>12</v>
      </c>
      <c r="BD145" s="157">
        <f t="shared" si="78"/>
        <v>0</v>
      </c>
      <c r="BE145" s="155">
        <f t="shared" si="79"/>
        <v>0</v>
      </c>
      <c r="BF145" s="157">
        <f t="shared" si="80"/>
        <v>0</v>
      </c>
      <c r="BG145" s="155">
        <f t="shared" si="81"/>
        <v>0</v>
      </c>
      <c r="BH145" s="155"/>
      <c r="BI145" s="157">
        <f t="shared" si="72"/>
        <v>96</v>
      </c>
      <c r="BJ145" s="157"/>
      <c r="BK145" s="157"/>
      <c r="BL145" s="157"/>
      <c r="BM145" s="161" t="e">
        <v>#NAME?</v>
      </c>
      <c r="BN145" s="162" t="e">
        <f t="shared" si="82"/>
        <v>#NAME?</v>
      </c>
      <c r="BO145" s="163">
        <f t="shared" si="83"/>
        <v>0</v>
      </c>
      <c r="BP145" s="164" t="e">
        <f t="shared" si="84"/>
        <v>#NAME?</v>
      </c>
      <c r="BQ145" s="165" t="e">
        <v>#NAME?</v>
      </c>
      <c r="BR145" s="166"/>
      <c r="BS145" s="167" t="str">
        <f t="shared" si="85"/>
        <v xml:space="preserve"> </v>
      </c>
      <c r="BT145" s="168" t="str">
        <f t="shared" si="86"/>
        <v/>
      </c>
      <c r="BU145" s="168" t="str">
        <f t="shared" si="73"/>
        <v/>
      </c>
      <c r="BV145" s="168" t="str">
        <f t="shared" si="74"/>
        <v/>
      </c>
      <c r="BW145" s="169" t="str">
        <f t="shared" si="75"/>
        <v/>
      </c>
      <c r="BX145" s="165" t="e">
        <v>#NAME?</v>
      </c>
      <c r="BY145" s="157"/>
      <c r="BZ145" s="170" t="e">
        <v>#NAME?</v>
      </c>
      <c r="CA145" s="170" t="e">
        <v>#NAME?</v>
      </c>
      <c r="CB145" s="157"/>
      <c r="CC145" s="170" t="e">
        <v>#NAME?</v>
      </c>
      <c r="CD145" s="171" t="e">
        <f t="shared" si="87"/>
        <v>#NAME?</v>
      </c>
      <c r="CE145" s="157" t="e">
        <f t="shared" si="88"/>
        <v>#NAME?</v>
      </c>
      <c r="CF145" s="165" t="e">
        <f t="shared" si="89"/>
        <v>#NAME?</v>
      </c>
      <c r="CG145" s="172" t="e">
        <v>#NAME?</v>
      </c>
      <c r="CH145" s="172" t="e">
        <v>#NAME?</v>
      </c>
      <c r="CI145" s="173" t="e">
        <v>#NAME?</v>
      </c>
      <c r="CJ145" s="173"/>
      <c r="CK145" s="172" t="e">
        <v>#NAME?</v>
      </c>
      <c r="CL145" s="172" t="e">
        <v>#NAME?</v>
      </c>
      <c r="CM145" s="173" t="e">
        <f t="shared" si="90"/>
        <v>#NAME?</v>
      </c>
      <c r="CN145" s="172">
        <f t="shared" si="91"/>
        <v>16</v>
      </c>
      <c r="CO145" s="173">
        <f t="shared" si="76"/>
        <v>0</v>
      </c>
      <c r="CP145" s="174">
        <f t="shared" si="92"/>
        <v>5</v>
      </c>
      <c r="CQ145" s="172" t="e">
        <f t="shared" si="67"/>
        <v>#NAME?</v>
      </c>
      <c r="CR145" s="173"/>
      <c r="CS145" s="175" t="e">
        <f t="shared" si="93"/>
        <v>#NAME?</v>
      </c>
      <c r="CT145" s="173" t="e">
        <f t="shared" si="94"/>
        <v>#NAME?</v>
      </c>
      <c r="CU145" s="173" t="e">
        <f t="shared" si="95"/>
        <v>#NAME?</v>
      </c>
      <c r="CV145" s="172" t="e">
        <f t="shared" si="96"/>
        <v>#NAME?</v>
      </c>
      <c r="CW145" s="173" t="e">
        <v>#NAME?</v>
      </c>
      <c r="CX145" s="173" t="e">
        <f t="shared" si="97"/>
        <v>#NAME?</v>
      </c>
      <c r="CY145" s="176">
        <f t="shared" si="98"/>
        <v>0</v>
      </c>
      <c r="CZ145" s="181" t="e">
        <f t="shared" si="69"/>
        <v>#NAME?</v>
      </c>
      <c r="DA145" s="182" t="e">
        <f t="shared" si="70"/>
        <v>#NAME?</v>
      </c>
      <c r="DB145" s="183" t="e">
        <f t="shared" si="71"/>
        <v>#NAME?</v>
      </c>
      <c r="DF145" s="180" t="e">
        <f t="shared" si="68"/>
        <v>#NAME?</v>
      </c>
    </row>
    <row r="146" spans="1:110">
      <c r="A146" s="73" t="s">
        <v>6</v>
      </c>
      <c r="B146" s="60" t="s">
        <v>447</v>
      </c>
      <c r="C146" s="61" t="s">
        <v>448</v>
      </c>
      <c r="D146" s="62">
        <v>31216</v>
      </c>
      <c r="E146" s="64">
        <v>0</v>
      </c>
      <c r="F146" s="65">
        <v>42367</v>
      </c>
      <c r="G146" s="66" t="s">
        <v>385</v>
      </c>
      <c r="H146" s="66" t="s">
        <v>137</v>
      </c>
      <c r="I146" s="67" t="s">
        <v>122</v>
      </c>
      <c r="J146" s="67" t="s">
        <v>119</v>
      </c>
      <c r="K146" s="67">
        <v>0</v>
      </c>
      <c r="L146" s="67" t="s">
        <v>117</v>
      </c>
      <c r="M146" s="67">
        <v>1</v>
      </c>
      <c r="N146" s="67"/>
      <c r="O146" s="68" t="s">
        <v>118</v>
      </c>
      <c r="P146" s="69" t="s">
        <v>119</v>
      </c>
      <c r="Q146" s="69"/>
      <c r="R146" s="70">
        <v>0</v>
      </c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155">
        <f t="shared" si="77"/>
        <v>12</v>
      </c>
      <c r="BC146" s="156">
        <v>12</v>
      </c>
      <c r="BD146" s="157">
        <f t="shared" si="78"/>
        <v>0</v>
      </c>
      <c r="BE146" s="155">
        <f t="shared" si="79"/>
        <v>0</v>
      </c>
      <c r="BF146" s="157">
        <f t="shared" si="80"/>
        <v>0</v>
      </c>
      <c r="BG146" s="155">
        <f t="shared" si="81"/>
        <v>0</v>
      </c>
      <c r="BH146" s="155"/>
      <c r="BI146" s="157">
        <f t="shared" si="72"/>
        <v>96</v>
      </c>
      <c r="BJ146" s="157"/>
      <c r="BK146" s="157"/>
      <c r="BL146" s="157"/>
      <c r="BM146" s="161" t="e">
        <v>#NAME?</v>
      </c>
      <c r="BN146" s="162" t="e">
        <f t="shared" si="82"/>
        <v>#NAME?</v>
      </c>
      <c r="BO146" s="163">
        <f t="shared" si="83"/>
        <v>0</v>
      </c>
      <c r="BP146" s="164" t="e">
        <f t="shared" si="84"/>
        <v>#NAME?</v>
      </c>
      <c r="BQ146" s="165" t="e">
        <v>#NAME?</v>
      </c>
      <c r="BR146" s="166"/>
      <c r="BS146" s="167" t="str">
        <f t="shared" si="85"/>
        <v xml:space="preserve"> </v>
      </c>
      <c r="BT146" s="168" t="str">
        <f t="shared" si="86"/>
        <v/>
      </c>
      <c r="BU146" s="168" t="str">
        <f t="shared" si="73"/>
        <v/>
      </c>
      <c r="BV146" s="168" t="str">
        <f t="shared" si="74"/>
        <v/>
      </c>
      <c r="BW146" s="169" t="str">
        <f t="shared" si="75"/>
        <v/>
      </c>
      <c r="BX146" s="165" t="e">
        <v>#NAME?</v>
      </c>
      <c r="BY146" s="157"/>
      <c r="BZ146" s="170" t="e">
        <v>#NAME?</v>
      </c>
      <c r="CA146" s="170" t="e">
        <v>#NAME?</v>
      </c>
      <c r="CB146" s="157"/>
      <c r="CC146" s="170" t="e">
        <v>#NAME?</v>
      </c>
      <c r="CD146" s="171" t="e">
        <f t="shared" si="87"/>
        <v>#NAME?</v>
      </c>
      <c r="CE146" s="157" t="e">
        <f t="shared" si="88"/>
        <v>#NAME?</v>
      </c>
      <c r="CF146" s="165" t="e">
        <f t="shared" si="89"/>
        <v>#NAME?</v>
      </c>
      <c r="CG146" s="172" t="e">
        <v>#NAME?</v>
      </c>
      <c r="CH146" s="172" t="e">
        <v>#NAME?</v>
      </c>
      <c r="CI146" s="173" t="e">
        <v>#NAME?</v>
      </c>
      <c r="CJ146" s="173"/>
      <c r="CK146" s="172" t="e">
        <v>#NAME?</v>
      </c>
      <c r="CL146" s="172" t="e">
        <v>#NAME?</v>
      </c>
      <c r="CM146" s="173" t="e">
        <f t="shared" si="90"/>
        <v>#NAME?</v>
      </c>
      <c r="CN146" s="172">
        <f t="shared" si="91"/>
        <v>16</v>
      </c>
      <c r="CO146" s="173">
        <f t="shared" si="76"/>
        <v>0</v>
      </c>
      <c r="CP146" s="174">
        <f t="shared" si="92"/>
        <v>5</v>
      </c>
      <c r="CQ146" s="172" t="e">
        <f t="shared" si="67"/>
        <v>#NAME?</v>
      </c>
      <c r="CR146" s="173"/>
      <c r="CS146" s="175" t="e">
        <f t="shared" si="93"/>
        <v>#NAME?</v>
      </c>
      <c r="CT146" s="173" t="e">
        <f t="shared" si="94"/>
        <v>#NAME?</v>
      </c>
      <c r="CU146" s="173" t="e">
        <f t="shared" si="95"/>
        <v>#NAME?</v>
      </c>
      <c r="CV146" s="172" t="e">
        <f t="shared" si="96"/>
        <v>#NAME?</v>
      </c>
      <c r="CW146" s="173" t="e">
        <v>#NAME?</v>
      </c>
      <c r="CX146" s="173" t="e">
        <f t="shared" si="97"/>
        <v>#NAME?</v>
      </c>
      <c r="CY146" s="176">
        <f t="shared" si="98"/>
        <v>0</v>
      </c>
      <c r="CZ146" s="181" t="e">
        <f t="shared" si="69"/>
        <v>#NAME?</v>
      </c>
      <c r="DA146" s="182" t="e">
        <f t="shared" si="70"/>
        <v>#NAME?</v>
      </c>
      <c r="DB146" s="183" t="e">
        <f t="shared" si="71"/>
        <v>#NAME?</v>
      </c>
      <c r="DF146" s="180" t="e">
        <f t="shared" si="68"/>
        <v>#NAME?</v>
      </c>
    </row>
    <row r="147" spans="1:110">
      <c r="A147" s="73" t="s">
        <v>6</v>
      </c>
      <c r="B147" s="60" t="s">
        <v>449</v>
      </c>
      <c r="C147" s="61" t="s">
        <v>450</v>
      </c>
      <c r="D147" s="62" t="s">
        <v>451</v>
      </c>
      <c r="E147" s="64">
        <v>0</v>
      </c>
      <c r="F147" s="65">
        <v>42367</v>
      </c>
      <c r="G147" s="66" t="s">
        <v>385</v>
      </c>
      <c r="H147" s="66" t="s">
        <v>137</v>
      </c>
      <c r="I147" s="67" t="s">
        <v>114</v>
      </c>
      <c r="J147" s="67" t="s">
        <v>115</v>
      </c>
      <c r="K147" s="67" t="s">
        <v>452</v>
      </c>
      <c r="L147" s="67" t="s">
        <v>117</v>
      </c>
      <c r="M147" s="67">
        <v>1</v>
      </c>
      <c r="N147" s="67"/>
      <c r="O147" s="68" t="s">
        <v>118</v>
      </c>
      <c r="P147" s="69" t="s">
        <v>119</v>
      </c>
      <c r="Q147" s="69"/>
      <c r="R147" s="70">
        <v>0</v>
      </c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155">
        <f t="shared" si="77"/>
        <v>12</v>
      </c>
      <c r="BC147" s="156">
        <v>12</v>
      </c>
      <c r="BD147" s="157">
        <f t="shared" si="78"/>
        <v>0</v>
      </c>
      <c r="BE147" s="155">
        <f t="shared" si="79"/>
        <v>0</v>
      </c>
      <c r="BF147" s="157">
        <f t="shared" si="80"/>
        <v>0</v>
      </c>
      <c r="BG147" s="155">
        <f t="shared" si="81"/>
        <v>0</v>
      </c>
      <c r="BH147" s="155"/>
      <c r="BI147" s="157">
        <f t="shared" si="72"/>
        <v>96</v>
      </c>
      <c r="BJ147" s="157"/>
      <c r="BK147" s="157"/>
      <c r="BL147" s="157"/>
      <c r="BM147" s="161" t="e">
        <v>#NAME?</v>
      </c>
      <c r="BN147" s="162" t="e">
        <f t="shared" si="82"/>
        <v>#NAME?</v>
      </c>
      <c r="BO147" s="163">
        <f t="shared" si="83"/>
        <v>0</v>
      </c>
      <c r="BP147" s="164" t="e">
        <f t="shared" si="84"/>
        <v>#NAME?</v>
      </c>
      <c r="BQ147" s="165" t="e">
        <v>#NAME?</v>
      </c>
      <c r="BR147" s="166"/>
      <c r="BS147" s="167" t="str">
        <f t="shared" si="85"/>
        <v xml:space="preserve"> </v>
      </c>
      <c r="BT147" s="168" t="str">
        <f t="shared" si="86"/>
        <v/>
      </c>
      <c r="BU147" s="168" t="str">
        <f t="shared" si="73"/>
        <v/>
      </c>
      <c r="BV147" s="168" t="str">
        <f t="shared" si="74"/>
        <v/>
      </c>
      <c r="BW147" s="169" t="str">
        <f t="shared" si="75"/>
        <v/>
      </c>
      <c r="BX147" s="165" t="e">
        <v>#NAME?</v>
      </c>
      <c r="BY147" s="157"/>
      <c r="BZ147" s="170" t="e">
        <v>#NAME?</v>
      </c>
      <c r="CA147" s="170" t="e">
        <v>#NAME?</v>
      </c>
      <c r="CB147" s="157"/>
      <c r="CC147" s="170" t="e">
        <v>#NAME?</v>
      </c>
      <c r="CD147" s="171" t="e">
        <f t="shared" si="87"/>
        <v>#NAME?</v>
      </c>
      <c r="CE147" s="157" t="e">
        <f t="shared" si="88"/>
        <v>#NAME?</v>
      </c>
      <c r="CF147" s="165" t="e">
        <f t="shared" si="89"/>
        <v>#NAME?</v>
      </c>
      <c r="CG147" s="172" t="e">
        <v>#NAME?</v>
      </c>
      <c r="CH147" s="172" t="e">
        <v>#NAME?</v>
      </c>
      <c r="CI147" s="173" t="e">
        <v>#NAME?</v>
      </c>
      <c r="CJ147" s="173"/>
      <c r="CK147" s="172" t="e">
        <v>#NAME?</v>
      </c>
      <c r="CL147" s="172" t="e">
        <v>#NAME?</v>
      </c>
      <c r="CM147" s="173" t="e">
        <f t="shared" si="90"/>
        <v>#NAME?</v>
      </c>
      <c r="CN147" s="172">
        <f t="shared" si="91"/>
        <v>16</v>
      </c>
      <c r="CO147" s="173">
        <f t="shared" si="76"/>
        <v>0</v>
      </c>
      <c r="CP147" s="174">
        <f t="shared" si="92"/>
        <v>5</v>
      </c>
      <c r="CQ147" s="172" t="e">
        <f t="shared" si="67"/>
        <v>#NAME?</v>
      </c>
      <c r="CR147" s="173"/>
      <c r="CS147" s="175" t="e">
        <f t="shared" si="93"/>
        <v>#NAME?</v>
      </c>
      <c r="CT147" s="173" t="e">
        <f t="shared" si="94"/>
        <v>#NAME?</v>
      </c>
      <c r="CU147" s="173" t="e">
        <f t="shared" si="95"/>
        <v>#NAME?</v>
      </c>
      <c r="CV147" s="172" t="e">
        <f t="shared" si="96"/>
        <v>#NAME?</v>
      </c>
      <c r="CW147" s="173" t="e">
        <v>#NAME?</v>
      </c>
      <c r="CX147" s="173" t="e">
        <f t="shared" si="97"/>
        <v>#NAME?</v>
      </c>
      <c r="CY147" s="176">
        <f t="shared" si="98"/>
        <v>0</v>
      </c>
      <c r="CZ147" s="181" t="e">
        <f t="shared" si="69"/>
        <v>#NAME?</v>
      </c>
      <c r="DA147" s="182" t="e">
        <f t="shared" si="70"/>
        <v>#NAME?</v>
      </c>
      <c r="DB147" s="183" t="e">
        <f t="shared" si="71"/>
        <v>#NAME?</v>
      </c>
      <c r="DF147" s="180" t="e">
        <f t="shared" si="68"/>
        <v>#NAME?</v>
      </c>
    </row>
    <row r="148" spans="1:110">
      <c r="A148" s="73" t="s">
        <v>6</v>
      </c>
      <c r="B148" s="60" t="s">
        <v>453</v>
      </c>
      <c r="C148" s="61" t="s">
        <v>454</v>
      </c>
      <c r="D148" s="62" t="s">
        <v>455</v>
      </c>
      <c r="E148" s="64">
        <v>0</v>
      </c>
      <c r="F148" s="65">
        <v>42367</v>
      </c>
      <c r="G148" s="66" t="s">
        <v>385</v>
      </c>
      <c r="H148" s="66" t="s">
        <v>137</v>
      </c>
      <c r="I148" s="67" t="s">
        <v>114</v>
      </c>
      <c r="J148" s="67" t="s">
        <v>115</v>
      </c>
      <c r="K148" s="67" t="s">
        <v>456</v>
      </c>
      <c r="L148" s="67" t="s">
        <v>117</v>
      </c>
      <c r="M148" s="67">
        <v>1</v>
      </c>
      <c r="N148" s="67"/>
      <c r="O148" s="68" t="s">
        <v>118</v>
      </c>
      <c r="P148" s="69" t="s">
        <v>119</v>
      </c>
      <c r="Q148" s="69"/>
      <c r="R148" s="70">
        <v>0</v>
      </c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155">
        <f t="shared" si="77"/>
        <v>12</v>
      </c>
      <c r="BC148" s="156">
        <v>12</v>
      </c>
      <c r="BD148" s="157">
        <f t="shared" si="78"/>
        <v>0</v>
      </c>
      <c r="BE148" s="155">
        <f t="shared" si="79"/>
        <v>0</v>
      </c>
      <c r="BF148" s="157">
        <f t="shared" si="80"/>
        <v>0</v>
      </c>
      <c r="BG148" s="155">
        <f t="shared" si="81"/>
        <v>0</v>
      </c>
      <c r="BH148" s="155"/>
      <c r="BI148" s="157">
        <f t="shared" si="72"/>
        <v>96</v>
      </c>
      <c r="BJ148" s="157"/>
      <c r="BK148" s="157"/>
      <c r="BL148" s="157"/>
      <c r="BM148" s="161" t="e">
        <v>#NAME?</v>
      </c>
      <c r="BN148" s="162" t="e">
        <f t="shared" si="82"/>
        <v>#NAME?</v>
      </c>
      <c r="BO148" s="163">
        <f t="shared" si="83"/>
        <v>0</v>
      </c>
      <c r="BP148" s="164" t="e">
        <f t="shared" si="84"/>
        <v>#NAME?</v>
      </c>
      <c r="BQ148" s="165" t="e">
        <v>#NAME?</v>
      </c>
      <c r="BR148" s="166"/>
      <c r="BS148" s="167" t="str">
        <f t="shared" si="85"/>
        <v xml:space="preserve"> </v>
      </c>
      <c r="BT148" s="168" t="str">
        <f t="shared" si="86"/>
        <v/>
      </c>
      <c r="BU148" s="168" t="str">
        <f t="shared" si="73"/>
        <v/>
      </c>
      <c r="BV148" s="168" t="str">
        <f t="shared" si="74"/>
        <v/>
      </c>
      <c r="BW148" s="169" t="str">
        <f t="shared" si="75"/>
        <v/>
      </c>
      <c r="BX148" s="165" t="e">
        <v>#NAME?</v>
      </c>
      <c r="BY148" s="157"/>
      <c r="BZ148" s="170" t="e">
        <v>#NAME?</v>
      </c>
      <c r="CA148" s="170" t="e">
        <v>#NAME?</v>
      </c>
      <c r="CB148" s="157"/>
      <c r="CC148" s="170" t="e">
        <v>#NAME?</v>
      </c>
      <c r="CD148" s="171" t="e">
        <f t="shared" si="87"/>
        <v>#NAME?</v>
      </c>
      <c r="CE148" s="157" t="e">
        <f t="shared" si="88"/>
        <v>#NAME?</v>
      </c>
      <c r="CF148" s="165" t="e">
        <f t="shared" si="89"/>
        <v>#NAME?</v>
      </c>
      <c r="CG148" s="172" t="e">
        <v>#NAME?</v>
      </c>
      <c r="CH148" s="172" t="e">
        <v>#NAME?</v>
      </c>
      <c r="CI148" s="173" t="e">
        <v>#NAME?</v>
      </c>
      <c r="CJ148" s="173"/>
      <c r="CK148" s="172" t="e">
        <v>#NAME?</v>
      </c>
      <c r="CL148" s="172" t="e">
        <v>#NAME?</v>
      </c>
      <c r="CM148" s="173" t="e">
        <f t="shared" si="90"/>
        <v>#NAME?</v>
      </c>
      <c r="CN148" s="172">
        <f t="shared" si="91"/>
        <v>16</v>
      </c>
      <c r="CO148" s="173">
        <f t="shared" si="76"/>
        <v>0</v>
      </c>
      <c r="CP148" s="174">
        <f t="shared" si="92"/>
        <v>5</v>
      </c>
      <c r="CQ148" s="172" t="e">
        <f t="shared" si="67"/>
        <v>#NAME?</v>
      </c>
      <c r="CR148" s="173"/>
      <c r="CS148" s="175" t="e">
        <f t="shared" si="93"/>
        <v>#NAME?</v>
      </c>
      <c r="CT148" s="173" t="e">
        <f t="shared" si="94"/>
        <v>#NAME?</v>
      </c>
      <c r="CU148" s="173" t="e">
        <f t="shared" si="95"/>
        <v>#NAME?</v>
      </c>
      <c r="CV148" s="172" t="e">
        <f t="shared" si="96"/>
        <v>#NAME?</v>
      </c>
      <c r="CW148" s="173" t="e">
        <v>#NAME?</v>
      </c>
      <c r="CX148" s="173" t="e">
        <f t="shared" si="97"/>
        <v>#NAME?</v>
      </c>
      <c r="CY148" s="176">
        <f t="shared" si="98"/>
        <v>0</v>
      </c>
      <c r="CZ148" s="181" t="e">
        <f t="shared" si="69"/>
        <v>#NAME?</v>
      </c>
      <c r="DA148" s="182" t="e">
        <f t="shared" si="70"/>
        <v>#NAME?</v>
      </c>
      <c r="DB148" s="183" t="e">
        <f t="shared" si="71"/>
        <v>#NAME?</v>
      </c>
      <c r="DF148" s="180" t="e">
        <f t="shared" si="68"/>
        <v>#NAME?</v>
      </c>
    </row>
    <row r="149" spans="1:110">
      <c r="A149" s="73" t="s">
        <v>6</v>
      </c>
      <c r="B149" s="60" t="s">
        <v>457</v>
      </c>
      <c r="C149" s="61" t="s">
        <v>458</v>
      </c>
      <c r="D149" s="62">
        <v>28444</v>
      </c>
      <c r="E149" s="64">
        <v>0</v>
      </c>
      <c r="F149" s="65">
        <v>42367</v>
      </c>
      <c r="G149" s="66" t="s">
        <v>385</v>
      </c>
      <c r="H149" s="66" t="s">
        <v>137</v>
      </c>
      <c r="I149" s="67" t="s">
        <v>122</v>
      </c>
      <c r="J149" s="67" t="s">
        <v>119</v>
      </c>
      <c r="K149" s="67">
        <v>0</v>
      </c>
      <c r="L149" s="67" t="s">
        <v>117</v>
      </c>
      <c r="M149" s="67">
        <v>1</v>
      </c>
      <c r="N149" s="67"/>
      <c r="O149" s="68" t="s">
        <v>118</v>
      </c>
      <c r="P149" s="69" t="s">
        <v>119</v>
      </c>
      <c r="Q149" s="69"/>
      <c r="R149" s="70">
        <v>0</v>
      </c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155">
        <f t="shared" si="77"/>
        <v>24</v>
      </c>
      <c r="BC149" s="156">
        <v>24</v>
      </c>
      <c r="BD149" s="157">
        <f t="shared" si="78"/>
        <v>0</v>
      </c>
      <c r="BE149" s="155">
        <f t="shared" si="79"/>
        <v>0</v>
      </c>
      <c r="BF149" s="157">
        <f t="shared" si="80"/>
        <v>0</v>
      </c>
      <c r="BG149" s="155">
        <f t="shared" si="81"/>
        <v>0</v>
      </c>
      <c r="BH149" s="155"/>
      <c r="BI149" s="157">
        <f t="shared" si="72"/>
        <v>192</v>
      </c>
      <c r="BJ149" s="157"/>
      <c r="BK149" s="157"/>
      <c r="BL149" s="157"/>
      <c r="BM149" s="161" t="e">
        <v>#NAME?</v>
      </c>
      <c r="BN149" s="162" t="e">
        <f t="shared" si="82"/>
        <v>#NAME?</v>
      </c>
      <c r="BO149" s="163">
        <f t="shared" si="83"/>
        <v>0</v>
      </c>
      <c r="BP149" s="164" t="e">
        <f t="shared" si="84"/>
        <v>#NAME?</v>
      </c>
      <c r="BQ149" s="165" t="e">
        <v>#NAME?</v>
      </c>
      <c r="BR149" s="166"/>
      <c r="BS149" s="167" t="str">
        <f t="shared" si="85"/>
        <v xml:space="preserve"> </v>
      </c>
      <c r="BT149" s="168" t="str">
        <f t="shared" si="86"/>
        <v/>
      </c>
      <c r="BU149" s="168" t="str">
        <f t="shared" si="73"/>
        <v/>
      </c>
      <c r="BV149" s="168" t="str">
        <f t="shared" si="74"/>
        <v/>
      </c>
      <c r="BW149" s="169" t="str">
        <f t="shared" si="75"/>
        <v/>
      </c>
      <c r="BX149" s="165" t="e">
        <v>#NAME?</v>
      </c>
      <c r="BY149" s="157"/>
      <c r="BZ149" s="170" t="e">
        <v>#NAME?</v>
      </c>
      <c r="CA149" s="170" t="e">
        <v>#NAME?</v>
      </c>
      <c r="CB149" s="157"/>
      <c r="CC149" s="170" t="e">
        <v>#NAME?</v>
      </c>
      <c r="CD149" s="171" t="e">
        <f t="shared" si="87"/>
        <v>#NAME?</v>
      </c>
      <c r="CE149" s="157" t="e">
        <f t="shared" si="88"/>
        <v>#NAME?</v>
      </c>
      <c r="CF149" s="165" t="e">
        <f t="shared" si="89"/>
        <v>#NAME?</v>
      </c>
      <c r="CG149" s="172" t="e">
        <v>#NAME?</v>
      </c>
      <c r="CH149" s="172" t="e">
        <v>#NAME?</v>
      </c>
      <c r="CI149" s="173" t="e">
        <v>#NAME?</v>
      </c>
      <c r="CJ149" s="173"/>
      <c r="CK149" s="172" t="e">
        <v>#NAME?</v>
      </c>
      <c r="CL149" s="172" t="e">
        <v>#NAME?</v>
      </c>
      <c r="CM149" s="173" t="e">
        <f t="shared" si="90"/>
        <v>#NAME?</v>
      </c>
      <c r="CN149" s="172">
        <f t="shared" si="91"/>
        <v>32</v>
      </c>
      <c r="CO149" s="173">
        <f t="shared" si="76"/>
        <v>0</v>
      </c>
      <c r="CP149" s="174">
        <f t="shared" si="92"/>
        <v>5</v>
      </c>
      <c r="CQ149" s="172" t="e">
        <f t="shared" si="67"/>
        <v>#NAME?</v>
      </c>
      <c r="CR149" s="173"/>
      <c r="CS149" s="175" t="e">
        <f t="shared" si="93"/>
        <v>#NAME?</v>
      </c>
      <c r="CT149" s="173" t="e">
        <f t="shared" si="94"/>
        <v>#NAME?</v>
      </c>
      <c r="CU149" s="173" t="e">
        <f t="shared" si="95"/>
        <v>#NAME?</v>
      </c>
      <c r="CV149" s="172" t="e">
        <f t="shared" si="96"/>
        <v>#NAME?</v>
      </c>
      <c r="CW149" s="173" t="e">
        <v>#NAME?</v>
      </c>
      <c r="CX149" s="173" t="e">
        <f t="shared" si="97"/>
        <v>#NAME?</v>
      </c>
      <c r="CY149" s="176">
        <f t="shared" si="98"/>
        <v>0</v>
      </c>
      <c r="CZ149" s="181" t="e">
        <f t="shared" si="69"/>
        <v>#NAME?</v>
      </c>
      <c r="DA149" s="182" t="e">
        <f t="shared" si="70"/>
        <v>#NAME?</v>
      </c>
      <c r="DB149" s="183" t="e">
        <f t="shared" si="71"/>
        <v>#NAME?</v>
      </c>
      <c r="DF149" s="180" t="e">
        <f t="shared" si="68"/>
        <v>#NAME?</v>
      </c>
    </row>
    <row r="150" spans="1:110">
      <c r="A150" s="73" t="s">
        <v>6</v>
      </c>
      <c r="B150" s="60" t="s">
        <v>459</v>
      </c>
      <c r="C150" s="61" t="s">
        <v>460</v>
      </c>
      <c r="D150" s="62">
        <v>26812</v>
      </c>
      <c r="E150" s="64">
        <v>0</v>
      </c>
      <c r="F150" s="65">
        <v>42367</v>
      </c>
      <c r="G150" s="66" t="s">
        <v>385</v>
      </c>
      <c r="H150" s="66" t="s">
        <v>137</v>
      </c>
      <c r="I150" s="67" t="s">
        <v>122</v>
      </c>
      <c r="J150" s="67" t="s">
        <v>119</v>
      </c>
      <c r="K150" s="67">
        <v>0</v>
      </c>
      <c r="L150" s="67" t="s">
        <v>117</v>
      </c>
      <c r="M150" s="67">
        <v>1</v>
      </c>
      <c r="N150" s="67"/>
      <c r="O150" s="68" t="s">
        <v>118</v>
      </c>
      <c r="P150" s="69" t="s">
        <v>119</v>
      </c>
      <c r="Q150" s="69"/>
      <c r="R150" s="70">
        <v>0</v>
      </c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155">
        <f t="shared" si="77"/>
        <v>12</v>
      </c>
      <c r="BC150" s="156">
        <v>12</v>
      </c>
      <c r="BD150" s="157">
        <f t="shared" si="78"/>
        <v>0</v>
      </c>
      <c r="BE150" s="155">
        <f t="shared" si="79"/>
        <v>0</v>
      </c>
      <c r="BF150" s="157">
        <f t="shared" si="80"/>
        <v>0</v>
      </c>
      <c r="BG150" s="155">
        <f t="shared" si="81"/>
        <v>0</v>
      </c>
      <c r="BH150" s="155"/>
      <c r="BI150" s="157">
        <f t="shared" si="72"/>
        <v>96</v>
      </c>
      <c r="BJ150" s="157"/>
      <c r="BK150" s="157"/>
      <c r="BL150" s="157"/>
      <c r="BM150" s="161" t="e">
        <v>#NAME?</v>
      </c>
      <c r="BN150" s="162" t="e">
        <f t="shared" si="82"/>
        <v>#NAME?</v>
      </c>
      <c r="BO150" s="163">
        <f t="shared" si="83"/>
        <v>0</v>
      </c>
      <c r="BP150" s="164" t="e">
        <f t="shared" si="84"/>
        <v>#NAME?</v>
      </c>
      <c r="BQ150" s="165" t="e">
        <v>#NAME?</v>
      </c>
      <c r="BR150" s="166"/>
      <c r="BS150" s="167" t="str">
        <f t="shared" si="85"/>
        <v xml:space="preserve"> </v>
      </c>
      <c r="BT150" s="168" t="str">
        <f t="shared" si="86"/>
        <v/>
      </c>
      <c r="BU150" s="168" t="str">
        <f t="shared" si="73"/>
        <v/>
      </c>
      <c r="BV150" s="168" t="str">
        <f t="shared" si="74"/>
        <v/>
      </c>
      <c r="BW150" s="169" t="str">
        <f t="shared" si="75"/>
        <v/>
      </c>
      <c r="BX150" s="165" t="e">
        <v>#NAME?</v>
      </c>
      <c r="BY150" s="157"/>
      <c r="BZ150" s="170" t="e">
        <v>#NAME?</v>
      </c>
      <c r="CA150" s="170" t="e">
        <v>#NAME?</v>
      </c>
      <c r="CB150" s="157"/>
      <c r="CC150" s="170" t="e">
        <v>#NAME?</v>
      </c>
      <c r="CD150" s="171" t="e">
        <f t="shared" si="87"/>
        <v>#NAME?</v>
      </c>
      <c r="CE150" s="157" t="e">
        <f t="shared" si="88"/>
        <v>#NAME?</v>
      </c>
      <c r="CF150" s="165" t="e">
        <f t="shared" si="89"/>
        <v>#NAME?</v>
      </c>
      <c r="CG150" s="172" t="e">
        <v>#NAME?</v>
      </c>
      <c r="CH150" s="172" t="e">
        <v>#NAME?</v>
      </c>
      <c r="CI150" s="173" t="e">
        <v>#NAME?</v>
      </c>
      <c r="CJ150" s="173"/>
      <c r="CK150" s="172" t="e">
        <v>#NAME?</v>
      </c>
      <c r="CL150" s="172" t="e">
        <v>#NAME?</v>
      </c>
      <c r="CM150" s="173" t="e">
        <f t="shared" si="90"/>
        <v>#NAME?</v>
      </c>
      <c r="CN150" s="172">
        <f t="shared" si="91"/>
        <v>16</v>
      </c>
      <c r="CO150" s="173">
        <f t="shared" si="76"/>
        <v>0</v>
      </c>
      <c r="CP150" s="174">
        <f t="shared" si="92"/>
        <v>5</v>
      </c>
      <c r="CQ150" s="172" t="e">
        <f t="shared" si="67"/>
        <v>#NAME?</v>
      </c>
      <c r="CR150" s="173"/>
      <c r="CS150" s="175" t="e">
        <f t="shared" si="93"/>
        <v>#NAME?</v>
      </c>
      <c r="CT150" s="173" t="e">
        <f t="shared" si="94"/>
        <v>#NAME?</v>
      </c>
      <c r="CU150" s="173" t="e">
        <f t="shared" si="95"/>
        <v>#NAME?</v>
      </c>
      <c r="CV150" s="172" t="e">
        <f t="shared" si="96"/>
        <v>#NAME?</v>
      </c>
      <c r="CW150" s="173" t="e">
        <v>#NAME?</v>
      </c>
      <c r="CX150" s="173" t="e">
        <f t="shared" si="97"/>
        <v>#NAME?</v>
      </c>
      <c r="CY150" s="176">
        <f t="shared" si="98"/>
        <v>0</v>
      </c>
      <c r="CZ150" s="181" t="e">
        <f t="shared" si="69"/>
        <v>#NAME?</v>
      </c>
      <c r="DA150" s="182" t="e">
        <f t="shared" si="70"/>
        <v>#NAME?</v>
      </c>
      <c r="DB150" s="183" t="e">
        <f t="shared" si="71"/>
        <v>#NAME?</v>
      </c>
      <c r="DF150" s="180" t="e">
        <f t="shared" si="68"/>
        <v>#NAME?</v>
      </c>
    </row>
    <row r="151" spans="1:110">
      <c r="A151" s="73" t="s">
        <v>6</v>
      </c>
      <c r="B151" s="60" t="s">
        <v>461</v>
      </c>
      <c r="C151" s="61" t="s">
        <v>462</v>
      </c>
      <c r="D151" s="62" t="s">
        <v>463</v>
      </c>
      <c r="E151" s="64">
        <v>0</v>
      </c>
      <c r="F151" s="65">
        <v>42375</v>
      </c>
      <c r="G151" s="66" t="s">
        <v>385</v>
      </c>
      <c r="H151" s="66" t="s">
        <v>137</v>
      </c>
      <c r="I151" s="67" t="s">
        <v>114</v>
      </c>
      <c r="J151" s="67" t="s">
        <v>115</v>
      </c>
      <c r="K151" s="67" t="s">
        <v>464</v>
      </c>
      <c r="L151" s="67" t="s">
        <v>117</v>
      </c>
      <c r="M151" s="67">
        <v>1</v>
      </c>
      <c r="N151" s="67"/>
      <c r="O151" s="68" t="s">
        <v>118</v>
      </c>
      <c r="P151" s="69" t="s">
        <v>119</v>
      </c>
      <c r="Q151" s="69"/>
      <c r="R151" s="70">
        <v>0</v>
      </c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155">
        <f t="shared" si="77"/>
        <v>22</v>
      </c>
      <c r="BC151" s="156">
        <v>22</v>
      </c>
      <c r="BD151" s="157">
        <f t="shared" si="78"/>
        <v>0</v>
      </c>
      <c r="BE151" s="155">
        <f t="shared" si="79"/>
        <v>0</v>
      </c>
      <c r="BF151" s="157">
        <f t="shared" si="80"/>
        <v>0</v>
      </c>
      <c r="BG151" s="155">
        <f t="shared" si="81"/>
        <v>0</v>
      </c>
      <c r="BH151" s="155"/>
      <c r="BI151" s="157">
        <f t="shared" si="72"/>
        <v>176</v>
      </c>
      <c r="BJ151" s="157"/>
      <c r="BK151" s="157"/>
      <c r="BL151" s="157"/>
      <c r="BM151" s="161" t="e">
        <v>#NAME?</v>
      </c>
      <c r="BN151" s="162" t="e">
        <f t="shared" si="82"/>
        <v>#NAME?</v>
      </c>
      <c r="BO151" s="163">
        <f t="shared" si="83"/>
        <v>0</v>
      </c>
      <c r="BP151" s="164" t="e">
        <f t="shared" si="84"/>
        <v>#NAME?</v>
      </c>
      <c r="BQ151" s="165" t="e">
        <v>#NAME?</v>
      </c>
      <c r="BR151" s="166"/>
      <c r="BS151" s="167" t="str">
        <f t="shared" si="85"/>
        <v xml:space="preserve"> </v>
      </c>
      <c r="BT151" s="168" t="str">
        <f t="shared" si="86"/>
        <v/>
      </c>
      <c r="BU151" s="168" t="str">
        <f t="shared" si="73"/>
        <v/>
      </c>
      <c r="BV151" s="168" t="str">
        <f t="shared" si="74"/>
        <v/>
      </c>
      <c r="BW151" s="169" t="str">
        <f t="shared" si="75"/>
        <v/>
      </c>
      <c r="BX151" s="165" t="e">
        <v>#NAME?</v>
      </c>
      <c r="BY151" s="157"/>
      <c r="BZ151" s="170" t="e">
        <v>#NAME?</v>
      </c>
      <c r="CA151" s="170" t="e">
        <v>#NAME?</v>
      </c>
      <c r="CB151" s="157"/>
      <c r="CC151" s="170" t="e">
        <v>#NAME?</v>
      </c>
      <c r="CD151" s="171" t="e">
        <f t="shared" si="87"/>
        <v>#NAME?</v>
      </c>
      <c r="CE151" s="157" t="e">
        <f t="shared" si="88"/>
        <v>#NAME?</v>
      </c>
      <c r="CF151" s="165" t="e">
        <f t="shared" si="89"/>
        <v>#NAME?</v>
      </c>
      <c r="CG151" s="172" t="e">
        <v>#NAME?</v>
      </c>
      <c r="CH151" s="172" t="e">
        <v>#NAME?</v>
      </c>
      <c r="CI151" s="173" t="e">
        <v>#NAME?</v>
      </c>
      <c r="CJ151" s="173"/>
      <c r="CK151" s="172" t="e">
        <v>#NAME?</v>
      </c>
      <c r="CL151" s="172" t="e">
        <v>#NAME?</v>
      </c>
      <c r="CM151" s="173" t="e">
        <f t="shared" si="90"/>
        <v>#NAME?</v>
      </c>
      <c r="CN151" s="172">
        <f t="shared" si="91"/>
        <v>29.333333333333332</v>
      </c>
      <c r="CO151" s="173">
        <f t="shared" si="76"/>
        <v>0</v>
      </c>
      <c r="CP151" s="174">
        <f t="shared" si="92"/>
        <v>5</v>
      </c>
      <c r="CQ151" s="172" t="e">
        <f t="shared" si="67"/>
        <v>#NAME?</v>
      </c>
      <c r="CR151" s="173"/>
      <c r="CS151" s="175" t="e">
        <f t="shared" si="93"/>
        <v>#NAME?</v>
      </c>
      <c r="CT151" s="173" t="e">
        <f t="shared" si="94"/>
        <v>#NAME?</v>
      </c>
      <c r="CU151" s="173" t="e">
        <f t="shared" si="95"/>
        <v>#NAME?</v>
      </c>
      <c r="CV151" s="172" t="e">
        <f t="shared" si="96"/>
        <v>#NAME?</v>
      </c>
      <c r="CW151" s="173" t="e">
        <v>#NAME?</v>
      </c>
      <c r="CX151" s="173" t="e">
        <f t="shared" si="97"/>
        <v>#NAME?</v>
      </c>
      <c r="CY151" s="176">
        <f t="shared" si="98"/>
        <v>0</v>
      </c>
      <c r="CZ151" s="181" t="e">
        <f t="shared" si="69"/>
        <v>#NAME?</v>
      </c>
      <c r="DA151" s="182" t="e">
        <f t="shared" si="70"/>
        <v>#NAME?</v>
      </c>
      <c r="DB151" s="183" t="e">
        <f t="shared" si="71"/>
        <v>#NAME?</v>
      </c>
      <c r="DF151" s="180" t="e">
        <f t="shared" si="68"/>
        <v>#NAME?</v>
      </c>
    </row>
    <row r="152" spans="1:110">
      <c r="A152" s="73" t="s">
        <v>6</v>
      </c>
      <c r="B152" s="60" t="s">
        <v>465</v>
      </c>
      <c r="C152" s="61" t="s">
        <v>466</v>
      </c>
      <c r="D152" s="62">
        <v>19801</v>
      </c>
      <c r="E152" s="64">
        <v>0</v>
      </c>
      <c r="F152" s="65">
        <v>42375</v>
      </c>
      <c r="G152" s="66" t="s">
        <v>385</v>
      </c>
      <c r="H152" s="66" t="s">
        <v>137</v>
      </c>
      <c r="I152" s="67" t="s">
        <v>122</v>
      </c>
      <c r="J152" s="67" t="s">
        <v>119</v>
      </c>
      <c r="K152" s="67">
        <v>0</v>
      </c>
      <c r="L152" s="67" t="s">
        <v>117</v>
      </c>
      <c r="M152" s="67">
        <v>1</v>
      </c>
      <c r="N152" s="67"/>
      <c r="O152" s="68" t="s">
        <v>118</v>
      </c>
      <c r="P152" s="69" t="s">
        <v>119</v>
      </c>
      <c r="Q152" s="69"/>
      <c r="R152" s="70">
        <v>0</v>
      </c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155">
        <f t="shared" si="77"/>
        <v>16</v>
      </c>
      <c r="BC152" s="156">
        <v>16</v>
      </c>
      <c r="BD152" s="157">
        <f t="shared" si="78"/>
        <v>0</v>
      </c>
      <c r="BE152" s="155">
        <f t="shared" si="79"/>
        <v>0</v>
      </c>
      <c r="BF152" s="157">
        <f t="shared" si="80"/>
        <v>0</v>
      </c>
      <c r="BG152" s="155">
        <f t="shared" si="81"/>
        <v>0</v>
      </c>
      <c r="BH152" s="155"/>
      <c r="BI152" s="157">
        <f t="shared" si="72"/>
        <v>128</v>
      </c>
      <c r="BJ152" s="157"/>
      <c r="BK152" s="157"/>
      <c r="BL152" s="157"/>
      <c r="BM152" s="161" t="e">
        <v>#NAME?</v>
      </c>
      <c r="BN152" s="162" t="e">
        <f t="shared" si="82"/>
        <v>#NAME?</v>
      </c>
      <c r="BO152" s="163">
        <f t="shared" si="83"/>
        <v>0</v>
      </c>
      <c r="BP152" s="164" t="e">
        <f t="shared" si="84"/>
        <v>#NAME?</v>
      </c>
      <c r="BQ152" s="165" t="e">
        <v>#NAME?</v>
      </c>
      <c r="BR152" s="166"/>
      <c r="BS152" s="167" t="str">
        <f t="shared" si="85"/>
        <v xml:space="preserve"> </v>
      </c>
      <c r="BT152" s="168" t="str">
        <f t="shared" si="86"/>
        <v/>
      </c>
      <c r="BU152" s="168" t="str">
        <f t="shared" si="73"/>
        <v/>
      </c>
      <c r="BV152" s="168" t="str">
        <f t="shared" si="74"/>
        <v/>
      </c>
      <c r="BW152" s="169" t="str">
        <f t="shared" si="75"/>
        <v/>
      </c>
      <c r="BX152" s="165" t="e">
        <v>#NAME?</v>
      </c>
      <c r="BY152" s="157"/>
      <c r="BZ152" s="170" t="e">
        <v>#NAME?</v>
      </c>
      <c r="CA152" s="170" t="e">
        <v>#NAME?</v>
      </c>
      <c r="CB152" s="157"/>
      <c r="CC152" s="170" t="e">
        <v>#NAME?</v>
      </c>
      <c r="CD152" s="171" t="e">
        <f t="shared" si="87"/>
        <v>#NAME?</v>
      </c>
      <c r="CE152" s="157" t="e">
        <f t="shared" si="88"/>
        <v>#NAME?</v>
      </c>
      <c r="CF152" s="165" t="e">
        <f t="shared" si="89"/>
        <v>#NAME?</v>
      </c>
      <c r="CG152" s="172" t="e">
        <v>#NAME?</v>
      </c>
      <c r="CH152" s="172" t="e">
        <v>#NAME?</v>
      </c>
      <c r="CI152" s="173" t="e">
        <v>#NAME?</v>
      </c>
      <c r="CJ152" s="173"/>
      <c r="CK152" s="172" t="e">
        <v>#NAME?</v>
      </c>
      <c r="CL152" s="172" t="e">
        <v>#NAME?</v>
      </c>
      <c r="CM152" s="173" t="e">
        <f t="shared" si="90"/>
        <v>#NAME?</v>
      </c>
      <c r="CN152" s="172">
        <f t="shared" si="91"/>
        <v>21.333333333333332</v>
      </c>
      <c r="CO152" s="173">
        <f t="shared" si="76"/>
        <v>0</v>
      </c>
      <c r="CP152" s="174">
        <f t="shared" si="92"/>
        <v>5</v>
      </c>
      <c r="CQ152" s="172" t="e">
        <f t="shared" si="67"/>
        <v>#NAME?</v>
      </c>
      <c r="CR152" s="173"/>
      <c r="CS152" s="175" t="e">
        <f t="shared" si="93"/>
        <v>#NAME?</v>
      </c>
      <c r="CT152" s="173" t="e">
        <f t="shared" si="94"/>
        <v>#NAME?</v>
      </c>
      <c r="CU152" s="173" t="e">
        <f t="shared" si="95"/>
        <v>#NAME?</v>
      </c>
      <c r="CV152" s="172" t="e">
        <f t="shared" si="96"/>
        <v>#NAME?</v>
      </c>
      <c r="CW152" s="173" t="e">
        <v>#NAME?</v>
      </c>
      <c r="CX152" s="173" t="e">
        <f t="shared" si="97"/>
        <v>#NAME?</v>
      </c>
      <c r="CY152" s="176">
        <f t="shared" si="98"/>
        <v>0</v>
      </c>
      <c r="CZ152" s="181" t="e">
        <f t="shared" si="69"/>
        <v>#NAME?</v>
      </c>
      <c r="DA152" s="182" t="e">
        <f t="shared" si="70"/>
        <v>#NAME?</v>
      </c>
      <c r="DB152" s="183" t="e">
        <f t="shared" si="71"/>
        <v>#NAME?</v>
      </c>
      <c r="DF152" s="180" t="e">
        <f t="shared" si="68"/>
        <v>#NAME?</v>
      </c>
    </row>
    <row r="153" spans="1:110">
      <c r="A153" s="73" t="s">
        <v>6</v>
      </c>
      <c r="B153" s="60" t="s">
        <v>467</v>
      </c>
      <c r="C153" s="61" t="s">
        <v>468</v>
      </c>
      <c r="D153" s="62">
        <v>15636</v>
      </c>
      <c r="E153" s="64">
        <v>0</v>
      </c>
      <c r="F153" s="65">
        <v>42375</v>
      </c>
      <c r="G153" s="66" t="s">
        <v>385</v>
      </c>
      <c r="H153" s="66" t="s">
        <v>137</v>
      </c>
      <c r="I153" s="67" t="s">
        <v>174</v>
      </c>
      <c r="J153" s="67" t="s">
        <v>115</v>
      </c>
      <c r="K153" s="67" t="s">
        <v>469</v>
      </c>
      <c r="L153" s="67" t="s">
        <v>117</v>
      </c>
      <c r="M153" s="67">
        <v>1</v>
      </c>
      <c r="N153" s="67"/>
      <c r="O153" s="68" t="s">
        <v>118</v>
      </c>
      <c r="P153" s="69" t="s">
        <v>119</v>
      </c>
      <c r="Q153" s="69"/>
      <c r="R153" s="70">
        <v>0</v>
      </c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155">
        <f t="shared" si="77"/>
        <v>16</v>
      </c>
      <c r="BC153" s="156">
        <v>16</v>
      </c>
      <c r="BD153" s="157">
        <f t="shared" si="78"/>
        <v>0</v>
      </c>
      <c r="BE153" s="155">
        <f t="shared" si="79"/>
        <v>0</v>
      </c>
      <c r="BF153" s="157">
        <f t="shared" si="80"/>
        <v>0</v>
      </c>
      <c r="BG153" s="155">
        <f t="shared" si="81"/>
        <v>0</v>
      </c>
      <c r="BH153" s="155"/>
      <c r="BI153" s="157">
        <f t="shared" si="72"/>
        <v>128</v>
      </c>
      <c r="BJ153" s="157"/>
      <c r="BK153" s="157"/>
      <c r="BL153" s="157"/>
      <c r="BM153" s="161" t="e">
        <v>#NAME?</v>
      </c>
      <c r="BN153" s="162" t="e">
        <f t="shared" si="82"/>
        <v>#NAME?</v>
      </c>
      <c r="BO153" s="163">
        <f t="shared" si="83"/>
        <v>0</v>
      </c>
      <c r="BP153" s="164" t="e">
        <f t="shared" si="84"/>
        <v>#NAME?</v>
      </c>
      <c r="BQ153" s="165" t="e">
        <v>#NAME?</v>
      </c>
      <c r="BR153" s="166"/>
      <c r="BS153" s="167" t="str">
        <f t="shared" si="85"/>
        <v xml:space="preserve"> </v>
      </c>
      <c r="BT153" s="168" t="str">
        <f t="shared" si="86"/>
        <v/>
      </c>
      <c r="BU153" s="168" t="str">
        <f t="shared" si="73"/>
        <v/>
      </c>
      <c r="BV153" s="168" t="str">
        <f t="shared" si="74"/>
        <v/>
      </c>
      <c r="BW153" s="169" t="str">
        <f t="shared" si="75"/>
        <v/>
      </c>
      <c r="BX153" s="165" t="e">
        <v>#NAME?</v>
      </c>
      <c r="BY153" s="157"/>
      <c r="BZ153" s="170" t="e">
        <v>#NAME?</v>
      </c>
      <c r="CA153" s="170" t="e">
        <v>#NAME?</v>
      </c>
      <c r="CB153" s="157"/>
      <c r="CC153" s="170" t="e">
        <v>#NAME?</v>
      </c>
      <c r="CD153" s="171" t="e">
        <f t="shared" si="87"/>
        <v>#NAME?</v>
      </c>
      <c r="CE153" s="157" t="e">
        <f t="shared" si="88"/>
        <v>#NAME?</v>
      </c>
      <c r="CF153" s="165" t="e">
        <f t="shared" si="89"/>
        <v>#NAME?</v>
      </c>
      <c r="CG153" s="172" t="e">
        <v>#NAME?</v>
      </c>
      <c r="CH153" s="172" t="e">
        <v>#NAME?</v>
      </c>
      <c r="CI153" s="173" t="e">
        <v>#NAME?</v>
      </c>
      <c r="CJ153" s="173"/>
      <c r="CK153" s="172" t="e">
        <v>#NAME?</v>
      </c>
      <c r="CL153" s="172" t="e">
        <v>#NAME?</v>
      </c>
      <c r="CM153" s="173" t="e">
        <f t="shared" si="90"/>
        <v>#NAME?</v>
      </c>
      <c r="CN153" s="172">
        <f t="shared" si="91"/>
        <v>21.333333333333332</v>
      </c>
      <c r="CO153" s="173">
        <f t="shared" si="76"/>
        <v>0</v>
      </c>
      <c r="CP153" s="174">
        <f t="shared" si="92"/>
        <v>5</v>
      </c>
      <c r="CQ153" s="172" t="e">
        <f t="shared" si="67"/>
        <v>#NAME?</v>
      </c>
      <c r="CR153" s="173"/>
      <c r="CS153" s="175" t="e">
        <f t="shared" si="93"/>
        <v>#NAME?</v>
      </c>
      <c r="CT153" s="173" t="e">
        <f t="shared" si="94"/>
        <v>#NAME?</v>
      </c>
      <c r="CU153" s="173" t="e">
        <f t="shared" si="95"/>
        <v>#NAME?</v>
      </c>
      <c r="CV153" s="172" t="e">
        <f t="shared" si="96"/>
        <v>#NAME?</v>
      </c>
      <c r="CW153" s="173" t="e">
        <v>#NAME?</v>
      </c>
      <c r="CX153" s="173" t="e">
        <f t="shared" si="97"/>
        <v>#NAME?</v>
      </c>
      <c r="CY153" s="176">
        <f t="shared" si="98"/>
        <v>0</v>
      </c>
      <c r="CZ153" s="181" t="e">
        <f t="shared" si="69"/>
        <v>#NAME?</v>
      </c>
      <c r="DA153" s="182" t="e">
        <f t="shared" si="70"/>
        <v>#NAME?</v>
      </c>
      <c r="DB153" s="183" t="e">
        <f t="shared" si="71"/>
        <v>#NAME?</v>
      </c>
      <c r="DF153" s="180" t="e">
        <f t="shared" si="68"/>
        <v>#NAME?</v>
      </c>
    </row>
    <row r="154" spans="1:110">
      <c r="A154" s="73" t="s">
        <v>6</v>
      </c>
      <c r="B154" s="60" t="s">
        <v>470</v>
      </c>
      <c r="C154" s="61" t="s">
        <v>471</v>
      </c>
      <c r="D154" s="62">
        <v>18476</v>
      </c>
      <c r="E154" s="64">
        <v>0</v>
      </c>
      <c r="F154" s="65">
        <v>42375</v>
      </c>
      <c r="G154" s="66" t="s">
        <v>385</v>
      </c>
      <c r="H154" s="66" t="s">
        <v>137</v>
      </c>
      <c r="I154" s="67" t="s">
        <v>122</v>
      </c>
      <c r="J154" s="67" t="s">
        <v>119</v>
      </c>
      <c r="K154" s="67">
        <v>0</v>
      </c>
      <c r="L154" s="67" t="s">
        <v>117</v>
      </c>
      <c r="M154" s="67">
        <v>1</v>
      </c>
      <c r="N154" s="67"/>
      <c r="O154" s="68" t="s">
        <v>118</v>
      </c>
      <c r="P154" s="69" t="s">
        <v>119</v>
      </c>
      <c r="Q154" s="69"/>
      <c r="R154" s="70">
        <v>0</v>
      </c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155">
        <f t="shared" si="77"/>
        <v>16</v>
      </c>
      <c r="BC154" s="156">
        <v>16</v>
      </c>
      <c r="BD154" s="157">
        <f t="shared" si="78"/>
        <v>0</v>
      </c>
      <c r="BE154" s="155">
        <f t="shared" si="79"/>
        <v>0</v>
      </c>
      <c r="BF154" s="157">
        <f t="shared" si="80"/>
        <v>0</v>
      </c>
      <c r="BG154" s="155">
        <f t="shared" si="81"/>
        <v>0</v>
      </c>
      <c r="BH154" s="155"/>
      <c r="BI154" s="157">
        <f t="shared" si="72"/>
        <v>128</v>
      </c>
      <c r="BJ154" s="157"/>
      <c r="BK154" s="157"/>
      <c r="BL154" s="157"/>
      <c r="BM154" s="161" t="e">
        <v>#NAME?</v>
      </c>
      <c r="BN154" s="162" t="e">
        <f t="shared" si="82"/>
        <v>#NAME?</v>
      </c>
      <c r="BO154" s="163">
        <f t="shared" si="83"/>
        <v>0</v>
      </c>
      <c r="BP154" s="164" t="e">
        <f t="shared" si="84"/>
        <v>#NAME?</v>
      </c>
      <c r="BQ154" s="165" t="e">
        <v>#NAME?</v>
      </c>
      <c r="BR154" s="166"/>
      <c r="BS154" s="167" t="str">
        <f t="shared" si="85"/>
        <v xml:space="preserve"> </v>
      </c>
      <c r="BT154" s="168" t="str">
        <f t="shared" si="86"/>
        <v/>
      </c>
      <c r="BU154" s="168" t="str">
        <f t="shared" si="73"/>
        <v/>
      </c>
      <c r="BV154" s="168" t="str">
        <f t="shared" si="74"/>
        <v/>
      </c>
      <c r="BW154" s="169" t="str">
        <f t="shared" si="75"/>
        <v/>
      </c>
      <c r="BX154" s="165" t="e">
        <v>#NAME?</v>
      </c>
      <c r="BY154" s="157"/>
      <c r="BZ154" s="170" t="e">
        <v>#NAME?</v>
      </c>
      <c r="CA154" s="170" t="e">
        <v>#NAME?</v>
      </c>
      <c r="CB154" s="157"/>
      <c r="CC154" s="170" t="e">
        <v>#NAME?</v>
      </c>
      <c r="CD154" s="171" t="e">
        <f t="shared" si="87"/>
        <v>#NAME?</v>
      </c>
      <c r="CE154" s="157" t="e">
        <f t="shared" si="88"/>
        <v>#NAME?</v>
      </c>
      <c r="CF154" s="165" t="e">
        <f t="shared" si="89"/>
        <v>#NAME?</v>
      </c>
      <c r="CG154" s="172" t="e">
        <v>#NAME?</v>
      </c>
      <c r="CH154" s="172" t="e">
        <v>#NAME?</v>
      </c>
      <c r="CI154" s="173" t="e">
        <v>#NAME?</v>
      </c>
      <c r="CJ154" s="173"/>
      <c r="CK154" s="172" t="e">
        <v>#NAME?</v>
      </c>
      <c r="CL154" s="172" t="e">
        <v>#NAME?</v>
      </c>
      <c r="CM154" s="173" t="e">
        <f t="shared" si="90"/>
        <v>#NAME?</v>
      </c>
      <c r="CN154" s="172">
        <f t="shared" si="91"/>
        <v>21.333333333333332</v>
      </c>
      <c r="CO154" s="173">
        <f t="shared" si="76"/>
        <v>0</v>
      </c>
      <c r="CP154" s="174">
        <f t="shared" si="92"/>
        <v>5</v>
      </c>
      <c r="CQ154" s="172" t="e">
        <f t="shared" si="67"/>
        <v>#NAME?</v>
      </c>
      <c r="CR154" s="173"/>
      <c r="CS154" s="175" t="e">
        <f t="shared" si="93"/>
        <v>#NAME?</v>
      </c>
      <c r="CT154" s="173" t="e">
        <f t="shared" si="94"/>
        <v>#NAME?</v>
      </c>
      <c r="CU154" s="173" t="e">
        <f t="shared" si="95"/>
        <v>#NAME?</v>
      </c>
      <c r="CV154" s="172" t="e">
        <f t="shared" si="96"/>
        <v>#NAME?</v>
      </c>
      <c r="CW154" s="173" t="e">
        <v>#NAME?</v>
      </c>
      <c r="CX154" s="173" t="e">
        <f t="shared" si="97"/>
        <v>#NAME?</v>
      </c>
      <c r="CY154" s="176">
        <f t="shared" si="98"/>
        <v>0</v>
      </c>
      <c r="CZ154" s="181" t="e">
        <f t="shared" si="69"/>
        <v>#NAME?</v>
      </c>
      <c r="DA154" s="182" t="e">
        <f t="shared" si="70"/>
        <v>#NAME?</v>
      </c>
      <c r="DB154" s="183" t="e">
        <f t="shared" si="71"/>
        <v>#NAME?</v>
      </c>
      <c r="DF154" s="180" t="e">
        <f t="shared" si="68"/>
        <v>#NAME?</v>
      </c>
    </row>
    <row r="155" spans="1:110">
      <c r="A155" s="73" t="s">
        <v>6</v>
      </c>
      <c r="B155" s="60" t="s">
        <v>472</v>
      </c>
      <c r="C155" s="61" t="s">
        <v>473</v>
      </c>
      <c r="D155" s="62">
        <v>34441</v>
      </c>
      <c r="E155" s="64">
        <v>0</v>
      </c>
      <c r="F155" s="65">
        <v>42375</v>
      </c>
      <c r="G155" s="66" t="s">
        <v>385</v>
      </c>
      <c r="H155" s="66" t="s">
        <v>137</v>
      </c>
      <c r="I155" s="67" t="s">
        <v>122</v>
      </c>
      <c r="J155" s="67" t="s">
        <v>119</v>
      </c>
      <c r="K155" s="67">
        <v>0</v>
      </c>
      <c r="L155" s="67" t="s">
        <v>117</v>
      </c>
      <c r="M155" s="67">
        <v>1</v>
      </c>
      <c r="N155" s="67"/>
      <c r="O155" s="68" t="s">
        <v>118</v>
      </c>
      <c r="P155" s="69" t="s">
        <v>119</v>
      </c>
      <c r="Q155" s="69"/>
      <c r="R155" s="70">
        <v>0</v>
      </c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155">
        <f t="shared" si="77"/>
        <v>16</v>
      </c>
      <c r="BC155" s="156">
        <v>16</v>
      </c>
      <c r="BD155" s="157">
        <f t="shared" si="78"/>
        <v>0</v>
      </c>
      <c r="BE155" s="155">
        <f t="shared" si="79"/>
        <v>0</v>
      </c>
      <c r="BF155" s="157">
        <f t="shared" si="80"/>
        <v>0</v>
      </c>
      <c r="BG155" s="155">
        <f t="shared" si="81"/>
        <v>0</v>
      </c>
      <c r="BH155" s="155"/>
      <c r="BI155" s="157">
        <f t="shared" si="72"/>
        <v>128</v>
      </c>
      <c r="BJ155" s="157"/>
      <c r="BK155" s="157"/>
      <c r="BL155" s="157"/>
      <c r="BM155" s="161" t="e">
        <v>#NAME?</v>
      </c>
      <c r="BN155" s="162" t="e">
        <f t="shared" si="82"/>
        <v>#NAME?</v>
      </c>
      <c r="BO155" s="163">
        <f t="shared" si="83"/>
        <v>0</v>
      </c>
      <c r="BP155" s="164" t="e">
        <f t="shared" si="84"/>
        <v>#NAME?</v>
      </c>
      <c r="BQ155" s="165" t="e">
        <v>#NAME?</v>
      </c>
      <c r="BR155" s="166"/>
      <c r="BS155" s="167" t="str">
        <f t="shared" si="85"/>
        <v xml:space="preserve"> </v>
      </c>
      <c r="BT155" s="168" t="str">
        <f t="shared" si="86"/>
        <v/>
      </c>
      <c r="BU155" s="168" t="str">
        <f t="shared" si="73"/>
        <v/>
      </c>
      <c r="BV155" s="168" t="str">
        <f t="shared" si="74"/>
        <v/>
      </c>
      <c r="BW155" s="169" t="str">
        <f t="shared" si="75"/>
        <v/>
      </c>
      <c r="BX155" s="165" t="e">
        <v>#NAME?</v>
      </c>
      <c r="BY155" s="157"/>
      <c r="BZ155" s="170" t="e">
        <v>#NAME?</v>
      </c>
      <c r="CA155" s="170" t="e">
        <v>#NAME?</v>
      </c>
      <c r="CB155" s="157"/>
      <c r="CC155" s="170" t="e">
        <v>#NAME?</v>
      </c>
      <c r="CD155" s="171" t="e">
        <f t="shared" si="87"/>
        <v>#NAME?</v>
      </c>
      <c r="CE155" s="157" t="e">
        <f t="shared" si="88"/>
        <v>#NAME?</v>
      </c>
      <c r="CF155" s="165" t="e">
        <f t="shared" si="89"/>
        <v>#NAME?</v>
      </c>
      <c r="CG155" s="172" t="e">
        <v>#NAME?</v>
      </c>
      <c r="CH155" s="172" t="e">
        <v>#NAME?</v>
      </c>
      <c r="CI155" s="173" t="e">
        <v>#NAME?</v>
      </c>
      <c r="CJ155" s="173"/>
      <c r="CK155" s="172" t="e">
        <v>#NAME?</v>
      </c>
      <c r="CL155" s="172" t="e">
        <v>#NAME?</v>
      </c>
      <c r="CM155" s="173" t="e">
        <f t="shared" si="90"/>
        <v>#NAME?</v>
      </c>
      <c r="CN155" s="172">
        <f t="shared" si="91"/>
        <v>21.333333333333332</v>
      </c>
      <c r="CO155" s="173">
        <f t="shared" si="76"/>
        <v>0</v>
      </c>
      <c r="CP155" s="174">
        <f t="shared" si="92"/>
        <v>5</v>
      </c>
      <c r="CQ155" s="172" t="e">
        <f t="shared" si="67"/>
        <v>#NAME?</v>
      </c>
      <c r="CR155" s="173"/>
      <c r="CS155" s="175" t="e">
        <f t="shared" si="93"/>
        <v>#NAME?</v>
      </c>
      <c r="CT155" s="173" t="e">
        <f t="shared" si="94"/>
        <v>#NAME?</v>
      </c>
      <c r="CU155" s="173" t="e">
        <f t="shared" si="95"/>
        <v>#NAME?</v>
      </c>
      <c r="CV155" s="172" t="e">
        <f t="shared" si="96"/>
        <v>#NAME?</v>
      </c>
      <c r="CW155" s="173" t="e">
        <v>#NAME?</v>
      </c>
      <c r="CX155" s="173" t="e">
        <f t="shared" si="97"/>
        <v>#NAME?</v>
      </c>
      <c r="CY155" s="176">
        <f t="shared" si="98"/>
        <v>0</v>
      </c>
      <c r="CZ155" s="181" t="e">
        <f t="shared" si="69"/>
        <v>#NAME?</v>
      </c>
      <c r="DA155" s="182" t="e">
        <f t="shared" si="70"/>
        <v>#NAME?</v>
      </c>
      <c r="DB155" s="183" t="e">
        <f t="shared" si="71"/>
        <v>#NAME?</v>
      </c>
      <c r="DF155" s="180" t="e">
        <f t="shared" si="68"/>
        <v>#NAME?</v>
      </c>
    </row>
    <row r="156" spans="1:110">
      <c r="A156" s="73" t="s">
        <v>6</v>
      </c>
      <c r="B156" s="60" t="s">
        <v>474</v>
      </c>
      <c r="C156" s="61" t="s">
        <v>475</v>
      </c>
      <c r="D156" s="62" t="s">
        <v>476</v>
      </c>
      <c r="E156" s="64">
        <v>0</v>
      </c>
      <c r="F156" s="65">
        <v>42375</v>
      </c>
      <c r="G156" s="66" t="s">
        <v>385</v>
      </c>
      <c r="H156" s="66" t="s">
        <v>137</v>
      </c>
      <c r="I156" s="67" t="s">
        <v>128</v>
      </c>
      <c r="J156" s="67" t="s">
        <v>115</v>
      </c>
      <c r="K156" s="67" t="s">
        <v>477</v>
      </c>
      <c r="L156" s="67" t="s">
        <v>117</v>
      </c>
      <c r="M156" s="67">
        <v>1</v>
      </c>
      <c r="N156" s="67"/>
      <c r="O156" s="68" t="s">
        <v>118</v>
      </c>
      <c r="P156" s="69" t="s">
        <v>119</v>
      </c>
      <c r="Q156" s="69"/>
      <c r="R156" s="70">
        <v>0</v>
      </c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155">
        <f t="shared" si="77"/>
        <v>16</v>
      </c>
      <c r="BC156" s="156">
        <v>16</v>
      </c>
      <c r="BD156" s="157">
        <f t="shared" si="78"/>
        <v>0</v>
      </c>
      <c r="BE156" s="155">
        <f t="shared" si="79"/>
        <v>0</v>
      </c>
      <c r="BF156" s="157">
        <f t="shared" si="80"/>
        <v>0</v>
      </c>
      <c r="BG156" s="155">
        <f t="shared" si="81"/>
        <v>0</v>
      </c>
      <c r="BH156" s="155"/>
      <c r="BI156" s="157">
        <f t="shared" si="72"/>
        <v>128</v>
      </c>
      <c r="BJ156" s="157"/>
      <c r="BK156" s="157"/>
      <c r="BL156" s="157"/>
      <c r="BM156" s="161" t="e">
        <v>#NAME?</v>
      </c>
      <c r="BN156" s="162" t="e">
        <f t="shared" si="82"/>
        <v>#NAME?</v>
      </c>
      <c r="BO156" s="163">
        <f t="shared" si="83"/>
        <v>0</v>
      </c>
      <c r="BP156" s="164" t="e">
        <f t="shared" si="84"/>
        <v>#NAME?</v>
      </c>
      <c r="BQ156" s="165" t="e">
        <v>#NAME?</v>
      </c>
      <c r="BR156" s="166"/>
      <c r="BS156" s="167" t="str">
        <f t="shared" si="85"/>
        <v xml:space="preserve"> </v>
      </c>
      <c r="BT156" s="168" t="str">
        <f t="shared" si="86"/>
        <v/>
      </c>
      <c r="BU156" s="168" t="str">
        <f t="shared" si="73"/>
        <v/>
      </c>
      <c r="BV156" s="168" t="str">
        <f t="shared" si="74"/>
        <v/>
      </c>
      <c r="BW156" s="169" t="str">
        <f t="shared" si="75"/>
        <v/>
      </c>
      <c r="BX156" s="165" t="e">
        <v>#NAME?</v>
      </c>
      <c r="BY156" s="157"/>
      <c r="BZ156" s="170" t="e">
        <v>#NAME?</v>
      </c>
      <c r="CA156" s="170" t="e">
        <v>#NAME?</v>
      </c>
      <c r="CB156" s="157"/>
      <c r="CC156" s="170" t="e">
        <v>#NAME?</v>
      </c>
      <c r="CD156" s="171" t="e">
        <f t="shared" si="87"/>
        <v>#NAME?</v>
      </c>
      <c r="CE156" s="157" t="e">
        <f t="shared" si="88"/>
        <v>#NAME?</v>
      </c>
      <c r="CF156" s="165" t="e">
        <f t="shared" si="89"/>
        <v>#NAME?</v>
      </c>
      <c r="CG156" s="172" t="e">
        <v>#NAME?</v>
      </c>
      <c r="CH156" s="172" t="e">
        <v>#NAME?</v>
      </c>
      <c r="CI156" s="173" t="e">
        <v>#NAME?</v>
      </c>
      <c r="CJ156" s="173"/>
      <c r="CK156" s="172" t="e">
        <v>#NAME?</v>
      </c>
      <c r="CL156" s="172" t="e">
        <v>#NAME?</v>
      </c>
      <c r="CM156" s="173" t="e">
        <f t="shared" si="90"/>
        <v>#NAME?</v>
      </c>
      <c r="CN156" s="172">
        <f t="shared" si="91"/>
        <v>21.333333333333332</v>
      </c>
      <c r="CO156" s="173">
        <f t="shared" si="76"/>
        <v>0</v>
      </c>
      <c r="CP156" s="174">
        <f t="shared" si="92"/>
        <v>5</v>
      </c>
      <c r="CQ156" s="172" t="e">
        <f t="shared" si="67"/>
        <v>#NAME?</v>
      </c>
      <c r="CR156" s="173"/>
      <c r="CS156" s="175" t="e">
        <f t="shared" si="93"/>
        <v>#NAME?</v>
      </c>
      <c r="CT156" s="173" t="e">
        <f t="shared" si="94"/>
        <v>#NAME?</v>
      </c>
      <c r="CU156" s="173" t="e">
        <f t="shared" si="95"/>
        <v>#NAME?</v>
      </c>
      <c r="CV156" s="172" t="e">
        <f t="shared" si="96"/>
        <v>#NAME?</v>
      </c>
      <c r="CW156" s="173" t="e">
        <v>#NAME?</v>
      </c>
      <c r="CX156" s="173" t="e">
        <f t="shared" si="97"/>
        <v>#NAME?</v>
      </c>
      <c r="CY156" s="176">
        <f t="shared" si="98"/>
        <v>0</v>
      </c>
      <c r="CZ156" s="181" t="e">
        <f t="shared" si="69"/>
        <v>#NAME?</v>
      </c>
      <c r="DA156" s="182" t="e">
        <f t="shared" si="70"/>
        <v>#NAME?</v>
      </c>
      <c r="DB156" s="183" t="e">
        <f t="shared" si="71"/>
        <v>#NAME?</v>
      </c>
      <c r="DF156" s="180" t="e">
        <f t="shared" si="68"/>
        <v>#NAME?</v>
      </c>
    </row>
    <row r="157" spans="1:110">
      <c r="A157" s="73" t="s">
        <v>6</v>
      </c>
      <c r="B157" s="60" t="s">
        <v>478</v>
      </c>
      <c r="C157" s="61" t="s">
        <v>479</v>
      </c>
      <c r="D157" s="62">
        <v>22682</v>
      </c>
      <c r="E157" s="64">
        <v>0</v>
      </c>
      <c r="F157" s="65">
        <v>42375</v>
      </c>
      <c r="G157" s="66" t="s">
        <v>385</v>
      </c>
      <c r="H157" s="66" t="s">
        <v>137</v>
      </c>
      <c r="I157" s="67" t="s">
        <v>122</v>
      </c>
      <c r="J157" s="67" t="s">
        <v>119</v>
      </c>
      <c r="K157" s="67">
        <v>0</v>
      </c>
      <c r="L157" s="67" t="s">
        <v>117</v>
      </c>
      <c r="M157" s="67">
        <v>1</v>
      </c>
      <c r="N157" s="67"/>
      <c r="O157" s="68" t="s">
        <v>118</v>
      </c>
      <c r="P157" s="69" t="s">
        <v>119</v>
      </c>
      <c r="Q157" s="69"/>
      <c r="R157" s="70">
        <v>0</v>
      </c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155">
        <f t="shared" si="77"/>
        <v>22</v>
      </c>
      <c r="BC157" s="156">
        <v>22</v>
      </c>
      <c r="BD157" s="157">
        <f t="shared" si="78"/>
        <v>0</v>
      </c>
      <c r="BE157" s="155">
        <f t="shared" si="79"/>
        <v>0</v>
      </c>
      <c r="BF157" s="157">
        <f t="shared" si="80"/>
        <v>0</v>
      </c>
      <c r="BG157" s="155">
        <f t="shared" si="81"/>
        <v>0</v>
      </c>
      <c r="BH157" s="155"/>
      <c r="BI157" s="157">
        <f t="shared" si="72"/>
        <v>176</v>
      </c>
      <c r="BJ157" s="157"/>
      <c r="BK157" s="157"/>
      <c r="BL157" s="157"/>
      <c r="BM157" s="161" t="e">
        <v>#NAME?</v>
      </c>
      <c r="BN157" s="162" t="e">
        <f t="shared" si="82"/>
        <v>#NAME?</v>
      </c>
      <c r="BO157" s="163">
        <f t="shared" si="83"/>
        <v>0</v>
      </c>
      <c r="BP157" s="164" t="e">
        <f t="shared" si="84"/>
        <v>#NAME?</v>
      </c>
      <c r="BQ157" s="165" t="e">
        <v>#NAME?</v>
      </c>
      <c r="BR157" s="166"/>
      <c r="BS157" s="167" t="str">
        <f t="shared" si="85"/>
        <v xml:space="preserve"> </v>
      </c>
      <c r="BT157" s="168" t="str">
        <f t="shared" si="86"/>
        <v/>
      </c>
      <c r="BU157" s="168" t="str">
        <f t="shared" si="73"/>
        <v/>
      </c>
      <c r="BV157" s="168" t="str">
        <f t="shared" si="74"/>
        <v/>
      </c>
      <c r="BW157" s="169" t="str">
        <f t="shared" si="75"/>
        <v/>
      </c>
      <c r="BX157" s="165" t="e">
        <v>#NAME?</v>
      </c>
      <c r="BY157" s="157"/>
      <c r="BZ157" s="170" t="e">
        <v>#NAME?</v>
      </c>
      <c r="CA157" s="170" t="e">
        <v>#NAME?</v>
      </c>
      <c r="CB157" s="157"/>
      <c r="CC157" s="170" t="e">
        <v>#NAME?</v>
      </c>
      <c r="CD157" s="171" t="e">
        <f t="shared" si="87"/>
        <v>#NAME?</v>
      </c>
      <c r="CE157" s="157" t="e">
        <f t="shared" si="88"/>
        <v>#NAME?</v>
      </c>
      <c r="CF157" s="165" t="e">
        <f t="shared" si="89"/>
        <v>#NAME?</v>
      </c>
      <c r="CG157" s="172" t="e">
        <v>#NAME?</v>
      </c>
      <c r="CH157" s="172" t="e">
        <v>#NAME?</v>
      </c>
      <c r="CI157" s="173" t="e">
        <v>#NAME?</v>
      </c>
      <c r="CJ157" s="173"/>
      <c r="CK157" s="172" t="e">
        <v>#NAME?</v>
      </c>
      <c r="CL157" s="172" t="e">
        <v>#NAME?</v>
      </c>
      <c r="CM157" s="173" t="e">
        <f t="shared" si="90"/>
        <v>#NAME?</v>
      </c>
      <c r="CN157" s="172">
        <f t="shared" si="91"/>
        <v>29.333333333333332</v>
      </c>
      <c r="CO157" s="173">
        <f t="shared" si="76"/>
        <v>0</v>
      </c>
      <c r="CP157" s="174">
        <f t="shared" si="92"/>
        <v>5</v>
      </c>
      <c r="CQ157" s="172" t="e">
        <f t="shared" si="67"/>
        <v>#NAME?</v>
      </c>
      <c r="CR157" s="173"/>
      <c r="CS157" s="175" t="e">
        <f t="shared" si="93"/>
        <v>#NAME?</v>
      </c>
      <c r="CT157" s="173" t="e">
        <f t="shared" si="94"/>
        <v>#NAME?</v>
      </c>
      <c r="CU157" s="173" t="e">
        <f t="shared" si="95"/>
        <v>#NAME?</v>
      </c>
      <c r="CV157" s="172" t="e">
        <f t="shared" si="96"/>
        <v>#NAME?</v>
      </c>
      <c r="CW157" s="173" t="e">
        <v>#NAME?</v>
      </c>
      <c r="CX157" s="173" t="e">
        <f t="shared" si="97"/>
        <v>#NAME?</v>
      </c>
      <c r="CY157" s="176">
        <f t="shared" si="98"/>
        <v>0</v>
      </c>
      <c r="CZ157" s="181" t="e">
        <f t="shared" si="69"/>
        <v>#NAME?</v>
      </c>
      <c r="DA157" s="182" t="e">
        <f t="shared" si="70"/>
        <v>#NAME?</v>
      </c>
      <c r="DB157" s="183" t="e">
        <f t="shared" si="71"/>
        <v>#NAME?</v>
      </c>
      <c r="DF157" s="180" t="e">
        <f t="shared" si="68"/>
        <v>#NAME?</v>
      </c>
    </row>
    <row r="158" spans="1:110">
      <c r="A158" s="73" t="s">
        <v>6</v>
      </c>
      <c r="B158" s="60" t="s">
        <v>480</v>
      </c>
      <c r="C158" s="61" t="s">
        <v>481</v>
      </c>
      <c r="D158" s="62" t="s">
        <v>482</v>
      </c>
      <c r="E158" s="64">
        <v>0</v>
      </c>
      <c r="F158" s="65">
        <v>42375</v>
      </c>
      <c r="G158" s="66" t="s">
        <v>385</v>
      </c>
      <c r="H158" s="66" t="s">
        <v>137</v>
      </c>
      <c r="I158" s="67" t="s">
        <v>174</v>
      </c>
      <c r="J158" s="67" t="s">
        <v>115</v>
      </c>
      <c r="K158" s="67" t="s">
        <v>483</v>
      </c>
      <c r="L158" s="67" t="s">
        <v>117</v>
      </c>
      <c r="M158" s="67">
        <v>1</v>
      </c>
      <c r="N158" s="67"/>
      <c r="O158" s="68" t="s">
        <v>118</v>
      </c>
      <c r="P158" s="69" t="s">
        <v>119</v>
      </c>
      <c r="Q158" s="69"/>
      <c r="R158" s="70">
        <v>0</v>
      </c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155">
        <f t="shared" si="77"/>
        <v>16</v>
      </c>
      <c r="BC158" s="156">
        <v>16</v>
      </c>
      <c r="BD158" s="157">
        <f t="shared" si="78"/>
        <v>0</v>
      </c>
      <c r="BE158" s="155">
        <f t="shared" si="79"/>
        <v>0</v>
      </c>
      <c r="BF158" s="157">
        <f t="shared" si="80"/>
        <v>0</v>
      </c>
      <c r="BG158" s="155">
        <f t="shared" si="81"/>
        <v>0</v>
      </c>
      <c r="BH158" s="155"/>
      <c r="BI158" s="157">
        <f t="shared" si="72"/>
        <v>128</v>
      </c>
      <c r="BJ158" s="157"/>
      <c r="BK158" s="157"/>
      <c r="BL158" s="157"/>
      <c r="BM158" s="161" t="e">
        <v>#NAME?</v>
      </c>
      <c r="BN158" s="162" t="e">
        <f t="shared" si="82"/>
        <v>#NAME?</v>
      </c>
      <c r="BO158" s="163">
        <f t="shared" si="83"/>
        <v>0</v>
      </c>
      <c r="BP158" s="164" t="e">
        <f t="shared" si="84"/>
        <v>#NAME?</v>
      </c>
      <c r="BQ158" s="165" t="e">
        <v>#NAME?</v>
      </c>
      <c r="BR158" s="166"/>
      <c r="BS158" s="167" t="str">
        <f t="shared" si="85"/>
        <v xml:space="preserve"> </v>
      </c>
      <c r="BT158" s="168" t="str">
        <f t="shared" si="86"/>
        <v/>
      </c>
      <c r="BU158" s="168" t="str">
        <f t="shared" si="73"/>
        <v/>
      </c>
      <c r="BV158" s="168" t="str">
        <f t="shared" si="74"/>
        <v/>
      </c>
      <c r="BW158" s="169" t="str">
        <f t="shared" si="75"/>
        <v/>
      </c>
      <c r="BX158" s="165" t="e">
        <v>#NAME?</v>
      </c>
      <c r="BY158" s="157"/>
      <c r="BZ158" s="170" t="e">
        <v>#NAME?</v>
      </c>
      <c r="CA158" s="170" t="e">
        <v>#NAME?</v>
      </c>
      <c r="CB158" s="157"/>
      <c r="CC158" s="170" t="e">
        <v>#NAME?</v>
      </c>
      <c r="CD158" s="171" t="e">
        <f t="shared" si="87"/>
        <v>#NAME?</v>
      </c>
      <c r="CE158" s="157" t="e">
        <f t="shared" si="88"/>
        <v>#NAME?</v>
      </c>
      <c r="CF158" s="165" t="e">
        <f t="shared" si="89"/>
        <v>#NAME?</v>
      </c>
      <c r="CG158" s="172" t="e">
        <v>#NAME?</v>
      </c>
      <c r="CH158" s="172" t="e">
        <v>#NAME?</v>
      </c>
      <c r="CI158" s="173" t="e">
        <v>#NAME?</v>
      </c>
      <c r="CJ158" s="173"/>
      <c r="CK158" s="172" t="e">
        <v>#NAME?</v>
      </c>
      <c r="CL158" s="172" t="e">
        <v>#NAME?</v>
      </c>
      <c r="CM158" s="173" t="e">
        <f t="shared" si="90"/>
        <v>#NAME?</v>
      </c>
      <c r="CN158" s="172">
        <f t="shared" si="91"/>
        <v>21.333333333333332</v>
      </c>
      <c r="CO158" s="173">
        <f t="shared" si="76"/>
        <v>0</v>
      </c>
      <c r="CP158" s="174">
        <f t="shared" si="92"/>
        <v>5</v>
      </c>
      <c r="CQ158" s="172" t="e">
        <f t="shared" si="67"/>
        <v>#NAME?</v>
      </c>
      <c r="CR158" s="173"/>
      <c r="CS158" s="175" t="e">
        <f t="shared" si="93"/>
        <v>#NAME?</v>
      </c>
      <c r="CT158" s="173" t="e">
        <f t="shared" si="94"/>
        <v>#NAME?</v>
      </c>
      <c r="CU158" s="173" t="e">
        <f t="shared" si="95"/>
        <v>#NAME?</v>
      </c>
      <c r="CV158" s="172" t="e">
        <f t="shared" si="96"/>
        <v>#NAME?</v>
      </c>
      <c r="CW158" s="173" t="e">
        <v>#NAME?</v>
      </c>
      <c r="CX158" s="173" t="e">
        <f t="shared" si="97"/>
        <v>#NAME?</v>
      </c>
      <c r="CY158" s="176">
        <f t="shared" si="98"/>
        <v>0</v>
      </c>
      <c r="CZ158" s="181" t="e">
        <f t="shared" si="69"/>
        <v>#NAME?</v>
      </c>
      <c r="DA158" s="182" t="e">
        <f t="shared" si="70"/>
        <v>#NAME?</v>
      </c>
      <c r="DB158" s="183" t="e">
        <f t="shared" si="71"/>
        <v>#NAME?</v>
      </c>
      <c r="DF158" s="180" t="e">
        <f t="shared" si="68"/>
        <v>#NAME?</v>
      </c>
    </row>
    <row r="159" spans="1:110">
      <c r="A159" s="73" t="s">
        <v>6</v>
      </c>
      <c r="B159" s="60" t="s">
        <v>484</v>
      </c>
      <c r="C159" s="61" t="s">
        <v>485</v>
      </c>
      <c r="D159" s="62">
        <v>29602</v>
      </c>
      <c r="E159" s="64">
        <v>0</v>
      </c>
      <c r="F159" s="65">
        <v>42380</v>
      </c>
      <c r="G159" s="66" t="s">
        <v>385</v>
      </c>
      <c r="H159" s="66" t="s">
        <v>137</v>
      </c>
      <c r="I159" s="67" t="s">
        <v>114</v>
      </c>
      <c r="J159" s="67" t="s">
        <v>115</v>
      </c>
      <c r="K159" s="67" t="s">
        <v>486</v>
      </c>
      <c r="L159" s="67" t="s">
        <v>117</v>
      </c>
      <c r="M159" s="67">
        <v>1</v>
      </c>
      <c r="N159" s="67"/>
      <c r="O159" s="68" t="s">
        <v>118</v>
      </c>
      <c r="P159" s="69" t="s">
        <v>119</v>
      </c>
      <c r="Q159" s="69"/>
      <c r="R159" s="70">
        <v>0</v>
      </c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155">
        <f t="shared" si="77"/>
        <v>18</v>
      </c>
      <c r="BC159" s="156">
        <v>18</v>
      </c>
      <c r="BD159" s="157">
        <f t="shared" si="78"/>
        <v>0</v>
      </c>
      <c r="BE159" s="155">
        <f t="shared" si="79"/>
        <v>0</v>
      </c>
      <c r="BF159" s="157">
        <f t="shared" si="80"/>
        <v>0</v>
      </c>
      <c r="BG159" s="155">
        <f t="shared" si="81"/>
        <v>0</v>
      </c>
      <c r="BH159" s="155"/>
      <c r="BI159" s="157">
        <f t="shared" si="72"/>
        <v>144</v>
      </c>
      <c r="BJ159" s="157"/>
      <c r="BK159" s="157"/>
      <c r="BL159" s="157"/>
      <c r="BM159" s="161" t="e">
        <v>#NAME?</v>
      </c>
      <c r="BN159" s="162" t="e">
        <f t="shared" si="82"/>
        <v>#NAME?</v>
      </c>
      <c r="BO159" s="163">
        <f t="shared" si="83"/>
        <v>0</v>
      </c>
      <c r="BP159" s="164" t="e">
        <f t="shared" si="84"/>
        <v>#NAME?</v>
      </c>
      <c r="BQ159" s="165" t="e">
        <v>#NAME?</v>
      </c>
      <c r="BR159" s="166"/>
      <c r="BS159" s="167" t="str">
        <f t="shared" si="85"/>
        <v xml:space="preserve"> </v>
      </c>
      <c r="BT159" s="168" t="str">
        <f t="shared" si="86"/>
        <v/>
      </c>
      <c r="BU159" s="168" t="str">
        <f t="shared" si="73"/>
        <v/>
      </c>
      <c r="BV159" s="168" t="str">
        <f t="shared" si="74"/>
        <v/>
      </c>
      <c r="BW159" s="169" t="str">
        <f t="shared" si="75"/>
        <v/>
      </c>
      <c r="BX159" s="165" t="e">
        <v>#NAME?</v>
      </c>
      <c r="BY159" s="157"/>
      <c r="BZ159" s="170" t="e">
        <v>#NAME?</v>
      </c>
      <c r="CA159" s="170" t="e">
        <v>#NAME?</v>
      </c>
      <c r="CB159" s="157"/>
      <c r="CC159" s="170" t="e">
        <v>#NAME?</v>
      </c>
      <c r="CD159" s="171" t="e">
        <f t="shared" si="87"/>
        <v>#NAME?</v>
      </c>
      <c r="CE159" s="157" t="e">
        <f t="shared" si="88"/>
        <v>#NAME?</v>
      </c>
      <c r="CF159" s="165" t="e">
        <f t="shared" si="89"/>
        <v>#NAME?</v>
      </c>
      <c r="CG159" s="172" t="e">
        <v>#NAME?</v>
      </c>
      <c r="CH159" s="172" t="e">
        <v>#NAME?</v>
      </c>
      <c r="CI159" s="173" t="e">
        <v>#NAME?</v>
      </c>
      <c r="CJ159" s="173"/>
      <c r="CK159" s="172" t="e">
        <v>#NAME?</v>
      </c>
      <c r="CL159" s="172" t="e">
        <v>#NAME?</v>
      </c>
      <c r="CM159" s="173" t="e">
        <f t="shared" si="90"/>
        <v>#NAME?</v>
      </c>
      <c r="CN159" s="172">
        <f t="shared" si="91"/>
        <v>24</v>
      </c>
      <c r="CO159" s="173">
        <f t="shared" si="76"/>
        <v>0</v>
      </c>
      <c r="CP159" s="174">
        <f t="shared" si="92"/>
        <v>5</v>
      </c>
      <c r="CQ159" s="172" t="e">
        <f t="shared" si="67"/>
        <v>#NAME?</v>
      </c>
      <c r="CR159" s="173"/>
      <c r="CS159" s="175" t="e">
        <f t="shared" si="93"/>
        <v>#NAME?</v>
      </c>
      <c r="CT159" s="173" t="e">
        <f t="shared" si="94"/>
        <v>#NAME?</v>
      </c>
      <c r="CU159" s="173" t="e">
        <f t="shared" si="95"/>
        <v>#NAME?</v>
      </c>
      <c r="CV159" s="172" t="e">
        <f t="shared" si="96"/>
        <v>#NAME?</v>
      </c>
      <c r="CW159" s="173" t="e">
        <v>#NAME?</v>
      </c>
      <c r="CX159" s="173" t="e">
        <f t="shared" si="97"/>
        <v>#NAME?</v>
      </c>
      <c r="CY159" s="176">
        <f t="shared" si="98"/>
        <v>0</v>
      </c>
      <c r="CZ159" s="181" t="e">
        <f t="shared" si="69"/>
        <v>#NAME?</v>
      </c>
      <c r="DA159" s="182" t="e">
        <f t="shared" si="70"/>
        <v>#NAME?</v>
      </c>
      <c r="DB159" s="183" t="e">
        <f t="shared" si="71"/>
        <v>#NAME?</v>
      </c>
      <c r="DF159" s="180" t="e">
        <f t="shared" si="68"/>
        <v>#NAME?</v>
      </c>
    </row>
    <row r="160" spans="1:110">
      <c r="A160" s="73" t="s">
        <v>6</v>
      </c>
      <c r="B160" s="60" t="s">
        <v>487</v>
      </c>
      <c r="C160" s="61" t="s">
        <v>488</v>
      </c>
      <c r="D160" s="62">
        <v>22700</v>
      </c>
      <c r="E160" s="64">
        <v>0</v>
      </c>
      <c r="F160" s="65">
        <v>42380</v>
      </c>
      <c r="G160" s="66" t="s">
        <v>385</v>
      </c>
      <c r="H160" s="66" t="s">
        <v>113</v>
      </c>
      <c r="I160" s="67" t="s">
        <v>174</v>
      </c>
      <c r="J160" s="67" t="s">
        <v>138</v>
      </c>
      <c r="K160" s="67" t="s">
        <v>489</v>
      </c>
      <c r="L160" s="67" t="s">
        <v>117</v>
      </c>
      <c r="M160" s="67">
        <v>1</v>
      </c>
      <c r="N160" s="67"/>
      <c r="O160" s="68" t="s">
        <v>118</v>
      </c>
      <c r="P160" s="69" t="s">
        <v>119</v>
      </c>
      <c r="Q160" s="69"/>
      <c r="R160" s="70">
        <v>0</v>
      </c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155">
        <f t="shared" si="77"/>
        <v>18</v>
      </c>
      <c r="BC160" s="156">
        <v>18</v>
      </c>
      <c r="BD160" s="157">
        <f t="shared" si="78"/>
        <v>0</v>
      </c>
      <c r="BE160" s="155">
        <f t="shared" si="79"/>
        <v>0</v>
      </c>
      <c r="BF160" s="157">
        <f t="shared" si="80"/>
        <v>0</v>
      </c>
      <c r="BG160" s="155">
        <f t="shared" si="81"/>
        <v>0</v>
      </c>
      <c r="BH160" s="155"/>
      <c r="BI160" s="157">
        <f t="shared" si="72"/>
        <v>144</v>
      </c>
      <c r="BJ160" s="157"/>
      <c r="BK160" s="157"/>
      <c r="BL160" s="157"/>
      <c r="BM160" s="161" t="e">
        <v>#NAME?</v>
      </c>
      <c r="BN160" s="162" t="e">
        <f t="shared" si="82"/>
        <v>#NAME?</v>
      </c>
      <c r="BO160" s="163">
        <f t="shared" si="83"/>
        <v>0</v>
      </c>
      <c r="BP160" s="164" t="e">
        <f t="shared" si="84"/>
        <v>#NAME?</v>
      </c>
      <c r="BQ160" s="165" t="e">
        <v>#NAME?</v>
      </c>
      <c r="BR160" s="166"/>
      <c r="BS160" s="167" t="str">
        <f t="shared" si="85"/>
        <v xml:space="preserve"> </v>
      </c>
      <c r="BT160" s="168" t="str">
        <f t="shared" si="86"/>
        <v/>
      </c>
      <c r="BU160" s="168" t="str">
        <f t="shared" si="73"/>
        <v/>
      </c>
      <c r="BV160" s="168" t="str">
        <f t="shared" si="74"/>
        <v/>
      </c>
      <c r="BW160" s="169" t="str">
        <f t="shared" si="75"/>
        <v/>
      </c>
      <c r="BX160" s="165" t="e">
        <v>#NAME?</v>
      </c>
      <c r="BY160" s="157"/>
      <c r="BZ160" s="170" t="e">
        <v>#NAME?</v>
      </c>
      <c r="CA160" s="170" t="e">
        <v>#NAME?</v>
      </c>
      <c r="CB160" s="157"/>
      <c r="CC160" s="170" t="e">
        <v>#NAME?</v>
      </c>
      <c r="CD160" s="171" t="e">
        <f t="shared" si="87"/>
        <v>#NAME?</v>
      </c>
      <c r="CE160" s="157" t="e">
        <f t="shared" si="88"/>
        <v>#NAME?</v>
      </c>
      <c r="CF160" s="165" t="e">
        <f t="shared" si="89"/>
        <v>#NAME?</v>
      </c>
      <c r="CG160" s="172" t="e">
        <v>#NAME?</v>
      </c>
      <c r="CH160" s="172" t="e">
        <v>#NAME?</v>
      </c>
      <c r="CI160" s="173" t="e">
        <v>#NAME?</v>
      </c>
      <c r="CJ160" s="173"/>
      <c r="CK160" s="172" t="e">
        <v>#NAME?</v>
      </c>
      <c r="CL160" s="172" t="e">
        <v>#NAME?</v>
      </c>
      <c r="CM160" s="173" t="e">
        <f t="shared" si="90"/>
        <v>#NAME?</v>
      </c>
      <c r="CN160" s="172">
        <f t="shared" si="91"/>
        <v>24</v>
      </c>
      <c r="CO160" s="173">
        <f t="shared" si="76"/>
        <v>0</v>
      </c>
      <c r="CP160" s="174">
        <f t="shared" si="92"/>
        <v>5</v>
      </c>
      <c r="CQ160" s="172" t="e">
        <f t="shared" si="67"/>
        <v>#NAME?</v>
      </c>
      <c r="CR160" s="173"/>
      <c r="CS160" s="175" t="e">
        <f t="shared" si="93"/>
        <v>#NAME?</v>
      </c>
      <c r="CT160" s="173" t="e">
        <f t="shared" si="94"/>
        <v>#NAME?</v>
      </c>
      <c r="CU160" s="173" t="e">
        <f t="shared" si="95"/>
        <v>#NAME?</v>
      </c>
      <c r="CV160" s="172" t="e">
        <f t="shared" si="96"/>
        <v>#NAME?</v>
      </c>
      <c r="CW160" s="173" t="e">
        <v>#NAME?</v>
      </c>
      <c r="CX160" s="173" t="e">
        <f t="shared" si="97"/>
        <v>#NAME?</v>
      </c>
      <c r="CY160" s="176">
        <f t="shared" si="98"/>
        <v>0</v>
      </c>
      <c r="CZ160" s="181" t="e">
        <f t="shared" si="69"/>
        <v>#NAME?</v>
      </c>
      <c r="DA160" s="182" t="e">
        <f t="shared" si="70"/>
        <v>#NAME?</v>
      </c>
      <c r="DB160" s="183" t="e">
        <f t="shared" si="71"/>
        <v>#NAME?</v>
      </c>
      <c r="DF160" s="180" t="e">
        <f t="shared" si="68"/>
        <v>#NAME?</v>
      </c>
    </row>
    <row r="161" spans="1:110">
      <c r="A161" s="73" t="s">
        <v>6</v>
      </c>
      <c r="B161" s="60" t="s">
        <v>490</v>
      </c>
      <c r="C161" s="61" t="s">
        <v>491</v>
      </c>
      <c r="D161" s="62">
        <v>31098</v>
      </c>
      <c r="E161" s="64">
        <v>0</v>
      </c>
      <c r="F161" s="65">
        <v>42380</v>
      </c>
      <c r="G161" s="66" t="s">
        <v>385</v>
      </c>
      <c r="H161" s="66" t="s">
        <v>137</v>
      </c>
      <c r="I161" s="67" t="s">
        <v>114</v>
      </c>
      <c r="J161" s="67" t="s">
        <v>138</v>
      </c>
      <c r="K161" s="67" t="s">
        <v>492</v>
      </c>
      <c r="L161" s="67" t="s">
        <v>117</v>
      </c>
      <c r="M161" s="67">
        <v>1</v>
      </c>
      <c r="N161" s="67"/>
      <c r="O161" s="68" t="s">
        <v>118</v>
      </c>
      <c r="P161" s="69" t="s">
        <v>119</v>
      </c>
      <c r="Q161" s="69"/>
      <c r="R161" s="70">
        <v>0</v>
      </c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155">
        <f t="shared" si="77"/>
        <v>18</v>
      </c>
      <c r="BC161" s="156">
        <v>18</v>
      </c>
      <c r="BD161" s="157">
        <f t="shared" si="78"/>
        <v>0</v>
      </c>
      <c r="BE161" s="155">
        <f t="shared" si="79"/>
        <v>0</v>
      </c>
      <c r="BF161" s="157">
        <f t="shared" si="80"/>
        <v>0</v>
      </c>
      <c r="BG161" s="155">
        <f t="shared" si="81"/>
        <v>0</v>
      </c>
      <c r="BH161" s="155"/>
      <c r="BI161" s="157">
        <f t="shared" si="72"/>
        <v>144</v>
      </c>
      <c r="BJ161" s="157"/>
      <c r="BK161" s="157"/>
      <c r="BL161" s="157"/>
      <c r="BM161" s="161" t="e">
        <v>#NAME?</v>
      </c>
      <c r="BN161" s="162" t="e">
        <f t="shared" si="82"/>
        <v>#NAME?</v>
      </c>
      <c r="BO161" s="163">
        <f t="shared" si="83"/>
        <v>0</v>
      </c>
      <c r="BP161" s="164" t="e">
        <f t="shared" si="84"/>
        <v>#NAME?</v>
      </c>
      <c r="BQ161" s="165" t="e">
        <v>#NAME?</v>
      </c>
      <c r="BR161" s="166"/>
      <c r="BS161" s="167" t="str">
        <f t="shared" si="85"/>
        <v xml:space="preserve"> </v>
      </c>
      <c r="BT161" s="168" t="str">
        <f t="shared" si="86"/>
        <v/>
      </c>
      <c r="BU161" s="168" t="str">
        <f t="shared" si="73"/>
        <v/>
      </c>
      <c r="BV161" s="168" t="str">
        <f t="shared" si="74"/>
        <v/>
      </c>
      <c r="BW161" s="169" t="str">
        <f t="shared" si="75"/>
        <v/>
      </c>
      <c r="BX161" s="165" t="e">
        <v>#NAME?</v>
      </c>
      <c r="BY161" s="157"/>
      <c r="BZ161" s="170" t="e">
        <v>#NAME?</v>
      </c>
      <c r="CA161" s="170" t="e">
        <v>#NAME?</v>
      </c>
      <c r="CB161" s="157"/>
      <c r="CC161" s="170" t="e">
        <v>#NAME?</v>
      </c>
      <c r="CD161" s="171" t="e">
        <f t="shared" si="87"/>
        <v>#NAME?</v>
      </c>
      <c r="CE161" s="157" t="e">
        <f t="shared" si="88"/>
        <v>#NAME?</v>
      </c>
      <c r="CF161" s="165" t="e">
        <f t="shared" si="89"/>
        <v>#NAME?</v>
      </c>
      <c r="CG161" s="172" t="e">
        <v>#NAME?</v>
      </c>
      <c r="CH161" s="172" t="e">
        <v>#NAME?</v>
      </c>
      <c r="CI161" s="173" t="e">
        <v>#NAME?</v>
      </c>
      <c r="CJ161" s="173"/>
      <c r="CK161" s="172" t="e">
        <v>#NAME?</v>
      </c>
      <c r="CL161" s="172" t="e">
        <v>#NAME?</v>
      </c>
      <c r="CM161" s="173" t="e">
        <f t="shared" si="90"/>
        <v>#NAME?</v>
      </c>
      <c r="CN161" s="172">
        <f t="shared" si="91"/>
        <v>24</v>
      </c>
      <c r="CO161" s="173">
        <f t="shared" si="76"/>
        <v>0</v>
      </c>
      <c r="CP161" s="174">
        <f t="shared" si="92"/>
        <v>5</v>
      </c>
      <c r="CQ161" s="172" t="e">
        <f t="shared" si="67"/>
        <v>#NAME?</v>
      </c>
      <c r="CR161" s="173"/>
      <c r="CS161" s="175" t="e">
        <f t="shared" si="93"/>
        <v>#NAME?</v>
      </c>
      <c r="CT161" s="173" t="e">
        <f t="shared" si="94"/>
        <v>#NAME?</v>
      </c>
      <c r="CU161" s="173" t="e">
        <f t="shared" si="95"/>
        <v>#NAME?</v>
      </c>
      <c r="CV161" s="172" t="e">
        <f t="shared" si="96"/>
        <v>#NAME?</v>
      </c>
      <c r="CW161" s="173" t="e">
        <v>#NAME?</v>
      </c>
      <c r="CX161" s="173" t="e">
        <f t="shared" si="97"/>
        <v>#NAME?</v>
      </c>
      <c r="CY161" s="176">
        <f t="shared" si="98"/>
        <v>0</v>
      </c>
      <c r="CZ161" s="181" t="e">
        <f t="shared" si="69"/>
        <v>#NAME?</v>
      </c>
      <c r="DA161" s="182" t="e">
        <f t="shared" si="70"/>
        <v>#NAME?</v>
      </c>
      <c r="DB161" s="183" t="e">
        <f t="shared" si="71"/>
        <v>#NAME?</v>
      </c>
      <c r="DF161" s="180" t="e">
        <f t="shared" si="68"/>
        <v>#NAME?</v>
      </c>
    </row>
    <row r="162" spans="1:110">
      <c r="A162" s="73" t="s">
        <v>6</v>
      </c>
      <c r="B162" s="60" t="s">
        <v>493</v>
      </c>
      <c r="C162" s="61" t="s">
        <v>494</v>
      </c>
      <c r="D162" s="62">
        <v>21314</v>
      </c>
      <c r="E162" s="64">
        <v>0</v>
      </c>
      <c r="F162" s="65">
        <v>42380</v>
      </c>
      <c r="G162" s="66" t="s">
        <v>385</v>
      </c>
      <c r="H162" s="66" t="s">
        <v>113</v>
      </c>
      <c r="I162" s="67" t="s">
        <v>114</v>
      </c>
      <c r="J162" s="67" t="s">
        <v>138</v>
      </c>
      <c r="K162" s="67" t="s">
        <v>495</v>
      </c>
      <c r="L162" s="67" t="s">
        <v>117</v>
      </c>
      <c r="M162" s="67">
        <v>1</v>
      </c>
      <c r="N162" s="67"/>
      <c r="O162" s="68" t="s">
        <v>118</v>
      </c>
      <c r="P162" s="69" t="s">
        <v>119</v>
      </c>
      <c r="Q162" s="69"/>
      <c r="R162" s="70">
        <v>0</v>
      </c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155">
        <f t="shared" si="77"/>
        <v>17</v>
      </c>
      <c r="BC162" s="156">
        <v>17</v>
      </c>
      <c r="BD162" s="157">
        <f t="shared" si="78"/>
        <v>0</v>
      </c>
      <c r="BE162" s="155">
        <f t="shared" si="79"/>
        <v>0</v>
      </c>
      <c r="BF162" s="157">
        <f t="shared" si="80"/>
        <v>0</v>
      </c>
      <c r="BG162" s="155">
        <f t="shared" si="81"/>
        <v>0</v>
      </c>
      <c r="BH162" s="155"/>
      <c r="BI162" s="157">
        <f t="shared" si="72"/>
        <v>136</v>
      </c>
      <c r="BJ162" s="157"/>
      <c r="BK162" s="157"/>
      <c r="BL162" s="157"/>
      <c r="BM162" s="161" t="e">
        <v>#NAME?</v>
      </c>
      <c r="BN162" s="162" t="e">
        <f t="shared" si="82"/>
        <v>#NAME?</v>
      </c>
      <c r="BO162" s="163">
        <f t="shared" si="83"/>
        <v>0</v>
      </c>
      <c r="BP162" s="164" t="e">
        <f t="shared" si="84"/>
        <v>#NAME?</v>
      </c>
      <c r="BQ162" s="165" t="e">
        <v>#NAME?</v>
      </c>
      <c r="BR162" s="166"/>
      <c r="BS162" s="167" t="str">
        <f t="shared" si="85"/>
        <v xml:space="preserve"> </v>
      </c>
      <c r="BT162" s="168" t="str">
        <f t="shared" si="86"/>
        <v/>
      </c>
      <c r="BU162" s="168" t="str">
        <f t="shared" si="73"/>
        <v/>
      </c>
      <c r="BV162" s="168" t="str">
        <f t="shared" si="74"/>
        <v/>
      </c>
      <c r="BW162" s="169" t="str">
        <f t="shared" si="75"/>
        <v/>
      </c>
      <c r="BX162" s="165" t="e">
        <v>#NAME?</v>
      </c>
      <c r="BY162" s="157"/>
      <c r="BZ162" s="170" t="e">
        <v>#NAME?</v>
      </c>
      <c r="CA162" s="170" t="e">
        <v>#NAME?</v>
      </c>
      <c r="CB162" s="157"/>
      <c r="CC162" s="170" t="e">
        <v>#NAME?</v>
      </c>
      <c r="CD162" s="171" t="e">
        <f t="shared" si="87"/>
        <v>#NAME?</v>
      </c>
      <c r="CE162" s="157" t="e">
        <f t="shared" si="88"/>
        <v>#NAME?</v>
      </c>
      <c r="CF162" s="165" t="e">
        <f t="shared" si="89"/>
        <v>#NAME?</v>
      </c>
      <c r="CG162" s="172" t="e">
        <v>#NAME?</v>
      </c>
      <c r="CH162" s="172" t="e">
        <v>#NAME?</v>
      </c>
      <c r="CI162" s="173" t="e">
        <v>#NAME?</v>
      </c>
      <c r="CJ162" s="173"/>
      <c r="CK162" s="172" t="e">
        <v>#NAME?</v>
      </c>
      <c r="CL162" s="172" t="e">
        <v>#NAME?</v>
      </c>
      <c r="CM162" s="173" t="e">
        <f t="shared" si="90"/>
        <v>#NAME?</v>
      </c>
      <c r="CN162" s="172">
        <f t="shared" si="91"/>
        <v>22.666666666666664</v>
      </c>
      <c r="CO162" s="173">
        <f t="shared" si="76"/>
        <v>0</v>
      </c>
      <c r="CP162" s="174">
        <f t="shared" si="92"/>
        <v>5</v>
      </c>
      <c r="CQ162" s="172" t="e">
        <f t="shared" si="67"/>
        <v>#NAME?</v>
      </c>
      <c r="CR162" s="173"/>
      <c r="CS162" s="175" t="e">
        <f t="shared" si="93"/>
        <v>#NAME?</v>
      </c>
      <c r="CT162" s="173" t="e">
        <f t="shared" si="94"/>
        <v>#NAME?</v>
      </c>
      <c r="CU162" s="173" t="e">
        <f t="shared" si="95"/>
        <v>#NAME?</v>
      </c>
      <c r="CV162" s="172" t="e">
        <f t="shared" si="96"/>
        <v>#NAME?</v>
      </c>
      <c r="CW162" s="173" t="e">
        <v>#NAME?</v>
      </c>
      <c r="CX162" s="173" t="e">
        <f t="shared" si="97"/>
        <v>#NAME?</v>
      </c>
      <c r="CY162" s="176">
        <f t="shared" si="98"/>
        <v>0</v>
      </c>
      <c r="CZ162" s="181" t="e">
        <f t="shared" si="69"/>
        <v>#NAME?</v>
      </c>
      <c r="DA162" s="182" t="e">
        <f t="shared" si="70"/>
        <v>#NAME?</v>
      </c>
      <c r="DB162" s="183" t="e">
        <f t="shared" si="71"/>
        <v>#NAME?</v>
      </c>
      <c r="DF162" s="180" t="e">
        <f t="shared" si="68"/>
        <v>#NAME?</v>
      </c>
    </row>
    <row r="163" spans="1:110">
      <c r="A163" s="73" t="s">
        <v>6</v>
      </c>
      <c r="B163" s="60" t="s">
        <v>496</v>
      </c>
      <c r="C163" s="61" t="s">
        <v>497</v>
      </c>
      <c r="D163" s="62">
        <v>20212</v>
      </c>
      <c r="E163" s="64">
        <v>0</v>
      </c>
      <c r="F163" s="65">
        <v>42380</v>
      </c>
      <c r="G163" s="66" t="s">
        <v>385</v>
      </c>
      <c r="H163" s="66" t="s">
        <v>113</v>
      </c>
      <c r="I163" s="67" t="s">
        <v>128</v>
      </c>
      <c r="J163" s="67" t="s">
        <v>138</v>
      </c>
      <c r="K163" s="67" t="s">
        <v>498</v>
      </c>
      <c r="L163" s="67" t="s">
        <v>117</v>
      </c>
      <c r="M163" s="67">
        <v>1</v>
      </c>
      <c r="N163" s="67"/>
      <c r="O163" s="68" t="s">
        <v>118</v>
      </c>
      <c r="P163" s="69" t="s">
        <v>119</v>
      </c>
      <c r="Q163" s="69"/>
      <c r="R163" s="70">
        <v>0</v>
      </c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155">
        <f t="shared" si="77"/>
        <v>17</v>
      </c>
      <c r="BC163" s="156">
        <v>17</v>
      </c>
      <c r="BD163" s="157">
        <f t="shared" si="78"/>
        <v>0</v>
      </c>
      <c r="BE163" s="155">
        <f t="shared" si="79"/>
        <v>0</v>
      </c>
      <c r="BF163" s="157">
        <f t="shared" si="80"/>
        <v>0</v>
      </c>
      <c r="BG163" s="155">
        <f t="shared" si="81"/>
        <v>0</v>
      </c>
      <c r="BH163" s="155"/>
      <c r="BI163" s="157">
        <f t="shared" si="72"/>
        <v>136</v>
      </c>
      <c r="BJ163" s="157"/>
      <c r="BK163" s="157"/>
      <c r="BL163" s="157"/>
      <c r="BM163" s="161" t="e">
        <v>#NAME?</v>
      </c>
      <c r="BN163" s="162" t="e">
        <f t="shared" si="82"/>
        <v>#NAME?</v>
      </c>
      <c r="BO163" s="163">
        <f t="shared" si="83"/>
        <v>0</v>
      </c>
      <c r="BP163" s="164" t="e">
        <f t="shared" si="84"/>
        <v>#NAME?</v>
      </c>
      <c r="BQ163" s="165" t="e">
        <v>#NAME?</v>
      </c>
      <c r="BR163" s="166"/>
      <c r="BS163" s="167" t="str">
        <f t="shared" si="85"/>
        <v xml:space="preserve"> </v>
      </c>
      <c r="BT163" s="168" t="str">
        <f t="shared" si="86"/>
        <v/>
      </c>
      <c r="BU163" s="168" t="str">
        <f t="shared" si="73"/>
        <v/>
      </c>
      <c r="BV163" s="168" t="str">
        <f t="shared" si="74"/>
        <v/>
      </c>
      <c r="BW163" s="169" t="str">
        <f t="shared" si="75"/>
        <v/>
      </c>
      <c r="BX163" s="165" t="e">
        <v>#NAME?</v>
      </c>
      <c r="BY163" s="157"/>
      <c r="BZ163" s="170" t="e">
        <v>#NAME?</v>
      </c>
      <c r="CA163" s="170" t="e">
        <v>#NAME?</v>
      </c>
      <c r="CB163" s="157"/>
      <c r="CC163" s="170" t="e">
        <v>#NAME?</v>
      </c>
      <c r="CD163" s="171" t="e">
        <f t="shared" si="87"/>
        <v>#NAME?</v>
      </c>
      <c r="CE163" s="157" t="e">
        <f t="shared" si="88"/>
        <v>#NAME?</v>
      </c>
      <c r="CF163" s="165" t="e">
        <f t="shared" si="89"/>
        <v>#NAME?</v>
      </c>
      <c r="CG163" s="172" t="e">
        <v>#NAME?</v>
      </c>
      <c r="CH163" s="172" t="e">
        <v>#NAME?</v>
      </c>
      <c r="CI163" s="173" t="e">
        <v>#NAME?</v>
      </c>
      <c r="CJ163" s="173"/>
      <c r="CK163" s="172" t="e">
        <v>#NAME?</v>
      </c>
      <c r="CL163" s="172" t="e">
        <v>#NAME?</v>
      </c>
      <c r="CM163" s="173" t="e">
        <f t="shared" si="90"/>
        <v>#NAME?</v>
      </c>
      <c r="CN163" s="172">
        <f t="shared" si="91"/>
        <v>22.666666666666664</v>
      </c>
      <c r="CO163" s="173">
        <f t="shared" si="76"/>
        <v>0</v>
      </c>
      <c r="CP163" s="174">
        <f t="shared" si="92"/>
        <v>5</v>
      </c>
      <c r="CQ163" s="172" t="e">
        <f t="shared" si="67"/>
        <v>#NAME?</v>
      </c>
      <c r="CR163" s="173"/>
      <c r="CS163" s="175" t="e">
        <f t="shared" si="93"/>
        <v>#NAME?</v>
      </c>
      <c r="CT163" s="173" t="e">
        <f t="shared" si="94"/>
        <v>#NAME?</v>
      </c>
      <c r="CU163" s="173" t="e">
        <f t="shared" si="95"/>
        <v>#NAME?</v>
      </c>
      <c r="CV163" s="172" t="e">
        <f t="shared" si="96"/>
        <v>#NAME?</v>
      </c>
      <c r="CW163" s="173" t="e">
        <v>#NAME?</v>
      </c>
      <c r="CX163" s="173" t="e">
        <f t="shared" si="97"/>
        <v>#NAME?</v>
      </c>
      <c r="CY163" s="176">
        <f t="shared" si="98"/>
        <v>0</v>
      </c>
      <c r="CZ163" s="181" t="e">
        <f t="shared" si="69"/>
        <v>#NAME?</v>
      </c>
      <c r="DA163" s="182" t="e">
        <f t="shared" si="70"/>
        <v>#NAME?</v>
      </c>
      <c r="DB163" s="183" t="e">
        <f t="shared" si="71"/>
        <v>#NAME?</v>
      </c>
      <c r="DF163" s="180" t="e">
        <f t="shared" si="68"/>
        <v>#NAME?</v>
      </c>
    </row>
    <row r="164" spans="1:110">
      <c r="A164" s="73" t="s">
        <v>6</v>
      </c>
      <c r="B164" s="60" t="s">
        <v>499</v>
      </c>
      <c r="C164" s="61" t="s">
        <v>500</v>
      </c>
      <c r="D164" s="62">
        <v>29608</v>
      </c>
      <c r="E164" s="64">
        <v>0</v>
      </c>
      <c r="F164" s="65">
        <v>42387</v>
      </c>
      <c r="G164" s="66" t="s">
        <v>385</v>
      </c>
      <c r="H164" s="66" t="s">
        <v>137</v>
      </c>
      <c r="I164" s="67" t="s">
        <v>174</v>
      </c>
      <c r="J164" s="67" t="s">
        <v>138</v>
      </c>
      <c r="K164" s="67" t="s">
        <v>501</v>
      </c>
      <c r="L164" s="67" t="s">
        <v>117</v>
      </c>
      <c r="M164" s="67">
        <v>1</v>
      </c>
      <c r="N164" s="67"/>
      <c r="O164" s="68" t="s">
        <v>118</v>
      </c>
      <c r="P164" s="69" t="s">
        <v>119</v>
      </c>
      <c r="Q164" s="69"/>
      <c r="R164" s="70">
        <v>0</v>
      </c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155">
        <f t="shared" si="77"/>
        <v>12</v>
      </c>
      <c r="BC164" s="156">
        <v>12</v>
      </c>
      <c r="BD164" s="157">
        <f t="shared" si="78"/>
        <v>0</v>
      </c>
      <c r="BE164" s="155">
        <f t="shared" si="79"/>
        <v>0</v>
      </c>
      <c r="BF164" s="157">
        <f t="shared" si="80"/>
        <v>0</v>
      </c>
      <c r="BG164" s="155">
        <f t="shared" si="81"/>
        <v>0</v>
      </c>
      <c r="BH164" s="155"/>
      <c r="BI164" s="157">
        <f t="shared" si="72"/>
        <v>96</v>
      </c>
      <c r="BJ164" s="157"/>
      <c r="BK164" s="157"/>
      <c r="BL164" s="157"/>
      <c r="BM164" s="161" t="e">
        <v>#NAME?</v>
      </c>
      <c r="BN164" s="162" t="e">
        <f t="shared" si="82"/>
        <v>#NAME?</v>
      </c>
      <c r="BO164" s="163">
        <f t="shared" si="83"/>
        <v>0</v>
      </c>
      <c r="BP164" s="164" t="e">
        <f t="shared" si="84"/>
        <v>#NAME?</v>
      </c>
      <c r="BQ164" s="165" t="e">
        <v>#NAME?</v>
      </c>
      <c r="BR164" s="166"/>
      <c r="BS164" s="167" t="str">
        <f t="shared" si="85"/>
        <v xml:space="preserve"> </v>
      </c>
      <c r="BT164" s="168" t="str">
        <f t="shared" si="86"/>
        <v/>
      </c>
      <c r="BU164" s="168" t="str">
        <f t="shared" si="73"/>
        <v/>
      </c>
      <c r="BV164" s="168" t="str">
        <f t="shared" si="74"/>
        <v/>
      </c>
      <c r="BW164" s="169" t="str">
        <f t="shared" si="75"/>
        <v/>
      </c>
      <c r="BX164" s="165" t="e">
        <v>#NAME?</v>
      </c>
      <c r="BY164" s="157"/>
      <c r="BZ164" s="170" t="e">
        <v>#NAME?</v>
      </c>
      <c r="CA164" s="170" t="e">
        <v>#NAME?</v>
      </c>
      <c r="CB164" s="157"/>
      <c r="CC164" s="170" t="e">
        <v>#NAME?</v>
      </c>
      <c r="CD164" s="171" t="e">
        <f t="shared" si="87"/>
        <v>#NAME?</v>
      </c>
      <c r="CE164" s="157" t="e">
        <f t="shared" si="88"/>
        <v>#NAME?</v>
      </c>
      <c r="CF164" s="165" t="e">
        <f t="shared" si="89"/>
        <v>#NAME?</v>
      </c>
      <c r="CG164" s="172" t="e">
        <v>#NAME?</v>
      </c>
      <c r="CH164" s="172" t="e">
        <v>#NAME?</v>
      </c>
      <c r="CI164" s="173" t="e">
        <v>#NAME?</v>
      </c>
      <c r="CJ164" s="173"/>
      <c r="CK164" s="172" t="e">
        <v>#NAME?</v>
      </c>
      <c r="CL164" s="172" t="e">
        <v>#NAME?</v>
      </c>
      <c r="CM164" s="173" t="e">
        <f t="shared" si="90"/>
        <v>#NAME?</v>
      </c>
      <c r="CN164" s="172">
        <f t="shared" si="91"/>
        <v>16</v>
      </c>
      <c r="CO164" s="173">
        <f t="shared" si="76"/>
        <v>0</v>
      </c>
      <c r="CP164" s="174">
        <f t="shared" si="92"/>
        <v>5</v>
      </c>
      <c r="CQ164" s="172" t="e">
        <f t="shared" si="67"/>
        <v>#NAME?</v>
      </c>
      <c r="CR164" s="173"/>
      <c r="CS164" s="175" t="e">
        <f t="shared" si="93"/>
        <v>#NAME?</v>
      </c>
      <c r="CT164" s="173" t="e">
        <f t="shared" si="94"/>
        <v>#NAME?</v>
      </c>
      <c r="CU164" s="173" t="e">
        <f t="shared" si="95"/>
        <v>#NAME?</v>
      </c>
      <c r="CV164" s="172" t="e">
        <f t="shared" si="96"/>
        <v>#NAME?</v>
      </c>
      <c r="CW164" s="173" t="e">
        <v>#NAME?</v>
      </c>
      <c r="CX164" s="173" t="e">
        <f t="shared" si="97"/>
        <v>#NAME?</v>
      </c>
      <c r="CY164" s="176">
        <f t="shared" si="98"/>
        <v>0</v>
      </c>
      <c r="CZ164" s="181" t="e">
        <f t="shared" si="69"/>
        <v>#NAME?</v>
      </c>
      <c r="DA164" s="182" t="e">
        <f t="shared" si="70"/>
        <v>#NAME?</v>
      </c>
      <c r="DB164" s="183" t="e">
        <f t="shared" si="71"/>
        <v>#NAME?</v>
      </c>
      <c r="DF164" s="180" t="e">
        <f t="shared" si="68"/>
        <v>#NAME?</v>
      </c>
    </row>
    <row r="165" spans="1:110">
      <c r="A165" s="73" t="s">
        <v>6</v>
      </c>
      <c r="B165" s="60" t="s">
        <v>502</v>
      </c>
      <c r="C165" s="61" t="s">
        <v>503</v>
      </c>
      <c r="D165" s="62">
        <v>26393</v>
      </c>
      <c r="E165" s="64">
        <v>0</v>
      </c>
      <c r="F165" s="65">
        <v>42381</v>
      </c>
      <c r="G165" s="66" t="s">
        <v>385</v>
      </c>
      <c r="H165" s="66" t="s">
        <v>113</v>
      </c>
      <c r="I165" s="67" t="s">
        <v>174</v>
      </c>
      <c r="J165" s="67" t="s">
        <v>115</v>
      </c>
      <c r="K165" s="67" t="s">
        <v>504</v>
      </c>
      <c r="L165" s="67" t="s">
        <v>117</v>
      </c>
      <c r="M165" s="67">
        <v>1</v>
      </c>
      <c r="N165" s="67"/>
      <c r="O165" s="68" t="s">
        <v>118</v>
      </c>
      <c r="P165" s="69" t="s">
        <v>119</v>
      </c>
      <c r="Q165" s="69"/>
      <c r="R165" s="70">
        <v>0</v>
      </c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155">
        <f t="shared" si="77"/>
        <v>16</v>
      </c>
      <c r="BC165" s="156">
        <v>16</v>
      </c>
      <c r="BD165" s="157">
        <f t="shared" si="78"/>
        <v>0</v>
      </c>
      <c r="BE165" s="155">
        <f t="shared" si="79"/>
        <v>0</v>
      </c>
      <c r="BF165" s="157">
        <f t="shared" si="80"/>
        <v>0</v>
      </c>
      <c r="BG165" s="155">
        <f t="shared" si="81"/>
        <v>0</v>
      </c>
      <c r="BH165" s="155"/>
      <c r="BI165" s="157">
        <f t="shared" si="72"/>
        <v>128</v>
      </c>
      <c r="BJ165" s="157"/>
      <c r="BK165" s="157"/>
      <c r="BL165" s="157"/>
      <c r="BM165" s="161" t="e">
        <v>#NAME?</v>
      </c>
      <c r="BN165" s="162" t="e">
        <f t="shared" si="82"/>
        <v>#NAME?</v>
      </c>
      <c r="BO165" s="163">
        <f t="shared" si="83"/>
        <v>0</v>
      </c>
      <c r="BP165" s="164" t="e">
        <f t="shared" si="84"/>
        <v>#NAME?</v>
      </c>
      <c r="BQ165" s="165" t="e">
        <v>#NAME?</v>
      </c>
      <c r="BR165" s="166"/>
      <c r="BS165" s="167" t="str">
        <f t="shared" si="85"/>
        <v xml:space="preserve"> </v>
      </c>
      <c r="BT165" s="168" t="str">
        <f t="shared" si="86"/>
        <v/>
      </c>
      <c r="BU165" s="168" t="str">
        <f t="shared" si="73"/>
        <v/>
      </c>
      <c r="BV165" s="168" t="str">
        <f t="shared" si="74"/>
        <v/>
      </c>
      <c r="BW165" s="169" t="str">
        <f t="shared" si="75"/>
        <v/>
      </c>
      <c r="BX165" s="165" t="e">
        <v>#NAME?</v>
      </c>
      <c r="BY165" s="157"/>
      <c r="BZ165" s="170" t="e">
        <v>#NAME?</v>
      </c>
      <c r="CA165" s="170" t="e">
        <v>#NAME?</v>
      </c>
      <c r="CB165" s="157"/>
      <c r="CC165" s="170" t="e">
        <v>#NAME?</v>
      </c>
      <c r="CD165" s="171" t="e">
        <f t="shared" si="87"/>
        <v>#NAME?</v>
      </c>
      <c r="CE165" s="157" t="e">
        <f t="shared" si="88"/>
        <v>#NAME?</v>
      </c>
      <c r="CF165" s="165" t="e">
        <f t="shared" si="89"/>
        <v>#NAME?</v>
      </c>
      <c r="CG165" s="172" t="e">
        <v>#NAME?</v>
      </c>
      <c r="CH165" s="172" t="e">
        <v>#NAME?</v>
      </c>
      <c r="CI165" s="173" t="e">
        <v>#NAME?</v>
      </c>
      <c r="CJ165" s="173"/>
      <c r="CK165" s="172" t="e">
        <v>#NAME?</v>
      </c>
      <c r="CL165" s="172" t="e">
        <v>#NAME?</v>
      </c>
      <c r="CM165" s="173" t="e">
        <f t="shared" si="90"/>
        <v>#NAME?</v>
      </c>
      <c r="CN165" s="172">
        <f t="shared" si="91"/>
        <v>21.333333333333332</v>
      </c>
      <c r="CO165" s="173">
        <f t="shared" si="76"/>
        <v>0</v>
      </c>
      <c r="CP165" s="174">
        <f t="shared" si="92"/>
        <v>5</v>
      </c>
      <c r="CQ165" s="172" t="e">
        <f t="shared" ref="CQ165:CQ228" si="99">IF(AND(B165&lt;&gt;"",H165&lt;&gt;"EMPLEADO",O165="HABIL"),SUM(BN165:BP165)*2%," ")</f>
        <v>#NAME?</v>
      </c>
      <c r="CR165" s="173"/>
      <c r="CS165" s="175" t="e">
        <f t="shared" si="93"/>
        <v>#NAME?</v>
      </c>
      <c r="CT165" s="173" t="e">
        <f t="shared" si="94"/>
        <v>#NAME?</v>
      </c>
      <c r="CU165" s="173" t="e">
        <f t="shared" si="95"/>
        <v>#NAME?</v>
      </c>
      <c r="CV165" s="172" t="e">
        <f t="shared" si="96"/>
        <v>#NAME?</v>
      </c>
      <c r="CW165" s="173" t="e">
        <v>#NAME?</v>
      </c>
      <c r="CX165" s="173" t="e">
        <f t="shared" si="97"/>
        <v>#NAME?</v>
      </c>
      <c r="CY165" s="176">
        <f t="shared" si="98"/>
        <v>0</v>
      </c>
      <c r="CZ165" s="181" t="e">
        <f t="shared" si="69"/>
        <v>#NAME?</v>
      </c>
      <c r="DA165" s="182" t="e">
        <f t="shared" si="70"/>
        <v>#NAME?</v>
      </c>
      <c r="DB165" s="183" t="e">
        <f t="shared" si="71"/>
        <v>#NAME?</v>
      </c>
      <c r="DF165" s="180" t="e">
        <f t="shared" ref="DF165:DF228" si="100">SUM(BN165:BP165)</f>
        <v>#NAME?</v>
      </c>
    </row>
    <row r="166" spans="1:110">
      <c r="A166" s="73" t="s">
        <v>6</v>
      </c>
      <c r="B166" s="60" t="s">
        <v>505</v>
      </c>
      <c r="C166" s="61" t="s">
        <v>506</v>
      </c>
      <c r="D166" s="62">
        <v>29954</v>
      </c>
      <c r="E166" s="64">
        <v>0</v>
      </c>
      <c r="F166" s="65">
        <v>42387</v>
      </c>
      <c r="G166" s="66" t="s">
        <v>385</v>
      </c>
      <c r="H166" s="66" t="s">
        <v>137</v>
      </c>
      <c r="I166" s="67" t="s">
        <v>128</v>
      </c>
      <c r="J166" s="67" t="s">
        <v>115</v>
      </c>
      <c r="K166" s="67" t="s">
        <v>507</v>
      </c>
      <c r="L166" s="67" t="s">
        <v>117</v>
      </c>
      <c r="M166" s="67">
        <v>1</v>
      </c>
      <c r="N166" s="67"/>
      <c r="O166" s="68" t="s">
        <v>118</v>
      </c>
      <c r="P166" s="69" t="s">
        <v>119</v>
      </c>
      <c r="Q166" s="69"/>
      <c r="R166" s="70">
        <v>0</v>
      </c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155">
        <f t="shared" si="77"/>
        <v>12</v>
      </c>
      <c r="BC166" s="156">
        <v>12</v>
      </c>
      <c r="BD166" s="157">
        <f t="shared" si="78"/>
        <v>0</v>
      </c>
      <c r="BE166" s="155">
        <f t="shared" si="79"/>
        <v>0</v>
      </c>
      <c r="BF166" s="157">
        <f t="shared" si="80"/>
        <v>0</v>
      </c>
      <c r="BG166" s="155">
        <f t="shared" si="81"/>
        <v>0</v>
      </c>
      <c r="BH166" s="155"/>
      <c r="BI166" s="157">
        <f t="shared" si="72"/>
        <v>96</v>
      </c>
      <c r="BJ166" s="157"/>
      <c r="BK166" s="157"/>
      <c r="BL166" s="157"/>
      <c r="BM166" s="161" t="e">
        <v>#NAME?</v>
      </c>
      <c r="BN166" s="162" t="e">
        <f t="shared" si="82"/>
        <v>#NAME?</v>
      </c>
      <c r="BO166" s="163">
        <f t="shared" si="83"/>
        <v>0</v>
      </c>
      <c r="BP166" s="164" t="e">
        <f t="shared" si="84"/>
        <v>#NAME?</v>
      </c>
      <c r="BQ166" s="165" t="e">
        <v>#NAME?</v>
      </c>
      <c r="BR166" s="166"/>
      <c r="BS166" s="167" t="str">
        <f t="shared" si="85"/>
        <v xml:space="preserve"> </v>
      </c>
      <c r="BT166" s="168" t="str">
        <f t="shared" si="86"/>
        <v/>
      </c>
      <c r="BU166" s="168" t="str">
        <f t="shared" si="73"/>
        <v/>
      </c>
      <c r="BV166" s="168" t="str">
        <f t="shared" si="74"/>
        <v/>
      </c>
      <c r="BW166" s="169" t="str">
        <f t="shared" si="75"/>
        <v/>
      </c>
      <c r="BX166" s="165" t="e">
        <v>#NAME?</v>
      </c>
      <c r="BY166" s="157"/>
      <c r="BZ166" s="170" t="e">
        <v>#NAME?</v>
      </c>
      <c r="CA166" s="170" t="e">
        <v>#NAME?</v>
      </c>
      <c r="CB166" s="157"/>
      <c r="CC166" s="170" t="e">
        <v>#NAME?</v>
      </c>
      <c r="CD166" s="171" t="e">
        <f t="shared" si="87"/>
        <v>#NAME?</v>
      </c>
      <c r="CE166" s="157" t="e">
        <f t="shared" si="88"/>
        <v>#NAME?</v>
      </c>
      <c r="CF166" s="165" t="e">
        <f t="shared" si="89"/>
        <v>#NAME?</v>
      </c>
      <c r="CG166" s="172" t="e">
        <v>#NAME?</v>
      </c>
      <c r="CH166" s="172" t="e">
        <v>#NAME?</v>
      </c>
      <c r="CI166" s="173" t="e">
        <v>#NAME?</v>
      </c>
      <c r="CJ166" s="173"/>
      <c r="CK166" s="172" t="e">
        <v>#NAME?</v>
      </c>
      <c r="CL166" s="172" t="e">
        <v>#NAME?</v>
      </c>
      <c r="CM166" s="173" t="e">
        <f t="shared" si="90"/>
        <v>#NAME?</v>
      </c>
      <c r="CN166" s="172">
        <f t="shared" si="91"/>
        <v>16</v>
      </c>
      <c r="CO166" s="173">
        <f t="shared" si="76"/>
        <v>0</v>
      </c>
      <c r="CP166" s="174">
        <f t="shared" si="92"/>
        <v>5</v>
      </c>
      <c r="CQ166" s="172" t="e">
        <f t="shared" si="99"/>
        <v>#NAME?</v>
      </c>
      <c r="CR166" s="173"/>
      <c r="CS166" s="175" t="e">
        <f t="shared" si="93"/>
        <v>#NAME?</v>
      </c>
      <c r="CT166" s="173" t="e">
        <f t="shared" si="94"/>
        <v>#NAME?</v>
      </c>
      <c r="CU166" s="173" t="e">
        <f t="shared" si="95"/>
        <v>#NAME?</v>
      </c>
      <c r="CV166" s="172" t="e">
        <f t="shared" si="96"/>
        <v>#NAME?</v>
      </c>
      <c r="CW166" s="173" t="e">
        <v>#NAME?</v>
      </c>
      <c r="CX166" s="173" t="e">
        <f t="shared" si="97"/>
        <v>#NAME?</v>
      </c>
      <c r="CY166" s="176">
        <f t="shared" si="98"/>
        <v>0</v>
      </c>
      <c r="CZ166" s="181" t="e">
        <f t="shared" si="69"/>
        <v>#NAME?</v>
      </c>
      <c r="DA166" s="182" t="e">
        <f t="shared" si="70"/>
        <v>#NAME?</v>
      </c>
      <c r="DB166" s="183" t="e">
        <f t="shared" si="71"/>
        <v>#NAME?</v>
      </c>
      <c r="DF166" s="180" t="e">
        <f t="shared" si="100"/>
        <v>#NAME?</v>
      </c>
    </row>
    <row r="167" spans="1:110">
      <c r="A167" s="73" t="s">
        <v>6</v>
      </c>
      <c r="B167" s="60" t="s">
        <v>508</v>
      </c>
      <c r="C167" s="61" t="s">
        <v>509</v>
      </c>
      <c r="D167" s="62">
        <v>22551</v>
      </c>
      <c r="E167" s="64">
        <v>0</v>
      </c>
      <c r="F167" s="65">
        <v>42381</v>
      </c>
      <c r="G167" s="66" t="s">
        <v>385</v>
      </c>
      <c r="H167" s="66" t="s">
        <v>113</v>
      </c>
      <c r="I167" s="67" t="s">
        <v>128</v>
      </c>
      <c r="J167" s="67" t="s">
        <v>115</v>
      </c>
      <c r="K167" s="67" t="s">
        <v>510</v>
      </c>
      <c r="L167" s="67" t="s">
        <v>117</v>
      </c>
      <c r="M167" s="67">
        <v>1</v>
      </c>
      <c r="N167" s="67"/>
      <c r="O167" s="68" t="s">
        <v>118</v>
      </c>
      <c r="P167" s="69" t="s">
        <v>119</v>
      </c>
      <c r="Q167" s="69"/>
      <c r="R167" s="70">
        <v>0</v>
      </c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155">
        <f t="shared" si="77"/>
        <v>17</v>
      </c>
      <c r="BC167" s="156">
        <v>17</v>
      </c>
      <c r="BD167" s="157">
        <f t="shared" si="78"/>
        <v>0</v>
      </c>
      <c r="BE167" s="155">
        <f t="shared" si="79"/>
        <v>0</v>
      </c>
      <c r="BF167" s="157">
        <f t="shared" si="80"/>
        <v>0</v>
      </c>
      <c r="BG167" s="155">
        <f t="shared" si="81"/>
        <v>0</v>
      </c>
      <c r="BH167" s="155"/>
      <c r="BI167" s="157">
        <f t="shared" si="72"/>
        <v>136</v>
      </c>
      <c r="BJ167" s="157"/>
      <c r="BK167" s="157"/>
      <c r="BL167" s="157"/>
      <c r="BM167" s="161" t="e">
        <v>#NAME?</v>
      </c>
      <c r="BN167" s="162" t="e">
        <f t="shared" si="82"/>
        <v>#NAME?</v>
      </c>
      <c r="BO167" s="163">
        <f t="shared" si="83"/>
        <v>0</v>
      </c>
      <c r="BP167" s="164" t="e">
        <f t="shared" si="84"/>
        <v>#NAME?</v>
      </c>
      <c r="BQ167" s="165" t="e">
        <v>#NAME?</v>
      </c>
      <c r="BR167" s="166"/>
      <c r="BS167" s="167" t="str">
        <f t="shared" si="85"/>
        <v xml:space="preserve"> </v>
      </c>
      <c r="BT167" s="168" t="str">
        <f t="shared" si="86"/>
        <v/>
      </c>
      <c r="BU167" s="168" t="str">
        <f t="shared" si="73"/>
        <v/>
      </c>
      <c r="BV167" s="168" t="str">
        <f t="shared" si="74"/>
        <v/>
      </c>
      <c r="BW167" s="169" t="str">
        <f t="shared" si="75"/>
        <v/>
      </c>
      <c r="BX167" s="165" t="e">
        <v>#NAME?</v>
      </c>
      <c r="BY167" s="157"/>
      <c r="BZ167" s="170" t="e">
        <v>#NAME?</v>
      </c>
      <c r="CA167" s="170" t="e">
        <v>#NAME?</v>
      </c>
      <c r="CB167" s="157"/>
      <c r="CC167" s="170" t="e">
        <v>#NAME?</v>
      </c>
      <c r="CD167" s="171" t="e">
        <f t="shared" si="87"/>
        <v>#NAME?</v>
      </c>
      <c r="CE167" s="157" t="e">
        <f t="shared" si="88"/>
        <v>#NAME?</v>
      </c>
      <c r="CF167" s="165" t="e">
        <f t="shared" si="89"/>
        <v>#NAME?</v>
      </c>
      <c r="CG167" s="172" t="e">
        <v>#NAME?</v>
      </c>
      <c r="CH167" s="172" t="e">
        <v>#NAME?</v>
      </c>
      <c r="CI167" s="173" t="e">
        <v>#NAME?</v>
      </c>
      <c r="CJ167" s="173"/>
      <c r="CK167" s="172" t="e">
        <v>#NAME?</v>
      </c>
      <c r="CL167" s="172" t="e">
        <v>#NAME?</v>
      </c>
      <c r="CM167" s="173" t="e">
        <f t="shared" si="90"/>
        <v>#NAME?</v>
      </c>
      <c r="CN167" s="172">
        <f t="shared" si="91"/>
        <v>22.666666666666664</v>
      </c>
      <c r="CO167" s="173">
        <f t="shared" si="76"/>
        <v>0</v>
      </c>
      <c r="CP167" s="174">
        <f t="shared" si="92"/>
        <v>5</v>
      </c>
      <c r="CQ167" s="172" t="e">
        <f t="shared" si="99"/>
        <v>#NAME?</v>
      </c>
      <c r="CR167" s="173"/>
      <c r="CS167" s="175" t="e">
        <f t="shared" si="93"/>
        <v>#NAME?</v>
      </c>
      <c r="CT167" s="173" t="e">
        <f t="shared" si="94"/>
        <v>#NAME?</v>
      </c>
      <c r="CU167" s="173" t="e">
        <f t="shared" si="95"/>
        <v>#NAME?</v>
      </c>
      <c r="CV167" s="172" t="e">
        <f t="shared" si="96"/>
        <v>#NAME?</v>
      </c>
      <c r="CW167" s="173" t="e">
        <v>#NAME?</v>
      </c>
      <c r="CX167" s="173" t="e">
        <f t="shared" si="97"/>
        <v>#NAME?</v>
      </c>
      <c r="CY167" s="176">
        <f t="shared" si="98"/>
        <v>0</v>
      </c>
      <c r="CZ167" s="181" t="e">
        <f t="shared" si="69"/>
        <v>#NAME?</v>
      </c>
      <c r="DA167" s="182" t="e">
        <f t="shared" si="70"/>
        <v>#NAME?</v>
      </c>
      <c r="DB167" s="183" t="e">
        <f t="shared" si="71"/>
        <v>#NAME?</v>
      </c>
      <c r="DF167" s="180" t="e">
        <f t="shared" si="100"/>
        <v>#NAME?</v>
      </c>
    </row>
    <row r="168" spans="1:110">
      <c r="A168" s="73" t="s">
        <v>6</v>
      </c>
      <c r="B168" s="60" t="s">
        <v>511</v>
      </c>
      <c r="C168" s="61" t="s">
        <v>512</v>
      </c>
      <c r="D168" s="62">
        <v>34261</v>
      </c>
      <c r="E168" s="64">
        <v>0</v>
      </c>
      <c r="F168" s="65">
        <v>42388</v>
      </c>
      <c r="G168" s="66" t="s">
        <v>385</v>
      </c>
      <c r="H168" s="66" t="s">
        <v>113</v>
      </c>
      <c r="I168" s="67" t="s">
        <v>122</v>
      </c>
      <c r="J168" s="67" t="s">
        <v>119</v>
      </c>
      <c r="K168" s="67">
        <v>0</v>
      </c>
      <c r="L168" s="67" t="s">
        <v>117</v>
      </c>
      <c r="M168" s="67">
        <v>1</v>
      </c>
      <c r="N168" s="67"/>
      <c r="O168" s="68" t="s">
        <v>118</v>
      </c>
      <c r="P168" s="69" t="s">
        <v>119</v>
      </c>
      <c r="Q168" s="69"/>
      <c r="R168" s="70">
        <v>0</v>
      </c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155">
        <f t="shared" si="77"/>
        <v>11</v>
      </c>
      <c r="BC168" s="156">
        <v>11</v>
      </c>
      <c r="BD168" s="157">
        <f t="shared" si="78"/>
        <v>0</v>
      </c>
      <c r="BE168" s="155">
        <f t="shared" si="79"/>
        <v>0</v>
      </c>
      <c r="BF168" s="157">
        <f t="shared" si="80"/>
        <v>0</v>
      </c>
      <c r="BG168" s="155">
        <f t="shared" si="81"/>
        <v>0</v>
      </c>
      <c r="BH168" s="155"/>
      <c r="BI168" s="157">
        <f t="shared" si="72"/>
        <v>88</v>
      </c>
      <c r="BJ168" s="157"/>
      <c r="BK168" s="157"/>
      <c r="BL168" s="157"/>
      <c r="BM168" s="161" t="e">
        <v>#NAME?</v>
      </c>
      <c r="BN168" s="162" t="e">
        <f t="shared" si="82"/>
        <v>#NAME?</v>
      </c>
      <c r="BO168" s="163">
        <f t="shared" si="83"/>
        <v>0</v>
      </c>
      <c r="BP168" s="164" t="e">
        <f t="shared" si="84"/>
        <v>#NAME?</v>
      </c>
      <c r="BQ168" s="165" t="e">
        <v>#NAME?</v>
      </c>
      <c r="BR168" s="166"/>
      <c r="BS168" s="167" t="str">
        <f t="shared" si="85"/>
        <v xml:space="preserve"> </v>
      </c>
      <c r="BT168" s="168" t="str">
        <f t="shared" si="86"/>
        <v/>
      </c>
      <c r="BU168" s="168" t="str">
        <f t="shared" si="73"/>
        <v/>
      </c>
      <c r="BV168" s="168" t="str">
        <f t="shared" si="74"/>
        <v/>
      </c>
      <c r="BW168" s="169" t="str">
        <f t="shared" si="75"/>
        <v/>
      </c>
      <c r="BX168" s="165" t="e">
        <v>#NAME?</v>
      </c>
      <c r="BY168" s="157"/>
      <c r="BZ168" s="170" t="e">
        <v>#NAME?</v>
      </c>
      <c r="CA168" s="170" t="e">
        <v>#NAME?</v>
      </c>
      <c r="CB168" s="157"/>
      <c r="CC168" s="170" t="e">
        <v>#NAME?</v>
      </c>
      <c r="CD168" s="171" t="e">
        <f t="shared" si="87"/>
        <v>#NAME?</v>
      </c>
      <c r="CE168" s="157" t="e">
        <f t="shared" si="88"/>
        <v>#NAME?</v>
      </c>
      <c r="CF168" s="165" t="e">
        <f t="shared" si="89"/>
        <v>#NAME?</v>
      </c>
      <c r="CG168" s="172" t="e">
        <v>#NAME?</v>
      </c>
      <c r="CH168" s="172" t="e">
        <v>#NAME?</v>
      </c>
      <c r="CI168" s="173" t="e">
        <v>#NAME?</v>
      </c>
      <c r="CJ168" s="173"/>
      <c r="CK168" s="172" t="e">
        <v>#NAME?</v>
      </c>
      <c r="CL168" s="172" t="e">
        <v>#NAME?</v>
      </c>
      <c r="CM168" s="173" t="e">
        <f t="shared" si="90"/>
        <v>#NAME?</v>
      </c>
      <c r="CN168" s="172">
        <f t="shared" si="91"/>
        <v>14.666666666666666</v>
      </c>
      <c r="CO168" s="173">
        <f t="shared" si="76"/>
        <v>0</v>
      </c>
      <c r="CP168" s="174">
        <f t="shared" si="92"/>
        <v>5</v>
      </c>
      <c r="CQ168" s="172" t="e">
        <f t="shared" si="99"/>
        <v>#NAME?</v>
      </c>
      <c r="CR168" s="173"/>
      <c r="CS168" s="175" t="e">
        <f t="shared" si="93"/>
        <v>#NAME?</v>
      </c>
      <c r="CT168" s="173" t="e">
        <f t="shared" si="94"/>
        <v>#NAME?</v>
      </c>
      <c r="CU168" s="173" t="e">
        <f t="shared" si="95"/>
        <v>#NAME?</v>
      </c>
      <c r="CV168" s="172" t="e">
        <f t="shared" si="96"/>
        <v>#NAME?</v>
      </c>
      <c r="CW168" s="173" t="e">
        <v>#NAME?</v>
      </c>
      <c r="CX168" s="173" t="e">
        <f t="shared" si="97"/>
        <v>#NAME?</v>
      </c>
      <c r="CY168" s="176">
        <f t="shared" si="98"/>
        <v>0</v>
      </c>
      <c r="CZ168" s="181" t="e">
        <f t="shared" si="69"/>
        <v>#NAME?</v>
      </c>
      <c r="DA168" s="182" t="e">
        <f t="shared" si="70"/>
        <v>#NAME?</v>
      </c>
      <c r="DB168" s="183" t="e">
        <f t="shared" si="71"/>
        <v>#NAME?</v>
      </c>
      <c r="DF168" s="180" t="e">
        <f t="shared" si="100"/>
        <v>#NAME?</v>
      </c>
    </row>
    <row r="169" spans="1:110">
      <c r="A169" s="73" t="s">
        <v>6</v>
      </c>
      <c r="B169" s="60" t="s">
        <v>513</v>
      </c>
      <c r="C169" s="61" t="s">
        <v>514</v>
      </c>
      <c r="D169" s="62">
        <v>20766</v>
      </c>
      <c r="E169" s="64">
        <v>0</v>
      </c>
      <c r="F169" s="65">
        <v>42387</v>
      </c>
      <c r="G169" s="66" t="s">
        <v>385</v>
      </c>
      <c r="H169" s="66" t="s">
        <v>137</v>
      </c>
      <c r="I169" s="67" t="s">
        <v>122</v>
      </c>
      <c r="J169" s="67" t="s">
        <v>119</v>
      </c>
      <c r="K169" s="67">
        <v>0</v>
      </c>
      <c r="L169" s="67" t="s">
        <v>117</v>
      </c>
      <c r="M169" s="67">
        <v>1</v>
      </c>
      <c r="N169" s="67"/>
      <c r="O169" s="68" t="s">
        <v>118</v>
      </c>
      <c r="P169" s="69" t="s">
        <v>119</v>
      </c>
      <c r="Q169" s="69"/>
      <c r="R169" s="70">
        <v>0</v>
      </c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155">
        <f t="shared" si="77"/>
        <v>12</v>
      </c>
      <c r="BC169" s="156">
        <v>12</v>
      </c>
      <c r="BD169" s="157">
        <f t="shared" si="78"/>
        <v>0</v>
      </c>
      <c r="BE169" s="155">
        <f t="shared" si="79"/>
        <v>0</v>
      </c>
      <c r="BF169" s="157">
        <f t="shared" si="80"/>
        <v>0</v>
      </c>
      <c r="BG169" s="155">
        <f t="shared" si="81"/>
        <v>0</v>
      </c>
      <c r="BH169" s="155"/>
      <c r="BI169" s="157">
        <f t="shared" si="72"/>
        <v>96</v>
      </c>
      <c r="BJ169" s="157"/>
      <c r="BK169" s="157"/>
      <c r="BL169" s="157"/>
      <c r="BM169" s="161" t="e">
        <v>#NAME?</v>
      </c>
      <c r="BN169" s="162" t="e">
        <f t="shared" si="82"/>
        <v>#NAME?</v>
      </c>
      <c r="BO169" s="163">
        <f t="shared" si="83"/>
        <v>0</v>
      </c>
      <c r="BP169" s="164" t="e">
        <f t="shared" si="84"/>
        <v>#NAME?</v>
      </c>
      <c r="BQ169" s="165" t="e">
        <v>#NAME?</v>
      </c>
      <c r="BR169" s="166"/>
      <c r="BS169" s="167" t="str">
        <f t="shared" si="85"/>
        <v xml:space="preserve"> </v>
      </c>
      <c r="BT169" s="168" t="str">
        <f t="shared" si="86"/>
        <v/>
      </c>
      <c r="BU169" s="168" t="str">
        <f t="shared" si="73"/>
        <v/>
      </c>
      <c r="BV169" s="168" t="str">
        <f t="shared" si="74"/>
        <v/>
      </c>
      <c r="BW169" s="169" t="str">
        <f t="shared" si="75"/>
        <v/>
      </c>
      <c r="BX169" s="165" t="e">
        <v>#NAME?</v>
      </c>
      <c r="BY169" s="157"/>
      <c r="BZ169" s="170" t="e">
        <v>#NAME?</v>
      </c>
      <c r="CA169" s="170" t="e">
        <v>#NAME?</v>
      </c>
      <c r="CB169" s="157"/>
      <c r="CC169" s="170" t="e">
        <v>#NAME?</v>
      </c>
      <c r="CD169" s="171" t="e">
        <f t="shared" si="87"/>
        <v>#NAME?</v>
      </c>
      <c r="CE169" s="157" t="e">
        <f t="shared" si="88"/>
        <v>#NAME?</v>
      </c>
      <c r="CF169" s="165" t="e">
        <f t="shared" si="89"/>
        <v>#NAME?</v>
      </c>
      <c r="CG169" s="172" t="e">
        <v>#NAME?</v>
      </c>
      <c r="CH169" s="172" t="e">
        <v>#NAME?</v>
      </c>
      <c r="CI169" s="173" t="e">
        <v>#NAME?</v>
      </c>
      <c r="CJ169" s="173"/>
      <c r="CK169" s="172" t="e">
        <v>#NAME?</v>
      </c>
      <c r="CL169" s="172" t="e">
        <v>#NAME?</v>
      </c>
      <c r="CM169" s="173" t="e">
        <f t="shared" si="90"/>
        <v>#NAME?</v>
      </c>
      <c r="CN169" s="172">
        <f t="shared" si="91"/>
        <v>16</v>
      </c>
      <c r="CO169" s="173">
        <f t="shared" si="76"/>
        <v>0</v>
      </c>
      <c r="CP169" s="174">
        <f t="shared" si="92"/>
        <v>5</v>
      </c>
      <c r="CQ169" s="172" t="e">
        <f t="shared" si="99"/>
        <v>#NAME?</v>
      </c>
      <c r="CR169" s="173"/>
      <c r="CS169" s="175" t="e">
        <f t="shared" si="93"/>
        <v>#NAME?</v>
      </c>
      <c r="CT169" s="173" t="e">
        <f t="shared" si="94"/>
        <v>#NAME?</v>
      </c>
      <c r="CU169" s="173" t="e">
        <f t="shared" si="95"/>
        <v>#NAME?</v>
      </c>
      <c r="CV169" s="172" t="e">
        <f t="shared" si="96"/>
        <v>#NAME?</v>
      </c>
      <c r="CW169" s="173" t="e">
        <v>#NAME?</v>
      </c>
      <c r="CX169" s="173" t="e">
        <f t="shared" si="97"/>
        <v>#NAME?</v>
      </c>
      <c r="CY169" s="176">
        <f t="shared" si="98"/>
        <v>0</v>
      </c>
      <c r="CZ169" s="181" t="e">
        <f t="shared" si="69"/>
        <v>#NAME?</v>
      </c>
      <c r="DA169" s="182" t="e">
        <f t="shared" si="70"/>
        <v>#NAME?</v>
      </c>
      <c r="DB169" s="183" t="e">
        <f t="shared" si="71"/>
        <v>#NAME?</v>
      </c>
      <c r="DF169" s="180" t="e">
        <f t="shared" si="100"/>
        <v>#NAME?</v>
      </c>
    </row>
    <row r="170" spans="1:110">
      <c r="A170" s="73" t="s">
        <v>6</v>
      </c>
      <c r="B170" s="60" t="s">
        <v>515</v>
      </c>
      <c r="C170" s="61" t="s">
        <v>516</v>
      </c>
      <c r="D170" s="62">
        <v>25927</v>
      </c>
      <c r="E170" s="64">
        <v>0</v>
      </c>
      <c r="F170" s="65">
        <v>42387</v>
      </c>
      <c r="G170" s="66" t="s">
        <v>385</v>
      </c>
      <c r="H170" s="66" t="s">
        <v>137</v>
      </c>
      <c r="I170" s="67" t="s">
        <v>122</v>
      </c>
      <c r="J170" s="67" t="s">
        <v>119</v>
      </c>
      <c r="K170" s="67">
        <v>0</v>
      </c>
      <c r="L170" s="67" t="s">
        <v>117</v>
      </c>
      <c r="M170" s="67">
        <v>1</v>
      </c>
      <c r="N170" s="67"/>
      <c r="O170" s="68" t="s">
        <v>118</v>
      </c>
      <c r="P170" s="69" t="s">
        <v>119</v>
      </c>
      <c r="Q170" s="69"/>
      <c r="R170" s="70">
        <v>0</v>
      </c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155">
        <f t="shared" si="77"/>
        <v>12</v>
      </c>
      <c r="BC170" s="156">
        <v>12</v>
      </c>
      <c r="BD170" s="157">
        <f t="shared" si="78"/>
        <v>0</v>
      </c>
      <c r="BE170" s="155">
        <f t="shared" si="79"/>
        <v>0</v>
      </c>
      <c r="BF170" s="157">
        <f t="shared" si="80"/>
        <v>0</v>
      </c>
      <c r="BG170" s="155">
        <f t="shared" si="81"/>
        <v>0</v>
      </c>
      <c r="BH170" s="155"/>
      <c r="BI170" s="157">
        <f t="shared" si="72"/>
        <v>96</v>
      </c>
      <c r="BJ170" s="157"/>
      <c r="BK170" s="157"/>
      <c r="BL170" s="157"/>
      <c r="BM170" s="161" t="e">
        <v>#NAME?</v>
      </c>
      <c r="BN170" s="162" t="e">
        <f t="shared" si="82"/>
        <v>#NAME?</v>
      </c>
      <c r="BO170" s="163">
        <f t="shared" si="83"/>
        <v>0</v>
      </c>
      <c r="BP170" s="164" t="e">
        <f t="shared" si="84"/>
        <v>#NAME?</v>
      </c>
      <c r="BQ170" s="165" t="e">
        <v>#NAME?</v>
      </c>
      <c r="BR170" s="166"/>
      <c r="BS170" s="167" t="str">
        <f t="shared" si="85"/>
        <v xml:space="preserve"> </v>
      </c>
      <c r="BT170" s="168" t="str">
        <f t="shared" si="86"/>
        <v/>
      </c>
      <c r="BU170" s="168" t="str">
        <f t="shared" si="73"/>
        <v/>
      </c>
      <c r="BV170" s="168" t="str">
        <f t="shared" si="74"/>
        <v/>
      </c>
      <c r="BW170" s="169" t="str">
        <f t="shared" si="75"/>
        <v/>
      </c>
      <c r="BX170" s="165" t="e">
        <v>#NAME?</v>
      </c>
      <c r="BY170" s="157"/>
      <c r="BZ170" s="170" t="e">
        <v>#NAME?</v>
      </c>
      <c r="CA170" s="170" t="e">
        <v>#NAME?</v>
      </c>
      <c r="CB170" s="157"/>
      <c r="CC170" s="170" t="e">
        <v>#NAME?</v>
      </c>
      <c r="CD170" s="171" t="e">
        <f t="shared" si="87"/>
        <v>#NAME?</v>
      </c>
      <c r="CE170" s="157" t="e">
        <f t="shared" si="88"/>
        <v>#NAME?</v>
      </c>
      <c r="CF170" s="165" t="e">
        <f t="shared" si="89"/>
        <v>#NAME?</v>
      </c>
      <c r="CG170" s="172" t="e">
        <v>#NAME?</v>
      </c>
      <c r="CH170" s="172" t="e">
        <v>#NAME?</v>
      </c>
      <c r="CI170" s="173" t="e">
        <v>#NAME?</v>
      </c>
      <c r="CJ170" s="173"/>
      <c r="CK170" s="172" t="e">
        <v>#NAME?</v>
      </c>
      <c r="CL170" s="172" t="e">
        <v>#NAME?</v>
      </c>
      <c r="CM170" s="173" t="e">
        <f t="shared" si="90"/>
        <v>#NAME?</v>
      </c>
      <c r="CN170" s="172">
        <f t="shared" si="91"/>
        <v>16</v>
      </c>
      <c r="CO170" s="173">
        <f t="shared" si="76"/>
        <v>0</v>
      </c>
      <c r="CP170" s="174">
        <f t="shared" si="92"/>
        <v>5</v>
      </c>
      <c r="CQ170" s="172" t="e">
        <f t="shared" si="99"/>
        <v>#NAME?</v>
      </c>
      <c r="CR170" s="173"/>
      <c r="CS170" s="175" t="e">
        <f t="shared" si="93"/>
        <v>#NAME?</v>
      </c>
      <c r="CT170" s="173" t="e">
        <f t="shared" si="94"/>
        <v>#NAME?</v>
      </c>
      <c r="CU170" s="173" t="e">
        <f t="shared" si="95"/>
        <v>#NAME?</v>
      </c>
      <c r="CV170" s="172" t="e">
        <f t="shared" si="96"/>
        <v>#NAME?</v>
      </c>
      <c r="CW170" s="173" t="e">
        <v>#NAME?</v>
      </c>
      <c r="CX170" s="173" t="e">
        <f t="shared" si="97"/>
        <v>#NAME?</v>
      </c>
      <c r="CY170" s="176">
        <f t="shared" si="98"/>
        <v>0</v>
      </c>
      <c r="CZ170" s="181" t="e">
        <f t="shared" si="69"/>
        <v>#NAME?</v>
      </c>
      <c r="DA170" s="182" t="e">
        <f t="shared" si="70"/>
        <v>#NAME?</v>
      </c>
      <c r="DB170" s="183" t="e">
        <f t="shared" si="71"/>
        <v>#NAME?</v>
      </c>
      <c r="DF170" s="180" t="e">
        <f t="shared" si="100"/>
        <v>#NAME?</v>
      </c>
    </row>
    <row r="171" spans="1:110">
      <c r="A171" s="73" t="s">
        <v>6</v>
      </c>
      <c r="B171" s="60" t="s">
        <v>517</v>
      </c>
      <c r="C171" s="61" t="s">
        <v>518</v>
      </c>
      <c r="D171" s="62">
        <v>28636</v>
      </c>
      <c r="E171" s="64">
        <v>0</v>
      </c>
      <c r="F171" s="65">
        <v>42380</v>
      </c>
      <c r="G171" s="66" t="s">
        <v>385</v>
      </c>
      <c r="H171" s="66" t="s">
        <v>137</v>
      </c>
      <c r="I171" s="67" t="s">
        <v>114</v>
      </c>
      <c r="J171" s="67" t="s">
        <v>115</v>
      </c>
      <c r="K171" s="67" t="s">
        <v>519</v>
      </c>
      <c r="L171" s="67" t="s">
        <v>117</v>
      </c>
      <c r="M171" s="67">
        <v>1</v>
      </c>
      <c r="N171" s="67"/>
      <c r="O171" s="68" t="s">
        <v>118</v>
      </c>
      <c r="P171" s="69" t="s">
        <v>119</v>
      </c>
      <c r="Q171" s="69"/>
      <c r="R171" s="70">
        <v>0</v>
      </c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155">
        <f t="shared" si="77"/>
        <v>12</v>
      </c>
      <c r="BC171" s="156">
        <v>12</v>
      </c>
      <c r="BD171" s="157">
        <f t="shared" si="78"/>
        <v>0</v>
      </c>
      <c r="BE171" s="155">
        <f t="shared" si="79"/>
        <v>0</v>
      </c>
      <c r="BF171" s="157">
        <f t="shared" si="80"/>
        <v>0</v>
      </c>
      <c r="BG171" s="155">
        <f t="shared" si="81"/>
        <v>0</v>
      </c>
      <c r="BH171" s="155"/>
      <c r="BI171" s="157">
        <f t="shared" si="72"/>
        <v>96</v>
      </c>
      <c r="BJ171" s="157"/>
      <c r="BK171" s="157"/>
      <c r="BL171" s="157"/>
      <c r="BM171" s="161" t="e">
        <v>#NAME?</v>
      </c>
      <c r="BN171" s="162" t="e">
        <f t="shared" si="82"/>
        <v>#NAME?</v>
      </c>
      <c r="BO171" s="163">
        <f t="shared" si="83"/>
        <v>0</v>
      </c>
      <c r="BP171" s="164" t="e">
        <f t="shared" si="84"/>
        <v>#NAME?</v>
      </c>
      <c r="BQ171" s="165" t="e">
        <v>#NAME?</v>
      </c>
      <c r="BR171" s="166"/>
      <c r="BS171" s="167" t="str">
        <f t="shared" si="85"/>
        <v xml:space="preserve"> </v>
      </c>
      <c r="BT171" s="168" t="str">
        <f t="shared" si="86"/>
        <v/>
      </c>
      <c r="BU171" s="168" t="str">
        <f t="shared" si="73"/>
        <v/>
      </c>
      <c r="BV171" s="168" t="str">
        <f t="shared" si="74"/>
        <v/>
      </c>
      <c r="BW171" s="169" t="str">
        <f t="shared" si="75"/>
        <v/>
      </c>
      <c r="BX171" s="165" t="e">
        <v>#NAME?</v>
      </c>
      <c r="BY171" s="157"/>
      <c r="BZ171" s="170" t="e">
        <v>#NAME?</v>
      </c>
      <c r="CA171" s="170" t="e">
        <v>#NAME?</v>
      </c>
      <c r="CB171" s="157"/>
      <c r="CC171" s="170" t="e">
        <v>#NAME?</v>
      </c>
      <c r="CD171" s="171" t="e">
        <f t="shared" si="87"/>
        <v>#NAME?</v>
      </c>
      <c r="CE171" s="157" t="e">
        <f t="shared" si="88"/>
        <v>#NAME?</v>
      </c>
      <c r="CF171" s="165" t="e">
        <f t="shared" si="89"/>
        <v>#NAME?</v>
      </c>
      <c r="CG171" s="172" t="e">
        <v>#NAME?</v>
      </c>
      <c r="CH171" s="172" t="e">
        <v>#NAME?</v>
      </c>
      <c r="CI171" s="173" t="e">
        <v>#NAME?</v>
      </c>
      <c r="CJ171" s="173"/>
      <c r="CK171" s="172" t="e">
        <v>#NAME?</v>
      </c>
      <c r="CL171" s="172" t="e">
        <v>#NAME?</v>
      </c>
      <c r="CM171" s="173" t="e">
        <f t="shared" si="90"/>
        <v>#NAME?</v>
      </c>
      <c r="CN171" s="172">
        <f t="shared" si="91"/>
        <v>16</v>
      </c>
      <c r="CO171" s="173">
        <f t="shared" si="76"/>
        <v>0</v>
      </c>
      <c r="CP171" s="174">
        <f t="shared" si="92"/>
        <v>5</v>
      </c>
      <c r="CQ171" s="172" t="e">
        <f t="shared" si="99"/>
        <v>#NAME?</v>
      </c>
      <c r="CR171" s="173"/>
      <c r="CS171" s="175" t="e">
        <f t="shared" si="93"/>
        <v>#NAME?</v>
      </c>
      <c r="CT171" s="173" t="e">
        <f t="shared" si="94"/>
        <v>#NAME?</v>
      </c>
      <c r="CU171" s="173" t="e">
        <f t="shared" si="95"/>
        <v>#NAME?</v>
      </c>
      <c r="CV171" s="172" t="e">
        <f t="shared" si="96"/>
        <v>#NAME?</v>
      </c>
      <c r="CW171" s="173" t="e">
        <v>#NAME?</v>
      </c>
      <c r="CX171" s="173" t="e">
        <f t="shared" si="97"/>
        <v>#NAME?</v>
      </c>
      <c r="CY171" s="176">
        <f t="shared" si="98"/>
        <v>0</v>
      </c>
      <c r="CZ171" s="181" t="e">
        <f t="shared" si="69"/>
        <v>#NAME?</v>
      </c>
      <c r="DA171" s="182" t="e">
        <f t="shared" si="70"/>
        <v>#NAME?</v>
      </c>
      <c r="DB171" s="183" t="e">
        <f t="shared" si="71"/>
        <v>#NAME?</v>
      </c>
      <c r="DF171" s="180" t="e">
        <f t="shared" si="100"/>
        <v>#NAME?</v>
      </c>
    </row>
    <row r="172" spans="1:110">
      <c r="A172" s="73" t="s">
        <v>6</v>
      </c>
      <c r="B172" s="60" t="s">
        <v>520</v>
      </c>
      <c r="C172" s="61" t="s">
        <v>521</v>
      </c>
      <c r="D172" s="62">
        <v>23626</v>
      </c>
      <c r="E172" s="64">
        <v>0</v>
      </c>
      <c r="F172" s="65">
        <v>42387</v>
      </c>
      <c r="G172" s="66" t="s">
        <v>385</v>
      </c>
      <c r="H172" s="66" t="s">
        <v>137</v>
      </c>
      <c r="I172" s="67" t="s">
        <v>122</v>
      </c>
      <c r="J172" s="67" t="s">
        <v>119</v>
      </c>
      <c r="K172" s="67">
        <v>0</v>
      </c>
      <c r="L172" s="67" t="s">
        <v>117</v>
      </c>
      <c r="M172" s="67">
        <v>1</v>
      </c>
      <c r="N172" s="67"/>
      <c r="O172" s="68" t="s">
        <v>118</v>
      </c>
      <c r="P172" s="69" t="s">
        <v>119</v>
      </c>
      <c r="Q172" s="69"/>
      <c r="R172" s="70">
        <v>0</v>
      </c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155">
        <f t="shared" si="77"/>
        <v>12</v>
      </c>
      <c r="BC172" s="156">
        <v>12</v>
      </c>
      <c r="BD172" s="157">
        <f t="shared" si="78"/>
        <v>0</v>
      </c>
      <c r="BE172" s="155">
        <f t="shared" si="79"/>
        <v>0</v>
      </c>
      <c r="BF172" s="157">
        <f t="shared" si="80"/>
        <v>0</v>
      </c>
      <c r="BG172" s="155">
        <f t="shared" si="81"/>
        <v>0</v>
      </c>
      <c r="BH172" s="155"/>
      <c r="BI172" s="157">
        <f t="shared" si="72"/>
        <v>96</v>
      </c>
      <c r="BJ172" s="157"/>
      <c r="BK172" s="157"/>
      <c r="BL172" s="157"/>
      <c r="BM172" s="161" t="e">
        <v>#NAME?</v>
      </c>
      <c r="BN172" s="162" t="e">
        <f t="shared" si="82"/>
        <v>#NAME?</v>
      </c>
      <c r="BO172" s="163">
        <f t="shared" si="83"/>
        <v>0</v>
      </c>
      <c r="BP172" s="164" t="e">
        <f t="shared" si="84"/>
        <v>#NAME?</v>
      </c>
      <c r="BQ172" s="165" t="e">
        <v>#NAME?</v>
      </c>
      <c r="BR172" s="166"/>
      <c r="BS172" s="167" t="str">
        <f t="shared" si="85"/>
        <v xml:space="preserve"> </v>
      </c>
      <c r="BT172" s="168" t="str">
        <f t="shared" si="86"/>
        <v/>
      </c>
      <c r="BU172" s="168" t="str">
        <f t="shared" si="73"/>
        <v/>
      </c>
      <c r="BV172" s="168" t="str">
        <f t="shared" si="74"/>
        <v/>
      </c>
      <c r="BW172" s="169" t="str">
        <f t="shared" si="75"/>
        <v/>
      </c>
      <c r="BX172" s="165" t="e">
        <v>#NAME?</v>
      </c>
      <c r="BY172" s="157"/>
      <c r="BZ172" s="170" t="e">
        <v>#NAME?</v>
      </c>
      <c r="CA172" s="170" t="e">
        <v>#NAME?</v>
      </c>
      <c r="CB172" s="157"/>
      <c r="CC172" s="170" t="e">
        <v>#NAME?</v>
      </c>
      <c r="CD172" s="171" t="e">
        <f t="shared" si="87"/>
        <v>#NAME?</v>
      </c>
      <c r="CE172" s="157" t="e">
        <f t="shared" si="88"/>
        <v>#NAME?</v>
      </c>
      <c r="CF172" s="165" t="e">
        <f t="shared" si="89"/>
        <v>#NAME?</v>
      </c>
      <c r="CG172" s="172" t="e">
        <v>#NAME?</v>
      </c>
      <c r="CH172" s="172" t="e">
        <v>#NAME?</v>
      </c>
      <c r="CI172" s="173" t="e">
        <v>#NAME?</v>
      </c>
      <c r="CJ172" s="173"/>
      <c r="CK172" s="172" t="e">
        <v>#NAME?</v>
      </c>
      <c r="CL172" s="172" t="e">
        <v>#NAME?</v>
      </c>
      <c r="CM172" s="173" t="e">
        <f t="shared" si="90"/>
        <v>#NAME?</v>
      </c>
      <c r="CN172" s="172">
        <f t="shared" si="91"/>
        <v>16</v>
      </c>
      <c r="CO172" s="173">
        <f t="shared" si="76"/>
        <v>0</v>
      </c>
      <c r="CP172" s="174">
        <f t="shared" si="92"/>
        <v>5</v>
      </c>
      <c r="CQ172" s="172" t="e">
        <f t="shared" si="99"/>
        <v>#NAME?</v>
      </c>
      <c r="CR172" s="173"/>
      <c r="CS172" s="175" t="e">
        <f t="shared" si="93"/>
        <v>#NAME?</v>
      </c>
      <c r="CT172" s="173" t="e">
        <f t="shared" si="94"/>
        <v>#NAME?</v>
      </c>
      <c r="CU172" s="173" t="e">
        <f t="shared" si="95"/>
        <v>#NAME?</v>
      </c>
      <c r="CV172" s="172" t="e">
        <f t="shared" si="96"/>
        <v>#NAME?</v>
      </c>
      <c r="CW172" s="173" t="e">
        <v>#NAME?</v>
      </c>
      <c r="CX172" s="173" t="e">
        <f t="shared" si="97"/>
        <v>#NAME?</v>
      </c>
      <c r="CY172" s="176">
        <f t="shared" si="98"/>
        <v>0</v>
      </c>
      <c r="CZ172" s="181" t="e">
        <f t="shared" si="69"/>
        <v>#NAME?</v>
      </c>
      <c r="DA172" s="182" t="e">
        <f t="shared" si="70"/>
        <v>#NAME?</v>
      </c>
      <c r="DB172" s="183" t="e">
        <f t="shared" si="71"/>
        <v>#NAME?</v>
      </c>
      <c r="DF172" s="180" t="e">
        <f t="shared" si="100"/>
        <v>#NAME?</v>
      </c>
    </row>
    <row r="173" spans="1:110">
      <c r="A173" s="73" t="s">
        <v>6</v>
      </c>
      <c r="B173" s="60" t="s">
        <v>522</v>
      </c>
      <c r="C173" s="61" t="s">
        <v>523</v>
      </c>
      <c r="D173" s="62">
        <v>21615</v>
      </c>
      <c r="E173" s="64">
        <v>0</v>
      </c>
      <c r="F173" s="65">
        <v>42387</v>
      </c>
      <c r="G173" s="66" t="s">
        <v>385</v>
      </c>
      <c r="H173" s="66" t="s">
        <v>137</v>
      </c>
      <c r="I173" s="67" t="s">
        <v>122</v>
      </c>
      <c r="J173" s="67" t="s">
        <v>119</v>
      </c>
      <c r="K173" s="67">
        <v>0</v>
      </c>
      <c r="L173" s="67" t="s">
        <v>117</v>
      </c>
      <c r="M173" s="67">
        <v>1</v>
      </c>
      <c r="N173" s="67"/>
      <c r="O173" s="68" t="s">
        <v>118</v>
      </c>
      <c r="P173" s="69" t="s">
        <v>119</v>
      </c>
      <c r="Q173" s="69"/>
      <c r="R173" s="70">
        <v>0</v>
      </c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155">
        <f t="shared" si="77"/>
        <v>12</v>
      </c>
      <c r="BC173" s="156">
        <v>12</v>
      </c>
      <c r="BD173" s="157">
        <f t="shared" si="78"/>
        <v>0</v>
      </c>
      <c r="BE173" s="155">
        <f t="shared" si="79"/>
        <v>0</v>
      </c>
      <c r="BF173" s="157">
        <f t="shared" si="80"/>
        <v>0</v>
      </c>
      <c r="BG173" s="155">
        <f t="shared" si="81"/>
        <v>0</v>
      </c>
      <c r="BH173" s="155"/>
      <c r="BI173" s="157">
        <f t="shared" si="72"/>
        <v>96</v>
      </c>
      <c r="BJ173" s="157"/>
      <c r="BK173" s="157"/>
      <c r="BL173" s="157"/>
      <c r="BM173" s="161" t="e">
        <v>#NAME?</v>
      </c>
      <c r="BN173" s="162" t="e">
        <f t="shared" si="82"/>
        <v>#NAME?</v>
      </c>
      <c r="BO173" s="163">
        <f t="shared" si="83"/>
        <v>0</v>
      </c>
      <c r="BP173" s="164" t="e">
        <f t="shared" si="84"/>
        <v>#NAME?</v>
      </c>
      <c r="BQ173" s="165" t="e">
        <v>#NAME?</v>
      </c>
      <c r="BR173" s="166"/>
      <c r="BS173" s="167" t="str">
        <f t="shared" si="85"/>
        <v xml:space="preserve"> </v>
      </c>
      <c r="BT173" s="168" t="str">
        <f t="shared" si="86"/>
        <v/>
      </c>
      <c r="BU173" s="168" t="str">
        <f t="shared" si="73"/>
        <v/>
      </c>
      <c r="BV173" s="168" t="str">
        <f t="shared" si="74"/>
        <v/>
      </c>
      <c r="BW173" s="169" t="str">
        <f t="shared" si="75"/>
        <v/>
      </c>
      <c r="BX173" s="165" t="e">
        <v>#NAME?</v>
      </c>
      <c r="BY173" s="157"/>
      <c r="BZ173" s="170" t="e">
        <v>#NAME?</v>
      </c>
      <c r="CA173" s="170" t="e">
        <v>#NAME?</v>
      </c>
      <c r="CB173" s="157"/>
      <c r="CC173" s="170" t="e">
        <v>#NAME?</v>
      </c>
      <c r="CD173" s="171" t="e">
        <f t="shared" si="87"/>
        <v>#NAME?</v>
      </c>
      <c r="CE173" s="157" t="e">
        <f t="shared" si="88"/>
        <v>#NAME?</v>
      </c>
      <c r="CF173" s="165" t="e">
        <f t="shared" si="89"/>
        <v>#NAME?</v>
      </c>
      <c r="CG173" s="172" t="e">
        <v>#NAME?</v>
      </c>
      <c r="CH173" s="172" t="e">
        <v>#NAME?</v>
      </c>
      <c r="CI173" s="173" t="e">
        <v>#NAME?</v>
      </c>
      <c r="CJ173" s="173"/>
      <c r="CK173" s="172" t="e">
        <v>#NAME?</v>
      </c>
      <c r="CL173" s="172" t="e">
        <v>#NAME?</v>
      </c>
      <c r="CM173" s="173" t="e">
        <f t="shared" si="90"/>
        <v>#NAME?</v>
      </c>
      <c r="CN173" s="172">
        <f t="shared" si="91"/>
        <v>16</v>
      </c>
      <c r="CO173" s="173">
        <f t="shared" si="76"/>
        <v>0</v>
      </c>
      <c r="CP173" s="174">
        <f t="shared" si="92"/>
        <v>5</v>
      </c>
      <c r="CQ173" s="172" t="e">
        <f t="shared" si="99"/>
        <v>#NAME?</v>
      </c>
      <c r="CR173" s="173"/>
      <c r="CS173" s="175" t="e">
        <f t="shared" si="93"/>
        <v>#NAME?</v>
      </c>
      <c r="CT173" s="173" t="e">
        <f t="shared" si="94"/>
        <v>#NAME?</v>
      </c>
      <c r="CU173" s="173" t="e">
        <f t="shared" si="95"/>
        <v>#NAME?</v>
      </c>
      <c r="CV173" s="172" t="e">
        <f t="shared" si="96"/>
        <v>#NAME?</v>
      </c>
      <c r="CW173" s="173" t="e">
        <v>#NAME?</v>
      </c>
      <c r="CX173" s="173" t="e">
        <f t="shared" si="97"/>
        <v>#NAME?</v>
      </c>
      <c r="CY173" s="176">
        <f t="shared" si="98"/>
        <v>0</v>
      </c>
      <c r="CZ173" s="181" t="e">
        <f t="shared" si="69"/>
        <v>#NAME?</v>
      </c>
      <c r="DA173" s="182" t="e">
        <f t="shared" si="70"/>
        <v>#NAME?</v>
      </c>
      <c r="DB173" s="183" t="e">
        <f t="shared" si="71"/>
        <v>#NAME?</v>
      </c>
      <c r="DF173" s="180" t="e">
        <f t="shared" si="100"/>
        <v>#NAME?</v>
      </c>
    </row>
    <row r="174" spans="1:110">
      <c r="A174" s="73" t="s">
        <v>6</v>
      </c>
      <c r="B174" s="60" t="s">
        <v>524</v>
      </c>
      <c r="C174" s="61" t="s">
        <v>525</v>
      </c>
      <c r="D174" s="62">
        <v>26938</v>
      </c>
      <c r="E174" s="64">
        <v>0</v>
      </c>
      <c r="F174" s="65">
        <v>42387</v>
      </c>
      <c r="G174" s="66" t="s">
        <v>385</v>
      </c>
      <c r="H174" s="66" t="s">
        <v>137</v>
      </c>
      <c r="I174" s="67" t="s">
        <v>122</v>
      </c>
      <c r="J174" s="67" t="s">
        <v>119</v>
      </c>
      <c r="K174" s="67">
        <v>0</v>
      </c>
      <c r="L174" s="67" t="s">
        <v>117</v>
      </c>
      <c r="M174" s="67">
        <v>1</v>
      </c>
      <c r="N174" s="67"/>
      <c r="O174" s="68" t="s">
        <v>118</v>
      </c>
      <c r="P174" s="69" t="s">
        <v>119</v>
      </c>
      <c r="Q174" s="69"/>
      <c r="R174" s="70">
        <v>0</v>
      </c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155">
        <f t="shared" si="77"/>
        <v>12</v>
      </c>
      <c r="BC174" s="156">
        <v>12</v>
      </c>
      <c r="BD174" s="157">
        <f t="shared" si="78"/>
        <v>0</v>
      </c>
      <c r="BE174" s="155">
        <f t="shared" si="79"/>
        <v>0</v>
      </c>
      <c r="BF174" s="157">
        <f t="shared" si="80"/>
        <v>0</v>
      </c>
      <c r="BG174" s="155">
        <f t="shared" si="81"/>
        <v>0</v>
      </c>
      <c r="BH174" s="155"/>
      <c r="BI174" s="157">
        <f t="shared" si="72"/>
        <v>96</v>
      </c>
      <c r="BJ174" s="157"/>
      <c r="BK174" s="157"/>
      <c r="BL174" s="157"/>
      <c r="BM174" s="161" t="e">
        <v>#NAME?</v>
      </c>
      <c r="BN174" s="162" t="e">
        <f t="shared" si="82"/>
        <v>#NAME?</v>
      </c>
      <c r="BO174" s="163">
        <f t="shared" si="83"/>
        <v>0</v>
      </c>
      <c r="BP174" s="164" t="e">
        <f t="shared" si="84"/>
        <v>#NAME?</v>
      </c>
      <c r="BQ174" s="165" t="e">
        <v>#NAME?</v>
      </c>
      <c r="BR174" s="166"/>
      <c r="BS174" s="167" t="str">
        <f t="shared" si="85"/>
        <v xml:space="preserve"> </v>
      </c>
      <c r="BT174" s="168" t="str">
        <f t="shared" si="86"/>
        <v/>
      </c>
      <c r="BU174" s="168" t="str">
        <f t="shared" si="73"/>
        <v/>
      </c>
      <c r="BV174" s="168" t="str">
        <f t="shared" si="74"/>
        <v/>
      </c>
      <c r="BW174" s="169" t="str">
        <f t="shared" si="75"/>
        <v/>
      </c>
      <c r="BX174" s="165" t="e">
        <v>#NAME?</v>
      </c>
      <c r="BY174" s="157"/>
      <c r="BZ174" s="170" t="e">
        <v>#NAME?</v>
      </c>
      <c r="CA174" s="170" t="e">
        <v>#NAME?</v>
      </c>
      <c r="CB174" s="157"/>
      <c r="CC174" s="170" t="e">
        <v>#NAME?</v>
      </c>
      <c r="CD174" s="171" t="e">
        <f t="shared" si="87"/>
        <v>#NAME?</v>
      </c>
      <c r="CE174" s="157" t="e">
        <f t="shared" si="88"/>
        <v>#NAME?</v>
      </c>
      <c r="CF174" s="165" t="e">
        <f t="shared" si="89"/>
        <v>#NAME?</v>
      </c>
      <c r="CG174" s="172" t="e">
        <v>#NAME?</v>
      </c>
      <c r="CH174" s="172" t="e">
        <v>#NAME?</v>
      </c>
      <c r="CI174" s="173" t="e">
        <v>#NAME?</v>
      </c>
      <c r="CJ174" s="173"/>
      <c r="CK174" s="172" t="e">
        <v>#NAME?</v>
      </c>
      <c r="CL174" s="172" t="e">
        <v>#NAME?</v>
      </c>
      <c r="CM174" s="173" t="e">
        <f t="shared" si="90"/>
        <v>#NAME?</v>
      </c>
      <c r="CN174" s="172">
        <f t="shared" si="91"/>
        <v>16</v>
      </c>
      <c r="CO174" s="173">
        <f t="shared" si="76"/>
        <v>0</v>
      </c>
      <c r="CP174" s="174">
        <f t="shared" si="92"/>
        <v>5</v>
      </c>
      <c r="CQ174" s="172" t="e">
        <f t="shared" si="99"/>
        <v>#NAME?</v>
      </c>
      <c r="CR174" s="173"/>
      <c r="CS174" s="175" t="e">
        <f t="shared" si="93"/>
        <v>#NAME?</v>
      </c>
      <c r="CT174" s="173" t="e">
        <f t="shared" si="94"/>
        <v>#NAME?</v>
      </c>
      <c r="CU174" s="173" t="e">
        <f t="shared" si="95"/>
        <v>#NAME?</v>
      </c>
      <c r="CV174" s="172" t="e">
        <f t="shared" si="96"/>
        <v>#NAME?</v>
      </c>
      <c r="CW174" s="173" t="e">
        <v>#NAME?</v>
      </c>
      <c r="CX174" s="173" t="e">
        <f t="shared" si="97"/>
        <v>#NAME?</v>
      </c>
      <c r="CY174" s="176">
        <f t="shared" si="98"/>
        <v>0</v>
      </c>
      <c r="CZ174" s="181" t="e">
        <f t="shared" si="69"/>
        <v>#NAME?</v>
      </c>
      <c r="DA174" s="182" t="e">
        <f t="shared" si="70"/>
        <v>#NAME?</v>
      </c>
      <c r="DB174" s="183" t="e">
        <f t="shared" si="71"/>
        <v>#NAME?</v>
      </c>
      <c r="DF174" s="180" t="e">
        <f t="shared" si="100"/>
        <v>#NAME?</v>
      </c>
    </row>
    <row r="175" spans="1:110">
      <c r="A175" s="73" t="s">
        <v>6</v>
      </c>
      <c r="B175" s="60" t="s">
        <v>526</v>
      </c>
      <c r="C175" s="61" t="s">
        <v>527</v>
      </c>
      <c r="D175" s="62">
        <v>31739</v>
      </c>
      <c r="E175" s="64">
        <v>0</v>
      </c>
      <c r="F175" s="65">
        <v>42387</v>
      </c>
      <c r="G175" s="66" t="s">
        <v>385</v>
      </c>
      <c r="H175" s="66" t="s">
        <v>137</v>
      </c>
      <c r="I175" s="67" t="s">
        <v>122</v>
      </c>
      <c r="J175" s="67" t="s">
        <v>119</v>
      </c>
      <c r="K175" s="67">
        <v>0</v>
      </c>
      <c r="L175" s="67" t="s">
        <v>117</v>
      </c>
      <c r="M175" s="67">
        <v>1</v>
      </c>
      <c r="N175" s="67"/>
      <c r="O175" s="68" t="s">
        <v>118</v>
      </c>
      <c r="P175" s="69" t="s">
        <v>119</v>
      </c>
      <c r="Q175" s="69"/>
      <c r="R175" s="70">
        <v>0</v>
      </c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155">
        <f t="shared" si="77"/>
        <v>12</v>
      </c>
      <c r="BC175" s="156">
        <v>12</v>
      </c>
      <c r="BD175" s="157">
        <f t="shared" si="78"/>
        <v>0</v>
      </c>
      <c r="BE175" s="155">
        <f t="shared" si="79"/>
        <v>0</v>
      </c>
      <c r="BF175" s="157">
        <f t="shared" si="80"/>
        <v>0</v>
      </c>
      <c r="BG175" s="155">
        <f t="shared" si="81"/>
        <v>0</v>
      </c>
      <c r="BH175" s="155"/>
      <c r="BI175" s="157">
        <f t="shared" si="72"/>
        <v>96</v>
      </c>
      <c r="BJ175" s="157"/>
      <c r="BK175" s="157"/>
      <c r="BL175" s="157"/>
      <c r="BM175" s="161" t="e">
        <v>#NAME?</v>
      </c>
      <c r="BN175" s="162" t="e">
        <f t="shared" si="82"/>
        <v>#NAME?</v>
      </c>
      <c r="BO175" s="163">
        <f t="shared" si="83"/>
        <v>0</v>
      </c>
      <c r="BP175" s="164" t="e">
        <f t="shared" si="84"/>
        <v>#NAME?</v>
      </c>
      <c r="BQ175" s="165" t="e">
        <v>#NAME?</v>
      </c>
      <c r="BR175" s="166"/>
      <c r="BS175" s="167" t="str">
        <f t="shared" si="85"/>
        <v xml:space="preserve"> </v>
      </c>
      <c r="BT175" s="168" t="str">
        <f t="shared" si="86"/>
        <v/>
      </c>
      <c r="BU175" s="168" t="str">
        <f t="shared" si="73"/>
        <v/>
      </c>
      <c r="BV175" s="168" t="str">
        <f t="shared" si="74"/>
        <v/>
      </c>
      <c r="BW175" s="169" t="str">
        <f t="shared" si="75"/>
        <v/>
      </c>
      <c r="BX175" s="165" t="e">
        <v>#NAME?</v>
      </c>
      <c r="BY175" s="157"/>
      <c r="BZ175" s="170" t="e">
        <v>#NAME?</v>
      </c>
      <c r="CA175" s="170" t="e">
        <v>#NAME?</v>
      </c>
      <c r="CB175" s="157"/>
      <c r="CC175" s="170" t="e">
        <v>#NAME?</v>
      </c>
      <c r="CD175" s="171" t="e">
        <f t="shared" si="87"/>
        <v>#NAME?</v>
      </c>
      <c r="CE175" s="157" t="e">
        <f t="shared" si="88"/>
        <v>#NAME?</v>
      </c>
      <c r="CF175" s="165" t="e">
        <f t="shared" si="89"/>
        <v>#NAME?</v>
      </c>
      <c r="CG175" s="172" t="e">
        <v>#NAME?</v>
      </c>
      <c r="CH175" s="172" t="e">
        <v>#NAME?</v>
      </c>
      <c r="CI175" s="173" t="e">
        <v>#NAME?</v>
      </c>
      <c r="CJ175" s="173"/>
      <c r="CK175" s="172" t="e">
        <v>#NAME?</v>
      </c>
      <c r="CL175" s="172" t="e">
        <v>#NAME?</v>
      </c>
      <c r="CM175" s="173" t="e">
        <f t="shared" si="90"/>
        <v>#NAME?</v>
      </c>
      <c r="CN175" s="172">
        <f t="shared" si="91"/>
        <v>16</v>
      </c>
      <c r="CO175" s="173">
        <f t="shared" si="76"/>
        <v>0</v>
      </c>
      <c r="CP175" s="174">
        <f t="shared" si="92"/>
        <v>5</v>
      </c>
      <c r="CQ175" s="172" t="e">
        <f t="shared" si="99"/>
        <v>#NAME?</v>
      </c>
      <c r="CR175" s="173"/>
      <c r="CS175" s="175" t="e">
        <f t="shared" si="93"/>
        <v>#NAME?</v>
      </c>
      <c r="CT175" s="173" t="e">
        <f t="shared" si="94"/>
        <v>#NAME?</v>
      </c>
      <c r="CU175" s="173" t="e">
        <f t="shared" si="95"/>
        <v>#NAME?</v>
      </c>
      <c r="CV175" s="172" t="e">
        <f t="shared" si="96"/>
        <v>#NAME?</v>
      </c>
      <c r="CW175" s="173" t="e">
        <v>#NAME?</v>
      </c>
      <c r="CX175" s="173" t="e">
        <f t="shared" si="97"/>
        <v>#NAME?</v>
      </c>
      <c r="CY175" s="176">
        <f t="shared" si="98"/>
        <v>0</v>
      </c>
      <c r="CZ175" s="181" t="e">
        <f t="shared" si="69"/>
        <v>#NAME?</v>
      </c>
      <c r="DA175" s="182" t="e">
        <f t="shared" si="70"/>
        <v>#NAME?</v>
      </c>
      <c r="DB175" s="183" t="e">
        <f t="shared" si="71"/>
        <v>#NAME?</v>
      </c>
      <c r="DF175" s="180" t="e">
        <f t="shared" si="100"/>
        <v>#NAME?</v>
      </c>
    </row>
    <row r="176" spans="1:110">
      <c r="A176" s="73" t="s">
        <v>6</v>
      </c>
      <c r="B176" s="60" t="s">
        <v>528</v>
      </c>
      <c r="C176" s="61" t="s">
        <v>529</v>
      </c>
      <c r="D176" s="62">
        <v>25136</v>
      </c>
      <c r="E176" s="64">
        <v>0</v>
      </c>
      <c r="F176" s="65">
        <v>42387</v>
      </c>
      <c r="G176" s="66" t="s">
        <v>385</v>
      </c>
      <c r="H176" s="66" t="s">
        <v>137</v>
      </c>
      <c r="I176" s="67" t="s">
        <v>122</v>
      </c>
      <c r="J176" s="67" t="s">
        <v>119</v>
      </c>
      <c r="K176" s="67">
        <v>0</v>
      </c>
      <c r="L176" s="67" t="s">
        <v>117</v>
      </c>
      <c r="M176" s="67">
        <v>1</v>
      </c>
      <c r="N176" s="67"/>
      <c r="O176" s="68" t="s">
        <v>118</v>
      </c>
      <c r="P176" s="69" t="s">
        <v>119</v>
      </c>
      <c r="Q176" s="69"/>
      <c r="R176" s="70">
        <v>0</v>
      </c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155">
        <f t="shared" si="77"/>
        <v>12</v>
      </c>
      <c r="BC176" s="156">
        <v>12</v>
      </c>
      <c r="BD176" s="157">
        <f t="shared" si="78"/>
        <v>0</v>
      </c>
      <c r="BE176" s="155">
        <f t="shared" si="79"/>
        <v>0</v>
      </c>
      <c r="BF176" s="157">
        <f t="shared" si="80"/>
        <v>0</v>
      </c>
      <c r="BG176" s="155">
        <f t="shared" si="81"/>
        <v>0</v>
      </c>
      <c r="BH176" s="155"/>
      <c r="BI176" s="157">
        <f t="shared" si="72"/>
        <v>96</v>
      </c>
      <c r="BJ176" s="157"/>
      <c r="BK176" s="157"/>
      <c r="BL176" s="157"/>
      <c r="BM176" s="161" t="e">
        <v>#NAME?</v>
      </c>
      <c r="BN176" s="162" t="e">
        <f t="shared" si="82"/>
        <v>#NAME?</v>
      </c>
      <c r="BO176" s="163">
        <f t="shared" si="83"/>
        <v>0</v>
      </c>
      <c r="BP176" s="164" t="e">
        <f t="shared" si="84"/>
        <v>#NAME?</v>
      </c>
      <c r="BQ176" s="165" t="e">
        <v>#NAME?</v>
      </c>
      <c r="BR176" s="166"/>
      <c r="BS176" s="167" t="str">
        <f t="shared" si="85"/>
        <v xml:space="preserve"> </v>
      </c>
      <c r="BT176" s="168" t="str">
        <f t="shared" si="86"/>
        <v/>
      </c>
      <c r="BU176" s="168" t="str">
        <f t="shared" si="73"/>
        <v/>
      </c>
      <c r="BV176" s="168" t="str">
        <f t="shared" si="74"/>
        <v/>
      </c>
      <c r="BW176" s="169" t="str">
        <f t="shared" si="75"/>
        <v/>
      </c>
      <c r="BX176" s="165" t="e">
        <v>#NAME?</v>
      </c>
      <c r="BY176" s="157"/>
      <c r="BZ176" s="170" t="e">
        <v>#NAME?</v>
      </c>
      <c r="CA176" s="170" t="e">
        <v>#NAME?</v>
      </c>
      <c r="CB176" s="157"/>
      <c r="CC176" s="170" t="e">
        <v>#NAME?</v>
      </c>
      <c r="CD176" s="171" t="e">
        <f t="shared" si="87"/>
        <v>#NAME?</v>
      </c>
      <c r="CE176" s="157" t="e">
        <f t="shared" si="88"/>
        <v>#NAME?</v>
      </c>
      <c r="CF176" s="165" t="e">
        <f t="shared" si="89"/>
        <v>#NAME?</v>
      </c>
      <c r="CG176" s="172" t="e">
        <v>#NAME?</v>
      </c>
      <c r="CH176" s="172" t="e">
        <v>#NAME?</v>
      </c>
      <c r="CI176" s="173" t="e">
        <v>#NAME?</v>
      </c>
      <c r="CJ176" s="173"/>
      <c r="CK176" s="172" t="e">
        <v>#NAME?</v>
      </c>
      <c r="CL176" s="172" t="e">
        <v>#NAME?</v>
      </c>
      <c r="CM176" s="173" t="e">
        <f t="shared" si="90"/>
        <v>#NAME?</v>
      </c>
      <c r="CN176" s="172">
        <f t="shared" si="91"/>
        <v>16</v>
      </c>
      <c r="CO176" s="173">
        <f t="shared" si="76"/>
        <v>0</v>
      </c>
      <c r="CP176" s="174">
        <f t="shared" si="92"/>
        <v>5</v>
      </c>
      <c r="CQ176" s="172" t="e">
        <f t="shared" si="99"/>
        <v>#NAME?</v>
      </c>
      <c r="CR176" s="173"/>
      <c r="CS176" s="175" t="e">
        <f t="shared" si="93"/>
        <v>#NAME?</v>
      </c>
      <c r="CT176" s="173" t="e">
        <f t="shared" si="94"/>
        <v>#NAME?</v>
      </c>
      <c r="CU176" s="173" t="e">
        <f t="shared" si="95"/>
        <v>#NAME?</v>
      </c>
      <c r="CV176" s="172" t="e">
        <f t="shared" si="96"/>
        <v>#NAME?</v>
      </c>
      <c r="CW176" s="173" t="e">
        <v>#NAME?</v>
      </c>
      <c r="CX176" s="173" t="e">
        <f t="shared" si="97"/>
        <v>#NAME?</v>
      </c>
      <c r="CY176" s="176">
        <f t="shared" si="98"/>
        <v>0</v>
      </c>
      <c r="CZ176" s="181" t="e">
        <f t="shared" si="69"/>
        <v>#NAME?</v>
      </c>
      <c r="DA176" s="182" t="e">
        <f t="shared" si="70"/>
        <v>#NAME?</v>
      </c>
      <c r="DB176" s="183" t="e">
        <f t="shared" si="71"/>
        <v>#NAME?</v>
      </c>
      <c r="DF176" s="180" t="e">
        <f t="shared" si="100"/>
        <v>#NAME?</v>
      </c>
    </row>
    <row r="177" spans="1:110">
      <c r="A177" s="73" t="s">
        <v>6</v>
      </c>
      <c r="B177" s="60" t="s">
        <v>530</v>
      </c>
      <c r="C177" s="61" t="s">
        <v>531</v>
      </c>
      <c r="D177" s="62">
        <v>35099</v>
      </c>
      <c r="E177" s="64">
        <v>0</v>
      </c>
      <c r="F177" s="65">
        <v>42387</v>
      </c>
      <c r="G177" s="66" t="s">
        <v>385</v>
      </c>
      <c r="H177" s="66" t="s">
        <v>137</v>
      </c>
      <c r="I177" s="67" t="s">
        <v>122</v>
      </c>
      <c r="J177" s="67" t="s">
        <v>119</v>
      </c>
      <c r="K177" s="67">
        <v>0</v>
      </c>
      <c r="L177" s="67" t="s">
        <v>117</v>
      </c>
      <c r="M177" s="67">
        <v>1</v>
      </c>
      <c r="N177" s="67"/>
      <c r="O177" s="68" t="s">
        <v>118</v>
      </c>
      <c r="P177" s="69" t="s">
        <v>119</v>
      </c>
      <c r="Q177" s="69"/>
      <c r="R177" s="70">
        <v>0</v>
      </c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155">
        <f t="shared" si="77"/>
        <v>12</v>
      </c>
      <c r="BC177" s="156">
        <v>12</v>
      </c>
      <c r="BD177" s="157">
        <f t="shared" si="78"/>
        <v>0</v>
      </c>
      <c r="BE177" s="155">
        <f t="shared" si="79"/>
        <v>0</v>
      </c>
      <c r="BF177" s="157">
        <f t="shared" si="80"/>
        <v>0</v>
      </c>
      <c r="BG177" s="155">
        <f t="shared" si="81"/>
        <v>0</v>
      </c>
      <c r="BH177" s="155"/>
      <c r="BI177" s="157">
        <f t="shared" si="72"/>
        <v>96</v>
      </c>
      <c r="BJ177" s="157"/>
      <c r="BK177" s="157"/>
      <c r="BL177" s="157"/>
      <c r="BM177" s="161" t="e">
        <v>#NAME?</v>
      </c>
      <c r="BN177" s="162" t="e">
        <f t="shared" si="82"/>
        <v>#NAME?</v>
      </c>
      <c r="BO177" s="163">
        <f t="shared" si="83"/>
        <v>0</v>
      </c>
      <c r="BP177" s="164" t="e">
        <f t="shared" si="84"/>
        <v>#NAME?</v>
      </c>
      <c r="BQ177" s="165" t="e">
        <v>#NAME?</v>
      </c>
      <c r="BR177" s="166"/>
      <c r="BS177" s="167" t="str">
        <f t="shared" si="85"/>
        <v xml:space="preserve"> </v>
      </c>
      <c r="BT177" s="168" t="str">
        <f t="shared" si="86"/>
        <v/>
      </c>
      <c r="BU177" s="168" t="str">
        <f t="shared" si="73"/>
        <v/>
      </c>
      <c r="BV177" s="168" t="str">
        <f t="shared" si="74"/>
        <v/>
      </c>
      <c r="BW177" s="169" t="str">
        <f t="shared" si="75"/>
        <v/>
      </c>
      <c r="BX177" s="165" t="e">
        <v>#NAME?</v>
      </c>
      <c r="BY177" s="157"/>
      <c r="BZ177" s="170" t="e">
        <v>#NAME?</v>
      </c>
      <c r="CA177" s="170" t="e">
        <v>#NAME?</v>
      </c>
      <c r="CB177" s="157"/>
      <c r="CC177" s="170" t="e">
        <v>#NAME?</v>
      </c>
      <c r="CD177" s="171" t="e">
        <f t="shared" si="87"/>
        <v>#NAME?</v>
      </c>
      <c r="CE177" s="157" t="e">
        <f t="shared" si="88"/>
        <v>#NAME?</v>
      </c>
      <c r="CF177" s="165" t="e">
        <f t="shared" si="89"/>
        <v>#NAME?</v>
      </c>
      <c r="CG177" s="172" t="e">
        <v>#NAME?</v>
      </c>
      <c r="CH177" s="172" t="e">
        <v>#NAME?</v>
      </c>
      <c r="CI177" s="173" t="e">
        <v>#NAME?</v>
      </c>
      <c r="CJ177" s="173"/>
      <c r="CK177" s="172" t="e">
        <v>#NAME?</v>
      </c>
      <c r="CL177" s="172" t="e">
        <v>#NAME?</v>
      </c>
      <c r="CM177" s="173" t="e">
        <f t="shared" si="90"/>
        <v>#NAME?</v>
      </c>
      <c r="CN177" s="172">
        <f t="shared" si="91"/>
        <v>16</v>
      </c>
      <c r="CO177" s="173">
        <f t="shared" si="76"/>
        <v>0</v>
      </c>
      <c r="CP177" s="174">
        <f t="shared" si="92"/>
        <v>5</v>
      </c>
      <c r="CQ177" s="172" t="e">
        <f t="shared" si="99"/>
        <v>#NAME?</v>
      </c>
      <c r="CR177" s="173"/>
      <c r="CS177" s="175" t="e">
        <f t="shared" si="93"/>
        <v>#NAME?</v>
      </c>
      <c r="CT177" s="173" t="e">
        <f t="shared" si="94"/>
        <v>#NAME?</v>
      </c>
      <c r="CU177" s="173" t="e">
        <f t="shared" si="95"/>
        <v>#NAME?</v>
      </c>
      <c r="CV177" s="172" t="e">
        <f t="shared" si="96"/>
        <v>#NAME?</v>
      </c>
      <c r="CW177" s="173" t="e">
        <v>#NAME?</v>
      </c>
      <c r="CX177" s="173" t="e">
        <f t="shared" si="97"/>
        <v>#NAME?</v>
      </c>
      <c r="CY177" s="176">
        <f t="shared" si="98"/>
        <v>0</v>
      </c>
      <c r="CZ177" s="181" t="e">
        <f t="shared" si="69"/>
        <v>#NAME?</v>
      </c>
      <c r="DA177" s="182" t="e">
        <f t="shared" si="70"/>
        <v>#NAME?</v>
      </c>
      <c r="DB177" s="183" t="e">
        <f t="shared" si="71"/>
        <v>#NAME?</v>
      </c>
      <c r="DF177" s="180" t="e">
        <f t="shared" si="100"/>
        <v>#NAME?</v>
      </c>
    </row>
    <row r="178" spans="1:110">
      <c r="A178" s="73" t="s">
        <v>6</v>
      </c>
      <c r="B178" s="60" t="s">
        <v>532</v>
      </c>
      <c r="C178" s="61" t="s">
        <v>533</v>
      </c>
      <c r="D178" s="62">
        <v>31878</v>
      </c>
      <c r="E178" s="64">
        <v>0</v>
      </c>
      <c r="F178" s="65">
        <v>42387</v>
      </c>
      <c r="G178" s="66" t="s">
        <v>385</v>
      </c>
      <c r="H178" s="66" t="s">
        <v>137</v>
      </c>
      <c r="I178" s="67" t="s">
        <v>122</v>
      </c>
      <c r="J178" s="67" t="s">
        <v>119</v>
      </c>
      <c r="K178" s="67">
        <v>0</v>
      </c>
      <c r="L178" s="67" t="s">
        <v>117</v>
      </c>
      <c r="M178" s="67">
        <v>1</v>
      </c>
      <c r="N178" s="67"/>
      <c r="O178" s="68" t="s">
        <v>118</v>
      </c>
      <c r="P178" s="69" t="s">
        <v>119</v>
      </c>
      <c r="Q178" s="69"/>
      <c r="R178" s="70">
        <v>0</v>
      </c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155">
        <f t="shared" si="77"/>
        <v>12</v>
      </c>
      <c r="BC178" s="156">
        <v>12</v>
      </c>
      <c r="BD178" s="157">
        <f t="shared" si="78"/>
        <v>0</v>
      </c>
      <c r="BE178" s="155">
        <f t="shared" si="79"/>
        <v>0</v>
      </c>
      <c r="BF178" s="157">
        <f t="shared" si="80"/>
        <v>0</v>
      </c>
      <c r="BG178" s="155">
        <f t="shared" si="81"/>
        <v>0</v>
      </c>
      <c r="BH178" s="155"/>
      <c r="BI178" s="157">
        <f t="shared" si="72"/>
        <v>96</v>
      </c>
      <c r="BJ178" s="157"/>
      <c r="BK178" s="157"/>
      <c r="BL178" s="157"/>
      <c r="BM178" s="161" t="e">
        <v>#NAME?</v>
      </c>
      <c r="BN178" s="162" t="e">
        <f t="shared" si="82"/>
        <v>#NAME?</v>
      </c>
      <c r="BO178" s="163">
        <f t="shared" si="83"/>
        <v>0</v>
      </c>
      <c r="BP178" s="164" t="e">
        <f t="shared" si="84"/>
        <v>#NAME?</v>
      </c>
      <c r="BQ178" s="165" t="e">
        <v>#NAME?</v>
      </c>
      <c r="BR178" s="166"/>
      <c r="BS178" s="167" t="str">
        <f t="shared" si="85"/>
        <v xml:space="preserve"> </v>
      </c>
      <c r="BT178" s="168" t="str">
        <f t="shared" si="86"/>
        <v/>
      </c>
      <c r="BU178" s="168" t="str">
        <f t="shared" si="73"/>
        <v/>
      </c>
      <c r="BV178" s="168" t="str">
        <f t="shared" si="74"/>
        <v/>
      </c>
      <c r="BW178" s="169" t="str">
        <f t="shared" si="75"/>
        <v/>
      </c>
      <c r="BX178" s="165" t="e">
        <v>#NAME?</v>
      </c>
      <c r="BY178" s="157"/>
      <c r="BZ178" s="170" t="e">
        <v>#NAME?</v>
      </c>
      <c r="CA178" s="170" t="e">
        <v>#NAME?</v>
      </c>
      <c r="CB178" s="157"/>
      <c r="CC178" s="170" t="e">
        <v>#NAME?</v>
      </c>
      <c r="CD178" s="171" t="e">
        <f t="shared" si="87"/>
        <v>#NAME?</v>
      </c>
      <c r="CE178" s="157" t="e">
        <f t="shared" si="88"/>
        <v>#NAME?</v>
      </c>
      <c r="CF178" s="165" t="e">
        <f t="shared" si="89"/>
        <v>#NAME?</v>
      </c>
      <c r="CG178" s="172" t="e">
        <v>#NAME?</v>
      </c>
      <c r="CH178" s="172" t="e">
        <v>#NAME?</v>
      </c>
      <c r="CI178" s="173" t="e">
        <v>#NAME?</v>
      </c>
      <c r="CJ178" s="173"/>
      <c r="CK178" s="172" t="e">
        <v>#NAME?</v>
      </c>
      <c r="CL178" s="172" t="e">
        <v>#NAME?</v>
      </c>
      <c r="CM178" s="173" t="e">
        <f t="shared" si="90"/>
        <v>#NAME?</v>
      </c>
      <c r="CN178" s="172">
        <f t="shared" si="91"/>
        <v>16</v>
      </c>
      <c r="CO178" s="173">
        <f t="shared" si="76"/>
        <v>0</v>
      </c>
      <c r="CP178" s="174">
        <f t="shared" si="92"/>
        <v>5</v>
      </c>
      <c r="CQ178" s="172" t="e">
        <f t="shared" si="99"/>
        <v>#NAME?</v>
      </c>
      <c r="CR178" s="173"/>
      <c r="CS178" s="175" t="e">
        <f t="shared" si="93"/>
        <v>#NAME?</v>
      </c>
      <c r="CT178" s="173" t="e">
        <f t="shared" si="94"/>
        <v>#NAME?</v>
      </c>
      <c r="CU178" s="173" t="e">
        <f t="shared" si="95"/>
        <v>#NAME?</v>
      </c>
      <c r="CV178" s="172" t="e">
        <f t="shared" si="96"/>
        <v>#NAME?</v>
      </c>
      <c r="CW178" s="173" t="e">
        <v>#NAME?</v>
      </c>
      <c r="CX178" s="173" t="e">
        <f t="shared" si="97"/>
        <v>#NAME?</v>
      </c>
      <c r="CY178" s="176">
        <f t="shared" si="98"/>
        <v>0</v>
      </c>
      <c r="CZ178" s="181" t="e">
        <f t="shared" si="69"/>
        <v>#NAME?</v>
      </c>
      <c r="DA178" s="182" t="e">
        <f t="shared" si="70"/>
        <v>#NAME?</v>
      </c>
      <c r="DB178" s="183" t="e">
        <f t="shared" si="71"/>
        <v>#NAME?</v>
      </c>
      <c r="DF178" s="180" t="e">
        <f t="shared" si="100"/>
        <v>#NAME?</v>
      </c>
    </row>
    <row r="179" spans="1:110">
      <c r="A179" s="73" t="s">
        <v>6</v>
      </c>
      <c r="B179" s="60" t="s">
        <v>534</v>
      </c>
      <c r="C179" s="61" t="s">
        <v>535</v>
      </c>
      <c r="D179" s="62">
        <v>30584</v>
      </c>
      <c r="E179" s="64">
        <v>0</v>
      </c>
      <c r="F179" s="65">
        <v>42387</v>
      </c>
      <c r="G179" s="66" t="s">
        <v>385</v>
      </c>
      <c r="H179" s="66" t="s">
        <v>137</v>
      </c>
      <c r="I179" s="67" t="s">
        <v>122</v>
      </c>
      <c r="J179" s="67" t="s">
        <v>119</v>
      </c>
      <c r="K179" s="67">
        <v>0</v>
      </c>
      <c r="L179" s="67" t="s">
        <v>117</v>
      </c>
      <c r="M179" s="67">
        <v>1</v>
      </c>
      <c r="N179" s="67"/>
      <c r="O179" s="68" t="s">
        <v>118</v>
      </c>
      <c r="P179" s="69" t="s">
        <v>119</v>
      </c>
      <c r="Q179" s="69"/>
      <c r="R179" s="70">
        <v>0</v>
      </c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70"/>
      <c r="BB179" s="155">
        <f t="shared" si="77"/>
        <v>12</v>
      </c>
      <c r="BC179" s="156">
        <v>12</v>
      </c>
      <c r="BD179" s="157">
        <f t="shared" si="78"/>
        <v>0</v>
      </c>
      <c r="BE179" s="155">
        <f t="shared" si="79"/>
        <v>0</v>
      </c>
      <c r="BF179" s="157">
        <f t="shared" si="80"/>
        <v>0</v>
      </c>
      <c r="BG179" s="155">
        <f t="shared" si="81"/>
        <v>0</v>
      </c>
      <c r="BH179" s="155"/>
      <c r="BI179" s="157">
        <f t="shared" si="72"/>
        <v>96</v>
      </c>
      <c r="BJ179" s="157"/>
      <c r="BK179" s="157"/>
      <c r="BL179" s="157"/>
      <c r="BM179" s="161" t="e">
        <v>#NAME?</v>
      </c>
      <c r="BN179" s="162" t="e">
        <f t="shared" si="82"/>
        <v>#NAME?</v>
      </c>
      <c r="BO179" s="163">
        <f t="shared" si="83"/>
        <v>0</v>
      </c>
      <c r="BP179" s="164" t="e">
        <f t="shared" si="84"/>
        <v>#NAME?</v>
      </c>
      <c r="BQ179" s="165" t="e">
        <v>#NAME?</v>
      </c>
      <c r="BR179" s="166"/>
      <c r="BS179" s="167" t="str">
        <f t="shared" si="85"/>
        <v xml:space="preserve"> </v>
      </c>
      <c r="BT179" s="168" t="str">
        <f t="shared" si="86"/>
        <v/>
      </c>
      <c r="BU179" s="168" t="str">
        <f t="shared" si="73"/>
        <v/>
      </c>
      <c r="BV179" s="168" t="str">
        <f t="shared" si="74"/>
        <v/>
      </c>
      <c r="BW179" s="169" t="str">
        <f t="shared" si="75"/>
        <v/>
      </c>
      <c r="BX179" s="165" t="e">
        <v>#NAME?</v>
      </c>
      <c r="BY179" s="157"/>
      <c r="BZ179" s="170" t="e">
        <v>#NAME?</v>
      </c>
      <c r="CA179" s="170" t="e">
        <v>#NAME?</v>
      </c>
      <c r="CB179" s="157"/>
      <c r="CC179" s="170" t="e">
        <v>#NAME?</v>
      </c>
      <c r="CD179" s="171" t="e">
        <f t="shared" si="87"/>
        <v>#NAME?</v>
      </c>
      <c r="CE179" s="157" t="e">
        <f t="shared" si="88"/>
        <v>#NAME?</v>
      </c>
      <c r="CF179" s="165" t="e">
        <f t="shared" si="89"/>
        <v>#NAME?</v>
      </c>
      <c r="CG179" s="172" t="e">
        <v>#NAME?</v>
      </c>
      <c r="CH179" s="172" t="e">
        <v>#NAME?</v>
      </c>
      <c r="CI179" s="173" t="e">
        <v>#NAME?</v>
      </c>
      <c r="CJ179" s="173"/>
      <c r="CK179" s="172" t="e">
        <v>#NAME?</v>
      </c>
      <c r="CL179" s="172" t="e">
        <v>#NAME?</v>
      </c>
      <c r="CM179" s="173" t="e">
        <f t="shared" si="90"/>
        <v>#NAME?</v>
      </c>
      <c r="CN179" s="172">
        <f t="shared" si="91"/>
        <v>16</v>
      </c>
      <c r="CO179" s="173">
        <f t="shared" si="76"/>
        <v>0</v>
      </c>
      <c r="CP179" s="174">
        <f t="shared" si="92"/>
        <v>5</v>
      </c>
      <c r="CQ179" s="172" t="e">
        <f t="shared" si="99"/>
        <v>#NAME?</v>
      </c>
      <c r="CR179" s="173"/>
      <c r="CS179" s="175" t="e">
        <f t="shared" si="93"/>
        <v>#NAME?</v>
      </c>
      <c r="CT179" s="173" t="e">
        <f t="shared" si="94"/>
        <v>#NAME?</v>
      </c>
      <c r="CU179" s="173" t="e">
        <f t="shared" si="95"/>
        <v>#NAME?</v>
      </c>
      <c r="CV179" s="172" t="e">
        <f t="shared" si="96"/>
        <v>#NAME?</v>
      </c>
      <c r="CW179" s="173" t="e">
        <v>#NAME?</v>
      </c>
      <c r="CX179" s="173" t="e">
        <f t="shared" si="97"/>
        <v>#NAME?</v>
      </c>
      <c r="CY179" s="176">
        <f t="shared" si="98"/>
        <v>0</v>
      </c>
      <c r="CZ179" s="181" t="e">
        <f t="shared" si="69"/>
        <v>#NAME?</v>
      </c>
      <c r="DA179" s="182" t="e">
        <f t="shared" si="70"/>
        <v>#NAME?</v>
      </c>
      <c r="DB179" s="183" t="e">
        <f t="shared" si="71"/>
        <v>#NAME?</v>
      </c>
      <c r="DF179" s="180" t="e">
        <f t="shared" si="100"/>
        <v>#NAME?</v>
      </c>
    </row>
    <row r="180" spans="1:110">
      <c r="A180" s="73" t="s">
        <v>6</v>
      </c>
      <c r="B180" s="60" t="s">
        <v>536</v>
      </c>
      <c r="C180" s="61" t="s">
        <v>537</v>
      </c>
      <c r="D180" s="62">
        <v>34870</v>
      </c>
      <c r="E180" s="64">
        <v>0</v>
      </c>
      <c r="F180" s="65">
        <v>42387</v>
      </c>
      <c r="G180" s="66" t="s">
        <v>385</v>
      </c>
      <c r="H180" s="66" t="s">
        <v>137</v>
      </c>
      <c r="I180" s="67" t="s">
        <v>122</v>
      </c>
      <c r="J180" s="67" t="s">
        <v>119</v>
      </c>
      <c r="K180" s="67">
        <v>0</v>
      </c>
      <c r="L180" s="67" t="s">
        <v>117</v>
      </c>
      <c r="M180" s="67">
        <v>1</v>
      </c>
      <c r="N180" s="67"/>
      <c r="O180" s="68" t="s">
        <v>118</v>
      </c>
      <c r="P180" s="69" t="s">
        <v>119</v>
      </c>
      <c r="Q180" s="69"/>
      <c r="R180" s="70">
        <v>0</v>
      </c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70"/>
      <c r="AV180" s="70"/>
      <c r="AW180" s="70"/>
      <c r="AX180" s="70"/>
      <c r="AY180" s="70"/>
      <c r="AZ180" s="70"/>
      <c r="BA180" s="70"/>
      <c r="BB180" s="155">
        <f t="shared" si="77"/>
        <v>12</v>
      </c>
      <c r="BC180" s="156">
        <v>12</v>
      </c>
      <c r="BD180" s="157">
        <f t="shared" si="78"/>
        <v>0</v>
      </c>
      <c r="BE180" s="155">
        <f t="shared" si="79"/>
        <v>0</v>
      </c>
      <c r="BF180" s="157">
        <f t="shared" si="80"/>
        <v>0</v>
      </c>
      <c r="BG180" s="155">
        <f t="shared" si="81"/>
        <v>0</v>
      </c>
      <c r="BH180" s="155"/>
      <c r="BI180" s="157">
        <f t="shared" si="72"/>
        <v>96</v>
      </c>
      <c r="BJ180" s="157"/>
      <c r="BK180" s="157"/>
      <c r="BL180" s="157"/>
      <c r="BM180" s="161" t="e">
        <v>#NAME?</v>
      </c>
      <c r="BN180" s="162" t="e">
        <f t="shared" si="82"/>
        <v>#NAME?</v>
      </c>
      <c r="BO180" s="163">
        <f t="shared" si="83"/>
        <v>0</v>
      </c>
      <c r="BP180" s="164" t="e">
        <f t="shared" si="84"/>
        <v>#NAME?</v>
      </c>
      <c r="BQ180" s="165" t="e">
        <v>#NAME?</v>
      </c>
      <c r="BR180" s="166"/>
      <c r="BS180" s="167" t="str">
        <f t="shared" si="85"/>
        <v xml:space="preserve"> </v>
      </c>
      <c r="BT180" s="168" t="str">
        <f t="shared" si="86"/>
        <v/>
      </c>
      <c r="BU180" s="168" t="str">
        <f t="shared" si="73"/>
        <v/>
      </c>
      <c r="BV180" s="168" t="str">
        <f t="shared" si="74"/>
        <v/>
      </c>
      <c r="BW180" s="169" t="str">
        <f t="shared" si="75"/>
        <v/>
      </c>
      <c r="BX180" s="165" t="e">
        <v>#NAME?</v>
      </c>
      <c r="BY180" s="157"/>
      <c r="BZ180" s="170" t="e">
        <v>#NAME?</v>
      </c>
      <c r="CA180" s="170" t="e">
        <v>#NAME?</v>
      </c>
      <c r="CB180" s="157"/>
      <c r="CC180" s="170" t="e">
        <v>#NAME?</v>
      </c>
      <c r="CD180" s="171" t="e">
        <f t="shared" si="87"/>
        <v>#NAME?</v>
      </c>
      <c r="CE180" s="157" t="e">
        <f t="shared" si="88"/>
        <v>#NAME?</v>
      </c>
      <c r="CF180" s="165" t="e">
        <f t="shared" si="89"/>
        <v>#NAME?</v>
      </c>
      <c r="CG180" s="172" t="e">
        <v>#NAME?</v>
      </c>
      <c r="CH180" s="172" t="e">
        <v>#NAME?</v>
      </c>
      <c r="CI180" s="173" t="e">
        <v>#NAME?</v>
      </c>
      <c r="CJ180" s="173"/>
      <c r="CK180" s="172" t="e">
        <v>#NAME?</v>
      </c>
      <c r="CL180" s="172" t="e">
        <v>#NAME?</v>
      </c>
      <c r="CM180" s="173" t="e">
        <f t="shared" si="90"/>
        <v>#NAME?</v>
      </c>
      <c r="CN180" s="172">
        <f t="shared" si="91"/>
        <v>16</v>
      </c>
      <c r="CO180" s="173">
        <f t="shared" si="76"/>
        <v>0</v>
      </c>
      <c r="CP180" s="174">
        <f t="shared" si="92"/>
        <v>5</v>
      </c>
      <c r="CQ180" s="172" t="e">
        <f t="shared" si="99"/>
        <v>#NAME?</v>
      </c>
      <c r="CR180" s="173"/>
      <c r="CS180" s="175" t="e">
        <f t="shared" si="93"/>
        <v>#NAME?</v>
      </c>
      <c r="CT180" s="173" t="e">
        <f t="shared" si="94"/>
        <v>#NAME?</v>
      </c>
      <c r="CU180" s="173" t="e">
        <f t="shared" si="95"/>
        <v>#NAME?</v>
      </c>
      <c r="CV180" s="172" t="e">
        <f t="shared" si="96"/>
        <v>#NAME?</v>
      </c>
      <c r="CW180" s="173" t="e">
        <v>#NAME?</v>
      </c>
      <c r="CX180" s="173" t="e">
        <f t="shared" si="97"/>
        <v>#NAME?</v>
      </c>
      <c r="CY180" s="176">
        <f t="shared" si="98"/>
        <v>0</v>
      </c>
      <c r="CZ180" s="181" t="e">
        <f t="shared" si="69"/>
        <v>#NAME?</v>
      </c>
      <c r="DA180" s="182" t="e">
        <f t="shared" si="70"/>
        <v>#NAME?</v>
      </c>
      <c r="DB180" s="183" t="e">
        <f t="shared" si="71"/>
        <v>#NAME?</v>
      </c>
      <c r="DF180" s="180" t="e">
        <f t="shared" si="100"/>
        <v>#NAME?</v>
      </c>
    </row>
    <row r="181" spans="1:110">
      <c r="A181" s="73" t="s">
        <v>6</v>
      </c>
      <c r="B181" s="60" t="s">
        <v>538</v>
      </c>
      <c r="C181" s="61" t="s">
        <v>539</v>
      </c>
      <c r="D181" s="62">
        <v>22779</v>
      </c>
      <c r="E181" s="64">
        <v>0</v>
      </c>
      <c r="F181" s="65">
        <v>42387</v>
      </c>
      <c r="G181" s="66" t="s">
        <v>385</v>
      </c>
      <c r="H181" s="66" t="s">
        <v>137</v>
      </c>
      <c r="I181" s="67" t="s">
        <v>114</v>
      </c>
      <c r="J181" s="67" t="s">
        <v>115</v>
      </c>
      <c r="K181" s="67" t="s">
        <v>540</v>
      </c>
      <c r="L181" s="67" t="s">
        <v>117</v>
      </c>
      <c r="M181" s="67">
        <v>1</v>
      </c>
      <c r="N181" s="67"/>
      <c r="O181" s="68" t="s">
        <v>118</v>
      </c>
      <c r="P181" s="69" t="s">
        <v>119</v>
      </c>
      <c r="Q181" s="69"/>
      <c r="R181" s="70">
        <v>0</v>
      </c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70"/>
      <c r="AV181" s="70"/>
      <c r="AW181" s="70"/>
      <c r="AX181" s="70"/>
      <c r="AY181" s="70"/>
      <c r="AZ181" s="70"/>
      <c r="BA181" s="70"/>
      <c r="BB181" s="155">
        <f t="shared" si="77"/>
        <v>12</v>
      </c>
      <c r="BC181" s="156">
        <v>12</v>
      </c>
      <c r="BD181" s="157">
        <f t="shared" si="78"/>
        <v>0</v>
      </c>
      <c r="BE181" s="155">
        <f t="shared" si="79"/>
        <v>0</v>
      </c>
      <c r="BF181" s="157">
        <f t="shared" si="80"/>
        <v>0</v>
      </c>
      <c r="BG181" s="155">
        <f t="shared" si="81"/>
        <v>0</v>
      </c>
      <c r="BH181" s="155"/>
      <c r="BI181" s="157">
        <f t="shared" si="72"/>
        <v>96</v>
      </c>
      <c r="BJ181" s="157"/>
      <c r="BK181" s="157"/>
      <c r="BL181" s="157"/>
      <c r="BM181" s="161" t="e">
        <v>#NAME?</v>
      </c>
      <c r="BN181" s="162" t="e">
        <f t="shared" si="82"/>
        <v>#NAME?</v>
      </c>
      <c r="BO181" s="163">
        <f t="shared" si="83"/>
        <v>0</v>
      </c>
      <c r="BP181" s="164" t="e">
        <f t="shared" si="84"/>
        <v>#NAME?</v>
      </c>
      <c r="BQ181" s="165" t="e">
        <v>#NAME?</v>
      </c>
      <c r="BR181" s="166"/>
      <c r="BS181" s="167" t="str">
        <f t="shared" si="85"/>
        <v xml:space="preserve"> </v>
      </c>
      <c r="BT181" s="168" t="str">
        <f t="shared" si="86"/>
        <v/>
      </c>
      <c r="BU181" s="168" t="str">
        <f t="shared" si="73"/>
        <v/>
      </c>
      <c r="BV181" s="168" t="str">
        <f t="shared" si="74"/>
        <v/>
      </c>
      <c r="BW181" s="169" t="str">
        <f t="shared" si="75"/>
        <v/>
      </c>
      <c r="BX181" s="165" t="e">
        <v>#NAME?</v>
      </c>
      <c r="BY181" s="157"/>
      <c r="BZ181" s="170" t="e">
        <v>#NAME?</v>
      </c>
      <c r="CA181" s="170" t="e">
        <v>#NAME?</v>
      </c>
      <c r="CB181" s="157"/>
      <c r="CC181" s="170" t="e">
        <v>#NAME?</v>
      </c>
      <c r="CD181" s="171" t="e">
        <f t="shared" si="87"/>
        <v>#NAME?</v>
      </c>
      <c r="CE181" s="157" t="e">
        <f t="shared" si="88"/>
        <v>#NAME?</v>
      </c>
      <c r="CF181" s="165" t="e">
        <f t="shared" si="89"/>
        <v>#NAME?</v>
      </c>
      <c r="CG181" s="172" t="e">
        <v>#NAME?</v>
      </c>
      <c r="CH181" s="172" t="e">
        <v>#NAME?</v>
      </c>
      <c r="CI181" s="173" t="e">
        <v>#NAME?</v>
      </c>
      <c r="CJ181" s="173"/>
      <c r="CK181" s="172" t="e">
        <v>#NAME?</v>
      </c>
      <c r="CL181" s="172" t="e">
        <v>#NAME?</v>
      </c>
      <c r="CM181" s="173" t="e">
        <f t="shared" si="90"/>
        <v>#NAME?</v>
      </c>
      <c r="CN181" s="172">
        <f t="shared" si="91"/>
        <v>16</v>
      </c>
      <c r="CO181" s="173">
        <f t="shared" si="76"/>
        <v>0</v>
      </c>
      <c r="CP181" s="174">
        <f t="shared" si="92"/>
        <v>5</v>
      </c>
      <c r="CQ181" s="172" t="e">
        <f t="shared" si="99"/>
        <v>#NAME?</v>
      </c>
      <c r="CR181" s="173"/>
      <c r="CS181" s="175" t="e">
        <f t="shared" si="93"/>
        <v>#NAME?</v>
      </c>
      <c r="CT181" s="173" t="e">
        <f t="shared" si="94"/>
        <v>#NAME?</v>
      </c>
      <c r="CU181" s="173" t="e">
        <f t="shared" si="95"/>
        <v>#NAME?</v>
      </c>
      <c r="CV181" s="172" t="e">
        <f t="shared" si="96"/>
        <v>#NAME?</v>
      </c>
      <c r="CW181" s="173" t="e">
        <v>#NAME?</v>
      </c>
      <c r="CX181" s="173" t="e">
        <f t="shared" si="97"/>
        <v>#NAME?</v>
      </c>
      <c r="CY181" s="176">
        <f t="shared" si="98"/>
        <v>0</v>
      </c>
      <c r="CZ181" s="181" t="e">
        <f t="shared" si="69"/>
        <v>#NAME?</v>
      </c>
      <c r="DA181" s="182" t="e">
        <f t="shared" si="70"/>
        <v>#NAME?</v>
      </c>
      <c r="DB181" s="183" t="e">
        <f t="shared" si="71"/>
        <v>#NAME?</v>
      </c>
      <c r="DF181" s="180" t="e">
        <f t="shared" si="100"/>
        <v>#NAME?</v>
      </c>
    </row>
    <row r="182" spans="1:110">
      <c r="A182" s="73" t="s">
        <v>6</v>
      </c>
      <c r="B182" s="60" t="s">
        <v>541</v>
      </c>
      <c r="C182" s="61" t="s">
        <v>542</v>
      </c>
      <c r="D182" s="62">
        <v>24973</v>
      </c>
      <c r="E182" s="64">
        <v>0</v>
      </c>
      <c r="F182" s="65">
        <v>42387</v>
      </c>
      <c r="G182" s="66" t="s">
        <v>385</v>
      </c>
      <c r="H182" s="66" t="s">
        <v>137</v>
      </c>
      <c r="I182" s="67" t="s">
        <v>122</v>
      </c>
      <c r="J182" s="67" t="s">
        <v>119</v>
      </c>
      <c r="K182" s="67">
        <v>0</v>
      </c>
      <c r="L182" s="67" t="s">
        <v>117</v>
      </c>
      <c r="M182" s="67">
        <v>1</v>
      </c>
      <c r="N182" s="67"/>
      <c r="O182" s="68" t="s">
        <v>118</v>
      </c>
      <c r="P182" s="69" t="s">
        <v>119</v>
      </c>
      <c r="Q182" s="69"/>
      <c r="R182" s="70">
        <v>0</v>
      </c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70"/>
      <c r="BB182" s="155">
        <f t="shared" si="77"/>
        <v>12</v>
      </c>
      <c r="BC182" s="156">
        <v>12</v>
      </c>
      <c r="BD182" s="157">
        <f t="shared" si="78"/>
        <v>0</v>
      </c>
      <c r="BE182" s="155">
        <f t="shared" si="79"/>
        <v>0</v>
      </c>
      <c r="BF182" s="157">
        <f t="shared" si="80"/>
        <v>0</v>
      </c>
      <c r="BG182" s="155">
        <f t="shared" si="81"/>
        <v>0</v>
      </c>
      <c r="BH182" s="155"/>
      <c r="BI182" s="157">
        <f t="shared" si="72"/>
        <v>96</v>
      </c>
      <c r="BJ182" s="157"/>
      <c r="BK182" s="157"/>
      <c r="BL182" s="157"/>
      <c r="BM182" s="161" t="e">
        <v>#NAME?</v>
      </c>
      <c r="BN182" s="162" t="e">
        <f t="shared" si="82"/>
        <v>#NAME?</v>
      </c>
      <c r="BO182" s="163">
        <f t="shared" si="83"/>
        <v>0</v>
      </c>
      <c r="BP182" s="164" t="e">
        <f t="shared" si="84"/>
        <v>#NAME?</v>
      </c>
      <c r="BQ182" s="165" t="e">
        <v>#NAME?</v>
      </c>
      <c r="BR182" s="166"/>
      <c r="BS182" s="167" t="str">
        <f t="shared" si="85"/>
        <v xml:space="preserve"> </v>
      </c>
      <c r="BT182" s="168" t="str">
        <f t="shared" si="86"/>
        <v/>
      </c>
      <c r="BU182" s="168" t="str">
        <f t="shared" si="73"/>
        <v/>
      </c>
      <c r="BV182" s="168" t="str">
        <f t="shared" si="74"/>
        <v/>
      </c>
      <c r="BW182" s="169" t="str">
        <f t="shared" si="75"/>
        <v/>
      </c>
      <c r="BX182" s="165" t="e">
        <v>#NAME?</v>
      </c>
      <c r="BY182" s="157"/>
      <c r="BZ182" s="170" t="e">
        <v>#NAME?</v>
      </c>
      <c r="CA182" s="170" t="e">
        <v>#NAME?</v>
      </c>
      <c r="CB182" s="157"/>
      <c r="CC182" s="170" t="e">
        <v>#NAME?</v>
      </c>
      <c r="CD182" s="171" t="e">
        <f t="shared" si="87"/>
        <v>#NAME?</v>
      </c>
      <c r="CE182" s="157" t="e">
        <f t="shared" si="88"/>
        <v>#NAME?</v>
      </c>
      <c r="CF182" s="165" t="e">
        <f t="shared" si="89"/>
        <v>#NAME?</v>
      </c>
      <c r="CG182" s="172" t="e">
        <v>#NAME?</v>
      </c>
      <c r="CH182" s="172" t="e">
        <v>#NAME?</v>
      </c>
      <c r="CI182" s="173" t="e">
        <v>#NAME?</v>
      </c>
      <c r="CJ182" s="173"/>
      <c r="CK182" s="172" t="e">
        <v>#NAME?</v>
      </c>
      <c r="CL182" s="172" t="e">
        <v>#NAME?</v>
      </c>
      <c r="CM182" s="173" t="e">
        <f t="shared" si="90"/>
        <v>#NAME?</v>
      </c>
      <c r="CN182" s="172">
        <f t="shared" si="91"/>
        <v>16</v>
      </c>
      <c r="CO182" s="173">
        <f t="shared" si="76"/>
        <v>0</v>
      </c>
      <c r="CP182" s="174">
        <f t="shared" si="92"/>
        <v>5</v>
      </c>
      <c r="CQ182" s="172" t="e">
        <f t="shared" si="99"/>
        <v>#NAME?</v>
      </c>
      <c r="CR182" s="173"/>
      <c r="CS182" s="175" t="e">
        <f t="shared" si="93"/>
        <v>#NAME?</v>
      </c>
      <c r="CT182" s="173" t="e">
        <f t="shared" si="94"/>
        <v>#NAME?</v>
      </c>
      <c r="CU182" s="173" t="e">
        <f t="shared" si="95"/>
        <v>#NAME?</v>
      </c>
      <c r="CV182" s="172" t="e">
        <f t="shared" si="96"/>
        <v>#NAME?</v>
      </c>
      <c r="CW182" s="173" t="e">
        <v>#NAME?</v>
      </c>
      <c r="CX182" s="173" t="e">
        <f t="shared" si="97"/>
        <v>#NAME?</v>
      </c>
      <c r="CY182" s="176">
        <f t="shared" si="98"/>
        <v>0</v>
      </c>
      <c r="CZ182" s="181" t="e">
        <f t="shared" si="69"/>
        <v>#NAME?</v>
      </c>
      <c r="DA182" s="182" t="e">
        <f t="shared" si="70"/>
        <v>#NAME?</v>
      </c>
      <c r="DB182" s="183" t="e">
        <f t="shared" si="71"/>
        <v>#NAME?</v>
      </c>
      <c r="DF182" s="180" t="e">
        <f t="shared" si="100"/>
        <v>#NAME?</v>
      </c>
    </row>
    <row r="183" spans="1:110">
      <c r="A183" s="73" t="s">
        <v>6</v>
      </c>
      <c r="B183" s="60" t="s">
        <v>543</v>
      </c>
      <c r="C183" s="61" t="s">
        <v>544</v>
      </c>
      <c r="D183" s="62">
        <v>23438</v>
      </c>
      <c r="E183" s="64">
        <v>0</v>
      </c>
      <c r="F183" s="65">
        <v>42387</v>
      </c>
      <c r="G183" s="66" t="s">
        <v>385</v>
      </c>
      <c r="H183" s="66" t="s">
        <v>137</v>
      </c>
      <c r="I183" s="67" t="s">
        <v>122</v>
      </c>
      <c r="J183" s="67" t="s">
        <v>119</v>
      </c>
      <c r="K183" s="67">
        <v>0</v>
      </c>
      <c r="L183" s="67" t="s">
        <v>117</v>
      </c>
      <c r="M183" s="67">
        <v>1</v>
      </c>
      <c r="N183" s="67"/>
      <c r="O183" s="68" t="s">
        <v>118</v>
      </c>
      <c r="P183" s="69" t="s">
        <v>119</v>
      </c>
      <c r="Q183" s="69"/>
      <c r="R183" s="70">
        <v>0</v>
      </c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70"/>
      <c r="BB183" s="155">
        <f t="shared" si="77"/>
        <v>12</v>
      </c>
      <c r="BC183" s="156">
        <v>12</v>
      </c>
      <c r="BD183" s="157">
        <f t="shared" si="78"/>
        <v>0</v>
      </c>
      <c r="BE183" s="155">
        <f t="shared" si="79"/>
        <v>0</v>
      </c>
      <c r="BF183" s="157">
        <f t="shared" si="80"/>
        <v>0</v>
      </c>
      <c r="BG183" s="155">
        <f t="shared" si="81"/>
        <v>0</v>
      </c>
      <c r="BH183" s="155"/>
      <c r="BI183" s="157">
        <f t="shared" si="72"/>
        <v>96</v>
      </c>
      <c r="BJ183" s="157"/>
      <c r="BK183" s="157"/>
      <c r="BL183" s="157"/>
      <c r="BM183" s="161" t="e">
        <v>#NAME?</v>
      </c>
      <c r="BN183" s="162" t="e">
        <f t="shared" si="82"/>
        <v>#NAME?</v>
      </c>
      <c r="BO183" s="163">
        <f t="shared" si="83"/>
        <v>0</v>
      </c>
      <c r="BP183" s="164" t="e">
        <f t="shared" si="84"/>
        <v>#NAME?</v>
      </c>
      <c r="BQ183" s="165" t="e">
        <v>#NAME?</v>
      </c>
      <c r="BR183" s="166"/>
      <c r="BS183" s="167" t="str">
        <f t="shared" si="85"/>
        <v xml:space="preserve"> </v>
      </c>
      <c r="BT183" s="168" t="str">
        <f t="shared" si="86"/>
        <v/>
      </c>
      <c r="BU183" s="168" t="str">
        <f t="shared" si="73"/>
        <v/>
      </c>
      <c r="BV183" s="168" t="str">
        <f t="shared" si="74"/>
        <v/>
      </c>
      <c r="BW183" s="169" t="str">
        <f t="shared" si="75"/>
        <v/>
      </c>
      <c r="BX183" s="165" t="e">
        <v>#NAME?</v>
      </c>
      <c r="BY183" s="157"/>
      <c r="BZ183" s="170" t="e">
        <v>#NAME?</v>
      </c>
      <c r="CA183" s="170" t="e">
        <v>#NAME?</v>
      </c>
      <c r="CB183" s="157"/>
      <c r="CC183" s="170" t="e">
        <v>#NAME?</v>
      </c>
      <c r="CD183" s="171" t="e">
        <f t="shared" si="87"/>
        <v>#NAME?</v>
      </c>
      <c r="CE183" s="157" t="e">
        <f t="shared" si="88"/>
        <v>#NAME?</v>
      </c>
      <c r="CF183" s="165" t="e">
        <f t="shared" si="89"/>
        <v>#NAME?</v>
      </c>
      <c r="CG183" s="172" t="e">
        <v>#NAME?</v>
      </c>
      <c r="CH183" s="172" t="e">
        <v>#NAME?</v>
      </c>
      <c r="CI183" s="173" t="e">
        <v>#NAME?</v>
      </c>
      <c r="CJ183" s="173"/>
      <c r="CK183" s="172" t="e">
        <v>#NAME?</v>
      </c>
      <c r="CL183" s="172" t="e">
        <v>#NAME?</v>
      </c>
      <c r="CM183" s="173" t="e">
        <f t="shared" si="90"/>
        <v>#NAME?</v>
      </c>
      <c r="CN183" s="172">
        <f t="shared" si="91"/>
        <v>16</v>
      </c>
      <c r="CO183" s="173">
        <f t="shared" si="76"/>
        <v>0</v>
      </c>
      <c r="CP183" s="174">
        <f t="shared" si="92"/>
        <v>5</v>
      </c>
      <c r="CQ183" s="172" t="e">
        <f t="shared" si="99"/>
        <v>#NAME?</v>
      </c>
      <c r="CR183" s="173"/>
      <c r="CS183" s="175" t="e">
        <f t="shared" si="93"/>
        <v>#NAME?</v>
      </c>
      <c r="CT183" s="173" t="e">
        <f t="shared" si="94"/>
        <v>#NAME?</v>
      </c>
      <c r="CU183" s="173" t="e">
        <f t="shared" si="95"/>
        <v>#NAME?</v>
      </c>
      <c r="CV183" s="172" t="e">
        <f t="shared" si="96"/>
        <v>#NAME?</v>
      </c>
      <c r="CW183" s="173" t="e">
        <v>#NAME?</v>
      </c>
      <c r="CX183" s="173" t="e">
        <f t="shared" si="97"/>
        <v>#NAME?</v>
      </c>
      <c r="CY183" s="176">
        <f t="shared" si="98"/>
        <v>0</v>
      </c>
      <c r="CZ183" s="181" t="e">
        <f t="shared" si="69"/>
        <v>#NAME?</v>
      </c>
      <c r="DA183" s="182" t="e">
        <f t="shared" si="70"/>
        <v>#NAME?</v>
      </c>
      <c r="DB183" s="183" t="e">
        <f t="shared" si="71"/>
        <v>#NAME?</v>
      </c>
      <c r="DF183" s="180" t="e">
        <f t="shared" si="100"/>
        <v>#NAME?</v>
      </c>
    </row>
    <row r="184" spans="1:110">
      <c r="A184" s="73" t="s">
        <v>6</v>
      </c>
      <c r="B184" s="60" t="s">
        <v>545</v>
      </c>
      <c r="C184" s="61" t="s">
        <v>546</v>
      </c>
      <c r="D184" s="62">
        <v>34271</v>
      </c>
      <c r="E184" s="64">
        <v>0</v>
      </c>
      <c r="F184" s="65">
        <v>42387</v>
      </c>
      <c r="G184" s="66" t="s">
        <v>385</v>
      </c>
      <c r="H184" s="66" t="s">
        <v>137</v>
      </c>
      <c r="I184" s="67" t="s">
        <v>122</v>
      </c>
      <c r="J184" s="67" t="s">
        <v>119</v>
      </c>
      <c r="K184" s="67">
        <v>0</v>
      </c>
      <c r="L184" s="67" t="s">
        <v>117</v>
      </c>
      <c r="M184" s="67">
        <v>1</v>
      </c>
      <c r="N184" s="67"/>
      <c r="O184" s="68" t="s">
        <v>118</v>
      </c>
      <c r="P184" s="69" t="s">
        <v>119</v>
      </c>
      <c r="Q184" s="69"/>
      <c r="R184" s="70">
        <v>0</v>
      </c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70"/>
      <c r="BB184" s="155">
        <f t="shared" si="77"/>
        <v>12</v>
      </c>
      <c r="BC184" s="156">
        <v>12</v>
      </c>
      <c r="BD184" s="157">
        <f t="shared" si="78"/>
        <v>0</v>
      </c>
      <c r="BE184" s="155">
        <f t="shared" si="79"/>
        <v>0</v>
      </c>
      <c r="BF184" s="157">
        <f t="shared" si="80"/>
        <v>0</v>
      </c>
      <c r="BG184" s="155">
        <f t="shared" si="81"/>
        <v>0</v>
      </c>
      <c r="BH184" s="155"/>
      <c r="BI184" s="157">
        <f t="shared" si="72"/>
        <v>96</v>
      </c>
      <c r="BJ184" s="157"/>
      <c r="BK184" s="157"/>
      <c r="BL184" s="157"/>
      <c r="BM184" s="161" t="e">
        <v>#NAME?</v>
      </c>
      <c r="BN184" s="162" t="e">
        <f t="shared" si="82"/>
        <v>#NAME?</v>
      </c>
      <c r="BO184" s="163">
        <f t="shared" si="83"/>
        <v>0</v>
      </c>
      <c r="BP184" s="164" t="e">
        <f t="shared" si="84"/>
        <v>#NAME?</v>
      </c>
      <c r="BQ184" s="165" t="e">
        <v>#NAME?</v>
      </c>
      <c r="BR184" s="166"/>
      <c r="BS184" s="167" t="str">
        <f t="shared" si="85"/>
        <v xml:space="preserve"> </v>
      </c>
      <c r="BT184" s="168" t="str">
        <f t="shared" si="86"/>
        <v/>
      </c>
      <c r="BU184" s="168" t="str">
        <f t="shared" si="73"/>
        <v/>
      </c>
      <c r="BV184" s="168" t="str">
        <f t="shared" si="74"/>
        <v/>
      </c>
      <c r="BW184" s="169" t="str">
        <f t="shared" si="75"/>
        <v/>
      </c>
      <c r="BX184" s="165" t="e">
        <v>#NAME?</v>
      </c>
      <c r="BY184" s="157"/>
      <c r="BZ184" s="170" t="e">
        <v>#NAME?</v>
      </c>
      <c r="CA184" s="170" t="e">
        <v>#NAME?</v>
      </c>
      <c r="CB184" s="157"/>
      <c r="CC184" s="170" t="e">
        <v>#NAME?</v>
      </c>
      <c r="CD184" s="171" t="e">
        <f t="shared" si="87"/>
        <v>#NAME?</v>
      </c>
      <c r="CE184" s="157" t="e">
        <f t="shared" si="88"/>
        <v>#NAME?</v>
      </c>
      <c r="CF184" s="165" t="e">
        <f t="shared" si="89"/>
        <v>#NAME?</v>
      </c>
      <c r="CG184" s="172" t="e">
        <v>#NAME?</v>
      </c>
      <c r="CH184" s="172" t="e">
        <v>#NAME?</v>
      </c>
      <c r="CI184" s="173" t="e">
        <v>#NAME?</v>
      </c>
      <c r="CJ184" s="173"/>
      <c r="CK184" s="172" t="e">
        <v>#NAME?</v>
      </c>
      <c r="CL184" s="172" t="e">
        <v>#NAME?</v>
      </c>
      <c r="CM184" s="173" t="e">
        <f t="shared" si="90"/>
        <v>#NAME?</v>
      </c>
      <c r="CN184" s="172">
        <f t="shared" si="91"/>
        <v>16</v>
      </c>
      <c r="CO184" s="173">
        <f t="shared" si="76"/>
        <v>0</v>
      </c>
      <c r="CP184" s="174">
        <f t="shared" si="92"/>
        <v>5</v>
      </c>
      <c r="CQ184" s="172" t="e">
        <f t="shared" si="99"/>
        <v>#NAME?</v>
      </c>
      <c r="CR184" s="173"/>
      <c r="CS184" s="175" t="e">
        <f t="shared" si="93"/>
        <v>#NAME?</v>
      </c>
      <c r="CT184" s="173" t="e">
        <f t="shared" si="94"/>
        <v>#NAME?</v>
      </c>
      <c r="CU184" s="173" t="e">
        <f t="shared" si="95"/>
        <v>#NAME?</v>
      </c>
      <c r="CV184" s="172" t="e">
        <f t="shared" si="96"/>
        <v>#NAME?</v>
      </c>
      <c r="CW184" s="173" t="e">
        <v>#NAME?</v>
      </c>
      <c r="CX184" s="173" t="e">
        <f t="shared" si="97"/>
        <v>#NAME?</v>
      </c>
      <c r="CY184" s="176">
        <f t="shared" si="98"/>
        <v>0</v>
      </c>
      <c r="CZ184" s="181" t="e">
        <f t="shared" si="69"/>
        <v>#NAME?</v>
      </c>
      <c r="DA184" s="182" t="e">
        <f t="shared" si="70"/>
        <v>#NAME?</v>
      </c>
      <c r="DB184" s="183" t="e">
        <f t="shared" si="71"/>
        <v>#NAME?</v>
      </c>
      <c r="DF184" s="180" t="e">
        <f t="shared" si="100"/>
        <v>#NAME?</v>
      </c>
    </row>
    <row r="185" spans="1:110">
      <c r="A185" s="73" t="s">
        <v>6</v>
      </c>
      <c r="B185" s="60" t="s">
        <v>547</v>
      </c>
      <c r="C185" s="61" t="s">
        <v>548</v>
      </c>
      <c r="D185" s="62">
        <v>20313</v>
      </c>
      <c r="E185" s="64">
        <v>0</v>
      </c>
      <c r="F185" s="65">
        <v>42387</v>
      </c>
      <c r="G185" s="66" t="s">
        <v>385</v>
      </c>
      <c r="H185" s="66" t="s">
        <v>137</v>
      </c>
      <c r="I185" s="67" t="s">
        <v>122</v>
      </c>
      <c r="J185" s="67" t="s">
        <v>119</v>
      </c>
      <c r="K185" s="67">
        <v>0</v>
      </c>
      <c r="L185" s="67" t="s">
        <v>117</v>
      </c>
      <c r="M185" s="67">
        <v>1</v>
      </c>
      <c r="N185" s="67"/>
      <c r="O185" s="68" t="s">
        <v>118</v>
      </c>
      <c r="P185" s="69" t="s">
        <v>119</v>
      </c>
      <c r="Q185" s="69"/>
      <c r="R185" s="70">
        <v>0</v>
      </c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70"/>
      <c r="AG185" s="70"/>
      <c r="AH185" s="70"/>
      <c r="AI185" s="70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155">
        <f t="shared" si="77"/>
        <v>12</v>
      </c>
      <c r="BC185" s="156">
        <v>12</v>
      </c>
      <c r="BD185" s="157">
        <f t="shared" si="78"/>
        <v>0</v>
      </c>
      <c r="BE185" s="155">
        <f t="shared" si="79"/>
        <v>0</v>
      </c>
      <c r="BF185" s="157">
        <f t="shared" si="80"/>
        <v>0</v>
      </c>
      <c r="BG185" s="155">
        <f t="shared" si="81"/>
        <v>0</v>
      </c>
      <c r="BH185" s="155"/>
      <c r="BI185" s="157">
        <f t="shared" si="72"/>
        <v>96</v>
      </c>
      <c r="BJ185" s="157"/>
      <c r="BK185" s="157"/>
      <c r="BL185" s="157"/>
      <c r="BM185" s="161" t="e">
        <v>#NAME?</v>
      </c>
      <c r="BN185" s="162" t="e">
        <f t="shared" si="82"/>
        <v>#NAME?</v>
      </c>
      <c r="BO185" s="163">
        <f t="shared" si="83"/>
        <v>0</v>
      </c>
      <c r="BP185" s="164" t="e">
        <f t="shared" si="84"/>
        <v>#NAME?</v>
      </c>
      <c r="BQ185" s="165" t="e">
        <v>#NAME?</v>
      </c>
      <c r="BR185" s="166"/>
      <c r="BS185" s="167" t="str">
        <f t="shared" si="85"/>
        <v xml:space="preserve"> </v>
      </c>
      <c r="BT185" s="168" t="str">
        <f t="shared" si="86"/>
        <v/>
      </c>
      <c r="BU185" s="168" t="str">
        <f t="shared" si="73"/>
        <v/>
      </c>
      <c r="BV185" s="168" t="str">
        <f t="shared" si="74"/>
        <v/>
      </c>
      <c r="BW185" s="169" t="str">
        <f t="shared" si="75"/>
        <v/>
      </c>
      <c r="BX185" s="165" t="e">
        <v>#NAME?</v>
      </c>
      <c r="BY185" s="157"/>
      <c r="BZ185" s="170" t="e">
        <v>#NAME?</v>
      </c>
      <c r="CA185" s="170" t="e">
        <v>#NAME?</v>
      </c>
      <c r="CB185" s="157"/>
      <c r="CC185" s="170" t="e">
        <v>#NAME?</v>
      </c>
      <c r="CD185" s="171" t="e">
        <f t="shared" si="87"/>
        <v>#NAME?</v>
      </c>
      <c r="CE185" s="157" t="e">
        <f t="shared" si="88"/>
        <v>#NAME?</v>
      </c>
      <c r="CF185" s="165" t="e">
        <f t="shared" si="89"/>
        <v>#NAME?</v>
      </c>
      <c r="CG185" s="172" t="e">
        <v>#NAME?</v>
      </c>
      <c r="CH185" s="172" t="e">
        <v>#NAME?</v>
      </c>
      <c r="CI185" s="173" t="e">
        <v>#NAME?</v>
      </c>
      <c r="CJ185" s="173"/>
      <c r="CK185" s="172" t="e">
        <v>#NAME?</v>
      </c>
      <c r="CL185" s="172" t="e">
        <v>#NAME?</v>
      </c>
      <c r="CM185" s="173" t="e">
        <f t="shared" si="90"/>
        <v>#NAME?</v>
      </c>
      <c r="CN185" s="172">
        <f t="shared" si="91"/>
        <v>16</v>
      </c>
      <c r="CO185" s="173">
        <f t="shared" si="76"/>
        <v>0</v>
      </c>
      <c r="CP185" s="174">
        <f t="shared" si="92"/>
        <v>5</v>
      </c>
      <c r="CQ185" s="172" t="e">
        <f t="shared" si="99"/>
        <v>#NAME?</v>
      </c>
      <c r="CR185" s="173"/>
      <c r="CS185" s="175" t="e">
        <f t="shared" si="93"/>
        <v>#NAME?</v>
      </c>
      <c r="CT185" s="173" t="e">
        <f t="shared" si="94"/>
        <v>#NAME?</v>
      </c>
      <c r="CU185" s="173" t="e">
        <f t="shared" si="95"/>
        <v>#NAME?</v>
      </c>
      <c r="CV185" s="172" t="e">
        <f t="shared" si="96"/>
        <v>#NAME?</v>
      </c>
      <c r="CW185" s="173" t="e">
        <v>#NAME?</v>
      </c>
      <c r="CX185" s="173" t="e">
        <f t="shared" si="97"/>
        <v>#NAME?</v>
      </c>
      <c r="CY185" s="176">
        <f t="shared" si="98"/>
        <v>0</v>
      </c>
      <c r="CZ185" s="181" t="e">
        <f t="shared" si="69"/>
        <v>#NAME?</v>
      </c>
      <c r="DA185" s="182" t="e">
        <f t="shared" si="70"/>
        <v>#NAME?</v>
      </c>
      <c r="DB185" s="183" t="e">
        <f t="shared" si="71"/>
        <v>#NAME?</v>
      </c>
      <c r="DF185" s="180" t="e">
        <f t="shared" si="100"/>
        <v>#NAME?</v>
      </c>
    </row>
    <row r="186" spans="1:110">
      <c r="A186" s="73" t="s">
        <v>6</v>
      </c>
      <c r="B186" s="60" t="s">
        <v>549</v>
      </c>
      <c r="C186" s="61" t="s">
        <v>550</v>
      </c>
      <c r="D186" s="62">
        <v>34098</v>
      </c>
      <c r="E186" s="64">
        <v>0</v>
      </c>
      <c r="F186" s="65">
        <v>42387</v>
      </c>
      <c r="G186" s="66" t="s">
        <v>385</v>
      </c>
      <c r="H186" s="66" t="s">
        <v>137</v>
      </c>
      <c r="I186" s="67" t="s">
        <v>122</v>
      </c>
      <c r="J186" s="67" t="s">
        <v>119</v>
      </c>
      <c r="K186" s="67">
        <v>0</v>
      </c>
      <c r="L186" s="67" t="s">
        <v>117</v>
      </c>
      <c r="M186" s="67">
        <v>1</v>
      </c>
      <c r="N186" s="67"/>
      <c r="O186" s="68" t="s">
        <v>118</v>
      </c>
      <c r="P186" s="69" t="s">
        <v>119</v>
      </c>
      <c r="Q186" s="69"/>
      <c r="R186" s="70">
        <v>0</v>
      </c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155">
        <f t="shared" si="77"/>
        <v>12</v>
      </c>
      <c r="BC186" s="156">
        <v>12</v>
      </c>
      <c r="BD186" s="157">
        <f t="shared" si="78"/>
        <v>0</v>
      </c>
      <c r="BE186" s="155">
        <f t="shared" si="79"/>
        <v>0</v>
      </c>
      <c r="BF186" s="157">
        <f t="shared" si="80"/>
        <v>0</v>
      </c>
      <c r="BG186" s="155">
        <f t="shared" si="81"/>
        <v>0</v>
      </c>
      <c r="BH186" s="155"/>
      <c r="BI186" s="157">
        <f t="shared" si="72"/>
        <v>96</v>
      </c>
      <c r="BJ186" s="157"/>
      <c r="BK186" s="157"/>
      <c r="BL186" s="157"/>
      <c r="BM186" s="161" t="e">
        <v>#NAME?</v>
      </c>
      <c r="BN186" s="162" t="e">
        <f t="shared" si="82"/>
        <v>#NAME?</v>
      </c>
      <c r="BO186" s="163">
        <f t="shared" si="83"/>
        <v>0</v>
      </c>
      <c r="BP186" s="164" t="e">
        <f t="shared" si="84"/>
        <v>#NAME?</v>
      </c>
      <c r="BQ186" s="165" t="e">
        <v>#NAME?</v>
      </c>
      <c r="BR186" s="166"/>
      <c r="BS186" s="167" t="str">
        <f t="shared" si="85"/>
        <v xml:space="preserve"> </v>
      </c>
      <c r="BT186" s="168" t="str">
        <f t="shared" si="86"/>
        <v/>
      </c>
      <c r="BU186" s="168" t="str">
        <f t="shared" si="73"/>
        <v/>
      </c>
      <c r="BV186" s="168" t="str">
        <f t="shared" si="74"/>
        <v/>
      </c>
      <c r="BW186" s="169" t="str">
        <f t="shared" si="75"/>
        <v/>
      </c>
      <c r="BX186" s="165" t="e">
        <v>#NAME?</v>
      </c>
      <c r="BY186" s="157"/>
      <c r="BZ186" s="170" t="e">
        <v>#NAME?</v>
      </c>
      <c r="CA186" s="170" t="e">
        <v>#NAME?</v>
      </c>
      <c r="CB186" s="157"/>
      <c r="CC186" s="170" t="e">
        <v>#NAME?</v>
      </c>
      <c r="CD186" s="171" t="e">
        <f t="shared" si="87"/>
        <v>#NAME?</v>
      </c>
      <c r="CE186" s="157" t="e">
        <f t="shared" si="88"/>
        <v>#NAME?</v>
      </c>
      <c r="CF186" s="165" t="e">
        <f t="shared" si="89"/>
        <v>#NAME?</v>
      </c>
      <c r="CG186" s="172" t="e">
        <v>#NAME?</v>
      </c>
      <c r="CH186" s="172" t="e">
        <v>#NAME?</v>
      </c>
      <c r="CI186" s="173" t="e">
        <v>#NAME?</v>
      </c>
      <c r="CJ186" s="173"/>
      <c r="CK186" s="172" t="e">
        <v>#NAME?</v>
      </c>
      <c r="CL186" s="172" t="e">
        <v>#NAME?</v>
      </c>
      <c r="CM186" s="173" t="e">
        <f t="shared" si="90"/>
        <v>#NAME?</v>
      </c>
      <c r="CN186" s="172">
        <f t="shared" si="91"/>
        <v>16</v>
      </c>
      <c r="CO186" s="173">
        <f t="shared" si="76"/>
        <v>0</v>
      </c>
      <c r="CP186" s="174">
        <f t="shared" si="92"/>
        <v>5</v>
      </c>
      <c r="CQ186" s="172" t="e">
        <f t="shared" si="99"/>
        <v>#NAME?</v>
      </c>
      <c r="CR186" s="173"/>
      <c r="CS186" s="175" t="e">
        <f t="shared" si="93"/>
        <v>#NAME?</v>
      </c>
      <c r="CT186" s="173" t="e">
        <f t="shared" si="94"/>
        <v>#NAME?</v>
      </c>
      <c r="CU186" s="173" t="e">
        <f t="shared" si="95"/>
        <v>#NAME?</v>
      </c>
      <c r="CV186" s="172" t="e">
        <f t="shared" si="96"/>
        <v>#NAME?</v>
      </c>
      <c r="CW186" s="173" t="e">
        <v>#NAME?</v>
      </c>
      <c r="CX186" s="173" t="e">
        <f t="shared" si="97"/>
        <v>#NAME?</v>
      </c>
      <c r="CY186" s="176">
        <f t="shared" si="98"/>
        <v>0</v>
      </c>
      <c r="CZ186" s="181" t="e">
        <f t="shared" si="69"/>
        <v>#NAME?</v>
      </c>
      <c r="DA186" s="182" t="e">
        <f t="shared" si="70"/>
        <v>#NAME?</v>
      </c>
      <c r="DB186" s="183" t="e">
        <f t="shared" si="71"/>
        <v>#NAME?</v>
      </c>
      <c r="DF186" s="180" t="e">
        <f t="shared" si="100"/>
        <v>#NAME?</v>
      </c>
    </row>
    <row r="187" spans="1:110">
      <c r="A187" s="73" t="s">
        <v>6</v>
      </c>
      <c r="B187" s="60" t="s">
        <v>551</v>
      </c>
      <c r="C187" s="61" t="s">
        <v>552</v>
      </c>
      <c r="D187" s="62">
        <v>32795</v>
      </c>
      <c r="E187" s="64">
        <v>0</v>
      </c>
      <c r="F187" s="65">
        <v>42387</v>
      </c>
      <c r="G187" s="66" t="s">
        <v>385</v>
      </c>
      <c r="H187" s="66" t="s">
        <v>137</v>
      </c>
      <c r="I187" s="67" t="s">
        <v>122</v>
      </c>
      <c r="J187" s="67" t="s">
        <v>119</v>
      </c>
      <c r="K187" s="67">
        <v>0</v>
      </c>
      <c r="L187" s="67" t="s">
        <v>117</v>
      </c>
      <c r="M187" s="67">
        <v>1</v>
      </c>
      <c r="N187" s="67"/>
      <c r="O187" s="68" t="s">
        <v>118</v>
      </c>
      <c r="P187" s="69" t="s">
        <v>119</v>
      </c>
      <c r="Q187" s="69"/>
      <c r="R187" s="70">
        <v>0</v>
      </c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155">
        <f t="shared" si="77"/>
        <v>12</v>
      </c>
      <c r="BC187" s="156">
        <v>12</v>
      </c>
      <c r="BD187" s="157">
        <f t="shared" si="78"/>
        <v>0</v>
      </c>
      <c r="BE187" s="155">
        <f t="shared" si="79"/>
        <v>0</v>
      </c>
      <c r="BF187" s="157">
        <f t="shared" si="80"/>
        <v>0</v>
      </c>
      <c r="BG187" s="155">
        <f t="shared" si="81"/>
        <v>0</v>
      </c>
      <c r="BH187" s="155"/>
      <c r="BI187" s="157">
        <f t="shared" si="72"/>
        <v>96</v>
      </c>
      <c r="BJ187" s="157"/>
      <c r="BK187" s="157"/>
      <c r="BL187" s="157"/>
      <c r="BM187" s="161" t="e">
        <v>#NAME?</v>
      </c>
      <c r="BN187" s="162" t="e">
        <f t="shared" si="82"/>
        <v>#NAME?</v>
      </c>
      <c r="BO187" s="163">
        <f t="shared" si="83"/>
        <v>0</v>
      </c>
      <c r="BP187" s="164" t="e">
        <f t="shared" si="84"/>
        <v>#NAME?</v>
      </c>
      <c r="BQ187" s="165" t="e">
        <v>#NAME?</v>
      </c>
      <c r="BR187" s="166"/>
      <c r="BS187" s="167" t="str">
        <f t="shared" si="85"/>
        <v xml:space="preserve"> </v>
      </c>
      <c r="BT187" s="168" t="str">
        <f t="shared" si="86"/>
        <v/>
      </c>
      <c r="BU187" s="168" t="str">
        <f t="shared" si="73"/>
        <v/>
      </c>
      <c r="BV187" s="168" t="str">
        <f t="shared" si="74"/>
        <v/>
      </c>
      <c r="BW187" s="169" t="str">
        <f t="shared" si="75"/>
        <v/>
      </c>
      <c r="BX187" s="165" t="e">
        <v>#NAME?</v>
      </c>
      <c r="BY187" s="157"/>
      <c r="BZ187" s="170" t="e">
        <v>#NAME?</v>
      </c>
      <c r="CA187" s="170" t="e">
        <v>#NAME?</v>
      </c>
      <c r="CB187" s="157"/>
      <c r="CC187" s="170" t="e">
        <v>#NAME?</v>
      </c>
      <c r="CD187" s="171" t="e">
        <f t="shared" si="87"/>
        <v>#NAME?</v>
      </c>
      <c r="CE187" s="157" t="e">
        <f t="shared" si="88"/>
        <v>#NAME?</v>
      </c>
      <c r="CF187" s="165" t="e">
        <f t="shared" si="89"/>
        <v>#NAME?</v>
      </c>
      <c r="CG187" s="172" t="e">
        <v>#NAME?</v>
      </c>
      <c r="CH187" s="172" t="e">
        <v>#NAME?</v>
      </c>
      <c r="CI187" s="173" t="e">
        <v>#NAME?</v>
      </c>
      <c r="CJ187" s="173"/>
      <c r="CK187" s="172" t="e">
        <v>#NAME?</v>
      </c>
      <c r="CL187" s="172" t="e">
        <v>#NAME?</v>
      </c>
      <c r="CM187" s="173" t="e">
        <f t="shared" si="90"/>
        <v>#NAME?</v>
      </c>
      <c r="CN187" s="172">
        <f t="shared" si="91"/>
        <v>16</v>
      </c>
      <c r="CO187" s="173">
        <f t="shared" si="76"/>
        <v>0</v>
      </c>
      <c r="CP187" s="174">
        <f t="shared" si="92"/>
        <v>5</v>
      </c>
      <c r="CQ187" s="172" t="e">
        <f t="shared" si="99"/>
        <v>#NAME?</v>
      </c>
      <c r="CR187" s="173"/>
      <c r="CS187" s="175" t="e">
        <f t="shared" si="93"/>
        <v>#NAME?</v>
      </c>
      <c r="CT187" s="173" t="e">
        <f t="shared" si="94"/>
        <v>#NAME?</v>
      </c>
      <c r="CU187" s="173" t="e">
        <f t="shared" si="95"/>
        <v>#NAME?</v>
      </c>
      <c r="CV187" s="172" t="e">
        <f t="shared" si="96"/>
        <v>#NAME?</v>
      </c>
      <c r="CW187" s="173" t="e">
        <v>#NAME?</v>
      </c>
      <c r="CX187" s="173" t="e">
        <f t="shared" si="97"/>
        <v>#NAME?</v>
      </c>
      <c r="CY187" s="176">
        <f t="shared" si="98"/>
        <v>0</v>
      </c>
      <c r="CZ187" s="181" t="e">
        <f t="shared" si="69"/>
        <v>#NAME?</v>
      </c>
      <c r="DA187" s="182" t="e">
        <f t="shared" si="70"/>
        <v>#NAME?</v>
      </c>
      <c r="DB187" s="183" t="e">
        <f t="shared" si="71"/>
        <v>#NAME?</v>
      </c>
      <c r="DF187" s="180" t="e">
        <f t="shared" si="100"/>
        <v>#NAME?</v>
      </c>
    </row>
    <row r="188" spans="1:110">
      <c r="A188" s="73" t="s">
        <v>6</v>
      </c>
      <c r="B188" s="60" t="s">
        <v>553</v>
      </c>
      <c r="C188" s="61" t="s">
        <v>554</v>
      </c>
      <c r="D188" s="62">
        <v>31934</v>
      </c>
      <c r="E188" s="64">
        <v>0</v>
      </c>
      <c r="F188" s="65">
        <v>42394</v>
      </c>
      <c r="G188" s="66" t="s">
        <v>385</v>
      </c>
      <c r="H188" s="66" t="s">
        <v>137</v>
      </c>
      <c r="I188" s="67" t="s">
        <v>114</v>
      </c>
      <c r="J188" s="67" t="s">
        <v>115</v>
      </c>
      <c r="K188" s="67" t="s">
        <v>555</v>
      </c>
      <c r="L188" s="67" t="s">
        <v>117</v>
      </c>
      <c r="M188" s="67">
        <v>1</v>
      </c>
      <c r="N188" s="67"/>
      <c r="O188" s="68" t="s">
        <v>118</v>
      </c>
      <c r="P188" s="69" t="s">
        <v>119</v>
      </c>
      <c r="Q188" s="69"/>
      <c r="R188" s="70">
        <v>0</v>
      </c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155">
        <f t="shared" si="77"/>
        <v>6</v>
      </c>
      <c r="BC188" s="156">
        <v>6</v>
      </c>
      <c r="BD188" s="157">
        <f t="shared" si="78"/>
        <v>0</v>
      </c>
      <c r="BE188" s="155">
        <f t="shared" si="79"/>
        <v>0</v>
      </c>
      <c r="BF188" s="157">
        <f t="shared" si="80"/>
        <v>0</v>
      </c>
      <c r="BG188" s="155">
        <f t="shared" si="81"/>
        <v>0</v>
      </c>
      <c r="BH188" s="155"/>
      <c r="BI188" s="157">
        <f t="shared" si="72"/>
        <v>48</v>
      </c>
      <c r="BJ188" s="157"/>
      <c r="BK188" s="157"/>
      <c r="BL188" s="157"/>
      <c r="BM188" s="161" t="e">
        <v>#NAME?</v>
      </c>
      <c r="BN188" s="162" t="e">
        <f t="shared" si="82"/>
        <v>#NAME?</v>
      </c>
      <c r="BO188" s="163">
        <f t="shared" si="83"/>
        <v>0</v>
      </c>
      <c r="BP188" s="164" t="e">
        <f t="shared" si="84"/>
        <v>#NAME?</v>
      </c>
      <c r="BQ188" s="165" t="e">
        <v>#NAME?</v>
      </c>
      <c r="BR188" s="166"/>
      <c r="BS188" s="167" t="str">
        <f t="shared" si="85"/>
        <v xml:space="preserve"> </v>
      </c>
      <c r="BT188" s="168" t="str">
        <f t="shared" si="86"/>
        <v/>
      </c>
      <c r="BU188" s="168" t="str">
        <f t="shared" si="73"/>
        <v/>
      </c>
      <c r="BV188" s="168" t="str">
        <f t="shared" si="74"/>
        <v/>
      </c>
      <c r="BW188" s="169" t="str">
        <f t="shared" si="75"/>
        <v/>
      </c>
      <c r="BX188" s="165" t="e">
        <v>#NAME?</v>
      </c>
      <c r="BY188" s="157"/>
      <c r="BZ188" s="170" t="e">
        <v>#NAME?</v>
      </c>
      <c r="CA188" s="170" t="e">
        <v>#NAME?</v>
      </c>
      <c r="CB188" s="157"/>
      <c r="CC188" s="170" t="e">
        <v>#NAME?</v>
      </c>
      <c r="CD188" s="171" t="e">
        <f t="shared" si="87"/>
        <v>#NAME?</v>
      </c>
      <c r="CE188" s="157" t="e">
        <f t="shared" si="88"/>
        <v>#NAME?</v>
      </c>
      <c r="CF188" s="165" t="e">
        <f t="shared" si="89"/>
        <v>#NAME?</v>
      </c>
      <c r="CG188" s="172" t="e">
        <v>#NAME?</v>
      </c>
      <c r="CH188" s="172" t="e">
        <v>#NAME?</v>
      </c>
      <c r="CI188" s="173" t="e">
        <v>#NAME?</v>
      </c>
      <c r="CJ188" s="173"/>
      <c r="CK188" s="172" t="e">
        <v>#NAME?</v>
      </c>
      <c r="CL188" s="172" t="e">
        <v>#NAME?</v>
      </c>
      <c r="CM188" s="173" t="e">
        <f t="shared" si="90"/>
        <v>#NAME?</v>
      </c>
      <c r="CN188" s="172">
        <f t="shared" si="91"/>
        <v>8.5714285714285712</v>
      </c>
      <c r="CO188" s="173">
        <f t="shared" si="76"/>
        <v>0</v>
      </c>
      <c r="CP188" s="174">
        <f t="shared" si="92"/>
        <v>5</v>
      </c>
      <c r="CQ188" s="172" t="e">
        <f t="shared" si="99"/>
        <v>#NAME?</v>
      </c>
      <c r="CR188" s="173"/>
      <c r="CS188" s="175" t="e">
        <f t="shared" si="93"/>
        <v>#NAME?</v>
      </c>
      <c r="CT188" s="173" t="e">
        <f t="shared" si="94"/>
        <v>#NAME?</v>
      </c>
      <c r="CU188" s="173" t="e">
        <f t="shared" si="95"/>
        <v>#NAME?</v>
      </c>
      <c r="CV188" s="172" t="e">
        <f t="shared" si="96"/>
        <v>#NAME?</v>
      </c>
      <c r="CW188" s="173" t="e">
        <v>#NAME?</v>
      </c>
      <c r="CX188" s="173" t="e">
        <f t="shared" si="97"/>
        <v>#NAME?</v>
      </c>
      <c r="CY188" s="176">
        <f t="shared" si="98"/>
        <v>0</v>
      </c>
      <c r="CZ188" s="181" t="e">
        <f t="shared" si="69"/>
        <v>#NAME?</v>
      </c>
      <c r="DA188" s="182" t="e">
        <f t="shared" si="70"/>
        <v>#NAME?</v>
      </c>
      <c r="DB188" s="183" t="e">
        <f t="shared" si="71"/>
        <v>#NAME?</v>
      </c>
      <c r="DF188" s="180" t="e">
        <f t="shared" si="100"/>
        <v>#NAME?</v>
      </c>
    </row>
    <row r="189" spans="1:110">
      <c r="A189" s="73" t="s">
        <v>6</v>
      </c>
      <c r="B189" s="60" t="s">
        <v>556</v>
      </c>
      <c r="C189" s="61" t="s">
        <v>557</v>
      </c>
      <c r="D189" s="62">
        <v>23407</v>
      </c>
      <c r="E189" s="64">
        <v>0</v>
      </c>
      <c r="F189" s="65">
        <v>42394</v>
      </c>
      <c r="G189" s="66" t="s">
        <v>385</v>
      </c>
      <c r="H189" s="66" t="s">
        <v>137</v>
      </c>
      <c r="I189" s="67" t="s">
        <v>122</v>
      </c>
      <c r="J189" s="67" t="s">
        <v>119</v>
      </c>
      <c r="K189" s="67">
        <v>0</v>
      </c>
      <c r="L189" s="67" t="s">
        <v>117</v>
      </c>
      <c r="M189" s="67">
        <v>1</v>
      </c>
      <c r="N189" s="67"/>
      <c r="O189" s="68" t="s">
        <v>118</v>
      </c>
      <c r="P189" s="69" t="s">
        <v>119</v>
      </c>
      <c r="Q189" s="69"/>
      <c r="R189" s="70">
        <v>0</v>
      </c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155">
        <f t="shared" si="77"/>
        <v>6</v>
      </c>
      <c r="BC189" s="156">
        <v>6</v>
      </c>
      <c r="BD189" s="157">
        <f t="shared" si="78"/>
        <v>0</v>
      </c>
      <c r="BE189" s="155">
        <f t="shared" si="79"/>
        <v>0</v>
      </c>
      <c r="BF189" s="157">
        <f t="shared" si="80"/>
        <v>0</v>
      </c>
      <c r="BG189" s="155">
        <f t="shared" si="81"/>
        <v>0</v>
      </c>
      <c r="BH189" s="155"/>
      <c r="BI189" s="157">
        <f t="shared" si="72"/>
        <v>48</v>
      </c>
      <c r="BJ189" s="157"/>
      <c r="BK189" s="157"/>
      <c r="BL189" s="157"/>
      <c r="BM189" s="161" t="e">
        <v>#NAME?</v>
      </c>
      <c r="BN189" s="162" t="e">
        <f t="shared" si="82"/>
        <v>#NAME?</v>
      </c>
      <c r="BO189" s="163">
        <f t="shared" si="83"/>
        <v>0</v>
      </c>
      <c r="BP189" s="164" t="e">
        <f t="shared" si="84"/>
        <v>#NAME?</v>
      </c>
      <c r="BQ189" s="165" t="e">
        <v>#NAME?</v>
      </c>
      <c r="BR189" s="166"/>
      <c r="BS189" s="167" t="str">
        <f t="shared" si="85"/>
        <v xml:space="preserve"> </v>
      </c>
      <c r="BT189" s="168" t="str">
        <f t="shared" si="86"/>
        <v/>
      </c>
      <c r="BU189" s="168" t="str">
        <f t="shared" si="73"/>
        <v/>
      </c>
      <c r="BV189" s="168" t="str">
        <f t="shared" si="74"/>
        <v/>
      </c>
      <c r="BW189" s="169" t="str">
        <f t="shared" si="75"/>
        <v/>
      </c>
      <c r="BX189" s="165" t="e">
        <v>#NAME?</v>
      </c>
      <c r="BY189" s="157"/>
      <c r="BZ189" s="170" t="e">
        <v>#NAME?</v>
      </c>
      <c r="CA189" s="170" t="e">
        <v>#NAME?</v>
      </c>
      <c r="CB189" s="157"/>
      <c r="CC189" s="170" t="e">
        <v>#NAME?</v>
      </c>
      <c r="CD189" s="171" t="e">
        <f t="shared" si="87"/>
        <v>#NAME?</v>
      </c>
      <c r="CE189" s="157" t="e">
        <f t="shared" si="88"/>
        <v>#NAME?</v>
      </c>
      <c r="CF189" s="165" t="e">
        <f t="shared" si="89"/>
        <v>#NAME?</v>
      </c>
      <c r="CG189" s="172" t="e">
        <v>#NAME?</v>
      </c>
      <c r="CH189" s="172" t="e">
        <v>#NAME?</v>
      </c>
      <c r="CI189" s="173" t="e">
        <v>#NAME?</v>
      </c>
      <c r="CJ189" s="173"/>
      <c r="CK189" s="172" t="e">
        <v>#NAME?</v>
      </c>
      <c r="CL189" s="172" t="e">
        <v>#NAME?</v>
      </c>
      <c r="CM189" s="173" t="e">
        <f t="shared" si="90"/>
        <v>#NAME?</v>
      </c>
      <c r="CN189" s="172">
        <f t="shared" si="91"/>
        <v>8.5714285714285712</v>
      </c>
      <c r="CO189" s="173">
        <f t="shared" si="76"/>
        <v>0</v>
      </c>
      <c r="CP189" s="174">
        <f t="shared" si="92"/>
        <v>5</v>
      </c>
      <c r="CQ189" s="172" t="e">
        <f t="shared" si="99"/>
        <v>#NAME?</v>
      </c>
      <c r="CR189" s="173"/>
      <c r="CS189" s="175" t="e">
        <f t="shared" si="93"/>
        <v>#NAME?</v>
      </c>
      <c r="CT189" s="173" t="e">
        <f t="shared" si="94"/>
        <v>#NAME?</v>
      </c>
      <c r="CU189" s="173" t="e">
        <f t="shared" si="95"/>
        <v>#NAME?</v>
      </c>
      <c r="CV189" s="172" t="e">
        <f t="shared" si="96"/>
        <v>#NAME?</v>
      </c>
      <c r="CW189" s="173" t="e">
        <v>#NAME?</v>
      </c>
      <c r="CX189" s="173" t="e">
        <f t="shared" si="97"/>
        <v>#NAME?</v>
      </c>
      <c r="CY189" s="176">
        <f t="shared" si="98"/>
        <v>0</v>
      </c>
      <c r="CZ189" s="181" t="e">
        <f t="shared" si="69"/>
        <v>#NAME?</v>
      </c>
      <c r="DA189" s="182" t="e">
        <f t="shared" si="70"/>
        <v>#NAME?</v>
      </c>
      <c r="DB189" s="183" t="e">
        <f t="shared" si="71"/>
        <v>#NAME?</v>
      </c>
      <c r="DF189" s="180" t="e">
        <f t="shared" si="100"/>
        <v>#NAME?</v>
      </c>
    </row>
    <row r="190" spans="1:110">
      <c r="A190" s="73" t="s">
        <v>6</v>
      </c>
      <c r="B190" s="60" t="s">
        <v>558</v>
      </c>
      <c r="C190" s="61" t="s">
        <v>559</v>
      </c>
      <c r="D190" s="62">
        <v>27636</v>
      </c>
      <c r="E190" s="64">
        <v>0</v>
      </c>
      <c r="F190" s="65">
        <v>42394</v>
      </c>
      <c r="G190" s="66" t="s">
        <v>385</v>
      </c>
      <c r="H190" s="66" t="s">
        <v>137</v>
      </c>
      <c r="I190" s="67" t="s">
        <v>122</v>
      </c>
      <c r="J190" s="67" t="s">
        <v>119</v>
      </c>
      <c r="K190" s="67">
        <v>0</v>
      </c>
      <c r="L190" s="67" t="s">
        <v>117</v>
      </c>
      <c r="M190" s="67">
        <v>1</v>
      </c>
      <c r="N190" s="67"/>
      <c r="O190" s="68" t="s">
        <v>118</v>
      </c>
      <c r="P190" s="69" t="s">
        <v>119</v>
      </c>
      <c r="Q190" s="69"/>
      <c r="R190" s="70">
        <v>0</v>
      </c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70"/>
      <c r="BB190" s="155">
        <f t="shared" si="77"/>
        <v>6</v>
      </c>
      <c r="BC190" s="156">
        <v>6</v>
      </c>
      <c r="BD190" s="157">
        <f t="shared" si="78"/>
        <v>0</v>
      </c>
      <c r="BE190" s="155">
        <f t="shared" si="79"/>
        <v>0</v>
      </c>
      <c r="BF190" s="157">
        <f t="shared" si="80"/>
        <v>0</v>
      </c>
      <c r="BG190" s="155">
        <f t="shared" si="81"/>
        <v>0</v>
      </c>
      <c r="BH190" s="155"/>
      <c r="BI190" s="157">
        <f t="shared" si="72"/>
        <v>48</v>
      </c>
      <c r="BJ190" s="157"/>
      <c r="BK190" s="157"/>
      <c r="BL190" s="157"/>
      <c r="BM190" s="161" t="e">
        <v>#NAME?</v>
      </c>
      <c r="BN190" s="162" t="e">
        <f t="shared" si="82"/>
        <v>#NAME?</v>
      </c>
      <c r="BO190" s="163">
        <f t="shared" si="83"/>
        <v>0</v>
      </c>
      <c r="BP190" s="164" t="e">
        <f t="shared" si="84"/>
        <v>#NAME?</v>
      </c>
      <c r="BQ190" s="165" t="e">
        <v>#NAME?</v>
      </c>
      <c r="BR190" s="166"/>
      <c r="BS190" s="167" t="str">
        <f t="shared" si="85"/>
        <v xml:space="preserve"> </v>
      </c>
      <c r="BT190" s="168" t="str">
        <f t="shared" si="86"/>
        <v/>
      </c>
      <c r="BU190" s="168" t="str">
        <f t="shared" si="73"/>
        <v/>
      </c>
      <c r="BV190" s="168" t="str">
        <f t="shared" si="74"/>
        <v/>
      </c>
      <c r="BW190" s="169" t="str">
        <f t="shared" si="75"/>
        <v/>
      </c>
      <c r="BX190" s="165" t="e">
        <v>#NAME?</v>
      </c>
      <c r="BY190" s="157"/>
      <c r="BZ190" s="170" t="e">
        <v>#NAME?</v>
      </c>
      <c r="CA190" s="170" t="e">
        <v>#NAME?</v>
      </c>
      <c r="CB190" s="157"/>
      <c r="CC190" s="170" t="e">
        <v>#NAME?</v>
      </c>
      <c r="CD190" s="171" t="e">
        <f t="shared" si="87"/>
        <v>#NAME?</v>
      </c>
      <c r="CE190" s="157" t="e">
        <f t="shared" si="88"/>
        <v>#NAME?</v>
      </c>
      <c r="CF190" s="165" t="e">
        <f t="shared" si="89"/>
        <v>#NAME?</v>
      </c>
      <c r="CG190" s="172" t="e">
        <v>#NAME?</v>
      </c>
      <c r="CH190" s="172" t="e">
        <v>#NAME?</v>
      </c>
      <c r="CI190" s="173" t="e">
        <v>#NAME?</v>
      </c>
      <c r="CJ190" s="173"/>
      <c r="CK190" s="172" t="e">
        <v>#NAME?</v>
      </c>
      <c r="CL190" s="172" t="e">
        <v>#NAME?</v>
      </c>
      <c r="CM190" s="173" t="e">
        <f t="shared" si="90"/>
        <v>#NAME?</v>
      </c>
      <c r="CN190" s="172">
        <f t="shared" si="91"/>
        <v>8.5714285714285712</v>
      </c>
      <c r="CO190" s="173">
        <f t="shared" si="76"/>
        <v>0</v>
      </c>
      <c r="CP190" s="174">
        <f t="shared" si="92"/>
        <v>5</v>
      </c>
      <c r="CQ190" s="172" t="e">
        <f t="shared" si="99"/>
        <v>#NAME?</v>
      </c>
      <c r="CR190" s="173"/>
      <c r="CS190" s="175" t="e">
        <f t="shared" si="93"/>
        <v>#NAME?</v>
      </c>
      <c r="CT190" s="173" t="e">
        <f t="shared" si="94"/>
        <v>#NAME?</v>
      </c>
      <c r="CU190" s="173" t="e">
        <f t="shared" si="95"/>
        <v>#NAME?</v>
      </c>
      <c r="CV190" s="172" t="e">
        <f t="shared" si="96"/>
        <v>#NAME?</v>
      </c>
      <c r="CW190" s="173" t="e">
        <v>#NAME?</v>
      </c>
      <c r="CX190" s="173" t="e">
        <f t="shared" si="97"/>
        <v>#NAME?</v>
      </c>
      <c r="CY190" s="176">
        <f t="shared" si="98"/>
        <v>0</v>
      </c>
      <c r="CZ190" s="181" t="e">
        <f t="shared" si="69"/>
        <v>#NAME?</v>
      </c>
      <c r="DA190" s="182" t="e">
        <f t="shared" si="70"/>
        <v>#NAME?</v>
      </c>
      <c r="DB190" s="183" t="e">
        <f t="shared" si="71"/>
        <v>#NAME?</v>
      </c>
      <c r="DF190" s="180" t="e">
        <f t="shared" si="100"/>
        <v>#NAME?</v>
      </c>
    </row>
    <row r="191" spans="1:110">
      <c r="A191" s="73" t="s">
        <v>6</v>
      </c>
      <c r="B191" s="60" t="s">
        <v>560</v>
      </c>
      <c r="C191" s="61" t="s">
        <v>561</v>
      </c>
      <c r="D191" s="62">
        <v>20187</v>
      </c>
      <c r="E191" s="64">
        <v>0</v>
      </c>
      <c r="F191" s="65">
        <v>42394</v>
      </c>
      <c r="G191" s="66" t="s">
        <v>385</v>
      </c>
      <c r="H191" s="66" t="s">
        <v>137</v>
      </c>
      <c r="I191" s="67" t="s">
        <v>114</v>
      </c>
      <c r="J191" s="67" t="s">
        <v>115</v>
      </c>
      <c r="K191" s="67" t="s">
        <v>562</v>
      </c>
      <c r="L191" s="67" t="s">
        <v>117</v>
      </c>
      <c r="M191" s="67">
        <v>1</v>
      </c>
      <c r="N191" s="67"/>
      <c r="O191" s="68" t="s">
        <v>118</v>
      </c>
      <c r="P191" s="69" t="s">
        <v>119</v>
      </c>
      <c r="Q191" s="69"/>
      <c r="R191" s="70">
        <v>0</v>
      </c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70"/>
      <c r="BB191" s="155">
        <f t="shared" si="77"/>
        <v>6</v>
      </c>
      <c r="BC191" s="156">
        <v>6</v>
      </c>
      <c r="BD191" s="157">
        <f t="shared" si="78"/>
        <v>0</v>
      </c>
      <c r="BE191" s="155">
        <f t="shared" si="79"/>
        <v>0</v>
      </c>
      <c r="BF191" s="157">
        <f t="shared" si="80"/>
        <v>0</v>
      </c>
      <c r="BG191" s="155">
        <f t="shared" si="81"/>
        <v>0</v>
      </c>
      <c r="BH191" s="155"/>
      <c r="BI191" s="157">
        <f t="shared" si="72"/>
        <v>48</v>
      </c>
      <c r="BJ191" s="157"/>
      <c r="BK191" s="157"/>
      <c r="BL191" s="157"/>
      <c r="BM191" s="161" t="e">
        <v>#NAME?</v>
      </c>
      <c r="BN191" s="162" t="e">
        <f t="shared" si="82"/>
        <v>#NAME?</v>
      </c>
      <c r="BO191" s="163">
        <f t="shared" si="83"/>
        <v>0</v>
      </c>
      <c r="BP191" s="164" t="e">
        <f t="shared" si="84"/>
        <v>#NAME?</v>
      </c>
      <c r="BQ191" s="165" t="e">
        <v>#NAME?</v>
      </c>
      <c r="BR191" s="166"/>
      <c r="BS191" s="167" t="str">
        <f t="shared" si="85"/>
        <v xml:space="preserve"> </v>
      </c>
      <c r="BT191" s="168" t="str">
        <f t="shared" si="86"/>
        <v/>
      </c>
      <c r="BU191" s="168" t="str">
        <f t="shared" si="73"/>
        <v/>
      </c>
      <c r="BV191" s="168" t="str">
        <f t="shared" si="74"/>
        <v/>
      </c>
      <c r="BW191" s="169" t="str">
        <f t="shared" si="75"/>
        <v/>
      </c>
      <c r="BX191" s="165" t="e">
        <v>#NAME?</v>
      </c>
      <c r="BY191" s="157"/>
      <c r="BZ191" s="170" t="e">
        <v>#NAME?</v>
      </c>
      <c r="CA191" s="170" t="e">
        <v>#NAME?</v>
      </c>
      <c r="CB191" s="157"/>
      <c r="CC191" s="170" t="e">
        <v>#NAME?</v>
      </c>
      <c r="CD191" s="171" t="e">
        <f t="shared" si="87"/>
        <v>#NAME?</v>
      </c>
      <c r="CE191" s="157" t="e">
        <f t="shared" si="88"/>
        <v>#NAME?</v>
      </c>
      <c r="CF191" s="165" t="e">
        <f t="shared" si="89"/>
        <v>#NAME?</v>
      </c>
      <c r="CG191" s="172" t="e">
        <v>#NAME?</v>
      </c>
      <c r="CH191" s="172" t="e">
        <v>#NAME?</v>
      </c>
      <c r="CI191" s="173" t="e">
        <v>#NAME?</v>
      </c>
      <c r="CJ191" s="173"/>
      <c r="CK191" s="172" t="e">
        <v>#NAME?</v>
      </c>
      <c r="CL191" s="172" t="e">
        <v>#NAME?</v>
      </c>
      <c r="CM191" s="173" t="e">
        <f t="shared" si="90"/>
        <v>#NAME?</v>
      </c>
      <c r="CN191" s="172">
        <f t="shared" si="91"/>
        <v>8.5714285714285712</v>
      </c>
      <c r="CO191" s="173">
        <f t="shared" si="76"/>
        <v>0</v>
      </c>
      <c r="CP191" s="174">
        <f t="shared" si="92"/>
        <v>5</v>
      </c>
      <c r="CQ191" s="172" t="e">
        <f t="shared" si="99"/>
        <v>#NAME?</v>
      </c>
      <c r="CR191" s="173"/>
      <c r="CS191" s="175" t="e">
        <f t="shared" si="93"/>
        <v>#NAME?</v>
      </c>
      <c r="CT191" s="173" t="e">
        <f t="shared" si="94"/>
        <v>#NAME?</v>
      </c>
      <c r="CU191" s="173" t="e">
        <f t="shared" si="95"/>
        <v>#NAME?</v>
      </c>
      <c r="CV191" s="172" t="e">
        <f t="shared" si="96"/>
        <v>#NAME?</v>
      </c>
      <c r="CW191" s="173" t="e">
        <v>#NAME?</v>
      </c>
      <c r="CX191" s="173" t="e">
        <f t="shared" si="97"/>
        <v>#NAME?</v>
      </c>
      <c r="CY191" s="176">
        <f t="shared" si="98"/>
        <v>0</v>
      </c>
      <c r="CZ191" s="181" t="e">
        <f t="shared" si="69"/>
        <v>#NAME?</v>
      </c>
      <c r="DA191" s="182" t="e">
        <f t="shared" si="70"/>
        <v>#NAME?</v>
      </c>
      <c r="DB191" s="183" t="e">
        <f t="shared" si="71"/>
        <v>#NAME?</v>
      </c>
      <c r="DF191" s="180" t="e">
        <f t="shared" si="100"/>
        <v>#NAME?</v>
      </c>
    </row>
    <row r="192" spans="1:110">
      <c r="A192" s="73" t="s">
        <v>6</v>
      </c>
      <c r="B192" s="60" t="s">
        <v>563</v>
      </c>
      <c r="C192" s="61" t="s">
        <v>564</v>
      </c>
      <c r="D192" s="62">
        <v>24980</v>
      </c>
      <c r="E192" s="64">
        <v>0</v>
      </c>
      <c r="F192" s="65">
        <v>42394</v>
      </c>
      <c r="G192" s="66" t="s">
        <v>385</v>
      </c>
      <c r="H192" s="66" t="s">
        <v>137</v>
      </c>
      <c r="I192" s="67" t="s">
        <v>122</v>
      </c>
      <c r="J192" s="67" t="s">
        <v>119</v>
      </c>
      <c r="K192" s="67">
        <v>0</v>
      </c>
      <c r="L192" s="67" t="s">
        <v>117</v>
      </c>
      <c r="M192" s="67">
        <v>1</v>
      </c>
      <c r="N192" s="67"/>
      <c r="O192" s="68" t="s">
        <v>118</v>
      </c>
      <c r="P192" s="69" t="s">
        <v>119</v>
      </c>
      <c r="Q192" s="69"/>
      <c r="R192" s="70">
        <v>0</v>
      </c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155">
        <f t="shared" si="77"/>
        <v>6</v>
      </c>
      <c r="BC192" s="156">
        <v>6</v>
      </c>
      <c r="BD192" s="157">
        <f t="shared" si="78"/>
        <v>0</v>
      </c>
      <c r="BE192" s="155">
        <f t="shared" si="79"/>
        <v>0</v>
      </c>
      <c r="BF192" s="157">
        <f t="shared" si="80"/>
        <v>0</v>
      </c>
      <c r="BG192" s="155">
        <f t="shared" si="81"/>
        <v>0</v>
      </c>
      <c r="BH192" s="155"/>
      <c r="BI192" s="157">
        <f t="shared" si="72"/>
        <v>48</v>
      </c>
      <c r="BJ192" s="157"/>
      <c r="BK192" s="157"/>
      <c r="BL192" s="157"/>
      <c r="BM192" s="161" t="e">
        <v>#NAME?</v>
      </c>
      <c r="BN192" s="162" t="e">
        <f t="shared" si="82"/>
        <v>#NAME?</v>
      </c>
      <c r="BO192" s="163">
        <f t="shared" si="83"/>
        <v>0</v>
      </c>
      <c r="BP192" s="164" t="e">
        <f t="shared" si="84"/>
        <v>#NAME?</v>
      </c>
      <c r="BQ192" s="165" t="e">
        <v>#NAME?</v>
      </c>
      <c r="BR192" s="166"/>
      <c r="BS192" s="167" t="str">
        <f t="shared" si="85"/>
        <v xml:space="preserve"> </v>
      </c>
      <c r="BT192" s="168" t="str">
        <f t="shared" si="86"/>
        <v/>
      </c>
      <c r="BU192" s="168" t="str">
        <f t="shared" si="73"/>
        <v/>
      </c>
      <c r="BV192" s="168" t="str">
        <f t="shared" si="74"/>
        <v/>
      </c>
      <c r="BW192" s="169" t="str">
        <f t="shared" si="75"/>
        <v/>
      </c>
      <c r="BX192" s="165" t="e">
        <v>#NAME?</v>
      </c>
      <c r="BY192" s="157"/>
      <c r="BZ192" s="170" t="e">
        <v>#NAME?</v>
      </c>
      <c r="CA192" s="170" t="e">
        <v>#NAME?</v>
      </c>
      <c r="CB192" s="157"/>
      <c r="CC192" s="170" t="e">
        <v>#NAME?</v>
      </c>
      <c r="CD192" s="171" t="e">
        <f t="shared" si="87"/>
        <v>#NAME?</v>
      </c>
      <c r="CE192" s="157" t="e">
        <f t="shared" si="88"/>
        <v>#NAME?</v>
      </c>
      <c r="CF192" s="165" t="e">
        <f t="shared" si="89"/>
        <v>#NAME?</v>
      </c>
      <c r="CG192" s="172" t="e">
        <v>#NAME?</v>
      </c>
      <c r="CH192" s="172" t="e">
        <v>#NAME?</v>
      </c>
      <c r="CI192" s="173" t="e">
        <v>#NAME?</v>
      </c>
      <c r="CJ192" s="173"/>
      <c r="CK192" s="172" t="e">
        <v>#NAME?</v>
      </c>
      <c r="CL192" s="172" t="e">
        <v>#NAME?</v>
      </c>
      <c r="CM192" s="173" t="e">
        <f t="shared" si="90"/>
        <v>#NAME?</v>
      </c>
      <c r="CN192" s="172">
        <f t="shared" si="91"/>
        <v>8.5714285714285712</v>
      </c>
      <c r="CO192" s="173">
        <f t="shared" si="76"/>
        <v>0</v>
      </c>
      <c r="CP192" s="174">
        <f t="shared" si="92"/>
        <v>5</v>
      </c>
      <c r="CQ192" s="172" t="e">
        <f t="shared" si="99"/>
        <v>#NAME?</v>
      </c>
      <c r="CR192" s="173"/>
      <c r="CS192" s="175" t="e">
        <f t="shared" si="93"/>
        <v>#NAME?</v>
      </c>
      <c r="CT192" s="173" t="e">
        <f t="shared" si="94"/>
        <v>#NAME?</v>
      </c>
      <c r="CU192" s="173" t="e">
        <f t="shared" si="95"/>
        <v>#NAME?</v>
      </c>
      <c r="CV192" s="172" t="e">
        <f t="shared" si="96"/>
        <v>#NAME?</v>
      </c>
      <c r="CW192" s="173" t="e">
        <v>#NAME?</v>
      </c>
      <c r="CX192" s="173" t="e">
        <f t="shared" si="97"/>
        <v>#NAME?</v>
      </c>
      <c r="CY192" s="176">
        <f t="shared" si="98"/>
        <v>0</v>
      </c>
      <c r="CZ192" s="181" t="e">
        <f t="shared" si="69"/>
        <v>#NAME?</v>
      </c>
      <c r="DA192" s="182" t="e">
        <f t="shared" si="70"/>
        <v>#NAME?</v>
      </c>
      <c r="DB192" s="183" t="e">
        <f t="shared" si="71"/>
        <v>#NAME?</v>
      </c>
      <c r="DF192" s="180" t="e">
        <f t="shared" si="100"/>
        <v>#NAME?</v>
      </c>
    </row>
    <row r="193" spans="1:110">
      <c r="A193" s="73" t="s">
        <v>6</v>
      </c>
      <c r="B193" s="60" t="s">
        <v>565</v>
      </c>
      <c r="C193" s="61" t="s">
        <v>566</v>
      </c>
      <c r="D193" s="62">
        <v>32175</v>
      </c>
      <c r="E193" s="64">
        <v>0</v>
      </c>
      <c r="F193" s="65">
        <v>42394</v>
      </c>
      <c r="G193" s="66" t="s">
        <v>385</v>
      </c>
      <c r="H193" s="66" t="s">
        <v>137</v>
      </c>
      <c r="I193" s="67" t="s">
        <v>122</v>
      </c>
      <c r="J193" s="67" t="s">
        <v>119</v>
      </c>
      <c r="K193" s="67">
        <v>0</v>
      </c>
      <c r="L193" s="67" t="s">
        <v>117</v>
      </c>
      <c r="M193" s="67">
        <v>1</v>
      </c>
      <c r="N193" s="67"/>
      <c r="O193" s="68" t="s">
        <v>118</v>
      </c>
      <c r="P193" s="69" t="s">
        <v>119</v>
      </c>
      <c r="Q193" s="69"/>
      <c r="R193" s="70">
        <v>0</v>
      </c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155">
        <f t="shared" si="77"/>
        <v>6</v>
      </c>
      <c r="BC193" s="156">
        <v>6</v>
      </c>
      <c r="BD193" s="157">
        <f t="shared" si="78"/>
        <v>0</v>
      </c>
      <c r="BE193" s="155">
        <f t="shared" si="79"/>
        <v>0</v>
      </c>
      <c r="BF193" s="157">
        <f t="shared" si="80"/>
        <v>0</v>
      </c>
      <c r="BG193" s="155">
        <f t="shared" si="81"/>
        <v>0</v>
      </c>
      <c r="BH193" s="155"/>
      <c r="BI193" s="157">
        <f t="shared" si="72"/>
        <v>48</v>
      </c>
      <c r="BJ193" s="157"/>
      <c r="BK193" s="157"/>
      <c r="BL193" s="157"/>
      <c r="BM193" s="161" t="e">
        <v>#NAME?</v>
      </c>
      <c r="BN193" s="162" t="e">
        <f t="shared" si="82"/>
        <v>#NAME?</v>
      </c>
      <c r="BO193" s="163">
        <f t="shared" si="83"/>
        <v>0</v>
      </c>
      <c r="BP193" s="164" t="e">
        <f t="shared" si="84"/>
        <v>#NAME?</v>
      </c>
      <c r="BQ193" s="165" t="e">
        <v>#NAME?</v>
      </c>
      <c r="BR193" s="166"/>
      <c r="BS193" s="167" t="str">
        <f t="shared" si="85"/>
        <v xml:space="preserve"> </v>
      </c>
      <c r="BT193" s="168" t="str">
        <f t="shared" si="86"/>
        <v/>
      </c>
      <c r="BU193" s="168" t="str">
        <f t="shared" si="73"/>
        <v/>
      </c>
      <c r="BV193" s="168" t="str">
        <f t="shared" si="74"/>
        <v/>
      </c>
      <c r="BW193" s="169" t="str">
        <f t="shared" si="75"/>
        <v/>
      </c>
      <c r="BX193" s="165" t="e">
        <v>#NAME?</v>
      </c>
      <c r="BY193" s="157"/>
      <c r="BZ193" s="170" t="e">
        <v>#NAME?</v>
      </c>
      <c r="CA193" s="170" t="e">
        <v>#NAME?</v>
      </c>
      <c r="CB193" s="157"/>
      <c r="CC193" s="170" t="e">
        <v>#NAME?</v>
      </c>
      <c r="CD193" s="171" t="e">
        <f t="shared" si="87"/>
        <v>#NAME?</v>
      </c>
      <c r="CE193" s="157" t="e">
        <f t="shared" si="88"/>
        <v>#NAME?</v>
      </c>
      <c r="CF193" s="165" t="e">
        <f t="shared" si="89"/>
        <v>#NAME?</v>
      </c>
      <c r="CG193" s="172" t="e">
        <v>#NAME?</v>
      </c>
      <c r="CH193" s="172" t="e">
        <v>#NAME?</v>
      </c>
      <c r="CI193" s="173" t="e">
        <v>#NAME?</v>
      </c>
      <c r="CJ193" s="173"/>
      <c r="CK193" s="172" t="e">
        <v>#NAME?</v>
      </c>
      <c r="CL193" s="172" t="e">
        <v>#NAME?</v>
      </c>
      <c r="CM193" s="173" t="e">
        <f t="shared" si="90"/>
        <v>#NAME?</v>
      </c>
      <c r="CN193" s="172">
        <f t="shared" si="91"/>
        <v>8.5714285714285712</v>
      </c>
      <c r="CO193" s="173">
        <f t="shared" si="76"/>
        <v>0</v>
      </c>
      <c r="CP193" s="174">
        <f t="shared" si="92"/>
        <v>5</v>
      </c>
      <c r="CQ193" s="172" t="e">
        <f t="shared" si="99"/>
        <v>#NAME?</v>
      </c>
      <c r="CR193" s="173"/>
      <c r="CS193" s="175" t="e">
        <f t="shared" si="93"/>
        <v>#NAME?</v>
      </c>
      <c r="CT193" s="173" t="e">
        <f t="shared" si="94"/>
        <v>#NAME?</v>
      </c>
      <c r="CU193" s="173" t="e">
        <f t="shared" si="95"/>
        <v>#NAME?</v>
      </c>
      <c r="CV193" s="172" t="e">
        <f t="shared" si="96"/>
        <v>#NAME?</v>
      </c>
      <c r="CW193" s="173" t="e">
        <v>#NAME?</v>
      </c>
      <c r="CX193" s="173" t="e">
        <f t="shared" si="97"/>
        <v>#NAME?</v>
      </c>
      <c r="CY193" s="176">
        <f t="shared" si="98"/>
        <v>0</v>
      </c>
      <c r="CZ193" s="181" t="e">
        <f t="shared" si="69"/>
        <v>#NAME?</v>
      </c>
      <c r="DA193" s="182" t="e">
        <f t="shared" si="70"/>
        <v>#NAME?</v>
      </c>
      <c r="DB193" s="183" t="e">
        <f t="shared" si="71"/>
        <v>#NAME?</v>
      </c>
      <c r="DF193" s="180" t="e">
        <f t="shared" si="100"/>
        <v>#NAME?</v>
      </c>
    </row>
    <row r="194" spans="1:110">
      <c r="A194" s="73" t="s">
        <v>6</v>
      </c>
      <c r="B194" s="60" t="s">
        <v>567</v>
      </c>
      <c r="C194" s="61" t="s">
        <v>568</v>
      </c>
      <c r="D194" s="62">
        <v>31326</v>
      </c>
      <c r="E194" s="64">
        <v>0</v>
      </c>
      <c r="F194" s="65">
        <v>42394</v>
      </c>
      <c r="G194" s="66" t="s">
        <v>385</v>
      </c>
      <c r="H194" s="66" t="s">
        <v>137</v>
      </c>
      <c r="I194" s="67" t="s">
        <v>122</v>
      </c>
      <c r="J194" s="67" t="s">
        <v>119</v>
      </c>
      <c r="K194" s="67">
        <v>0</v>
      </c>
      <c r="L194" s="67" t="s">
        <v>117</v>
      </c>
      <c r="M194" s="67">
        <v>1</v>
      </c>
      <c r="N194" s="67"/>
      <c r="O194" s="68" t="s">
        <v>118</v>
      </c>
      <c r="P194" s="69" t="s">
        <v>119</v>
      </c>
      <c r="Q194" s="69"/>
      <c r="R194" s="70">
        <v>0</v>
      </c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155">
        <f t="shared" si="77"/>
        <v>6</v>
      </c>
      <c r="BC194" s="156">
        <v>6</v>
      </c>
      <c r="BD194" s="157">
        <f t="shared" si="78"/>
        <v>0</v>
      </c>
      <c r="BE194" s="155">
        <f t="shared" si="79"/>
        <v>0</v>
      </c>
      <c r="BF194" s="157">
        <f t="shared" si="80"/>
        <v>0</v>
      </c>
      <c r="BG194" s="155">
        <f t="shared" si="81"/>
        <v>0</v>
      </c>
      <c r="BH194" s="155"/>
      <c r="BI194" s="157">
        <f t="shared" si="72"/>
        <v>48</v>
      </c>
      <c r="BJ194" s="157"/>
      <c r="BK194" s="157"/>
      <c r="BL194" s="157"/>
      <c r="BM194" s="161" t="e">
        <v>#NAME?</v>
      </c>
      <c r="BN194" s="162" t="e">
        <f t="shared" si="82"/>
        <v>#NAME?</v>
      </c>
      <c r="BO194" s="163">
        <f t="shared" si="83"/>
        <v>0</v>
      </c>
      <c r="BP194" s="164" t="e">
        <f t="shared" si="84"/>
        <v>#NAME?</v>
      </c>
      <c r="BQ194" s="165" t="e">
        <v>#NAME?</v>
      </c>
      <c r="BR194" s="166"/>
      <c r="BS194" s="167" t="str">
        <f t="shared" si="85"/>
        <v xml:space="preserve"> </v>
      </c>
      <c r="BT194" s="168" t="str">
        <f t="shared" si="86"/>
        <v/>
      </c>
      <c r="BU194" s="168" t="str">
        <f t="shared" si="73"/>
        <v/>
      </c>
      <c r="BV194" s="168" t="str">
        <f t="shared" si="74"/>
        <v/>
      </c>
      <c r="BW194" s="169" t="str">
        <f t="shared" si="75"/>
        <v/>
      </c>
      <c r="BX194" s="165" t="e">
        <v>#NAME?</v>
      </c>
      <c r="BY194" s="157"/>
      <c r="BZ194" s="170" t="e">
        <v>#NAME?</v>
      </c>
      <c r="CA194" s="170" t="e">
        <v>#NAME?</v>
      </c>
      <c r="CB194" s="157"/>
      <c r="CC194" s="170" t="e">
        <v>#NAME?</v>
      </c>
      <c r="CD194" s="171" t="e">
        <f t="shared" si="87"/>
        <v>#NAME?</v>
      </c>
      <c r="CE194" s="157" t="e">
        <f t="shared" si="88"/>
        <v>#NAME?</v>
      </c>
      <c r="CF194" s="165" t="e">
        <f t="shared" si="89"/>
        <v>#NAME?</v>
      </c>
      <c r="CG194" s="172" t="e">
        <v>#NAME?</v>
      </c>
      <c r="CH194" s="172" t="e">
        <v>#NAME?</v>
      </c>
      <c r="CI194" s="173" t="e">
        <v>#NAME?</v>
      </c>
      <c r="CJ194" s="173"/>
      <c r="CK194" s="172" t="e">
        <v>#NAME?</v>
      </c>
      <c r="CL194" s="172" t="e">
        <v>#NAME?</v>
      </c>
      <c r="CM194" s="173" t="e">
        <f t="shared" si="90"/>
        <v>#NAME?</v>
      </c>
      <c r="CN194" s="172">
        <f t="shared" si="91"/>
        <v>8.5714285714285712</v>
      </c>
      <c r="CO194" s="173">
        <f t="shared" si="76"/>
        <v>0</v>
      </c>
      <c r="CP194" s="174">
        <f t="shared" si="92"/>
        <v>5</v>
      </c>
      <c r="CQ194" s="172" t="e">
        <f t="shared" si="99"/>
        <v>#NAME?</v>
      </c>
      <c r="CR194" s="173"/>
      <c r="CS194" s="175" t="e">
        <f t="shared" si="93"/>
        <v>#NAME?</v>
      </c>
      <c r="CT194" s="173" t="e">
        <f t="shared" si="94"/>
        <v>#NAME?</v>
      </c>
      <c r="CU194" s="173" t="e">
        <f t="shared" si="95"/>
        <v>#NAME?</v>
      </c>
      <c r="CV194" s="172" t="e">
        <f t="shared" si="96"/>
        <v>#NAME?</v>
      </c>
      <c r="CW194" s="173" t="e">
        <v>#NAME?</v>
      </c>
      <c r="CX194" s="173" t="e">
        <f t="shared" si="97"/>
        <v>#NAME?</v>
      </c>
      <c r="CY194" s="176">
        <f t="shared" si="98"/>
        <v>0</v>
      </c>
      <c r="CZ194" s="181" t="e">
        <f t="shared" si="69"/>
        <v>#NAME?</v>
      </c>
      <c r="DA194" s="182" t="e">
        <f t="shared" si="70"/>
        <v>#NAME?</v>
      </c>
      <c r="DB194" s="183" t="e">
        <f t="shared" si="71"/>
        <v>#NAME?</v>
      </c>
      <c r="DF194" s="180" t="e">
        <f t="shared" si="100"/>
        <v>#NAME?</v>
      </c>
    </row>
    <row r="195" spans="1:110">
      <c r="A195" s="73" t="s">
        <v>6</v>
      </c>
      <c r="B195" s="60" t="s">
        <v>569</v>
      </c>
      <c r="C195" s="61" t="s">
        <v>570</v>
      </c>
      <c r="D195" s="62">
        <v>23045</v>
      </c>
      <c r="E195" s="64">
        <v>0</v>
      </c>
      <c r="F195" s="65">
        <v>42315</v>
      </c>
      <c r="G195" s="66" t="s">
        <v>112</v>
      </c>
      <c r="H195" s="66" t="s">
        <v>137</v>
      </c>
      <c r="I195" s="67" t="s">
        <v>114</v>
      </c>
      <c r="J195" s="67" t="s">
        <v>115</v>
      </c>
      <c r="K195" s="67" t="s">
        <v>571</v>
      </c>
      <c r="L195" s="67" t="s">
        <v>117</v>
      </c>
      <c r="M195" s="67">
        <v>1</v>
      </c>
      <c r="N195" s="67"/>
      <c r="O195" s="68" t="s">
        <v>118</v>
      </c>
      <c r="P195" s="69" t="s">
        <v>119</v>
      </c>
      <c r="Q195" s="69"/>
      <c r="R195" s="70">
        <v>0</v>
      </c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155">
        <f t="shared" si="77"/>
        <v>24</v>
      </c>
      <c r="BC195" s="156">
        <v>24</v>
      </c>
      <c r="BD195" s="157">
        <f t="shared" si="78"/>
        <v>0</v>
      </c>
      <c r="BE195" s="155">
        <f t="shared" si="79"/>
        <v>0</v>
      </c>
      <c r="BF195" s="157">
        <f t="shared" si="80"/>
        <v>0</v>
      </c>
      <c r="BG195" s="155">
        <f t="shared" si="81"/>
        <v>0</v>
      </c>
      <c r="BH195" s="155"/>
      <c r="BI195" s="157">
        <f t="shared" si="72"/>
        <v>192</v>
      </c>
      <c r="BJ195" s="157"/>
      <c r="BK195" s="157"/>
      <c r="BL195" s="157"/>
      <c r="BM195" s="161" t="e">
        <v>#NAME?</v>
      </c>
      <c r="BN195" s="162" t="e">
        <f t="shared" si="82"/>
        <v>#NAME?</v>
      </c>
      <c r="BO195" s="163">
        <f t="shared" si="83"/>
        <v>0</v>
      </c>
      <c r="BP195" s="164" t="e">
        <f t="shared" si="84"/>
        <v>#NAME?</v>
      </c>
      <c r="BQ195" s="165" t="e">
        <v>#NAME?</v>
      </c>
      <c r="BR195" s="166"/>
      <c r="BS195" s="167" t="str">
        <f t="shared" si="85"/>
        <v xml:space="preserve"> </v>
      </c>
      <c r="BT195" s="168" t="str">
        <f t="shared" si="86"/>
        <v/>
      </c>
      <c r="BU195" s="168" t="str">
        <f t="shared" si="73"/>
        <v/>
      </c>
      <c r="BV195" s="168" t="str">
        <f t="shared" si="74"/>
        <v/>
      </c>
      <c r="BW195" s="169" t="str">
        <f t="shared" si="75"/>
        <v/>
      </c>
      <c r="BX195" s="165" t="e">
        <v>#NAME?</v>
      </c>
      <c r="BY195" s="157"/>
      <c r="BZ195" s="170" t="e">
        <v>#NAME?</v>
      </c>
      <c r="CA195" s="170" t="e">
        <v>#NAME?</v>
      </c>
      <c r="CB195" s="157"/>
      <c r="CC195" s="170" t="e">
        <v>#NAME?</v>
      </c>
      <c r="CD195" s="171" t="e">
        <f t="shared" si="87"/>
        <v>#NAME?</v>
      </c>
      <c r="CE195" s="157" t="e">
        <f t="shared" si="88"/>
        <v>#NAME?</v>
      </c>
      <c r="CF195" s="165" t="e">
        <f t="shared" si="89"/>
        <v>#NAME?</v>
      </c>
      <c r="CG195" s="172" t="e">
        <v>#NAME?</v>
      </c>
      <c r="CH195" s="172" t="e">
        <v>#NAME?</v>
      </c>
      <c r="CI195" s="173" t="e">
        <v>#NAME?</v>
      </c>
      <c r="CJ195" s="173"/>
      <c r="CK195" s="172" t="e">
        <v>#NAME?</v>
      </c>
      <c r="CL195" s="172" t="e">
        <v>#NAME?</v>
      </c>
      <c r="CM195" s="173" t="e">
        <f t="shared" si="90"/>
        <v>#NAME?</v>
      </c>
      <c r="CN195" s="172">
        <f t="shared" si="91"/>
        <v>32</v>
      </c>
      <c r="CO195" s="173">
        <f t="shared" si="76"/>
        <v>0</v>
      </c>
      <c r="CP195" s="174">
        <f t="shared" si="92"/>
        <v>5</v>
      </c>
      <c r="CQ195" s="172" t="e">
        <f t="shared" si="99"/>
        <v>#NAME?</v>
      </c>
      <c r="CR195" s="173"/>
      <c r="CS195" s="175" t="e">
        <f t="shared" si="93"/>
        <v>#NAME?</v>
      </c>
      <c r="CT195" s="173" t="e">
        <f t="shared" si="94"/>
        <v>#NAME?</v>
      </c>
      <c r="CU195" s="173" t="e">
        <f t="shared" si="95"/>
        <v>#NAME?</v>
      </c>
      <c r="CV195" s="172" t="e">
        <f t="shared" si="96"/>
        <v>#NAME?</v>
      </c>
      <c r="CW195" s="173" t="e">
        <v>#NAME?</v>
      </c>
      <c r="CX195" s="173" t="e">
        <f t="shared" si="97"/>
        <v>#NAME?</v>
      </c>
      <c r="CY195" s="176">
        <f t="shared" si="98"/>
        <v>0</v>
      </c>
      <c r="CZ195" s="181" t="e">
        <f t="shared" si="69"/>
        <v>#NAME?</v>
      </c>
      <c r="DA195" s="182" t="e">
        <f t="shared" si="70"/>
        <v>#NAME?</v>
      </c>
      <c r="DB195" s="183" t="e">
        <f t="shared" si="71"/>
        <v>#NAME?</v>
      </c>
      <c r="DF195" s="180" t="e">
        <f t="shared" si="100"/>
        <v>#NAME?</v>
      </c>
    </row>
    <row r="196" spans="1:110">
      <c r="A196" s="73" t="s">
        <v>6</v>
      </c>
      <c r="B196" s="60" t="s">
        <v>572</v>
      </c>
      <c r="C196" s="61" t="s">
        <v>573</v>
      </c>
      <c r="D196" s="62">
        <v>27104</v>
      </c>
      <c r="E196" s="64">
        <v>0</v>
      </c>
      <c r="F196" s="65">
        <v>42313</v>
      </c>
      <c r="G196" s="66" t="s">
        <v>112</v>
      </c>
      <c r="H196" s="66" t="s">
        <v>113</v>
      </c>
      <c r="I196" s="67" t="s">
        <v>114</v>
      </c>
      <c r="J196" s="67" t="s">
        <v>138</v>
      </c>
      <c r="K196" s="67" t="s">
        <v>574</v>
      </c>
      <c r="L196" s="67" t="s">
        <v>117</v>
      </c>
      <c r="M196" s="67">
        <v>1</v>
      </c>
      <c r="N196" s="67"/>
      <c r="O196" s="68" t="s">
        <v>118</v>
      </c>
      <c r="P196" s="69" t="s">
        <v>119</v>
      </c>
      <c r="Q196" s="69"/>
      <c r="R196" s="70">
        <v>0</v>
      </c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155">
        <f t="shared" si="77"/>
        <v>24</v>
      </c>
      <c r="BC196" s="156">
        <v>24</v>
      </c>
      <c r="BD196" s="157">
        <f t="shared" si="78"/>
        <v>0</v>
      </c>
      <c r="BE196" s="155">
        <f t="shared" si="79"/>
        <v>0</v>
      </c>
      <c r="BF196" s="157">
        <f t="shared" si="80"/>
        <v>0</v>
      </c>
      <c r="BG196" s="155">
        <f t="shared" si="81"/>
        <v>0</v>
      </c>
      <c r="BH196" s="155"/>
      <c r="BI196" s="157">
        <f t="shared" si="72"/>
        <v>192</v>
      </c>
      <c r="BJ196" s="157"/>
      <c r="BK196" s="157"/>
      <c r="BL196" s="157"/>
      <c r="BM196" s="161" t="e">
        <v>#NAME?</v>
      </c>
      <c r="BN196" s="162" t="e">
        <f t="shared" si="82"/>
        <v>#NAME?</v>
      </c>
      <c r="BO196" s="163">
        <f t="shared" si="83"/>
        <v>0</v>
      </c>
      <c r="BP196" s="164" t="e">
        <f t="shared" si="84"/>
        <v>#NAME?</v>
      </c>
      <c r="BQ196" s="165" t="e">
        <v>#NAME?</v>
      </c>
      <c r="BR196" s="166"/>
      <c r="BS196" s="167" t="str">
        <f t="shared" si="85"/>
        <v xml:space="preserve"> </v>
      </c>
      <c r="BT196" s="168" t="str">
        <f t="shared" si="86"/>
        <v/>
      </c>
      <c r="BU196" s="168" t="str">
        <f t="shared" si="73"/>
        <v/>
      </c>
      <c r="BV196" s="168" t="str">
        <f t="shared" si="74"/>
        <v/>
      </c>
      <c r="BW196" s="169" t="str">
        <f t="shared" si="75"/>
        <v/>
      </c>
      <c r="BX196" s="165" t="e">
        <v>#NAME?</v>
      </c>
      <c r="BY196" s="157"/>
      <c r="BZ196" s="170" t="e">
        <v>#NAME?</v>
      </c>
      <c r="CA196" s="170" t="e">
        <v>#NAME?</v>
      </c>
      <c r="CB196" s="157"/>
      <c r="CC196" s="170" t="e">
        <v>#NAME?</v>
      </c>
      <c r="CD196" s="171" t="e">
        <f t="shared" si="87"/>
        <v>#NAME?</v>
      </c>
      <c r="CE196" s="157" t="e">
        <f t="shared" si="88"/>
        <v>#NAME?</v>
      </c>
      <c r="CF196" s="165" t="e">
        <f t="shared" si="89"/>
        <v>#NAME?</v>
      </c>
      <c r="CG196" s="172" t="e">
        <v>#NAME?</v>
      </c>
      <c r="CH196" s="172" t="e">
        <v>#NAME?</v>
      </c>
      <c r="CI196" s="173" t="e">
        <v>#NAME?</v>
      </c>
      <c r="CJ196" s="173"/>
      <c r="CK196" s="172" t="e">
        <v>#NAME?</v>
      </c>
      <c r="CL196" s="172" t="e">
        <v>#NAME?</v>
      </c>
      <c r="CM196" s="173" t="e">
        <f t="shared" si="90"/>
        <v>#NAME?</v>
      </c>
      <c r="CN196" s="172">
        <f t="shared" si="91"/>
        <v>32</v>
      </c>
      <c r="CO196" s="173">
        <f t="shared" si="76"/>
        <v>0</v>
      </c>
      <c r="CP196" s="174">
        <f t="shared" si="92"/>
        <v>5</v>
      </c>
      <c r="CQ196" s="172" t="e">
        <f t="shared" si="99"/>
        <v>#NAME?</v>
      </c>
      <c r="CR196" s="173"/>
      <c r="CS196" s="175" t="e">
        <f t="shared" si="93"/>
        <v>#NAME?</v>
      </c>
      <c r="CT196" s="173" t="e">
        <f t="shared" si="94"/>
        <v>#NAME?</v>
      </c>
      <c r="CU196" s="173" t="e">
        <f t="shared" si="95"/>
        <v>#NAME?</v>
      </c>
      <c r="CV196" s="172" t="e">
        <f t="shared" si="96"/>
        <v>#NAME?</v>
      </c>
      <c r="CW196" s="173" t="e">
        <v>#NAME?</v>
      </c>
      <c r="CX196" s="173" t="e">
        <f t="shared" si="97"/>
        <v>#NAME?</v>
      </c>
      <c r="CY196" s="176">
        <f t="shared" si="98"/>
        <v>0</v>
      </c>
      <c r="CZ196" s="181" t="e">
        <f t="shared" si="69"/>
        <v>#NAME?</v>
      </c>
      <c r="DA196" s="182" t="e">
        <f t="shared" si="70"/>
        <v>#NAME?</v>
      </c>
      <c r="DB196" s="183" t="e">
        <f t="shared" si="71"/>
        <v>#NAME?</v>
      </c>
      <c r="DF196" s="180" t="e">
        <f t="shared" si="100"/>
        <v>#NAME?</v>
      </c>
    </row>
    <row r="197" spans="1:110">
      <c r="A197" s="73" t="s">
        <v>6</v>
      </c>
      <c r="B197" s="60" t="s">
        <v>575</v>
      </c>
      <c r="C197" s="61" t="s">
        <v>576</v>
      </c>
      <c r="D197" s="62">
        <v>30980</v>
      </c>
      <c r="E197" s="64">
        <v>0</v>
      </c>
      <c r="F197" s="65">
        <v>42338</v>
      </c>
      <c r="G197" s="66" t="s">
        <v>112</v>
      </c>
      <c r="H197" s="66" t="s">
        <v>137</v>
      </c>
      <c r="I197" s="67" t="s">
        <v>122</v>
      </c>
      <c r="J197" s="67" t="s">
        <v>119</v>
      </c>
      <c r="K197" s="67">
        <v>0</v>
      </c>
      <c r="L197" s="67" t="s">
        <v>117</v>
      </c>
      <c r="M197" s="67">
        <v>1</v>
      </c>
      <c r="N197" s="67"/>
      <c r="O197" s="68" t="s">
        <v>118</v>
      </c>
      <c r="P197" s="69" t="s">
        <v>119</v>
      </c>
      <c r="Q197" s="69"/>
      <c r="R197" s="70">
        <v>0</v>
      </c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70"/>
      <c r="BB197" s="155">
        <f t="shared" si="77"/>
        <v>25</v>
      </c>
      <c r="BC197" s="156">
        <v>25</v>
      </c>
      <c r="BD197" s="157">
        <f t="shared" si="78"/>
        <v>0</v>
      </c>
      <c r="BE197" s="155">
        <f t="shared" si="79"/>
        <v>0</v>
      </c>
      <c r="BF197" s="157">
        <f t="shared" si="80"/>
        <v>0</v>
      </c>
      <c r="BG197" s="155">
        <f t="shared" si="81"/>
        <v>0</v>
      </c>
      <c r="BH197" s="155"/>
      <c r="BI197" s="157">
        <f t="shared" si="72"/>
        <v>200</v>
      </c>
      <c r="BJ197" s="157"/>
      <c r="BK197" s="157"/>
      <c r="BL197" s="157"/>
      <c r="BM197" s="161" t="e">
        <v>#NAME?</v>
      </c>
      <c r="BN197" s="162" t="e">
        <f t="shared" si="82"/>
        <v>#NAME?</v>
      </c>
      <c r="BO197" s="163">
        <f t="shared" si="83"/>
        <v>0</v>
      </c>
      <c r="BP197" s="164" t="e">
        <f t="shared" si="84"/>
        <v>#NAME?</v>
      </c>
      <c r="BQ197" s="165" t="e">
        <v>#NAME?</v>
      </c>
      <c r="BR197" s="166"/>
      <c r="BS197" s="167" t="str">
        <f t="shared" si="85"/>
        <v xml:space="preserve"> </v>
      </c>
      <c r="BT197" s="168" t="str">
        <f t="shared" si="86"/>
        <v/>
      </c>
      <c r="BU197" s="168" t="str">
        <f t="shared" si="73"/>
        <v/>
      </c>
      <c r="BV197" s="168" t="str">
        <f t="shared" si="74"/>
        <v/>
      </c>
      <c r="BW197" s="169" t="str">
        <f t="shared" si="75"/>
        <v/>
      </c>
      <c r="BX197" s="165" t="e">
        <v>#NAME?</v>
      </c>
      <c r="BY197" s="157"/>
      <c r="BZ197" s="170" t="e">
        <v>#NAME?</v>
      </c>
      <c r="CA197" s="170" t="e">
        <v>#NAME?</v>
      </c>
      <c r="CB197" s="157"/>
      <c r="CC197" s="170" t="e">
        <v>#NAME?</v>
      </c>
      <c r="CD197" s="171" t="e">
        <f t="shared" si="87"/>
        <v>#NAME?</v>
      </c>
      <c r="CE197" s="157" t="e">
        <f t="shared" si="88"/>
        <v>#NAME?</v>
      </c>
      <c r="CF197" s="165" t="e">
        <f t="shared" si="89"/>
        <v>#NAME?</v>
      </c>
      <c r="CG197" s="172" t="e">
        <v>#NAME?</v>
      </c>
      <c r="CH197" s="172" t="e">
        <v>#NAME?</v>
      </c>
      <c r="CI197" s="173" t="e">
        <v>#NAME?</v>
      </c>
      <c r="CJ197" s="173"/>
      <c r="CK197" s="172" t="e">
        <v>#NAME?</v>
      </c>
      <c r="CL197" s="172" t="e">
        <v>#NAME?</v>
      </c>
      <c r="CM197" s="173" t="e">
        <f t="shared" si="90"/>
        <v>#NAME?</v>
      </c>
      <c r="CN197" s="172">
        <f t="shared" si="91"/>
        <v>33.333333333333329</v>
      </c>
      <c r="CO197" s="173">
        <f t="shared" si="76"/>
        <v>0</v>
      </c>
      <c r="CP197" s="174">
        <f t="shared" si="92"/>
        <v>5</v>
      </c>
      <c r="CQ197" s="172" t="e">
        <f t="shared" si="99"/>
        <v>#NAME?</v>
      </c>
      <c r="CR197" s="173"/>
      <c r="CS197" s="175" t="e">
        <f t="shared" si="93"/>
        <v>#NAME?</v>
      </c>
      <c r="CT197" s="173" t="e">
        <f t="shared" si="94"/>
        <v>#NAME?</v>
      </c>
      <c r="CU197" s="173" t="e">
        <f t="shared" si="95"/>
        <v>#NAME?</v>
      </c>
      <c r="CV197" s="172" t="e">
        <f t="shared" si="96"/>
        <v>#NAME?</v>
      </c>
      <c r="CW197" s="173" t="e">
        <v>#NAME?</v>
      </c>
      <c r="CX197" s="173" t="e">
        <f t="shared" si="97"/>
        <v>#NAME?</v>
      </c>
      <c r="CY197" s="176">
        <f t="shared" si="98"/>
        <v>0</v>
      </c>
      <c r="CZ197" s="181" t="e">
        <f t="shared" si="69"/>
        <v>#NAME?</v>
      </c>
      <c r="DA197" s="182" t="e">
        <f t="shared" si="70"/>
        <v>#NAME?</v>
      </c>
      <c r="DB197" s="183" t="e">
        <f t="shared" si="71"/>
        <v>#NAME?</v>
      </c>
      <c r="DF197" s="180" t="e">
        <f t="shared" si="100"/>
        <v>#NAME?</v>
      </c>
    </row>
    <row r="198" spans="1:110">
      <c r="A198" s="73" t="s">
        <v>6</v>
      </c>
      <c r="B198" s="60" t="s">
        <v>577</v>
      </c>
      <c r="C198" s="61" t="s">
        <v>578</v>
      </c>
      <c r="D198" s="62">
        <v>31710</v>
      </c>
      <c r="E198" s="64">
        <v>0</v>
      </c>
      <c r="F198" s="65">
        <v>42312</v>
      </c>
      <c r="G198" s="66" t="s">
        <v>112</v>
      </c>
      <c r="H198" s="66" t="s">
        <v>113</v>
      </c>
      <c r="I198" s="67" t="s">
        <v>122</v>
      </c>
      <c r="J198" s="67" t="s">
        <v>119</v>
      </c>
      <c r="K198" s="67">
        <v>0</v>
      </c>
      <c r="L198" s="67" t="s">
        <v>117</v>
      </c>
      <c r="M198" s="67">
        <v>1</v>
      </c>
      <c r="N198" s="67"/>
      <c r="O198" s="68" t="s">
        <v>118</v>
      </c>
      <c r="P198" s="69" t="s">
        <v>119</v>
      </c>
      <c r="Q198" s="69"/>
      <c r="R198" s="70">
        <v>0</v>
      </c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  <c r="AE198" s="70"/>
      <c r="AF198" s="70"/>
      <c r="AG198" s="70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155">
        <f t="shared" si="77"/>
        <v>6</v>
      </c>
      <c r="BC198" s="156">
        <v>6</v>
      </c>
      <c r="BD198" s="157">
        <f t="shared" si="78"/>
        <v>0</v>
      </c>
      <c r="BE198" s="155">
        <f t="shared" si="79"/>
        <v>0</v>
      </c>
      <c r="BF198" s="157">
        <f t="shared" si="80"/>
        <v>0</v>
      </c>
      <c r="BG198" s="155">
        <f t="shared" si="81"/>
        <v>0</v>
      </c>
      <c r="BH198" s="155"/>
      <c r="BI198" s="157">
        <f t="shared" si="72"/>
        <v>48</v>
      </c>
      <c r="BJ198" s="157"/>
      <c r="BK198" s="157"/>
      <c r="BL198" s="157"/>
      <c r="BM198" s="161" t="e">
        <v>#NAME?</v>
      </c>
      <c r="BN198" s="162" t="e">
        <f t="shared" si="82"/>
        <v>#NAME?</v>
      </c>
      <c r="BO198" s="163">
        <f t="shared" si="83"/>
        <v>0</v>
      </c>
      <c r="BP198" s="164" t="e">
        <f t="shared" si="84"/>
        <v>#NAME?</v>
      </c>
      <c r="BQ198" s="165" t="e">
        <v>#NAME?</v>
      </c>
      <c r="BR198" s="166"/>
      <c r="BS198" s="167" t="str">
        <f t="shared" si="85"/>
        <v xml:space="preserve"> </v>
      </c>
      <c r="BT198" s="168" t="str">
        <f t="shared" si="86"/>
        <v/>
      </c>
      <c r="BU198" s="168" t="str">
        <f t="shared" si="73"/>
        <v/>
      </c>
      <c r="BV198" s="168" t="str">
        <f t="shared" si="74"/>
        <v/>
      </c>
      <c r="BW198" s="169" t="str">
        <f t="shared" si="75"/>
        <v/>
      </c>
      <c r="BX198" s="165" t="e">
        <v>#NAME?</v>
      </c>
      <c r="BY198" s="157"/>
      <c r="BZ198" s="170" t="e">
        <v>#NAME?</v>
      </c>
      <c r="CA198" s="170" t="e">
        <v>#NAME?</v>
      </c>
      <c r="CB198" s="157"/>
      <c r="CC198" s="170" t="e">
        <v>#NAME?</v>
      </c>
      <c r="CD198" s="171" t="e">
        <f t="shared" si="87"/>
        <v>#NAME?</v>
      </c>
      <c r="CE198" s="157" t="e">
        <f t="shared" si="88"/>
        <v>#NAME?</v>
      </c>
      <c r="CF198" s="165" t="e">
        <f t="shared" si="89"/>
        <v>#NAME?</v>
      </c>
      <c r="CG198" s="172" t="e">
        <v>#NAME?</v>
      </c>
      <c r="CH198" s="172" t="e">
        <v>#NAME?</v>
      </c>
      <c r="CI198" s="173" t="e">
        <v>#NAME?</v>
      </c>
      <c r="CJ198" s="173"/>
      <c r="CK198" s="172" t="e">
        <v>#NAME?</v>
      </c>
      <c r="CL198" s="172" t="e">
        <v>#NAME?</v>
      </c>
      <c r="CM198" s="173" t="e">
        <f t="shared" si="90"/>
        <v>#NAME?</v>
      </c>
      <c r="CN198" s="172">
        <f t="shared" si="91"/>
        <v>8.5714285714285712</v>
      </c>
      <c r="CO198" s="173">
        <f t="shared" si="76"/>
        <v>0</v>
      </c>
      <c r="CP198" s="174">
        <f t="shared" si="92"/>
        <v>5</v>
      </c>
      <c r="CQ198" s="172" t="e">
        <f t="shared" si="99"/>
        <v>#NAME?</v>
      </c>
      <c r="CR198" s="173"/>
      <c r="CS198" s="175" t="e">
        <f t="shared" si="93"/>
        <v>#NAME?</v>
      </c>
      <c r="CT198" s="173" t="e">
        <f t="shared" si="94"/>
        <v>#NAME?</v>
      </c>
      <c r="CU198" s="173" t="e">
        <f t="shared" si="95"/>
        <v>#NAME?</v>
      </c>
      <c r="CV198" s="172" t="e">
        <f t="shared" si="96"/>
        <v>#NAME?</v>
      </c>
      <c r="CW198" s="173" t="e">
        <v>#NAME?</v>
      </c>
      <c r="CX198" s="173" t="e">
        <f t="shared" si="97"/>
        <v>#NAME?</v>
      </c>
      <c r="CY198" s="176">
        <f t="shared" si="98"/>
        <v>0</v>
      </c>
      <c r="CZ198" s="181" t="e">
        <f t="shared" si="69"/>
        <v>#NAME?</v>
      </c>
      <c r="DA198" s="182" t="e">
        <f t="shared" si="70"/>
        <v>#NAME?</v>
      </c>
      <c r="DB198" s="183" t="e">
        <f t="shared" si="71"/>
        <v>#NAME?</v>
      </c>
      <c r="DF198" s="180" t="e">
        <f t="shared" si="100"/>
        <v>#NAME?</v>
      </c>
    </row>
    <row r="199" spans="1:110">
      <c r="A199" s="73" t="s">
        <v>6</v>
      </c>
      <c r="B199" s="60" t="s">
        <v>579</v>
      </c>
      <c r="C199" s="61" t="s">
        <v>580</v>
      </c>
      <c r="D199" s="62">
        <v>33643</v>
      </c>
      <c r="E199" s="64">
        <v>0</v>
      </c>
      <c r="F199" s="65">
        <v>42338</v>
      </c>
      <c r="G199" s="66" t="s">
        <v>112</v>
      </c>
      <c r="H199" s="66" t="s">
        <v>125</v>
      </c>
      <c r="I199" s="67" t="s">
        <v>122</v>
      </c>
      <c r="J199" s="67" t="s">
        <v>119</v>
      </c>
      <c r="K199" s="67">
        <v>0</v>
      </c>
      <c r="L199" s="67" t="s">
        <v>117</v>
      </c>
      <c r="M199" s="67">
        <v>1</v>
      </c>
      <c r="N199" s="67"/>
      <c r="O199" s="68" t="s">
        <v>118</v>
      </c>
      <c r="P199" s="69" t="s">
        <v>119</v>
      </c>
      <c r="Q199" s="69"/>
      <c r="R199" s="70">
        <v>0</v>
      </c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155">
        <f t="shared" si="77"/>
        <v>24</v>
      </c>
      <c r="BC199" s="156">
        <v>24</v>
      </c>
      <c r="BD199" s="157">
        <f t="shared" si="78"/>
        <v>0</v>
      </c>
      <c r="BE199" s="155">
        <f t="shared" si="79"/>
        <v>0</v>
      </c>
      <c r="BF199" s="157">
        <f t="shared" si="80"/>
        <v>0</v>
      </c>
      <c r="BG199" s="155">
        <f t="shared" si="81"/>
        <v>0</v>
      </c>
      <c r="BH199" s="155"/>
      <c r="BI199" s="157">
        <f t="shared" si="72"/>
        <v>192</v>
      </c>
      <c r="BJ199" s="157"/>
      <c r="BK199" s="157"/>
      <c r="BL199" s="157"/>
      <c r="BM199" s="161" t="e">
        <v>#NAME?</v>
      </c>
      <c r="BN199" s="162" t="e">
        <f t="shared" si="82"/>
        <v>#NAME?</v>
      </c>
      <c r="BO199" s="163">
        <f t="shared" si="83"/>
        <v>0</v>
      </c>
      <c r="BP199" s="164" t="e">
        <f t="shared" si="84"/>
        <v>#NAME?</v>
      </c>
      <c r="BQ199" s="165" t="e">
        <v>#NAME?</v>
      </c>
      <c r="BR199" s="166"/>
      <c r="BS199" s="167" t="str">
        <f t="shared" si="85"/>
        <v xml:space="preserve"> </v>
      </c>
      <c r="BT199" s="168" t="str">
        <f t="shared" si="86"/>
        <v/>
      </c>
      <c r="BU199" s="168" t="str">
        <f t="shared" si="73"/>
        <v/>
      </c>
      <c r="BV199" s="168" t="str">
        <f t="shared" si="74"/>
        <v/>
      </c>
      <c r="BW199" s="169" t="str">
        <f t="shared" si="75"/>
        <v/>
      </c>
      <c r="BX199" s="165" t="e">
        <v>#NAME?</v>
      </c>
      <c r="BY199" s="157"/>
      <c r="BZ199" s="170" t="e">
        <v>#NAME?</v>
      </c>
      <c r="CA199" s="170" t="e">
        <v>#NAME?</v>
      </c>
      <c r="CB199" s="157"/>
      <c r="CC199" s="170" t="e">
        <v>#NAME?</v>
      </c>
      <c r="CD199" s="171" t="e">
        <f t="shared" si="87"/>
        <v>#NAME?</v>
      </c>
      <c r="CE199" s="157" t="e">
        <f t="shared" si="88"/>
        <v>#NAME?</v>
      </c>
      <c r="CF199" s="165" t="e">
        <f t="shared" si="89"/>
        <v>#NAME?</v>
      </c>
      <c r="CG199" s="172" t="e">
        <v>#NAME?</v>
      </c>
      <c r="CH199" s="172" t="e">
        <v>#NAME?</v>
      </c>
      <c r="CI199" s="173" t="e">
        <v>#NAME?</v>
      </c>
      <c r="CJ199" s="173"/>
      <c r="CK199" s="172" t="e">
        <v>#NAME?</v>
      </c>
      <c r="CL199" s="172" t="e">
        <v>#NAME?</v>
      </c>
      <c r="CM199" s="173" t="e">
        <f t="shared" si="90"/>
        <v>#NAME?</v>
      </c>
      <c r="CN199" s="172">
        <f t="shared" si="91"/>
        <v>32</v>
      </c>
      <c r="CO199" s="173">
        <f t="shared" si="76"/>
        <v>0</v>
      </c>
      <c r="CP199" s="174">
        <f t="shared" si="92"/>
        <v>5</v>
      </c>
      <c r="CQ199" s="172" t="e">
        <f t="shared" si="99"/>
        <v>#NAME?</v>
      </c>
      <c r="CR199" s="173"/>
      <c r="CS199" s="175" t="e">
        <f t="shared" si="93"/>
        <v>#NAME?</v>
      </c>
      <c r="CT199" s="173" t="e">
        <f t="shared" si="94"/>
        <v>#NAME?</v>
      </c>
      <c r="CU199" s="173" t="e">
        <f t="shared" si="95"/>
        <v>#NAME?</v>
      </c>
      <c r="CV199" s="172" t="e">
        <f t="shared" si="96"/>
        <v>#NAME?</v>
      </c>
      <c r="CW199" s="173" t="e">
        <v>#NAME?</v>
      </c>
      <c r="CX199" s="173" t="e">
        <f t="shared" si="97"/>
        <v>#NAME?</v>
      </c>
      <c r="CY199" s="176">
        <f t="shared" si="98"/>
        <v>0</v>
      </c>
      <c r="CZ199" s="181" t="e">
        <f t="shared" si="69"/>
        <v>#NAME?</v>
      </c>
      <c r="DA199" s="182" t="e">
        <f t="shared" si="70"/>
        <v>#NAME?</v>
      </c>
      <c r="DB199" s="183" t="e">
        <f t="shared" si="71"/>
        <v>#NAME?</v>
      </c>
      <c r="DF199" s="180" t="e">
        <f t="shared" si="100"/>
        <v>#NAME?</v>
      </c>
    </row>
    <row r="200" spans="1:110">
      <c r="A200" s="73" t="s">
        <v>6</v>
      </c>
      <c r="B200" s="60" t="s">
        <v>581</v>
      </c>
      <c r="C200" s="61" t="s">
        <v>582</v>
      </c>
      <c r="D200" s="62">
        <v>30238</v>
      </c>
      <c r="E200" s="64">
        <v>0</v>
      </c>
      <c r="F200" s="65">
        <v>41286</v>
      </c>
      <c r="G200" s="66" t="s">
        <v>583</v>
      </c>
      <c r="H200" s="66" t="s">
        <v>125</v>
      </c>
      <c r="I200" s="67" t="s">
        <v>122</v>
      </c>
      <c r="J200" s="67" t="s">
        <v>119</v>
      </c>
      <c r="K200" s="67">
        <v>0</v>
      </c>
      <c r="L200" s="67" t="s">
        <v>117</v>
      </c>
      <c r="M200" s="67">
        <v>1</v>
      </c>
      <c r="N200" s="67"/>
      <c r="O200" s="68" t="s">
        <v>118</v>
      </c>
      <c r="P200" s="69" t="s">
        <v>119</v>
      </c>
      <c r="Q200" s="69"/>
      <c r="R200" s="70">
        <v>0</v>
      </c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155">
        <f t="shared" si="77"/>
        <v>24</v>
      </c>
      <c r="BC200" s="156">
        <v>24</v>
      </c>
      <c r="BD200" s="157">
        <f t="shared" si="78"/>
        <v>0</v>
      </c>
      <c r="BE200" s="155">
        <f t="shared" si="79"/>
        <v>0</v>
      </c>
      <c r="BF200" s="157">
        <f t="shared" si="80"/>
        <v>0</v>
      </c>
      <c r="BG200" s="155">
        <f t="shared" si="81"/>
        <v>0</v>
      </c>
      <c r="BH200" s="155"/>
      <c r="BI200" s="157">
        <f t="shared" si="72"/>
        <v>192</v>
      </c>
      <c r="BJ200" s="157"/>
      <c r="BK200" s="157"/>
      <c r="BL200" s="157"/>
      <c r="BM200" s="161" t="e">
        <v>#NAME?</v>
      </c>
      <c r="BN200" s="162" t="e">
        <f t="shared" si="82"/>
        <v>#NAME?</v>
      </c>
      <c r="BO200" s="163">
        <f t="shared" si="83"/>
        <v>0</v>
      </c>
      <c r="BP200" s="164" t="e">
        <f t="shared" si="84"/>
        <v>#NAME?</v>
      </c>
      <c r="BQ200" s="165" t="e">
        <v>#NAME?</v>
      </c>
      <c r="BR200" s="166"/>
      <c r="BS200" s="167" t="str">
        <f t="shared" si="85"/>
        <v xml:space="preserve"> </v>
      </c>
      <c r="BT200" s="168" t="str">
        <f t="shared" si="86"/>
        <v/>
      </c>
      <c r="BU200" s="168" t="str">
        <f t="shared" si="73"/>
        <v/>
      </c>
      <c r="BV200" s="168" t="str">
        <f t="shared" si="74"/>
        <v/>
      </c>
      <c r="BW200" s="169" t="str">
        <f t="shared" si="75"/>
        <v/>
      </c>
      <c r="BX200" s="165" t="e">
        <v>#NAME?</v>
      </c>
      <c r="BY200" s="157"/>
      <c r="BZ200" s="170" t="e">
        <v>#NAME?</v>
      </c>
      <c r="CA200" s="170" t="e">
        <v>#NAME?</v>
      </c>
      <c r="CB200" s="157"/>
      <c r="CC200" s="170" t="e">
        <v>#NAME?</v>
      </c>
      <c r="CD200" s="171" t="e">
        <f t="shared" si="87"/>
        <v>#NAME?</v>
      </c>
      <c r="CE200" s="157" t="e">
        <f t="shared" si="88"/>
        <v>#NAME?</v>
      </c>
      <c r="CF200" s="165" t="e">
        <f t="shared" si="89"/>
        <v>#NAME?</v>
      </c>
      <c r="CG200" s="172" t="e">
        <v>#NAME?</v>
      </c>
      <c r="CH200" s="172" t="e">
        <v>#NAME?</v>
      </c>
      <c r="CI200" s="173" t="e">
        <v>#NAME?</v>
      </c>
      <c r="CJ200" s="173"/>
      <c r="CK200" s="172" t="e">
        <v>#NAME?</v>
      </c>
      <c r="CL200" s="172" t="e">
        <v>#NAME?</v>
      </c>
      <c r="CM200" s="173" t="e">
        <f t="shared" si="90"/>
        <v>#NAME?</v>
      </c>
      <c r="CN200" s="172">
        <f t="shared" si="91"/>
        <v>32</v>
      </c>
      <c r="CO200" s="173">
        <f t="shared" si="76"/>
        <v>0</v>
      </c>
      <c r="CP200" s="174">
        <f t="shared" si="92"/>
        <v>5</v>
      </c>
      <c r="CQ200" s="172" t="e">
        <f t="shared" si="99"/>
        <v>#NAME?</v>
      </c>
      <c r="CR200" s="173"/>
      <c r="CS200" s="175" t="e">
        <f t="shared" si="93"/>
        <v>#NAME?</v>
      </c>
      <c r="CT200" s="173" t="e">
        <f t="shared" si="94"/>
        <v>#NAME?</v>
      </c>
      <c r="CU200" s="173" t="e">
        <f t="shared" si="95"/>
        <v>#NAME?</v>
      </c>
      <c r="CV200" s="172" t="e">
        <f t="shared" si="96"/>
        <v>#NAME?</v>
      </c>
      <c r="CW200" s="173" t="e">
        <v>#NAME?</v>
      </c>
      <c r="CX200" s="173" t="e">
        <f t="shared" si="97"/>
        <v>#NAME?</v>
      </c>
      <c r="CY200" s="176">
        <f t="shared" si="98"/>
        <v>0</v>
      </c>
      <c r="CZ200" s="181" t="e">
        <f t="shared" si="69"/>
        <v>#NAME?</v>
      </c>
      <c r="DA200" s="182" t="e">
        <f t="shared" si="70"/>
        <v>#NAME?</v>
      </c>
      <c r="DB200" s="183" t="e">
        <f t="shared" si="71"/>
        <v>#NAME?</v>
      </c>
      <c r="DF200" s="180" t="e">
        <f t="shared" si="100"/>
        <v>#NAME?</v>
      </c>
    </row>
    <row r="201" spans="1:110">
      <c r="A201" s="73" t="s">
        <v>6</v>
      </c>
      <c r="B201" s="60" t="s">
        <v>584</v>
      </c>
      <c r="C201" s="61" t="s">
        <v>585</v>
      </c>
      <c r="D201" s="62">
        <v>33440</v>
      </c>
      <c r="E201" s="64">
        <v>0</v>
      </c>
      <c r="F201" s="65">
        <v>42322</v>
      </c>
      <c r="G201" s="66" t="s">
        <v>112</v>
      </c>
      <c r="H201" s="66" t="s">
        <v>137</v>
      </c>
      <c r="I201" s="67" t="s">
        <v>122</v>
      </c>
      <c r="J201" s="67" t="s">
        <v>119</v>
      </c>
      <c r="K201" s="67">
        <v>0</v>
      </c>
      <c r="L201" s="67" t="s">
        <v>117</v>
      </c>
      <c r="M201" s="67">
        <v>1</v>
      </c>
      <c r="N201" s="67"/>
      <c r="O201" s="68" t="s">
        <v>118</v>
      </c>
      <c r="P201" s="69" t="s">
        <v>119</v>
      </c>
      <c r="Q201" s="69"/>
      <c r="R201" s="70">
        <v>0</v>
      </c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155">
        <f t="shared" si="77"/>
        <v>12</v>
      </c>
      <c r="BC201" s="156">
        <v>12</v>
      </c>
      <c r="BD201" s="157">
        <f t="shared" si="78"/>
        <v>0</v>
      </c>
      <c r="BE201" s="155">
        <f t="shared" si="79"/>
        <v>0</v>
      </c>
      <c r="BF201" s="157">
        <f t="shared" si="80"/>
        <v>0</v>
      </c>
      <c r="BG201" s="155">
        <f t="shared" si="81"/>
        <v>0</v>
      </c>
      <c r="BH201" s="155"/>
      <c r="BI201" s="157">
        <f t="shared" si="72"/>
        <v>96</v>
      </c>
      <c r="BJ201" s="157"/>
      <c r="BK201" s="157"/>
      <c r="BL201" s="157"/>
      <c r="BM201" s="161" t="e">
        <v>#NAME?</v>
      </c>
      <c r="BN201" s="162" t="e">
        <f t="shared" si="82"/>
        <v>#NAME?</v>
      </c>
      <c r="BO201" s="163">
        <f t="shared" si="83"/>
        <v>0</v>
      </c>
      <c r="BP201" s="164" t="e">
        <f t="shared" si="84"/>
        <v>#NAME?</v>
      </c>
      <c r="BQ201" s="165" t="e">
        <v>#NAME?</v>
      </c>
      <c r="BR201" s="166"/>
      <c r="BS201" s="167" t="str">
        <f t="shared" si="85"/>
        <v xml:space="preserve"> </v>
      </c>
      <c r="BT201" s="168" t="str">
        <f t="shared" si="86"/>
        <v/>
      </c>
      <c r="BU201" s="168" t="str">
        <f t="shared" si="73"/>
        <v/>
      </c>
      <c r="BV201" s="168" t="str">
        <f t="shared" si="74"/>
        <v/>
      </c>
      <c r="BW201" s="169" t="str">
        <f t="shared" si="75"/>
        <v/>
      </c>
      <c r="BX201" s="165" t="e">
        <v>#NAME?</v>
      </c>
      <c r="BY201" s="157"/>
      <c r="BZ201" s="170" t="e">
        <v>#NAME?</v>
      </c>
      <c r="CA201" s="170" t="e">
        <v>#NAME?</v>
      </c>
      <c r="CB201" s="157"/>
      <c r="CC201" s="170" t="e">
        <v>#NAME?</v>
      </c>
      <c r="CD201" s="171" t="e">
        <f t="shared" si="87"/>
        <v>#NAME?</v>
      </c>
      <c r="CE201" s="157" t="e">
        <f t="shared" si="88"/>
        <v>#NAME?</v>
      </c>
      <c r="CF201" s="165" t="e">
        <f t="shared" si="89"/>
        <v>#NAME?</v>
      </c>
      <c r="CG201" s="172" t="e">
        <v>#NAME?</v>
      </c>
      <c r="CH201" s="172" t="e">
        <v>#NAME?</v>
      </c>
      <c r="CI201" s="173" t="e">
        <v>#NAME?</v>
      </c>
      <c r="CJ201" s="173"/>
      <c r="CK201" s="172" t="e">
        <v>#NAME?</v>
      </c>
      <c r="CL201" s="172" t="e">
        <v>#NAME?</v>
      </c>
      <c r="CM201" s="173" t="e">
        <f t="shared" si="90"/>
        <v>#NAME?</v>
      </c>
      <c r="CN201" s="172">
        <f t="shared" si="91"/>
        <v>16</v>
      </c>
      <c r="CO201" s="173">
        <f t="shared" si="76"/>
        <v>0</v>
      </c>
      <c r="CP201" s="174">
        <f t="shared" si="92"/>
        <v>5</v>
      </c>
      <c r="CQ201" s="172" t="e">
        <f t="shared" si="99"/>
        <v>#NAME?</v>
      </c>
      <c r="CR201" s="173"/>
      <c r="CS201" s="175" t="e">
        <f t="shared" si="93"/>
        <v>#NAME?</v>
      </c>
      <c r="CT201" s="173" t="e">
        <f t="shared" si="94"/>
        <v>#NAME?</v>
      </c>
      <c r="CU201" s="173" t="e">
        <f t="shared" si="95"/>
        <v>#NAME?</v>
      </c>
      <c r="CV201" s="172" t="e">
        <f t="shared" si="96"/>
        <v>#NAME?</v>
      </c>
      <c r="CW201" s="173" t="e">
        <v>#NAME?</v>
      </c>
      <c r="CX201" s="173" t="e">
        <f t="shared" si="97"/>
        <v>#NAME?</v>
      </c>
      <c r="CY201" s="176">
        <f t="shared" si="98"/>
        <v>0</v>
      </c>
      <c r="CZ201" s="181" t="e">
        <f t="shared" si="69"/>
        <v>#NAME?</v>
      </c>
      <c r="DA201" s="182" t="e">
        <f t="shared" si="70"/>
        <v>#NAME?</v>
      </c>
      <c r="DB201" s="183" t="e">
        <f t="shared" si="71"/>
        <v>#NAME?</v>
      </c>
      <c r="DF201" s="180" t="e">
        <f t="shared" si="100"/>
        <v>#NAME?</v>
      </c>
    </row>
    <row r="202" spans="1:110">
      <c r="A202" s="73" t="s">
        <v>6</v>
      </c>
      <c r="B202" s="60" t="s">
        <v>586</v>
      </c>
      <c r="C202" s="61" t="s">
        <v>587</v>
      </c>
      <c r="D202" s="62">
        <v>34570</v>
      </c>
      <c r="E202" s="64">
        <v>0</v>
      </c>
      <c r="F202" s="65">
        <v>42321</v>
      </c>
      <c r="G202" s="66" t="s">
        <v>112</v>
      </c>
      <c r="H202" s="66" t="s">
        <v>137</v>
      </c>
      <c r="I202" s="67" t="s">
        <v>122</v>
      </c>
      <c r="J202" s="67" t="s">
        <v>119</v>
      </c>
      <c r="K202" s="67">
        <v>0</v>
      </c>
      <c r="L202" s="67" t="s">
        <v>117</v>
      </c>
      <c r="M202" s="67">
        <v>1</v>
      </c>
      <c r="N202" s="67"/>
      <c r="O202" s="68" t="s">
        <v>118</v>
      </c>
      <c r="P202" s="69" t="s">
        <v>119</v>
      </c>
      <c r="Q202" s="69"/>
      <c r="R202" s="70">
        <v>0</v>
      </c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155">
        <f t="shared" si="77"/>
        <v>24</v>
      </c>
      <c r="BC202" s="156">
        <v>24</v>
      </c>
      <c r="BD202" s="157">
        <f t="shared" si="78"/>
        <v>0</v>
      </c>
      <c r="BE202" s="155">
        <f t="shared" si="79"/>
        <v>0</v>
      </c>
      <c r="BF202" s="157">
        <f t="shared" si="80"/>
        <v>0</v>
      </c>
      <c r="BG202" s="155">
        <f t="shared" si="81"/>
        <v>0</v>
      </c>
      <c r="BH202" s="155"/>
      <c r="BI202" s="157">
        <f t="shared" si="72"/>
        <v>192</v>
      </c>
      <c r="BJ202" s="157"/>
      <c r="BK202" s="157"/>
      <c r="BL202" s="157"/>
      <c r="BM202" s="161" t="e">
        <v>#NAME?</v>
      </c>
      <c r="BN202" s="162" t="e">
        <f t="shared" si="82"/>
        <v>#NAME?</v>
      </c>
      <c r="BO202" s="163">
        <f t="shared" si="83"/>
        <v>0</v>
      </c>
      <c r="BP202" s="164" t="e">
        <f t="shared" si="84"/>
        <v>#NAME?</v>
      </c>
      <c r="BQ202" s="165" t="e">
        <v>#NAME?</v>
      </c>
      <c r="BR202" s="166"/>
      <c r="BS202" s="167" t="str">
        <f t="shared" si="85"/>
        <v xml:space="preserve"> </v>
      </c>
      <c r="BT202" s="168" t="str">
        <f t="shared" si="86"/>
        <v/>
      </c>
      <c r="BU202" s="168" t="str">
        <f t="shared" si="73"/>
        <v/>
      </c>
      <c r="BV202" s="168" t="str">
        <f t="shared" si="74"/>
        <v/>
      </c>
      <c r="BW202" s="169" t="str">
        <f t="shared" si="75"/>
        <v/>
      </c>
      <c r="BX202" s="165" t="e">
        <v>#NAME?</v>
      </c>
      <c r="BY202" s="157"/>
      <c r="BZ202" s="170" t="e">
        <v>#NAME?</v>
      </c>
      <c r="CA202" s="170" t="e">
        <v>#NAME?</v>
      </c>
      <c r="CB202" s="157"/>
      <c r="CC202" s="170" t="e">
        <v>#NAME?</v>
      </c>
      <c r="CD202" s="171" t="e">
        <f t="shared" si="87"/>
        <v>#NAME?</v>
      </c>
      <c r="CE202" s="157" t="e">
        <f t="shared" si="88"/>
        <v>#NAME?</v>
      </c>
      <c r="CF202" s="165" t="e">
        <f t="shared" si="89"/>
        <v>#NAME?</v>
      </c>
      <c r="CG202" s="172" t="e">
        <v>#NAME?</v>
      </c>
      <c r="CH202" s="172" t="e">
        <v>#NAME?</v>
      </c>
      <c r="CI202" s="173" t="e">
        <v>#NAME?</v>
      </c>
      <c r="CJ202" s="173"/>
      <c r="CK202" s="172" t="e">
        <v>#NAME?</v>
      </c>
      <c r="CL202" s="172" t="e">
        <v>#NAME?</v>
      </c>
      <c r="CM202" s="173" t="e">
        <f t="shared" si="90"/>
        <v>#NAME?</v>
      </c>
      <c r="CN202" s="172">
        <f t="shared" si="91"/>
        <v>32</v>
      </c>
      <c r="CO202" s="173">
        <f t="shared" si="76"/>
        <v>0</v>
      </c>
      <c r="CP202" s="174">
        <f t="shared" si="92"/>
        <v>5</v>
      </c>
      <c r="CQ202" s="172" t="e">
        <f t="shared" si="99"/>
        <v>#NAME?</v>
      </c>
      <c r="CR202" s="173"/>
      <c r="CS202" s="175" t="e">
        <f t="shared" si="93"/>
        <v>#NAME?</v>
      </c>
      <c r="CT202" s="173" t="e">
        <f t="shared" si="94"/>
        <v>#NAME?</v>
      </c>
      <c r="CU202" s="173" t="e">
        <f t="shared" si="95"/>
        <v>#NAME?</v>
      </c>
      <c r="CV202" s="172" t="e">
        <f t="shared" si="96"/>
        <v>#NAME?</v>
      </c>
      <c r="CW202" s="173" t="e">
        <v>#NAME?</v>
      </c>
      <c r="CX202" s="173" t="e">
        <f t="shared" si="97"/>
        <v>#NAME?</v>
      </c>
      <c r="CY202" s="176">
        <f t="shared" si="98"/>
        <v>0</v>
      </c>
      <c r="CZ202" s="181" t="e">
        <f t="shared" si="69"/>
        <v>#NAME?</v>
      </c>
      <c r="DA202" s="182" t="e">
        <f t="shared" si="70"/>
        <v>#NAME?</v>
      </c>
      <c r="DB202" s="183" t="e">
        <f t="shared" si="71"/>
        <v>#NAME?</v>
      </c>
      <c r="DF202" s="180" t="e">
        <f t="shared" si="100"/>
        <v>#NAME?</v>
      </c>
    </row>
    <row r="203" spans="1:110">
      <c r="A203" s="73" t="s">
        <v>6</v>
      </c>
      <c r="B203" s="60" t="s">
        <v>588</v>
      </c>
      <c r="C203" s="61" t="s">
        <v>589</v>
      </c>
      <c r="D203" s="62">
        <v>30613</v>
      </c>
      <c r="E203" s="64">
        <v>0</v>
      </c>
      <c r="F203" s="65">
        <v>42350</v>
      </c>
      <c r="G203" s="66" t="s">
        <v>590</v>
      </c>
      <c r="H203" s="66" t="s">
        <v>125</v>
      </c>
      <c r="I203" s="67" t="s">
        <v>128</v>
      </c>
      <c r="J203" s="67" t="s">
        <v>115</v>
      </c>
      <c r="K203" s="67" t="s">
        <v>591</v>
      </c>
      <c r="L203" s="67" t="s">
        <v>117</v>
      </c>
      <c r="M203" s="67">
        <v>1</v>
      </c>
      <c r="N203" s="67"/>
      <c r="O203" s="68" t="s">
        <v>118</v>
      </c>
      <c r="P203" s="69" t="s">
        <v>119</v>
      </c>
      <c r="Q203" s="69"/>
      <c r="R203" s="70">
        <v>0</v>
      </c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155">
        <f t="shared" si="77"/>
        <v>24</v>
      </c>
      <c r="BC203" s="156">
        <v>24</v>
      </c>
      <c r="BD203" s="157">
        <f t="shared" si="78"/>
        <v>0</v>
      </c>
      <c r="BE203" s="155">
        <f t="shared" si="79"/>
        <v>0</v>
      </c>
      <c r="BF203" s="157">
        <f t="shared" si="80"/>
        <v>0</v>
      </c>
      <c r="BG203" s="155">
        <f t="shared" si="81"/>
        <v>0</v>
      </c>
      <c r="BH203" s="155"/>
      <c r="BI203" s="157">
        <f t="shared" si="72"/>
        <v>192</v>
      </c>
      <c r="BJ203" s="157"/>
      <c r="BK203" s="157"/>
      <c r="BL203" s="157"/>
      <c r="BM203" s="161" t="e">
        <v>#NAME?</v>
      </c>
      <c r="BN203" s="162" t="e">
        <f t="shared" si="82"/>
        <v>#NAME?</v>
      </c>
      <c r="BO203" s="163">
        <f t="shared" si="83"/>
        <v>0</v>
      </c>
      <c r="BP203" s="164" t="e">
        <f t="shared" si="84"/>
        <v>#NAME?</v>
      </c>
      <c r="BQ203" s="165" t="e">
        <v>#NAME?</v>
      </c>
      <c r="BR203" s="166"/>
      <c r="BS203" s="167" t="str">
        <f t="shared" si="85"/>
        <v xml:space="preserve"> </v>
      </c>
      <c r="BT203" s="168" t="str">
        <f t="shared" si="86"/>
        <v/>
      </c>
      <c r="BU203" s="168" t="str">
        <f t="shared" si="73"/>
        <v/>
      </c>
      <c r="BV203" s="168" t="str">
        <f t="shared" si="74"/>
        <v/>
      </c>
      <c r="BW203" s="169" t="str">
        <f t="shared" si="75"/>
        <v/>
      </c>
      <c r="BX203" s="165" t="e">
        <v>#NAME?</v>
      </c>
      <c r="BY203" s="157"/>
      <c r="BZ203" s="170" t="e">
        <v>#NAME?</v>
      </c>
      <c r="CA203" s="170" t="e">
        <v>#NAME?</v>
      </c>
      <c r="CB203" s="157"/>
      <c r="CC203" s="170" t="e">
        <v>#NAME?</v>
      </c>
      <c r="CD203" s="171" t="e">
        <f t="shared" si="87"/>
        <v>#NAME?</v>
      </c>
      <c r="CE203" s="157" t="e">
        <f t="shared" si="88"/>
        <v>#NAME?</v>
      </c>
      <c r="CF203" s="165" t="e">
        <f t="shared" si="89"/>
        <v>#NAME?</v>
      </c>
      <c r="CG203" s="172" t="e">
        <v>#NAME?</v>
      </c>
      <c r="CH203" s="172" t="e">
        <v>#NAME?</v>
      </c>
      <c r="CI203" s="173" t="e">
        <v>#NAME?</v>
      </c>
      <c r="CJ203" s="173"/>
      <c r="CK203" s="172" t="e">
        <v>#NAME?</v>
      </c>
      <c r="CL203" s="172" t="e">
        <v>#NAME?</v>
      </c>
      <c r="CM203" s="173" t="e">
        <f t="shared" si="90"/>
        <v>#NAME?</v>
      </c>
      <c r="CN203" s="172">
        <f t="shared" si="91"/>
        <v>32</v>
      </c>
      <c r="CO203" s="173">
        <f t="shared" si="76"/>
        <v>0</v>
      </c>
      <c r="CP203" s="174">
        <f t="shared" si="92"/>
        <v>5</v>
      </c>
      <c r="CQ203" s="172" t="e">
        <f t="shared" si="99"/>
        <v>#NAME?</v>
      </c>
      <c r="CR203" s="173"/>
      <c r="CS203" s="175" t="e">
        <f t="shared" si="93"/>
        <v>#NAME?</v>
      </c>
      <c r="CT203" s="173" t="e">
        <f t="shared" si="94"/>
        <v>#NAME?</v>
      </c>
      <c r="CU203" s="173" t="e">
        <f t="shared" si="95"/>
        <v>#NAME?</v>
      </c>
      <c r="CV203" s="172" t="e">
        <f t="shared" si="96"/>
        <v>#NAME?</v>
      </c>
      <c r="CW203" s="173" t="e">
        <v>#NAME?</v>
      </c>
      <c r="CX203" s="173" t="e">
        <f t="shared" si="97"/>
        <v>#NAME?</v>
      </c>
      <c r="CY203" s="176">
        <f t="shared" si="98"/>
        <v>0</v>
      </c>
      <c r="CZ203" s="181" t="e">
        <f t="shared" si="69"/>
        <v>#NAME?</v>
      </c>
      <c r="DA203" s="182" t="e">
        <f t="shared" si="70"/>
        <v>#NAME?</v>
      </c>
      <c r="DB203" s="183" t="e">
        <f t="shared" si="71"/>
        <v>#NAME?</v>
      </c>
      <c r="DF203" s="180" t="e">
        <f t="shared" si="100"/>
        <v>#NAME?</v>
      </c>
    </row>
    <row r="204" spans="1:110">
      <c r="A204" s="73" t="s">
        <v>6</v>
      </c>
      <c r="B204" s="60" t="s">
        <v>592</v>
      </c>
      <c r="C204" s="61" t="s">
        <v>593</v>
      </c>
      <c r="D204" s="62">
        <v>34027</v>
      </c>
      <c r="E204" s="64">
        <v>0</v>
      </c>
      <c r="F204" s="65">
        <v>42321</v>
      </c>
      <c r="G204" s="66" t="s">
        <v>112</v>
      </c>
      <c r="H204" s="66" t="s">
        <v>137</v>
      </c>
      <c r="I204" s="67" t="s">
        <v>122</v>
      </c>
      <c r="J204" s="67" t="s">
        <v>119</v>
      </c>
      <c r="K204" s="67">
        <v>0</v>
      </c>
      <c r="L204" s="67" t="s">
        <v>117</v>
      </c>
      <c r="M204" s="67">
        <v>1</v>
      </c>
      <c r="N204" s="67"/>
      <c r="O204" s="68" t="s">
        <v>118</v>
      </c>
      <c r="P204" s="69" t="s">
        <v>119</v>
      </c>
      <c r="Q204" s="69"/>
      <c r="R204" s="70">
        <v>0</v>
      </c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155">
        <f t="shared" si="77"/>
        <v>24</v>
      </c>
      <c r="BC204" s="156">
        <v>24</v>
      </c>
      <c r="BD204" s="157">
        <f t="shared" si="78"/>
        <v>0</v>
      </c>
      <c r="BE204" s="155">
        <f t="shared" si="79"/>
        <v>0</v>
      </c>
      <c r="BF204" s="157">
        <f t="shared" si="80"/>
        <v>0</v>
      </c>
      <c r="BG204" s="155">
        <f t="shared" si="81"/>
        <v>0</v>
      </c>
      <c r="BH204" s="155"/>
      <c r="BI204" s="157">
        <f t="shared" si="72"/>
        <v>192</v>
      </c>
      <c r="BJ204" s="157"/>
      <c r="BK204" s="157"/>
      <c r="BL204" s="157"/>
      <c r="BM204" s="161" t="e">
        <v>#NAME?</v>
      </c>
      <c r="BN204" s="162" t="e">
        <f t="shared" si="82"/>
        <v>#NAME?</v>
      </c>
      <c r="BO204" s="163">
        <f t="shared" si="83"/>
        <v>0</v>
      </c>
      <c r="BP204" s="164" t="e">
        <f t="shared" si="84"/>
        <v>#NAME?</v>
      </c>
      <c r="BQ204" s="165" t="e">
        <v>#NAME?</v>
      </c>
      <c r="BR204" s="166"/>
      <c r="BS204" s="167" t="str">
        <f t="shared" si="85"/>
        <v xml:space="preserve"> </v>
      </c>
      <c r="BT204" s="168" t="str">
        <f t="shared" si="86"/>
        <v/>
      </c>
      <c r="BU204" s="168" t="str">
        <f t="shared" si="73"/>
        <v/>
      </c>
      <c r="BV204" s="168" t="str">
        <f t="shared" si="74"/>
        <v/>
      </c>
      <c r="BW204" s="169" t="str">
        <f t="shared" si="75"/>
        <v/>
      </c>
      <c r="BX204" s="165" t="e">
        <v>#NAME?</v>
      </c>
      <c r="BY204" s="157"/>
      <c r="BZ204" s="170" t="e">
        <v>#NAME?</v>
      </c>
      <c r="CA204" s="170" t="e">
        <v>#NAME?</v>
      </c>
      <c r="CB204" s="157"/>
      <c r="CC204" s="170" t="e">
        <v>#NAME?</v>
      </c>
      <c r="CD204" s="171" t="e">
        <f t="shared" si="87"/>
        <v>#NAME?</v>
      </c>
      <c r="CE204" s="157" t="e">
        <f t="shared" si="88"/>
        <v>#NAME?</v>
      </c>
      <c r="CF204" s="165" t="e">
        <f t="shared" si="89"/>
        <v>#NAME?</v>
      </c>
      <c r="CG204" s="172" t="e">
        <v>#NAME?</v>
      </c>
      <c r="CH204" s="172" t="e">
        <v>#NAME?</v>
      </c>
      <c r="CI204" s="173" t="e">
        <v>#NAME?</v>
      </c>
      <c r="CJ204" s="173"/>
      <c r="CK204" s="172" t="e">
        <v>#NAME?</v>
      </c>
      <c r="CL204" s="172" t="e">
        <v>#NAME?</v>
      </c>
      <c r="CM204" s="173" t="e">
        <f t="shared" si="90"/>
        <v>#NAME?</v>
      </c>
      <c r="CN204" s="172">
        <f t="shared" si="91"/>
        <v>32</v>
      </c>
      <c r="CO204" s="173">
        <f t="shared" si="76"/>
        <v>0</v>
      </c>
      <c r="CP204" s="174">
        <f t="shared" si="92"/>
        <v>5</v>
      </c>
      <c r="CQ204" s="172" t="e">
        <f t="shared" si="99"/>
        <v>#NAME?</v>
      </c>
      <c r="CR204" s="173"/>
      <c r="CS204" s="175" t="e">
        <f t="shared" si="93"/>
        <v>#NAME?</v>
      </c>
      <c r="CT204" s="173" t="e">
        <f t="shared" si="94"/>
        <v>#NAME?</v>
      </c>
      <c r="CU204" s="173" t="e">
        <f t="shared" si="95"/>
        <v>#NAME?</v>
      </c>
      <c r="CV204" s="172" t="e">
        <f t="shared" si="96"/>
        <v>#NAME?</v>
      </c>
      <c r="CW204" s="173" t="e">
        <v>#NAME?</v>
      </c>
      <c r="CX204" s="173" t="e">
        <f t="shared" si="97"/>
        <v>#NAME?</v>
      </c>
      <c r="CY204" s="176">
        <f t="shared" si="98"/>
        <v>0</v>
      </c>
      <c r="CZ204" s="181" t="e">
        <f t="shared" si="69"/>
        <v>#NAME?</v>
      </c>
      <c r="DA204" s="182" t="e">
        <f t="shared" si="70"/>
        <v>#NAME?</v>
      </c>
      <c r="DB204" s="183" t="e">
        <f t="shared" si="71"/>
        <v>#NAME?</v>
      </c>
      <c r="DF204" s="180" t="e">
        <f t="shared" si="100"/>
        <v>#NAME?</v>
      </c>
    </row>
    <row r="205" spans="1:110">
      <c r="A205" s="73" t="s">
        <v>6</v>
      </c>
      <c r="B205" s="60" t="s">
        <v>594</v>
      </c>
      <c r="C205" s="61" t="s">
        <v>595</v>
      </c>
      <c r="D205" s="62">
        <v>27569</v>
      </c>
      <c r="E205" s="64">
        <v>0</v>
      </c>
      <c r="F205" s="65">
        <v>42306</v>
      </c>
      <c r="G205" s="66" t="s">
        <v>112</v>
      </c>
      <c r="H205" s="66" t="s">
        <v>113</v>
      </c>
      <c r="I205" s="67" t="s">
        <v>128</v>
      </c>
      <c r="J205" s="67" t="s">
        <v>115</v>
      </c>
      <c r="K205" s="67" t="s">
        <v>596</v>
      </c>
      <c r="L205" s="67" t="s">
        <v>117</v>
      </c>
      <c r="M205" s="67">
        <v>1</v>
      </c>
      <c r="N205" s="67"/>
      <c r="O205" s="68" t="s">
        <v>118</v>
      </c>
      <c r="P205" s="69" t="s">
        <v>119</v>
      </c>
      <c r="Q205" s="69"/>
      <c r="R205" s="70" t="s">
        <v>597</v>
      </c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155">
        <f t="shared" si="77"/>
        <v>23</v>
      </c>
      <c r="BC205" s="156">
        <v>23</v>
      </c>
      <c r="BD205" s="157">
        <f t="shared" si="78"/>
        <v>0</v>
      </c>
      <c r="BE205" s="155">
        <f t="shared" si="79"/>
        <v>0</v>
      </c>
      <c r="BF205" s="157">
        <f t="shared" si="80"/>
        <v>0</v>
      </c>
      <c r="BG205" s="155">
        <f t="shared" si="81"/>
        <v>0</v>
      </c>
      <c r="BH205" s="155"/>
      <c r="BI205" s="157">
        <f t="shared" si="72"/>
        <v>184</v>
      </c>
      <c r="BJ205" s="157"/>
      <c r="BK205" s="157"/>
      <c r="BL205" s="157"/>
      <c r="BM205" s="161" t="e">
        <v>#NAME?</v>
      </c>
      <c r="BN205" s="162" t="e">
        <f t="shared" si="82"/>
        <v>#NAME?</v>
      </c>
      <c r="BO205" s="163">
        <f t="shared" si="83"/>
        <v>0</v>
      </c>
      <c r="BP205" s="164" t="e">
        <f t="shared" si="84"/>
        <v>#NAME?</v>
      </c>
      <c r="BQ205" s="165" t="e">
        <v>#NAME?</v>
      </c>
      <c r="BR205" s="166"/>
      <c r="BS205" s="167" t="str">
        <f t="shared" si="85"/>
        <v xml:space="preserve"> </v>
      </c>
      <c r="BT205" s="168" t="str">
        <f t="shared" si="86"/>
        <v/>
      </c>
      <c r="BU205" s="168" t="str">
        <f t="shared" si="73"/>
        <v/>
      </c>
      <c r="BV205" s="168" t="str">
        <f t="shared" si="74"/>
        <v/>
      </c>
      <c r="BW205" s="169" t="e">
        <f t="shared" si="75"/>
        <v>#NAME?</v>
      </c>
      <c r="BX205" s="165" t="e">
        <v>#NAME?</v>
      </c>
      <c r="BY205" s="157"/>
      <c r="BZ205" s="170" t="e">
        <v>#NAME?</v>
      </c>
      <c r="CA205" s="170" t="e">
        <v>#NAME?</v>
      </c>
      <c r="CB205" s="157"/>
      <c r="CC205" s="170" t="e">
        <v>#NAME?</v>
      </c>
      <c r="CD205" s="171" t="e">
        <f t="shared" si="87"/>
        <v>#NAME?</v>
      </c>
      <c r="CE205" s="157" t="e">
        <f t="shared" si="88"/>
        <v>#NAME?</v>
      </c>
      <c r="CF205" s="165" t="e">
        <f t="shared" si="89"/>
        <v>#NAME?</v>
      </c>
      <c r="CG205" s="172" t="e">
        <v>#NAME?</v>
      </c>
      <c r="CH205" s="172" t="e">
        <v>#NAME?</v>
      </c>
      <c r="CI205" s="173" t="e">
        <v>#NAME?</v>
      </c>
      <c r="CJ205" s="173"/>
      <c r="CK205" s="172" t="e">
        <v>#NAME?</v>
      </c>
      <c r="CL205" s="172" t="e">
        <v>#NAME?</v>
      </c>
      <c r="CM205" s="173" t="e">
        <f t="shared" si="90"/>
        <v>#NAME?</v>
      </c>
      <c r="CN205" s="172">
        <f t="shared" si="91"/>
        <v>30.666666666666664</v>
      </c>
      <c r="CO205" s="173">
        <f t="shared" si="76"/>
        <v>0</v>
      </c>
      <c r="CP205" s="174">
        <f t="shared" si="92"/>
        <v>5</v>
      </c>
      <c r="CQ205" s="172" t="e">
        <f t="shared" si="99"/>
        <v>#NAME?</v>
      </c>
      <c r="CR205" s="173"/>
      <c r="CS205" s="175" t="e">
        <f t="shared" si="93"/>
        <v>#NAME?</v>
      </c>
      <c r="CT205" s="173" t="e">
        <f t="shared" si="94"/>
        <v>#NAME?</v>
      </c>
      <c r="CU205" s="173" t="e">
        <f t="shared" si="95"/>
        <v>#NAME?</v>
      </c>
      <c r="CV205" s="172" t="e">
        <f t="shared" si="96"/>
        <v>#NAME?</v>
      </c>
      <c r="CW205" s="173" t="e">
        <v>#NAME?</v>
      </c>
      <c r="CX205" s="173" t="e">
        <f t="shared" si="97"/>
        <v>#NAME?</v>
      </c>
      <c r="CY205" s="176">
        <f t="shared" si="98"/>
        <v>0</v>
      </c>
      <c r="CZ205" s="181" t="e">
        <f t="shared" si="69"/>
        <v>#NAME?</v>
      </c>
      <c r="DA205" s="182" t="e">
        <f t="shared" si="70"/>
        <v>#NAME?</v>
      </c>
      <c r="DB205" s="183" t="e">
        <f t="shared" si="71"/>
        <v>#NAME?</v>
      </c>
      <c r="DF205" s="180" t="e">
        <f t="shared" si="100"/>
        <v>#NAME?</v>
      </c>
    </row>
    <row r="206" spans="1:110">
      <c r="A206" s="73" t="s">
        <v>6</v>
      </c>
      <c r="B206" s="60" t="s">
        <v>598</v>
      </c>
      <c r="C206" s="61" t="s">
        <v>599</v>
      </c>
      <c r="D206" s="62">
        <v>31324</v>
      </c>
      <c r="E206" s="64">
        <v>0</v>
      </c>
      <c r="F206" s="65">
        <v>42186</v>
      </c>
      <c r="G206" s="66" t="s">
        <v>112</v>
      </c>
      <c r="H206" s="66" t="s">
        <v>113</v>
      </c>
      <c r="I206" s="67" t="s">
        <v>114</v>
      </c>
      <c r="J206" s="67" t="s">
        <v>115</v>
      </c>
      <c r="K206" s="67" t="s">
        <v>600</v>
      </c>
      <c r="L206" s="67" t="s">
        <v>117</v>
      </c>
      <c r="M206" s="67">
        <v>1</v>
      </c>
      <c r="N206" s="67"/>
      <c r="O206" s="68" t="s">
        <v>118</v>
      </c>
      <c r="P206" s="69" t="s">
        <v>119</v>
      </c>
      <c r="Q206" s="69"/>
      <c r="R206" s="70">
        <v>0</v>
      </c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155">
        <f t="shared" si="77"/>
        <v>24</v>
      </c>
      <c r="BC206" s="156">
        <v>24</v>
      </c>
      <c r="BD206" s="157">
        <f t="shared" si="78"/>
        <v>0</v>
      </c>
      <c r="BE206" s="155">
        <f t="shared" si="79"/>
        <v>0</v>
      </c>
      <c r="BF206" s="157">
        <f t="shared" si="80"/>
        <v>0</v>
      </c>
      <c r="BG206" s="155">
        <f t="shared" si="81"/>
        <v>0</v>
      </c>
      <c r="BH206" s="155"/>
      <c r="BI206" s="157">
        <f t="shared" si="72"/>
        <v>192</v>
      </c>
      <c r="BJ206" s="157"/>
      <c r="BK206" s="157"/>
      <c r="BL206" s="157"/>
      <c r="BM206" s="161" t="e">
        <v>#NAME?</v>
      </c>
      <c r="BN206" s="162" t="e">
        <f t="shared" si="82"/>
        <v>#NAME?</v>
      </c>
      <c r="BO206" s="163">
        <f t="shared" si="83"/>
        <v>0</v>
      </c>
      <c r="BP206" s="164" t="e">
        <f t="shared" si="84"/>
        <v>#NAME?</v>
      </c>
      <c r="BQ206" s="165" t="e">
        <v>#NAME?</v>
      </c>
      <c r="BR206" s="166"/>
      <c r="BS206" s="167" t="str">
        <f t="shared" si="85"/>
        <v xml:space="preserve"> </v>
      </c>
      <c r="BT206" s="168" t="str">
        <f t="shared" si="86"/>
        <v/>
      </c>
      <c r="BU206" s="168" t="str">
        <f t="shared" si="73"/>
        <v/>
      </c>
      <c r="BV206" s="168" t="str">
        <f t="shared" si="74"/>
        <v/>
      </c>
      <c r="BW206" s="169" t="str">
        <f t="shared" si="75"/>
        <v/>
      </c>
      <c r="BX206" s="165" t="e">
        <v>#NAME?</v>
      </c>
      <c r="BY206" s="157"/>
      <c r="BZ206" s="170" t="e">
        <v>#NAME?</v>
      </c>
      <c r="CA206" s="170" t="e">
        <v>#NAME?</v>
      </c>
      <c r="CB206" s="157"/>
      <c r="CC206" s="170" t="e">
        <v>#NAME?</v>
      </c>
      <c r="CD206" s="171" t="e">
        <f t="shared" si="87"/>
        <v>#NAME?</v>
      </c>
      <c r="CE206" s="157" t="e">
        <f t="shared" si="88"/>
        <v>#NAME?</v>
      </c>
      <c r="CF206" s="165" t="e">
        <f t="shared" si="89"/>
        <v>#NAME?</v>
      </c>
      <c r="CG206" s="172" t="e">
        <v>#NAME?</v>
      </c>
      <c r="CH206" s="172" t="e">
        <v>#NAME?</v>
      </c>
      <c r="CI206" s="173" t="e">
        <v>#NAME?</v>
      </c>
      <c r="CJ206" s="173"/>
      <c r="CK206" s="172" t="e">
        <v>#NAME?</v>
      </c>
      <c r="CL206" s="172" t="e">
        <v>#NAME?</v>
      </c>
      <c r="CM206" s="173" t="e">
        <f t="shared" si="90"/>
        <v>#NAME?</v>
      </c>
      <c r="CN206" s="172">
        <f t="shared" si="91"/>
        <v>32</v>
      </c>
      <c r="CO206" s="173">
        <f t="shared" si="76"/>
        <v>0</v>
      </c>
      <c r="CP206" s="174">
        <f t="shared" si="92"/>
        <v>5</v>
      </c>
      <c r="CQ206" s="172" t="e">
        <f t="shared" si="99"/>
        <v>#NAME?</v>
      </c>
      <c r="CR206" s="173"/>
      <c r="CS206" s="175" t="e">
        <f t="shared" si="93"/>
        <v>#NAME?</v>
      </c>
      <c r="CT206" s="173" t="e">
        <f t="shared" si="94"/>
        <v>#NAME?</v>
      </c>
      <c r="CU206" s="173" t="e">
        <f t="shared" si="95"/>
        <v>#NAME?</v>
      </c>
      <c r="CV206" s="172" t="e">
        <f t="shared" si="96"/>
        <v>#NAME?</v>
      </c>
      <c r="CW206" s="173" t="e">
        <v>#NAME?</v>
      </c>
      <c r="CX206" s="173" t="e">
        <f t="shared" si="97"/>
        <v>#NAME?</v>
      </c>
      <c r="CY206" s="176">
        <f t="shared" si="98"/>
        <v>0</v>
      </c>
      <c r="CZ206" s="181" t="e">
        <f t="shared" ref="CZ206:CZ269" si="101">IF(AND(CE206=2,H206="EMPLEADO"),(CD206-SUM(BX206:CA206)),IF(AND(CE206=2,H206&lt;&gt;"EMPLEADO"),(CD206-SUM(BW206:CA206)),""))</f>
        <v>#NAME?</v>
      </c>
      <c r="DA206" s="182" t="e">
        <f t="shared" ref="DA206:DA269" si="102">IF(AND(CE206=2,H206&lt;&gt;"EMPLEADO"),(CG206+CL206+CW206),IF(AND(CE206=2,H206="EMPLEADO"),CG206,""))</f>
        <v>#NAME?</v>
      </c>
      <c r="DB206" s="183" t="e">
        <f t="shared" ref="DB206:DB269" si="103">IF(CE206=2,CH206+CK206,"")</f>
        <v>#NAME?</v>
      </c>
      <c r="DF206" s="180" t="e">
        <f t="shared" si="100"/>
        <v>#NAME?</v>
      </c>
    </row>
    <row r="207" spans="1:110">
      <c r="A207" s="73" t="s">
        <v>6</v>
      </c>
      <c r="B207" s="60" t="s">
        <v>601</v>
      </c>
      <c r="C207" s="61" t="s">
        <v>602</v>
      </c>
      <c r="D207" s="62">
        <v>27691</v>
      </c>
      <c r="E207" s="64">
        <v>0</v>
      </c>
      <c r="F207" s="65">
        <v>42346</v>
      </c>
      <c r="G207" s="66" t="s">
        <v>590</v>
      </c>
      <c r="H207" s="66" t="s">
        <v>113</v>
      </c>
      <c r="I207" s="67" t="s">
        <v>174</v>
      </c>
      <c r="J207" s="67" t="s">
        <v>138</v>
      </c>
      <c r="K207" s="67" t="s">
        <v>603</v>
      </c>
      <c r="L207" s="67" t="s">
        <v>117</v>
      </c>
      <c r="M207" s="67">
        <v>1</v>
      </c>
      <c r="N207" s="67"/>
      <c r="O207" s="68" t="s">
        <v>118</v>
      </c>
      <c r="P207" s="69" t="s">
        <v>119</v>
      </c>
      <c r="Q207" s="69"/>
      <c r="R207" s="70">
        <v>0</v>
      </c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70"/>
      <c r="BB207" s="155">
        <f t="shared" si="77"/>
        <v>23</v>
      </c>
      <c r="BC207" s="156">
        <v>23</v>
      </c>
      <c r="BD207" s="157">
        <f t="shared" si="78"/>
        <v>0</v>
      </c>
      <c r="BE207" s="155">
        <f t="shared" si="79"/>
        <v>0</v>
      </c>
      <c r="BF207" s="157">
        <f t="shared" si="80"/>
        <v>0</v>
      </c>
      <c r="BG207" s="155">
        <f t="shared" si="81"/>
        <v>0</v>
      </c>
      <c r="BH207" s="155"/>
      <c r="BI207" s="157">
        <f t="shared" ref="BI207:BI270" si="104">+BC207*8</f>
        <v>184</v>
      </c>
      <c r="BJ207" s="157"/>
      <c r="BK207" s="157"/>
      <c r="BL207" s="157"/>
      <c r="BM207" s="161" t="e">
        <v>#NAME?</v>
      </c>
      <c r="BN207" s="162" t="e">
        <f t="shared" si="82"/>
        <v>#NAME?</v>
      </c>
      <c r="BO207" s="163">
        <f t="shared" si="83"/>
        <v>0</v>
      </c>
      <c r="BP207" s="164" t="e">
        <f t="shared" si="84"/>
        <v>#NAME?</v>
      </c>
      <c r="BQ207" s="165" t="e">
        <v>#NAME?</v>
      </c>
      <c r="BR207" s="166"/>
      <c r="BS207" s="167" t="str">
        <f t="shared" si="85"/>
        <v xml:space="preserve"> </v>
      </c>
      <c r="BT207" s="168" t="str">
        <f t="shared" si="86"/>
        <v/>
      </c>
      <c r="BU207" s="168" t="str">
        <f t="shared" ref="BU207:BU270" si="105">IF(AND(B207&gt;0,BK207&gt;0),((BM207/8)*(BK207*2)),"")</f>
        <v/>
      </c>
      <c r="BV207" s="168" t="str">
        <f t="shared" ref="BV207:BV270" si="106">IF(AND(B207&gt;0,BL207&gt;0),((BM207/8)*(BL207*1.35)),"")</f>
        <v/>
      </c>
      <c r="BW207" s="169" t="str">
        <f t="shared" ref="BW207:BW270" si="107">IF(AND(R207&gt;=1,H207="EMPLEADO"),$BW$12*10%,IF(AND(H207="PEON",R207&gt;=1),(BM207*30/360*BB207*R207),IF(AND(H207="OFICIAL",R207&gt;=1),(BM207*30/360*BB207*R207),IF(AND(H207="OPERARIO",R207&gt;=1),(BM207*30/360*BB207*R207),""))))</f>
        <v/>
      </c>
      <c r="BX207" s="165" t="e">
        <v>#NAME?</v>
      </c>
      <c r="BY207" s="157"/>
      <c r="BZ207" s="170" t="e">
        <v>#NAME?</v>
      </c>
      <c r="CA207" s="170" t="e">
        <v>#NAME?</v>
      </c>
      <c r="CB207" s="157"/>
      <c r="CC207" s="170" t="e">
        <v>#NAME?</v>
      </c>
      <c r="CD207" s="171" t="e">
        <f t="shared" si="87"/>
        <v>#NAME?</v>
      </c>
      <c r="CE207" s="157" t="e">
        <f t="shared" si="88"/>
        <v>#NAME?</v>
      </c>
      <c r="CF207" s="165" t="e">
        <f t="shared" si="89"/>
        <v>#NAME?</v>
      </c>
      <c r="CG207" s="172" t="e">
        <v>#NAME?</v>
      </c>
      <c r="CH207" s="172" t="e">
        <v>#NAME?</v>
      </c>
      <c r="CI207" s="173" t="e">
        <v>#NAME?</v>
      </c>
      <c r="CJ207" s="173"/>
      <c r="CK207" s="172" t="e">
        <v>#NAME?</v>
      </c>
      <c r="CL207" s="172" t="e">
        <v>#NAME?</v>
      </c>
      <c r="CM207" s="173" t="e">
        <f t="shared" si="90"/>
        <v>#NAME?</v>
      </c>
      <c r="CN207" s="172">
        <f t="shared" si="91"/>
        <v>30.666666666666664</v>
      </c>
      <c r="CO207" s="173">
        <f t="shared" ref="CO207:CO270" si="108">IF(AND(B207&lt;&gt;"",N207&lt;&gt;"",BB207&gt;=5,BB207&lt;=17),15,0)</f>
        <v>0</v>
      </c>
      <c r="CP207" s="174">
        <f t="shared" si="92"/>
        <v>5</v>
      </c>
      <c r="CQ207" s="172" t="e">
        <f t="shared" si="99"/>
        <v>#NAME?</v>
      </c>
      <c r="CR207" s="173"/>
      <c r="CS207" s="175" t="e">
        <f t="shared" si="93"/>
        <v>#NAME?</v>
      </c>
      <c r="CT207" s="173" t="e">
        <f t="shared" si="94"/>
        <v>#NAME?</v>
      </c>
      <c r="CU207" s="173" t="e">
        <f t="shared" si="95"/>
        <v>#NAME?</v>
      </c>
      <c r="CV207" s="172" t="e">
        <f t="shared" si="96"/>
        <v>#NAME?</v>
      </c>
      <c r="CW207" s="173" t="e">
        <v>#NAME?</v>
      </c>
      <c r="CX207" s="173" t="e">
        <f t="shared" si="97"/>
        <v>#NAME?</v>
      </c>
      <c r="CY207" s="176">
        <f t="shared" si="98"/>
        <v>0</v>
      </c>
      <c r="CZ207" s="181" t="e">
        <f t="shared" si="101"/>
        <v>#NAME?</v>
      </c>
      <c r="DA207" s="182" t="e">
        <f t="shared" si="102"/>
        <v>#NAME?</v>
      </c>
      <c r="DB207" s="183" t="e">
        <f t="shared" si="103"/>
        <v>#NAME?</v>
      </c>
      <c r="DF207" s="180" t="e">
        <f t="shared" si="100"/>
        <v>#NAME?</v>
      </c>
    </row>
    <row r="208" spans="1:110">
      <c r="A208" s="73" t="s">
        <v>6</v>
      </c>
      <c r="B208" s="60" t="s">
        <v>604</v>
      </c>
      <c r="C208" s="61" t="s">
        <v>605</v>
      </c>
      <c r="D208" s="62">
        <v>35282</v>
      </c>
      <c r="E208" s="64">
        <v>0</v>
      </c>
      <c r="F208" s="65">
        <v>42312</v>
      </c>
      <c r="G208" s="66" t="s">
        <v>112</v>
      </c>
      <c r="H208" s="66" t="str">
        <f t="shared" ref="H208:H228" si="109">IF(ISERROR(IF(B208&lt;&gt;"",VLOOKUP(B208,DATOS_TRAB,6,0)," ")),"",(IF(B208&lt;&gt;"",VLOOKUP(B208,DATOS_TRAB,6,0)," ")))</f>
        <v/>
      </c>
      <c r="I208" s="67" t="s">
        <v>122</v>
      </c>
      <c r="J208" s="67" t="s">
        <v>119</v>
      </c>
      <c r="K208" s="67">
        <v>0</v>
      </c>
      <c r="L208" s="67" t="s">
        <v>117</v>
      </c>
      <c r="M208" s="67">
        <v>1</v>
      </c>
      <c r="N208" s="67"/>
      <c r="O208" s="68" t="s">
        <v>118</v>
      </c>
      <c r="P208" s="69" t="s">
        <v>119</v>
      </c>
      <c r="Q208" s="69"/>
      <c r="R208" s="70">
        <v>0</v>
      </c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70"/>
      <c r="BB208" s="155">
        <f t="shared" ref="BB208:BB271" si="110">IF(B208&lt;&gt;"",COUNTIF(S208:BA208,"A")+COUNTIF(S208:BA208,"S")+BC208,"")</f>
        <v>24</v>
      </c>
      <c r="BC208" s="156">
        <v>24</v>
      </c>
      <c r="BD208" s="157">
        <f t="shared" ref="BD208:BD271" si="111">IF(B208&lt;&gt;"",COUNTIF(S208:BA208,"D"),"")</f>
        <v>0</v>
      </c>
      <c r="BE208" s="155">
        <f t="shared" ref="BE208:BE271" si="112">IF(B208&lt;&gt;"",COUNTIF(S208:BA208,"F"),"")</f>
        <v>0</v>
      </c>
      <c r="BF208" s="157">
        <f t="shared" ref="BF208:BF271" si="113">IF(B208&lt;&gt;"",COUNTIF(S208:BA208,"X"),"")</f>
        <v>0</v>
      </c>
      <c r="BG208" s="155">
        <f t="shared" ref="BG208:BG271" si="114">IF(BB208&lt;&gt;"",(COUNTIFS(S208:BA208,"A")+COUNTIFS(S208:BA208,"D")+COUNTIFS(S208:BA208,"F")+COUNTIFS(S208:BA208,"S")),"")</f>
        <v>0</v>
      </c>
      <c r="BH208" s="155"/>
      <c r="BI208" s="157">
        <f t="shared" si="104"/>
        <v>192</v>
      </c>
      <c r="BJ208" s="157"/>
      <c r="BK208" s="157"/>
      <c r="BL208" s="157"/>
      <c r="BM208" s="161" t="e">
        <v>#NAME?</v>
      </c>
      <c r="BN208" s="162" t="e">
        <f t="shared" ref="BN208:BN271" si="115">IF(AND(H208&lt;&gt;"EVENTUAL",O208="HABIL",BM208&lt;&gt;""),BB208*BM208,"")</f>
        <v>#NAME?</v>
      </c>
      <c r="BO208" s="163">
        <f t="shared" ref="BO208:BO271" si="116">IF(AND(H208="EVENTUAL",O208="HABIL",B208&lt;&gt;""),P208,0)</f>
        <v>0</v>
      </c>
      <c r="BP208" s="164" t="e">
        <f t="shared" ref="BP208:BP271" si="117">IF(AND(BB208&gt;0,O208="HABIL",BM208&lt;&gt;"",H208&lt;&gt;"EMPLEADO"),(BM208/6*BB208)," ")</f>
        <v>#NAME?</v>
      </c>
      <c r="BQ208" s="165" t="e">
        <v>#NAME?</v>
      </c>
      <c r="BR208" s="166"/>
      <c r="BS208" s="167" t="str">
        <f t="shared" ref="BS208:BS271" si="118">IF(AND(BF208&gt;0,O208="HABIL"),(P208/$B$1*-BF208)," ")</f>
        <v xml:space="preserve"> </v>
      </c>
      <c r="BT208" s="168" t="str">
        <f t="shared" ref="BT208:BT271" si="119">IF(AND(B208&gt;0,BJ208&gt;0),((BM208/8)*(BJ208*1.6)),"")</f>
        <v/>
      </c>
      <c r="BU208" s="168" t="str">
        <f t="shared" si="105"/>
        <v/>
      </c>
      <c r="BV208" s="168" t="str">
        <f t="shared" si="106"/>
        <v/>
      </c>
      <c r="BW208" s="169" t="str">
        <f t="shared" si="107"/>
        <v/>
      </c>
      <c r="BX208" s="165" t="e">
        <v>#NAME?</v>
      </c>
      <c r="BY208" s="157"/>
      <c r="BZ208" s="170" t="e">
        <v>#NAME?</v>
      </c>
      <c r="CA208" s="170" t="e">
        <v>#NAME?</v>
      </c>
      <c r="CB208" s="157"/>
      <c r="CC208" s="170" t="e">
        <v>#NAME?</v>
      </c>
      <c r="CD208" s="171" t="e">
        <f t="shared" ref="CD208:CD271" si="120">IF(AND(B208&lt;&gt;"",O208="HABIL"),(SUM(BN208:CC208)-BO208),0)</f>
        <v>#NAME?</v>
      </c>
      <c r="CE208" s="157" t="e">
        <f t="shared" ref="CE208:CE271" si="121">IF(AND(CD208&gt;0,I208="ONP"),1,IF(AND(CD208&gt;0,I208&lt;&gt;"ONP"),2,""))</f>
        <v>#NAME?</v>
      </c>
      <c r="CF208" s="165" t="e">
        <f t="shared" ref="CF208:CF271" si="122">IF(AND(CE208=1,O208="HABIL",H208="EMPLEADO"),(CD208-SUM(BX208:CA208))*$CF$13,IF(AND(CE208=1,O208="HABIL",H208&lt;&gt;"EMPLEADO"),(CD208-SUM(BW208:CA208))*$CF$13,0))</f>
        <v>#NAME?</v>
      </c>
      <c r="CG208" s="172" t="e">
        <v>#NAME?</v>
      </c>
      <c r="CH208" s="172" t="e">
        <v>#NAME?</v>
      </c>
      <c r="CI208" s="173" t="e">
        <v>#NAME?</v>
      </c>
      <c r="CJ208" s="173"/>
      <c r="CK208" s="172" t="e">
        <v>#NAME?</v>
      </c>
      <c r="CL208" s="172" t="e">
        <v>#NAME?</v>
      </c>
      <c r="CM208" s="173" t="e">
        <f t="shared" ref="CM208:CM271" si="123">IF(CE208=2,SUM(CG208:CK208)-SUM(CI208:CJ208),"")</f>
        <v>#NAME?</v>
      </c>
      <c r="CN208" s="172">
        <f t="shared" ref="CN208:CN271" si="124">IF(AND(B208&lt;&gt;"",O208&lt;&gt;"EMPLEADO",BB208&gt;=1,BB208&lt;=7),10/7*BB208,IF(AND(B208&lt;&gt;"",O208&lt;&gt;"EMPLEADO",BB208&gt;=8,BB208&lt;=30),40/30*BB208,0))</f>
        <v>32</v>
      </c>
      <c r="CO208" s="173">
        <f t="shared" si="108"/>
        <v>0</v>
      </c>
      <c r="CP208" s="174">
        <f t="shared" ref="CP208:CP271" si="125">IF(AND(B208&lt;&gt;"",L208="1",O208="HABIL",BB208&gt;0),5,"")</f>
        <v>5</v>
      </c>
      <c r="CQ208" s="172" t="e">
        <f t="shared" si="99"/>
        <v>#NAME?</v>
      </c>
      <c r="CR208" s="173"/>
      <c r="CS208" s="175" t="e">
        <f t="shared" ref="CS208:CS271" si="126">SUM(CF208:CL208)+SUM(CN208:CQ208)-SUM(CI208:CJ208)</f>
        <v>#NAME?</v>
      </c>
      <c r="CT208" s="173" t="e">
        <f t="shared" ref="CT208:CT271" si="127">IF(AND(B208&lt;&gt;"",O208&lt;&gt;"",BB208&lt;&gt;""),CD208-CS208,"")</f>
        <v>#NAME?</v>
      </c>
      <c r="CU208" s="173" t="e">
        <f t="shared" ref="CU208:CU271" si="128">IF(AND(BB208&lt;&gt;"",H208="EMPLEADO",(CD208-SUM(BX208:CA208))*9%&lt;67.5,(CD208-SUM(BX208:CA208))*9%&lt;&gt;0),67.5,IF(AND(BB208&lt;&gt;"",H208&lt;&gt;"EMPLEADO",(CD208-SUM(BW208:CA208))*9%&lt;67.5,(CD208-SUM(BW208:CA208))*9%&lt;&gt;0),67.5,(CD208-SUM(BX208:CA208))*9%))</f>
        <v>#NAME?</v>
      </c>
      <c r="CV208" s="172" t="e">
        <f t="shared" ref="CV208:CV271" si="129">IF(AND(B208&lt;&gt;"",H208&lt;&gt;"EMPLEADO",O208="HABIL",M208=1),(CD208-SUM(BX208:CA208))*1.53%,IF(AND(B208&lt;&gt;"",H208="EMPLEADO",O208="HABIL",M208=1),(CD208-SUM(BW208:CA208))*1.53%,""))</f>
        <v>#NAME?</v>
      </c>
      <c r="CW208" s="173" t="e">
        <v>#NAME?</v>
      </c>
      <c r="CX208" s="173" t="e">
        <f t="shared" ref="CX208:CX271" si="130">IF(CD208&gt;0,SUM(CU208:CW208),"")</f>
        <v>#NAME?</v>
      </c>
      <c r="CY208" s="176">
        <f t="shared" ref="CY208:CY271" si="131">IF(BB208&lt;&gt;"",(BG208+BD208-BF208),"")</f>
        <v>0</v>
      </c>
      <c r="CZ208" s="181" t="e">
        <f t="shared" si="101"/>
        <v>#NAME?</v>
      </c>
      <c r="DA208" s="182" t="e">
        <f t="shared" si="102"/>
        <v>#NAME?</v>
      </c>
      <c r="DB208" s="183" t="e">
        <f t="shared" si="103"/>
        <v>#NAME?</v>
      </c>
      <c r="DF208" s="180" t="e">
        <f t="shared" si="100"/>
        <v>#NAME?</v>
      </c>
    </row>
    <row r="209" spans="1:110">
      <c r="A209" s="73" t="s">
        <v>6</v>
      </c>
      <c r="B209" s="60" t="s">
        <v>606</v>
      </c>
      <c r="C209" s="61" t="s">
        <v>607</v>
      </c>
      <c r="D209" s="62">
        <v>29185</v>
      </c>
      <c r="E209" s="64">
        <v>0</v>
      </c>
      <c r="F209" s="65">
        <v>42338</v>
      </c>
      <c r="G209" s="66" t="s">
        <v>112</v>
      </c>
      <c r="H209" s="66" t="str">
        <f t="shared" si="109"/>
        <v/>
      </c>
      <c r="I209" s="67" t="s">
        <v>122</v>
      </c>
      <c r="J209" s="67" t="s">
        <v>119</v>
      </c>
      <c r="K209" s="67">
        <v>0</v>
      </c>
      <c r="L209" s="67" t="s">
        <v>117</v>
      </c>
      <c r="M209" s="67">
        <v>1</v>
      </c>
      <c r="N209" s="67"/>
      <c r="O209" s="68" t="s">
        <v>118</v>
      </c>
      <c r="P209" s="69" t="s">
        <v>119</v>
      </c>
      <c r="Q209" s="69"/>
      <c r="R209" s="70">
        <v>0</v>
      </c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155">
        <f t="shared" si="110"/>
        <v>24</v>
      </c>
      <c r="BC209" s="156">
        <v>24</v>
      </c>
      <c r="BD209" s="157">
        <f t="shared" si="111"/>
        <v>0</v>
      </c>
      <c r="BE209" s="155">
        <f t="shared" si="112"/>
        <v>0</v>
      </c>
      <c r="BF209" s="157">
        <f t="shared" si="113"/>
        <v>0</v>
      </c>
      <c r="BG209" s="155">
        <f t="shared" si="114"/>
        <v>0</v>
      </c>
      <c r="BH209" s="155"/>
      <c r="BI209" s="157">
        <f t="shared" si="104"/>
        <v>192</v>
      </c>
      <c r="BJ209" s="157"/>
      <c r="BK209" s="157"/>
      <c r="BL209" s="157"/>
      <c r="BM209" s="161" t="e">
        <v>#NAME?</v>
      </c>
      <c r="BN209" s="162" t="e">
        <f t="shared" si="115"/>
        <v>#NAME?</v>
      </c>
      <c r="BO209" s="163">
        <f t="shared" si="116"/>
        <v>0</v>
      </c>
      <c r="BP209" s="164" t="e">
        <f t="shared" si="117"/>
        <v>#NAME?</v>
      </c>
      <c r="BQ209" s="165" t="e">
        <v>#NAME?</v>
      </c>
      <c r="BR209" s="166"/>
      <c r="BS209" s="167" t="str">
        <f t="shared" si="118"/>
        <v xml:space="preserve"> </v>
      </c>
      <c r="BT209" s="168" t="str">
        <f t="shared" si="119"/>
        <v/>
      </c>
      <c r="BU209" s="168" t="str">
        <f t="shared" si="105"/>
        <v/>
      </c>
      <c r="BV209" s="168" t="str">
        <f t="shared" si="106"/>
        <v/>
      </c>
      <c r="BW209" s="169" t="str">
        <f t="shared" si="107"/>
        <v/>
      </c>
      <c r="BX209" s="165" t="e">
        <v>#NAME?</v>
      </c>
      <c r="BY209" s="157"/>
      <c r="BZ209" s="170" t="e">
        <v>#NAME?</v>
      </c>
      <c r="CA209" s="170" t="e">
        <v>#NAME?</v>
      </c>
      <c r="CB209" s="157"/>
      <c r="CC209" s="170" t="e">
        <v>#NAME?</v>
      </c>
      <c r="CD209" s="171" t="e">
        <f t="shared" si="120"/>
        <v>#NAME?</v>
      </c>
      <c r="CE209" s="157" t="e">
        <f t="shared" si="121"/>
        <v>#NAME?</v>
      </c>
      <c r="CF209" s="165" t="e">
        <f t="shared" si="122"/>
        <v>#NAME?</v>
      </c>
      <c r="CG209" s="172" t="e">
        <v>#NAME?</v>
      </c>
      <c r="CH209" s="172" t="e">
        <v>#NAME?</v>
      </c>
      <c r="CI209" s="173" t="e">
        <v>#NAME?</v>
      </c>
      <c r="CJ209" s="173"/>
      <c r="CK209" s="172" t="e">
        <v>#NAME?</v>
      </c>
      <c r="CL209" s="172" t="e">
        <v>#NAME?</v>
      </c>
      <c r="CM209" s="173" t="e">
        <f t="shared" si="123"/>
        <v>#NAME?</v>
      </c>
      <c r="CN209" s="172">
        <f t="shared" si="124"/>
        <v>32</v>
      </c>
      <c r="CO209" s="173">
        <f t="shared" si="108"/>
        <v>0</v>
      </c>
      <c r="CP209" s="174">
        <f t="shared" si="125"/>
        <v>5</v>
      </c>
      <c r="CQ209" s="172" t="e">
        <f t="shared" si="99"/>
        <v>#NAME?</v>
      </c>
      <c r="CR209" s="173"/>
      <c r="CS209" s="175" t="e">
        <f t="shared" si="126"/>
        <v>#NAME?</v>
      </c>
      <c r="CT209" s="173" t="e">
        <f t="shared" si="127"/>
        <v>#NAME?</v>
      </c>
      <c r="CU209" s="173" t="e">
        <f t="shared" si="128"/>
        <v>#NAME?</v>
      </c>
      <c r="CV209" s="172" t="e">
        <f t="shared" si="129"/>
        <v>#NAME?</v>
      </c>
      <c r="CW209" s="173" t="e">
        <v>#NAME?</v>
      </c>
      <c r="CX209" s="173" t="e">
        <f t="shared" si="130"/>
        <v>#NAME?</v>
      </c>
      <c r="CY209" s="176">
        <f t="shared" si="131"/>
        <v>0</v>
      </c>
      <c r="CZ209" s="181" t="e">
        <f t="shared" si="101"/>
        <v>#NAME?</v>
      </c>
      <c r="DA209" s="182" t="e">
        <f t="shared" si="102"/>
        <v>#NAME?</v>
      </c>
      <c r="DB209" s="183" t="e">
        <f t="shared" si="103"/>
        <v>#NAME?</v>
      </c>
      <c r="DF209" s="180" t="e">
        <f t="shared" si="100"/>
        <v>#NAME?</v>
      </c>
    </row>
    <row r="210" spans="1:110">
      <c r="A210" s="73" t="s">
        <v>6</v>
      </c>
      <c r="B210" s="60" t="s">
        <v>608</v>
      </c>
      <c r="C210" s="61" t="s">
        <v>609</v>
      </c>
      <c r="D210" s="62">
        <v>29763</v>
      </c>
      <c r="E210" s="64">
        <v>0</v>
      </c>
      <c r="F210" s="65">
        <v>42005</v>
      </c>
      <c r="G210" s="66" t="s">
        <v>112</v>
      </c>
      <c r="H210" s="66" t="str">
        <f t="shared" si="109"/>
        <v/>
      </c>
      <c r="I210" s="67" t="s">
        <v>122</v>
      </c>
      <c r="J210" s="67" t="s">
        <v>119</v>
      </c>
      <c r="K210" s="67">
        <v>0</v>
      </c>
      <c r="L210" s="67" t="s">
        <v>117</v>
      </c>
      <c r="M210" s="67">
        <v>1</v>
      </c>
      <c r="N210" s="67"/>
      <c r="O210" s="68" t="s">
        <v>118</v>
      </c>
      <c r="P210" s="69" t="s">
        <v>119</v>
      </c>
      <c r="Q210" s="69"/>
      <c r="R210" s="70">
        <v>0</v>
      </c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155">
        <f t="shared" si="110"/>
        <v>20</v>
      </c>
      <c r="BC210" s="156">
        <v>20</v>
      </c>
      <c r="BD210" s="157">
        <f t="shared" si="111"/>
        <v>0</v>
      </c>
      <c r="BE210" s="155">
        <f t="shared" si="112"/>
        <v>0</v>
      </c>
      <c r="BF210" s="157">
        <f t="shared" si="113"/>
        <v>0</v>
      </c>
      <c r="BG210" s="155">
        <f t="shared" si="114"/>
        <v>0</v>
      </c>
      <c r="BH210" s="155"/>
      <c r="BI210" s="157">
        <f t="shared" si="104"/>
        <v>160</v>
      </c>
      <c r="BJ210" s="157"/>
      <c r="BK210" s="157"/>
      <c r="BL210" s="157"/>
      <c r="BM210" s="161" t="e">
        <v>#NAME?</v>
      </c>
      <c r="BN210" s="162" t="e">
        <f t="shared" si="115"/>
        <v>#NAME?</v>
      </c>
      <c r="BO210" s="163">
        <f t="shared" si="116"/>
        <v>0</v>
      </c>
      <c r="BP210" s="164" t="e">
        <f t="shared" si="117"/>
        <v>#NAME?</v>
      </c>
      <c r="BQ210" s="165" t="e">
        <v>#NAME?</v>
      </c>
      <c r="BR210" s="166"/>
      <c r="BS210" s="167" t="str">
        <f t="shared" si="118"/>
        <v xml:space="preserve"> </v>
      </c>
      <c r="BT210" s="168" t="str">
        <f t="shared" si="119"/>
        <v/>
      </c>
      <c r="BU210" s="168" t="str">
        <f t="shared" si="105"/>
        <v/>
      </c>
      <c r="BV210" s="168" t="str">
        <f t="shared" si="106"/>
        <v/>
      </c>
      <c r="BW210" s="169" t="str">
        <f t="shared" si="107"/>
        <v/>
      </c>
      <c r="BX210" s="165" t="e">
        <v>#NAME?</v>
      </c>
      <c r="BY210" s="157"/>
      <c r="BZ210" s="170" t="e">
        <v>#NAME?</v>
      </c>
      <c r="CA210" s="170" t="e">
        <v>#NAME?</v>
      </c>
      <c r="CB210" s="157"/>
      <c r="CC210" s="170" t="e">
        <v>#NAME?</v>
      </c>
      <c r="CD210" s="171" t="e">
        <f t="shared" si="120"/>
        <v>#NAME?</v>
      </c>
      <c r="CE210" s="157" t="e">
        <f t="shared" si="121"/>
        <v>#NAME?</v>
      </c>
      <c r="CF210" s="165" t="e">
        <f t="shared" si="122"/>
        <v>#NAME?</v>
      </c>
      <c r="CG210" s="172" t="e">
        <v>#NAME?</v>
      </c>
      <c r="CH210" s="172" t="e">
        <v>#NAME?</v>
      </c>
      <c r="CI210" s="173" t="e">
        <v>#NAME?</v>
      </c>
      <c r="CJ210" s="173"/>
      <c r="CK210" s="172" t="e">
        <v>#NAME?</v>
      </c>
      <c r="CL210" s="172" t="e">
        <v>#NAME?</v>
      </c>
      <c r="CM210" s="173" t="e">
        <f t="shared" si="123"/>
        <v>#NAME?</v>
      </c>
      <c r="CN210" s="172">
        <f t="shared" si="124"/>
        <v>26.666666666666664</v>
      </c>
      <c r="CO210" s="173">
        <f t="shared" si="108"/>
        <v>0</v>
      </c>
      <c r="CP210" s="174">
        <f t="shared" si="125"/>
        <v>5</v>
      </c>
      <c r="CQ210" s="172" t="e">
        <f t="shared" si="99"/>
        <v>#NAME?</v>
      </c>
      <c r="CR210" s="173"/>
      <c r="CS210" s="175" t="e">
        <f t="shared" si="126"/>
        <v>#NAME?</v>
      </c>
      <c r="CT210" s="173" t="e">
        <f t="shared" si="127"/>
        <v>#NAME?</v>
      </c>
      <c r="CU210" s="173" t="e">
        <f t="shared" si="128"/>
        <v>#NAME?</v>
      </c>
      <c r="CV210" s="172" t="e">
        <f t="shared" si="129"/>
        <v>#NAME?</v>
      </c>
      <c r="CW210" s="173" t="e">
        <v>#NAME?</v>
      </c>
      <c r="CX210" s="173" t="e">
        <f t="shared" si="130"/>
        <v>#NAME?</v>
      </c>
      <c r="CY210" s="176">
        <f t="shared" si="131"/>
        <v>0</v>
      </c>
      <c r="CZ210" s="181" t="e">
        <f t="shared" si="101"/>
        <v>#NAME?</v>
      </c>
      <c r="DA210" s="182" t="e">
        <f t="shared" si="102"/>
        <v>#NAME?</v>
      </c>
      <c r="DB210" s="183" t="e">
        <f t="shared" si="103"/>
        <v>#NAME?</v>
      </c>
      <c r="DF210" s="180" t="e">
        <f t="shared" si="100"/>
        <v>#NAME?</v>
      </c>
    </row>
    <row r="211" spans="1:110">
      <c r="A211" s="73" t="s">
        <v>6</v>
      </c>
      <c r="B211" s="60" t="s">
        <v>610</v>
      </c>
      <c r="C211" s="61" t="s">
        <v>611</v>
      </c>
      <c r="D211" s="62">
        <v>23818</v>
      </c>
      <c r="E211" s="64">
        <v>0</v>
      </c>
      <c r="F211" s="65">
        <v>42335</v>
      </c>
      <c r="G211" s="66" t="s">
        <v>112</v>
      </c>
      <c r="H211" s="66" t="str">
        <f t="shared" si="109"/>
        <v/>
      </c>
      <c r="I211" s="67" t="s">
        <v>174</v>
      </c>
      <c r="J211" s="67" t="s">
        <v>138</v>
      </c>
      <c r="K211" s="67" t="s">
        <v>612</v>
      </c>
      <c r="L211" s="67" t="s">
        <v>117</v>
      </c>
      <c r="M211" s="67">
        <v>1</v>
      </c>
      <c r="N211" s="67"/>
      <c r="O211" s="68" t="s">
        <v>118</v>
      </c>
      <c r="P211" s="69" t="s">
        <v>119</v>
      </c>
      <c r="Q211" s="69"/>
      <c r="R211" s="70">
        <v>0</v>
      </c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155">
        <f t="shared" si="110"/>
        <v>24</v>
      </c>
      <c r="BC211" s="156">
        <v>24</v>
      </c>
      <c r="BD211" s="157">
        <f t="shared" si="111"/>
        <v>0</v>
      </c>
      <c r="BE211" s="155">
        <f t="shared" si="112"/>
        <v>0</v>
      </c>
      <c r="BF211" s="157">
        <f t="shared" si="113"/>
        <v>0</v>
      </c>
      <c r="BG211" s="155">
        <f t="shared" si="114"/>
        <v>0</v>
      </c>
      <c r="BH211" s="155"/>
      <c r="BI211" s="157">
        <f t="shared" si="104"/>
        <v>192</v>
      </c>
      <c r="BJ211" s="157"/>
      <c r="BK211" s="157"/>
      <c r="BL211" s="157"/>
      <c r="BM211" s="161" t="e">
        <v>#NAME?</v>
      </c>
      <c r="BN211" s="162" t="e">
        <f t="shared" si="115"/>
        <v>#NAME?</v>
      </c>
      <c r="BO211" s="163">
        <f t="shared" si="116"/>
        <v>0</v>
      </c>
      <c r="BP211" s="164" t="e">
        <f t="shared" si="117"/>
        <v>#NAME?</v>
      </c>
      <c r="BQ211" s="165" t="e">
        <v>#NAME?</v>
      </c>
      <c r="BR211" s="166"/>
      <c r="BS211" s="167" t="str">
        <f t="shared" si="118"/>
        <v xml:space="preserve"> </v>
      </c>
      <c r="BT211" s="168" t="str">
        <f t="shared" si="119"/>
        <v/>
      </c>
      <c r="BU211" s="168" t="str">
        <f t="shared" si="105"/>
        <v/>
      </c>
      <c r="BV211" s="168" t="str">
        <f t="shared" si="106"/>
        <v/>
      </c>
      <c r="BW211" s="169" t="str">
        <f t="shared" si="107"/>
        <v/>
      </c>
      <c r="BX211" s="165" t="e">
        <v>#NAME?</v>
      </c>
      <c r="BY211" s="157"/>
      <c r="BZ211" s="170" t="e">
        <v>#NAME?</v>
      </c>
      <c r="CA211" s="170" t="e">
        <v>#NAME?</v>
      </c>
      <c r="CB211" s="157"/>
      <c r="CC211" s="170" t="e">
        <v>#NAME?</v>
      </c>
      <c r="CD211" s="171" t="e">
        <f t="shared" si="120"/>
        <v>#NAME?</v>
      </c>
      <c r="CE211" s="157" t="e">
        <f t="shared" si="121"/>
        <v>#NAME?</v>
      </c>
      <c r="CF211" s="165" t="e">
        <f t="shared" si="122"/>
        <v>#NAME?</v>
      </c>
      <c r="CG211" s="172" t="e">
        <v>#NAME?</v>
      </c>
      <c r="CH211" s="172" t="e">
        <v>#NAME?</v>
      </c>
      <c r="CI211" s="173" t="e">
        <v>#NAME?</v>
      </c>
      <c r="CJ211" s="173"/>
      <c r="CK211" s="172" t="e">
        <v>#NAME?</v>
      </c>
      <c r="CL211" s="172" t="e">
        <v>#NAME?</v>
      </c>
      <c r="CM211" s="173" t="e">
        <f t="shared" si="123"/>
        <v>#NAME?</v>
      </c>
      <c r="CN211" s="172">
        <f t="shared" si="124"/>
        <v>32</v>
      </c>
      <c r="CO211" s="173">
        <f t="shared" si="108"/>
        <v>0</v>
      </c>
      <c r="CP211" s="174">
        <f t="shared" si="125"/>
        <v>5</v>
      </c>
      <c r="CQ211" s="172" t="e">
        <f t="shared" si="99"/>
        <v>#NAME?</v>
      </c>
      <c r="CR211" s="173"/>
      <c r="CS211" s="175" t="e">
        <f t="shared" si="126"/>
        <v>#NAME?</v>
      </c>
      <c r="CT211" s="173" t="e">
        <f t="shared" si="127"/>
        <v>#NAME?</v>
      </c>
      <c r="CU211" s="173" t="e">
        <f t="shared" si="128"/>
        <v>#NAME?</v>
      </c>
      <c r="CV211" s="172" t="e">
        <f t="shared" si="129"/>
        <v>#NAME?</v>
      </c>
      <c r="CW211" s="173" t="e">
        <v>#NAME?</v>
      </c>
      <c r="CX211" s="173" t="e">
        <f t="shared" si="130"/>
        <v>#NAME?</v>
      </c>
      <c r="CY211" s="176">
        <f t="shared" si="131"/>
        <v>0</v>
      </c>
      <c r="CZ211" s="181" t="e">
        <f t="shared" si="101"/>
        <v>#NAME?</v>
      </c>
      <c r="DA211" s="182" t="e">
        <f t="shared" si="102"/>
        <v>#NAME?</v>
      </c>
      <c r="DB211" s="183" t="e">
        <f t="shared" si="103"/>
        <v>#NAME?</v>
      </c>
      <c r="DF211" s="180" t="e">
        <f t="shared" si="100"/>
        <v>#NAME?</v>
      </c>
    </row>
    <row r="212" spans="1:110">
      <c r="A212" s="73" t="s">
        <v>6</v>
      </c>
      <c r="B212" s="60" t="s">
        <v>613</v>
      </c>
      <c r="C212" s="61" t="s">
        <v>614</v>
      </c>
      <c r="D212" s="62">
        <v>27728</v>
      </c>
      <c r="E212" s="64">
        <v>0</v>
      </c>
      <c r="F212" s="65">
        <v>42380</v>
      </c>
      <c r="G212" s="66" t="s">
        <v>590</v>
      </c>
      <c r="H212" s="66" t="str">
        <f t="shared" si="109"/>
        <v/>
      </c>
      <c r="I212" s="67" t="s">
        <v>122</v>
      </c>
      <c r="J212" s="67" t="s">
        <v>119</v>
      </c>
      <c r="K212" s="67">
        <v>0</v>
      </c>
      <c r="L212" s="67" t="s">
        <v>117</v>
      </c>
      <c r="M212" s="67">
        <v>1</v>
      </c>
      <c r="N212" s="67"/>
      <c r="O212" s="68" t="s">
        <v>118</v>
      </c>
      <c r="P212" s="69" t="s">
        <v>119</v>
      </c>
      <c r="Q212" s="69"/>
      <c r="R212" s="70">
        <v>0</v>
      </c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155">
        <f t="shared" si="110"/>
        <v>29</v>
      </c>
      <c r="BC212" s="156">
        <v>29</v>
      </c>
      <c r="BD212" s="157">
        <f t="shared" si="111"/>
        <v>0</v>
      </c>
      <c r="BE212" s="155">
        <f t="shared" si="112"/>
        <v>0</v>
      </c>
      <c r="BF212" s="157">
        <f t="shared" si="113"/>
        <v>0</v>
      </c>
      <c r="BG212" s="155">
        <f t="shared" si="114"/>
        <v>0</v>
      </c>
      <c r="BH212" s="155"/>
      <c r="BI212" s="157">
        <f t="shared" si="104"/>
        <v>232</v>
      </c>
      <c r="BJ212" s="157"/>
      <c r="BK212" s="157"/>
      <c r="BL212" s="157"/>
      <c r="BM212" s="161" t="e">
        <v>#NAME?</v>
      </c>
      <c r="BN212" s="162" t="e">
        <f t="shared" si="115"/>
        <v>#NAME?</v>
      </c>
      <c r="BO212" s="163">
        <f t="shared" si="116"/>
        <v>0</v>
      </c>
      <c r="BP212" s="164" t="e">
        <f t="shared" si="117"/>
        <v>#NAME?</v>
      </c>
      <c r="BQ212" s="165" t="e">
        <v>#NAME?</v>
      </c>
      <c r="BR212" s="166"/>
      <c r="BS212" s="167" t="str">
        <f t="shared" si="118"/>
        <v xml:space="preserve"> </v>
      </c>
      <c r="BT212" s="168" t="str">
        <f t="shared" si="119"/>
        <v/>
      </c>
      <c r="BU212" s="168" t="str">
        <f t="shared" si="105"/>
        <v/>
      </c>
      <c r="BV212" s="168" t="str">
        <f t="shared" si="106"/>
        <v/>
      </c>
      <c r="BW212" s="169" t="str">
        <f t="shared" si="107"/>
        <v/>
      </c>
      <c r="BX212" s="165" t="e">
        <v>#NAME?</v>
      </c>
      <c r="BY212" s="157"/>
      <c r="BZ212" s="170" t="e">
        <v>#NAME?</v>
      </c>
      <c r="CA212" s="170" t="e">
        <v>#NAME?</v>
      </c>
      <c r="CB212" s="157"/>
      <c r="CC212" s="170" t="e">
        <v>#NAME?</v>
      </c>
      <c r="CD212" s="171" t="e">
        <f t="shared" si="120"/>
        <v>#NAME?</v>
      </c>
      <c r="CE212" s="157" t="e">
        <f t="shared" si="121"/>
        <v>#NAME?</v>
      </c>
      <c r="CF212" s="165" t="e">
        <f t="shared" si="122"/>
        <v>#NAME?</v>
      </c>
      <c r="CG212" s="172" t="e">
        <v>#NAME?</v>
      </c>
      <c r="CH212" s="172" t="e">
        <v>#NAME?</v>
      </c>
      <c r="CI212" s="173" t="e">
        <v>#NAME?</v>
      </c>
      <c r="CJ212" s="173"/>
      <c r="CK212" s="172" t="e">
        <v>#NAME?</v>
      </c>
      <c r="CL212" s="172" t="e">
        <v>#NAME?</v>
      </c>
      <c r="CM212" s="173" t="e">
        <f t="shared" si="123"/>
        <v>#NAME?</v>
      </c>
      <c r="CN212" s="172">
        <f t="shared" si="124"/>
        <v>38.666666666666664</v>
      </c>
      <c r="CO212" s="173">
        <f t="shared" si="108"/>
        <v>0</v>
      </c>
      <c r="CP212" s="174">
        <f t="shared" si="125"/>
        <v>5</v>
      </c>
      <c r="CQ212" s="172" t="e">
        <f t="shared" si="99"/>
        <v>#NAME?</v>
      </c>
      <c r="CR212" s="173"/>
      <c r="CS212" s="175" t="e">
        <f t="shared" si="126"/>
        <v>#NAME?</v>
      </c>
      <c r="CT212" s="173" t="e">
        <f t="shared" si="127"/>
        <v>#NAME?</v>
      </c>
      <c r="CU212" s="173" t="e">
        <f t="shared" si="128"/>
        <v>#NAME?</v>
      </c>
      <c r="CV212" s="172" t="e">
        <f t="shared" si="129"/>
        <v>#NAME?</v>
      </c>
      <c r="CW212" s="173" t="e">
        <v>#NAME?</v>
      </c>
      <c r="CX212" s="173" t="e">
        <f t="shared" si="130"/>
        <v>#NAME?</v>
      </c>
      <c r="CY212" s="176">
        <f t="shared" si="131"/>
        <v>0</v>
      </c>
      <c r="CZ212" s="181" t="e">
        <f t="shared" si="101"/>
        <v>#NAME?</v>
      </c>
      <c r="DA212" s="182" t="e">
        <f t="shared" si="102"/>
        <v>#NAME?</v>
      </c>
      <c r="DB212" s="183" t="e">
        <f t="shared" si="103"/>
        <v>#NAME?</v>
      </c>
      <c r="DF212" s="180" t="e">
        <f t="shared" si="100"/>
        <v>#NAME?</v>
      </c>
    </row>
    <row r="213" spans="1:110" ht="22.5">
      <c r="A213" s="73" t="s">
        <v>6</v>
      </c>
      <c r="B213" s="60" t="s">
        <v>615</v>
      </c>
      <c r="C213" s="61" t="s">
        <v>616</v>
      </c>
      <c r="D213" s="62">
        <v>29477</v>
      </c>
      <c r="E213" s="64">
        <v>0</v>
      </c>
      <c r="F213" s="65">
        <v>42331</v>
      </c>
      <c r="G213" s="66" t="s">
        <v>112</v>
      </c>
      <c r="H213" s="66" t="str">
        <f t="shared" si="109"/>
        <v/>
      </c>
      <c r="I213" s="67" t="s">
        <v>122</v>
      </c>
      <c r="J213" s="67" t="s">
        <v>119</v>
      </c>
      <c r="K213" s="67">
        <v>0</v>
      </c>
      <c r="L213" s="67" t="s">
        <v>117</v>
      </c>
      <c r="M213" s="67">
        <v>1</v>
      </c>
      <c r="N213" s="67"/>
      <c r="O213" s="68" t="s">
        <v>118</v>
      </c>
      <c r="P213" s="69" t="s">
        <v>119</v>
      </c>
      <c r="Q213" s="69"/>
      <c r="R213" s="70">
        <v>0</v>
      </c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155">
        <f t="shared" si="110"/>
        <v>9</v>
      </c>
      <c r="BC213" s="156">
        <v>9</v>
      </c>
      <c r="BD213" s="157">
        <f t="shared" si="111"/>
        <v>0</v>
      </c>
      <c r="BE213" s="155">
        <f t="shared" si="112"/>
        <v>0</v>
      </c>
      <c r="BF213" s="157">
        <f t="shared" si="113"/>
        <v>0</v>
      </c>
      <c r="BG213" s="155">
        <f t="shared" si="114"/>
        <v>0</v>
      </c>
      <c r="BH213" s="155"/>
      <c r="BI213" s="157">
        <f t="shared" si="104"/>
        <v>72</v>
      </c>
      <c r="BJ213" s="157"/>
      <c r="BK213" s="157"/>
      <c r="BL213" s="157"/>
      <c r="BM213" s="161" t="e">
        <v>#NAME?</v>
      </c>
      <c r="BN213" s="162" t="e">
        <f t="shared" si="115"/>
        <v>#NAME?</v>
      </c>
      <c r="BO213" s="163">
        <f t="shared" si="116"/>
        <v>0</v>
      </c>
      <c r="BP213" s="164" t="e">
        <f t="shared" si="117"/>
        <v>#NAME?</v>
      </c>
      <c r="BQ213" s="165" t="e">
        <v>#NAME?</v>
      </c>
      <c r="BR213" s="166"/>
      <c r="BS213" s="167" t="str">
        <f t="shared" si="118"/>
        <v xml:space="preserve"> </v>
      </c>
      <c r="BT213" s="168" t="str">
        <f t="shared" si="119"/>
        <v/>
      </c>
      <c r="BU213" s="168" t="str">
        <f t="shared" si="105"/>
        <v/>
      </c>
      <c r="BV213" s="168" t="str">
        <f t="shared" si="106"/>
        <v/>
      </c>
      <c r="BW213" s="169" t="str">
        <f t="shared" si="107"/>
        <v/>
      </c>
      <c r="BX213" s="165" t="e">
        <v>#NAME?</v>
      </c>
      <c r="BY213" s="157"/>
      <c r="BZ213" s="170" t="e">
        <v>#NAME?</v>
      </c>
      <c r="CA213" s="170" t="e">
        <v>#NAME?</v>
      </c>
      <c r="CB213" s="157"/>
      <c r="CC213" s="170" t="e">
        <v>#NAME?</v>
      </c>
      <c r="CD213" s="171" t="e">
        <f t="shared" si="120"/>
        <v>#NAME?</v>
      </c>
      <c r="CE213" s="157" t="e">
        <f t="shared" si="121"/>
        <v>#NAME?</v>
      </c>
      <c r="CF213" s="165" t="e">
        <f t="shared" si="122"/>
        <v>#NAME?</v>
      </c>
      <c r="CG213" s="172" t="e">
        <v>#NAME?</v>
      </c>
      <c r="CH213" s="172" t="e">
        <v>#NAME?</v>
      </c>
      <c r="CI213" s="173" t="e">
        <v>#NAME?</v>
      </c>
      <c r="CJ213" s="173"/>
      <c r="CK213" s="172" t="e">
        <v>#NAME?</v>
      </c>
      <c r="CL213" s="172" t="e">
        <v>#NAME?</v>
      </c>
      <c r="CM213" s="173" t="e">
        <f t="shared" si="123"/>
        <v>#NAME?</v>
      </c>
      <c r="CN213" s="172">
        <f t="shared" si="124"/>
        <v>12</v>
      </c>
      <c r="CO213" s="173">
        <f t="shared" si="108"/>
        <v>0</v>
      </c>
      <c r="CP213" s="174">
        <f t="shared" si="125"/>
        <v>5</v>
      </c>
      <c r="CQ213" s="172" t="e">
        <f t="shared" si="99"/>
        <v>#NAME?</v>
      </c>
      <c r="CR213" s="173"/>
      <c r="CS213" s="175" t="e">
        <f t="shared" si="126"/>
        <v>#NAME?</v>
      </c>
      <c r="CT213" s="173" t="e">
        <f t="shared" si="127"/>
        <v>#NAME?</v>
      </c>
      <c r="CU213" s="173" t="e">
        <f t="shared" si="128"/>
        <v>#NAME?</v>
      </c>
      <c r="CV213" s="172" t="e">
        <f t="shared" si="129"/>
        <v>#NAME?</v>
      </c>
      <c r="CW213" s="173" t="e">
        <v>#NAME?</v>
      </c>
      <c r="CX213" s="173" t="e">
        <f t="shared" si="130"/>
        <v>#NAME?</v>
      </c>
      <c r="CY213" s="176">
        <f t="shared" si="131"/>
        <v>0</v>
      </c>
      <c r="CZ213" s="181" t="e">
        <f t="shared" si="101"/>
        <v>#NAME?</v>
      </c>
      <c r="DA213" s="182" t="e">
        <f t="shared" si="102"/>
        <v>#NAME?</v>
      </c>
      <c r="DB213" s="183" t="e">
        <f t="shared" si="103"/>
        <v>#NAME?</v>
      </c>
      <c r="DF213" s="180" t="e">
        <f t="shared" si="100"/>
        <v>#NAME?</v>
      </c>
    </row>
    <row r="214" spans="1:110">
      <c r="A214" s="73" t="s">
        <v>6</v>
      </c>
      <c r="B214" s="60" t="s">
        <v>617</v>
      </c>
      <c r="C214" s="61" t="s">
        <v>618</v>
      </c>
      <c r="D214" s="62">
        <v>33312</v>
      </c>
      <c r="E214" s="64">
        <v>0</v>
      </c>
      <c r="F214" s="65">
        <v>41967</v>
      </c>
      <c r="G214" s="66" t="s">
        <v>583</v>
      </c>
      <c r="H214" s="66" t="str">
        <f t="shared" si="109"/>
        <v/>
      </c>
      <c r="I214" s="67" t="s">
        <v>122</v>
      </c>
      <c r="J214" s="67" t="s">
        <v>119</v>
      </c>
      <c r="K214" s="67">
        <v>0</v>
      </c>
      <c r="L214" s="67" t="s">
        <v>117</v>
      </c>
      <c r="M214" s="67">
        <v>1</v>
      </c>
      <c r="N214" s="67"/>
      <c r="O214" s="68" t="s">
        <v>118</v>
      </c>
      <c r="P214" s="69" t="s">
        <v>119</v>
      </c>
      <c r="Q214" s="69"/>
      <c r="R214" s="70">
        <v>0</v>
      </c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155">
        <f t="shared" si="110"/>
        <v>8</v>
      </c>
      <c r="BC214" s="156">
        <v>8</v>
      </c>
      <c r="BD214" s="157">
        <f t="shared" si="111"/>
        <v>0</v>
      </c>
      <c r="BE214" s="155">
        <f t="shared" si="112"/>
        <v>0</v>
      </c>
      <c r="BF214" s="157">
        <f t="shared" si="113"/>
        <v>0</v>
      </c>
      <c r="BG214" s="155">
        <f t="shared" si="114"/>
        <v>0</v>
      </c>
      <c r="BH214" s="155"/>
      <c r="BI214" s="157">
        <f t="shared" si="104"/>
        <v>64</v>
      </c>
      <c r="BJ214" s="157"/>
      <c r="BK214" s="157"/>
      <c r="BL214" s="157"/>
      <c r="BM214" s="161" t="e">
        <v>#NAME?</v>
      </c>
      <c r="BN214" s="162" t="e">
        <f t="shared" si="115"/>
        <v>#NAME?</v>
      </c>
      <c r="BO214" s="163">
        <f t="shared" si="116"/>
        <v>0</v>
      </c>
      <c r="BP214" s="164" t="e">
        <f t="shared" si="117"/>
        <v>#NAME?</v>
      </c>
      <c r="BQ214" s="165" t="e">
        <v>#NAME?</v>
      </c>
      <c r="BR214" s="166"/>
      <c r="BS214" s="167" t="str">
        <f t="shared" si="118"/>
        <v xml:space="preserve"> </v>
      </c>
      <c r="BT214" s="168" t="str">
        <f t="shared" si="119"/>
        <v/>
      </c>
      <c r="BU214" s="168" t="str">
        <f t="shared" si="105"/>
        <v/>
      </c>
      <c r="BV214" s="168" t="str">
        <f t="shared" si="106"/>
        <v/>
      </c>
      <c r="BW214" s="169" t="str">
        <f t="shared" si="107"/>
        <v/>
      </c>
      <c r="BX214" s="165" t="e">
        <v>#NAME?</v>
      </c>
      <c r="BY214" s="157"/>
      <c r="BZ214" s="170" t="e">
        <v>#NAME?</v>
      </c>
      <c r="CA214" s="170" t="e">
        <v>#NAME?</v>
      </c>
      <c r="CB214" s="157"/>
      <c r="CC214" s="170" t="e">
        <v>#NAME?</v>
      </c>
      <c r="CD214" s="171" t="e">
        <f t="shared" si="120"/>
        <v>#NAME?</v>
      </c>
      <c r="CE214" s="157" t="e">
        <f t="shared" si="121"/>
        <v>#NAME?</v>
      </c>
      <c r="CF214" s="165" t="e">
        <f t="shared" si="122"/>
        <v>#NAME?</v>
      </c>
      <c r="CG214" s="172" t="e">
        <v>#NAME?</v>
      </c>
      <c r="CH214" s="172" t="e">
        <v>#NAME?</v>
      </c>
      <c r="CI214" s="173" t="e">
        <v>#NAME?</v>
      </c>
      <c r="CJ214" s="173"/>
      <c r="CK214" s="172" t="e">
        <v>#NAME?</v>
      </c>
      <c r="CL214" s="172" t="e">
        <v>#NAME?</v>
      </c>
      <c r="CM214" s="173" t="e">
        <f t="shared" si="123"/>
        <v>#NAME?</v>
      </c>
      <c r="CN214" s="172">
        <f t="shared" si="124"/>
        <v>10.666666666666666</v>
      </c>
      <c r="CO214" s="173">
        <f t="shared" si="108"/>
        <v>0</v>
      </c>
      <c r="CP214" s="174">
        <f t="shared" si="125"/>
        <v>5</v>
      </c>
      <c r="CQ214" s="172" t="e">
        <f t="shared" si="99"/>
        <v>#NAME?</v>
      </c>
      <c r="CR214" s="173"/>
      <c r="CS214" s="175" t="e">
        <f t="shared" si="126"/>
        <v>#NAME?</v>
      </c>
      <c r="CT214" s="173" t="e">
        <f t="shared" si="127"/>
        <v>#NAME?</v>
      </c>
      <c r="CU214" s="173" t="e">
        <f t="shared" si="128"/>
        <v>#NAME?</v>
      </c>
      <c r="CV214" s="172" t="e">
        <f t="shared" si="129"/>
        <v>#NAME?</v>
      </c>
      <c r="CW214" s="173" t="e">
        <v>#NAME?</v>
      </c>
      <c r="CX214" s="173" t="e">
        <f t="shared" si="130"/>
        <v>#NAME?</v>
      </c>
      <c r="CY214" s="176">
        <f t="shared" si="131"/>
        <v>0</v>
      </c>
      <c r="CZ214" s="181" t="e">
        <f t="shared" si="101"/>
        <v>#NAME?</v>
      </c>
      <c r="DA214" s="182" t="e">
        <f t="shared" si="102"/>
        <v>#NAME?</v>
      </c>
      <c r="DB214" s="183" t="e">
        <f t="shared" si="103"/>
        <v>#NAME?</v>
      </c>
      <c r="DF214" s="180" t="e">
        <f t="shared" si="100"/>
        <v>#NAME?</v>
      </c>
    </row>
    <row r="215" spans="1:110">
      <c r="A215" s="73" t="s">
        <v>6</v>
      </c>
      <c r="B215" s="60" t="s">
        <v>619</v>
      </c>
      <c r="C215" s="61" t="s">
        <v>620</v>
      </c>
      <c r="D215" s="62">
        <v>30004</v>
      </c>
      <c r="E215" s="64">
        <v>0</v>
      </c>
      <c r="F215" s="65">
        <v>42398</v>
      </c>
      <c r="G215" s="66" t="s">
        <v>590</v>
      </c>
      <c r="H215" s="66" t="str">
        <f t="shared" si="109"/>
        <v/>
      </c>
      <c r="I215" s="67" t="s">
        <v>122</v>
      </c>
      <c r="J215" s="67" t="s">
        <v>119</v>
      </c>
      <c r="K215" s="67">
        <v>0</v>
      </c>
      <c r="L215" s="67" t="s">
        <v>117</v>
      </c>
      <c r="M215" s="67">
        <v>1</v>
      </c>
      <c r="N215" s="67"/>
      <c r="O215" s="68" t="s">
        <v>118</v>
      </c>
      <c r="P215" s="69" t="s">
        <v>119</v>
      </c>
      <c r="Q215" s="69"/>
      <c r="R215" s="70">
        <v>0</v>
      </c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155">
        <f t="shared" si="110"/>
        <v>2</v>
      </c>
      <c r="BC215" s="156">
        <v>2</v>
      </c>
      <c r="BD215" s="157">
        <f t="shared" si="111"/>
        <v>0</v>
      </c>
      <c r="BE215" s="155">
        <f t="shared" si="112"/>
        <v>0</v>
      </c>
      <c r="BF215" s="157">
        <f t="shared" si="113"/>
        <v>0</v>
      </c>
      <c r="BG215" s="155">
        <f t="shared" si="114"/>
        <v>0</v>
      </c>
      <c r="BH215" s="155"/>
      <c r="BI215" s="157">
        <f t="shared" si="104"/>
        <v>16</v>
      </c>
      <c r="BJ215" s="157"/>
      <c r="BK215" s="157"/>
      <c r="BL215" s="157"/>
      <c r="BM215" s="161" t="e">
        <v>#NAME?</v>
      </c>
      <c r="BN215" s="162" t="e">
        <f t="shared" si="115"/>
        <v>#NAME?</v>
      </c>
      <c r="BO215" s="163">
        <f t="shared" si="116"/>
        <v>0</v>
      </c>
      <c r="BP215" s="164" t="e">
        <f t="shared" si="117"/>
        <v>#NAME?</v>
      </c>
      <c r="BQ215" s="165" t="e">
        <v>#NAME?</v>
      </c>
      <c r="BR215" s="166"/>
      <c r="BS215" s="167" t="str">
        <f t="shared" si="118"/>
        <v xml:space="preserve"> </v>
      </c>
      <c r="BT215" s="168" t="str">
        <f t="shared" si="119"/>
        <v/>
      </c>
      <c r="BU215" s="168" t="str">
        <f t="shared" si="105"/>
        <v/>
      </c>
      <c r="BV215" s="168" t="str">
        <f t="shared" si="106"/>
        <v/>
      </c>
      <c r="BW215" s="169" t="str">
        <f t="shared" si="107"/>
        <v/>
      </c>
      <c r="BX215" s="165" t="e">
        <v>#NAME?</v>
      </c>
      <c r="BY215" s="157"/>
      <c r="BZ215" s="170" t="e">
        <v>#NAME?</v>
      </c>
      <c r="CA215" s="170" t="e">
        <v>#NAME?</v>
      </c>
      <c r="CB215" s="157"/>
      <c r="CC215" s="170" t="e">
        <v>#NAME?</v>
      </c>
      <c r="CD215" s="171" t="e">
        <f t="shared" si="120"/>
        <v>#NAME?</v>
      </c>
      <c r="CE215" s="157" t="e">
        <f t="shared" si="121"/>
        <v>#NAME?</v>
      </c>
      <c r="CF215" s="165" t="e">
        <f t="shared" si="122"/>
        <v>#NAME?</v>
      </c>
      <c r="CG215" s="172" t="e">
        <v>#NAME?</v>
      </c>
      <c r="CH215" s="172" t="e">
        <v>#NAME?</v>
      </c>
      <c r="CI215" s="173" t="e">
        <v>#NAME?</v>
      </c>
      <c r="CJ215" s="173"/>
      <c r="CK215" s="172" t="e">
        <v>#NAME?</v>
      </c>
      <c r="CL215" s="172" t="e">
        <v>#NAME?</v>
      </c>
      <c r="CM215" s="173" t="e">
        <f t="shared" si="123"/>
        <v>#NAME?</v>
      </c>
      <c r="CN215" s="172">
        <f t="shared" si="124"/>
        <v>2.8571428571428572</v>
      </c>
      <c r="CO215" s="173">
        <f t="shared" si="108"/>
        <v>0</v>
      </c>
      <c r="CP215" s="174">
        <f t="shared" si="125"/>
        <v>5</v>
      </c>
      <c r="CQ215" s="172" t="e">
        <f t="shared" si="99"/>
        <v>#NAME?</v>
      </c>
      <c r="CR215" s="173"/>
      <c r="CS215" s="175" t="e">
        <f t="shared" si="126"/>
        <v>#NAME?</v>
      </c>
      <c r="CT215" s="173" t="e">
        <f t="shared" si="127"/>
        <v>#NAME?</v>
      </c>
      <c r="CU215" s="173" t="e">
        <f t="shared" si="128"/>
        <v>#NAME?</v>
      </c>
      <c r="CV215" s="172" t="e">
        <f t="shared" si="129"/>
        <v>#NAME?</v>
      </c>
      <c r="CW215" s="173" t="e">
        <v>#NAME?</v>
      </c>
      <c r="CX215" s="173" t="e">
        <f t="shared" si="130"/>
        <v>#NAME?</v>
      </c>
      <c r="CY215" s="176">
        <f t="shared" si="131"/>
        <v>0</v>
      </c>
      <c r="CZ215" s="181" t="e">
        <f t="shared" si="101"/>
        <v>#NAME?</v>
      </c>
      <c r="DA215" s="182" t="e">
        <f t="shared" si="102"/>
        <v>#NAME?</v>
      </c>
      <c r="DB215" s="183" t="e">
        <f t="shared" si="103"/>
        <v>#NAME?</v>
      </c>
      <c r="DF215" s="180" t="e">
        <f t="shared" si="100"/>
        <v>#NAME?</v>
      </c>
    </row>
    <row r="216" spans="1:110">
      <c r="A216" s="73" t="s">
        <v>6</v>
      </c>
      <c r="B216" s="60" t="s">
        <v>621</v>
      </c>
      <c r="C216" s="61" t="s">
        <v>622</v>
      </c>
      <c r="D216" s="62">
        <v>29750</v>
      </c>
      <c r="E216" s="64">
        <v>0</v>
      </c>
      <c r="F216" s="65">
        <v>42398</v>
      </c>
      <c r="G216" s="66" t="s">
        <v>590</v>
      </c>
      <c r="H216" s="66" t="str">
        <f t="shared" si="109"/>
        <v/>
      </c>
      <c r="I216" s="67" t="s">
        <v>122</v>
      </c>
      <c r="J216" s="67" t="s">
        <v>119</v>
      </c>
      <c r="K216" s="67">
        <v>0</v>
      </c>
      <c r="L216" s="67" t="s">
        <v>117</v>
      </c>
      <c r="M216" s="67">
        <v>1</v>
      </c>
      <c r="N216" s="67"/>
      <c r="O216" s="68" t="s">
        <v>118</v>
      </c>
      <c r="P216" s="69" t="s">
        <v>119</v>
      </c>
      <c r="Q216" s="69"/>
      <c r="R216" s="70">
        <v>0</v>
      </c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155">
        <f t="shared" si="110"/>
        <v>2</v>
      </c>
      <c r="BC216" s="156">
        <v>2</v>
      </c>
      <c r="BD216" s="157">
        <f t="shared" si="111"/>
        <v>0</v>
      </c>
      <c r="BE216" s="155">
        <f t="shared" si="112"/>
        <v>0</v>
      </c>
      <c r="BF216" s="157">
        <f t="shared" si="113"/>
        <v>0</v>
      </c>
      <c r="BG216" s="155">
        <f t="shared" si="114"/>
        <v>0</v>
      </c>
      <c r="BH216" s="155"/>
      <c r="BI216" s="157">
        <f t="shared" si="104"/>
        <v>16</v>
      </c>
      <c r="BJ216" s="157"/>
      <c r="BK216" s="157"/>
      <c r="BL216" s="157"/>
      <c r="BM216" s="161" t="e">
        <v>#NAME?</v>
      </c>
      <c r="BN216" s="162" t="e">
        <f t="shared" si="115"/>
        <v>#NAME?</v>
      </c>
      <c r="BO216" s="163">
        <f t="shared" si="116"/>
        <v>0</v>
      </c>
      <c r="BP216" s="164" t="e">
        <f t="shared" si="117"/>
        <v>#NAME?</v>
      </c>
      <c r="BQ216" s="165" t="e">
        <v>#NAME?</v>
      </c>
      <c r="BR216" s="166"/>
      <c r="BS216" s="167" t="str">
        <f t="shared" si="118"/>
        <v xml:space="preserve"> </v>
      </c>
      <c r="BT216" s="168" t="str">
        <f t="shared" si="119"/>
        <v/>
      </c>
      <c r="BU216" s="168" t="str">
        <f t="shared" si="105"/>
        <v/>
      </c>
      <c r="BV216" s="168" t="str">
        <f t="shared" si="106"/>
        <v/>
      </c>
      <c r="BW216" s="169" t="str">
        <f t="shared" si="107"/>
        <v/>
      </c>
      <c r="BX216" s="165" t="e">
        <v>#NAME?</v>
      </c>
      <c r="BY216" s="157"/>
      <c r="BZ216" s="170" t="e">
        <v>#NAME?</v>
      </c>
      <c r="CA216" s="170" t="e">
        <v>#NAME?</v>
      </c>
      <c r="CB216" s="157"/>
      <c r="CC216" s="170" t="e">
        <v>#NAME?</v>
      </c>
      <c r="CD216" s="171" t="e">
        <f t="shared" si="120"/>
        <v>#NAME?</v>
      </c>
      <c r="CE216" s="157" t="e">
        <f t="shared" si="121"/>
        <v>#NAME?</v>
      </c>
      <c r="CF216" s="165" t="e">
        <f t="shared" si="122"/>
        <v>#NAME?</v>
      </c>
      <c r="CG216" s="172" t="e">
        <v>#NAME?</v>
      </c>
      <c r="CH216" s="172" t="e">
        <v>#NAME?</v>
      </c>
      <c r="CI216" s="173" t="e">
        <v>#NAME?</v>
      </c>
      <c r="CJ216" s="173"/>
      <c r="CK216" s="172" t="e">
        <v>#NAME?</v>
      </c>
      <c r="CL216" s="172" t="e">
        <v>#NAME?</v>
      </c>
      <c r="CM216" s="173" t="e">
        <f t="shared" si="123"/>
        <v>#NAME?</v>
      </c>
      <c r="CN216" s="172">
        <f t="shared" si="124"/>
        <v>2.8571428571428572</v>
      </c>
      <c r="CO216" s="173">
        <f t="shared" si="108"/>
        <v>0</v>
      </c>
      <c r="CP216" s="174">
        <f t="shared" si="125"/>
        <v>5</v>
      </c>
      <c r="CQ216" s="172" t="e">
        <f t="shared" si="99"/>
        <v>#NAME?</v>
      </c>
      <c r="CR216" s="173"/>
      <c r="CS216" s="175" t="e">
        <f t="shared" si="126"/>
        <v>#NAME?</v>
      </c>
      <c r="CT216" s="173" t="e">
        <f t="shared" si="127"/>
        <v>#NAME?</v>
      </c>
      <c r="CU216" s="173" t="e">
        <f t="shared" si="128"/>
        <v>#NAME?</v>
      </c>
      <c r="CV216" s="172" t="e">
        <f t="shared" si="129"/>
        <v>#NAME?</v>
      </c>
      <c r="CW216" s="173" t="e">
        <v>#NAME?</v>
      </c>
      <c r="CX216" s="173" t="e">
        <f t="shared" si="130"/>
        <v>#NAME?</v>
      </c>
      <c r="CY216" s="176">
        <f t="shared" si="131"/>
        <v>0</v>
      </c>
      <c r="CZ216" s="181" t="e">
        <f t="shared" si="101"/>
        <v>#NAME?</v>
      </c>
      <c r="DA216" s="182" t="e">
        <f t="shared" si="102"/>
        <v>#NAME?</v>
      </c>
      <c r="DB216" s="183" t="e">
        <f t="shared" si="103"/>
        <v>#NAME?</v>
      </c>
      <c r="DF216" s="180" t="e">
        <f t="shared" si="100"/>
        <v>#NAME?</v>
      </c>
    </row>
    <row r="217" spans="1:110">
      <c r="A217" s="73" t="s">
        <v>6</v>
      </c>
      <c r="B217" s="60" t="s">
        <v>623</v>
      </c>
      <c r="C217" s="61" t="s">
        <v>624</v>
      </c>
      <c r="D217" s="62">
        <v>35612</v>
      </c>
      <c r="E217" s="64">
        <v>0</v>
      </c>
      <c r="F217" s="65">
        <v>42366</v>
      </c>
      <c r="G217" s="66" t="s">
        <v>590</v>
      </c>
      <c r="H217" s="66" t="str">
        <f t="shared" si="109"/>
        <v/>
      </c>
      <c r="I217" s="67" t="s">
        <v>122</v>
      </c>
      <c r="J217" s="67" t="s">
        <v>119</v>
      </c>
      <c r="K217" s="67">
        <v>0</v>
      </c>
      <c r="L217" s="67" t="s">
        <v>117</v>
      </c>
      <c r="M217" s="67">
        <v>1</v>
      </c>
      <c r="N217" s="67"/>
      <c r="O217" s="68" t="s">
        <v>118</v>
      </c>
      <c r="P217" s="69" t="s">
        <v>119</v>
      </c>
      <c r="Q217" s="69"/>
      <c r="R217" s="70">
        <v>0</v>
      </c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155">
        <f t="shared" si="110"/>
        <v>9</v>
      </c>
      <c r="BC217" s="156">
        <v>9</v>
      </c>
      <c r="BD217" s="157">
        <f t="shared" si="111"/>
        <v>0</v>
      </c>
      <c r="BE217" s="155">
        <f t="shared" si="112"/>
        <v>0</v>
      </c>
      <c r="BF217" s="157">
        <f t="shared" si="113"/>
        <v>0</v>
      </c>
      <c r="BG217" s="155">
        <f t="shared" si="114"/>
        <v>0</v>
      </c>
      <c r="BH217" s="155"/>
      <c r="BI217" s="157">
        <f t="shared" si="104"/>
        <v>72</v>
      </c>
      <c r="BJ217" s="157"/>
      <c r="BK217" s="157"/>
      <c r="BL217" s="157"/>
      <c r="BM217" s="161" t="e">
        <v>#NAME?</v>
      </c>
      <c r="BN217" s="162" t="e">
        <f t="shared" si="115"/>
        <v>#NAME?</v>
      </c>
      <c r="BO217" s="163">
        <f t="shared" si="116"/>
        <v>0</v>
      </c>
      <c r="BP217" s="164" t="e">
        <f t="shared" si="117"/>
        <v>#NAME?</v>
      </c>
      <c r="BQ217" s="165" t="e">
        <v>#NAME?</v>
      </c>
      <c r="BR217" s="166"/>
      <c r="BS217" s="167" t="str">
        <f t="shared" si="118"/>
        <v xml:space="preserve"> </v>
      </c>
      <c r="BT217" s="168" t="str">
        <f t="shared" si="119"/>
        <v/>
      </c>
      <c r="BU217" s="168" t="str">
        <f t="shared" si="105"/>
        <v/>
      </c>
      <c r="BV217" s="168" t="str">
        <f t="shared" si="106"/>
        <v/>
      </c>
      <c r="BW217" s="169" t="str">
        <f t="shared" si="107"/>
        <v/>
      </c>
      <c r="BX217" s="165" t="e">
        <v>#NAME?</v>
      </c>
      <c r="BY217" s="157"/>
      <c r="BZ217" s="170" t="e">
        <v>#NAME?</v>
      </c>
      <c r="CA217" s="170" t="e">
        <v>#NAME?</v>
      </c>
      <c r="CB217" s="157"/>
      <c r="CC217" s="170" t="e">
        <v>#NAME?</v>
      </c>
      <c r="CD217" s="171" t="e">
        <f t="shared" si="120"/>
        <v>#NAME?</v>
      </c>
      <c r="CE217" s="157" t="e">
        <f t="shared" si="121"/>
        <v>#NAME?</v>
      </c>
      <c r="CF217" s="165" t="e">
        <f t="shared" si="122"/>
        <v>#NAME?</v>
      </c>
      <c r="CG217" s="172" t="e">
        <v>#NAME?</v>
      </c>
      <c r="CH217" s="172" t="e">
        <v>#NAME?</v>
      </c>
      <c r="CI217" s="173" t="e">
        <v>#NAME?</v>
      </c>
      <c r="CJ217" s="173"/>
      <c r="CK217" s="172" t="e">
        <v>#NAME?</v>
      </c>
      <c r="CL217" s="172" t="e">
        <v>#NAME?</v>
      </c>
      <c r="CM217" s="173" t="e">
        <f t="shared" si="123"/>
        <v>#NAME?</v>
      </c>
      <c r="CN217" s="172">
        <f t="shared" si="124"/>
        <v>12</v>
      </c>
      <c r="CO217" s="173">
        <f t="shared" si="108"/>
        <v>0</v>
      </c>
      <c r="CP217" s="174">
        <f t="shared" si="125"/>
        <v>5</v>
      </c>
      <c r="CQ217" s="172" t="e">
        <f t="shared" si="99"/>
        <v>#NAME?</v>
      </c>
      <c r="CR217" s="173"/>
      <c r="CS217" s="175" t="e">
        <f t="shared" si="126"/>
        <v>#NAME?</v>
      </c>
      <c r="CT217" s="173" t="e">
        <f t="shared" si="127"/>
        <v>#NAME?</v>
      </c>
      <c r="CU217" s="173" t="e">
        <f t="shared" si="128"/>
        <v>#NAME?</v>
      </c>
      <c r="CV217" s="172" t="e">
        <f t="shared" si="129"/>
        <v>#NAME?</v>
      </c>
      <c r="CW217" s="173" t="e">
        <v>#NAME?</v>
      </c>
      <c r="CX217" s="173" t="e">
        <f t="shared" si="130"/>
        <v>#NAME?</v>
      </c>
      <c r="CY217" s="176">
        <f t="shared" si="131"/>
        <v>0</v>
      </c>
      <c r="CZ217" s="181" t="e">
        <f t="shared" si="101"/>
        <v>#NAME?</v>
      </c>
      <c r="DA217" s="182" t="e">
        <f t="shared" si="102"/>
        <v>#NAME?</v>
      </c>
      <c r="DB217" s="183" t="e">
        <f t="shared" si="103"/>
        <v>#NAME?</v>
      </c>
      <c r="DF217" s="180" t="e">
        <f t="shared" si="100"/>
        <v>#NAME?</v>
      </c>
    </row>
    <row r="218" spans="1:110">
      <c r="A218" s="73" t="s">
        <v>6</v>
      </c>
      <c r="B218" s="60" t="s">
        <v>625</v>
      </c>
      <c r="C218" s="61" t="s">
        <v>626</v>
      </c>
      <c r="D218" s="62">
        <v>27000</v>
      </c>
      <c r="E218" s="64">
        <v>0</v>
      </c>
      <c r="F218" s="65">
        <v>42367</v>
      </c>
      <c r="G218" s="66" t="s">
        <v>590</v>
      </c>
      <c r="H218" s="66" t="str">
        <f t="shared" si="109"/>
        <v/>
      </c>
      <c r="I218" s="67" t="s">
        <v>122</v>
      </c>
      <c r="J218" s="67" t="s">
        <v>119</v>
      </c>
      <c r="K218" s="67">
        <v>0</v>
      </c>
      <c r="L218" s="67" t="s">
        <v>117</v>
      </c>
      <c r="M218" s="67">
        <v>1</v>
      </c>
      <c r="N218" s="67"/>
      <c r="O218" s="68" t="s">
        <v>118</v>
      </c>
      <c r="P218" s="69" t="s">
        <v>119</v>
      </c>
      <c r="Q218" s="69"/>
      <c r="R218" s="70">
        <v>0</v>
      </c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155">
        <f t="shared" si="110"/>
        <v>9</v>
      </c>
      <c r="BC218" s="156">
        <v>9</v>
      </c>
      <c r="BD218" s="157">
        <f t="shared" si="111"/>
        <v>0</v>
      </c>
      <c r="BE218" s="155">
        <f t="shared" si="112"/>
        <v>0</v>
      </c>
      <c r="BF218" s="157">
        <f t="shared" si="113"/>
        <v>0</v>
      </c>
      <c r="BG218" s="155">
        <f t="shared" si="114"/>
        <v>0</v>
      </c>
      <c r="BH218" s="155"/>
      <c r="BI218" s="157">
        <f t="shared" si="104"/>
        <v>72</v>
      </c>
      <c r="BJ218" s="157"/>
      <c r="BK218" s="157"/>
      <c r="BL218" s="157"/>
      <c r="BM218" s="161" t="e">
        <v>#NAME?</v>
      </c>
      <c r="BN218" s="162" t="e">
        <f t="shared" si="115"/>
        <v>#NAME?</v>
      </c>
      <c r="BO218" s="163">
        <f t="shared" si="116"/>
        <v>0</v>
      </c>
      <c r="BP218" s="164" t="e">
        <f t="shared" si="117"/>
        <v>#NAME?</v>
      </c>
      <c r="BQ218" s="165" t="e">
        <v>#NAME?</v>
      </c>
      <c r="BR218" s="166"/>
      <c r="BS218" s="167" t="str">
        <f t="shared" si="118"/>
        <v xml:space="preserve"> </v>
      </c>
      <c r="BT218" s="168" t="str">
        <f t="shared" si="119"/>
        <v/>
      </c>
      <c r="BU218" s="168" t="str">
        <f t="shared" si="105"/>
        <v/>
      </c>
      <c r="BV218" s="168" t="str">
        <f t="shared" si="106"/>
        <v/>
      </c>
      <c r="BW218" s="169" t="str">
        <f t="shared" si="107"/>
        <v/>
      </c>
      <c r="BX218" s="165" t="e">
        <v>#NAME?</v>
      </c>
      <c r="BY218" s="157"/>
      <c r="BZ218" s="170" t="e">
        <v>#NAME?</v>
      </c>
      <c r="CA218" s="170" t="e">
        <v>#NAME?</v>
      </c>
      <c r="CB218" s="157"/>
      <c r="CC218" s="170" t="e">
        <v>#NAME?</v>
      </c>
      <c r="CD218" s="171" t="e">
        <f t="shared" si="120"/>
        <v>#NAME?</v>
      </c>
      <c r="CE218" s="157" t="e">
        <f t="shared" si="121"/>
        <v>#NAME?</v>
      </c>
      <c r="CF218" s="165" t="e">
        <f t="shared" si="122"/>
        <v>#NAME?</v>
      </c>
      <c r="CG218" s="172" t="e">
        <v>#NAME?</v>
      </c>
      <c r="CH218" s="172" t="e">
        <v>#NAME?</v>
      </c>
      <c r="CI218" s="173" t="e">
        <v>#NAME?</v>
      </c>
      <c r="CJ218" s="173"/>
      <c r="CK218" s="172" t="e">
        <v>#NAME?</v>
      </c>
      <c r="CL218" s="172" t="e">
        <v>#NAME?</v>
      </c>
      <c r="CM218" s="173" t="e">
        <f t="shared" si="123"/>
        <v>#NAME?</v>
      </c>
      <c r="CN218" s="172">
        <f t="shared" si="124"/>
        <v>12</v>
      </c>
      <c r="CO218" s="173">
        <f t="shared" si="108"/>
        <v>0</v>
      </c>
      <c r="CP218" s="174">
        <f t="shared" si="125"/>
        <v>5</v>
      </c>
      <c r="CQ218" s="172" t="e">
        <f t="shared" si="99"/>
        <v>#NAME?</v>
      </c>
      <c r="CR218" s="173"/>
      <c r="CS218" s="175" t="e">
        <f t="shared" si="126"/>
        <v>#NAME?</v>
      </c>
      <c r="CT218" s="173" t="e">
        <f t="shared" si="127"/>
        <v>#NAME?</v>
      </c>
      <c r="CU218" s="173" t="e">
        <f t="shared" si="128"/>
        <v>#NAME?</v>
      </c>
      <c r="CV218" s="172" t="e">
        <f t="shared" si="129"/>
        <v>#NAME?</v>
      </c>
      <c r="CW218" s="173" t="e">
        <v>#NAME?</v>
      </c>
      <c r="CX218" s="173" t="e">
        <f t="shared" si="130"/>
        <v>#NAME?</v>
      </c>
      <c r="CY218" s="176">
        <f t="shared" si="131"/>
        <v>0</v>
      </c>
      <c r="CZ218" s="181" t="e">
        <f t="shared" si="101"/>
        <v>#NAME?</v>
      </c>
      <c r="DA218" s="182" t="e">
        <f t="shared" si="102"/>
        <v>#NAME?</v>
      </c>
      <c r="DB218" s="183" t="e">
        <f t="shared" si="103"/>
        <v>#NAME?</v>
      </c>
      <c r="DF218" s="180" t="e">
        <f t="shared" si="100"/>
        <v>#NAME?</v>
      </c>
    </row>
    <row r="219" spans="1:110">
      <c r="A219" s="73" t="s">
        <v>6</v>
      </c>
      <c r="B219" s="60" t="s">
        <v>627</v>
      </c>
      <c r="C219" s="61" t="s">
        <v>628</v>
      </c>
      <c r="D219" s="62">
        <v>32844</v>
      </c>
      <c r="E219" s="64">
        <v>0</v>
      </c>
      <c r="F219" s="65">
        <v>42366</v>
      </c>
      <c r="G219" s="66" t="s">
        <v>590</v>
      </c>
      <c r="H219" s="66" t="str">
        <f t="shared" si="109"/>
        <v/>
      </c>
      <c r="I219" s="67" t="s">
        <v>122</v>
      </c>
      <c r="J219" s="67" t="s">
        <v>119</v>
      </c>
      <c r="K219" s="67">
        <v>0</v>
      </c>
      <c r="L219" s="67" t="s">
        <v>117</v>
      </c>
      <c r="M219" s="67">
        <v>1</v>
      </c>
      <c r="N219" s="67"/>
      <c r="O219" s="68" t="s">
        <v>118</v>
      </c>
      <c r="P219" s="69" t="s">
        <v>119</v>
      </c>
      <c r="Q219" s="69"/>
      <c r="R219" s="70">
        <v>0</v>
      </c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155">
        <f t="shared" si="110"/>
        <v>9</v>
      </c>
      <c r="BC219" s="156">
        <v>9</v>
      </c>
      <c r="BD219" s="157">
        <f t="shared" si="111"/>
        <v>0</v>
      </c>
      <c r="BE219" s="155">
        <f t="shared" si="112"/>
        <v>0</v>
      </c>
      <c r="BF219" s="157">
        <f t="shared" si="113"/>
        <v>0</v>
      </c>
      <c r="BG219" s="155">
        <f t="shared" si="114"/>
        <v>0</v>
      </c>
      <c r="BH219" s="155"/>
      <c r="BI219" s="157">
        <f t="shared" si="104"/>
        <v>72</v>
      </c>
      <c r="BJ219" s="157"/>
      <c r="BK219" s="157"/>
      <c r="BL219" s="157"/>
      <c r="BM219" s="161" t="e">
        <v>#NAME?</v>
      </c>
      <c r="BN219" s="162" t="e">
        <f t="shared" si="115"/>
        <v>#NAME?</v>
      </c>
      <c r="BO219" s="163">
        <f t="shared" si="116"/>
        <v>0</v>
      </c>
      <c r="BP219" s="164" t="e">
        <f t="shared" si="117"/>
        <v>#NAME?</v>
      </c>
      <c r="BQ219" s="165" t="e">
        <v>#NAME?</v>
      </c>
      <c r="BR219" s="166"/>
      <c r="BS219" s="167" t="str">
        <f t="shared" si="118"/>
        <v xml:space="preserve"> </v>
      </c>
      <c r="BT219" s="168" t="str">
        <f t="shared" si="119"/>
        <v/>
      </c>
      <c r="BU219" s="168" t="str">
        <f t="shared" si="105"/>
        <v/>
      </c>
      <c r="BV219" s="168" t="str">
        <f t="shared" si="106"/>
        <v/>
      </c>
      <c r="BW219" s="169" t="str">
        <f t="shared" si="107"/>
        <v/>
      </c>
      <c r="BX219" s="165" t="e">
        <v>#NAME?</v>
      </c>
      <c r="BY219" s="157"/>
      <c r="BZ219" s="170" t="e">
        <v>#NAME?</v>
      </c>
      <c r="CA219" s="170" t="e">
        <v>#NAME?</v>
      </c>
      <c r="CB219" s="157"/>
      <c r="CC219" s="170" t="e">
        <v>#NAME?</v>
      </c>
      <c r="CD219" s="171" t="e">
        <f t="shared" si="120"/>
        <v>#NAME?</v>
      </c>
      <c r="CE219" s="157" t="e">
        <f t="shared" si="121"/>
        <v>#NAME?</v>
      </c>
      <c r="CF219" s="165" t="e">
        <f t="shared" si="122"/>
        <v>#NAME?</v>
      </c>
      <c r="CG219" s="172" t="e">
        <v>#NAME?</v>
      </c>
      <c r="CH219" s="172" t="e">
        <v>#NAME?</v>
      </c>
      <c r="CI219" s="173" t="e">
        <v>#NAME?</v>
      </c>
      <c r="CJ219" s="173"/>
      <c r="CK219" s="172" t="e">
        <v>#NAME?</v>
      </c>
      <c r="CL219" s="172" t="e">
        <v>#NAME?</v>
      </c>
      <c r="CM219" s="173" t="e">
        <f t="shared" si="123"/>
        <v>#NAME?</v>
      </c>
      <c r="CN219" s="172">
        <f t="shared" si="124"/>
        <v>12</v>
      </c>
      <c r="CO219" s="173">
        <f t="shared" si="108"/>
        <v>0</v>
      </c>
      <c r="CP219" s="174">
        <f t="shared" si="125"/>
        <v>5</v>
      </c>
      <c r="CQ219" s="172" t="e">
        <f t="shared" si="99"/>
        <v>#NAME?</v>
      </c>
      <c r="CR219" s="173"/>
      <c r="CS219" s="175" t="e">
        <f t="shared" si="126"/>
        <v>#NAME?</v>
      </c>
      <c r="CT219" s="173" t="e">
        <f t="shared" si="127"/>
        <v>#NAME?</v>
      </c>
      <c r="CU219" s="173" t="e">
        <f t="shared" si="128"/>
        <v>#NAME?</v>
      </c>
      <c r="CV219" s="172" t="e">
        <f t="shared" si="129"/>
        <v>#NAME?</v>
      </c>
      <c r="CW219" s="173" t="e">
        <v>#NAME?</v>
      </c>
      <c r="CX219" s="173" t="e">
        <f t="shared" si="130"/>
        <v>#NAME?</v>
      </c>
      <c r="CY219" s="176">
        <f t="shared" si="131"/>
        <v>0</v>
      </c>
      <c r="CZ219" s="181" t="e">
        <f t="shared" si="101"/>
        <v>#NAME?</v>
      </c>
      <c r="DA219" s="182" t="e">
        <f t="shared" si="102"/>
        <v>#NAME?</v>
      </c>
      <c r="DB219" s="183" t="e">
        <f t="shared" si="103"/>
        <v>#NAME?</v>
      </c>
      <c r="DF219" s="180" t="e">
        <f t="shared" si="100"/>
        <v>#NAME?</v>
      </c>
    </row>
    <row r="220" spans="1:110">
      <c r="A220" s="73" t="s">
        <v>6</v>
      </c>
      <c r="B220" s="60" t="s">
        <v>629</v>
      </c>
      <c r="C220" s="61" t="s">
        <v>630</v>
      </c>
      <c r="D220" s="62">
        <v>22390</v>
      </c>
      <c r="E220" s="64">
        <v>0</v>
      </c>
      <c r="F220" s="65">
        <v>42367</v>
      </c>
      <c r="G220" s="66" t="s">
        <v>590</v>
      </c>
      <c r="H220" s="66" t="str">
        <f t="shared" si="109"/>
        <v/>
      </c>
      <c r="I220" s="67" t="s">
        <v>174</v>
      </c>
      <c r="J220" s="67" t="s">
        <v>115</v>
      </c>
      <c r="K220" s="67" t="s">
        <v>631</v>
      </c>
      <c r="L220" s="67" t="s">
        <v>117</v>
      </c>
      <c r="M220" s="67">
        <v>1</v>
      </c>
      <c r="N220" s="67"/>
      <c r="O220" s="68" t="s">
        <v>118</v>
      </c>
      <c r="P220" s="69" t="s">
        <v>119</v>
      </c>
      <c r="Q220" s="69"/>
      <c r="R220" s="70">
        <v>0</v>
      </c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155">
        <f t="shared" si="110"/>
        <v>9</v>
      </c>
      <c r="BC220" s="156">
        <v>9</v>
      </c>
      <c r="BD220" s="157">
        <f t="shared" si="111"/>
        <v>0</v>
      </c>
      <c r="BE220" s="155">
        <f t="shared" si="112"/>
        <v>0</v>
      </c>
      <c r="BF220" s="157">
        <f t="shared" si="113"/>
        <v>0</v>
      </c>
      <c r="BG220" s="155">
        <f t="shared" si="114"/>
        <v>0</v>
      </c>
      <c r="BH220" s="155"/>
      <c r="BI220" s="157">
        <f t="shared" si="104"/>
        <v>72</v>
      </c>
      <c r="BJ220" s="157"/>
      <c r="BK220" s="157"/>
      <c r="BL220" s="157"/>
      <c r="BM220" s="161" t="e">
        <v>#NAME?</v>
      </c>
      <c r="BN220" s="162" t="e">
        <f t="shared" si="115"/>
        <v>#NAME?</v>
      </c>
      <c r="BO220" s="163">
        <f t="shared" si="116"/>
        <v>0</v>
      </c>
      <c r="BP220" s="164" t="e">
        <f t="shared" si="117"/>
        <v>#NAME?</v>
      </c>
      <c r="BQ220" s="165" t="e">
        <v>#NAME?</v>
      </c>
      <c r="BR220" s="166"/>
      <c r="BS220" s="167" t="str">
        <f t="shared" si="118"/>
        <v xml:space="preserve"> </v>
      </c>
      <c r="BT220" s="168" t="str">
        <f t="shared" si="119"/>
        <v/>
      </c>
      <c r="BU220" s="168" t="str">
        <f t="shared" si="105"/>
        <v/>
      </c>
      <c r="BV220" s="168" t="str">
        <f t="shared" si="106"/>
        <v/>
      </c>
      <c r="BW220" s="169" t="str">
        <f t="shared" si="107"/>
        <v/>
      </c>
      <c r="BX220" s="165" t="e">
        <v>#NAME?</v>
      </c>
      <c r="BY220" s="157"/>
      <c r="BZ220" s="170" t="e">
        <v>#NAME?</v>
      </c>
      <c r="CA220" s="170" t="e">
        <v>#NAME?</v>
      </c>
      <c r="CB220" s="157"/>
      <c r="CC220" s="170" t="e">
        <v>#NAME?</v>
      </c>
      <c r="CD220" s="171" t="e">
        <f t="shared" si="120"/>
        <v>#NAME?</v>
      </c>
      <c r="CE220" s="157" t="e">
        <f t="shared" si="121"/>
        <v>#NAME?</v>
      </c>
      <c r="CF220" s="165" t="e">
        <f t="shared" si="122"/>
        <v>#NAME?</v>
      </c>
      <c r="CG220" s="172" t="e">
        <v>#NAME?</v>
      </c>
      <c r="CH220" s="172" t="e">
        <v>#NAME?</v>
      </c>
      <c r="CI220" s="173" t="e">
        <v>#NAME?</v>
      </c>
      <c r="CJ220" s="173"/>
      <c r="CK220" s="172" t="e">
        <v>#NAME?</v>
      </c>
      <c r="CL220" s="172" t="e">
        <v>#NAME?</v>
      </c>
      <c r="CM220" s="173" t="e">
        <f t="shared" si="123"/>
        <v>#NAME?</v>
      </c>
      <c r="CN220" s="172">
        <f t="shared" si="124"/>
        <v>12</v>
      </c>
      <c r="CO220" s="173">
        <f t="shared" si="108"/>
        <v>0</v>
      </c>
      <c r="CP220" s="174">
        <f t="shared" si="125"/>
        <v>5</v>
      </c>
      <c r="CQ220" s="172" t="e">
        <f t="shared" si="99"/>
        <v>#NAME?</v>
      </c>
      <c r="CR220" s="173"/>
      <c r="CS220" s="175" t="e">
        <f t="shared" si="126"/>
        <v>#NAME?</v>
      </c>
      <c r="CT220" s="173" t="e">
        <f t="shared" si="127"/>
        <v>#NAME?</v>
      </c>
      <c r="CU220" s="173" t="e">
        <f t="shared" si="128"/>
        <v>#NAME?</v>
      </c>
      <c r="CV220" s="172" t="e">
        <f t="shared" si="129"/>
        <v>#NAME?</v>
      </c>
      <c r="CW220" s="173" t="e">
        <v>#NAME?</v>
      </c>
      <c r="CX220" s="173" t="e">
        <f t="shared" si="130"/>
        <v>#NAME?</v>
      </c>
      <c r="CY220" s="176">
        <f t="shared" si="131"/>
        <v>0</v>
      </c>
      <c r="CZ220" s="181" t="e">
        <f t="shared" si="101"/>
        <v>#NAME?</v>
      </c>
      <c r="DA220" s="182" t="e">
        <f t="shared" si="102"/>
        <v>#NAME?</v>
      </c>
      <c r="DB220" s="183" t="e">
        <f t="shared" si="103"/>
        <v>#NAME?</v>
      </c>
      <c r="DF220" s="180" t="e">
        <f t="shared" si="100"/>
        <v>#NAME?</v>
      </c>
    </row>
    <row r="221" spans="1:110">
      <c r="A221" s="73" t="s">
        <v>6</v>
      </c>
      <c r="B221" s="60" t="s">
        <v>632</v>
      </c>
      <c r="C221" s="61" t="s">
        <v>633</v>
      </c>
      <c r="D221" s="62">
        <v>27229</v>
      </c>
      <c r="E221" s="64">
        <v>0</v>
      </c>
      <c r="F221" s="65">
        <v>42336</v>
      </c>
      <c r="G221" s="66" t="s">
        <v>590</v>
      </c>
      <c r="H221" s="66" t="str">
        <f t="shared" si="109"/>
        <v/>
      </c>
      <c r="I221" s="67" t="s">
        <v>122</v>
      </c>
      <c r="J221" s="67" t="s">
        <v>119</v>
      </c>
      <c r="K221" s="67">
        <v>0</v>
      </c>
      <c r="L221" s="67" t="s">
        <v>117</v>
      </c>
      <c r="M221" s="67">
        <v>1</v>
      </c>
      <c r="N221" s="67"/>
      <c r="O221" s="68" t="s">
        <v>118</v>
      </c>
      <c r="P221" s="69" t="s">
        <v>119</v>
      </c>
      <c r="Q221" s="69"/>
      <c r="R221" s="70">
        <v>0</v>
      </c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155">
        <f t="shared" si="110"/>
        <v>3</v>
      </c>
      <c r="BC221" s="156">
        <v>3</v>
      </c>
      <c r="BD221" s="157">
        <f t="shared" si="111"/>
        <v>0</v>
      </c>
      <c r="BE221" s="155">
        <f t="shared" si="112"/>
        <v>0</v>
      </c>
      <c r="BF221" s="157">
        <f t="shared" si="113"/>
        <v>0</v>
      </c>
      <c r="BG221" s="155">
        <f t="shared" si="114"/>
        <v>0</v>
      </c>
      <c r="BH221" s="155"/>
      <c r="BI221" s="157">
        <f t="shared" si="104"/>
        <v>24</v>
      </c>
      <c r="BJ221" s="157"/>
      <c r="BK221" s="157"/>
      <c r="BL221" s="157"/>
      <c r="BM221" s="161" t="e">
        <v>#NAME?</v>
      </c>
      <c r="BN221" s="162" t="e">
        <f t="shared" si="115"/>
        <v>#NAME?</v>
      </c>
      <c r="BO221" s="163">
        <f t="shared" si="116"/>
        <v>0</v>
      </c>
      <c r="BP221" s="164" t="e">
        <f t="shared" si="117"/>
        <v>#NAME?</v>
      </c>
      <c r="BQ221" s="165" t="e">
        <v>#NAME?</v>
      </c>
      <c r="BR221" s="166"/>
      <c r="BS221" s="167" t="str">
        <f t="shared" si="118"/>
        <v xml:space="preserve"> </v>
      </c>
      <c r="BT221" s="168" t="str">
        <f t="shared" si="119"/>
        <v/>
      </c>
      <c r="BU221" s="168" t="str">
        <f t="shared" si="105"/>
        <v/>
      </c>
      <c r="BV221" s="168" t="str">
        <f t="shared" si="106"/>
        <v/>
      </c>
      <c r="BW221" s="169" t="str">
        <f t="shared" si="107"/>
        <v/>
      </c>
      <c r="BX221" s="165" t="e">
        <v>#NAME?</v>
      </c>
      <c r="BY221" s="157"/>
      <c r="BZ221" s="170" t="e">
        <v>#NAME?</v>
      </c>
      <c r="CA221" s="170" t="e">
        <v>#NAME?</v>
      </c>
      <c r="CB221" s="157"/>
      <c r="CC221" s="170" t="e">
        <v>#NAME?</v>
      </c>
      <c r="CD221" s="171" t="e">
        <f t="shared" si="120"/>
        <v>#NAME?</v>
      </c>
      <c r="CE221" s="157" t="e">
        <f t="shared" si="121"/>
        <v>#NAME?</v>
      </c>
      <c r="CF221" s="165" t="e">
        <f t="shared" si="122"/>
        <v>#NAME?</v>
      </c>
      <c r="CG221" s="172" t="e">
        <v>#NAME?</v>
      </c>
      <c r="CH221" s="172" t="e">
        <v>#NAME?</v>
      </c>
      <c r="CI221" s="173" t="e">
        <v>#NAME?</v>
      </c>
      <c r="CJ221" s="173"/>
      <c r="CK221" s="172" t="e">
        <v>#NAME?</v>
      </c>
      <c r="CL221" s="172" t="e">
        <v>#NAME?</v>
      </c>
      <c r="CM221" s="173" t="e">
        <f t="shared" si="123"/>
        <v>#NAME?</v>
      </c>
      <c r="CN221" s="172">
        <f t="shared" si="124"/>
        <v>4.2857142857142856</v>
      </c>
      <c r="CO221" s="173">
        <f t="shared" si="108"/>
        <v>0</v>
      </c>
      <c r="CP221" s="174">
        <f t="shared" si="125"/>
        <v>5</v>
      </c>
      <c r="CQ221" s="172" t="e">
        <f t="shared" si="99"/>
        <v>#NAME?</v>
      </c>
      <c r="CR221" s="173"/>
      <c r="CS221" s="175" t="e">
        <f t="shared" si="126"/>
        <v>#NAME?</v>
      </c>
      <c r="CT221" s="173" t="e">
        <f t="shared" si="127"/>
        <v>#NAME?</v>
      </c>
      <c r="CU221" s="173" t="e">
        <f t="shared" si="128"/>
        <v>#NAME?</v>
      </c>
      <c r="CV221" s="172" t="e">
        <f t="shared" si="129"/>
        <v>#NAME?</v>
      </c>
      <c r="CW221" s="173" t="e">
        <v>#NAME?</v>
      </c>
      <c r="CX221" s="173" t="e">
        <f t="shared" si="130"/>
        <v>#NAME?</v>
      </c>
      <c r="CY221" s="176">
        <f t="shared" si="131"/>
        <v>0</v>
      </c>
      <c r="CZ221" s="181" t="e">
        <f t="shared" si="101"/>
        <v>#NAME?</v>
      </c>
      <c r="DA221" s="182" t="e">
        <f t="shared" si="102"/>
        <v>#NAME?</v>
      </c>
      <c r="DB221" s="183" t="e">
        <f t="shared" si="103"/>
        <v>#NAME?</v>
      </c>
      <c r="DF221" s="180" t="e">
        <f t="shared" si="100"/>
        <v>#NAME?</v>
      </c>
    </row>
    <row r="222" spans="1:110">
      <c r="A222" s="73" t="s">
        <v>6</v>
      </c>
      <c r="B222" s="60" t="s">
        <v>634</v>
      </c>
      <c r="C222" s="61" t="s">
        <v>635</v>
      </c>
      <c r="D222" s="62">
        <v>24141</v>
      </c>
      <c r="E222" s="64">
        <v>0</v>
      </c>
      <c r="F222" s="65">
        <v>42366</v>
      </c>
      <c r="G222" s="66" t="s">
        <v>590</v>
      </c>
      <c r="H222" s="66" t="str">
        <f t="shared" si="109"/>
        <v/>
      </c>
      <c r="I222" s="67" t="s">
        <v>122</v>
      </c>
      <c r="J222" s="67" t="s">
        <v>119</v>
      </c>
      <c r="K222" s="67">
        <v>0</v>
      </c>
      <c r="L222" s="67" t="s">
        <v>117</v>
      </c>
      <c r="M222" s="67">
        <v>1</v>
      </c>
      <c r="N222" s="67"/>
      <c r="O222" s="68" t="s">
        <v>118</v>
      </c>
      <c r="P222" s="69" t="s">
        <v>119</v>
      </c>
      <c r="Q222" s="69"/>
      <c r="R222" s="70">
        <v>0</v>
      </c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155">
        <f t="shared" si="110"/>
        <v>9</v>
      </c>
      <c r="BC222" s="156">
        <v>9</v>
      </c>
      <c r="BD222" s="157">
        <f t="shared" si="111"/>
        <v>0</v>
      </c>
      <c r="BE222" s="155">
        <f t="shared" si="112"/>
        <v>0</v>
      </c>
      <c r="BF222" s="157">
        <f t="shared" si="113"/>
        <v>0</v>
      </c>
      <c r="BG222" s="155">
        <f t="shared" si="114"/>
        <v>0</v>
      </c>
      <c r="BH222" s="155"/>
      <c r="BI222" s="157">
        <f t="shared" si="104"/>
        <v>72</v>
      </c>
      <c r="BJ222" s="157"/>
      <c r="BK222" s="157"/>
      <c r="BL222" s="157"/>
      <c r="BM222" s="161" t="e">
        <v>#NAME?</v>
      </c>
      <c r="BN222" s="162" t="e">
        <f t="shared" si="115"/>
        <v>#NAME?</v>
      </c>
      <c r="BO222" s="163">
        <f t="shared" si="116"/>
        <v>0</v>
      </c>
      <c r="BP222" s="164" t="e">
        <f t="shared" si="117"/>
        <v>#NAME?</v>
      </c>
      <c r="BQ222" s="165" t="e">
        <v>#NAME?</v>
      </c>
      <c r="BR222" s="166"/>
      <c r="BS222" s="167" t="str">
        <f t="shared" si="118"/>
        <v xml:space="preserve"> </v>
      </c>
      <c r="BT222" s="168" t="str">
        <f t="shared" si="119"/>
        <v/>
      </c>
      <c r="BU222" s="168" t="str">
        <f t="shared" si="105"/>
        <v/>
      </c>
      <c r="BV222" s="168" t="str">
        <f t="shared" si="106"/>
        <v/>
      </c>
      <c r="BW222" s="169" t="str">
        <f t="shared" si="107"/>
        <v/>
      </c>
      <c r="BX222" s="165" t="e">
        <v>#NAME?</v>
      </c>
      <c r="BY222" s="157"/>
      <c r="BZ222" s="170" t="e">
        <v>#NAME?</v>
      </c>
      <c r="CA222" s="170" t="e">
        <v>#NAME?</v>
      </c>
      <c r="CB222" s="157"/>
      <c r="CC222" s="170" t="e">
        <v>#NAME?</v>
      </c>
      <c r="CD222" s="171" t="e">
        <f t="shared" si="120"/>
        <v>#NAME?</v>
      </c>
      <c r="CE222" s="157" t="e">
        <f t="shared" si="121"/>
        <v>#NAME?</v>
      </c>
      <c r="CF222" s="165" t="e">
        <f t="shared" si="122"/>
        <v>#NAME?</v>
      </c>
      <c r="CG222" s="172" t="e">
        <v>#NAME?</v>
      </c>
      <c r="CH222" s="172" t="e">
        <v>#NAME?</v>
      </c>
      <c r="CI222" s="173" t="e">
        <v>#NAME?</v>
      </c>
      <c r="CJ222" s="173"/>
      <c r="CK222" s="172" t="e">
        <v>#NAME?</v>
      </c>
      <c r="CL222" s="172" t="e">
        <v>#NAME?</v>
      </c>
      <c r="CM222" s="173" t="e">
        <f t="shared" si="123"/>
        <v>#NAME?</v>
      </c>
      <c r="CN222" s="172">
        <f t="shared" si="124"/>
        <v>12</v>
      </c>
      <c r="CO222" s="173">
        <f t="shared" si="108"/>
        <v>0</v>
      </c>
      <c r="CP222" s="174">
        <f t="shared" si="125"/>
        <v>5</v>
      </c>
      <c r="CQ222" s="172" t="e">
        <f t="shared" si="99"/>
        <v>#NAME?</v>
      </c>
      <c r="CR222" s="173"/>
      <c r="CS222" s="175" t="e">
        <f t="shared" si="126"/>
        <v>#NAME?</v>
      </c>
      <c r="CT222" s="173" t="e">
        <f t="shared" si="127"/>
        <v>#NAME?</v>
      </c>
      <c r="CU222" s="173" t="e">
        <f t="shared" si="128"/>
        <v>#NAME?</v>
      </c>
      <c r="CV222" s="172" t="e">
        <f t="shared" si="129"/>
        <v>#NAME?</v>
      </c>
      <c r="CW222" s="173" t="e">
        <v>#NAME?</v>
      </c>
      <c r="CX222" s="173" t="e">
        <f t="shared" si="130"/>
        <v>#NAME?</v>
      </c>
      <c r="CY222" s="176">
        <f t="shared" si="131"/>
        <v>0</v>
      </c>
      <c r="CZ222" s="181" t="e">
        <f t="shared" si="101"/>
        <v>#NAME?</v>
      </c>
      <c r="DA222" s="182" t="e">
        <f t="shared" si="102"/>
        <v>#NAME?</v>
      </c>
      <c r="DB222" s="183" t="e">
        <f t="shared" si="103"/>
        <v>#NAME?</v>
      </c>
      <c r="DF222" s="180" t="e">
        <f t="shared" si="100"/>
        <v>#NAME?</v>
      </c>
    </row>
    <row r="223" spans="1:110">
      <c r="A223" s="73" t="s">
        <v>6</v>
      </c>
      <c r="B223" s="60" t="s">
        <v>636</v>
      </c>
      <c r="C223" s="61" t="s">
        <v>637</v>
      </c>
      <c r="D223" s="62">
        <v>35864</v>
      </c>
      <c r="E223" s="64">
        <v>0</v>
      </c>
      <c r="F223" s="65">
        <v>42338</v>
      </c>
      <c r="G223" s="66" t="s">
        <v>112</v>
      </c>
      <c r="H223" s="66" t="str">
        <f t="shared" si="109"/>
        <v/>
      </c>
      <c r="I223" s="67" t="s">
        <v>122</v>
      </c>
      <c r="J223" s="67" t="s">
        <v>119</v>
      </c>
      <c r="K223" s="67">
        <v>0</v>
      </c>
      <c r="L223" s="67" t="s">
        <v>117</v>
      </c>
      <c r="M223" s="67">
        <v>1</v>
      </c>
      <c r="N223" s="67"/>
      <c r="O223" s="68" t="s">
        <v>118</v>
      </c>
      <c r="P223" s="69" t="s">
        <v>119</v>
      </c>
      <c r="Q223" s="69"/>
      <c r="R223" s="70">
        <v>0</v>
      </c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155">
        <f t="shared" si="110"/>
        <v>3</v>
      </c>
      <c r="BC223" s="156">
        <v>3</v>
      </c>
      <c r="BD223" s="157">
        <f t="shared" si="111"/>
        <v>0</v>
      </c>
      <c r="BE223" s="155">
        <f t="shared" si="112"/>
        <v>0</v>
      </c>
      <c r="BF223" s="157">
        <f t="shared" si="113"/>
        <v>0</v>
      </c>
      <c r="BG223" s="155">
        <f t="shared" si="114"/>
        <v>0</v>
      </c>
      <c r="BH223" s="155"/>
      <c r="BI223" s="157">
        <f t="shared" si="104"/>
        <v>24</v>
      </c>
      <c r="BJ223" s="157"/>
      <c r="BK223" s="157"/>
      <c r="BL223" s="157"/>
      <c r="BM223" s="161" t="e">
        <v>#NAME?</v>
      </c>
      <c r="BN223" s="162" t="e">
        <f t="shared" si="115"/>
        <v>#NAME?</v>
      </c>
      <c r="BO223" s="163">
        <f t="shared" si="116"/>
        <v>0</v>
      </c>
      <c r="BP223" s="164" t="e">
        <f t="shared" si="117"/>
        <v>#NAME?</v>
      </c>
      <c r="BQ223" s="165" t="e">
        <v>#NAME?</v>
      </c>
      <c r="BR223" s="166"/>
      <c r="BS223" s="167" t="str">
        <f t="shared" si="118"/>
        <v xml:space="preserve"> </v>
      </c>
      <c r="BT223" s="168" t="str">
        <f t="shared" si="119"/>
        <v/>
      </c>
      <c r="BU223" s="168" t="str">
        <f t="shared" si="105"/>
        <v/>
      </c>
      <c r="BV223" s="168" t="str">
        <f t="shared" si="106"/>
        <v/>
      </c>
      <c r="BW223" s="169" t="str">
        <f t="shared" si="107"/>
        <v/>
      </c>
      <c r="BX223" s="165" t="e">
        <v>#NAME?</v>
      </c>
      <c r="BY223" s="157"/>
      <c r="BZ223" s="170" t="e">
        <v>#NAME?</v>
      </c>
      <c r="CA223" s="170" t="e">
        <v>#NAME?</v>
      </c>
      <c r="CB223" s="157"/>
      <c r="CC223" s="170" t="e">
        <v>#NAME?</v>
      </c>
      <c r="CD223" s="171" t="e">
        <f t="shared" si="120"/>
        <v>#NAME?</v>
      </c>
      <c r="CE223" s="157" t="e">
        <f t="shared" si="121"/>
        <v>#NAME?</v>
      </c>
      <c r="CF223" s="165" t="e">
        <f t="shared" si="122"/>
        <v>#NAME?</v>
      </c>
      <c r="CG223" s="172" t="e">
        <v>#NAME?</v>
      </c>
      <c r="CH223" s="172" t="e">
        <v>#NAME?</v>
      </c>
      <c r="CI223" s="173" t="e">
        <v>#NAME?</v>
      </c>
      <c r="CJ223" s="173"/>
      <c r="CK223" s="172" t="e">
        <v>#NAME?</v>
      </c>
      <c r="CL223" s="172" t="e">
        <v>#NAME?</v>
      </c>
      <c r="CM223" s="173" t="e">
        <f t="shared" si="123"/>
        <v>#NAME?</v>
      </c>
      <c r="CN223" s="172">
        <f t="shared" si="124"/>
        <v>4.2857142857142856</v>
      </c>
      <c r="CO223" s="173">
        <f t="shared" si="108"/>
        <v>0</v>
      </c>
      <c r="CP223" s="174">
        <f t="shared" si="125"/>
        <v>5</v>
      </c>
      <c r="CQ223" s="172" t="e">
        <f t="shared" si="99"/>
        <v>#NAME?</v>
      </c>
      <c r="CR223" s="173"/>
      <c r="CS223" s="175" t="e">
        <f t="shared" si="126"/>
        <v>#NAME?</v>
      </c>
      <c r="CT223" s="173" t="e">
        <f t="shared" si="127"/>
        <v>#NAME?</v>
      </c>
      <c r="CU223" s="173" t="e">
        <f t="shared" si="128"/>
        <v>#NAME?</v>
      </c>
      <c r="CV223" s="172" t="e">
        <f t="shared" si="129"/>
        <v>#NAME?</v>
      </c>
      <c r="CW223" s="173" t="e">
        <v>#NAME?</v>
      </c>
      <c r="CX223" s="173" t="e">
        <f t="shared" si="130"/>
        <v>#NAME?</v>
      </c>
      <c r="CY223" s="176">
        <f t="shared" si="131"/>
        <v>0</v>
      </c>
      <c r="CZ223" s="181" t="e">
        <f t="shared" si="101"/>
        <v>#NAME?</v>
      </c>
      <c r="DA223" s="182" t="e">
        <f t="shared" si="102"/>
        <v>#NAME?</v>
      </c>
      <c r="DB223" s="183" t="e">
        <f t="shared" si="103"/>
        <v>#NAME?</v>
      </c>
      <c r="DF223" s="180" t="e">
        <f t="shared" si="100"/>
        <v>#NAME?</v>
      </c>
    </row>
    <row r="224" spans="1:110">
      <c r="A224" s="73" t="s">
        <v>6</v>
      </c>
      <c r="B224" s="60" t="s">
        <v>638</v>
      </c>
      <c r="C224" s="61" t="s">
        <v>639</v>
      </c>
      <c r="D224" s="62">
        <v>25180</v>
      </c>
      <c r="E224" s="64">
        <v>0</v>
      </c>
      <c r="F224" s="65">
        <v>42366</v>
      </c>
      <c r="G224" s="66" t="s">
        <v>590</v>
      </c>
      <c r="H224" s="66" t="str">
        <f t="shared" si="109"/>
        <v/>
      </c>
      <c r="I224" s="67" t="s">
        <v>122</v>
      </c>
      <c r="J224" s="67" t="s">
        <v>119</v>
      </c>
      <c r="K224" s="67">
        <v>0</v>
      </c>
      <c r="L224" s="67" t="s">
        <v>117</v>
      </c>
      <c r="M224" s="67">
        <v>1</v>
      </c>
      <c r="N224" s="67"/>
      <c r="O224" s="68" t="s">
        <v>118</v>
      </c>
      <c r="P224" s="69" t="s">
        <v>119</v>
      </c>
      <c r="Q224" s="69"/>
      <c r="R224" s="70">
        <v>0</v>
      </c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70"/>
      <c r="BB224" s="155">
        <f t="shared" si="110"/>
        <v>9</v>
      </c>
      <c r="BC224" s="156">
        <v>9</v>
      </c>
      <c r="BD224" s="157">
        <f t="shared" si="111"/>
        <v>0</v>
      </c>
      <c r="BE224" s="155">
        <f t="shared" si="112"/>
        <v>0</v>
      </c>
      <c r="BF224" s="157">
        <f t="shared" si="113"/>
        <v>0</v>
      </c>
      <c r="BG224" s="155">
        <f t="shared" si="114"/>
        <v>0</v>
      </c>
      <c r="BH224" s="155"/>
      <c r="BI224" s="157">
        <f t="shared" si="104"/>
        <v>72</v>
      </c>
      <c r="BJ224" s="157"/>
      <c r="BK224" s="157"/>
      <c r="BL224" s="157"/>
      <c r="BM224" s="161" t="e">
        <v>#NAME?</v>
      </c>
      <c r="BN224" s="162" t="e">
        <f t="shared" si="115"/>
        <v>#NAME?</v>
      </c>
      <c r="BO224" s="163">
        <f t="shared" si="116"/>
        <v>0</v>
      </c>
      <c r="BP224" s="164" t="e">
        <f t="shared" si="117"/>
        <v>#NAME?</v>
      </c>
      <c r="BQ224" s="165" t="e">
        <v>#NAME?</v>
      </c>
      <c r="BR224" s="166"/>
      <c r="BS224" s="167" t="str">
        <f t="shared" si="118"/>
        <v xml:space="preserve"> </v>
      </c>
      <c r="BT224" s="168" t="str">
        <f t="shared" si="119"/>
        <v/>
      </c>
      <c r="BU224" s="168" t="str">
        <f t="shared" si="105"/>
        <v/>
      </c>
      <c r="BV224" s="168" t="str">
        <f t="shared" si="106"/>
        <v/>
      </c>
      <c r="BW224" s="169" t="str">
        <f t="shared" si="107"/>
        <v/>
      </c>
      <c r="BX224" s="165" t="e">
        <v>#NAME?</v>
      </c>
      <c r="BY224" s="157"/>
      <c r="BZ224" s="170" t="e">
        <v>#NAME?</v>
      </c>
      <c r="CA224" s="170" t="e">
        <v>#NAME?</v>
      </c>
      <c r="CB224" s="157"/>
      <c r="CC224" s="170" t="e">
        <v>#NAME?</v>
      </c>
      <c r="CD224" s="171" t="e">
        <f t="shared" si="120"/>
        <v>#NAME?</v>
      </c>
      <c r="CE224" s="157" t="e">
        <f t="shared" si="121"/>
        <v>#NAME?</v>
      </c>
      <c r="CF224" s="165" t="e">
        <f t="shared" si="122"/>
        <v>#NAME?</v>
      </c>
      <c r="CG224" s="172" t="e">
        <v>#NAME?</v>
      </c>
      <c r="CH224" s="172" t="e">
        <v>#NAME?</v>
      </c>
      <c r="CI224" s="173" t="e">
        <v>#NAME?</v>
      </c>
      <c r="CJ224" s="173"/>
      <c r="CK224" s="172" t="e">
        <v>#NAME?</v>
      </c>
      <c r="CL224" s="172" t="e">
        <v>#NAME?</v>
      </c>
      <c r="CM224" s="173" t="e">
        <f t="shared" si="123"/>
        <v>#NAME?</v>
      </c>
      <c r="CN224" s="172">
        <f t="shared" si="124"/>
        <v>12</v>
      </c>
      <c r="CO224" s="173">
        <f t="shared" si="108"/>
        <v>0</v>
      </c>
      <c r="CP224" s="174">
        <f t="shared" si="125"/>
        <v>5</v>
      </c>
      <c r="CQ224" s="172" t="e">
        <f t="shared" si="99"/>
        <v>#NAME?</v>
      </c>
      <c r="CR224" s="173"/>
      <c r="CS224" s="175" t="e">
        <f t="shared" si="126"/>
        <v>#NAME?</v>
      </c>
      <c r="CT224" s="173" t="e">
        <f t="shared" si="127"/>
        <v>#NAME?</v>
      </c>
      <c r="CU224" s="173" t="e">
        <f t="shared" si="128"/>
        <v>#NAME?</v>
      </c>
      <c r="CV224" s="172" t="e">
        <f t="shared" si="129"/>
        <v>#NAME?</v>
      </c>
      <c r="CW224" s="173" t="e">
        <v>#NAME?</v>
      </c>
      <c r="CX224" s="173" t="e">
        <f t="shared" si="130"/>
        <v>#NAME?</v>
      </c>
      <c r="CY224" s="176">
        <f t="shared" si="131"/>
        <v>0</v>
      </c>
      <c r="CZ224" s="181" t="e">
        <f t="shared" si="101"/>
        <v>#NAME?</v>
      </c>
      <c r="DA224" s="182" t="e">
        <f t="shared" si="102"/>
        <v>#NAME?</v>
      </c>
      <c r="DB224" s="183" t="e">
        <f t="shared" si="103"/>
        <v>#NAME?</v>
      </c>
      <c r="DF224" s="180" t="e">
        <f t="shared" si="100"/>
        <v>#NAME?</v>
      </c>
    </row>
    <row r="225" spans="1:110">
      <c r="A225" s="73" t="s">
        <v>6</v>
      </c>
      <c r="B225" s="60" t="s">
        <v>640</v>
      </c>
      <c r="C225" s="61" t="s">
        <v>641</v>
      </c>
      <c r="D225" s="62">
        <v>33915</v>
      </c>
      <c r="E225" s="64">
        <v>0</v>
      </c>
      <c r="F225" s="65">
        <v>42362</v>
      </c>
      <c r="G225" s="66" t="s">
        <v>590</v>
      </c>
      <c r="H225" s="66" t="str">
        <f t="shared" si="109"/>
        <v/>
      </c>
      <c r="I225" s="67" t="s">
        <v>169</v>
      </c>
      <c r="J225" s="67" t="s">
        <v>115</v>
      </c>
      <c r="K225" s="67" t="s">
        <v>642</v>
      </c>
      <c r="L225" s="67" t="s">
        <v>117</v>
      </c>
      <c r="M225" s="67">
        <v>1</v>
      </c>
      <c r="N225" s="67"/>
      <c r="O225" s="68" t="s">
        <v>118</v>
      </c>
      <c r="P225" s="69" t="s">
        <v>119</v>
      </c>
      <c r="Q225" s="69"/>
      <c r="R225" s="70">
        <v>0</v>
      </c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  <c r="AE225" s="70"/>
      <c r="AF225" s="70"/>
      <c r="AG225" s="70"/>
      <c r="AH225" s="70"/>
      <c r="AI225" s="70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70"/>
      <c r="BB225" s="155">
        <f t="shared" si="110"/>
        <v>12</v>
      </c>
      <c r="BC225" s="156">
        <v>12</v>
      </c>
      <c r="BD225" s="157">
        <f t="shared" si="111"/>
        <v>0</v>
      </c>
      <c r="BE225" s="155">
        <f t="shared" si="112"/>
        <v>0</v>
      </c>
      <c r="BF225" s="157">
        <f t="shared" si="113"/>
        <v>0</v>
      </c>
      <c r="BG225" s="155">
        <f t="shared" si="114"/>
        <v>0</v>
      </c>
      <c r="BH225" s="155"/>
      <c r="BI225" s="157">
        <f t="shared" si="104"/>
        <v>96</v>
      </c>
      <c r="BJ225" s="157"/>
      <c r="BK225" s="157"/>
      <c r="BL225" s="157"/>
      <c r="BM225" s="161" t="e">
        <v>#NAME?</v>
      </c>
      <c r="BN225" s="162" t="e">
        <f t="shared" si="115"/>
        <v>#NAME?</v>
      </c>
      <c r="BO225" s="163">
        <f t="shared" si="116"/>
        <v>0</v>
      </c>
      <c r="BP225" s="164" t="e">
        <f t="shared" si="117"/>
        <v>#NAME?</v>
      </c>
      <c r="BQ225" s="165" t="e">
        <v>#NAME?</v>
      </c>
      <c r="BR225" s="166"/>
      <c r="BS225" s="167" t="str">
        <f t="shared" si="118"/>
        <v xml:space="preserve"> </v>
      </c>
      <c r="BT225" s="168" t="str">
        <f t="shared" si="119"/>
        <v/>
      </c>
      <c r="BU225" s="168" t="str">
        <f t="shared" si="105"/>
        <v/>
      </c>
      <c r="BV225" s="168" t="str">
        <f t="shared" si="106"/>
        <v/>
      </c>
      <c r="BW225" s="169" t="str">
        <f t="shared" si="107"/>
        <v/>
      </c>
      <c r="BX225" s="165" t="e">
        <v>#NAME?</v>
      </c>
      <c r="BY225" s="157"/>
      <c r="BZ225" s="170" t="e">
        <v>#NAME?</v>
      </c>
      <c r="CA225" s="170" t="e">
        <v>#NAME?</v>
      </c>
      <c r="CB225" s="157"/>
      <c r="CC225" s="170" t="e">
        <v>#NAME?</v>
      </c>
      <c r="CD225" s="171" t="e">
        <f t="shared" si="120"/>
        <v>#NAME?</v>
      </c>
      <c r="CE225" s="157" t="e">
        <f t="shared" si="121"/>
        <v>#NAME?</v>
      </c>
      <c r="CF225" s="165" t="e">
        <f t="shared" si="122"/>
        <v>#NAME?</v>
      </c>
      <c r="CG225" s="172" t="e">
        <v>#NAME?</v>
      </c>
      <c r="CH225" s="172" t="e">
        <v>#NAME?</v>
      </c>
      <c r="CI225" s="173" t="e">
        <v>#NAME?</v>
      </c>
      <c r="CJ225" s="173"/>
      <c r="CK225" s="172" t="e">
        <v>#NAME?</v>
      </c>
      <c r="CL225" s="172" t="e">
        <v>#NAME?</v>
      </c>
      <c r="CM225" s="173" t="e">
        <f t="shared" si="123"/>
        <v>#NAME?</v>
      </c>
      <c r="CN225" s="172">
        <f t="shared" si="124"/>
        <v>16</v>
      </c>
      <c r="CO225" s="173">
        <f t="shared" si="108"/>
        <v>0</v>
      </c>
      <c r="CP225" s="174">
        <f t="shared" si="125"/>
        <v>5</v>
      </c>
      <c r="CQ225" s="172" t="e">
        <f t="shared" si="99"/>
        <v>#NAME?</v>
      </c>
      <c r="CR225" s="173"/>
      <c r="CS225" s="175" t="e">
        <f t="shared" si="126"/>
        <v>#NAME?</v>
      </c>
      <c r="CT225" s="173" t="e">
        <f t="shared" si="127"/>
        <v>#NAME?</v>
      </c>
      <c r="CU225" s="173" t="e">
        <f t="shared" si="128"/>
        <v>#NAME?</v>
      </c>
      <c r="CV225" s="172" t="e">
        <f t="shared" si="129"/>
        <v>#NAME?</v>
      </c>
      <c r="CW225" s="173" t="e">
        <v>#NAME?</v>
      </c>
      <c r="CX225" s="173" t="e">
        <f t="shared" si="130"/>
        <v>#NAME?</v>
      </c>
      <c r="CY225" s="176">
        <f t="shared" si="131"/>
        <v>0</v>
      </c>
      <c r="CZ225" s="181" t="e">
        <f t="shared" si="101"/>
        <v>#NAME?</v>
      </c>
      <c r="DA225" s="182" t="e">
        <f t="shared" si="102"/>
        <v>#NAME?</v>
      </c>
      <c r="DB225" s="183" t="e">
        <f t="shared" si="103"/>
        <v>#NAME?</v>
      </c>
      <c r="DF225" s="180" t="e">
        <f t="shared" si="100"/>
        <v>#NAME?</v>
      </c>
    </row>
    <row r="226" spans="1:110">
      <c r="A226" s="73" t="s">
        <v>6</v>
      </c>
      <c r="B226" s="60" t="s">
        <v>643</v>
      </c>
      <c r="C226" s="61" t="s">
        <v>644</v>
      </c>
      <c r="D226" s="62">
        <v>34358</v>
      </c>
      <c r="E226" s="64">
        <v>0</v>
      </c>
      <c r="F226" s="65">
        <v>42383</v>
      </c>
      <c r="G226" s="66" t="s">
        <v>590</v>
      </c>
      <c r="H226" s="66" t="str">
        <f t="shared" si="109"/>
        <v/>
      </c>
      <c r="I226" s="67" t="s">
        <v>122</v>
      </c>
      <c r="J226" s="67" t="s">
        <v>119</v>
      </c>
      <c r="K226" s="67">
        <v>0</v>
      </c>
      <c r="L226" s="67" t="s">
        <v>117</v>
      </c>
      <c r="M226" s="67">
        <v>1</v>
      </c>
      <c r="N226" s="67"/>
      <c r="O226" s="68" t="s">
        <v>118</v>
      </c>
      <c r="P226" s="69" t="s">
        <v>119</v>
      </c>
      <c r="Q226" s="69"/>
      <c r="R226" s="70">
        <v>0</v>
      </c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155">
        <f t="shared" si="110"/>
        <v>12</v>
      </c>
      <c r="BC226" s="156">
        <v>12</v>
      </c>
      <c r="BD226" s="157">
        <f t="shared" si="111"/>
        <v>0</v>
      </c>
      <c r="BE226" s="155">
        <f t="shared" si="112"/>
        <v>0</v>
      </c>
      <c r="BF226" s="157">
        <f t="shared" si="113"/>
        <v>0</v>
      </c>
      <c r="BG226" s="155">
        <f t="shared" si="114"/>
        <v>0</v>
      </c>
      <c r="BH226" s="155"/>
      <c r="BI226" s="157">
        <f t="shared" si="104"/>
        <v>96</v>
      </c>
      <c r="BJ226" s="157"/>
      <c r="BK226" s="157"/>
      <c r="BL226" s="157"/>
      <c r="BM226" s="161" t="e">
        <v>#NAME?</v>
      </c>
      <c r="BN226" s="162" t="e">
        <f t="shared" si="115"/>
        <v>#NAME?</v>
      </c>
      <c r="BO226" s="163">
        <f t="shared" si="116"/>
        <v>0</v>
      </c>
      <c r="BP226" s="164" t="e">
        <f t="shared" si="117"/>
        <v>#NAME?</v>
      </c>
      <c r="BQ226" s="165" t="e">
        <v>#NAME?</v>
      </c>
      <c r="BR226" s="166"/>
      <c r="BS226" s="167" t="str">
        <f t="shared" si="118"/>
        <v xml:space="preserve"> </v>
      </c>
      <c r="BT226" s="168" t="str">
        <f t="shared" si="119"/>
        <v/>
      </c>
      <c r="BU226" s="168" t="str">
        <f t="shared" si="105"/>
        <v/>
      </c>
      <c r="BV226" s="168" t="str">
        <f t="shared" si="106"/>
        <v/>
      </c>
      <c r="BW226" s="169" t="str">
        <f t="shared" si="107"/>
        <v/>
      </c>
      <c r="BX226" s="165" t="e">
        <v>#NAME?</v>
      </c>
      <c r="BY226" s="157"/>
      <c r="BZ226" s="170" t="e">
        <v>#NAME?</v>
      </c>
      <c r="CA226" s="170" t="e">
        <v>#NAME?</v>
      </c>
      <c r="CB226" s="157"/>
      <c r="CC226" s="170" t="e">
        <v>#NAME?</v>
      </c>
      <c r="CD226" s="171" t="e">
        <f t="shared" si="120"/>
        <v>#NAME?</v>
      </c>
      <c r="CE226" s="157" t="e">
        <f t="shared" si="121"/>
        <v>#NAME?</v>
      </c>
      <c r="CF226" s="165" t="e">
        <f t="shared" si="122"/>
        <v>#NAME?</v>
      </c>
      <c r="CG226" s="172" t="e">
        <v>#NAME?</v>
      </c>
      <c r="CH226" s="172" t="e">
        <v>#NAME?</v>
      </c>
      <c r="CI226" s="173" t="e">
        <v>#NAME?</v>
      </c>
      <c r="CJ226" s="173"/>
      <c r="CK226" s="172" t="e">
        <v>#NAME?</v>
      </c>
      <c r="CL226" s="172" t="e">
        <v>#NAME?</v>
      </c>
      <c r="CM226" s="173" t="e">
        <f t="shared" si="123"/>
        <v>#NAME?</v>
      </c>
      <c r="CN226" s="172">
        <f t="shared" si="124"/>
        <v>16</v>
      </c>
      <c r="CO226" s="173">
        <f t="shared" si="108"/>
        <v>0</v>
      </c>
      <c r="CP226" s="174">
        <f t="shared" si="125"/>
        <v>5</v>
      </c>
      <c r="CQ226" s="172" t="e">
        <f t="shared" si="99"/>
        <v>#NAME?</v>
      </c>
      <c r="CR226" s="173"/>
      <c r="CS226" s="175" t="e">
        <f t="shared" si="126"/>
        <v>#NAME?</v>
      </c>
      <c r="CT226" s="173" t="e">
        <f t="shared" si="127"/>
        <v>#NAME?</v>
      </c>
      <c r="CU226" s="173" t="e">
        <f t="shared" si="128"/>
        <v>#NAME?</v>
      </c>
      <c r="CV226" s="172" t="e">
        <f t="shared" si="129"/>
        <v>#NAME?</v>
      </c>
      <c r="CW226" s="173" t="e">
        <v>#NAME?</v>
      </c>
      <c r="CX226" s="173" t="e">
        <f t="shared" si="130"/>
        <v>#NAME?</v>
      </c>
      <c r="CY226" s="176">
        <f t="shared" si="131"/>
        <v>0</v>
      </c>
      <c r="CZ226" s="181" t="e">
        <f t="shared" si="101"/>
        <v>#NAME?</v>
      </c>
      <c r="DA226" s="182" t="e">
        <f t="shared" si="102"/>
        <v>#NAME?</v>
      </c>
      <c r="DB226" s="183" t="e">
        <f t="shared" si="103"/>
        <v>#NAME?</v>
      </c>
      <c r="DF226" s="180" t="e">
        <f t="shared" si="100"/>
        <v>#NAME?</v>
      </c>
    </row>
    <row r="227" spans="1:110">
      <c r="A227" s="73" t="s">
        <v>6</v>
      </c>
      <c r="B227" s="60" t="s">
        <v>645</v>
      </c>
      <c r="C227" s="61" t="s">
        <v>646</v>
      </c>
      <c r="D227" s="62">
        <v>24105</v>
      </c>
      <c r="E227" s="64">
        <v>0</v>
      </c>
      <c r="F227" s="65">
        <v>42383</v>
      </c>
      <c r="G227" s="66" t="s">
        <v>590</v>
      </c>
      <c r="H227" s="66" t="str">
        <f t="shared" si="109"/>
        <v/>
      </c>
      <c r="I227" s="67" t="s">
        <v>122</v>
      </c>
      <c r="J227" s="67" t="s">
        <v>119</v>
      </c>
      <c r="K227" s="67">
        <v>0</v>
      </c>
      <c r="L227" s="67" t="s">
        <v>117</v>
      </c>
      <c r="M227" s="67">
        <v>1</v>
      </c>
      <c r="N227" s="67"/>
      <c r="O227" s="68" t="s">
        <v>118</v>
      </c>
      <c r="P227" s="69" t="s">
        <v>119</v>
      </c>
      <c r="Q227" s="69"/>
      <c r="R227" s="70">
        <v>0</v>
      </c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155">
        <f t="shared" si="110"/>
        <v>12</v>
      </c>
      <c r="BC227" s="156">
        <v>12</v>
      </c>
      <c r="BD227" s="157">
        <f t="shared" si="111"/>
        <v>0</v>
      </c>
      <c r="BE227" s="155">
        <f t="shared" si="112"/>
        <v>0</v>
      </c>
      <c r="BF227" s="157">
        <f t="shared" si="113"/>
        <v>0</v>
      </c>
      <c r="BG227" s="155">
        <f t="shared" si="114"/>
        <v>0</v>
      </c>
      <c r="BH227" s="155"/>
      <c r="BI227" s="157">
        <f t="shared" si="104"/>
        <v>96</v>
      </c>
      <c r="BJ227" s="157"/>
      <c r="BK227" s="157"/>
      <c r="BL227" s="157"/>
      <c r="BM227" s="161" t="e">
        <v>#NAME?</v>
      </c>
      <c r="BN227" s="162" t="e">
        <f t="shared" si="115"/>
        <v>#NAME?</v>
      </c>
      <c r="BO227" s="163">
        <f t="shared" si="116"/>
        <v>0</v>
      </c>
      <c r="BP227" s="164" t="e">
        <f t="shared" si="117"/>
        <v>#NAME?</v>
      </c>
      <c r="BQ227" s="165" t="e">
        <v>#NAME?</v>
      </c>
      <c r="BR227" s="166"/>
      <c r="BS227" s="167" t="str">
        <f t="shared" si="118"/>
        <v xml:space="preserve"> </v>
      </c>
      <c r="BT227" s="168" t="str">
        <f t="shared" si="119"/>
        <v/>
      </c>
      <c r="BU227" s="168" t="str">
        <f t="shared" si="105"/>
        <v/>
      </c>
      <c r="BV227" s="168" t="str">
        <f t="shared" si="106"/>
        <v/>
      </c>
      <c r="BW227" s="169" t="str">
        <f t="shared" si="107"/>
        <v/>
      </c>
      <c r="BX227" s="165" t="e">
        <v>#NAME?</v>
      </c>
      <c r="BY227" s="157"/>
      <c r="BZ227" s="170" t="e">
        <v>#NAME?</v>
      </c>
      <c r="CA227" s="170" t="e">
        <v>#NAME?</v>
      </c>
      <c r="CB227" s="157"/>
      <c r="CC227" s="170" t="e">
        <v>#NAME?</v>
      </c>
      <c r="CD227" s="171" t="e">
        <f t="shared" si="120"/>
        <v>#NAME?</v>
      </c>
      <c r="CE227" s="157" t="e">
        <f t="shared" si="121"/>
        <v>#NAME?</v>
      </c>
      <c r="CF227" s="165" t="e">
        <f t="shared" si="122"/>
        <v>#NAME?</v>
      </c>
      <c r="CG227" s="172" t="e">
        <v>#NAME?</v>
      </c>
      <c r="CH227" s="172" t="e">
        <v>#NAME?</v>
      </c>
      <c r="CI227" s="173" t="e">
        <v>#NAME?</v>
      </c>
      <c r="CJ227" s="173"/>
      <c r="CK227" s="172" t="e">
        <v>#NAME?</v>
      </c>
      <c r="CL227" s="172" t="e">
        <v>#NAME?</v>
      </c>
      <c r="CM227" s="173" t="e">
        <f t="shared" si="123"/>
        <v>#NAME?</v>
      </c>
      <c r="CN227" s="172">
        <f t="shared" si="124"/>
        <v>16</v>
      </c>
      <c r="CO227" s="173">
        <f t="shared" si="108"/>
        <v>0</v>
      </c>
      <c r="CP227" s="174">
        <f t="shared" si="125"/>
        <v>5</v>
      </c>
      <c r="CQ227" s="172" t="e">
        <f t="shared" si="99"/>
        <v>#NAME?</v>
      </c>
      <c r="CR227" s="173"/>
      <c r="CS227" s="175" t="e">
        <f t="shared" si="126"/>
        <v>#NAME?</v>
      </c>
      <c r="CT227" s="173" t="e">
        <f t="shared" si="127"/>
        <v>#NAME?</v>
      </c>
      <c r="CU227" s="173" t="e">
        <f t="shared" si="128"/>
        <v>#NAME?</v>
      </c>
      <c r="CV227" s="172" t="e">
        <f t="shared" si="129"/>
        <v>#NAME?</v>
      </c>
      <c r="CW227" s="173" t="e">
        <v>#NAME?</v>
      </c>
      <c r="CX227" s="173" t="e">
        <f t="shared" si="130"/>
        <v>#NAME?</v>
      </c>
      <c r="CY227" s="176">
        <f t="shared" si="131"/>
        <v>0</v>
      </c>
      <c r="CZ227" s="181" t="e">
        <f t="shared" si="101"/>
        <v>#NAME?</v>
      </c>
      <c r="DA227" s="182" t="e">
        <f t="shared" si="102"/>
        <v>#NAME?</v>
      </c>
      <c r="DB227" s="183" t="e">
        <f t="shared" si="103"/>
        <v>#NAME?</v>
      </c>
      <c r="DF227" s="180" t="e">
        <f t="shared" si="100"/>
        <v>#NAME?</v>
      </c>
    </row>
    <row r="228" spans="1:110">
      <c r="A228" s="73" t="s">
        <v>6</v>
      </c>
      <c r="B228" s="60" t="s">
        <v>647</v>
      </c>
      <c r="C228" s="61" t="s">
        <v>648</v>
      </c>
      <c r="D228" s="62">
        <v>32587</v>
      </c>
      <c r="E228" s="64">
        <v>0</v>
      </c>
      <c r="F228" s="65">
        <v>42383</v>
      </c>
      <c r="G228" s="66" t="s">
        <v>590</v>
      </c>
      <c r="H228" s="66" t="str">
        <f t="shared" si="109"/>
        <v/>
      </c>
      <c r="I228" s="67" t="s">
        <v>122</v>
      </c>
      <c r="J228" s="67" t="s">
        <v>119</v>
      </c>
      <c r="K228" s="67">
        <v>0</v>
      </c>
      <c r="L228" s="67" t="s">
        <v>117</v>
      </c>
      <c r="M228" s="67">
        <v>1</v>
      </c>
      <c r="N228" s="67"/>
      <c r="O228" s="68" t="s">
        <v>118</v>
      </c>
      <c r="P228" s="69" t="s">
        <v>119</v>
      </c>
      <c r="Q228" s="69"/>
      <c r="R228" s="70">
        <v>0</v>
      </c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155">
        <f t="shared" si="110"/>
        <v>12</v>
      </c>
      <c r="BC228" s="156">
        <v>12</v>
      </c>
      <c r="BD228" s="157">
        <f t="shared" si="111"/>
        <v>0</v>
      </c>
      <c r="BE228" s="155">
        <f t="shared" si="112"/>
        <v>0</v>
      </c>
      <c r="BF228" s="157">
        <f t="shared" si="113"/>
        <v>0</v>
      </c>
      <c r="BG228" s="155">
        <f t="shared" si="114"/>
        <v>0</v>
      </c>
      <c r="BH228" s="155"/>
      <c r="BI228" s="157">
        <f t="shared" si="104"/>
        <v>96</v>
      </c>
      <c r="BJ228" s="157"/>
      <c r="BK228" s="157"/>
      <c r="BL228" s="157"/>
      <c r="BM228" s="161" t="e">
        <v>#NAME?</v>
      </c>
      <c r="BN228" s="162" t="e">
        <f t="shared" si="115"/>
        <v>#NAME?</v>
      </c>
      <c r="BO228" s="163">
        <f t="shared" si="116"/>
        <v>0</v>
      </c>
      <c r="BP228" s="164" t="e">
        <f t="shared" si="117"/>
        <v>#NAME?</v>
      </c>
      <c r="BQ228" s="165" t="e">
        <v>#NAME?</v>
      </c>
      <c r="BR228" s="166"/>
      <c r="BS228" s="167" t="str">
        <f t="shared" si="118"/>
        <v xml:space="preserve"> </v>
      </c>
      <c r="BT228" s="168" t="str">
        <f t="shared" si="119"/>
        <v/>
      </c>
      <c r="BU228" s="168" t="str">
        <f t="shared" si="105"/>
        <v/>
      </c>
      <c r="BV228" s="168" t="str">
        <f t="shared" si="106"/>
        <v/>
      </c>
      <c r="BW228" s="169" t="str">
        <f t="shared" si="107"/>
        <v/>
      </c>
      <c r="BX228" s="165" t="e">
        <v>#NAME?</v>
      </c>
      <c r="BY228" s="157"/>
      <c r="BZ228" s="170" t="e">
        <v>#NAME?</v>
      </c>
      <c r="CA228" s="170" t="e">
        <v>#NAME?</v>
      </c>
      <c r="CB228" s="157"/>
      <c r="CC228" s="170" t="e">
        <v>#NAME?</v>
      </c>
      <c r="CD228" s="171" t="e">
        <f t="shared" si="120"/>
        <v>#NAME?</v>
      </c>
      <c r="CE228" s="157" t="e">
        <f t="shared" si="121"/>
        <v>#NAME?</v>
      </c>
      <c r="CF228" s="165" t="e">
        <f t="shared" si="122"/>
        <v>#NAME?</v>
      </c>
      <c r="CG228" s="172" t="e">
        <v>#NAME?</v>
      </c>
      <c r="CH228" s="172" t="e">
        <v>#NAME?</v>
      </c>
      <c r="CI228" s="173" t="e">
        <v>#NAME?</v>
      </c>
      <c r="CJ228" s="173"/>
      <c r="CK228" s="172" t="e">
        <v>#NAME?</v>
      </c>
      <c r="CL228" s="172" t="e">
        <v>#NAME?</v>
      </c>
      <c r="CM228" s="173" t="e">
        <f t="shared" si="123"/>
        <v>#NAME?</v>
      </c>
      <c r="CN228" s="172">
        <f t="shared" si="124"/>
        <v>16</v>
      </c>
      <c r="CO228" s="173">
        <f t="shared" si="108"/>
        <v>0</v>
      </c>
      <c r="CP228" s="174">
        <f t="shared" si="125"/>
        <v>5</v>
      </c>
      <c r="CQ228" s="172" t="e">
        <f t="shared" si="99"/>
        <v>#NAME?</v>
      </c>
      <c r="CR228" s="173"/>
      <c r="CS228" s="175" t="e">
        <f t="shared" si="126"/>
        <v>#NAME?</v>
      </c>
      <c r="CT228" s="173" t="e">
        <f t="shared" si="127"/>
        <v>#NAME?</v>
      </c>
      <c r="CU228" s="173" t="e">
        <f t="shared" si="128"/>
        <v>#NAME?</v>
      </c>
      <c r="CV228" s="172" t="e">
        <f t="shared" si="129"/>
        <v>#NAME?</v>
      </c>
      <c r="CW228" s="173" t="e">
        <v>#NAME?</v>
      </c>
      <c r="CX228" s="173" t="e">
        <f t="shared" si="130"/>
        <v>#NAME?</v>
      </c>
      <c r="CY228" s="176">
        <f t="shared" si="131"/>
        <v>0</v>
      </c>
      <c r="CZ228" s="181" t="e">
        <f t="shared" si="101"/>
        <v>#NAME?</v>
      </c>
      <c r="DA228" s="182" t="e">
        <f t="shared" si="102"/>
        <v>#NAME?</v>
      </c>
      <c r="DB228" s="183" t="e">
        <f t="shared" si="103"/>
        <v>#NAME?</v>
      </c>
      <c r="DF228" s="180" t="e">
        <f t="shared" si="100"/>
        <v>#NAME?</v>
      </c>
    </row>
    <row r="229" spans="1:110">
      <c r="A229" s="73" t="s">
        <v>6</v>
      </c>
      <c r="B229" s="60" t="s">
        <v>649</v>
      </c>
      <c r="C229" s="61" t="s">
        <v>650</v>
      </c>
      <c r="D229" s="62">
        <v>34684</v>
      </c>
      <c r="E229" s="64">
        <v>0</v>
      </c>
      <c r="F229" s="65">
        <v>42377</v>
      </c>
      <c r="G229" s="66" t="s">
        <v>590</v>
      </c>
      <c r="H229" s="66" t="s">
        <v>137</v>
      </c>
      <c r="I229" s="67" t="s">
        <v>122</v>
      </c>
      <c r="J229" s="67" t="s">
        <v>119</v>
      </c>
      <c r="K229" s="67">
        <v>0</v>
      </c>
      <c r="L229" s="67" t="s">
        <v>117</v>
      </c>
      <c r="M229" s="67">
        <v>1</v>
      </c>
      <c r="N229" s="67"/>
      <c r="O229" s="68" t="s">
        <v>118</v>
      </c>
      <c r="P229" s="69" t="s">
        <v>119</v>
      </c>
      <c r="Q229" s="69"/>
      <c r="R229" s="70">
        <v>0</v>
      </c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155">
        <f t="shared" si="110"/>
        <v>11</v>
      </c>
      <c r="BC229" s="156">
        <v>11</v>
      </c>
      <c r="BD229" s="157">
        <f t="shared" si="111"/>
        <v>0</v>
      </c>
      <c r="BE229" s="155">
        <f t="shared" si="112"/>
        <v>0</v>
      </c>
      <c r="BF229" s="157">
        <f t="shared" si="113"/>
        <v>0</v>
      </c>
      <c r="BG229" s="155">
        <f t="shared" si="114"/>
        <v>0</v>
      </c>
      <c r="BH229" s="155"/>
      <c r="BI229" s="157">
        <f t="shared" si="104"/>
        <v>88</v>
      </c>
      <c r="BJ229" s="157"/>
      <c r="BK229" s="157"/>
      <c r="BL229" s="157"/>
      <c r="BM229" s="161" t="e">
        <v>#NAME?</v>
      </c>
      <c r="BN229" s="162" t="e">
        <f t="shared" si="115"/>
        <v>#NAME?</v>
      </c>
      <c r="BO229" s="163">
        <f t="shared" si="116"/>
        <v>0</v>
      </c>
      <c r="BP229" s="164" t="e">
        <f t="shared" si="117"/>
        <v>#NAME?</v>
      </c>
      <c r="BQ229" s="165" t="e">
        <v>#NAME?</v>
      </c>
      <c r="BR229" s="166"/>
      <c r="BS229" s="167" t="str">
        <f t="shared" si="118"/>
        <v xml:space="preserve"> </v>
      </c>
      <c r="BT229" s="168" t="str">
        <f t="shared" si="119"/>
        <v/>
      </c>
      <c r="BU229" s="168" t="str">
        <f t="shared" si="105"/>
        <v/>
      </c>
      <c r="BV229" s="168" t="str">
        <f t="shared" si="106"/>
        <v/>
      </c>
      <c r="BW229" s="169" t="str">
        <f t="shared" si="107"/>
        <v/>
      </c>
      <c r="BX229" s="165" t="e">
        <v>#NAME?</v>
      </c>
      <c r="BY229" s="157"/>
      <c r="BZ229" s="170" t="e">
        <v>#NAME?</v>
      </c>
      <c r="CA229" s="170" t="e">
        <v>#NAME?</v>
      </c>
      <c r="CB229" s="157"/>
      <c r="CC229" s="170" t="e">
        <v>#NAME?</v>
      </c>
      <c r="CD229" s="171" t="e">
        <f t="shared" si="120"/>
        <v>#NAME?</v>
      </c>
      <c r="CE229" s="157" t="e">
        <f t="shared" si="121"/>
        <v>#NAME?</v>
      </c>
      <c r="CF229" s="165" t="e">
        <f t="shared" si="122"/>
        <v>#NAME?</v>
      </c>
      <c r="CG229" s="172" t="e">
        <v>#NAME?</v>
      </c>
      <c r="CH229" s="172" t="e">
        <v>#NAME?</v>
      </c>
      <c r="CI229" s="173" t="e">
        <v>#NAME?</v>
      </c>
      <c r="CJ229" s="173"/>
      <c r="CK229" s="172" t="e">
        <v>#NAME?</v>
      </c>
      <c r="CL229" s="172" t="e">
        <v>#NAME?</v>
      </c>
      <c r="CM229" s="173" t="e">
        <f t="shared" si="123"/>
        <v>#NAME?</v>
      </c>
      <c r="CN229" s="172">
        <f t="shared" si="124"/>
        <v>14.666666666666666</v>
      </c>
      <c r="CO229" s="173">
        <f t="shared" si="108"/>
        <v>0</v>
      </c>
      <c r="CP229" s="174">
        <f t="shared" si="125"/>
        <v>5</v>
      </c>
      <c r="CQ229" s="172" t="e">
        <f t="shared" ref="CQ229:CQ292" si="132">IF(AND(B229&lt;&gt;"",H229&lt;&gt;"EMPLEADO",O229="HABIL"),SUM(BN229:BP229)*2%," ")</f>
        <v>#NAME?</v>
      </c>
      <c r="CR229" s="173"/>
      <c r="CS229" s="175" t="e">
        <f t="shared" si="126"/>
        <v>#NAME?</v>
      </c>
      <c r="CT229" s="173" t="e">
        <f t="shared" si="127"/>
        <v>#NAME?</v>
      </c>
      <c r="CU229" s="173" t="e">
        <f t="shared" si="128"/>
        <v>#NAME?</v>
      </c>
      <c r="CV229" s="172" t="e">
        <f t="shared" si="129"/>
        <v>#NAME?</v>
      </c>
      <c r="CW229" s="173" t="e">
        <v>#NAME?</v>
      </c>
      <c r="CX229" s="173" t="e">
        <f t="shared" si="130"/>
        <v>#NAME?</v>
      </c>
      <c r="CY229" s="176">
        <f t="shared" si="131"/>
        <v>0</v>
      </c>
      <c r="CZ229" s="181" t="e">
        <f t="shared" si="101"/>
        <v>#NAME?</v>
      </c>
      <c r="DA229" s="182" t="e">
        <f t="shared" si="102"/>
        <v>#NAME?</v>
      </c>
      <c r="DB229" s="183" t="e">
        <f t="shared" si="103"/>
        <v>#NAME?</v>
      </c>
      <c r="DF229" s="180" t="e">
        <f t="shared" ref="DF229:DF292" si="133">SUM(BN229:BP229)</f>
        <v>#NAME?</v>
      </c>
    </row>
    <row r="230" spans="1:110">
      <c r="A230" s="73" t="s">
        <v>6</v>
      </c>
      <c r="B230" s="60" t="s">
        <v>651</v>
      </c>
      <c r="C230" s="61" t="s">
        <v>652</v>
      </c>
      <c r="D230" s="62">
        <v>34159</v>
      </c>
      <c r="E230" s="64">
        <v>0</v>
      </c>
      <c r="F230" s="65">
        <v>42383</v>
      </c>
      <c r="G230" s="66" t="s">
        <v>590</v>
      </c>
      <c r="H230" s="66" t="s">
        <v>137</v>
      </c>
      <c r="I230" s="67" t="s">
        <v>122</v>
      </c>
      <c r="J230" s="67" t="s">
        <v>119</v>
      </c>
      <c r="K230" s="67">
        <v>0</v>
      </c>
      <c r="L230" s="67" t="s">
        <v>117</v>
      </c>
      <c r="M230" s="67">
        <v>1</v>
      </c>
      <c r="N230" s="67"/>
      <c r="O230" s="68" t="s">
        <v>118</v>
      </c>
      <c r="P230" s="69" t="s">
        <v>119</v>
      </c>
      <c r="Q230" s="69"/>
      <c r="R230" s="70">
        <v>0</v>
      </c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155">
        <f t="shared" si="110"/>
        <v>12</v>
      </c>
      <c r="BC230" s="156">
        <v>12</v>
      </c>
      <c r="BD230" s="157">
        <f t="shared" si="111"/>
        <v>0</v>
      </c>
      <c r="BE230" s="155">
        <f t="shared" si="112"/>
        <v>0</v>
      </c>
      <c r="BF230" s="157">
        <f t="shared" si="113"/>
        <v>0</v>
      </c>
      <c r="BG230" s="155">
        <f t="shared" si="114"/>
        <v>0</v>
      </c>
      <c r="BH230" s="155"/>
      <c r="BI230" s="157">
        <f t="shared" si="104"/>
        <v>96</v>
      </c>
      <c r="BJ230" s="157"/>
      <c r="BK230" s="157"/>
      <c r="BL230" s="157"/>
      <c r="BM230" s="161" t="e">
        <v>#NAME?</v>
      </c>
      <c r="BN230" s="162" t="e">
        <f t="shared" si="115"/>
        <v>#NAME?</v>
      </c>
      <c r="BO230" s="163">
        <f t="shared" si="116"/>
        <v>0</v>
      </c>
      <c r="BP230" s="164" t="e">
        <f t="shared" si="117"/>
        <v>#NAME?</v>
      </c>
      <c r="BQ230" s="165" t="e">
        <v>#NAME?</v>
      </c>
      <c r="BR230" s="166"/>
      <c r="BS230" s="167" t="str">
        <f t="shared" si="118"/>
        <v xml:space="preserve"> </v>
      </c>
      <c r="BT230" s="168" t="str">
        <f t="shared" si="119"/>
        <v/>
      </c>
      <c r="BU230" s="168" t="str">
        <f t="shared" si="105"/>
        <v/>
      </c>
      <c r="BV230" s="168" t="str">
        <f t="shared" si="106"/>
        <v/>
      </c>
      <c r="BW230" s="169" t="str">
        <f t="shared" si="107"/>
        <v/>
      </c>
      <c r="BX230" s="165" t="e">
        <v>#NAME?</v>
      </c>
      <c r="BY230" s="157"/>
      <c r="BZ230" s="170" t="e">
        <v>#NAME?</v>
      </c>
      <c r="CA230" s="170" t="e">
        <v>#NAME?</v>
      </c>
      <c r="CB230" s="157"/>
      <c r="CC230" s="170" t="e">
        <v>#NAME?</v>
      </c>
      <c r="CD230" s="171" t="e">
        <f t="shared" si="120"/>
        <v>#NAME?</v>
      </c>
      <c r="CE230" s="157" t="e">
        <f t="shared" si="121"/>
        <v>#NAME?</v>
      </c>
      <c r="CF230" s="165" t="e">
        <f t="shared" si="122"/>
        <v>#NAME?</v>
      </c>
      <c r="CG230" s="172" t="e">
        <v>#NAME?</v>
      </c>
      <c r="CH230" s="172" t="e">
        <v>#NAME?</v>
      </c>
      <c r="CI230" s="173" t="e">
        <v>#NAME?</v>
      </c>
      <c r="CJ230" s="173"/>
      <c r="CK230" s="172" t="e">
        <v>#NAME?</v>
      </c>
      <c r="CL230" s="172" t="e">
        <v>#NAME?</v>
      </c>
      <c r="CM230" s="173" t="e">
        <f t="shared" si="123"/>
        <v>#NAME?</v>
      </c>
      <c r="CN230" s="172">
        <f t="shared" si="124"/>
        <v>16</v>
      </c>
      <c r="CO230" s="173">
        <f t="shared" si="108"/>
        <v>0</v>
      </c>
      <c r="CP230" s="174">
        <f t="shared" si="125"/>
        <v>5</v>
      </c>
      <c r="CQ230" s="172" t="e">
        <f t="shared" si="132"/>
        <v>#NAME?</v>
      </c>
      <c r="CR230" s="173"/>
      <c r="CS230" s="175" t="e">
        <f t="shared" si="126"/>
        <v>#NAME?</v>
      </c>
      <c r="CT230" s="173" t="e">
        <f t="shared" si="127"/>
        <v>#NAME?</v>
      </c>
      <c r="CU230" s="173" t="e">
        <f t="shared" si="128"/>
        <v>#NAME?</v>
      </c>
      <c r="CV230" s="172" t="e">
        <f t="shared" si="129"/>
        <v>#NAME?</v>
      </c>
      <c r="CW230" s="173" t="e">
        <v>#NAME?</v>
      </c>
      <c r="CX230" s="173" t="e">
        <f t="shared" si="130"/>
        <v>#NAME?</v>
      </c>
      <c r="CY230" s="176">
        <f t="shared" si="131"/>
        <v>0</v>
      </c>
      <c r="CZ230" s="181" t="e">
        <f t="shared" si="101"/>
        <v>#NAME?</v>
      </c>
      <c r="DA230" s="182" t="e">
        <f t="shared" si="102"/>
        <v>#NAME?</v>
      </c>
      <c r="DB230" s="183" t="e">
        <f t="shared" si="103"/>
        <v>#NAME?</v>
      </c>
      <c r="DF230" s="180" t="e">
        <f t="shared" si="133"/>
        <v>#NAME?</v>
      </c>
    </row>
    <row r="231" spans="1:110">
      <c r="A231" s="73" t="s">
        <v>6</v>
      </c>
      <c r="B231" s="60" t="s">
        <v>653</v>
      </c>
      <c r="C231" s="61" t="s">
        <v>654</v>
      </c>
      <c r="D231" s="62">
        <v>25334</v>
      </c>
      <c r="E231" s="64">
        <v>0</v>
      </c>
      <c r="F231" s="65">
        <v>42383</v>
      </c>
      <c r="G231" s="66" t="s">
        <v>590</v>
      </c>
      <c r="H231" s="66" t="s">
        <v>137</v>
      </c>
      <c r="I231" s="67" t="s">
        <v>122</v>
      </c>
      <c r="J231" s="67" t="s">
        <v>119</v>
      </c>
      <c r="K231" s="67">
        <v>0</v>
      </c>
      <c r="L231" s="67" t="s">
        <v>117</v>
      </c>
      <c r="M231" s="67">
        <v>1</v>
      </c>
      <c r="N231" s="67"/>
      <c r="O231" s="68" t="s">
        <v>118</v>
      </c>
      <c r="P231" s="69" t="s">
        <v>119</v>
      </c>
      <c r="Q231" s="69"/>
      <c r="R231" s="70">
        <v>0</v>
      </c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  <c r="AE231" s="70"/>
      <c r="AF231" s="70"/>
      <c r="AG231" s="70"/>
      <c r="AH231" s="70"/>
      <c r="AI231" s="70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70"/>
      <c r="BB231" s="155">
        <f t="shared" si="110"/>
        <v>11</v>
      </c>
      <c r="BC231" s="156">
        <v>11</v>
      </c>
      <c r="BD231" s="157">
        <f t="shared" si="111"/>
        <v>0</v>
      </c>
      <c r="BE231" s="155">
        <f t="shared" si="112"/>
        <v>0</v>
      </c>
      <c r="BF231" s="157">
        <f t="shared" si="113"/>
        <v>0</v>
      </c>
      <c r="BG231" s="155">
        <f t="shared" si="114"/>
        <v>0</v>
      </c>
      <c r="BH231" s="155"/>
      <c r="BI231" s="157">
        <f t="shared" si="104"/>
        <v>88</v>
      </c>
      <c r="BJ231" s="157"/>
      <c r="BK231" s="157"/>
      <c r="BL231" s="157"/>
      <c r="BM231" s="161" t="e">
        <v>#NAME?</v>
      </c>
      <c r="BN231" s="162" t="e">
        <f t="shared" si="115"/>
        <v>#NAME?</v>
      </c>
      <c r="BO231" s="163">
        <f t="shared" si="116"/>
        <v>0</v>
      </c>
      <c r="BP231" s="164" t="e">
        <f t="shared" si="117"/>
        <v>#NAME?</v>
      </c>
      <c r="BQ231" s="165" t="e">
        <v>#NAME?</v>
      </c>
      <c r="BR231" s="166"/>
      <c r="BS231" s="167" t="str">
        <f t="shared" si="118"/>
        <v xml:space="preserve"> </v>
      </c>
      <c r="BT231" s="168" t="str">
        <f t="shared" si="119"/>
        <v/>
      </c>
      <c r="BU231" s="168" t="str">
        <f t="shared" si="105"/>
        <v/>
      </c>
      <c r="BV231" s="168" t="str">
        <f t="shared" si="106"/>
        <v/>
      </c>
      <c r="BW231" s="169" t="str">
        <f t="shared" si="107"/>
        <v/>
      </c>
      <c r="BX231" s="165" t="e">
        <v>#NAME?</v>
      </c>
      <c r="BY231" s="157"/>
      <c r="BZ231" s="170" t="e">
        <v>#NAME?</v>
      </c>
      <c r="CA231" s="170" t="e">
        <v>#NAME?</v>
      </c>
      <c r="CB231" s="157"/>
      <c r="CC231" s="170" t="e">
        <v>#NAME?</v>
      </c>
      <c r="CD231" s="171" t="e">
        <f t="shared" si="120"/>
        <v>#NAME?</v>
      </c>
      <c r="CE231" s="157" t="e">
        <f t="shared" si="121"/>
        <v>#NAME?</v>
      </c>
      <c r="CF231" s="165" t="e">
        <f t="shared" si="122"/>
        <v>#NAME?</v>
      </c>
      <c r="CG231" s="172" t="e">
        <v>#NAME?</v>
      </c>
      <c r="CH231" s="172" t="e">
        <v>#NAME?</v>
      </c>
      <c r="CI231" s="173" t="e">
        <v>#NAME?</v>
      </c>
      <c r="CJ231" s="173"/>
      <c r="CK231" s="172" t="e">
        <v>#NAME?</v>
      </c>
      <c r="CL231" s="172" t="e">
        <v>#NAME?</v>
      </c>
      <c r="CM231" s="173" t="e">
        <f t="shared" si="123"/>
        <v>#NAME?</v>
      </c>
      <c r="CN231" s="172">
        <f t="shared" si="124"/>
        <v>14.666666666666666</v>
      </c>
      <c r="CO231" s="173">
        <f t="shared" si="108"/>
        <v>0</v>
      </c>
      <c r="CP231" s="174">
        <f t="shared" si="125"/>
        <v>5</v>
      </c>
      <c r="CQ231" s="172" t="e">
        <f t="shared" si="132"/>
        <v>#NAME?</v>
      </c>
      <c r="CR231" s="173"/>
      <c r="CS231" s="175" t="e">
        <f t="shared" si="126"/>
        <v>#NAME?</v>
      </c>
      <c r="CT231" s="173" t="e">
        <f t="shared" si="127"/>
        <v>#NAME?</v>
      </c>
      <c r="CU231" s="173" t="e">
        <f t="shared" si="128"/>
        <v>#NAME?</v>
      </c>
      <c r="CV231" s="172" t="e">
        <f t="shared" si="129"/>
        <v>#NAME?</v>
      </c>
      <c r="CW231" s="173" t="e">
        <v>#NAME?</v>
      </c>
      <c r="CX231" s="173" t="e">
        <f t="shared" si="130"/>
        <v>#NAME?</v>
      </c>
      <c r="CY231" s="176">
        <f t="shared" si="131"/>
        <v>0</v>
      </c>
      <c r="CZ231" s="181" t="e">
        <f t="shared" si="101"/>
        <v>#NAME?</v>
      </c>
      <c r="DA231" s="182" t="e">
        <f t="shared" si="102"/>
        <v>#NAME?</v>
      </c>
      <c r="DB231" s="183" t="e">
        <f t="shared" si="103"/>
        <v>#NAME?</v>
      </c>
      <c r="DF231" s="180" t="e">
        <f t="shared" si="133"/>
        <v>#NAME?</v>
      </c>
    </row>
    <row r="232" spans="1:110">
      <c r="A232" s="73" t="s">
        <v>6</v>
      </c>
      <c r="B232" s="60" t="s">
        <v>655</v>
      </c>
      <c r="C232" s="61" t="s">
        <v>656</v>
      </c>
      <c r="D232" s="62">
        <v>34184</v>
      </c>
      <c r="E232" s="64">
        <v>0</v>
      </c>
      <c r="F232" s="65">
        <v>42376</v>
      </c>
      <c r="G232" s="66" t="s">
        <v>590</v>
      </c>
      <c r="H232" s="66" t="s">
        <v>137</v>
      </c>
      <c r="I232" s="67" t="s">
        <v>122</v>
      </c>
      <c r="J232" s="67" t="s">
        <v>119</v>
      </c>
      <c r="K232" s="67">
        <v>0</v>
      </c>
      <c r="L232" s="67" t="s">
        <v>117</v>
      </c>
      <c r="M232" s="67">
        <v>1</v>
      </c>
      <c r="N232" s="67"/>
      <c r="O232" s="68" t="s">
        <v>118</v>
      </c>
      <c r="P232" s="69" t="s">
        <v>119</v>
      </c>
      <c r="Q232" s="69"/>
      <c r="R232" s="70">
        <v>0</v>
      </c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  <c r="AE232" s="70"/>
      <c r="AF232" s="70"/>
      <c r="AG232" s="70"/>
      <c r="AH232" s="70"/>
      <c r="AI232" s="70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155">
        <f t="shared" si="110"/>
        <v>12</v>
      </c>
      <c r="BC232" s="156">
        <v>12</v>
      </c>
      <c r="BD232" s="157">
        <f t="shared" si="111"/>
        <v>0</v>
      </c>
      <c r="BE232" s="155">
        <f t="shared" si="112"/>
        <v>0</v>
      </c>
      <c r="BF232" s="157">
        <f t="shared" si="113"/>
        <v>0</v>
      </c>
      <c r="BG232" s="155">
        <f t="shared" si="114"/>
        <v>0</v>
      </c>
      <c r="BH232" s="155"/>
      <c r="BI232" s="157">
        <f t="shared" si="104"/>
        <v>96</v>
      </c>
      <c r="BJ232" s="157"/>
      <c r="BK232" s="157"/>
      <c r="BL232" s="157"/>
      <c r="BM232" s="161" t="e">
        <v>#NAME?</v>
      </c>
      <c r="BN232" s="162" t="e">
        <f t="shared" si="115"/>
        <v>#NAME?</v>
      </c>
      <c r="BO232" s="163">
        <f t="shared" si="116"/>
        <v>0</v>
      </c>
      <c r="BP232" s="164" t="e">
        <f t="shared" si="117"/>
        <v>#NAME?</v>
      </c>
      <c r="BQ232" s="165" t="e">
        <v>#NAME?</v>
      </c>
      <c r="BR232" s="166"/>
      <c r="BS232" s="167" t="str">
        <f t="shared" si="118"/>
        <v xml:space="preserve"> </v>
      </c>
      <c r="BT232" s="168" t="str">
        <f t="shared" si="119"/>
        <v/>
      </c>
      <c r="BU232" s="168" t="str">
        <f t="shared" si="105"/>
        <v/>
      </c>
      <c r="BV232" s="168" t="str">
        <f t="shared" si="106"/>
        <v/>
      </c>
      <c r="BW232" s="169" t="str">
        <f t="shared" si="107"/>
        <v/>
      </c>
      <c r="BX232" s="165" t="e">
        <v>#NAME?</v>
      </c>
      <c r="BY232" s="157"/>
      <c r="BZ232" s="170" t="e">
        <v>#NAME?</v>
      </c>
      <c r="CA232" s="170" t="e">
        <v>#NAME?</v>
      </c>
      <c r="CB232" s="157"/>
      <c r="CC232" s="170" t="e">
        <v>#NAME?</v>
      </c>
      <c r="CD232" s="171" t="e">
        <f t="shared" si="120"/>
        <v>#NAME?</v>
      </c>
      <c r="CE232" s="157" t="e">
        <f t="shared" si="121"/>
        <v>#NAME?</v>
      </c>
      <c r="CF232" s="165" t="e">
        <f t="shared" si="122"/>
        <v>#NAME?</v>
      </c>
      <c r="CG232" s="172" t="e">
        <v>#NAME?</v>
      </c>
      <c r="CH232" s="172" t="e">
        <v>#NAME?</v>
      </c>
      <c r="CI232" s="173" t="e">
        <v>#NAME?</v>
      </c>
      <c r="CJ232" s="173"/>
      <c r="CK232" s="172" t="e">
        <v>#NAME?</v>
      </c>
      <c r="CL232" s="172" t="e">
        <v>#NAME?</v>
      </c>
      <c r="CM232" s="173" t="e">
        <f t="shared" si="123"/>
        <v>#NAME?</v>
      </c>
      <c r="CN232" s="172">
        <f t="shared" si="124"/>
        <v>16</v>
      </c>
      <c r="CO232" s="173">
        <f t="shared" si="108"/>
        <v>0</v>
      </c>
      <c r="CP232" s="174">
        <f t="shared" si="125"/>
        <v>5</v>
      </c>
      <c r="CQ232" s="172" t="e">
        <f t="shared" si="132"/>
        <v>#NAME?</v>
      </c>
      <c r="CR232" s="173"/>
      <c r="CS232" s="175" t="e">
        <f t="shared" si="126"/>
        <v>#NAME?</v>
      </c>
      <c r="CT232" s="173" t="e">
        <f t="shared" si="127"/>
        <v>#NAME?</v>
      </c>
      <c r="CU232" s="173" t="e">
        <f t="shared" si="128"/>
        <v>#NAME?</v>
      </c>
      <c r="CV232" s="172" t="e">
        <f t="shared" si="129"/>
        <v>#NAME?</v>
      </c>
      <c r="CW232" s="173" t="e">
        <v>#NAME?</v>
      </c>
      <c r="CX232" s="173" t="e">
        <f t="shared" si="130"/>
        <v>#NAME?</v>
      </c>
      <c r="CY232" s="176">
        <f t="shared" si="131"/>
        <v>0</v>
      </c>
      <c r="CZ232" s="181" t="e">
        <f t="shared" si="101"/>
        <v>#NAME?</v>
      </c>
      <c r="DA232" s="182" t="e">
        <f t="shared" si="102"/>
        <v>#NAME?</v>
      </c>
      <c r="DB232" s="183" t="e">
        <f t="shared" si="103"/>
        <v>#NAME?</v>
      </c>
      <c r="DF232" s="180" t="e">
        <f t="shared" si="133"/>
        <v>#NAME?</v>
      </c>
    </row>
    <row r="233" spans="1:110">
      <c r="A233" s="73" t="s">
        <v>6</v>
      </c>
      <c r="B233" s="60" t="s">
        <v>657</v>
      </c>
      <c r="C233" s="61" t="s">
        <v>658</v>
      </c>
      <c r="D233" s="62">
        <v>30033</v>
      </c>
      <c r="E233" s="64">
        <v>0</v>
      </c>
      <c r="F233" s="65">
        <v>42383</v>
      </c>
      <c r="G233" s="66" t="s">
        <v>590</v>
      </c>
      <c r="H233" s="66" t="s">
        <v>137</v>
      </c>
      <c r="I233" s="67" t="s">
        <v>122</v>
      </c>
      <c r="J233" s="67" t="s">
        <v>119</v>
      </c>
      <c r="K233" s="67">
        <v>0</v>
      </c>
      <c r="L233" s="67" t="s">
        <v>117</v>
      </c>
      <c r="M233" s="67">
        <v>1</v>
      </c>
      <c r="N233" s="67"/>
      <c r="O233" s="68" t="s">
        <v>118</v>
      </c>
      <c r="P233" s="69" t="s">
        <v>119</v>
      </c>
      <c r="Q233" s="69"/>
      <c r="R233" s="70">
        <v>0</v>
      </c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155">
        <f t="shared" si="110"/>
        <v>9</v>
      </c>
      <c r="BC233" s="156">
        <v>9</v>
      </c>
      <c r="BD233" s="157">
        <f t="shared" si="111"/>
        <v>0</v>
      </c>
      <c r="BE233" s="155">
        <f t="shared" si="112"/>
        <v>0</v>
      </c>
      <c r="BF233" s="157">
        <f t="shared" si="113"/>
        <v>0</v>
      </c>
      <c r="BG233" s="155">
        <f t="shared" si="114"/>
        <v>0</v>
      </c>
      <c r="BH233" s="155"/>
      <c r="BI233" s="157">
        <f t="shared" si="104"/>
        <v>72</v>
      </c>
      <c r="BJ233" s="157"/>
      <c r="BK233" s="157"/>
      <c r="BL233" s="157"/>
      <c r="BM233" s="161" t="e">
        <v>#NAME?</v>
      </c>
      <c r="BN233" s="162" t="e">
        <f t="shared" si="115"/>
        <v>#NAME?</v>
      </c>
      <c r="BO233" s="163">
        <f t="shared" si="116"/>
        <v>0</v>
      </c>
      <c r="BP233" s="164" t="e">
        <f t="shared" si="117"/>
        <v>#NAME?</v>
      </c>
      <c r="BQ233" s="165" t="e">
        <v>#NAME?</v>
      </c>
      <c r="BR233" s="166"/>
      <c r="BS233" s="167" t="str">
        <f t="shared" si="118"/>
        <v xml:space="preserve"> </v>
      </c>
      <c r="BT233" s="168" t="str">
        <f t="shared" si="119"/>
        <v/>
      </c>
      <c r="BU233" s="168" t="str">
        <f t="shared" si="105"/>
        <v/>
      </c>
      <c r="BV233" s="168" t="str">
        <f t="shared" si="106"/>
        <v/>
      </c>
      <c r="BW233" s="169" t="str">
        <f t="shared" si="107"/>
        <v/>
      </c>
      <c r="BX233" s="165" t="e">
        <v>#NAME?</v>
      </c>
      <c r="BY233" s="157"/>
      <c r="BZ233" s="170" t="e">
        <v>#NAME?</v>
      </c>
      <c r="CA233" s="170" t="e">
        <v>#NAME?</v>
      </c>
      <c r="CB233" s="157"/>
      <c r="CC233" s="170" t="e">
        <v>#NAME?</v>
      </c>
      <c r="CD233" s="171" t="e">
        <f t="shared" si="120"/>
        <v>#NAME?</v>
      </c>
      <c r="CE233" s="157" t="e">
        <f t="shared" si="121"/>
        <v>#NAME?</v>
      </c>
      <c r="CF233" s="165" t="e">
        <f t="shared" si="122"/>
        <v>#NAME?</v>
      </c>
      <c r="CG233" s="172" t="e">
        <v>#NAME?</v>
      </c>
      <c r="CH233" s="172" t="e">
        <v>#NAME?</v>
      </c>
      <c r="CI233" s="173" t="e">
        <v>#NAME?</v>
      </c>
      <c r="CJ233" s="173"/>
      <c r="CK233" s="172" t="e">
        <v>#NAME?</v>
      </c>
      <c r="CL233" s="172" t="e">
        <v>#NAME?</v>
      </c>
      <c r="CM233" s="173" t="e">
        <f t="shared" si="123"/>
        <v>#NAME?</v>
      </c>
      <c r="CN233" s="172">
        <f t="shared" si="124"/>
        <v>12</v>
      </c>
      <c r="CO233" s="173">
        <f t="shared" si="108"/>
        <v>0</v>
      </c>
      <c r="CP233" s="174">
        <f t="shared" si="125"/>
        <v>5</v>
      </c>
      <c r="CQ233" s="172" t="e">
        <f t="shared" si="132"/>
        <v>#NAME?</v>
      </c>
      <c r="CR233" s="173"/>
      <c r="CS233" s="175" t="e">
        <f t="shared" si="126"/>
        <v>#NAME?</v>
      </c>
      <c r="CT233" s="173" t="e">
        <f t="shared" si="127"/>
        <v>#NAME?</v>
      </c>
      <c r="CU233" s="173" t="e">
        <f t="shared" si="128"/>
        <v>#NAME?</v>
      </c>
      <c r="CV233" s="172" t="e">
        <f t="shared" si="129"/>
        <v>#NAME?</v>
      </c>
      <c r="CW233" s="173" t="e">
        <v>#NAME?</v>
      </c>
      <c r="CX233" s="173" t="e">
        <f t="shared" si="130"/>
        <v>#NAME?</v>
      </c>
      <c r="CY233" s="176">
        <f t="shared" si="131"/>
        <v>0</v>
      </c>
      <c r="CZ233" s="181" t="e">
        <f t="shared" si="101"/>
        <v>#NAME?</v>
      </c>
      <c r="DA233" s="182" t="e">
        <f t="shared" si="102"/>
        <v>#NAME?</v>
      </c>
      <c r="DB233" s="183" t="e">
        <f t="shared" si="103"/>
        <v>#NAME?</v>
      </c>
      <c r="DF233" s="180" t="e">
        <f t="shared" si="133"/>
        <v>#NAME?</v>
      </c>
    </row>
    <row r="234" spans="1:110">
      <c r="A234" s="73" t="s">
        <v>6</v>
      </c>
      <c r="B234" s="60" t="s">
        <v>659</v>
      </c>
      <c r="C234" s="61" t="s">
        <v>660</v>
      </c>
      <c r="D234" s="62">
        <v>33371</v>
      </c>
      <c r="E234" s="64">
        <v>0</v>
      </c>
      <c r="F234" s="65">
        <v>42383</v>
      </c>
      <c r="G234" s="66" t="s">
        <v>590</v>
      </c>
      <c r="H234" s="66" t="s">
        <v>137</v>
      </c>
      <c r="I234" s="67" t="s">
        <v>169</v>
      </c>
      <c r="J234" s="67" t="s">
        <v>115</v>
      </c>
      <c r="K234" s="67" t="s">
        <v>661</v>
      </c>
      <c r="L234" s="67" t="s">
        <v>117</v>
      </c>
      <c r="M234" s="67">
        <v>1</v>
      </c>
      <c r="N234" s="67"/>
      <c r="O234" s="68" t="s">
        <v>118</v>
      </c>
      <c r="P234" s="69" t="s">
        <v>119</v>
      </c>
      <c r="Q234" s="69"/>
      <c r="R234" s="70">
        <v>0</v>
      </c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155">
        <f t="shared" si="110"/>
        <v>12</v>
      </c>
      <c r="BC234" s="156">
        <v>12</v>
      </c>
      <c r="BD234" s="157">
        <f t="shared" si="111"/>
        <v>0</v>
      </c>
      <c r="BE234" s="155">
        <f t="shared" si="112"/>
        <v>0</v>
      </c>
      <c r="BF234" s="157">
        <f t="shared" si="113"/>
        <v>0</v>
      </c>
      <c r="BG234" s="155">
        <f t="shared" si="114"/>
        <v>0</v>
      </c>
      <c r="BH234" s="155"/>
      <c r="BI234" s="157">
        <f t="shared" si="104"/>
        <v>96</v>
      </c>
      <c r="BJ234" s="157"/>
      <c r="BK234" s="157"/>
      <c r="BL234" s="157"/>
      <c r="BM234" s="161" t="e">
        <v>#NAME?</v>
      </c>
      <c r="BN234" s="162" t="e">
        <f t="shared" si="115"/>
        <v>#NAME?</v>
      </c>
      <c r="BO234" s="163">
        <f t="shared" si="116"/>
        <v>0</v>
      </c>
      <c r="BP234" s="164" t="e">
        <f t="shared" si="117"/>
        <v>#NAME?</v>
      </c>
      <c r="BQ234" s="165" t="e">
        <v>#NAME?</v>
      </c>
      <c r="BR234" s="166"/>
      <c r="BS234" s="167" t="str">
        <f t="shared" si="118"/>
        <v xml:space="preserve"> </v>
      </c>
      <c r="BT234" s="168" t="str">
        <f t="shared" si="119"/>
        <v/>
      </c>
      <c r="BU234" s="168" t="str">
        <f t="shared" si="105"/>
        <v/>
      </c>
      <c r="BV234" s="168" t="str">
        <f t="shared" si="106"/>
        <v/>
      </c>
      <c r="BW234" s="169" t="str">
        <f t="shared" si="107"/>
        <v/>
      </c>
      <c r="BX234" s="165" t="e">
        <v>#NAME?</v>
      </c>
      <c r="BY234" s="157"/>
      <c r="BZ234" s="170" t="e">
        <v>#NAME?</v>
      </c>
      <c r="CA234" s="170" t="e">
        <v>#NAME?</v>
      </c>
      <c r="CB234" s="157"/>
      <c r="CC234" s="170" t="e">
        <v>#NAME?</v>
      </c>
      <c r="CD234" s="171" t="e">
        <f t="shared" si="120"/>
        <v>#NAME?</v>
      </c>
      <c r="CE234" s="157" t="e">
        <f t="shared" si="121"/>
        <v>#NAME?</v>
      </c>
      <c r="CF234" s="165" t="e">
        <f t="shared" si="122"/>
        <v>#NAME?</v>
      </c>
      <c r="CG234" s="172" t="e">
        <v>#NAME?</v>
      </c>
      <c r="CH234" s="172" t="e">
        <v>#NAME?</v>
      </c>
      <c r="CI234" s="173" t="e">
        <v>#NAME?</v>
      </c>
      <c r="CJ234" s="173"/>
      <c r="CK234" s="172" t="e">
        <v>#NAME?</v>
      </c>
      <c r="CL234" s="172" t="e">
        <v>#NAME?</v>
      </c>
      <c r="CM234" s="173" t="e">
        <f t="shared" si="123"/>
        <v>#NAME?</v>
      </c>
      <c r="CN234" s="172">
        <f t="shared" si="124"/>
        <v>16</v>
      </c>
      <c r="CO234" s="173">
        <f t="shared" si="108"/>
        <v>0</v>
      </c>
      <c r="CP234" s="174">
        <f t="shared" si="125"/>
        <v>5</v>
      </c>
      <c r="CQ234" s="172" t="e">
        <f t="shared" si="132"/>
        <v>#NAME?</v>
      </c>
      <c r="CR234" s="173"/>
      <c r="CS234" s="175" t="e">
        <f t="shared" si="126"/>
        <v>#NAME?</v>
      </c>
      <c r="CT234" s="173" t="e">
        <f t="shared" si="127"/>
        <v>#NAME?</v>
      </c>
      <c r="CU234" s="173" t="e">
        <f t="shared" si="128"/>
        <v>#NAME?</v>
      </c>
      <c r="CV234" s="172" t="e">
        <f t="shared" si="129"/>
        <v>#NAME?</v>
      </c>
      <c r="CW234" s="173" t="e">
        <v>#NAME?</v>
      </c>
      <c r="CX234" s="173" t="e">
        <f t="shared" si="130"/>
        <v>#NAME?</v>
      </c>
      <c r="CY234" s="176">
        <f t="shared" si="131"/>
        <v>0</v>
      </c>
      <c r="CZ234" s="181" t="e">
        <f t="shared" si="101"/>
        <v>#NAME?</v>
      </c>
      <c r="DA234" s="182" t="e">
        <f t="shared" si="102"/>
        <v>#NAME?</v>
      </c>
      <c r="DB234" s="183" t="e">
        <f t="shared" si="103"/>
        <v>#NAME?</v>
      </c>
      <c r="DF234" s="180" t="e">
        <f t="shared" si="133"/>
        <v>#NAME?</v>
      </c>
    </row>
    <row r="235" spans="1:110">
      <c r="A235" s="73" t="s">
        <v>6</v>
      </c>
      <c r="B235" s="60" t="s">
        <v>662</v>
      </c>
      <c r="C235" s="61" t="s">
        <v>663</v>
      </c>
      <c r="D235" s="62">
        <v>31986</v>
      </c>
      <c r="E235" s="64">
        <v>0</v>
      </c>
      <c r="F235" s="65">
        <v>42383</v>
      </c>
      <c r="G235" s="66" t="s">
        <v>590</v>
      </c>
      <c r="H235" s="66" t="s">
        <v>137</v>
      </c>
      <c r="I235" s="67" t="s">
        <v>122</v>
      </c>
      <c r="J235" s="67" t="s">
        <v>119</v>
      </c>
      <c r="K235" s="67">
        <v>0</v>
      </c>
      <c r="L235" s="67" t="s">
        <v>117</v>
      </c>
      <c r="M235" s="67">
        <v>1</v>
      </c>
      <c r="N235" s="67"/>
      <c r="O235" s="68" t="s">
        <v>118</v>
      </c>
      <c r="P235" s="69" t="s">
        <v>119</v>
      </c>
      <c r="Q235" s="69"/>
      <c r="R235" s="70">
        <v>0</v>
      </c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155">
        <f t="shared" si="110"/>
        <v>12</v>
      </c>
      <c r="BC235" s="156">
        <v>12</v>
      </c>
      <c r="BD235" s="157">
        <f t="shared" si="111"/>
        <v>0</v>
      </c>
      <c r="BE235" s="155">
        <f t="shared" si="112"/>
        <v>0</v>
      </c>
      <c r="BF235" s="157">
        <f t="shared" si="113"/>
        <v>0</v>
      </c>
      <c r="BG235" s="155">
        <f t="shared" si="114"/>
        <v>0</v>
      </c>
      <c r="BH235" s="155"/>
      <c r="BI235" s="157">
        <f t="shared" si="104"/>
        <v>96</v>
      </c>
      <c r="BJ235" s="157"/>
      <c r="BK235" s="157"/>
      <c r="BL235" s="157"/>
      <c r="BM235" s="161" t="e">
        <v>#NAME?</v>
      </c>
      <c r="BN235" s="162" t="e">
        <f t="shared" si="115"/>
        <v>#NAME?</v>
      </c>
      <c r="BO235" s="163">
        <f t="shared" si="116"/>
        <v>0</v>
      </c>
      <c r="BP235" s="164" t="e">
        <f t="shared" si="117"/>
        <v>#NAME?</v>
      </c>
      <c r="BQ235" s="165" t="e">
        <v>#NAME?</v>
      </c>
      <c r="BR235" s="166"/>
      <c r="BS235" s="167" t="str">
        <f t="shared" si="118"/>
        <v xml:space="preserve"> </v>
      </c>
      <c r="BT235" s="168" t="str">
        <f t="shared" si="119"/>
        <v/>
      </c>
      <c r="BU235" s="168" t="str">
        <f t="shared" si="105"/>
        <v/>
      </c>
      <c r="BV235" s="168" t="str">
        <f t="shared" si="106"/>
        <v/>
      </c>
      <c r="BW235" s="169" t="str">
        <f t="shared" si="107"/>
        <v/>
      </c>
      <c r="BX235" s="165" t="e">
        <v>#NAME?</v>
      </c>
      <c r="BY235" s="157"/>
      <c r="BZ235" s="170" t="e">
        <v>#NAME?</v>
      </c>
      <c r="CA235" s="170" t="e">
        <v>#NAME?</v>
      </c>
      <c r="CB235" s="157"/>
      <c r="CC235" s="170" t="e">
        <v>#NAME?</v>
      </c>
      <c r="CD235" s="171" t="e">
        <f t="shared" si="120"/>
        <v>#NAME?</v>
      </c>
      <c r="CE235" s="157" t="e">
        <f t="shared" si="121"/>
        <v>#NAME?</v>
      </c>
      <c r="CF235" s="165" t="e">
        <f t="shared" si="122"/>
        <v>#NAME?</v>
      </c>
      <c r="CG235" s="172" t="e">
        <v>#NAME?</v>
      </c>
      <c r="CH235" s="172" t="e">
        <v>#NAME?</v>
      </c>
      <c r="CI235" s="173" t="e">
        <v>#NAME?</v>
      </c>
      <c r="CJ235" s="173"/>
      <c r="CK235" s="172" t="e">
        <v>#NAME?</v>
      </c>
      <c r="CL235" s="172" t="e">
        <v>#NAME?</v>
      </c>
      <c r="CM235" s="173" t="e">
        <f t="shared" si="123"/>
        <v>#NAME?</v>
      </c>
      <c r="CN235" s="172">
        <f t="shared" si="124"/>
        <v>16</v>
      </c>
      <c r="CO235" s="173">
        <f t="shared" si="108"/>
        <v>0</v>
      </c>
      <c r="CP235" s="174">
        <f t="shared" si="125"/>
        <v>5</v>
      </c>
      <c r="CQ235" s="172" t="e">
        <f t="shared" si="132"/>
        <v>#NAME?</v>
      </c>
      <c r="CR235" s="173"/>
      <c r="CS235" s="175" t="e">
        <f t="shared" si="126"/>
        <v>#NAME?</v>
      </c>
      <c r="CT235" s="173" t="e">
        <f t="shared" si="127"/>
        <v>#NAME?</v>
      </c>
      <c r="CU235" s="173" t="e">
        <f t="shared" si="128"/>
        <v>#NAME?</v>
      </c>
      <c r="CV235" s="172" t="e">
        <f t="shared" si="129"/>
        <v>#NAME?</v>
      </c>
      <c r="CW235" s="173" t="e">
        <v>#NAME?</v>
      </c>
      <c r="CX235" s="173" t="e">
        <f t="shared" si="130"/>
        <v>#NAME?</v>
      </c>
      <c r="CY235" s="176">
        <f t="shared" si="131"/>
        <v>0</v>
      </c>
      <c r="CZ235" s="181" t="e">
        <f t="shared" si="101"/>
        <v>#NAME?</v>
      </c>
      <c r="DA235" s="182" t="e">
        <f t="shared" si="102"/>
        <v>#NAME?</v>
      </c>
      <c r="DB235" s="183" t="e">
        <f t="shared" si="103"/>
        <v>#NAME?</v>
      </c>
      <c r="DF235" s="180" t="e">
        <f t="shared" si="133"/>
        <v>#NAME?</v>
      </c>
    </row>
    <row r="236" spans="1:110">
      <c r="A236" s="73" t="s">
        <v>6</v>
      </c>
      <c r="B236" s="60" t="s">
        <v>664</v>
      </c>
      <c r="C236" s="61" t="s">
        <v>665</v>
      </c>
      <c r="D236" s="62">
        <v>27437</v>
      </c>
      <c r="E236" s="64">
        <v>0</v>
      </c>
      <c r="F236" s="65">
        <v>42397</v>
      </c>
      <c r="G236" s="66" t="s">
        <v>590</v>
      </c>
      <c r="H236" s="66" t="s">
        <v>137</v>
      </c>
      <c r="I236" s="67" t="s">
        <v>114</v>
      </c>
      <c r="J236" s="67" t="s">
        <v>115</v>
      </c>
      <c r="K236" s="67" t="s">
        <v>666</v>
      </c>
      <c r="L236" s="67" t="s">
        <v>117</v>
      </c>
      <c r="M236" s="67">
        <v>1</v>
      </c>
      <c r="N236" s="67"/>
      <c r="O236" s="68" t="s">
        <v>118</v>
      </c>
      <c r="P236" s="69" t="s">
        <v>119</v>
      </c>
      <c r="Q236" s="69"/>
      <c r="R236" s="70">
        <v>0</v>
      </c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155">
        <f t="shared" si="110"/>
        <v>2</v>
      </c>
      <c r="BC236" s="156">
        <v>2</v>
      </c>
      <c r="BD236" s="157">
        <f t="shared" si="111"/>
        <v>0</v>
      </c>
      <c r="BE236" s="155">
        <f t="shared" si="112"/>
        <v>0</v>
      </c>
      <c r="BF236" s="157">
        <f t="shared" si="113"/>
        <v>0</v>
      </c>
      <c r="BG236" s="155">
        <f t="shared" si="114"/>
        <v>0</v>
      </c>
      <c r="BH236" s="155"/>
      <c r="BI236" s="157">
        <f t="shared" si="104"/>
        <v>16</v>
      </c>
      <c r="BJ236" s="157"/>
      <c r="BK236" s="157"/>
      <c r="BL236" s="157"/>
      <c r="BM236" s="161" t="e">
        <v>#NAME?</v>
      </c>
      <c r="BN236" s="162" t="e">
        <f t="shared" si="115"/>
        <v>#NAME?</v>
      </c>
      <c r="BO236" s="163">
        <f t="shared" si="116"/>
        <v>0</v>
      </c>
      <c r="BP236" s="164" t="e">
        <f t="shared" si="117"/>
        <v>#NAME?</v>
      </c>
      <c r="BQ236" s="165" t="e">
        <v>#NAME?</v>
      </c>
      <c r="BR236" s="166"/>
      <c r="BS236" s="167" t="str">
        <f t="shared" si="118"/>
        <v xml:space="preserve"> </v>
      </c>
      <c r="BT236" s="168" t="str">
        <f t="shared" si="119"/>
        <v/>
      </c>
      <c r="BU236" s="168" t="str">
        <f t="shared" si="105"/>
        <v/>
      </c>
      <c r="BV236" s="168" t="str">
        <f t="shared" si="106"/>
        <v/>
      </c>
      <c r="BW236" s="169" t="str">
        <f t="shared" si="107"/>
        <v/>
      </c>
      <c r="BX236" s="165" t="e">
        <v>#NAME?</v>
      </c>
      <c r="BY236" s="157"/>
      <c r="BZ236" s="170" t="e">
        <v>#NAME?</v>
      </c>
      <c r="CA236" s="170" t="e">
        <v>#NAME?</v>
      </c>
      <c r="CB236" s="157"/>
      <c r="CC236" s="170" t="e">
        <v>#NAME?</v>
      </c>
      <c r="CD236" s="171" t="e">
        <f t="shared" si="120"/>
        <v>#NAME?</v>
      </c>
      <c r="CE236" s="157" t="e">
        <f t="shared" si="121"/>
        <v>#NAME?</v>
      </c>
      <c r="CF236" s="165" t="e">
        <f t="shared" si="122"/>
        <v>#NAME?</v>
      </c>
      <c r="CG236" s="172" t="e">
        <v>#NAME?</v>
      </c>
      <c r="CH236" s="172" t="e">
        <v>#NAME?</v>
      </c>
      <c r="CI236" s="173" t="e">
        <v>#NAME?</v>
      </c>
      <c r="CJ236" s="173"/>
      <c r="CK236" s="172" t="e">
        <v>#NAME?</v>
      </c>
      <c r="CL236" s="172" t="e">
        <v>#NAME?</v>
      </c>
      <c r="CM236" s="173" t="e">
        <f t="shared" si="123"/>
        <v>#NAME?</v>
      </c>
      <c r="CN236" s="172">
        <f t="shared" si="124"/>
        <v>2.8571428571428572</v>
      </c>
      <c r="CO236" s="173">
        <f t="shared" si="108"/>
        <v>0</v>
      </c>
      <c r="CP236" s="174">
        <f t="shared" si="125"/>
        <v>5</v>
      </c>
      <c r="CQ236" s="172" t="e">
        <f t="shared" si="132"/>
        <v>#NAME?</v>
      </c>
      <c r="CR236" s="173"/>
      <c r="CS236" s="175" t="e">
        <f t="shared" si="126"/>
        <v>#NAME?</v>
      </c>
      <c r="CT236" s="173" t="e">
        <f t="shared" si="127"/>
        <v>#NAME?</v>
      </c>
      <c r="CU236" s="173" t="e">
        <f t="shared" si="128"/>
        <v>#NAME?</v>
      </c>
      <c r="CV236" s="172" t="e">
        <f t="shared" si="129"/>
        <v>#NAME?</v>
      </c>
      <c r="CW236" s="173" t="e">
        <v>#NAME?</v>
      </c>
      <c r="CX236" s="173" t="e">
        <f t="shared" si="130"/>
        <v>#NAME?</v>
      </c>
      <c r="CY236" s="176">
        <f t="shared" si="131"/>
        <v>0</v>
      </c>
      <c r="CZ236" s="181" t="e">
        <f t="shared" si="101"/>
        <v>#NAME?</v>
      </c>
      <c r="DA236" s="182" t="e">
        <f t="shared" si="102"/>
        <v>#NAME?</v>
      </c>
      <c r="DB236" s="183" t="e">
        <f t="shared" si="103"/>
        <v>#NAME?</v>
      </c>
      <c r="DF236" s="180" t="e">
        <f t="shared" si="133"/>
        <v>#NAME?</v>
      </c>
    </row>
    <row r="237" spans="1:110">
      <c r="A237" s="73" t="s">
        <v>6</v>
      </c>
      <c r="B237" s="60" t="s">
        <v>667</v>
      </c>
      <c r="C237" s="61" t="s">
        <v>668</v>
      </c>
      <c r="D237" s="62">
        <v>22780</v>
      </c>
      <c r="E237" s="64">
        <v>0</v>
      </c>
      <c r="F237" s="65">
        <v>42390</v>
      </c>
      <c r="G237" s="66" t="s">
        <v>590</v>
      </c>
      <c r="H237" s="66" t="s">
        <v>137</v>
      </c>
      <c r="I237" s="67" t="s">
        <v>122</v>
      </c>
      <c r="J237" s="67" t="s">
        <v>119</v>
      </c>
      <c r="K237" s="67">
        <v>0</v>
      </c>
      <c r="L237" s="67" t="s">
        <v>117</v>
      </c>
      <c r="M237" s="67">
        <v>1</v>
      </c>
      <c r="N237" s="67"/>
      <c r="O237" s="68" t="s">
        <v>118</v>
      </c>
      <c r="P237" s="69" t="s">
        <v>119</v>
      </c>
      <c r="Q237" s="69"/>
      <c r="R237" s="70">
        <v>0</v>
      </c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155">
        <f t="shared" si="110"/>
        <v>7</v>
      </c>
      <c r="BC237" s="156">
        <v>7</v>
      </c>
      <c r="BD237" s="157">
        <f t="shared" si="111"/>
        <v>0</v>
      </c>
      <c r="BE237" s="155">
        <f t="shared" si="112"/>
        <v>0</v>
      </c>
      <c r="BF237" s="157">
        <f t="shared" si="113"/>
        <v>0</v>
      </c>
      <c r="BG237" s="155">
        <f t="shared" si="114"/>
        <v>0</v>
      </c>
      <c r="BH237" s="155"/>
      <c r="BI237" s="157">
        <f t="shared" si="104"/>
        <v>56</v>
      </c>
      <c r="BJ237" s="157"/>
      <c r="BK237" s="157"/>
      <c r="BL237" s="157"/>
      <c r="BM237" s="161" t="e">
        <v>#NAME?</v>
      </c>
      <c r="BN237" s="162" t="e">
        <f t="shared" si="115"/>
        <v>#NAME?</v>
      </c>
      <c r="BO237" s="163">
        <f t="shared" si="116"/>
        <v>0</v>
      </c>
      <c r="BP237" s="164" t="e">
        <f t="shared" si="117"/>
        <v>#NAME?</v>
      </c>
      <c r="BQ237" s="165" t="e">
        <v>#NAME?</v>
      </c>
      <c r="BR237" s="166"/>
      <c r="BS237" s="167" t="str">
        <f t="shared" si="118"/>
        <v xml:space="preserve"> </v>
      </c>
      <c r="BT237" s="168" t="str">
        <f t="shared" si="119"/>
        <v/>
      </c>
      <c r="BU237" s="168" t="str">
        <f t="shared" si="105"/>
        <v/>
      </c>
      <c r="BV237" s="168" t="str">
        <f t="shared" si="106"/>
        <v/>
      </c>
      <c r="BW237" s="169" t="str">
        <f t="shared" si="107"/>
        <v/>
      </c>
      <c r="BX237" s="165" t="e">
        <v>#NAME?</v>
      </c>
      <c r="BY237" s="157"/>
      <c r="BZ237" s="170" t="e">
        <v>#NAME?</v>
      </c>
      <c r="CA237" s="170" t="e">
        <v>#NAME?</v>
      </c>
      <c r="CB237" s="157"/>
      <c r="CC237" s="170" t="e">
        <v>#NAME?</v>
      </c>
      <c r="CD237" s="171" t="e">
        <f t="shared" si="120"/>
        <v>#NAME?</v>
      </c>
      <c r="CE237" s="157" t="e">
        <f t="shared" si="121"/>
        <v>#NAME?</v>
      </c>
      <c r="CF237" s="165" t="e">
        <f t="shared" si="122"/>
        <v>#NAME?</v>
      </c>
      <c r="CG237" s="172" t="e">
        <v>#NAME?</v>
      </c>
      <c r="CH237" s="172" t="e">
        <v>#NAME?</v>
      </c>
      <c r="CI237" s="173" t="e">
        <v>#NAME?</v>
      </c>
      <c r="CJ237" s="173"/>
      <c r="CK237" s="172" t="e">
        <v>#NAME?</v>
      </c>
      <c r="CL237" s="172" t="e">
        <v>#NAME?</v>
      </c>
      <c r="CM237" s="173" t="e">
        <f t="shared" si="123"/>
        <v>#NAME?</v>
      </c>
      <c r="CN237" s="172">
        <f t="shared" si="124"/>
        <v>10</v>
      </c>
      <c r="CO237" s="173">
        <f t="shared" si="108"/>
        <v>0</v>
      </c>
      <c r="CP237" s="174">
        <f t="shared" si="125"/>
        <v>5</v>
      </c>
      <c r="CQ237" s="172" t="e">
        <f t="shared" si="132"/>
        <v>#NAME?</v>
      </c>
      <c r="CR237" s="173"/>
      <c r="CS237" s="175" t="e">
        <f t="shared" si="126"/>
        <v>#NAME?</v>
      </c>
      <c r="CT237" s="173" t="e">
        <f t="shared" si="127"/>
        <v>#NAME?</v>
      </c>
      <c r="CU237" s="173" t="e">
        <f t="shared" si="128"/>
        <v>#NAME?</v>
      </c>
      <c r="CV237" s="172" t="e">
        <f t="shared" si="129"/>
        <v>#NAME?</v>
      </c>
      <c r="CW237" s="173" t="e">
        <v>#NAME?</v>
      </c>
      <c r="CX237" s="173" t="e">
        <f t="shared" si="130"/>
        <v>#NAME?</v>
      </c>
      <c r="CY237" s="176">
        <f t="shared" si="131"/>
        <v>0</v>
      </c>
      <c r="CZ237" s="181" t="e">
        <f t="shared" si="101"/>
        <v>#NAME?</v>
      </c>
      <c r="DA237" s="182" t="e">
        <f t="shared" si="102"/>
        <v>#NAME?</v>
      </c>
      <c r="DB237" s="183" t="e">
        <f t="shared" si="103"/>
        <v>#NAME?</v>
      </c>
      <c r="DF237" s="180" t="e">
        <f t="shared" si="133"/>
        <v>#NAME?</v>
      </c>
    </row>
    <row r="238" spans="1:110">
      <c r="A238" s="73" t="s">
        <v>6</v>
      </c>
      <c r="B238" s="60" t="s">
        <v>669</v>
      </c>
      <c r="C238" s="61" t="s">
        <v>670</v>
      </c>
      <c r="D238" s="62">
        <v>28189</v>
      </c>
      <c r="E238" s="64">
        <v>0</v>
      </c>
      <c r="F238" s="65">
        <v>42390</v>
      </c>
      <c r="G238" s="66" t="s">
        <v>590</v>
      </c>
      <c r="H238" s="66" t="s">
        <v>137</v>
      </c>
      <c r="I238" s="67" t="s">
        <v>122</v>
      </c>
      <c r="J238" s="67" t="s">
        <v>119</v>
      </c>
      <c r="K238" s="67">
        <v>0</v>
      </c>
      <c r="L238" s="67" t="s">
        <v>117</v>
      </c>
      <c r="M238" s="67">
        <v>1</v>
      </c>
      <c r="N238" s="67"/>
      <c r="O238" s="68" t="s">
        <v>118</v>
      </c>
      <c r="P238" s="69" t="s">
        <v>119</v>
      </c>
      <c r="Q238" s="69"/>
      <c r="R238" s="70">
        <v>0</v>
      </c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155">
        <f t="shared" si="110"/>
        <v>5</v>
      </c>
      <c r="BC238" s="156">
        <v>5</v>
      </c>
      <c r="BD238" s="157">
        <f t="shared" si="111"/>
        <v>0</v>
      </c>
      <c r="BE238" s="155">
        <f t="shared" si="112"/>
        <v>0</v>
      </c>
      <c r="BF238" s="157">
        <f t="shared" si="113"/>
        <v>0</v>
      </c>
      <c r="BG238" s="155">
        <f t="shared" si="114"/>
        <v>0</v>
      </c>
      <c r="BH238" s="155"/>
      <c r="BI238" s="157">
        <f t="shared" si="104"/>
        <v>40</v>
      </c>
      <c r="BJ238" s="157"/>
      <c r="BK238" s="157"/>
      <c r="BL238" s="157"/>
      <c r="BM238" s="161" t="e">
        <v>#NAME?</v>
      </c>
      <c r="BN238" s="162" t="e">
        <f t="shared" si="115"/>
        <v>#NAME?</v>
      </c>
      <c r="BO238" s="163">
        <f t="shared" si="116"/>
        <v>0</v>
      </c>
      <c r="BP238" s="164" t="e">
        <f t="shared" si="117"/>
        <v>#NAME?</v>
      </c>
      <c r="BQ238" s="165" t="e">
        <v>#NAME?</v>
      </c>
      <c r="BR238" s="166"/>
      <c r="BS238" s="167" t="str">
        <f t="shared" si="118"/>
        <v xml:space="preserve"> </v>
      </c>
      <c r="BT238" s="168" t="str">
        <f t="shared" si="119"/>
        <v/>
      </c>
      <c r="BU238" s="168" t="str">
        <f t="shared" si="105"/>
        <v/>
      </c>
      <c r="BV238" s="168" t="str">
        <f t="shared" si="106"/>
        <v/>
      </c>
      <c r="BW238" s="169" t="str">
        <f t="shared" si="107"/>
        <v/>
      </c>
      <c r="BX238" s="165" t="e">
        <v>#NAME?</v>
      </c>
      <c r="BY238" s="157"/>
      <c r="BZ238" s="170" t="e">
        <v>#NAME?</v>
      </c>
      <c r="CA238" s="170" t="e">
        <v>#NAME?</v>
      </c>
      <c r="CB238" s="157"/>
      <c r="CC238" s="170" t="e">
        <v>#NAME?</v>
      </c>
      <c r="CD238" s="171" t="e">
        <f t="shared" si="120"/>
        <v>#NAME?</v>
      </c>
      <c r="CE238" s="157" t="e">
        <f t="shared" si="121"/>
        <v>#NAME?</v>
      </c>
      <c r="CF238" s="165" t="e">
        <f t="shared" si="122"/>
        <v>#NAME?</v>
      </c>
      <c r="CG238" s="172" t="e">
        <v>#NAME?</v>
      </c>
      <c r="CH238" s="172" t="e">
        <v>#NAME?</v>
      </c>
      <c r="CI238" s="173" t="e">
        <v>#NAME?</v>
      </c>
      <c r="CJ238" s="173"/>
      <c r="CK238" s="172" t="e">
        <v>#NAME?</v>
      </c>
      <c r="CL238" s="172" t="e">
        <v>#NAME?</v>
      </c>
      <c r="CM238" s="173" t="e">
        <f t="shared" si="123"/>
        <v>#NAME?</v>
      </c>
      <c r="CN238" s="172">
        <f t="shared" si="124"/>
        <v>7.1428571428571432</v>
      </c>
      <c r="CO238" s="173">
        <f t="shared" si="108"/>
        <v>0</v>
      </c>
      <c r="CP238" s="174">
        <f t="shared" si="125"/>
        <v>5</v>
      </c>
      <c r="CQ238" s="172" t="e">
        <f t="shared" si="132"/>
        <v>#NAME?</v>
      </c>
      <c r="CR238" s="173"/>
      <c r="CS238" s="175" t="e">
        <f t="shared" si="126"/>
        <v>#NAME?</v>
      </c>
      <c r="CT238" s="173" t="e">
        <f t="shared" si="127"/>
        <v>#NAME?</v>
      </c>
      <c r="CU238" s="173" t="e">
        <f t="shared" si="128"/>
        <v>#NAME?</v>
      </c>
      <c r="CV238" s="172" t="e">
        <f t="shared" si="129"/>
        <v>#NAME?</v>
      </c>
      <c r="CW238" s="173" t="e">
        <v>#NAME?</v>
      </c>
      <c r="CX238" s="173" t="e">
        <f t="shared" si="130"/>
        <v>#NAME?</v>
      </c>
      <c r="CY238" s="176">
        <f t="shared" si="131"/>
        <v>0</v>
      </c>
      <c r="CZ238" s="181" t="e">
        <f t="shared" si="101"/>
        <v>#NAME?</v>
      </c>
      <c r="DA238" s="182" t="e">
        <f t="shared" si="102"/>
        <v>#NAME?</v>
      </c>
      <c r="DB238" s="183" t="e">
        <f t="shared" si="103"/>
        <v>#NAME?</v>
      </c>
      <c r="DF238" s="180" t="e">
        <f t="shared" si="133"/>
        <v>#NAME?</v>
      </c>
    </row>
    <row r="239" spans="1:110">
      <c r="A239" s="73" t="s">
        <v>6</v>
      </c>
      <c r="B239" s="60" t="s">
        <v>671</v>
      </c>
      <c r="C239" s="61" t="s">
        <v>672</v>
      </c>
      <c r="D239" s="62">
        <v>33046</v>
      </c>
      <c r="E239" s="64">
        <v>0</v>
      </c>
      <c r="F239" s="65">
        <v>42397</v>
      </c>
      <c r="G239" s="66" t="s">
        <v>590</v>
      </c>
      <c r="H239" s="66" t="s">
        <v>137</v>
      </c>
      <c r="I239" s="67" t="s">
        <v>122</v>
      </c>
      <c r="J239" s="67" t="s">
        <v>119</v>
      </c>
      <c r="K239" s="67">
        <v>0</v>
      </c>
      <c r="L239" s="67" t="s">
        <v>117</v>
      </c>
      <c r="M239" s="67">
        <v>1</v>
      </c>
      <c r="N239" s="67"/>
      <c r="O239" s="68" t="s">
        <v>118</v>
      </c>
      <c r="P239" s="69" t="s">
        <v>119</v>
      </c>
      <c r="Q239" s="69"/>
      <c r="R239" s="70">
        <v>0</v>
      </c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155">
        <f t="shared" si="110"/>
        <v>2</v>
      </c>
      <c r="BC239" s="156">
        <v>2</v>
      </c>
      <c r="BD239" s="157">
        <f t="shared" si="111"/>
        <v>0</v>
      </c>
      <c r="BE239" s="155">
        <f t="shared" si="112"/>
        <v>0</v>
      </c>
      <c r="BF239" s="157">
        <f t="shared" si="113"/>
        <v>0</v>
      </c>
      <c r="BG239" s="155">
        <f t="shared" si="114"/>
        <v>0</v>
      </c>
      <c r="BH239" s="155"/>
      <c r="BI239" s="157">
        <f t="shared" si="104"/>
        <v>16</v>
      </c>
      <c r="BJ239" s="157"/>
      <c r="BK239" s="157"/>
      <c r="BL239" s="157"/>
      <c r="BM239" s="161" t="e">
        <v>#NAME?</v>
      </c>
      <c r="BN239" s="162" t="e">
        <f t="shared" si="115"/>
        <v>#NAME?</v>
      </c>
      <c r="BO239" s="163">
        <f t="shared" si="116"/>
        <v>0</v>
      </c>
      <c r="BP239" s="164" t="e">
        <f t="shared" si="117"/>
        <v>#NAME?</v>
      </c>
      <c r="BQ239" s="165" t="e">
        <v>#NAME?</v>
      </c>
      <c r="BR239" s="166"/>
      <c r="BS239" s="167" t="str">
        <f t="shared" si="118"/>
        <v xml:space="preserve"> </v>
      </c>
      <c r="BT239" s="168" t="str">
        <f t="shared" si="119"/>
        <v/>
      </c>
      <c r="BU239" s="168" t="str">
        <f t="shared" si="105"/>
        <v/>
      </c>
      <c r="BV239" s="168" t="str">
        <f t="shared" si="106"/>
        <v/>
      </c>
      <c r="BW239" s="169" t="str">
        <f t="shared" si="107"/>
        <v/>
      </c>
      <c r="BX239" s="165" t="e">
        <v>#NAME?</v>
      </c>
      <c r="BY239" s="157"/>
      <c r="BZ239" s="170" t="e">
        <v>#NAME?</v>
      </c>
      <c r="CA239" s="170" t="e">
        <v>#NAME?</v>
      </c>
      <c r="CB239" s="157"/>
      <c r="CC239" s="170" t="e">
        <v>#NAME?</v>
      </c>
      <c r="CD239" s="171" t="e">
        <f t="shared" si="120"/>
        <v>#NAME?</v>
      </c>
      <c r="CE239" s="157" t="e">
        <f t="shared" si="121"/>
        <v>#NAME?</v>
      </c>
      <c r="CF239" s="165" t="e">
        <f t="shared" si="122"/>
        <v>#NAME?</v>
      </c>
      <c r="CG239" s="172" t="e">
        <v>#NAME?</v>
      </c>
      <c r="CH239" s="172" t="e">
        <v>#NAME?</v>
      </c>
      <c r="CI239" s="173" t="e">
        <v>#NAME?</v>
      </c>
      <c r="CJ239" s="173"/>
      <c r="CK239" s="172" t="e">
        <v>#NAME?</v>
      </c>
      <c r="CL239" s="172" t="e">
        <v>#NAME?</v>
      </c>
      <c r="CM239" s="173" t="e">
        <f t="shared" si="123"/>
        <v>#NAME?</v>
      </c>
      <c r="CN239" s="172">
        <f t="shared" si="124"/>
        <v>2.8571428571428572</v>
      </c>
      <c r="CO239" s="173">
        <f t="shared" si="108"/>
        <v>0</v>
      </c>
      <c r="CP239" s="174">
        <f t="shared" si="125"/>
        <v>5</v>
      </c>
      <c r="CQ239" s="172" t="e">
        <f t="shared" si="132"/>
        <v>#NAME?</v>
      </c>
      <c r="CR239" s="173"/>
      <c r="CS239" s="175" t="e">
        <f t="shared" si="126"/>
        <v>#NAME?</v>
      </c>
      <c r="CT239" s="173" t="e">
        <f t="shared" si="127"/>
        <v>#NAME?</v>
      </c>
      <c r="CU239" s="173" t="e">
        <f t="shared" si="128"/>
        <v>#NAME?</v>
      </c>
      <c r="CV239" s="172" t="e">
        <f t="shared" si="129"/>
        <v>#NAME?</v>
      </c>
      <c r="CW239" s="173" t="e">
        <v>#NAME?</v>
      </c>
      <c r="CX239" s="173" t="e">
        <f t="shared" si="130"/>
        <v>#NAME?</v>
      </c>
      <c r="CY239" s="176">
        <f t="shared" si="131"/>
        <v>0</v>
      </c>
      <c r="CZ239" s="181" t="e">
        <f t="shared" si="101"/>
        <v>#NAME?</v>
      </c>
      <c r="DA239" s="182" t="e">
        <f t="shared" si="102"/>
        <v>#NAME?</v>
      </c>
      <c r="DB239" s="183" t="e">
        <f t="shared" si="103"/>
        <v>#NAME?</v>
      </c>
      <c r="DF239" s="180" t="e">
        <f t="shared" si="133"/>
        <v>#NAME?</v>
      </c>
    </row>
    <row r="240" spans="1:110">
      <c r="A240" s="73" t="s">
        <v>6</v>
      </c>
      <c r="B240" s="60" t="s">
        <v>673</v>
      </c>
      <c r="C240" s="61" t="s">
        <v>674</v>
      </c>
      <c r="D240" s="62">
        <v>32533</v>
      </c>
      <c r="E240" s="64">
        <v>0</v>
      </c>
      <c r="F240" s="65">
        <v>42397</v>
      </c>
      <c r="G240" s="66" t="s">
        <v>590</v>
      </c>
      <c r="H240" s="66" t="s">
        <v>137</v>
      </c>
      <c r="I240" s="67" t="s">
        <v>122</v>
      </c>
      <c r="J240" s="67" t="s">
        <v>119</v>
      </c>
      <c r="K240" s="67">
        <v>0</v>
      </c>
      <c r="L240" s="67" t="s">
        <v>117</v>
      </c>
      <c r="M240" s="67">
        <v>1</v>
      </c>
      <c r="N240" s="67"/>
      <c r="O240" s="68" t="s">
        <v>118</v>
      </c>
      <c r="P240" s="69" t="s">
        <v>119</v>
      </c>
      <c r="Q240" s="69"/>
      <c r="R240" s="70">
        <v>0</v>
      </c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155">
        <f t="shared" si="110"/>
        <v>2</v>
      </c>
      <c r="BC240" s="156">
        <v>2</v>
      </c>
      <c r="BD240" s="157">
        <f t="shared" si="111"/>
        <v>0</v>
      </c>
      <c r="BE240" s="155">
        <f t="shared" si="112"/>
        <v>0</v>
      </c>
      <c r="BF240" s="157">
        <f t="shared" si="113"/>
        <v>0</v>
      </c>
      <c r="BG240" s="155">
        <f t="shared" si="114"/>
        <v>0</v>
      </c>
      <c r="BH240" s="155"/>
      <c r="BI240" s="157">
        <f t="shared" si="104"/>
        <v>16</v>
      </c>
      <c r="BJ240" s="157"/>
      <c r="BK240" s="157"/>
      <c r="BL240" s="157"/>
      <c r="BM240" s="161" t="e">
        <v>#NAME?</v>
      </c>
      <c r="BN240" s="162" t="e">
        <f t="shared" si="115"/>
        <v>#NAME?</v>
      </c>
      <c r="BO240" s="163">
        <f t="shared" si="116"/>
        <v>0</v>
      </c>
      <c r="BP240" s="164" t="e">
        <f t="shared" si="117"/>
        <v>#NAME?</v>
      </c>
      <c r="BQ240" s="165" t="e">
        <v>#NAME?</v>
      </c>
      <c r="BR240" s="166"/>
      <c r="BS240" s="167" t="str">
        <f t="shared" si="118"/>
        <v xml:space="preserve"> </v>
      </c>
      <c r="BT240" s="168" t="str">
        <f t="shared" si="119"/>
        <v/>
      </c>
      <c r="BU240" s="168" t="str">
        <f t="shared" si="105"/>
        <v/>
      </c>
      <c r="BV240" s="168" t="str">
        <f t="shared" si="106"/>
        <v/>
      </c>
      <c r="BW240" s="169" t="str">
        <f t="shared" si="107"/>
        <v/>
      </c>
      <c r="BX240" s="165" t="e">
        <v>#NAME?</v>
      </c>
      <c r="BY240" s="157"/>
      <c r="BZ240" s="170" t="e">
        <v>#NAME?</v>
      </c>
      <c r="CA240" s="170" t="e">
        <v>#NAME?</v>
      </c>
      <c r="CB240" s="157"/>
      <c r="CC240" s="170" t="e">
        <v>#NAME?</v>
      </c>
      <c r="CD240" s="171" t="e">
        <f t="shared" si="120"/>
        <v>#NAME?</v>
      </c>
      <c r="CE240" s="157" t="e">
        <f t="shared" si="121"/>
        <v>#NAME?</v>
      </c>
      <c r="CF240" s="165" t="e">
        <f t="shared" si="122"/>
        <v>#NAME?</v>
      </c>
      <c r="CG240" s="172" t="e">
        <v>#NAME?</v>
      </c>
      <c r="CH240" s="172" t="e">
        <v>#NAME?</v>
      </c>
      <c r="CI240" s="173" t="e">
        <v>#NAME?</v>
      </c>
      <c r="CJ240" s="173"/>
      <c r="CK240" s="172" t="e">
        <v>#NAME?</v>
      </c>
      <c r="CL240" s="172" t="e">
        <v>#NAME?</v>
      </c>
      <c r="CM240" s="173" t="e">
        <f t="shared" si="123"/>
        <v>#NAME?</v>
      </c>
      <c r="CN240" s="172">
        <f t="shared" si="124"/>
        <v>2.8571428571428572</v>
      </c>
      <c r="CO240" s="173">
        <f t="shared" si="108"/>
        <v>0</v>
      </c>
      <c r="CP240" s="174">
        <f t="shared" si="125"/>
        <v>5</v>
      </c>
      <c r="CQ240" s="172" t="e">
        <f t="shared" si="132"/>
        <v>#NAME?</v>
      </c>
      <c r="CR240" s="173"/>
      <c r="CS240" s="175" t="e">
        <f t="shared" si="126"/>
        <v>#NAME?</v>
      </c>
      <c r="CT240" s="173" t="e">
        <f t="shared" si="127"/>
        <v>#NAME?</v>
      </c>
      <c r="CU240" s="173" t="e">
        <f t="shared" si="128"/>
        <v>#NAME?</v>
      </c>
      <c r="CV240" s="172" t="e">
        <f t="shared" si="129"/>
        <v>#NAME?</v>
      </c>
      <c r="CW240" s="173" t="e">
        <v>#NAME?</v>
      </c>
      <c r="CX240" s="173" t="e">
        <f t="shared" si="130"/>
        <v>#NAME?</v>
      </c>
      <c r="CY240" s="176">
        <f t="shared" si="131"/>
        <v>0</v>
      </c>
      <c r="CZ240" s="181" t="e">
        <f t="shared" si="101"/>
        <v>#NAME?</v>
      </c>
      <c r="DA240" s="182" t="e">
        <f t="shared" si="102"/>
        <v>#NAME?</v>
      </c>
      <c r="DB240" s="183" t="e">
        <f t="shared" si="103"/>
        <v>#NAME?</v>
      </c>
      <c r="DF240" s="180" t="e">
        <f t="shared" si="133"/>
        <v>#NAME?</v>
      </c>
    </row>
    <row r="241" spans="1:110">
      <c r="A241" s="73" t="s">
        <v>6</v>
      </c>
      <c r="B241" s="60" t="s">
        <v>675</v>
      </c>
      <c r="C241" s="61" t="s">
        <v>676</v>
      </c>
      <c r="D241" s="62">
        <v>33393</v>
      </c>
      <c r="E241" s="64">
        <v>0</v>
      </c>
      <c r="F241" s="65">
        <v>42397</v>
      </c>
      <c r="G241" s="66" t="s">
        <v>590</v>
      </c>
      <c r="H241" s="66" t="s">
        <v>137</v>
      </c>
      <c r="I241" s="67" t="s">
        <v>122</v>
      </c>
      <c r="J241" s="67" t="s">
        <v>119</v>
      </c>
      <c r="K241" s="67">
        <v>0</v>
      </c>
      <c r="L241" s="67" t="s">
        <v>117</v>
      </c>
      <c r="M241" s="67">
        <v>1</v>
      </c>
      <c r="N241" s="67"/>
      <c r="O241" s="68" t="s">
        <v>118</v>
      </c>
      <c r="P241" s="69" t="s">
        <v>119</v>
      </c>
      <c r="Q241" s="69"/>
      <c r="R241" s="70">
        <v>0</v>
      </c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  <c r="AE241" s="70"/>
      <c r="AF241" s="70"/>
      <c r="AG241" s="70"/>
      <c r="AH241" s="70"/>
      <c r="AI241" s="70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70"/>
      <c r="BB241" s="155">
        <f t="shared" si="110"/>
        <v>2</v>
      </c>
      <c r="BC241" s="156">
        <v>2</v>
      </c>
      <c r="BD241" s="157">
        <f t="shared" si="111"/>
        <v>0</v>
      </c>
      <c r="BE241" s="155">
        <f t="shared" si="112"/>
        <v>0</v>
      </c>
      <c r="BF241" s="157">
        <f t="shared" si="113"/>
        <v>0</v>
      </c>
      <c r="BG241" s="155">
        <f t="shared" si="114"/>
        <v>0</v>
      </c>
      <c r="BH241" s="155"/>
      <c r="BI241" s="157">
        <f t="shared" si="104"/>
        <v>16</v>
      </c>
      <c r="BJ241" s="157"/>
      <c r="BK241" s="157"/>
      <c r="BL241" s="157"/>
      <c r="BM241" s="161" t="e">
        <v>#NAME?</v>
      </c>
      <c r="BN241" s="162" t="e">
        <f t="shared" si="115"/>
        <v>#NAME?</v>
      </c>
      <c r="BO241" s="163">
        <f t="shared" si="116"/>
        <v>0</v>
      </c>
      <c r="BP241" s="164" t="e">
        <f t="shared" si="117"/>
        <v>#NAME?</v>
      </c>
      <c r="BQ241" s="165" t="e">
        <v>#NAME?</v>
      </c>
      <c r="BR241" s="166"/>
      <c r="BS241" s="167" t="str">
        <f t="shared" si="118"/>
        <v xml:space="preserve"> </v>
      </c>
      <c r="BT241" s="168" t="str">
        <f t="shared" si="119"/>
        <v/>
      </c>
      <c r="BU241" s="168" t="str">
        <f t="shared" si="105"/>
        <v/>
      </c>
      <c r="BV241" s="168" t="str">
        <f t="shared" si="106"/>
        <v/>
      </c>
      <c r="BW241" s="169" t="str">
        <f t="shared" si="107"/>
        <v/>
      </c>
      <c r="BX241" s="165" t="e">
        <v>#NAME?</v>
      </c>
      <c r="BY241" s="157"/>
      <c r="BZ241" s="170" t="e">
        <v>#NAME?</v>
      </c>
      <c r="CA241" s="170" t="e">
        <v>#NAME?</v>
      </c>
      <c r="CB241" s="157"/>
      <c r="CC241" s="170" t="e">
        <v>#NAME?</v>
      </c>
      <c r="CD241" s="171" t="e">
        <f t="shared" si="120"/>
        <v>#NAME?</v>
      </c>
      <c r="CE241" s="157" t="e">
        <f t="shared" si="121"/>
        <v>#NAME?</v>
      </c>
      <c r="CF241" s="165" t="e">
        <f t="shared" si="122"/>
        <v>#NAME?</v>
      </c>
      <c r="CG241" s="172" t="e">
        <v>#NAME?</v>
      </c>
      <c r="CH241" s="172" t="e">
        <v>#NAME?</v>
      </c>
      <c r="CI241" s="173" t="e">
        <v>#NAME?</v>
      </c>
      <c r="CJ241" s="173"/>
      <c r="CK241" s="172" t="e">
        <v>#NAME?</v>
      </c>
      <c r="CL241" s="172" t="e">
        <v>#NAME?</v>
      </c>
      <c r="CM241" s="173" t="e">
        <f t="shared" si="123"/>
        <v>#NAME?</v>
      </c>
      <c r="CN241" s="172">
        <f t="shared" si="124"/>
        <v>2.8571428571428572</v>
      </c>
      <c r="CO241" s="173">
        <f t="shared" si="108"/>
        <v>0</v>
      </c>
      <c r="CP241" s="174">
        <f t="shared" si="125"/>
        <v>5</v>
      </c>
      <c r="CQ241" s="172" t="e">
        <f t="shared" si="132"/>
        <v>#NAME?</v>
      </c>
      <c r="CR241" s="173"/>
      <c r="CS241" s="175" t="e">
        <f t="shared" si="126"/>
        <v>#NAME?</v>
      </c>
      <c r="CT241" s="173" t="e">
        <f t="shared" si="127"/>
        <v>#NAME?</v>
      </c>
      <c r="CU241" s="173" t="e">
        <f t="shared" si="128"/>
        <v>#NAME?</v>
      </c>
      <c r="CV241" s="172" t="e">
        <f t="shared" si="129"/>
        <v>#NAME?</v>
      </c>
      <c r="CW241" s="173" t="e">
        <v>#NAME?</v>
      </c>
      <c r="CX241" s="173" t="e">
        <f t="shared" si="130"/>
        <v>#NAME?</v>
      </c>
      <c r="CY241" s="176">
        <f t="shared" si="131"/>
        <v>0</v>
      </c>
      <c r="CZ241" s="181" t="e">
        <f t="shared" si="101"/>
        <v>#NAME?</v>
      </c>
      <c r="DA241" s="182" t="e">
        <f t="shared" si="102"/>
        <v>#NAME?</v>
      </c>
      <c r="DB241" s="183" t="e">
        <f t="shared" si="103"/>
        <v>#NAME?</v>
      </c>
      <c r="DF241" s="180" t="e">
        <f t="shared" si="133"/>
        <v>#NAME?</v>
      </c>
    </row>
    <row r="242" spans="1:110">
      <c r="A242" s="73" t="s">
        <v>6</v>
      </c>
      <c r="B242" s="60" t="s">
        <v>677</v>
      </c>
      <c r="C242" s="61" t="s">
        <v>678</v>
      </c>
      <c r="D242" s="62">
        <v>34651</v>
      </c>
      <c r="E242" s="64">
        <v>0</v>
      </c>
      <c r="F242" s="65">
        <v>42397</v>
      </c>
      <c r="G242" s="66" t="s">
        <v>590</v>
      </c>
      <c r="H242" s="66" t="s">
        <v>137</v>
      </c>
      <c r="I242" s="67" t="s">
        <v>122</v>
      </c>
      <c r="J242" s="67" t="s">
        <v>119</v>
      </c>
      <c r="K242" s="67">
        <v>0</v>
      </c>
      <c r="L242" s="67" t="s">
        <v>117</v>
      </c>
      <c r="M242" s="67">
        <v>1</v>
      </c>
      <c r="N242" s="67"/>
      <c r="O242" s="68" t="s">
        <v>118</v>
      </c>
      <c r="P242" s="69" t="s">
        <v>119</v>
      </c>
      <c r="Q242" s="69"/>
      <c r="R242" s="70">
        <v>0</v>
      </c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  <c r="AE242" s="70"/>
      <c r="AF242" s="70"/>
      <c r="AG242" s="70"/>
      <c r="AH242" s="70"/>
      <c r="AI242" s="70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70"/>
      <c r="BB242" s="155">
        <f t="shared" si="110"/>
        <v>2</v>
      </c>
      <c r="BC242" s="156">
        <v>2</v>
      </c>
      <c r="BD242" s="157">
        <f t="shared" si="111"/>
        <v>0</v>
      </c>
      <c r="BE242" s="155">
        <f t="shared" si="112"/>
        <v>0</v>
      </c>
      <c r="BF242" s="157">
        <f t="shared" si="113"/>
        <v>0</v>
      </c>
      <c r="BG242" s="155">
        <f t="shared" si="114"/>
        <v>0</v>
      </c>
      <c r="BH242" s="155"/>
      <c r="BI242" s="157">
        <f t="shared" si="104"/>
        <v>16</v>
      </c>
      <c r="BJ242" s="157"/>
      <c r="BK242" s="157"/>
      <c r="BL242" s="157"/>
      <c r="BM242" s="161" t="e">
        <v>#NAME?</v>
      </c>
      <c r="BN242" s="162" t="e">
        <f t="shared" si="115"/>
        <v>#NAME?</v>
      </c>
      <c r="BO242" s="163">
        <f t="shared" si="116"/>
        <v>0</v>
      </c>
      <c r="BP242" s="164" t="e">
        <f t="shared" si="117"/>
        <v>#NAME?</v>
      </c>
      <c r="BQ242" s="165" t="e">
        <v>#NAME?</v>
      </c>
      <c r="BR242" s="166"/>
      <c r="BS242" s="167" t="str">
        <f t="shared" si="118"/>
        <v xml:space="preserve"> </v>
      </c>
      <c r="BT242" s="168" t="str">
        <f t="shared" si="119"/>
        <v/>
      </c>
      <c r="BU242" s="168" t="str">
        <f t="shared" si="105"/>
        <v/>
      </c>
      <c r="BV242" s="168" t="str">
        <f t="shared" si="106"/>
        <v/>
      </c>
      <c r="BW242" s="169" t="str">
        <f t="shared" si="107"/>
        <v/>
      </c>
      <c r="BX242" s="165" t="e">
        <v>#NAME?</v>
      </c>
      <c r="BY242" s="157"/>
      <c r="BZ242" s="170" t="e">
        <v>#NAME?</v>
      </c>
      <c r="CA242" s="170" t="e">
        <v>#NAME?</v>
      </c>
      <c r="CB242" s="157"/>
      <c r="CC242" s="170" t="e">
        <v>#NAME?</v>
      </c>
      <c r="CD242" s="171" t="e">
        <f t="shared" si="120"/>
        <v>#NAME?</v>
      </c>
      <c r="CE242" s="157" t="e">
        <f t="shared" si="121"/>
        <v>#NAME?</v>
      </c>
      <c r="CF242" s="165" t="e">
        <f t="shared" si="122"/>
        <v>#NAME?</v>
      </c>
      <c r="CG242" s="172" t="e">
        <v>#NAME?</v>
      </c>
      <c r="CH242" s="172" t="e">
        <v>#NAME?</v>
      </c>
      <c r="CI242" s="173" t="e">
        <v>#NAME?</v>
      </c>
      <c r="CJ242" s="173"/>
      <c r="CK242" s="172" t="e">
        <v>#NAME?</v>
      </c>
      <c r="CL242" s="172" t="e">
        <v>#NAME?</v>
      </c>
      <c r="CM242" s="173" t="e">
        <f t="shared" si="123"/>
        <v>#NAME?</v>
      </c>
      <c r="CN242" s="172">
        <f t="shared" si="124"/>
        <v>2.8571428571428572</v>
      </c>
      <c r="CO242" s="173">
        <f t="shared" si="108"/>
        <v>0</v>
      </c>
      <c r="CP242" s="174">
        <f t="shared" si="125"/>
        <v>5</v>
      </c>
      <c r="CQ242" s="172" t="e">
        <f t="shared" si="132"/>
        <v>#NAME?</v>
      </c>
      <c r="CR242" s="173"/>
      <c r="CS242" s="175" t="e">
        <f t="shared" si="126"/>
        <v>#NAME?</v>
      </c>
      <c r="CT242" s="173" t="e">
        <f t="shared" si="127"/>
        <v>#NAME?</v>
      </c>
      <c r="CU242" s="173" t="e">
        <f t="shared" si="128"/>
        <v>#NAME?</v>
      </c>
      <c r="CV242" s="172" t="e">
        <f t="shared" si="129"/>
        <v>#NAME?</v>
      </c>
      <c r="CW242" s="173" t="e">
        <v>#NAME?</v>
      </c>
      <c r="CX242" s="173" t="e">
        <f t="shared" si="130"/>
        <v>#NAME?</v>
      </c>
      <c r="CY242" s="176">
        <f t="shared" si="131"/>
        <v>0</v>
      </c>
      <c r="CZ242" s="181" t="e">
        <f t="shared" si="101"/>
        <v>#NAME?</v>
      </c>
      <c r="DA242" s="182" t="e">
        <f t="shared" si="102"/>
        <v>#NAME?</v>
      </c>
      <c r="DB242" s="183" t="e">
        <f t="shared" si="103"/>
        <v>#NAME?</v>
      </c>
      <c r="DF242" s="180" t="e">
        <f t="shared" si="133"/>
        <v>#NAME?</v>
      </c>
    </row>
    <row r="243" spans="1:110" ht="30.2" customHeight="1">
      <c r="A243" s="73" t="s">
        <v>6</v>
      </c>
      <c r="B243" s="60" t="s">
        <v>679</v>
      </c>
      <c r="C243" s="61" t="s">
        <v>680</v>
      </c>
      <c r="D243" s="62">
        <v>23807</v>
      </c>
      <c r="E243" s="64">
        <v>0</v>
      </c>
      <c r="F243" s="65">
        <v>42329</v>
      </c>
      <c r="G243" s="66" t="s">
        <v>112</v>
      </c>
      <c r="H243" s="66" t="s">
        <v>113</v>
      </c>
      <c r="I243" s="67" t="s">
        <v>122</v>
      </c>
      <c r="J243" s="67" t="s">
        <v>119</v>
      </c>
      <c r="K243" s="67">
        <v>0</v>
      </c>
      <c r="L243" s="67" t="s">
        <v>117</v>
      </c>
      <c r="M243" s="67">
        <v>1</v>
      </c>
      <c r="N243" s="67"/>
      <c r="O243" s="68" t="s">
        <v>118</v>
      </c>
      <c r="P243" s="69" t="s">
        <v>119</v>
      </c>
      <c r="Q243" s="69"/>
      <c r="R243" s="70">
        <v>0</v>
      </c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S243" s="70"/>
      <c r="AT243" s="70"/>
      <c r="AU243" s="70"/>
      <c r="AV243" s="70"/>
      <c r="AW243" s="70"/>
      <c r="AX243" s="70"/>
      <c r="AY243" s="70"/>
      <c r="AZ243" s="70"/>
      <c r="BA243" s="70"/>
      <c r="BB243" s="155">
        <f t="shared" si="110"/>
        <v>9</v>
      </c>
      <c r="BC243" s="156">
        <v>9</v>
      </c>
      <c r="BD243" s="157">
        <f t="shared" si="111"/>
        <v>0</v>
      </c>
      <c r="BE243" s="155">
        <f t="shared" si="112"/>
        <v>0</v>
      </c>
      <c r="BF243" s="157">
        <f t="shared" si="113"/>
        <v>0</v>
      </c>
      <c r="BG243" s="155">
        <f t="shared" si="114"/>
        <v>0</v>
      </c>
      <c r="BH243" s="155"/>
      <c r="BI243" s="157">
        <f t="shared" si="104"/>
        <v>72</v>
      </c>
      <c r="BJ243" s="157"/>
      <c r="BK243" s="157"/>
      <c r="BL243" s="157"/>
      <c r="BM243" s="161" t="e">
        <v>#NAME?</v>
      </c>
      <c r="BN243" s="162" t="e">
        <f t="shared" si="115"/>
        <v>#NAME?</v>
      </c>
      <c r="BO243" s="163">
        <f t="shared" si="116"/>
        <v>0</v>
      </c>
      <c r="BP243" s="164" t="e">
        <f t="shared" si="117"/>
        <v>#NAME?</v>
      </c>
      <c r="BQ243" s="165" t="e">
        <v>#NAME?</v>
      </c>
      <c r="BR243" s="166"/>
      <c r="BS243" s="167" t="str">
        <f t="shared" si="118"/>
        <v xml:space="preserve"> </v>
      </c>
      <c r="BT243" s="168" t="str">
        <f t="shared" si="119"/>
        <v/>
      </c>
      <c r="BU243" s="168" t="str">
        <f t="shared" si="105"/>
        <v/>
      </c>
      <c r="BV243" s="168" t="str">
        <f t="shared" si="106"/>
        <v/>
      </c>
      <c r="BW243" s="169" t="str">
        <f t="shared" si="107"/>
        <v/>
      </c>
      <c r="BX243" s="165" t="e">
        <v>#NAME?</v>
      </c>
      <c r="BY243" s="157"/>
      <c r="BZ243" s="170" t="e">
        <v>#NAME?</v>
      </c>
      <c r="CA243" s="170" t="e">
        <v>#NAME?</v>
      </c>
      <c r="CB243" s="157"/>
      <c r="CC243" s="170" t="e">
        <v>#NAME?</v>
      </c>
      <c r="CD243" s="171" t="e">
        <f t="shared" si="120"/>
        <v>#NAME?</v>
      </c>
      <c r="CE243" s="157" t="e">
        <f t="shared" si="121"/>
        <v>#NAME?</v>
      </c>
      <c r="CF243" s="165" t="e">
        <f t="shared" si="122"/>
        <v>#NAME?</v>
      </c>
      <c r="CG243" s="172" t="e">
        <v>#NAME?</v>
      </c>
      <c r="CH243" s="172" t="e">
        <v>#NAME?</v>
      </c>
      <c r="CI243" s="173" t="e">
        <v>#NAME?</v>
      </c>
      <c r="CJ243" s="173"/>
      <c r="CK243" s="172" t="e">
        <v>#NAME?</v>
      </c>
      <c r="CL243" s="172" t="e">
        <v>#NAME?</v>
      </c>
      <c r="CM243" s="173" t="e">
        <f t="shared" si="123"/>
        <v>#NAME?</v>
      </c>
      <c r="CN243" s="172">
        <f t="shared" si="124"/>
        <v>12</v>
      </c>
      <c r="CO243" s="173">
        <f t="shared" si="108"/>
        <v>0</v>
      </c>
      <c r="CP243" s="174">
        <f t="shared" si="125"/>
        <v>5</v>
      </c>
      <c r="CQ243" s="172" t="e">
        <f t="shared" si="132"/>
        <v>#NAME?</v>
      </c>
      <c r="CR243" s="173"/>
      <c r="CS243" s="175" t="e">
        <f t="shared" si="126"/>
        <v>#NAME?</v>
      </c>
      <c r="CT243" s="173" t="e">
        <f t="shared" si="127"/>
        <v>#NAME?</v>
      </c>
      <c r="CU243" s="173" t="e">
        <f t="shared" si="128"/>
        <v>#NAME?</v>
      </c>
      <c r="CV243" s="172" t="e">
        <f t="shared" si="129"/>
        <v>#NAME?</v>
      </c>
      <c r="CW243" s="173" t="e">
        <v>#NAME?</v>
      </c>
      <c r="CX243" s="173" t="e">
        <f t="shared" si="130"/>
        <v>#NAME?</v>
      </c>
      <c r="CY243" s="176">
        <f t="shared" si="131"/>
        <v>0</v>
      </c>
      <c r="CZ243" s="181" t="e">
        <f t="shared" si="101"/>
        <v>#NAME?</v>
      </c>
      <c r="DA243" s="182" t="e">
        <f t="shared" si="102"/>
        <v>#NAME?</v>
      </c>
      <c r="DB243" s="183" t="e">
        <f t="shared" si="103"/>
        <v>#NAME?</v>
      </c>
      <c r="DF243" s="180" t="e">
        <f t="shared" si="133"/>
        <v>#NAME?</v>
      </c>
    </row>
    <row r="244" spans="1:110">
      <c r="A244" s="73" t="s">
        <v>6</v>
      </c>
      <c r="B244" s="60" t="s">
        <v>681</v>
      </c>
      <c r="C244" s="61" t="s">
        <v>682</v>
      </c>
      <c r="D244" s="62">
        <v>30009</v>
      </c>
      <c r="E244" s="64">
        <v>0</v>
      </c>
      <c r="F244" s="65">
        <v>42327</v>
      </c>
      <c r="G244" s="66" t="s">
        <v>112</v>
      </c>
      <c r="H244" s="66" t="s">
        <v>113</v>
      </c>
      <c r="I244" s="67" t="s">
        <v>114</v>
      </c>
      <c r="J244" s="67" t="s">
        <v>115</v>
      </c>
      <c r="K244" s="67" t="s">
        <v>683</v>
      </c>
      <c r="L244" s="67" t="s">
        <v>117</v>
      </c>
      <c r="M244" s="67">
        <v>1</v>
      </c>
      <c r="N244" s="67"/>
      <c r="O244" s="68" t="s">
        <v>118</v>
      </c>
      <c r="P244" s="69" t="s">
        <v>119</v>
      </c>
      <c r="Q244" s="69"/>
      <c r="R244" s="70">
        <v>0</v>
      </c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70"/>
      <c r="BB244" s="155">
        <f t="shared" si="110"/>
        <v>9</v>
      </c>
      <c r="BC244" s="156">
        <v>9</v>
      </c>
      <c r="BD244" s="157">
        <f t="shared" si="111"/>
        <v>0</v>
      </c>
      <c r="BE244" s="155">
        <f t="shared" si="112"/>
        <v>0</v>
      </c>
      <c r="BF244" s="157">
        <f t="shared" si="113"/>
        <v>0</v>
      </c>
      <c r="BG244" s="155">
        <f t="shared" si="114"/>
        <v>0</v>
      </c>
      <c r="BH244" s="155"/>
      <c r="BI244" s="157">
        <f t="shared" si="104"/>
        <v>72</v>
      </c>
      <c r="BJ244" s="157"/>
      <c r="BK244" s="157"/>
      <c r="BL244" s="157"/>
      <c r="BM244" s="161" t="e">
        <v>#NAME?</v>
      </c>
      <c r="BN244" s="162" t="e">
        <f t="shared" si="115"/>
        <v>#NAME?</v>
      </c>
      <c r="BO244" s="163">
        <f t="shared" si="116"/>
        <v>0</v>
      </c>
      <c r="BP244" s="164" t="e">
        <f t="shared" si="117"/>
        <v>#NAME?</v>
      </c>
      <c r="BQ244" s="165" t="e">
        <v>#NAME?</v>
      </c>
      <c r="BR244" s="166"/>
      <c r="BS244" s="167" t="str">
        <f t="shared" si="118"/>
        <v xml:space="preserve"> </v>
      </c>
      <c r="BT244" s="168" t="str">
        <f t="shared" si="119"/>
        <v/>
      </c>
      <c r="BU244" s="168" t="str">
        <f t="shared" si="105"/>
        <v/>
      </c>
      <c r="BV244" s="168" t="str">
        <f t="shared" si="106"/>
        <v/>
      </c>
      <c r="BW244" s="169" t="str">
        <f t="shared" si="107"/>
        <v/>
      </c>
      <c r="BX244" s="165" t="e">
        <v>#NAME?</v>
      </c>
      <c r="BY244" s="157"/>
      <c r="BZ244" s="170" t="e">
        <v>#NAME?</v>
      </c>
      <c r="CA244" s="170" t="e">
        <v>#NAME?</v>
      </c>
      <c r="CB244" s="157"/>
      <c r="CC244" s="170" t="e">
        <v>#NAME?</v>
      </c>
      <c r="CD244" s="171" t="e">
        <f t="shared" si="120"/>
        <v>#NAME?</v>
      </c>
      <c r="CE244" s="157" t="e">
        <f t="shared" si="121"/>
        <v>#NAME?</v>
      </c>
      <c r="CF244" s="165" t="e">
        <f t="shared" si="122"/>
        <v>#NAME?</v>
      </c>
      <c r="CG244" s="172" t="e">
        <v>#NAME?</v>
      </c>
      <c r="CH244" s="172" t="e">
        <v>#NAME?</v>
      </c>
      <c r="CI244" s="173" t="e">
        <v>#NAME?</v>
      </c>
      <c r="CJ244" s="173"/>
      <c r="CK244" s="172" t="e">
        <v>#NAME?</v>
      </c>
      <c r="CL244" s="172" t="e">
        <v>#NAME?</v>
      </c>
      <c r="CM244" s="173" t="e">
        <f t="shared" si="123"/>
        <v>#NAME?</v>
      </c>
      <c r="CN244" s="172">
        <f t="shared" si="124"/>
        <v>12</v>
      </c>
      <c r="CO244" s="173">
        <f t="shared" si="108"/>
        <v>0</v>
      </c>
      <c r="CP244" s="174">
        <f t="shared" si="125"/>
        <v>5</v>
      </c>
      <c r="CQ244" s="172" t="e">
        <f t="shared" si="132"/>
        <v>#NAME?</v>
      </c>
      <c r="CR244" s="173"/>
      <c r="CS244" s="175" t="e">
        <f t="shared" si="126"/>
        <v>#NAME?</v>
      </c>
      <c r="CT244" s="173" t="e">
        <f t="shared" si="127"/>
        <v>#NAME?</v>
      </c>
      <c r="CU244" s="173" t="e">
        <f t="shared" si="128"/>
        <v>#NAME?</v>
      </c>
      <c r="CV244" s="172" t="e">
        <f t="shared" si="129"/>
        <v>#NAME?</v>
      </c>
      <c r="CW244" s="173" t="e">
        <v>#NAME?</v>
      </c>
      <c r="CX244" s="173" t="e">
        <f t="shared" si="130"/>
        <v>#NAME?</v>
      </c>
      <c r="CY244" s="176">
        <f t="shared" si="131"/>
        <v>0</v>
      </c>
      <c r="CZ244" s="181" t="e">
        <f t="shared" si="101"/>
        <v>#NAME?</v>
      </c>
      <c r="DA244" s="182" t="e">
        <f t="shared" si="102"/>
        <v>#NAME?</v>
      </c>
      <c r="DB244" s="183" t="e">
        <f t="shared" si="103"/>
        <v>#NAME?</v>
      </c>
      <c r="DF244" s="180" t="e">
        <f t="shared" si="133"/>
        <v>#NAME?</v>
      </c>
    </row>
    <row r="245" spans="1:110" ht="15.75" customHeight="1">
      <c r="A245" s="73" t="s">
        <v>6</v>
      </c>
      <c r="B245" s="60" t="s">
        <v>684</v>
      </c>
      <c r="C245" s="61" t="s">
        <v>685</v>
      </c>
      <c r="D245" s="62">
        <v>28499</v>
      </c>
      <c r="E245" s="64">
        <v>0</v>
      </c>
      <c r="F245" s="65">
        <v>42326</v>
      </c>
      <c r="G245" s="66" t="s">
        <v>112</v>
      </c>
      <c r="H245" s="66" t="s">
        <v>113</v>
      </c>
      <c r="I245" s="67" t="s">
        <v>114</v>
      </c>
      <c r="J245" s="67" t="s">
        <v>138</v>
      </c>
      <c r="K245" s="67" t="s">
        <v>686</v>
      </c>
      <c r="L245" s="67" t="s">
        <v>117</v>
      </c>
      <c r="M245" s="67">
        <v>1</v>
      </c>
      <c r="N245" s="67"/>
      <c r="O245" s="68" t="s">
        <v>118</v>
      </c>
      <c r="P245" s="69" t="s">
        <v>119</v>
      </c>
      <c r="Q245" s="69"/>
      <c r="R245" s="70">
        <v>0</v>
      </c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  <c r="AM245" s="70"/>
      <c r="AN245" s="70"/>
      <c r="AO245" s="70"/>
      <c r="AP245" s="70"/>
      <c r="AQ245" s="70"/>
      <c r="AR245" s="70"/>
      <c r="AS245" s="70"/>
      <c r="AT245" s="70"/>
      <c r="AU245" s="70"/>
      <c r="AV245" s="70"/>
      <c r="AW245" s="70"/>
      <c r="AX245" s="70"/>
      <c r="AY245" s="70"/>
      <c r="AZ245" s="70"/>
      <c r="BA245" s="70"/>
      <c r="BB245" s="155">
        <f t="shared" si="110"/>
        <v>5</v>
      </c>
      <c r="BC245" s="156">
        <v>5</v>
      </c>
      <c r="BD245" s="157">
        <f t="shared" si="111"/>
        <v>0</v>
      </c>
      <c r="BE245" s="155">
        <f t="shared" si="112"/>
        <v>0</v>
      </c>
      <c r="BF245" s="157">
        <f t="shared" si="113"/>
        <v>0</v>
      </c>
      <c r="BG245" s="155">
        <f t="shared" si="114"/>
        <v>0</v>
      </c>
      <c r="BH245" s="155"/>
      <c r="BI245" s="157">
        <f t="shared" si="104"/>
        <v>40</v>
      </c>
      <c r="BJ245" s="157"/>
      <c r="BK245" s="157"/>
      <c r="BL245" s="157"/>
      <c r="BM245" s="161" t="e">
        <v>#NAME?</v>
      </c>
      <c r="BN245" s="162" t="e">
        <f t="shared" si="115"/>
        <v>#NAME?</v>
      </c>
      <c r="BO245" s="163">
        <f t="shared" si="116"/>
        <v>0</v>
      </c>
      <c r="BP245" s="164" t="e">
        <f t="shared" si="117"/>
        <v>#NAME?</v>
      </c>
      <c r="BQ245" s="165" t="e">
        <v>#NAME?</v>
      </c>
      <c r="BR245" s="166"/>
      <c r="BS245" s="167" t="str">
        <f t="shared" si="118"/>
        <v xml:space="preserve"> </v>
      </c>
      <c r="BT245" s="168" t="str">
        <f t="shared" si="119"/>
        <v/>
      </c>
      <c r="BU245" s="168" t="str">
        <f t="shared" si="105"/>
        <v/>
      </c>
      <c r="BV245" s="168" t="str">
        <f t="shared" si="106"/>
        <v/>
      </c>
      <c r="BW245" s="169" t="str">
        <f t="shared" si="107"/>
        <v/>
      </c>
      <c r="BX245" s="165" t="e">
        <v>#NAME?</v>
      </c>
      <c r="BY245" s="157"/>
      <c r="BZ245" s="170" t="e">
        <v>#NAME?</v>
      </c>
      <c r="CA245" s="170" t="e">
        <v>#NAME?</v>
      </c>
      <c r="CB245" s="157"/>
      <c r="CC245" s="170" t="e">
        <v>#NAME?</v>
      </c>
      <c r="CD245" s="171" t="e">
        <f t="shared" si="120"/>
        <v>#NAME?</v>
      </c>
      <c r="CE245" s="157" t="e">
        <f t="shared" si="121"/>
        <v>#NAME?</v>
      </c>
      <c r="CF245" s="165" t="e">
        <f t="shared" si="122"/>
        <v>#NAME?</v>
      </c>
      <c r="CG245" s="172" t="e">
        <v>#NAME?</v>
      </c>
      <c r="CH245" s="172" t="e">
        <v>#NAME?</v>
      </c>
      <c r="CI245" s="173" t="e">
        <v>#NAME?</v>
      </c>
      <c r="CJ245" s="173"/>
      <c r="CK245" s="172" t="e">
        <v>#NAME?</v>
      </c>
      <c r="CL245" s="172" t="e">
        <v>#NAME?</v>
      </c>
      <c r="CM245" s="173" t="e">
        <f t="shared" si="123"/>
        <v>#NAME?</v>
      </c>
      <c r="CN245" s="172">
        <f t="shared" si="124"/>
        <v>7.1428571428571432</v>
      </c>
      <c r="CO245" s="173">
        <f t="shared" si="108"/>
        <v>0</v>
      </c>
      <c r="CP245" s="174">
        <f t="shared" si="125"/>
        <v>5</v>
      </c>
      <c r="CQ245" s="172" t="e">
        <f t="shared" si="132"/>
        <v>#NAME?</v>
      </c>
      <c r="CR245" s="173"/>
      <c r="CS245" s="175" t="e">
        <f t="shared" si="126"/>
        <v>#NAME?</v>
      </c>
      <c r="CT245" s="173" t="e">
        <f t="shared" si="127"/>
        <v>#NAME?</v>
      </c>
      <c r="CU245" s="173" t="e">
        <f t="shared" si="128"/>
        <v>#NAME?</v>
      </c>
      <c r="CV245" s="172" t="e">
        <f t="shared" si="129"/>
        <v>#NAME?</v>
      </c>
      <c r="CW245" s="173" t="e">
        <v>#NAME?</v>
      </c>
      <c r="CX245" s="173" t="e">
        <f t="shared" si="130"/>
        <v>#NAME?</v>
      </c>
      <c r="CY245" s="176">
        <f t="shared" si="131"/>
        <v>0</v>
      </c>
      <c r="CZ245" s="181" t="e">
        <f t="shared" si="101"/>
        <v>#NAME?</v>
      </c>
      <c r="DA245" s="182" t="e">
        <f t="shared" si="102"/>
        <v>#NAME?</v>
      </c>
      <c r="DB245" s="183" t="e">
        <f t="shared" si="103"/>
        <v>#NAME?</v>
      </c>
      <c r="DF245" s="180" t="e">
        <f t="shared" si="133"/>
        <v>#NAME?</v>
      </c>
    </row>
    <row r="246" spans="1:110" ht="15.75" customHeight="1">
      <c r="A246" s="73" t="s">
        <v>6</v>
      </c>
      <c r="B246" s="60" t="s">
        <v>687</v>
      </c>
      <c r="C246" s="61" t="s">
        <v>688</v>
      </c>
      <c r="D246" s="62">
        <v>23889</v>
      </c>
      <c r="E246" s="64">
        <v>0</v>
      </c>
      <c r="F246" s="65">
        <v>42324</v>
      </c>
      <c r="G246" s="66" t="s">
        <v>112</v>
      </c>
      <c r="H246" s="66" t="s">
        <v>113</v>
      </c>
      <c r="I246" s="67" t="s">
        <v>174</v>
      </c>
      <c r="J246" s="67" t="s">
        <v>138</v>
      </c>
      <c r="K246" s="67" t="s">
        <v>689</v>
      </c>
      <c r="L246" s="67" t="s">
        <v>117</v>
      </c>
      <c r="M246" s="67">
        <v>1</v>
      </c>
      <c r="N246" s="67"/>
      <c r="O246" s="68" t="s">
        <v>118</v>
      </c>
      <c r="P246" s="69" t="s">
        <v>119</v>
      </c>
      <c r="Q246" s="69"/>
      <c r="R246" s="70">
        <v>0</v>
      </c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S246" s="70"/>
      <c r="AT246" s="70"/>
      <c r="AU246" s="70"/>
      <c r="AV246" s="70"/>
      <c r="AW246" s="70"/>
      <c r="AX246" s="70"/>
      <c r="AY246" s="70"/>
      <c r="AZ246" s="70"/>
      <c r="BA246" s="70"/>
      <c r="BB246" s="155">
        <f t="shared" si="110"/>
        <v>15</v>
      </c>
      <c r="BC246" s="156">
        <v>15</v>
      </c>
      <c r="BD246" s="157">
        <f t="shared" si="111"/>
        <v>0</v>
      </c>
      <c r="BE246" s="155">
        <f t="shared" si="112"/>
        <v>0</v>
      </c>
      <c r="BF246" s="157">
        <f t="shared" si="113"/>
        <v>0</v>
      </c>
      <c r="BG246" s="155">
        <f t="shared" si="114"/>
        <v>0</v>
      </c>
      <c r="BH246" s="155"/>
      <c r="BI246" s="157">
        <f t="shared" si="104"/>
        <v>120</v>
      </c>
      <c r="BJ246" s="157"/>
      <c r="BK246" s="157"/>
      <c r="BL246" s="157"/>
      <c r="BM246" s="161" t="e">
        <v>#NAME?</v>
      </c>
      <c r="BN246" s="162" t="e">
        <f t="shared" si="115"/>
        <v>#NAME?</v>
      </c>
      <c r="BO246" s="163">
        <f t="shared" si="116"/>
        <v>0</v>
      </c>
      <c r="BP246" s="164" t="e">
        <f t="shared" si="117"/>
        <v>#NAME?</v>
      </c>
      <c r="BQ246" s="165" t="e">
        <v>#NAME?</v>
      </c>
      <c r="BR246" s="166"/>
      <c r="BS246" s="167" t="str">
        <f t="shared" si="118"/>
        <v xml:space="preserve"> </v>
      </c>
      <c r="BT246" s="168" t="str">
        <f t="shared" si="119"/>
        <v/>
      </c>
      <c r="BU246" s="168" t="str">
        <f t="shared" si="105"/>
        <v/>
      </c>
      <c r="BV246" s="168" t="str">
        <f t="shared" si="106"/>
        <v/>
      </c>
      <c r="BW246" s="169" t="str">
        <f t="shared" si="107"/>
        <v/>
      </c>
      <c r="BX246" s="165" t="e">
        <v>#NAME?</v>
      </c>
      <c r="BY246" s="157"/>
      <c r="BZ246" s="170" t="e">
        <v>#NAME?</v>
      </c>
      <c r="CA246" s="170" t="e">
        <v>#NAME?</v>
      </c>
      <c r="CB246" s="157"/>
      <c r="CC246" s="170" t="e">
        <v>#NAME?</v>
      </c>
      <c r="CD246" s="171" t="e">
        <f t="shared" si="120"/>
        <v>#NAME?</v>
      </c>
      <c r="CE246" s="157" t="e">
        <f t="shared" si="121"/>
        <v>#NAME?</v>
      </c>
      <c r="CF246" s="165" t="e">
        <f t="shared" si="122"/>
        <v>#NAME?</v>
      </c>
      <c r="CG246" s="172" t="e">
        <v>#NAME?</v>
      </c>
      <c r="CH246" s="172" t="e">
        <v>#NAME?</v>
      </c>
      <c r="CI246" s="173" t="e">
        <v>#NAME?</v>
      </c>
      <c r="CJ246" s="173"/>
      <c r="CK246" s="172" t="e">
        <v>#NAME?</v>
      </c>
      <c r="CL246" s="172" t="e">
        <v>#NAME?</v>
      </c>
      <c r="CM246" s="173" t="e">
        <f t="shared" si="123"/>
        <v>#NAME?</v>
      </c>
      <c r="CN246" s="172">
        <f t="shared" si="124"/>
        <v>20</v>
      </c>
      <c r="CO246" s="173">
        <f t="shared" si="108"/>
        <v>0</v>
      </c>
      <c r="CP246" s="174">
        <f t="shared" si="125"/>
        <v>5</v>
      </c>
      <c r="CQ246" s="172" t="e">
        <f t="shared" si="132"/>
        <v>#NAME?</v>
      </c>
      <c r="CR246" s="173"/>
      <c r="CS246" s="175" t="e">
        <f t="shared" si="126"/>
        <v>#NAME?</v>
      </c>
      <c r="CT246" s="173" t="e">
        <f t="shared" si="127"/>
        <v>#NAME?</v>
      </c>
      <c r="CU246" s="173" t="e">
        <f t="shared" si="128"/>
        <v>#NAME?</v>
      </c>
      <c r="CV246" s="172" t="e">
        <f t="shared" si="129"/>
        <v>#NAME?</v>
      </c>
      <c r="CW246" s="173" t="e">
        <v>#NAME?</v>
      </c>
      <c r="CX246" s="173" t="e">
        <f t="shared" si="130"/>
        <v>#NAME?</v>
      </c>
      <c r="CY246" s="176">
        <f t="shared" si="131"/>
        <v>0</v>
      </c>
      <c r="CZ246" s="181" t="e">
        <f t="shared" si="101"/>
        <v>#NAME?</v>
      </c>
      <c r="DA246" s="182" t="e">
        <f t="shared" si="102"/>
        <v>#NAME?</v>
      </c>
      <c r="DB246" s="183" t="e">
        <f t="shared" si="103"/>
        <v>#NAME?</v>
      </c>
      <c r="DF246" s="180" t="e">
        <f t="shared" si="133"/>
        <v>#NAME?</v>
      </c>
    </row>
    <row r="247" spans="1:110" ht="24.75" customHeight="1">
      <c r="A247" s="73" t="s">
        <v>6</v>
      </c>
      <c r="B247" s="60" t="s">
        <v>690</v>
      </c>
      <c r="C247" s="61" t="s">
        <v>691</v>
      </c>
      <c r="D247" s="62">
        <v>33573</v>
      </c>
      <c r="E247" s="64">
        <v>0</v>
      </c>
      <c r="F247" s="65">
        <v>42330</v>
      </c>
      <c r="G247" s="66" t="s">
        <v>112</v>
      </c>
      <c r="H247" s="66" t="s">
        <v>113</v>
      </c>
      <c r="I247" s="67" t="s">
        <v>122</v>
      </c>
      <c r="J247" s="67" t="s">
        <v>119</v>
      </c>
      <c r="K247" s="67">
        <v>0</v>
      </c>
      <c r="L247" s="67" t="s">
        <v>117</v>
      </c>
      <c r="M247" s="67">
        <v>1</v>
      </c>
      <c r="N247" s="67"/>
      <c r="O247" s="68" t="s">
        <v>118</v>
      </c>
      <c r="P247" s="69" t="s">
        <v>119</v>
      </c>
      <c r="Q247" s="69"/>
      <c r="R247" s="70">
        <v>0</v>
      </c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70"/>
      <c r="BB247" s="155">
        <f t="shared" si="110"/>
        <v>18</v>
      </c>
      <c r="BC247" s="156">
        <v>18</v>
      </c>
      <c r="BD247" s="157">
        <f t="shared" si="111"/>
        <v>0</v>
      </c>
      <c r="BE247" s="155">
        <f t="shared" si="112"/>
        <v>0</v>
      </c>
      <c r="BF247" s="157">
        <f t="shared" si="113"/>
        <v>0</v>
      </c>
      <c r="BG247" s="155">
        <f t="shared" si="114"/>
        <v>0</v>
      </c>
      <c r="BH247" s="155"/>
      <c r="BI247" s="157">
        <f t="shared" si="104"/>
        <v>144</v>
      </c>
      <c r="BJ247" s="157"/>
      <c r="BK247" s="157"/>
      <c r="BL247" s="157"/>
      <c r="BM247" s="161" t="e">
        <v>#NAME?</v>
      </c>
      <c r="BN247" s="162" t="e">
        <f t="shared" si="115"/>
        <v>#NAME?</v>
      </c>
      <c r="BO247" s="163">
        <f t="shared" si="116"/>
        <v>0</v>
      </c>
      <c r="BP247" s="164" t="e">
        <f t="shared" si="117"/>
        <v>#NAME?</v>
      </c>
      <c r="BQ247" s="165" t="e">
        <v>#NAME?</v>
      </c>
      <c r="BR247" s="166"/>
      <c r="BS247" s="167" t="str">
        <f t="shared" si="118"/>
        <v xml:space="preserve"> </v>
      </c>
      <c r="BT247" s="168" t="str">
        <f t="shared" si="119"/>
        <v/>
      </c>
      <c r="BU247" s="168" t="str">
        <f t="shared" si="105"/>
        <v/>
      </c>
      <c r="BV247" s="168" t="str">
        <f t="shared" si="106"/>
        <v/>
      </c>
      <c r="BW247" s="169" t="str">
        <f t="shared" si="107"/>
        <v/>
      </c>
      <c r="BX247" s="165" t="e">
        <v>#NAME?</v>
      </c>
      <c r="BY247" s="157"/>
      <c r="BZ247" s="170" t="e">
        <v>#NAME?</v>
      </c>
      <c r="CA247" s="170" t="e">
        <v>#NAME?</v>
      </c>
      <c r="CB247" s="157"/>
      <c r="CC247" s="170" t="e">
        <v>#NAME?</v>
      </c>
      <c r="CD247" s="171" t="e">
        <f t="shared" si="120"/>
        <v>#NAME?</v>
      </c>
      <c r="CE247" s="157" t="e">
        <f t="shared" si="121"/>
        <v>#NAME?</v>
      </c>
      <c r="CF247" s="165" t="e">
        <f t="shared" si="122"/>
        <v>#NAME?</v>
      </c>
      <c r="CG247" s="172" t="e">
        <v>#NAME?</v>
      </c>
      <c r="CH247" s="172" t="e">
        <v>#NAME?</v>
      </c>
      <c r="CI247" s="173" t="e">
        <v>#NAME?</v>
      </c>
      <c r="CJ247" s="173"/>
      <c r="CK247" s="172" t="e">
        <v>#NAME?</v>
      </c>
      <c r="CL247" s="172" t="e">
        <v>#NAME?</v>
      </c>
      <c r="CM247" s="173" t="e">
        <f t="shared" si="123"/>
        <v>#NAME?</v>
      </c>
      <c r="CN247" s="172">
        <f t="shared" si="124"/>
        <v>24</v>
      </c>
      <c r="CO247" s="173">
        <f t="shared" si="108"/>
        <v>0</v>
      </c>
      <c r="CP247" s="174">
        <f t="shared" si="125"/>
        <v>5</v>
      </c>
      <c r="CQ247" s="172" t="e">
        <f t="shared" si="132"/>
        <v>#NAME?</v>
      </c>
      <c r="CR247" s="173"/>
      <c r="CS247" s="175" t="e">
        <f t="shared" si="126"/>
        <v>#NAME?</v>
      </c>
      <c r="CT247" s="173" t="e">
        <f t="shared" si="127"/>
        <v>#NAME?</v>
      </c>
      <c r="CU247" s="173" t="e">
        <f t="shared" si="128"/>
        <v>#NAME?</v>
      </c>
      <c r="CV247" s="172" t="e">
        <f t="shared" si="129"/>
        <v>#NAME?</v>
      </c>
      <c r="CW247" s="173" t="e">
        <v>#NAME?</v>
      </c>
      <c r="CX247" s="173" t="e">
        <f t="shared" si="130"/>
        <v>#NAME?</v>
      </c>
      <c r="CY247" s="176">
        <f t="shared" si="131"/>
        <v>0</v>
      </c>
      <c r="CZ247" s="181" t="e">
        <f t="shared" si="101"/>
        <v>#NAME?</v>
      </c>
      <c r="DA247" s="182" t="e">
        <f t="shared" si="102"/>
        <v>#NAME?</v>
      </c>
      <c r="DB247" s="183" t="e">
        <f t="shared" si="103"/>
        <v>#NAME?</v>
      </c>
      <c r="DF247" s="180" t="e">
        <f t="shared" si="133"/>
        <v>#NAME?</v>
      </c>
    </row>
    <row r="248" spans="1:110">
      <c r="A248" s="73" t="s">
        <v>6</v>
      </c>
      <c r="B248" s="60" t="s">
        <v>692</v>
      </c>
      <c r="C248" s="61" t="s">
        <v>693</v>
      </c>
      <c r="D248" s="62">
        <v>32821</v>
      </c>
      <c r="E248" s="64">
        <v>0</v>
      </c>
      <c r="F248" s="65">
        <v>42325</v>
      </c>
      <c r="G248" s="66" t="s">
        <v>112</v>
      </c>
      <c r="H248" s="66" t="s">
        <v>113</v>
      </c>
      <c r="I248" s="67" t="s">
        <v>128</v>
      </c>
      <c r="J248" s="67" t="s">
        <v>138</v>
      </c>
      <c r="K248" s="67" t="s">
        <v>694</v>
      </c>
      <c r="L248" s="67" t="s">
        <v>117</v>
      </c>
      <c r="M248" s="67">
        <v>1</v>
      </c>
      <c r="N248" s="67"/>
      <c r="O248" s="68" t="s">
        <v>118</v>
      </c>
      <c r="P248" s="69" t="s">
        <v>119</v>
      </c>
      <c r="Q248" s="69"/>
      <c r="R248" s="70">
        <v>0</v>
      </c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70"/>
      <c r="BB248" s="155">
        <f t="shared" si="110"/>
        <v>23</v>
      </c>
      <c r="BC248" s="156">
        <v>23</v>
      </c>
      <c r="BD248" s="157">
        <f t="shared" si="111"/>
        <v>0</v>
      </c>
      <c r="BE248" s="155">
        <f t="shared" si="112"/>
        <v>0</v>
      </c>
      <c r="BF248" s="157">
        <f t="shared" si="113"/>
        <v>0</v>
      </c>
      <c r="BG248" s="155">
        <f t="shared" si="114"/>
        <v>0</v>
      </c>
      <c r="BH248" s="155"/>
      <c r="BI248" s="157">
        <f t="shared" si="104"/>
        <v>184</v>
      </c>
      <c r="BJ248" s="157"/>
      <c r="BK248" s="157"/>
      <c r="BL248" s="157"/>
      <c r="BM248" s="161" t="e">
        <v>#NAME?</v>
      </c>
      <c r="BN248" s="162" t="e">
        <f t="shared" si="115"/>
        <v>#NAME?</v>
      </c>
      <c r="BO248" s="163">
        <f t="shared" si="116"/>
        <v>0</v>
      </c>
      <c r="BP248" s="164" t="e">
        <f t="shared" si="117"/>
        <v>#NAME?</v>
      </c>
      <c r="BQ248" s="165" t="e">
        <v>#NAME?</v>
      </c>
      <c r="BR248" s="166"/>
      <c r="BS248" s="167" t="str">
        <f t="shared" si="118"/>
        <v xml:space="preserve"> </v>
      </c>
      <c r="BT248" s="168" t="str">
        <f t="shared" si="119"/>
        <v/>
      </c>
      <c r="BU248" s="168" t="str">
        <f t="shared" si="105"/>
        <v/>
      </c>
      <c r="BV248" s="168" t="str">
        <f t="shared" si="106"/>
        <v/>
      </c>
      <c r="BW248" s="169" t="str">
        <f t="shared" si="107"/>
        <v/>
      </c>
      <c r="BX248" s="165" t="e">
        <v>#NAME?</v>
      </c>
      <c r="BY248" s="157"/>
      <c r="BZ248" s="170" t="e">
        <v>#NAME?</v>
      </c>
      <c r="CA248" s="170" t="e">
        <v>#NAME?</v>
      </c>
      <c r="CB248" s="157"/>
      <c r="CC248" s="170" t="e">
        <v>#NAME?</v>
      </c>
      <c r="CD248" s="171" t="e">
        <f t="shared" si="120"/>
        <v>#NAME?</v>
      </c>
      <c r="CE248" s="157" t="e">
        <f t="shared" si="121"/>
        <v>#NAME?</v>
      </c>
      <c r="CF248" s="165" t="e">
        <f t="shared" si="122"/>
        <v>#NAME?</v>
      </c>
      <c r="CG248" s="172" t="e">
        <v>#NAME?</v>
      </c>
      <c r="CH248" s="172" t="e">
        <v>#NAME?</v>
      </c>
      <c r="CI248" s="173" t="e">
        <v>#NAME?</v>
      </c>
      <c r="CJ248" s="173"/>
      <c r="CK248" s="172" t="e">
        <v>#NAME?</v>
      </c>
      <c r="CL248" s="172" t="e">
        <v>#NAME?</v>
      </c>
      <c r="CM248" s="173" t="e">
        <f t="shared" si="123"/>
        <v>#NAME?</v>
      </c>
      <c r="CN248" s="172">
        <f t="shared" si="124"/>
        <v>30.666666666666664</v>
      </c>
      <c r="CO248" s="173">
        <f t="shared" si="108"/>
        <v>0</v>
      </c>
      <c r="CP248" s="174">
        <f t="shared" si="125"/>
        <v>5</v>
      </c>
      <c r="CQ248" s="172" t="e">
        <f t="shared" si="132"/>
        <v>#NAME?</v>
      </c>
      <c r="CR248" s="173"/>
      <c r="CS248" s="175" t="e">
        <f t="shared" si="126"/>
        <v>#NAME?</v>
      </c>
      <c r="CT248" s="173" t="e">
        <f t="shared" si="127"/>
        <v>#NAME?</v>
      </c>
      <c r="CU248" s="173" t="e">
        <f t="shared" si="128"/>
        <v>#NAME?</v>
      </c>
      <c r="CV248" s="172" t="e">
        <f t="shared" si="129"/>
        <v>#NAME?</v>
      </c>
      <c r="CW248" s="173" t="e">
        <v>#NAME?</v>
      </c>
      <c r="CX248" s="173" t="e">
        <f t="shared" si="130"/>
        <v>#NAME?</v>
      </c>
      <c r="CY248" s="176">
        <f t="shared" si="131"/>
        <v>0</v>
      </c>
      <c r="CZ248" s="181" t="e">
        <f t="shared" si="101"/>
        <v>#NAME?</v>
      </c>
      <c r="DA248" s="182" t="e">
        <f t="shared" si="102"/>
        <v>#NAME?</v>
      </c>
      <c r="DB248" s="183" t="e">
        <f t="shared" si="103"/>
        <v>#NAME?</v>
      </c>
      <c r="DF248" s="180" t="e">
        <f t="shared" si="133"/>
        <v>#NAME?</v>
      </c>
    </row>
    <row r="249" spans="1:110">
      <c r="A249" s="73" t="s">
        <v>6</v>
      </c>
      <c r="B249" s="60" t="s">
        <v>695</v>
      </c>
      <c r="C249" s="61" t="s">
        <v>696</v>
      </c>
      <c r="D249" s="62">
        <v>34771</v>
      </c>
      <c r="E249" s="64">
        <v>0</v>
      </c>
      <c r="F249" s="65">
        <v>42384</v>
      </c>
      <c r="G249" s="66" t="s">
        <v>590</v>
      </c>
      <c r="H249" s="66" t="s">
        <v>137</v>
      </c>
      <c r="I249" s="67" t="s">
        <v>122</v>
      </c>
      <c r="J249" s="67" t="s">
        <v>119</v>
      </c>
      <c r="K249" s="67">
        <v>0</v>
      </c>
      <c r="L249" s="67" t="s">
        <v>117</v>
      </c>
      <c r="M249" s="67">
        <v>1</v>
      </c>
      <c r="N249" s="67"/>
      <c r="O249" s="68" t="s">
        <v>118</v>
      </c>
      <c r="P249" s="69" t="s">
        <v>119</v>
      </c>
      <c r="Q249" s="69"/>
      <c r="R249" s="70">
        <v>0</v>
      </c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70"/>
      <c r="BB249" s="155">
        <f t="shared" si="110"/>
        <v>13</v>
      </c>
      <c r="BC249" s="156">
        <v>13</v>
      </c>
      <c r="BD249" s="157">
        <f t="shared" si="111"/>
        <v>0</v>
      </c>
      <c r="BE249" s="155">
        <f t="shared" si="112"/>
        <v>0</v>
      </c>
      <c r="BF249" s="157">
        <f t="shared" si="113"/>
        <v>0</v>
      </c>
      <c r="BG249" s="155">
        <f t="shared" si="114"/>
        <v>0</v>
      </c>
      <c r="BH249" s="155"/>
      <c r="BI249" s="157">
        <f t="shared" si="104"/>
        <v>104</v>
      </c>
      <c r="BJ249" s="157"/>
      <c r="BK249" s="157"/>
      <c r="BL249" s="157"/>
      <c r="BM249" s="161" t="e">
        <v>#NAME?</v>
      </c>
      <c r="BN249" s="162" t="e">
        <f t="shared" si="115"/>
        <v>#NAME?</v>
      </c>
      <c r="BO249" s="163">
        <f t="shared" si="116"/>
        <v>0</v>
      </c>
      <c r="BP249" s="164" t="e">
        <f t="shared" si="117"/>
        <v>#NAME?</v>
      </c>
      <c r="BQ249" s="165" t="e">
        <v>#NAME?</v>
      </c>
      <c r="BR249" s="166"/>
      <c r="BS249" s="167" t="str">
        <f t="shared" si="118"/>
        <v xml:space="preserve"> </v>
      </c>
      <c r="BT249" s="168" t="str">
        <f t="shared" si="119"/>
        <v/>
      </c>
      <c r="BU249" s="168" t="str">
        <f t="shared" si="105"/>
        <v/>
      </c>
      <c r="BV249" s="168" t="str">
        <f t="shared" si="106"/>
        <v/>
      </c>
      <c r="BW249" s="169" t="str">
        <f t="shared" si="107"/>
        <v/>
      </c>
      <c r="BX249" s="165" t="e">
        <v>#NAME?</v>
      </c>
      <c r="BY249" s="157"/>
      <c r="BZ249" s="170" t="e">
        <v>#NAME?</v>
      </c>
      <c r="CA249" s="170" t="e">
        <v>#NAME?</v>
      </c>
      <c r="CB249" s="157"/>
      <c r="CC249" s="170" t="e">
        <v>#NAME?</v>
      </c>
      <c r="CD249" s="171" t="e">
        <f t="shared" si="120"/>
        <v>#NAME?</v>
      </c>
      <c r="CE249" s="157" t="e">
        <f t="shared" si="121"/>
        <v>#NAME?</v>
      </c>
      <c r="CF249" s="165" t="e">
        <f t="shared" si="122"/>
        <v>#NAME?</v>
      </c>
      <c r="CG249" s="172" t="e">
        <v>#NAME?</v>
      </c>
      <c r="CH249" s="172" t="e">
        <v>#NAME?</v>
      </c>
      <c r="CI249" s="173" t="e">
        <v>#NAME?</v>
      </c>
      <c r="CJ249" s="173"/>
      <c r="CK249" s="172" t="e">
        <v>#NAME?</v>
      </c>
      <c r="CL249" s="172" t="e">
        <v>#NAME?</v>
      </c>
      <c r="CM249" s="173" t="e">
        <f t="shared" si="123"/>
        <v>#NAME?</v>
      </c>
      <c r="CN249" s="172">
        <f t="shared" si="124"/>
        <v>17.333333333333332</v>
      </c>
      <c r="CO249" s="173">
        <f t="shared" si="108"/>
        <v>0</v>
      </c>
      <c r="CP249" s="174">
        <f t="shared" si="125"/>
        <v>5</v>
      </c>
      <c r="CQ249" s="172" t="e">
        <f t="shared" si="132"/>
        <v>#NAME?</v>
      </c>
      <c r="CR249" s="173"/>
      <c r="CS249" s="175" t="e">
        <f t="shared" si="126"/>
        <v>#NAME?</v>
      </c>
      <c r="CT249" s="173" t="e">
        <f t="shared" si="127"/>
        <v>#NAME?</v>
      </c>
      <c r="CU249" s="173" t="e">
        <f t="shared" si="128"/>
        <v>#NAME?</v>
      </c>
      <c r="CV249" s="172" t="e">
        <f t="shared" si="129"/>
        <v>#NAME?</v>
      </c>
      <c r="CW249" s="173" t="e">
        <v>#NAME?</v>
      </c>
      <c r="CX249" s="173" t="e">
        <f t="shared" si="130"/>
        <v>#NAME?</v>
      </c>
      <c r="CY249" s="176">
        <f t="shared" si="131"/>
        <v>0</v>
      </c>
      <c r="CZ249" s="181" t="e">
        <f t="shared" si="101"/>
        <v>#NAME?</v>
      </c>
      <c r="DA249" s="182" t="e">
        <f t="shared" si="102"/>
        <v>#NAME?</v>
      </c>
      <c r="DB249" s="183" t="e">
        <f t="shared" si="103"/>
        <v>#NAME?</v>
      </c>
      <c r="DF249" s="180" t="e">
        <f t="shared" si="133"/>
        <v>#NAME?</v>
      </c>
    </row>
    <row r="250" spans="1:110">
      <c r="A250" s="73" t="s">
        <v>6</v>
      </c>
      <c r="B250" s="60" t="s">
        <v>697</v>
      </c>
      <c r="C250" s="61" t="s">
        <v>698</v>
      </c>
      <c r="D250" s="62">
        <v>31180</v>
      </c>
      <c r="E250" s="64">
        <v>0</v>
      </c>
      <c r="F250" s="65">
        <v>42319</v>
      </c>
      <c r="G250" s="66" t="s">
        <v>112</v>
      </c>
      <c r="H250" s="66" t="s">
        <v>137</v>
      </c>
      <c r="I250" s="67" t="s">
        <v>122</v>
      </c>
      <c r="J250" s="67" t="s">
        <v>119</v>
      </c>
      <c r="K250" s="67">
        <v>0</v>
      </c>
      <c r="L250" s="67" t="s">
        <v>117</v>
      </c>
      <c r="M250" s="67">
        <v>1</v>
      </c>
      <c r="N250" s="67"/>
      <c r="O250" s="68" t="s">
        <v>118</v>
      </c>
      <c r="P250" s="69" t="s">
        <v>119</v>
      </c>
      <c r="Q250" s="69"/>
      <c r="R250" s="70">
        <v>0</v>
      </c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70"/>
      <c r="BB250" s="155">
        <f t="shared" si="110"/>
        <v>26</v>
      </c>
      <c r="BC250" s="156">
        <v>26</v>
      </c>
      <c r="BD250" s="157">
        <f t="shared" si="111"/>
        <v>0</v>
      </c>
      <c r="BE250" s="155">
        <f t="shared" si="112"/>
        <v>0</v>
      </c>
      <c r="BF250" s="157">
        <f t="shared" si="113"/>
        <v>0</v>
      </c>
      <c r="BG250" s="155">
        <f t="shared" si="114"/>
        <v>0</v>
      </c>
      <c r="BH250" s="155"/>
      <c r="BI250" s="157">
        <f t="shared" si="104"/>
        <v>208</v>
      </c>
      <c r="BJ250" s="157"/>
      <c r="BK250" s="157"/>
      <c r="BL250" s="157"/>
      <c r="BM250" s="161" t="e">
        <v>#NAME?</v>
      </c>
      <c r="BN250" s="162" t="e">
        <f t="shared" si="115"/>
        <v>#NAME?</v>
      </c>
      <c r="BO250" s="163">
        <f t="shared" si="116"/>
        <v>0</v>
      </c>
      <c r="BP250" s="164" t="e">
        <f t="shared" si="117"/>
        <v>#NAME?</v>
      </c>
      <c r="BQ250" s="165" t="e">
        <v>#NAME?</v>
      </c>
      <c r="BR250" s="166"/>
      <c r="BS250" s="167" t="str">
        <f t="shared" si="118"/>
        <v xml:space="preserve"> </v>
      </c>
      <c r="BT250" s="168" t="str">
        <f t="shared" si="119"/>
        <v/>
      </c>
      <c r="BU250" s="168" t="str">
        <f t="shared" si="105"/>
        <v/>
      </c>
      <c r="BV250" s="168" t="str">
        <f t="shared" si="106"/>
        <v/>
      </c>
      <c r="BW250" s="169" t="str">
        <f t="shared" si="107"/>
        <v/>
      </c>
      <c r="BX250" s="165" t="e">
        <v>#NAME?</v>
      </c>
      <c r="BY250" s="157"/>
      <c r="BZ250" s="170" t="e">
        <v>#NAME?</v>
      </c>
      <c r="CA250" s="170" t="e">
        <v>#NAME?</v>
      </c>
      <c r="CB250" s="157"/>
      <c r="CC250" s="170" t="e">
        <v>#NAME?</v>
      </c>
      <c r="CD250" s="171" t="e">
        <f t="shared" si="120"/>
        <v>#NAME?</v>
      </c>
      <c r="CE250" s="157" t="e">
        <f t="shared" si="121"/>
        <v>#NAME?</v>
      </c>
      <c r="CF250" s="165" t="e">
        <f t="shared" si="122"/>
        <v>#NAME?</v>
      </c>
      <c r="CG250" s="172" t="e">
        <v>#NAME?</v>
      </c>
      <c r="CH250" s="172" t="e">
        <v>#NAME?</v>
      </c>
      <c r="CI250" s="173" t="e">
        <v>#NAME?</v>
      </c>
      <c r="CJ250" s="173"/>
      <c r="CK250" s="172" t="e">
        <v>#NAME?</v>
      </c>
      <c r="CL250" s="172" t="e">
        <v>#NAME?</v>
      </c>
      <c r="CM250" s="173" t="e">
        <f t="shared" si="123"/>
        <v>#NAME?</v>
      </c>
      <c r="CN250" s="172">
        <f t="shared" si="124"/>
        <v>34.666666666666664</v>
      </c>
      <c r="CO250" s="173">
        <f t="shared" si="108"/>
        <v>0</v>
      </c>
      <c r="CP250" s="174">
        <f t="shared" si="125"/>
        <v>5</v>
      </c>
      <c r="CQ250" s="172" t="e">
        <f t="shared" si="132"/>
        <v>#NAME?</v>
      </c>
      <c r="CR250" s="173"/>
      <c r="CS250" s="175" t="e">
        <f t="shared" si="126"/>
        <v>#NAME?</v>
      </c>
      <c r="CT250" s="173" t="e">
        <f t="shared" si="127"/>
        <v>#NAME?</v>
      </c>
      <c r="CU250" s="173" t="e">
        <f t="shared" si="128"/>
        <v>#NAME?</v>
      </c>
      <c r="CV250" s="172" t="e">
        <f t="shared" si="129"/>
        <v>#NAME?</v>
      </c>
      <c r="CW250" s="173" t="e">
        <v>#NAME?</v>
      </c>
      <c r="CX250" s="173" t="e">
        <f t="shared" si="130"/>
        <v>#NAME?</v>
      </c>
      <c r="CY250" s="176">
        <f t="shared" si="131"/>
        <v>0</v>
      </c>
      <c r="CZ250" s="181" t="e">
        <f t="shared" si="101"/>
        <v>#NAME?</v>
      </c>
      <c r="DA250" s="182" t="e">
        <f t="shared" si="102"/>
        <v>#NAME?</v>
      </c>
      <c r="DB250" s="183" t="e">
        <f t="shared" si="103"/>
        <v>#NAME?</v>
      </c>
      <c r="DF250" s="180" t="e">
        <f t="shared" si="133"/>
        <v>#NAME?</v>
      </c>
    </row>
    <row r="251" spans="1:110">
      <c r="A251" s="73" t="s">
        <v>6</v>
      </c>
      <c r="B251" s="60" t="s">
        <v>699</v>
      </c>
      <c r="C251" s="61" t="s">
        <v>700</v>
      </c>
      <c r="D251" s="62">
        <v>21136</v>
      </c>
      <c r="E251" s="64">
        <v>0</v>
      </c>
      <c r="F251" s="65">
        <v>42347</v>
      </c>
      <c r="G251" s="66" t="s">
        <v>590</v>
      </c>
      <c r="H251" s="66" t="s">
        <v>113</v>
      </c>
      <c r="I251" s="67" t="s">
        <v>122</v>
      </c>
      <c r="J251" s="67" t="s">
        <v>119</v>
      </c>
      <c r="K251" s="67">
        <v>0</v>
      </c>
      <c r="L251" s="67" t="s">
        <v>117</v>
      </c>
      <c r="M251" s="67">
        <v>1</v>
      </c>
      <c r="N251" s="67"/>
      <c r="O251" s="68" t="s">
        <v>118</v>
      </c>
      <c r="P251" s="69" t="s">
        <v>119</v>
      </c>
      <c r="Q251" s="69"/>
      <c r="R251" s="70">
        <v>0</v>
      </c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70"/>
      <c r="BB251" s="155">
        <f t="shared" si="110"/>
        <v>28</v>
      </c>
      <c r="BC251" s="156">
        <v>28</v>
      </c>
      <c r="BD251" s="157">
        <f t="shared" si="111"/>
        <v>0</v>
      </c>
      <c r="BE251" s="155">
        <f t="shared" si="112"/>
        <v>0</v>
      </c>
      <c r="BF251" s="157">
        <f t="shared" si="113"/>
        <v>0</v>
      </c>
      <c r="BG251" s="155">
        <f t="shared" si="114"/>
        <v>0</v>
      </c>
      <c r="BH251" s="155"/>
      <c r="BI251" s="157">
        <f t="shared" si="104"/>
        <v>224</v>
      </c>
      <c r="BJ251" s="157"/>
      <c r="BK251" s="157"/>
      <c r="BL251" s="157"/>
      <c r="BM251" s="161" t="e">
        <v>#NAME?</v>
      </c>
      <c r="BN251" s="162" t="e">
        <f t="shared" si="115"/>
        <v>#NAME?</v>
      </c>
      <c r="BO251" s="163">
        <f t="shared" si="116"/>
        <v>0</v>
      </c>
      <c r="BP251" s="164" t="e">
        <f t="shared" si="117"/>
        <v>#NAME?</v>
      </c>
      <c r="BQ251" s="165" t="e">
        <v>#NAME?</v>
      </c>
      <c r="BR251" s="166"/>
      <c r="BS251" s="167" t="str">
        <f t="shared" si="118"/>
        <v xml:space="preserve"> </v>
      </c>
      <c r="BT251" s="168" t="str">
        <f t="shared" si="119"/>
        <v/>
      </c>
      <c r="BU251" s="168" t="str">
        <f t="shared" si="105"/>
        <v/>
      </c>
      <c r="BV251" s="168" t="str">
        <f t="shared" si="106"/>
        <v/>
      </c>
      <c r="BW251" s="169" t="str">
        <f t="shared" si="107"/>
        <v/>
      </c>
      <c r="BX251" s="165" t="e">
        <v>#NAME?</v>
      </c>
      <c r="BY251" s="157"/>
      <c r="BZ251" s="170" t="e">
        <v>#NAME?</v>
      </c>
      <c r="CA251" s="170" t="e">
        <v>#NAME?</v>
      </c>
      <c r="CB251" s="157"/>
      <c r="CC251" s="170" t="e">
        <v>#NAME?</v>
      </c>
      <c r="CD251" s="171" t="e">
        <f t="shared" si="120"/>
        <v>#NAME?</v>
      </c>
      <c r="CE251" s="157" t="e">
        <f t="shared" si="121"/>
        <v>#NAME?</v>
      </c>
      <c r="CF251" s="165" t="e">
        <f t="shared" si="122"/>
        <v>#NAME?</v>
      </c>
      <c r="CG251" s="172" t="e">
        <v>#NAME?</v>
      </c>
      <c r="CH251" s="172" t="e">
        <v>#NAME?</v>
      </c>
      <c r="CI251" s="173" t="e">
        <v>#NAME?</v>
      </c>
      <c r="CJ251" s="173"/>
      <c r="CK251" s="172" t="e">
        <v>#NAME?</v>
      </c>
      <c r="CL251" s="172" t="e">
        <v>#NAME?</v>
      </c>
      <c r="CM251" s="173" t="e">
        <f t="shared" si="123"/>
        <v>#NAME?</v>
      </c>
      <c r="CN251" s="172">
        <f t="shared" si="124"/>
        <v>37.333333333333329</v>
      </c>
      <c r="CO251" s="173">
        <f t="shared" si="108"/>
        <v>0</v>
      </c>
      <c r="CP251" s="174">
        <f t="shared" si="125"/>
        <v>5</v>
      </c>
      <c r="CQ251" s="172" t="e">
        <f t="shared" si="132"/>
        <v>#NAME?</v>
      </c>
      <c r="CR251" s="173"/>
      <c r="CS251" s="175" t="e">
        <f t="shared" si="126"/>
        <v>#NAME?</v>
      </c>
      <c r="CT251" s="173" t="e">
        <f t="shared" si="127"/>
        <v>#NAME?</v>
      </c>
      <c r="CU251" s="173" t="e">
        <f t="shared" si="128"/>
        <v>#NAME?</v>
      </c>
      <c r="CV251" s="172" t="e">
        <f t="shared" si="129"/>
        <v>#NAME?</v>
      </c>
      <c r="CW251" s="173" t="e">
        <v>#NAME?</v>
      </c>
      <c r="CX251" s="173" t="e">
        <f t="shared" si="130"/>
        <v>#NAME?</v>
      </c>
      <c r="CY251" s="176">
        <f t="shared" si="131"/>
        <v>0</v>
      </c>
      <c r="CZ251" s="181" t="e">
        <f t="shared" si="101"/>
        <v>#NAME?</v>
      </c>
      <c r="DA251" s="182" t="e">
        <f t="shared" si="102"/>
        <v>#NAME?</v>
      </c>
      <c r="DB251" s="183" t="e">
        <f t="shared" si="103"/>
        <v>#NAME?</v>
      </c>
      <c r="DF251" s="180" t="e">
        <f t="shared" si="133"/>
        <v>#NAME?</v>
      </c>
    </row>
    <row r="252" spans="1:110">
      <c r="A252" s="73" t="s">
        <v>6</v>
      </c>
      <c r="B252" s="60" t="s">
        <v>701</v>
      </c>
      <c r="C252" s="61" t="s">
        <v>702</v>
      </c>
      <c r="D252" s="62">
        <v>33831</v>
      </c>
      <c r="E252" s="64">
        <v>0</v>
      </c>
      <c r="F252" s="65">
        <v>42354</v>
      </c>
      <c r="G252" s="66" t="s">
        <v>590</v>
      </c>
      <c r="H252" s="66" t="s">
        <v>137</v>
      </c>
      <c r="I252" s="67" t="s">
        <v>122</v>
      </c>
      <c r="J252" s="67" t="s">
        <v>119</v>
      </c>
      <c r="K252" s="67">
        <v>0</v>
      </c>
      <c r="L252" s="67" t="s">
        <v>117</v>
      </c>
      <c r="M252" s="67">
        <v>1</v>
      </c>
      <c r="N252" s="67"/>
      <c r="O252" s="68" t="s">
        <v>118</v>
      </c>
      <c r="P252" s="69" t="s">
        <v>119</v>
      </c>
      <c r="Q252" s="69"/>
      <c r="R252" s="70">
        <v>0</v>
      </c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70"/>
      <c r="BB252" s="155">
        <f t="shared" si="110"/>
        <v>25</v>
      </c>
      <c r="BC252" s="156">
        <v>25</v>
      </c>
      <c r="BD252" s="157">
        <f t="shared" si="111"/>
        <v>0</v>
      </c>
      <c r="BE252" s="155">
        <f t="shared" si="112"/>
        <v>0</v>
      </c>
      <c r="BF252" s="157">
        <f t="shared" si="113"/>
        <v>0</v>
      </c>
      <c r="BG252" s="155">
        <f t="shared" si="114"/>
        <v>0</v>
      </c>
      <c r="BH252" s="155"/>
      <c r="BI252" s="157">
        <f t="shared" si="104"/>
        <v>200</v>
      </c>
      <c r="BJ252" s="157"/>
      <c r="BK252" s="157"/>
      <c r="BL252" s="157"/>
      <c r="BM252" s="161" t="e">
        <v>#NAME?</v>
      </c>
      <c r="BN252" s="162" t="e">
        <f t="shared" si="115"/>
        <v>#NAME?</v>
      </c>
      <c r="BO252" s="163">
        <f t="shared" si="116"/>
        <v>0</v>
      </c>
      <c r="BP252" s="164" t="e">
        <f t="shared" si="117"/>
        <v>#NAME?</v>
      </c>
      <c r="BQ252" s="165" t="e">
        <v>#NAME?</v>
      </c>
      <c r="BR252" s="166"/>
      <c r="BS252" s="167" t="str">
        <f t="shared" si="118"/>
        <v xml:space="preserve"> </v>
      </c>
      <c r="BT252" s="168" t="str">
        <f t="shared" si="119"/>
        <v/>
      </c>
      <c r="BU252" s="168" t="str">
        <f t="shared" si="105"/>
        <v/>
      </c>
      <c r="BV252" s="168" t="str">
        <f t="shared" si="106"/>
        <v/>
      </c>
      <c r="BW252" s="169" t="str">
        <f t="shared" si="107"/>
        <v/>
      </c>
      <c r="BX252" s="165" t="e">
        <v>#NAME?</v>
      </c>
      <c r="BY252" s="157"/>
      <c r="BZ252" s="170" t="e">
        <v>#NAME?</v>
      </c>
      <c r="CA252" s="170" t="e">
        <v>#NAME?</v>
      </c>
      <c r="CB252" s="157"/>
      <c r="CC252" s="170" t="e">
        <v>#NAME?</v>
      </c>
      <c r="CD252" s="171" t="e">
        <f t="shared" si="120"/>
        <v>#NAME?</v>
      </c>
      <c r="CE252" s="157" t="e">
        <f t="shared" si="121"/>
        <v>#NAME?</v>
      </c>
      <c r="CF252" s="165" t="e">
        <f t="shared" si="122"/>
        <v>#NAME?</v>
      </c>
      <c r="CG252" s="172" t="e">
        <v>#NAME?</v>
      </c>
      <c r="CH252" s="172" t="e">
        <v>#NAME?</v>
      </c>
      <c r="CI252" s="173" t="e">
        <v>#NAME?</v>
      </c>
      <c r="CJ252" s="173"/>
      <c r="CK252" s="172" t="e">
        <v>#NAME?</v>
      </c>
      <c r="CL252" s="172" t="e">
        <v>#NAME?</v>
      </c>
      <c r="CM252" s="173" t="e">
        <f t="shared" si="123"/>
        <v>#NAME?</v>
      </c>
      <c r="CN252" s="172">
        <f t="shared" si="124"/>
        <v>33.333333333333329</v>
      </c>
      <c r="CO252" s="173">
        <f t="shared" si="108"/>
        <v>0</v>
      </c>
      <c r="CP252" s="174">
        <f t="shared" si="125"/>
        <v>5</v>
      </c>
      <c r="CQ252" s="172" t="e">
        <f t="shared" si="132"/>
        <v>#NAME?</v>
      </c>
      <c r="CR252" s="173"/>
      <c r="CS252" s="175" t="e">
        <f t="shared" si="126"/>
        <v>#NAME?</v>
      </c>
      <c r="CT252" s="173" t="e">
        <f t="shared" si="127"/>
        <v>#NAME?</v>
      </c>
      <c r="CU252" s="173" t="e">
        <f t="shared" si="128"/>
        <v>#NAME?</v>
      </c>
      <c r="CV252" s="172" t="e">
        <f t="shared" si="129"/>
        <v>#NAME?</v>
      </c>
      <c r="CW252" s="173" t="e">
        <v>#NAME?</v>
      </c>
      <c r="CX252" s="173" t="e">
        <f t="shared" si="130"/>
        <v>#NAME?</v>
      </c>
      <c r="CY252" s="176">
        <f t="shared" si="131"/>
        <v>0</v>
      </c>
      <c r="CZ252" s="181" t="e">
        <f t="shared" si="101"/>
        <v>#NAME?</v>
      </c>
      <c r="DA252" s="182" t="e">
        <f t="shared" si="102"/>
        <v>#NAME?</v>
      </c>
      <c r="DB252" s="183" t="e">
        <f t="shared" si="103"/>
        <v>#NAME?</v>
      </c>
      <c r="DF252" s="180" t="e">
        <f t="shared" si="133"/>
        <v>#NAME?</v>
      </c>
    </row>
    <row r="253" spans="1:110">
      <c r="A253" s="73" t="s">
        <v>6</v>
      </c>
      <c r="B253" s="60" t="s">
        <v>703</v>
      </c>
      <c r="C253" s="61" t="s">
        <v>704</v>
      </c>
      <c r="D253" s="62">
        <v>28393</v>
      </c>
      <c r="E253" s="64">
        <v>0</v>
      </c>
      <c r="F253" s="65">
        <v>42338</v>
      </c>
      <c r="G253" s="66" t="s">
        <v>112</v>
      </c>
      <c r="H253" s="66" t="s">
        <v>125</v>
      </c>
      <c r="I253" s="67" t="s">
        <v>122</v>
      </c>
      <c r="J253" s="67" t="s">
        <v>119</v>
      </c>
      <c r="K253" s="67">
        <v>0</v>
      </c>
      <c r="L253" s="67" t="s">
        <v>117</v>
      </c>
      <c r="M253" s="67">
        <v>1</v>
      </c>
      <c r="N253" s="67"/>
      <c r="O253" s="68" t="s">
        <v>118</v>
      </c>
      <c r="P253" s="69" t="s">
        <v>119</v>
      </c>
      <c r="Q253" s="69"/>
      <c r="R253" s="70">
        <v>0</v>
      </c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70"/>
      <c r="AV253" s="70"/>
      <c r="AW253" s="70"/>
      <c r="AX253" s="70"/>
      <c r="AY253" s="70"/>
      <c r="AZ253" s="70"/>
      <c r="BA253" s="70"/>
      <c r="BB253" s="155">
        <f t="shared" si="110"/>
        <v>25</v>
      </c>
      <c r="BC253" s="156">
        <v>25</v>
      </c>
      <c r="BD253" s="157">
        <f t="shared" si="111"/>
        <v>0</v>
      </c>
      <c r="BE253" s="155">
        <f t="shared" si="112"/>
        <v>0</v>
      </c>
      <c r="BF253" s="157">
        <f t="shared" si="113"/>
        <v>0</v>
      </c>
      <c r="BG253" s="155">
        <f t="shared" si="114"/>
        <v>0</v>
      </c>
      <c r="BH253" s="155"/>
      <c r="BI253" s="157">
        <f t="shared" si="104"/>
        <v>200</v>
      </c>
      <c r="BJ253" s="157"/>
      <c r="BK253" s="157"/>
      <c r="BL253" s="157"/>
      <c r="BM253" s="161" t="e">
        <v>#NAME?</v>
      </c>
      <c r="BN253" s="162" t="e">
        <f t="shared" si="115"/>
        <v>#NAME?</v>
      </c>
      <c r="BO253" s="163">
        <f t="shared" si="116"/>
        <v>0</v>
      </c>
      <c r="BP253" s="164" t="e">
        <f t="shared" si="117"/>
        <v>#NAME?</v>
      </c>
      <c r="BQ253" s="165" t="e">
        <v>#NAME?</v>
      </c>
      <c r="BR253" s="166"/>
      <c r="BS253" s="167" t="str">
        <f t="shared" si="118"/>
        <v xml:space="preserve"> </v>
      </c>
      <c r="BT253" s="168" t="str">
        <f t="shared" si="119"/>
        <v/>
      </c>
      <c r="BU253" s="168" t="str">
        <f t="shared" si="105"/>
        <v/>
      </c>
      <c r="BV253" s="168" t="str">
        <f t="shared" si="106"/>
        <v/>
      </c>
      <c r="BW253" s="169" t="str">
        <f t="shared" si="107"/>
        <v/>
      </c>
      <c r="BX253" s="165" t="e">
        <v>#NAME?</v>
      </c>
      <c r="BY253" s="157"/>
      <c r="BZ253" s="170" t="e">
        <v>#NAME?</v>
      </c>
      <c r="CA253" s="170" t="e">
        <v>#NAME?</v>
      </c>
      <c r="CB253" s="157"/>
      <c r="CC253" s="170" t="e">
        <v>#NAME?</v>
      </c>
      <c r="CD253" s="171" t="e">
        <f t="shared" si="120"/>
        <v>#NAME?</v>
      </c>
      <c r="CE253" s="157" t="e">
        <f t="shared" si="121"/>
        <v>#NAME?</v>
      </c>
      <c r="CF253" s="165" t="e">
        <f t="shared" si="122"/>
        <v>#NAME?</v>
      </c>
      <c r="CG253" s="172" t="e">
        <v>#NAME?</v>
      </c>
      <c r="CH253" s="172" t="e">
        <v>#NAME?</v>
      </c>
      <c r="CI253" s="173" t="e">
        <v>#NAME?</v>
      </c>
      <c r="CJ253" s="173"/>
      <c r="CK253" s="172" t="e">
        <v>#NAME?</v>
      </c>
      <c r="CL253" s="172" t="e">
        <v>#NAME?</v>
      </c>
      <c r="CM253" s="173" t="e">
        <f t="shared" si="123"/>
        <v>#NAME?</v>
      </c>
      <c r="CN253" s="172">
        <f t="shared" si="124"/>
        <v>33.333333333333329</v>
      </c>
      <c r="CO253" s="173">
        <f t="shared" si="108"/>
        <v>0</v>
      </c>
      <c r="CP253" s="174">
        <f t="shared" si="125"/>
        <v>5</v>
      </c>
      <c r="CQ253" s="172" t="e">
        <f t="shared" si="132"/>
        <v>#NAME?</v>
      </c>
      <c r="CR253" s="173"/>
      <c r="CS253" s="175" t="e">
        <f t="shared" si="126"/>
        <v>#NAME?</v>
      </c>
      <c r="CT253" s="173" t="e">
        <f t="shared" si="127"/>
        <v>#NAME?</v>
      </c>
      <c r="CU253" s="173" t="e">
        <f t="shared" si="128"/>
        <v>#NAME?</v>
      </c>
      <c r="CV253" s="172" t="e">
        <f t="shared" si="129"/>
        <v>#NAME?</v>
      </c>
      <c r="CW253" s="173" t="e">
        <v>#NAME?</v>
      </c>
      <c r="CX253" s="173" t="e">
        <f t="shared" si="130"/>
        <v>#NAME?</v>
      </c>
      <c r="CY253" s="176">
        <f t="shared" si="131"/>
        <v>0</v>
      </c>
      <c r="CZ253" s="181" t="e">
        <f t="shared" si="101"/>
        <v>#NAME?</v>
      </c>
      <c r="DA253" s="182" t="e">
        <f t="shared" si="102"/>
        <v>#NAME?</v>
      </c>
      <c r="DB253" s="183" t="e">
        <f t="shared" si="103"/>
        <v>#NAME?</v>
      </c>
      <c r="DF253" s="180" t="e">
        <f t="shared" si="133"/>
        <v>#NAME?</v>
      </c>
    </row>
    <row r="254" spans="1:110">
      <c r="A254" s="73" t="s">
        <v>6</v>
      </c>
      <c r="B254" s="60" t="s">
        <v>705</v>
      </c>
      <c r="C254" s="61" t="s">
        <v>706</v>
      </c>
      <c r="D254" s="62">
        <v>32888</v>
      </c>
      <c r="E254" s="64">
        <v>0</v>
      </c>
      <c r="F254" s="65">
        <v>42345</v>
      </c>
      <c r="G254" s="66" t="s">
        <v>590</v>
      </c>
      <c r="H254" s="66" t="s">
        <v>113</v>
      </c>
      <c r="I254" s="67" t="s">
        <v>122</v>
      </c>
      <c r="J254" s="67" t="s">
        <v>119</v>
      </c>
      <c r="K254" s="67">
        <v>0</v>
      </c>
      <c r="L254" s="67" t="s">
        <v>117</v>
      </c>
      <c r="M254" s="67">
        <v>1</v>
      </c>
      <c r="N254" s="67"/>
      <c r="O254" s="68" t="s">
        <v>118</v>
      </c>
      <c r="P254" s="69" t="s">
        <v>119</v>
      </c>
      <c r="Q254" s="69"/>
      <c r="R254" s="70">
        <v>0</v>
      </c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155">
        <f t="shared" si="110"/>
        <v>26</v>
      </c>
      <c r="BC254" s="156">
        <v>26</v>
      </c>
      <c r="BD254" s="157">
        <f t="shared" si="111"/>
        <v>0</v>
      </c>
      <c r="BE254" s="155">
        <f t="shared" si="112"/>
        <v>0</v>
      </c>
      <c r="BF254" s="157">
        <f t="shared" si="113"/>
        <v>0</v>
      </c>
      <c r="BG254" s="155">
        <f t="shared" si="114"/>
        <v>0</v>
      </c>
      <c r="BH254" s="155"/>
      <c r="BI254" s="157">
        <f t="shared" si="104"/>
        <v>208</v>
      </c>
      <c r="BJ254" s="157"/>
      <c r="BK254" s="157"/>
      <c r="BL254" s="157"/>
      <c r="BM254" s="161" t="e">
        <v>#NAME?</v>
      </c>
      <c r="BN254" s="162" t="e">
        <f t="shared" si="115"/>
        <v>#NAME?</v>
      </c>
      <c r="BO254" s="163">
        <f t="shared" si="116"/>
        <v>0</v>
      </c>
      <c r="BP254" s="164" t="e">
        <f t="shared" si="117"/>
        <v>#NAME?</v>
      </c>
      <c r="BQ254" s="165" t="e">
        <v>#NAME?</v>
      </c>
      <c r="BR254" s="166"/>
      <c r="BS254" s="167" t="str">
        <f t="shared" si="118"/>
        <v xml:space="preserve"> </v>
      </c>
      <c r="BT254" s="168" t="str">
        <f t="shared" si="119"/>
        <v/>
      </c>
      <c r="BU254" s="168" t="str">
        <f t="shared" si="105"/>
        <v/>
      </c>
      <c r="BV254" s="168" t="str">
        <f t="shared" si="106"/>
        <v/>
      </c>
      <c r="BW254" s="169" t="str">
        <f t="shared" si="107"/>
        <v/>
      </c>
      <c r="BX254" s="165" t="e">
        <v>#NAME?</v>
      </c>
      <c r="BY254" s="157"/>
      <c r="BZ254" s="170" t="e">
        <v>#NAME?</v>
      </c>
      <c r="CA254" s="170" t="e">
        <v>#NAME?</v>
      </c>
      <c r="CB254" s="157"/>
      <c r="CC254" s="170" t="e">
        <v>#NAME?</v>
      </c>
      <c r="CD254" s="171" t="e">
        <f t="shared" si="120"/>
        <v>#NAME?</v>
      </c>
      <c r="CE254" s="157" t="e">
        <f t="shared" si="121"/>
        <v>#NAME?</v>
      </c>
      <c r="CF254" s="165" t="e">
        <f t="shared" si="122"/>
        <v>#NAME?</v>
      </c>
      <c r="CG254" s="172" t="e">
        <v>#NAME?</v>
      </c>
      <c r="CH254" s="172" t="e">
        <v>#NAME?</v>
      </c>
      <c r="CI254" s="173" t="e">
        <v>#NAME?</v>
      </c>
      <c r="CJ254" s="173"/>
      <c r="CK254" s="172" t="e">
        <v>#NAME?</v>
      </c>
      <c r="CL254" s="172" t="e">
        <v>#NAME?</v>
      </c>
      <c r="CM254" s="173" t="e">
        <f t="shared" si="123"/>
        <v>#NAME?</v>
      </c>
      <c r="CN254" s="172">
        <f t="shared" si="124"/>
        <v>34.666666666666664</v>
      </c>
      <c r="CO254" s="173">
        <f t="shared" si="108"/>
        <v>0</v>
      </c>
      <c r="CP254" s="174">
        <f t="shared" si="125"/>
        <v>5</v>
      </c>
      <c r="CQ254" s="172" t="e">
        <f t="shared" si="132"/>
        <v>#NAME?</v>
      </c>
      <c r="CR254" s="173"/>
      <c r="CS254" s="175" t="e">
        <f t="shared" si="126"/>
        <v>#NAME?</v>
      </c>
      <c r="CT254" s="173" t="e">
        <f t="shared" si="127"/>
        <v>#NAME?</v>
      </c>
      <c r="CU254" s="173" t="e">
        <f t="shared" si="128"/>
        <v>#NAME?</v>
      </c>
      <c r="CV254" s="172" t="e">
        <f t="shared" si="129"/>
        <v>#NAME?</v>
      </c>
      <c r="CW254" s="173" t="e">
        <v>#NAME?</v>
      </c>
      <c r="CX254" s="173" t="e">
        <f t="shared" si="130"/>
        <v>#NAME?</v>
      </c>
      <c r="CY254" s="176">
        <f t="shared" si="131"/>
        <v>0</v>
      </c>
      <c r="CZ254" s="181" t="e">
        <f t="shared" si="101"/>
        <v>#NAME?</v>
      </c>
      <c r="DA254" s="182" t="e">
        <f t="shared" si="102"/>
        <v>#NAME?</v>
      </c>
      <c r="DB254" s="183" t="e">
        <f t="shared" si="103"/>
        <v>#NAME?</v>
      </c>
      <c r="DF254" s="180" t="e">
        <f t="shared" si="133"/>
        <v>#NAME?</v>
      </c>
    </row>
    <row r="255" spans="1:110">
      <c r="A255" s="73" t="s">
        <v>6</v>
      </c>
      <c r="B255" s="60" t="s">
        <v>707</v>
      </c>
      <c r="C255" s="61" t="s">
        <v>708</v>
      </c>
      <c r="D255" s="62">
        <v>26517</v>
      </c>
      <c r="E255" s="64">
        <v>0</v>
      </c>
      <c r="F255" s="65">
        <v>42338</v>
      </c>
      <c r="G255" s="66" t="s">
        <v>112</v>
      </c>
      <c r="H255" s="66" t="s">
        <v>113</v>
      </c>
      <c r="I255" s="67" t="s">
        <v>122</v>
      </c>
      <c r="J255" s="67" t="s">
        <v>119</v>
      </c>
      <c r="K255" s="67">
        <v>0</v>
      </c>
      <c r="L255" s="67" t="s">
        <v>117</v>
      </c>
      <c r="M255" s="67">
        <v>1</v>
      </c>
      <c r="N255" s="67"/>
      <c r="O255" s="68" t="s">
        <v>118</v>
      </c>
      <c r="P255" s="69" t="s">
        <v>119</v>
      </c>
      <c r="Q255" s="69"/>
      <c r="R255" s="70">
        <v>0</v>
      </c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70"/>
      <c r="BB255" s="155">
        <f t="shared" si="110"/>
        <v>27</v>
      </c>
      <c r="BC255" s="156">
        <v>27</v>
      </c>
      <c r="BD255" s="157">
        <f t="shared" si="111"/>
        <v>0</v>
      </c>
      <c r="BE255" s="155">
        <f t="shared" si="112"/>
        <v>0</v>
      </c>
      <c r="BF255" s="157">
        <f t="shared" si="113"/>
        <v>0</v>
      </c>
      <c r="BG255" s="155">
        <f t="shared" si="114"/>
        <v>0</v>
      </c>
      <c r="BH255" s="155"/>
      <c r="BI255" s="157">
        <f t="shared" si="104"/>
        <v>216</v>
      </c>
      <c r="BJ255" s="157"/>
      <c r="BK255" s="157"/>
      <c r="BL255" s="157"/>
      <c r="BM255" s="161" t="e">
        <v>#NAME?</v>
      </c>
      <c r="BN255" s="162" t="e">
        <f t="shared" si="115"/>
        <v>#NAME?</v>
      </c>
      <c r="BO255" s="163">
        <f t="shared" si="116"/>
        <v>0</v>
      </c>
      <c r="BP255" s="164" t="e">
        <f t="shared" si="117"/>
        <v>#NAME?</v>
      </c>
      <c r="BQ255" s="165" t="e">
        <v>#NAME?</v>
      </c>
      <c r="BR255" s="166"/>
      <c r="BS255" s="167" t="str">
        <f t="shared" si="118"/>
        <v xml:space="preserve"> </v>
      </c>
      <c r="BT255" s="168" t="str">
        <f t="shared" si="119"/>
        <v/>
      </c>
      <c r="BU255" s="168" t="str">
        <f t="shared" si="105"/>
        <v/>
      </c>
      <c r="BV255" s="168" t="str">
        <f t="shared" si="106"/>
        <v/>
      </c>
      <c r="BW255" s="169" t="str">
        <f t="shared" si="107"/>
        <v/>
      </c>
      <c r="BX255" s="165" t="e">
        <v>#NAME?</v>
      </c>
      <c r="BY255" s="157"/>
      <c r="BZ255" s="170" t="e">
        <v>#NAME?</v>
      </c>
      <c r="CA255" s="170" t="e">
        <v>#NAME?</v>
      </c>
      <c r="CB255" s="157"/>
      <c r="CC255" s="170" t="e">
        <v>#NAME?</v>
      </c>
      <c r="CD255" s="171" t="e">
        <f t="shared" si="120"/>
        <v>#NAME?</v>
      </c>
      <c r="CE255" s="157" t="e">
        <f t="shared" si="121"/>
        <v>#NAME?</v>
      </c>
      <c r="CF255" s="165" t="e">
        <f t="shared" si="122"/>
        <v>#NAME?</v>
      </c>
      <c r="CG255" s="172" t="e">
        <v>#NAME?</v>
      </c>
      <c r="CH255" s="172" t="e">
        <v>#NAME?</v>
      </c>
      <c r="CI255" s="173" t="e">
        <v>#NAME?</v>
      </c>
      <c r="CJ255" s="173"/>
      <c r="CK255" s="172" t="e">
        <v>#NAME?</v>
      </c>
      <c r="CL255" s="172" t="e">
        <v>#NAME?</v>
      </c>
      <c r="CM255" s="173" t="e">
        <f t="shared" si="123"/>
        <v>#NAME?</v>
      </c>
      <c r="CN255" s="172">
        <f t="shared" si="124"/>
        <v>36</v>
      </c>
      <c r="CO255" s="173">
        <f t="shared" si="108"/>
        <v>0</v>
      </c>
      <c r="CP255" s="174">
        <f t="shared" si="125"/>
        <v>5</v>
      </c>
      <c r="CQ255" s="172" t="e">
        <f t="shared" si="132"/>
        <v>#NAME?</v>
      </c>
      <c r="CR255" s="173"/>
      <c r="CS255" s="175" t="e">
        <f t="shared" si="126"/>
        <v>#NAME?</v>
      </c>
      <c r="CT255" s="173" t="e">
        <f t="shared" si="127"/>
        <v>#NAME?</v>
      </c>
      <c r="CU255" s="173" t="e">
        <f t="shared" si="128"/>
        <v>#NAME?</v>
      </c>
      <c r="CV255" s="172" t="e">
        <f t="shared" si="129"/>
        <v>#NAME?</v>
      </c>
      <c r="CW255" s="173" t="e">
        <v>#NAME?</v>
      </c>
      <c r="CX255" s="173" t="e">
        <f t="shared" si="130"/>
        <v>#NAME?</v>
      </c>
      <c r="CY255" s="176">
        <f t="shared" si="131"/>
        <v>0</v>
      </c>
      <c r="CZ255" s="181" t="e">
        <f t="shared" si="101"/>
        <v>#NAME?</v>
      </c>
      <c r="DA255" s="182" t="e">
        <f t="shared" si="102"/>
        <v>#NAME?</v>
      </c>
      <c r="DB255" s="183" t="e">
        <f t="shared" si="103"/>
        <v>#NAME?</v>
      </c>
      <c r="DF255" s="180" t="e">
        <f t="shared" si="133"/>
        <v>#NAME?</v>
      </c>
    </row>
    <row r="256" spans="1:110">
      <c r="A256" s="73" t="s">
        <v>6</v>
      </c>
      <c r="B256" s="60" t="s">
        <v>709</v>
      </c>
      <c r="C256" s="61" t="s">
        <v>710</v>
      </c>
      <c r="D256" s="62">
        <v>32568</v>
      </c>
      <c r="E256" s="64">
        <v>0</v>
      </c>
      <c r="F256" s="65">
        <v>42353</v>
      </c>
      <c r="G256" s="66" t="s">
        <v>590</v>
      </c>
      <c r="H256" s="66" t="s">
        <v>137</v>
      </c>
      <c r="I256" s="67" t="s">
        <v>122</v>
      </c>
      <c r="J256" s="67" t="s">
        <v>119</v>
      </c>
      <c r="K256" s="67">
        <v>0</v>
      </c>
      <c r="L256" s="67" t="s">
        <v>117</v>
      </c>
      <c r="M256" s="67">
        <v>1</v>
      </c>
      <c r="N256" s="67"/>
      <c r="O256" s="68" t="s">
        <v>118</v>
      </c>
      <c r="P256" s="69" t="s">
        <v>119</v>
      </c>
      <c r="Q256" s="69"/>
      <c r="R256" s="70">
        <v>0</v>
      </c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70"/>
      <c r="BB256" s="155">
        <f t="shared" si="110"/>
        <v>15</v>
      </c>
      <c r="BC256" s="156">
        <v>15</v>
      </c>
      <c r="BD256" s="157">
        <f t="shared" si="111"/>
        <v>0</v>
      </c>
      <c r="BE256" s="155">
        <f t="shared" si="112"/>
        <v>0</v>
      </c>
      <c r="BF256" s="157">
        <f t="shared" si="113"/>
        <v>0</v>
      </c>
      <c r="BG256" s="155">
        <f t="shared" si="114"/>
        <v>0</v>
      </c>
      <c r="BH256" s="155"/>
      <c r="BI256" s="157">
        <f t="shared" si="104"/>
        <v>120</v>
      </c>
      <c r="BJ256" s="157"/>
      <c r="BK256" s="157"/>
      <c r="BL256" s="157"/>
      <c r="BM256" s="161" t="e">
        <v>#NAME?</v>
      </c>
      <c r="BN256" s="162" t="e">
        <f t="shared" si="115"/>
        <v>#NAME?</v>
      </c>
      <c r="BO256" s="163">
        <f t="shared" si="116"/>
        <v>0</v>
      </c>
      <c r="BP256" s="164" t="e">
        <f t="shared" si="117"/>
        <v>#NAME?</v>
      </c>
      <c r="BQ256" s="165" t="e">
        <v>#NAME?</v>
      </c>
      <c r="BR256" s="166"/>
      <c r="BS256" s="167" t="str">
        <f t="shared" si="118"/>
        <v xml:space="preserve"> </v>
      </c>
      <c r="BT256" s="168" t="str">
        <f t="shared" si="119"/>
        <v/>
      </c>
      <c r="BU256" s="168" t="str">
        <f t="shared" si="105"/>
        <v/>
      </c>
      <c r="BV256" s="168" t="str">
        <f t="shared" si="106"/>
        <v/>
      </c>
      <c r="BW256" s="169" t="str">
        <f t="shared" si="107"/>
        <v/>
      </c>
      <c r="BX256" s="165" t="e">
        <v>#NAME?</v>
      </c>
      <c r="BY256" s="157"/>
      <c r="BZ256" s="170" t="e">
        <v>#NAME?</v>
      </c>
      <c r="CA256" s="170" t="e">
        <v>#NAME?</v>
      </c>
      <c r="CB256" s="157"/>
      <c r="CC256" s="170" t="e">
        <v>#NAME?</v>
      </c>
      <c r="CD256" s="171" t="e">
        <f t="shared" si="120"/>
        <v>#NAME?</v>
      </c>
      <c r="CE256" s="157" t="e">
        <f t="shared" si="121"/>
        <v>#NAME?</v>
      </c>
      <c r="CF256" s="165" t="e">
        <f t="shared" si="122"/>
        <v>#NAME?</v>
      </c>
      <c r="CG256" s="172" t="e">
        <v>#NAME?</v>
      </c>
      <c r="CH256" s="172" t="e">
        <v>#NAME?</v>
      </c>
      <c r="CI256" s="173" t="e">
        <v>#NAME?</v>
      </c>
      <c r="CJ256" s="173"/>
      <c r="CK256" s="172" t="e">
        <v>#NAME?</v>
      </c>
      <c r="CL256" s="172" t="e">
        <v>#NAME?</v>
      </c>
      <c r="CM256" s="173" t="e">
        <f t="shared" si="123"/>
        <v>#NAME?</v>
      </c>
      <c r="CN256" s="172">
        <f t="shared" si="124"/>
        <v>20</v>
      </c>
      <c r="CO256" s="173">
        <f t="shared" si="108"/>
        <v>0</v>
      </c>
      <c r="CP256" s="174">
        <f t="shared" si="125"/>
        <v>5</v>
      </c>
      <c r="CQ256" s="172" t="e">
        <f t="shared" si="132"/>
        <v>#NAME?</v>
      </c>
      <c r="CR256" s="173"/>
      <c r="CS256" s="175" t="e">
        <f t="shared" si="126"/>
        <v>#NAME?</v>
      </c>
      <c r="CT256" s="173" t="e">
        <f t="shared" si="127"/>
        <v>#NAME?</v>
      </c>
      <c r="CU256" s="173" t="e">
        <f t="shared" si="128"/>
        <v>#NAME?</v>
      </c>
      <c r="CV256" s="172" t="e">
        <f t="shared" si="129"/>
        <v>#NAME?</v>
      </c>
      <c r="CW256" s="173" t="e">
        <v>#NAME?</v>
      </c>
      <c r="CX256" s="173" t="e">
        <f t="shared" si="130"/>
        <v>#NAME?</v>
      </c>
      <c r="CY256" s="176">
        <f t="shared" si="131"/>
        <v>0</v>
      </c>
      <c r="CZ256" s="181" t="e">
        <f t="shared" si="101"/>
        <v>#NAME?</v>
      </c>
      <c r="DA256" s="182" t="e">
        <f t="shared" si="102"/>
        <v>#NAME?</v>
      </c>
      <c r="DB256" s="183" t="e">
        <f t="shared" si="103"/>
        <v>#NAME?</v>
      </c>
      <c r="DF256" s="180" t="e">
        <f t="shared" si="133"/>
        <v>#NAME?</v>
      </c>
    </row>
    <row r="257" spans="1:110">
      <c r="A257" s="73" t="s">
        <v>6</v>
      </c>
      <c r="B257" s="60" t="s">
        <v>711</v>
      </c>
      <c r="C257" s="61" t="s">
        <v>712</v>
      </c>
      <c r="D257" s="62">
        <v>32894</v>
      </c>
      <c r="E257" s="64">
        <v>0</v>
      </c>
      <c r="F257" s="65">
        <v>42353</v>
      </c>
      <c r="G257" s="66" t="s">
        <v>590</v>
      </c>
      <c r="H257" s="66" t="s">
        <v>137</v>
      </c>
      <c r="I257" s="67" t="s">
        <v>122</v>
      </c>
      <c r="J257" s="67" t="s">
        <v>119</v>
      </c>
      <c r="K257" s="67">
        <v>0</v>
      </c>
      <c r="L257" s="67" t="s">
        <v>117</v>
      </c>
      <c r="M257" s="67">
        <v>1</v>
      </c>
      <c r="N257" s="67"/>
      <c r="O257" s="68" t="s">
        <v>118</v>
      </c>
      <c r="P257" s="69" t="s">
        <v>119</v>
      </c>
      <c r="Q257" s="69"/>
      <c r="R257" s="70">
        <v>0</v>
      </c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70"/>
      <c r="BB257" s="155">
        <f t="shared" si="110"/>
        <v>19</v>
      </c>
      <c r="BC257" s="156">
        <v>19</v>
      </c>
      <c r="BD257" s="157">
        <f t="shared" si="111"/>
        <v>0</v>
      </c>
      <c r="BE257" s="155">
        <f t="shared" si="112"/>
        <v>0</v>
      </c>
      <c r="BF257" s="157">
        <f t="shared" si="113"/>
        <v>0</v>
      </c>
      <c r="BG257" s="155">
        <f t="shared" si="114"/>
        <v>0</v>
      </c>
      <c r="BH257" s="155"/>
      <c r="BI257" s="157">
        <f t="shared" si="104"/>
        <v>152</v>
      </c>
      <c r="BJ257" s="157"/>
      <c r="BK257" s="157"/>
      <c r="BL257" s="157"/>
      <c r="BM257" s="161" t="e">
        <v>#NAME?</v>
      </c>
      <c r="BN257" s="162" t="e">
        <f t="shared" si="115"/>
        <v>#NAME?</v>
      </c>
      <c r="BO257" s="163">
        <f t="shared" si="116"/>
        <v>0</v>
      </c>
      <c r="BP257" s="164" t="e">
        <f t="shared" si="117"/>
        <v>#NAME?</v>
      </c>
      <c r="BQ257" s="165" t="e">
        <v>#NAME?</v>
      </c>
      <c r="BR257" s="166"/>
      <c r="BS257" s="167" t="str">
        <f t="shared" si="118"/>
        <v xml:space="preserve"> </v>
      </c>
      <c r="BT257" s="168" t="str">
        <f t="shared" si="119"/>
        <v/>
      </c>
      <c r="BU257" s="168" t="str">
        <f t="shared" si="105"/>
        <v/>
      </c>
      <c r="BV257" s="168" t="str">
        <f t="shared" si="106"/>
        <v/>
      </c>
      <c r="BW257" s="169" t="str">
        <f t="shared" si="107"/>
        <v/>
      </c>
      <c r="BX257" s="165" t="e">
        <v>#NAME?</v>
      </c>
      <c r="BY257" s="157"/>
      <c r="BZ257" s="170" t="e">
        <v>#NAME?</v>
      </c>
      <c r="CA257" s="170" t="e">
        <v>#NAME?</v>
      </c>
      <c r="CB257" s="157"/>
      <c r="CC257" s="170" t="e">
        <v>#NAME?</v>
      </c>
      <c r="CD257" s="171" t="e">
        <f t="shared" si="120"/>
        <v>#NAME?</v>
      </c>
      <c r="CE257" s="157" t="e">
        <f t="shared" si="121"/>
        <v>#NAME?</v>
      </c>
      <c r="CF257" s="165" t="e">
        <f t="shared" si="122"/>
        <v>#NAME?</v>
      </c>
      <c r="CG257" s="172" t="e">
        <v>#NAME?</v>
      </c>
      <c r="CH257" s="172" t="e">
        <v>#NAME?</v>
      </c>
      <c r="CI257" s="173" t="e">
        <v>#NAME?</v>
      </c>
      <c r="CJ257" s="173"/>
      <c r="CK257" s="172" t="e">
        <v>#NAME?</v>
      </c>
      <c r="CL257" s="172" t="e">
        <v>#NAME?</v>
      </c>
      <c r="CM257" s="173" t="e">
        <f t="shared" si="123"/>
        <v>#NAME?</v>
      </c>
      <c r="CN257" s="172">
        <f t="shared" si="124"/>
        <v>25.333333333333332</v>
      </c>
      <c r="CO257" s="173">
        <f t="shared" si="108"/>
        <v>0</v>
      </c>
      <c r="CP257" s="174">
        <f t="shared" si="125"/>
        <v>5</v>
      </c>
      <c r="CQ257" s="172" t="e">
        <f t="shared" si="132"/>
        <v>#NAME?</v>
      </c>
      <c r="CR257" s="173"/>
      <c r="CS257" s="175" t="e">
        <f t="shared" si="126"/>
        <v>#NAME?</v>
      </c>
      <c r="CT257" s="173" t="e">
        <f t="shared" si="127"/>
        <v>#NAME?</v>
      </c>
      <c r="CU257" s="173" t="e">
        <f t="shared" si="128"/>
        <v>#NAME?</v>
      </c>
      <c r="CV257" s="172" t="e">
        <f t="shared" si="129"/>
        <v>#NAME?</v>
      </c>
      <c r="CW257" s="173" t="e">
        <v>#NAME?</v>
      </c>
      <c r="CX257" s="173" t="e">
        <f t="shared" si="130"/>
        <v>#NAME?</v>
      </c>
      <c r="CY257" s="176">
        <f t="shared" si="131"/>
        <v>0</v>
      </c>
      <c r="CZ257" s="181" t="e">
        <f t="shared" si="101"/>
        <v>#NAME?</v>
      </c>
      <c r="DA257" s="182" t="e">
        <f t="shared" si="102"/>
        <v>#NAME?</v>
      </c>
      <c r="DB257" s="183" t="e">
        <f t="shared" si="103"/>
        <v>#NAME?</v>
      </c>
      <c r="DF257" s="180" t="e">
        <f t="shared" si="133"/>
        <v>#NAME?</v>
      </c>
    </row>
    <row r="258" spans="1:110">
      <c r="A258" s="73" t="s">
        <v>6</v>
      </c>
      <c r="B258" s="60" t="s">
        <v>713</v>
      </c>
      <c r="C258" s="61" t="s">
        <v>714</v>
      </c>
      <c r="D258" s="62">
        <v>23037</v>
      </c>
      <c r="E258" s="64">
        <v>0</v>
      </c>
      <c r="F258" s="65">
        <v>42338</v>
      </c>
      <c r="G258" s="66" t="s">
        <v>112</v>
      </c>
      <c r="H258" s="66" t="s">
        <v>125</v>
      </c>
      <c r="I258" s="67" t="s">
        <v>122</v>
      </c>
      <c r="J258" s="67" t="s">
        <v>119</v>
      </c>
      <c r="K258" s="67">
        <v>0</v>
      </c>
      <c r="L258" s="67" t="s">
        <v>117</v>
      </c>
      <c r="M258" s="67">
        <v>1</v>
      </c>
      <c r="N258" s="67"/>
      <c r="O258" s="68" t="s">
        <v>118</v>
      </c>
      <c r="P258" s="69" t="s">
        <v>119</v>
      </c>
      <c r="Q258" s="69"/>
      <c r="R258" s="70">
        <v>0</v>
      </c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  <c r="AE258" s="70"/>
      <c r="AF258" s="70"/>
      <c r="AG258" s="70"/>
      <c r="AH258" s="70"/>
      <c r="AI258" s="70"/>
      <c r="AJ258" s="70"/>
      <c r="AK258" s="70"/>
      <c r="AL258" s="70"/>
      <c r="AM258" s="70"/>
      <c r="AN258" s="70"/>
      <c r="AO258" s="70"/>
      <c r="AP258" s="70"/>
      <c r="AQ258" s="70"/>
      <c r="AR258" s="70"/>
      <c r="AS258" s="70"/>
      <c r="AT258" s="70"/>
      <c r="AU258" s="70"/>
      <c r="AV258" s="70"/>
      <c r="AW258" s="70"/>
      <c r="AX258" s="70"/>
      <c r="AY258" s="70"/>
      <c r="AZ258" s="70"/>
      <c r="BA258" s="70"/>
      <c r="BB258" s="155">
        <f t="shared" si="110"/>
        <v>26</v>
      </c>
      <c r="BC258" s="156">
        <v>26</v>
      </c>
      <c r="BD258" s="157">
        <f t="shared" si="111"/>
        <v>0</v>
      </c>
      <c r="BE258" s="155">
        <f t="shared" si="112"/>
        <v>0</v>
      </c>
      <c r="BF258" s="157">
        <f t="shared" si="113"/>
        <v>0</v>
      </c>
      <c r="BG258" s="155">
        <f t="shared" si="114"/>
        <v>0</v>
      </c>
      <c r="BH258" s="155"/>
      <c r="BI258" s="157">
        <f t="shared" si="104"/>
        <v>208</v>
      </c>
      <c r="BJ258" s="157"/>
      <c r="BK258" s="157"/>
      <c r="BL258" s="157"/>
      <c r="BM258" s="161" t="e">
        <v>#NAME?</v>
      </c>
      <c r="BN258" s="162" t="e">
        <f t="shared" si="115"/>
        <v>#NAME?</v>
      </c>
      <c r="BO258" s="163">
        <f t="shared" si="116"/>
        <v>0</v>
      </c>
      <c r="BP258" s="164" t="e">
        <f t="shared" si="117"/>
        <v>#NAME?</v>
      </c>
      <c r="BQ258" s="165" t="e">
        <v>#NAME?</v>
      </c>
      <c r="BR258" s="166"/>
      <c r="BS258" s="167" t="str">
        <f t="shared" si="118"/>
        <v xml:space="preserve"> </v>
      </c>
      <c r="BT258" s="168" t="str">
        <f t="shared" si="119"/>
        <v/>
      </c>
      <c r="BU258" s="168" t="str">
        <f t="shared" si="105"/>
        <v/>
      </c>
      <c r="BV258" s="168" t="str">
        <f t="shared" si="106"/>
        <v/>
      </c>
      <c r="BW258" s="169" t="str">
        <f t="shared" si="107"/>
        <v/>
      </c>
      <c r="BX258" s="165" t="e">
        <v>#NAME?</v>
      </c>
      <c r="BY258" s="157"/>
      <c r="BZ258" s="170" t="e">
        <v>#NAME?</v>
      </c>
      <c r="CA258" s="170" t="e">
        <v>#NAME?</v>
      </c>
      <c r="CB258" s="157"/>
      <c r="CC258" s="170" t="e">
        <v>#NAME?</v>
      </c>
      <c r="CD258" s="171" t="e">
        <f t="shared" si="120"/>
        <v>#NAME?</v>
      </c>
      <c r="CE258" s="157" t="e">
        <f t="shared" si="121"/>
        <v>#NAME?</v>
      </c>
      <c r="CF258" s="165" t="e">
        <f t="shared" si="122"/>
        <v>#NAME?</v>
      </c>
      <c r="CG258" s="172" t="e">
        <v>#NAME?</v>
      </c>
      <c r="CH258" s="172" t="e">
        <v>#NAME?</v>
      </c>
      <c r="CI258" s="173" t="e">
        <v>#NAME?</v>
      </c>
      <c r="CJ258" s="173"/>
      <c r="CK258" s="172" t="e">
        <v>#NAME?</v>
      </c>
      <c r="CL258" s="172" t="e">
        <v>#NAME?</v>
      </c>
      <c r="CM258" s="173" t="e">
        <f t="shared" si="123"/>
        <v>#NAME?</v>
      </c>
      <c r="CN258" s="172">
        <f t="shared" si="124"/>
        <v>34.666666666666664</v>
      </c>
      <c r="CO258" s="173">
        <f t="shared" si="108"/>
        <v>0</v>
      </c>
      <c r="CP258" s="174">
        <f t="shared" si="125"/>
        <v>5</v>
      </c>
      <c r="CQ258" s="172" t="e">
        <f t="shared" si="132"/>
        <v>#NAME?</v>
      </c>
      <c r="CR258" s="173"/>
      <c r="CS258" s="175" t="e">
        <f t="shared" si="126"/>
        <v>#NAME?</v>
      </c>
      <c r="CT258" s="173" t="e">
        <f t="shared" si="127"/>
        <v>#NAME?</v>
      </c>
      <c r="CU258" s="173" t="e">
        <f t="shared" si="128"/>
        <v>#NAME?</v>
      </c>
      <c r="CV258" s="172" t="e">
        <f t="shared" si="129"/>
        <v>#NAME?</v>
      </c>
      <c r="CW258" s="173" t="e">
        <v>#NAME?</v>
      </c>
      <c r="CX258" s="173" t="e">
        <f t="shared" si="130"/>
        <v>#NAME?</v>
      </c>
      <c r="CY258" s="176">
        <f t="shared" si="131"/>
        <v>0</v>
      </c>
      <c r="CZ258" s="181" t="e">
        <f t="shared" si="101"/>
        <v>#NAME?</v>
      </c>
      <c r="DA258" s="182" t="e">
        <f t="shared" si="102"/>
        <v>#NAME?</v>
      </c>
      <c r="DB258" s="183" t="e">
        <f t="shared" si="103"/>
        <v>#NAME?</v>
      </c>
      <c r="DF258" s="180" t="e">
        <f t="shared" si="133"/>
        <v>#NAME?</v>
      </c>
    </row>
    <row r="259" spans="1:110">
      <c r="A259" s="73" t="s">
        <v>6</v>
      </c>
      <c r="B259" s="60" t="s">
        <v>715</v>
      </c>
      <c r="C259" s="61" t="s">
        <v>716</v>
      </c>
      <c r="D259" s="62">
        <v>27835</v>
      </c>
      <c r="E259" s="64">
        <v>0</v>
      </c>
      <c r="F259" s="65">
        <v>42345</v>
      </c>
      <c r="G259" s="66" t="s">
        <v>590</v>
      </c>
      <c r="H259" s="66" t="s">
        <v>113</v>
      </c>
      <c r="I259" s="67" t="s">
        <v>114</v>
      </c>
      <c r="J259" s="67" t="s">
        <v>115</v>
      </c>
      <c r="K259" s="67" t="s">
        <v>717</v>
      </c>
      <c r="L259" s="67" t="s">
        <v>117</v>
      </c>
      <c r="M259" s="67">
        <v>1</v>
      </c>
      <c r="N259" s="67"/>
      <c r="O259" s="68" t="s">
        <v>118</v>
      </c>
      <c r="P259" s="69" t="s">
        <v>119</v>
      </c>
      <c r="Q259" s="69"/>
      <c r="R259" s="70">
        <v>0</v>
      </c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  <c r="AE259" s="70"/>
      <c r="AF259" s="70"/>
      <c r="AG259" s="70"/>
      <c r="AH259" s="70"/>
      <c r="AI259" s="70"/>
      <c r="AJ259" s="70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70"/>
      <c r="AV259" s="70"/>
      <c r="AW259" s="70"/>
      <c r="AX259" s="70"/>
      <c r="AY259" s="70"/>
      <c r="AZ259" s="70"/>
      <c r="BA259" s="70"/>
      <c r="BB259" s="155">
        <f t="shared" si="110"/>
        <v>13</v>
      </c>
      <c r="BC259" s="156">
        <v>13</v>
      </c>
      <c r="BD259" s="157">
        <f t="shared" si="111"/>
        <v>0</v>
      </c>
      <c r="BE259" s="155">
        <f t="shared" si="112"/>
        <v>0</v>
      </c>
      <c r="BF259" s="157">
        <f t="shared" si="113"/>
        <v>0</v>
      </c>
      <c r="BG259" s="155">
        <f t="shared" si="114"/>
        <v>0</v>
      </c>
      <c r="BH259" s="155"/>
      <c r="BI259" s="157">
        <f t="shared" si="104"/>
        <v>104</v>
      </c>
      <c r="BJ259" s="157"/>
      <c r="BK259" s="157"/>
      <c r="BL259" s="157"/>
      <c r="BM259" s="161" t="e">
        <v>#NAME?</v>
      </c>
      <c r="BN259" s="162" t="e">
        <f t="shared" si="115"/>
        <v>#NAME?</v>
      </c>
      <c r="BO259" s="163">
        <f t="shared" si="116"/>
        <v>0</v>
      </c>
      <c r="BP259" s="164" t="e">
        <f t="shared" si="117"/>
        <v>#NAME?</v>
      </c>
      <c r="BQ259" s="165" t="e">
        <v>#NAME?</v>
      </c>
      <c r="BR259" s="166"/>
      <c r="BS259" s="167" t="str">
        <f t="shared" si="118"/>
        <v xml:space="preserve"> </v>
      </c>
      <c r="BT259" s="168" t="str">
        <f t="shared" si="119"/>
        <v/>
      </c>
      <c r="BU259" s="168" t="str">
        <f t="shared" si="105"/>
        <v/>
      </c>
      <c r="BV259" s="168" t="str">
        <f t="shared" si="106"/>
        <v/>
      </c>
      <c r="BW259" s="169" t="str">
        <f t="shared" si="107"/>
        <v/>
      </c>
      <c r="BX259" s="165" t="e">
        <v>#NAME?</v>
      </c>
      <c r="BY259" s="157"/>
      <c r="BZ259" s="170" t="e">
        <v>#NAME?</v>
      </c>
      <c r="CA259" s="170" t="e">
        <v>#NAME?</v>
      </c>
      <c r="CB259" s="157"/>
      <c r="CC259" s="170" t="e">
        <v>#NAME?</v>
      </c>
      <c r="CD259" s="171" t="e">
        <f t="shared" si="120"/>
        <v>#NAME?</v>
      </c>
      <c r="CE259" s="157" t="e">
        <f t="shared" si="121"/>
        <v>#NAME?</v>
      </c>
      <c r="CF259" s="165" t="e">
        <f t="shared" si="122"/>
        <v>#NAME?</v>
      </c>
      <c r="CG259" s="172" t="e">
        <v>#NAME?</v>
      </c>
      <c r="CH259" s="172" t="e">
        <v>#NAME?</v>
      </c>
      <c r="CI259" s="173" t="e">
        <v>#NAME?</v>
      </c>
      <c r="CJ259" s="173"/>
      <c r="CK259" s="172" t="e">
        <v>#NAME?</v>
      </c>
      <c r="CL259" s="172" t="e">
        <v>#NAME?</v>
      </c>
      <c r="CM259" s="173" t="e">
        <f t="shared" si="123"/>
        <v>#NAME?</v>
      </c>
      <c r="CN259" s="172">
        <f t="shared" si="124"/>
        <v>17.333333333333332</v>
      </c>
      <c r="CO259" s="173">
        <f t="shared" si="108"/>
        <v>0</v>
      </c>
      <c r="CP259" s="174">
        <f t="shared" si="125"/>
        <v>5</v>
      </c>
      <c r="CQ259" s="172" t="e">
        <f t="shared" si="132"/>
        <v>#NAME?</v>
      </c>
      <c r="CR259" s="173"/>
      <c r="CS259" s="175" t="e">
        <f t="shared" si="126"/>
        <v>#NAME?</v>
      </c>
      <c r="CT259" s="173" t="e">
        <f t="shared" si="127"/>
        <v>#NAME?</v>
      </c>
      <c r="CU259" s="173" t="e">
        <f t="shared" si="128"/>
        <v>#NAME?</v>
      </c>
      <c r="CV259" s="172" t="e">
        <f t="shared" si="129"/>
        <v>#NAME?</v>
      </c>
      <c r="CW259" s="173" t="e">
        <v>#NAME?</v>
      </c>
      <c r="CX259" s="173" t="e">
        <f t="shared" si="130"/>
        <v>#NAME?</v>
      </c>
      <c r="CY259" s="176">
        <f t="shared" si="131"/>
        <v>0</v>
      </c>
      <c r="CZ259" s="181" t="e">
        <f t="shared" si="101"/>
        <v>#NAME?</v>
      </c>
      <c r="DA259" s="182" t="e">
        <f t="shared" si="102"/>
        <v>#NAME?</v>
      </c>
      <c r="DB259" s="183" t="e">
        <f t="shared" si="103"/>
        <v>#NAME?</v>
      </c>
      <c r="DF259" s="180" t="e">
        <f t="shared" si="133"/>
        <v>#NAME?</v>
      </c>
    </row>
    <row r="260" spans="1:110">
      <c r="A260" s="73" t="s">
        <v>6</v>
      </c>
      <c r="B260" s="60" t="s">
        <v>718</v>
      </c>
      <c r="C260" s="61" t="s">
        <v>719</v>
      </c>
      <c r="D260" s="62">
        <v>33564</v>
      </c>
      <c r="E260" s="64">
        <v>0</v>
      </c>
      <c r="F260" s="65">
        <v>42312</v>
      </c>
      <c r="G260" s="66" t="s">
        <v>112</v>
      </c>
      <c r="H260" s="66" t="s">
        <v>113</v>
      </c>
      <c r="I260" s="67" t="s">
        <v>122</v>
      </c>
      <c r="J260" s="67" t="s">
        <v>119</v>
      </c>
      <c r="K260" s="67">
        <v>0</v>
      </c>
      <c r="L260" s="67" t="s">
        <v>117</v>
      </c>
      <c r="M260" s="67">
        <v>1</v>
      </c>
      <c r="N260" s="67"/>
      <c r="O260" s="68" t="s">
        <v>118</v>
      </c>
      <c r="P260" s="69" t="s">
        <v>119</v>
      </c>
      <c r="Q260" s="69"/>
      <c r="R260" s="70">
        <v>0</v>
      </c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70"/>
      <c r="BB260" s="155">
        <f t="shared" si="110"/>
        <v>24</v>
      </c>
      <c r="BC260" s="156">
        <v>24</v>
      </c>
      <c r="BD260" s="157">
        <f t="shared" si="111"/>
        <v>0</v>
      </c>
      <c r="BE260" s="155">
        <f t="shared" si="112"/>
        <v>0</v>
      </c>
      <c r="BF260" s="157">
        <f t="shared" si="113"/>
        <v>0</v>
      </c>
      <c r="BG260" s="155">
        <f t="shared" si="114"/>
        <v>0</v>
      </c>
      <c r="BH260" s="155"/>
      <c r="BI260" s="157">
        <f t="shared" si="104"/>
        <v>192</v>
      </c>
      <c r="BJ260" s="157"/>
      <c r="BK260" s="157"/>
      <c r="BL260" s="157"/>
      <c r="BM260" s="161" t="e">
        <v>#NAME?</v>
      </c>
      <c r="BN260" s="162" t="e">
        <f t="shared" si="115"/>
        <v>#NAME?</v>
      </c>
      <c r="BO260" s="163">
        <f t="shared" si="116"/>
        <v>0</v>
      </c>
      <c r="BP260" s="164" t="e">
        <f t="shared" si="117"/>
        <v>#NAME?</v>
      </c>
      <c r="BQ260" s="165" t="e">
        <v>#NAME?</v>
      </c>
      <c r="BR260" s="166"/>
      <c r="BS260" s="167" t="str">
        <f t="shared" si="118"/>
        <v xml:space="preserve"> </v>
      </c>
      <c r="BT260" s="168" t="str">
        <f t="shared" si="119"/>
        <v/>
      </c>
      <c r="BU260" s="168" t="str">
        <f t="shared" si="105"/>
        <v/>
      </c>
      <c r="BV260" s="168" t="str">
        <f t="shared" si="106"/>
        <v/>
      </c>
      <c r="BW260" s="169" t="str">
        <f t="shared" si="107"/>
        <v/>
      </c>
      <c r="BX260" s="165" t="e">
        <v>#NAME?</v>
      </c>
      <c r="BY260" s="157"/>
      <c r="BZ260" s="170" t="e">
        <v>#NAME?</v>
      </c>
      <c r="CA260" s="170" t="e">
        <v>#NAME?</v>
      </c>
      <c r="CB260" s="157"/>
      <c r="CC260" s="170" t="e">
        <v>#NAME?</v>
      </c>
      <c r="CD260" s="171" t="e">
        <f t="shared" si="120"/>
        <v>#NAME?</v>
      </c>
      <c r="CE260" s="157" t="e">
        <f t="shared" si="121"/>
        <v>#NAME?</v>
      </c>
      <c r="CF260" s="165" t="e">
        <f t="shared" si="122"/>
        <v>#NAME?</v>
      </c>
      <c r="CG260" s="172" t="e">
        <v>#NAME?</v>
      </c>
      <c r="CH260" s="172" t="e">
        <v>#NAME?</v>
      </c>
      <c r="CI260" s="173" t="e">
        <v>#NAME?</v>
      </c>
      <c r="CJ260" s="173"/>
      <c r="CK260" s="172" t="e">
        <v>#NAME?</v>
      </c>
      <c r="CL260" s="172" t="e">
        <v>#NAME?</v>
      </c>
      <c r="CM260" s="173" t="e">
        <f t="shared" si="123"/>
        <v>#NAME?</v>
      </c>
      <c r="CN260" s="172">
        <f t="shared" si="124"/>
        <v>32</v>
      </c>
      <c r="CO260" s="173">
        <f t="shared" si="108"/>
        <v>0</v>
      </c>
      <c r="CP260" s="174">
        <f t="shared" si="125"/>
        <v>5</v>
      </c>
      <c r="CQ260" s="172" t="e">
        <f t="shared" si="132"/>
        <v>#NAME?</v>
      </c>
      <c r="CR260" s="173"/>
      <c r="CS260" s="175" t="e">
        <f t="shared" si="126"/>
        <v>#NAME?</v>
      </c>
      <c r="CT260" s="173" t="e">
        <f t="shared" si="127"/>
        <v>#NAME?</v>
      </c>
      <c r="CU260" s="173" t="e">
        <f t="shared" si="128"/>
        <v>#NAME?</v>
      </c>
      <c r="CV260" s="172" t="e">
        <f t="shared" si="129"/>
        <v>#NAME?</v>
      </c>
      <c r="CW260" s="173" t="e">
        <v>#NAME?</v>
      </c>
      <c r="CX260" s="173" t="e">
        <f t="shared" si="130"/>
        <v>#NAME?</v>
      </c>
      <c r="CY260" s="176">
        <f t="shared" si="131"/>
        <v>0</v>
      </c>
      <c r="CZ260" s="181" t="e">
        <f t="shared" si="101"/>
        <v>#NAME?</v>
      </c>
      <c r="DA260" s="182" t="e">
        <f t="shared" si="102"/>
        <v>#NAME?</v>
      </c>
      <c r="DB260" s="183" t="e">
        <f t="shared" si="103"/>
        <v>#NAME?</v>
      </c>
      <c r="DF260" s="180" t="e">
        <f t="shared" si="133"/>
        <v>#NAME?</v>
      </c>
    </row>
    <row r="261" spans="1:110">
      <c r="A261" s="73" t="s">
        <v>6</v>
      </c>
      <c r="B261" s="60" t="s">
        <v>720</v>
      </c>
      <c r="C261" s="61" t="s">
        <v>721</v>
      </c>
      <c r="D261" s="62">
        <v>34159</v>
      </c>
      <c r="E261" s="64">
        <v>0</v>
      </c>
      <c r="F261" s="65">
        <v>42354</v>
      </c>
      <c r="G261" s="66" t="s">
        <v>590</v>
      </c>
      <c r="H261" s="66" t="s">
        <v>137</v>
      </c>
      <c r="I261" s="67" t="s">
        <v>122</v>
      </c>
      <c r="J261" s="67" t="s">
        <v>119</v>
      </c>
      <c r="K261" s="67">
        <v>0</v>
      </c>
      <c r="L261" s="67" t="s">
        <v>117</v>
      </c>
      <c r="M261" s="67">
        <v>1</v>
      </c>
      <c r="N261" s="67"/>
      <c r="O261" s="68" t="s">
        <v>118</v>
      </c>
      <c r="P261" s="69" t="s">
        <v>119</v>
      </c>
      <c r="Q261" s="69"/>
      <c r="R261" s="70">
        <v>0</v>
      </c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70"/>
      <c r="BB261" s="155">
        <f t="shared" si="110"/>
        <v>16</v>
      </c>
      <c r="BC261" s="156">
        <v>16</v>
      </c>
      <c r="BD261" s="157">
        <f t="shared" si="111"/>
        <v>0</v>
      </c>
      <c r="BE261" s="155">
        <f t="shared" si="112"/>
        <v>0</v>
      </c>
      <c r="BF261" s="157">
        <f t="shared" si="113"/>
        <v>0</v>
      </c>
      <c r="BG261" s="155">
        <f t="shared" si="114"/>
        <v>0</v>
      </c>
      <c r="BH261" s="155"/>
      <c r="BI261" s="157">
        <f t="shared" si="104"/>
        <v>128</v>
      </c>
      <c r="BJ261" s="157"/>
      <c r="BK261" s="157"/>
      <c r="BL261" s="157"/>
      <c r="BM261" s="161" t="e">
        <v>#NAME?</v>
      </c>
      <c r="BN261" s="162" t="e">
        <f t="shared" si="115"/>
        <v>#NAME?</v>
      </c>
      <c r="BO261" s="163">
        <f t="shared" si="116"/>
        <v>0</v>
      </c>
      <c r="BP261" s="164" t="e">
        <f t="shared" si="117"/>
        <v>#NAME?</v>
      </c>
      <c r="BQ261" s="165" t="e">
        <v>#NAME?</v>
      </c>
      <c r="BR261" s="166"/>
      <c r="BS261" s="167" t="str">
        <f t="shared" si="118"/>
        <v xml:space="preserve"> </v>
      </c>
      <c r="BT261" s="168" t="str">
        <f t="shared" si="119"/>
        <v/>
      </c>
      <c r="BU261" s="168" t="str">
        <f t="shared" si="105"/>
        <v/>
      </c>
      <c r="BV261" s="168" t="str">
        <f t="shared" si="106"/>
        <v/>
      </c>
      <c r="BW261" s="169" t="str">
        <f t="shared" si="107"/>
        <v/>
      </c>
      <c r="BX261" s="165" t="e">
        <v>#NAME?</v>
      </c>
      <c r="BY261" s="157"/>
      <c r="BZ261" s="170" t="e">
        <v>#NAME?</v>
      </c>
      <c r="CA261" s="170" t="e">
        <v>#NAME?</v>
      </c>
      <c r="CB261" s="157"/>
      <c r="CC261" s="170" t="e">
        <v>#NAME?</v>
      </c>
      <c r="CD261" s="171" t="e">
        <f t="shared" si="120"/>
        <v>#NAME?</v>
      </c>
      <c r="CE261" s="157" t="e">
        <f t="shared" si="121"/>
        <v>#NAME?</v>
      </c>
      <c r="CF261" s="165" t="e">
        <f t="shared" si="122"/>
        <v>#NAME?</v>
      </c>
      <c r="CG261" s="172" t="e">
        <v>#NAME?</v>
      </c>
      <c r="CH261" s="172" t="e">
        <v>#NAME?</v>
      </c>
      <c r="CI261" s="173" t="e">
        <v>#NAME?</v>
      </c>
      <c r="CJ261" s="173"/>
      <c r="CK261" s="172" t="e">
        <v>#NAME?</v>
      </c>
      <c r="CL261" s="172" t="e">
        <v>#NAME?</v>
      </c>
      <c r="CM261" s="173" t="e">
        <f t="shared" si="123"/>
        <v>#NAME?</v>
      </c>
      <c r="CN261" s="172">
        <f t="shared" si="124"/>
        <v>21.333333333333332</v>
      </c>
      <c r="CO261" s="173">
        <f t="shared" si="108"/>
        <v>0</v>
      </c>
      <c r="CP261" s="174">
        <f t="shared" si="125"/>
        <v>5</v>
      </c>
      <c r="CQ261" s="172" t="e">
        <f t="shared" si="132"/>
        <v>#NAME?</v>
      </c>
      <c r="CR261" s="173"/>
      <c r="CS261" s="175" t="e">
        <f t="shared" si="126"/>
        <v>#NAME?</v>
      </c>
      <c r="CT261" s="173" t="e">
        <f t="shared" si="127"/>
        <v>#NAME?</v>
      </c>
      <c r="CU261" s="173" t="e">
        <f t="shared" si="128"/>
        <v>#NAME?</v>
      </c>
      <c r="CV261" s="172" t="e">
        <f t="shared" si="129"/>
        <v>#NAME?</v>
      </c>
      <c r="CW261" s="173" t="e">
        <v>#NAME?</v>
      </c>
      <c r="CX261" s="173" t="e">
        <f t="shared" si="130"/>
        <v>#NAME?</v>
      </c>
      <c r="CY261" s="176">
        <f t="shared" si="131"/>
        <v>0</v>
      </c>
      <c r="CZ261" s="181" t="e">
        <f t="shared" si="101"/>
        <v>#NAME?</v>
      </c>
      <c r="DA261" s="182" t="e">
        <f t="shared" si="102"/>
        <v>#NAME?</v>
      </c>
      <c r="DB261" s="183" t="e">
        <f t="shared" si="103"/>
        <v>#NAME?</v>
      </c>
      <c r="DF261" s="180" t="e">
        <f t="shared" si="133"/>
        <v>#NAME?</v>
      </c>
    </row>
    <row r="262" spans="1:110">
      <c r="A262" s="73" t="s">
        <v>6</v>
      </c>
      <c r="B262" s="60" t="s">
        <v>722</v>
      </c>
      <c r="C262" s="61" t="s">
        <v>723</v>
      </c>
      <c r="D262" s="62">
        <v>29665</v>
      </c>
      <c r="E262" s="64">
        <v>0</v>
      </c>
      <c r="F262" s="65">
        <v>42335</v>
      </c>
      <c r="G262" s="66" t="s">
        <v>112</v>
      </c>
      <c r="H262" s="66" t="s">
        <v>113</v>
      </c>
      <c r="I262" s="67" t="s">
        <v>122</v>
      </c>
      <c r="J262" s="67" t="s">
        <v>119</v>
      </c>
      <c r="K262" s="67">
        <v>0</v>
      </c>
      <c r="L262" s="67" t="s">
        <v>117</v>
      </c>
      <c r="M262" s="67">
        <v>1</v>
      </c>
      <c r="N262" s="67"/>
      <c r="O262" s="68" t="s">
        <v>118</v>
      </c>
      <c r="P262" s="69" t="s">
        <v>119</v>
      </c>
      <c r="Q262" s="69"/>
      <c r="R262" s="70">
        <v>0</v>
      </c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S262" s="70"/>
      <c r="AT262" s="70"/>
      <c r="AU262" s="70"/>
      <c r="AV262" s="70"/>
      <c r="AW262" s="70"/>
      <c r="AX262" s="70"/>
      <c r="AY262" s="70"/>
      <c r="AZ262" s="70"/>
      <c r="BA262" s="70"/>
      <c r="BB262" s="155">
        <f t="shared" si="110"/>
        <v>26</v>
      </c>
      <c r="BC262" s="156">
        <v>26</v>
      </c>
      <c r="BD262" s="157">
        <f t="shared" si="111"/>
        <v>0</v>
      </c>
      <c r="BE262" s="155">
        <f t="shared" si="112"/>
        <v>0</v>
      </c>
      <c r="BF262" s="157">
        <f t="shared" si="113"/>
        <v>0</v>
      </c>
      <c r="BG262" s="155">
        <f t="shared" si="114"/>
        <v>0</v>
      </c>
      <c r="BH262" s="155"/>
      <c r="BI262" s="157">
        <f t="shared" si="104"/>
        <v>208</v>
      </c>
      <c r="BJ262" s="157"/>
      <c r="BK262" s="157"/>
      <c r="BL262" s="157"/>
      <c r="BM262" s="161" t="e">
        <v>#NAME?</v>
      </c>
      <c r="BN262" s="162" t="e">
        <f t="shared" si="115"/>
        <v>#NAME?</v>
      </c>
      <c r="BO262" s="163">
        <f t="shared" si="116"/>
        <v>0</v>
      </c>
      <c r="BP262" s="164" t="e">
        <f t="shared" si="117"/>
        <v>#NAME?</v>
      </c>
      <c r="BQ262" s="165" t="e">
        <v>#NAME?</v>
      </c>
      <c r="BR262" s="166"/>
      <c r="BS262" s="167" t="str">
        <f t="shared" si="118"/>
        <v xml:space="preserve"> </v>
      </c>
      <c r="BT262" s="168" t="str">
        <f t="shared" si="119"/>
        <v/>
      </c>
      <c r="BU262" s="168" t="str">
        <f t="shared" si="105"/>
        <v/>
      </c>
      <c r="BV262" s="168" t="str">
        <f t="shared" si="106"/>
        <v/>
      </c>
      <c r="BW262" s="169" t="str">
        <f t="shared" si="107"/>
        <v/>
      </c>
      <c r="BX262" s="165" t="e">
        <v>#NAME?</v>
      </c>
      <c r="BY262" s="157"/>
      <c r="BZ262" s="170" t="e">
        <v>#NAME?</v>
      </c>
      <c r="CA262" s="170" t="e">
        <v>#NAME?</v>
      </c>
      <c r="CB262" s="157"/>
      <c r="CC262" s="170" t="e">
        <v>#NAME?</v>
      </c>
      <c r="CD262" s="171" t="e">
        <f t="shared" si="120"/>
        <v>#NAME?</v>
      </c>
      <c r="CE262" s="157" t="e">
        <f t="shared" si="121"/>
        <v>#NAME?</v>
      </c>
      <c r="CF262" s="165" t="e">
        <f t="shared" si="122"/>
        <v>#NAME?</v>
      </c>
      <c r="CG262" s="172" t="e">
        <v>#NAME?</v>
      </c>
      <c r="CH262" s="172" t="e">
        <v>#NAME?</v>
      </c>
      <c r="CI262" s="173" t="e">
        <v>#NAME?</v>
      </c>
      <c r="CJ262" s="173"/>
      <c r="CK262" s="172" t="e">
        <v>#NAME?</v>
      </c>
      <c r="CL262" s="172" t="e">
        <v>#NAME?</v>
      </c>
      <c r="CM262" s="173" t="e">
        <f t="shared" si="123"/>
        <v>#NAME?</v>
      </c>
      <c r="CN262" s="172">
        <f t="shared" si="124"/>
        <v>34.666666666666664</v>
      </c>
      <c r="CO262" s="173">
        <f t="shared" si="108"/>
        <v>0</v>
      </c>
      <c r="CP262" s="174">
        <f t="shared" si="125"/>
        <v>5</v>
      </c>
      <c r="CQ262" s="172" t="e">
        <f t="shared" si="132"/>
        <v>#NAME?</v>
      </c>
      <c r="CR262" s="173"/>
      <c r="CS262" s="175" t="e">
        <f t="shared" si="126"/>
        <v>#NAME?</v>
      </c>
      <c r="CT262" s="173" t="e">
        <f t="shared" si="127"/>
        <v>#NAME?</v>
      </c>
      <c r="CU262" s="173" t="e">
        <f t="shared" si="128"/>
        <v>#NAME?</v>
      </c>
      <c r="CV262" s="172" t="e">
        <f t="shared" si="129"/>
        <v>#NAME?</v>
      </c>
      <c r="CW262" s="173" t="e">
        <v>#NAME?</v>
      </c>
      <c r="CX262" s="173" t="e">
        <f t="shared" si="130"/>
        <v>#NAME?</v>
      </c>
      <c r="CY262" s="176">
        <f t="shared" si="131"/>
        <v>0</v>
      </c>
      <c r="CZ262" s="181" t="e">
        <f t="shared" si="101"/>
        <v>#NAME?</v>
      </c>
      <c r="DA262" s="182" t="e">
        <f t="shared" si="102"/>
        <v>#NAME?</v>
      </c>
      <c r="DB262" s="183" t="e">
        <f t="shared" si="103"/>
        <v>#NAME?</v>
      </c>
      <c r="DF262" s="180" t="e">
        <f t="shared" si="133"/>
        <v>#NAME?</v>
      </c>
    </row>
    <row r="263" spans="1:110">
      <c r="A263" s="73" t="s">
        <v>6</v>
      </c>
      <c r="B263" s="60" t="s">
        <v>724</v>
      </c>
      <c r="C263" s="61" t="s">
        <v>725</v>
      </c>
      <c r="D263" s="62">
        <v>31965</v>
      </c>
      <c r="E263" s="64">
        <v>0</v>
      </c>
      <c r="F263" s="65">
        <v>42347</v>
      </c>
      <c r="G263" s="66" t="s">
        <v>590</v>
      </c>
      <c r="H263" s="66" t="s">
        <v>113</v>
      </c>
      <c r="I263" s="67" t="s">
        <v>122</v>
      </c>
      <c r="J263" s="67" t="s">
        <v>119</v>
      </c>
      <c r="K263" s="67">
        <v>0</v>
      </c>
      <c r="L263" s="67" t="s">
        <v>117</v>
      </c>
      <c r="M263" s="67">
        <v>1</v>
      </c>
      <c r="N263" s="67"/>
      <c r="O263" s="68" t="s">
        <v>118</v>
      </c>
      <c r="P263" s="69" t="s">
        <v>119</v>
      </c>
      <c r="Q263" s="69"/>
      <c r="R263" s="70">
        <v>0</v>
      </c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70"/>
      <c r="BB263" s="155">
        <f t="shared" si="110"/>
        <v>28</v>
      </c>
      <c r="BC263" s="156">
        <v>28</v>
      </c>
      <c r="BD263" s="157">
        <f t="shared" si="111"/>
        <v>0</v>
      </c>
      <c r="BE263" s="155">
        <f t="shared" si="112"/>
        <v>0</v>
      </c>
      <c r="BF263" s="157">
        <f t="shared" si="113"/>
        <v>0</v>
      </c>
      <c r="BG263" s="155">
        <f t="shared" si="114"/>
        <v>0</v>
      </c>
      <c r="BH263" s="155"/>
      <c r="BI263" s="157">
        <f t="shared" si="104"/>
        <v>224</v>
      </c>
      <c r="BJ263" s="157"/>
      <c r="BK263" s="157"/>
      <c r="BL263" s="157"/>
      <c r="BM263" s="161" t="e">
        <v>#NAME?</v>
      </c>
      <c r="BN263" s="162" t="e">
        <f t="shared" si="115"/>
        <v>#NAME?</v>
      </c>
      <c r="BO263" s="163">
        <f t="shared" si="116"/>
        <v>0</v>
      </c>
      <c r="BP263" s="164" t="e">
        <f t="shared" si="117"/>
        <v>#NAME?</v>
      </c>
      <c r="BQ263" s="165" t="e">
        <v>#NAME?</v>
      </c>
      <c r="BR263" s="166"/>
      <c r="BS263" s="167" t="str">
        <f t="shared" si="118"/>
        <v xml:space="preserve"> </v>
      </c>
      <c r="BT263" s="168" t="str">
        <f t="shared" si="119"/>
        <v/>
      </c>
      <c r="BU263" s="168" t="str">
        <f t="shared" si="105"/>
        <v/>
      </c>
      <c r="BV263" s="168" t="str">
        <f t="shared" si="106"/>
        <v/>
      </c>
      <c r="BW263" s="169" t="str">
        <f t="shared" si="107"/>
        <v/>
      </c>
      <c r="BX263" s="165" t="e">
        <v>#NAME?</v>
      </c>
      <c r="BY263" s="157"/>
      <c r="BZ263" s="170" t="e">
        <v>#NAME?</v>
      </c>
      <c r="CA263" s="170" t="e">
        <v>#NAME?</v>
      </c>
      <c r="CB263" s="157"/>
      <c r="CC263" s="170" t="e">
        <v>#NAME?</v>
      </c>
      <c r="CD263" s="171" t="e">
        <f t="shared" si="120"/>
        <v>#NAME?</v>
      </c>
      <c r="CE263" s="157" t="e">
        <f t="shared" si="121"/>
        <v>#NAME?</v>
      </c>
      <c r="CF263" s="165" t="e">
        <f t="shared" si="122"/>
        <v>#NAME?</v>
      </c>
      <c r="CG263" s="172" t="e">
        <v>#NAME?</v>
      </c>
      <c r="CH263" s="172" t="e">
        <v>#NAME?</v>
      </c>
      <c r="CI263" s="173" t="e">
        <v>#NAME?</v>
      </c>
      <c r="CJ263" s="173"/>
      <c r="CK263" s="172" t="e">
        <v>#NAME?</v>
      </c>
      <c r="CL263" s="172" t="e">
        <v>#NAME?</v>
      </c>
      <c r="CM263" s="173" t="e">
        <f t="shared" si="123"/>
        <v>#NAME?</v>
      </c>
      <c r="CN263" s="172">
        <f t="shared" si="124"/>
        <v>37.333333333333329</v>
      </c>
      <c r="CO263" s="173">
        <f t="shared" si="108"/>
        <v>0</v>
      </c>
      <c r="CP263" s="174">
        <f t="shared" si="125"/>
        <v>5</v>
      </c>
      <c r="CQ263" s="172" t="e">
        <f t="shared" si="132"/>
        <v>#NAME?</v>
      </c>
      <c r="CR263" s="173"/>
      <c r="CS263" s="175" t="e">
        <f t="shared" si="126"/>
        <v>#NAME?</v>
      </c>
      <c r="CT263" s="173" t="e">
        <f t="shared" si="127"/>
        <v>#NAME?</v>
      </c>
      <c r="CU263" s="173" t="e">
        <f t="shared" si="128"/>
        <v>#NAME?</v>
      </c>
      <c r="CV263" s="172" t="e">
        <f t="shared" si="129"/>
        <v>#NAME?</v>
      </c>
      <c r="CW263" s="173" t="e">
        <v>#NAME?</v>
      </c>
      <c r="CX263" s="173" t="e">
        <f t="shared" si="130"/>
        <v>#NAME?</v>
      </c>
      <c r="CY263" s="176">
        <f t="shared" si="131"/>
        <v>0</v>
      </c>
      <c r="CZ263" s="181" t="e">
        <f t="shared" si="101"/>
        <v>#NAME?</v>
      </c>
      <c r="DA263" s="182" t="e">
        <f t="shared" si="102"/>
        <v>#NAME?</v>
      </c>
      <c r="DB263" s="183" t="e">
        <f t="shared" si="103"/>
        <v>#NAME?</v>
      </c>
      <c r="DF263" s="180" t="e">
        <f t="shared" si="133"/>
        <v>#NAME?</v>
      </c>
    </row>
    <row r="264" spans="1:110">
      <c r="A264" s="73" t="s">
        <v>6</v>
      </c>
      <c r="B264" s="60" t="s">
        <v>726</v>
      </c>
      <c r="C264" s="61" t="s">
        <v>727</v>
      </c>
      <c r="D264" s="62">
        <v>22330</v>
      </c>
      <c r="E264" s="64">
        <v>0</v>
      </c>
      <c r="F264" s="65">
        <v>42338</v>
      </c>
      <c r="G264" s="66" t="s">
        <v>112</v>
      </c>
      <c r="H264" s="66" t="s">
        <v>113</v>
      </c>
      <c r="I264" s="67" t="s">
        <v>128</v>
      </c>
      <c r="J264" s="67" t="s">
        <v>138</v>
      </c>
      <c r="K264" s="67" t="s">
        <v>728</v>
      </c>
      <c r="L264" s="67" t="s">
        <v>117</v>
      </c>
      <c r="M264" s="67">
        <v>1</v>
      </c>
      <c r="N264" s="67"/>
      <c r="O264" s="68" t="s">
        <v>118</v>
      </c>
      <c r="P264" s="69" t="s">
        <v>119</v>
      </c>
      <c r="Q264" s="69"/>
      <c r="R264" s="70">
        <v>0</v>
      </c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70"/>
      <c r="BB264" s="155">
        <f t="shared" si="110"/>
        <v>11</v>
      </c>
      <c r="BC264" s="156">
        <v>11</v>
      </c>
      <c r="BD264" s="157">
        <f t="shared" si="111"/>
        <v>0</v>
      </c>
      <c r="BE264" s="155">
        <f t="shared" si="112"/>
        <v>0</v>
      </c>
      <c r="BF264" s="157">
        <f t="shared" si="113"/>
        <v>0</v>
      </c>
      <c r="BG264" s="155">
        <f t="shared" si="114"/>
        <v>0</v>
      </c>
      <c r="BH264" s="155"/>
      <c r="BI264" s="157">
        <f t="shared" si="104"/>
        <v>88</v>
      </c>
      <c r="BJ264" s="157"/>
      <c r="BK264" s="157"/>
      <c r="BL264" s="157"/>
      <c r="BM264" s="161" t="e">
        <v>#NAME?</v>
      </c>
      <c r="BN264" s="162" t="e">
        <f t="shared" si="115"/>
        <v>#NAME?</v>
      </c>
      <c r="BO264" s="163">
        <f t="shared" si="116"/>
        <v>0</v>
      </c>
      <c r="BP264" s="164" t="e">
        <f t="shared" si="117"/>
        <v>#NAME?</v>
      </c>
      <c r="BQ264" s="165" t="e">
        <v>#NAME?</v>
      </c>
      <c r="BR264" s="166"/>
      <c r="BS264" s="167" t="str">
        <f t="shared" si="118"/>
        <v xml:space="preserve"> </v>
      </c>
      <c r="BT264" s="168" t="str">
        <f t="shared" si="119"/>
        <v/>
      </c>
      <c r="BU264" s="168" t="str">
        <f t="shared" si="105"/>
        <v/>
      </c>
      <c r="BV264" s="168" t="str">
        <f t="shared" si="106"/>
        <v/>
      </c>
      <c r="BW264" s="169" t="str">
        <f t="shared" si="107"/>
        <v/>
      </c>
      <c r="BX264" s="165" t="e">
        <v>#NAME?</v>
      </c>
      <c r="BY264" s="157"/>
      <c r="BZ264" s="170" t="e">
        <v>#NAME?</v>
      </c>
      <c r="CA264" s="170" t="e">
        <v>#NAME?</v>
      </c>
      <c r="CB264" s="157"/>
      <c r="CC264" s="170" t="e">
        <v>#NAME?</v>
      </c>
      <c r="CD264" s="171" t="e">
        <f t="shared" si="120"/>
        <v>#NAME?</v>
      </c>
      <c r="CE264" s="157" t="e">
        <f t="shared" si="121"/>
        <v>#NAME?</v>
      </c>
      <c r="CF264" s="165" t="e">
        <f t="shared" si="122"/>
        <v>#NAME?</v>
      </c>
      <c r="CG264" s="172" t="e">
        <v>#NAME?</v>
      </c>
      <c r="CH264" s="172" t="e">
        <v>#NAME?</v>
      </c>
      <c r="CI264" s="173" t="e">
        <v>#NAME?</v>
      </c>
      <c r="CJ264" s="173"/>
      <c r="CK264" s="172" t="e">
        <v>#NAME?</v>
      </c>
      <c r="CL264" s="172" t="e">
        <v>#NAME?</v>
      </c>
      <c r="CM264" s="173" t="e">
        <f t="shared" si="123"/>
        <v>#NAME?</v>
      </c>
      <c r="CN264" s="172">
        <f t="shared" si="124"/>
        <v>14.666666666666666</v>
      </c>
      <c r="CO264" s="173">
        <f t="shared" si="108"/>
        <v>0</v>
      </c>
      <c r="CP264" s="174">
        <f t="shared" si="125"/>
        <v>5</v>
      </c>
      <c r="CQ264" s="172" t="e">
        <f t="shared" si="132"/>
        <v>#NAME?</v>
      </c>
      <c r="CR264" s="173"/>
      <c r="CS264" s="175" t="e">
        <f t="shared" si="126"/>
        <v>#NAME?</v>
      </c>
      <c r="CT264" s="173" t="e">
        <f t="shared" si="127"/>
        <v>#NAME?</v>
      </c>
      <c r="CU264" s="173" t="e">
        <f t="shared" si="128"/>
        <v>#NAME?</v>
      </c>
      <c r="CV264" s="172" t="e">
        <f t="shared" si="129"/>
        <v>#NAME?</v>
      </c>
      <c r="CW264" s="173" t="e">
        <v>#NAME?</v>
      </c>
      <c r="CX264" s="173" t="e">
        <f t="shared" si="130"/>
        <v>#NAME?</v>
      </c>
      <c r="CY264" s="176">
        <f t="shared" si="131"/>
        <v>0</v>
      </c>
      <c r="CZ264" s="181" t="e">
        <f t="shared" si="101"/>
        <v>#NAME?</v>
      </c>
      <c r="DA264" s="182" t="e">
        <f t="shared" si="102"/>
        <v>#NAME?</v>
      </c>
      <c r="DB264" s="183" t="e">
        <f t="shared" si="103"/>
        <v>#NAME?</v>
      </c>
      <c r="DF264" s="180" t="e">
        <f t="shared" si="133"/>
        <v>#NAME?</v>
      </c>
    </row>
    <row r="265" spans="1:110">
      <c r="A265" s="73" t="s">
        <v>6</v>
      </c>
      <c r="B265" s="60" t="s">
        <v>729</v>
      </c>
      <c r="C265" s="61" t="s">
        <v>730</v>
      </c>
      <c r="D265" s="62">
        <v>30821</v>
      </c>
      <c r="E265" s="64">
        <v>0</v>
      </c>
      <c r="F265" s="65">
        <v>42331</v>
      </c>
      <c r="G265" s="66" t="s">
        <v>112</v>
      </c>
      <c r="H265" s="66" t="s">
        <v>137</v>
      </c>
      <c r="I265" s="67" t="s">
        <v>122</v>
      </c>
      <c r="J265" s="67" t="s">
        <v>119</v>
      </c>
      <c r="K265" s="67">
        <v>0</v>
      </c>
      <c r="L265" s="67" t="s">
        <v>117</v>
      </c>
      <c r="M265" s="67">
        <v>1</v>
      </c>
      <c r="N265" s="67"/>
      <c r="O265" s="68" t="s">
        <v>118</v>
      </c>
      <c r="P265" s="69" t="s">
        <v>119</v>
      </c>
      <c r="Q265" s="69"/>
      <c r="R265" s="70">
        <v>0</v>
      </c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70"/>
      <c r="BB265" s="155">
        <f t="shared" si="110"/>
        <v>7</v>
      </c>
      <c r="BC265" s="156">
        <v>7</v>
      </c>
      <c r="BD265" s="157">
        <f t="shared" si="111"/>
        <v>0</v>
      </c>
      <c r="BE265" s="155">
        <f t="shared" si="112"/>
        <v>0</v>
      </c>
      <c r="BF265" s="157">
        <f t="shared" si="113"/>
        <v>0</v>
      </c>
      <c r="BG265" s="155">
        <f t="shared" si="114"/>
        <v>0</v>
      </c>
      <c r="BH265" s="155"/>
      <c r="BI265" s="157">
        <f t="shared" si="104"/>
        <v>56</v>
      </c>
      <c r="BJ265" s="157"/>
      <c r="BK265" s="157"/>
      <c r="BL265" s="157"/>
      <c r="BM265" s="161" t="e">
        <v>#NAME?</v>
      </c>
      <c r="BN265" s="162" t="e">
        <f t="shared" si="115"/>
        <v>#NAME?</v>
      </c>
      <c r="BO265" s="163">
        <f t="shared" si="116"/>
        <v>0</v>
      </c>
      <c r="BP265" s="164" t="e">
        <f t="shared" si="117"/>
        <v>#NAME?</v>
      </c>
      <c r="BQ265" s="165" t="e">
        <v>#NAME?</v>
      </c>
      <c r="BR265" s="166"/>
      <c r="BS265" s="167" t="str">
        <f t="shared" si="118"/>
        <v xml:space="preserve"> </v>
      </c>
      <c r="BT265" s="168" t="str">
        <f t="shared" si="119"/>
        <v/>
      </c>
      <c r="BU265" s="168" t="str">
        <f t="shared" si="105"/>
        <v/>
      </c>
      <c r="BV265" s="168" t="str">
        <f t="shared" si="106"/>
        <v/>
      </c>
      <c r="BW265" s="169" t="str">
        <f t="shared" si="107"/>
        <v/>
      </c>
      <c r="BX265" s="165" t="e">
        <v>#NAME?</v>
      </c>
      <c r="BY265" s="157"/>
      <c r="BZ265" s="170" t="e">
        <v>#NAME?</v>
      </c>
      <c r="CA265" s="170" t="e">
        <v>#NAME?</v>
      </c>
      <c r="CB265" s="157"/>
      <c r="CC265" s="170" t="e">
        <v>#NAME?</v>
      </c>
      <c r="CD265" s="171" t="e">
        <f t="shared" si="120"/>
        <v>#NAME?</v>
      </c>
      <c r="CE265" s="157" t="e">
        <f t="shared" si="121"/>
        <v>#NAME?</v>
      </c>
      <c r="CF265" s="165" t="e">
        <f t="shared" si="122"/>
        <v>#NAME?</v>
      </c>
      <c r="CG265" s="172" t="e">
        <v>#NAME?</v>
      </c>
      <c r="CH265" s="172" t="e">
        <v>#NAME?</v>
      </c>
      <c r="CI265" s="173" t="e">
        <v>#NAME?</v>
      </c>
      <c r="CJ265" s="173"/>
      <c r="CK265" s="172" t="e">
        <v>#NAME?</v>
      </c>
      <c r="CL265" s="172" t="e">
        <v>#NAME?</v>
      </c>
      <c r="CM265" s="173" t="e">
        <f t="shared" si="123"/>
        <v>#NAME?</v>
      </c>
      <c r="CN265" s="172">
        <f t="shared" si="124"/>
        <v>10</v>
      </c>
      <c r="CO265" s="173">
        <f t="shared" si="108"/>
        <v>0</v>
      </c>
      <c r="CP265" s="174">
        <f t="shared" si="125"/>
        <v>5</v>
      </c>
      <c r="CQ265" s="172" t="e">
        <f t="shared" si="132"/>
        <v>#NAME?</v>
      </c>
      <c r="CR265" s="173"/>
      <c r="CS265" s="175" t="e">
        <f t="shared" si="126"/>
        <v>#NAME?</v>
      </c>
      <c r="CT265" s="173" t="e">
        <f t="shared" si="127"/>
        <v>#NAME?</v>
      </c>
      <c r="CU265" s="173" t="e">
        <f t="shared" si="128"/>
        <v>#NAME?</v>
      </c>
      <c r="CV265" s="172" t="e">
        <f t="shared" si="129"/>
        <v>#NAME?</v>
      </c>
      <c r="CW265" s="173" t="e">
        <v>#NAME?</v>
      </c>
      <c r="CX265" s="173" t="e">
        <f t="shared" si="130"/>
        <v>#NAME?</v>
      </c>
      <c r="CY265" s="176">
        <f t="shared" si="131"/>
        <v>0</v>
      </c>
      <c r="CZ265" s="181" t="e">
        <f t="shared" si="101"/>
        <v>#NAME?</v>
      </c>
      <c r="DA265" s="182" t="e">
        <f t="shared" si="102"/>
        <v>#NAME?</v>
      </c>
      <c r="DB265" s="183" t="e">
        <f t="shared" si="103"/>
        <v>#NAME?</v>
      </c>
      <c r="DF265" s="180" t="e">
        <f t="shared" si="133"/>
        <v>#NAME?</v>
      </c>
    </row>
    <row r="266" spans="1:110">
      <c r="A266" s="73" t="s">
        <v>6</v>
      </c>
      <c r="B266" s="60" t="s">
        <v>731</v>
      </c>
      <c r="C266" s="61" t="s">
        <v>732</v>
      </c>
      <c r="D266" s="62">
        <v>28625</v>
      </c>
      <c r="E266" s="64">
        <v>0</v>
      </c>
      <c r="F266" s="65">
        <v>42385</v>
      </c>
      <c r="G266" s="66" t="s">
        <v>590</v>
      </c>
      <c r="H266" s="66" t="s">
        <v>137</v>
      </c>
      <c r="I266" s="67" t="s">
        <v>122</v>
      </c>
      <c r="J266" s="67" t="s">
        <v>119</v>
      </c>
      <c r="K266" s="67">
        <v>0</v>
      </c>
      <c r="L266" s="67" t="s">
        <v>117</v>
      </c>
      <c r="M266" s="67">
        <v>1</v>
      </c>
      <c r="N266" s="67"/>
      <c r="O266" s="68" t="s">
        <v>118</v>
      </c>
      <c r="P266" s="69" t="s">
        <v>119</v>
      </c>
      <c r="Q266" s="69"/>
      <c r="R266" s="70">
        <v>0</v>
      </c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70"/>
      <c r="BB266" s="155">
        <f t="shared" si="110"/>
        <v>8</v>
      </c>
      <c r="BC266" s="156">
        <v>8</v>
      </c>
      <c r="BD266" s="157">
        <f t="shared" si="111"/>
        <v>0</v>
      </c>
      <c r="BE266" s="155">
        <f t="shared" si="112"/>
        <v>0</v>
      </c>
      <c r="BF266" s="157">
        <f t="shared" si="113"/>
        <v>0</v>
      </c>
      <c r="BG266" s="155">
        <f t="shared" si="114"/>
        <v>0</v>
      </c>
      <c r="BH266" s="155"/>
      <c r="BI266" s="157">
        <f t="shared" si="104"/>
        <v>64</v>
      </c>
      <c r="BJ266" s="157"/>
      <c r="BK266" s="157"/>
      <c r="BL266" s="157"/>
      <c r="BM266" s="161" t="e">
        <v>#NAME?</v>
      </c>
      <c r="BN266" s="162" t="e">
        <f t="shared" si="115"/>
        <v>#NAME?</v>
      </c>
      <c r="BO266" s="163">
        <f t="shared" si="116"/>
        <v>0</v>
      </c>
      <c r="BP266" s="164" t="e">
        <f t="shared" si="117"/>
        <v>#NAME?</v>
      </c>
      <c r="BQ266" s="165" t="e">
        <v>#NAME?</v>
      </c>
      <c r="BR266" s="166"/>
      <c r="BS266" s="167" t="str">
        <f t="shared" si="118"/>
        <v xml:space="preserve"> </v>
      </c>
      <c r="BT266" s="168" t="str">
        <f t="shared" si="119"/>
        <v/>
      </c>
      <c r="BU266" s="168" t="str">
        <f t="shared" si="105"/>
        <v/>
      </c>
      <c r="BV266" s="168" t="str">
        <f t="shared" si="106"/>
        <v/>
      </c>
      <c r="BW266" s="169" t="str">
        <f t="shared" si="107"/>
        <v/>
      </c>
      <c r="BX266" s="165" t="e">
        <v>#NAME?</v>
      </c>
      <c r="BY266" s="157"/>
      <c r="BZ266" s="170" t="e">
        <v>#NAME?</v>
      </c>
      <c r="CA266" s="170" t="e">
        <v>#NAME?</v>
      </c>
      <c r="CB266" s="157"/>
      <c r="CC266" s="170" t="e">
        <v>#NAME?</v>
      </c>
      <c r="CD266" s="171" t="e">
        <f t="shared" si="120"/>
        <v>#NAME?</v>
      </c>
      <c r="CE266" s="157" t="e">
        <f t="shared" si="121"/>
        <v>#NAME?</v>
      </c>
      <c r="CF266" s="165" t="e">
        <f t="shared" si="122"/>
        <v>#NAME?</v>
      </c>
      <c r="CG266" s="172" t="e">
        <v>#NAME?</v>
      </c>
      <c r="CH266" s="172" t="e">
        <v>#NAME?</v>
      </c>
      <c r="CI266" s="173" t="e">
        <v>#NAME?</v>
      </c>
      <c r="CJ266" s="173"/>
      <c r="CK266" s="172" t="e">
        <v>#NAME?</v>
      </c>
      <c r="CL266" s="172" t="e">
        <v>#NAME?</v>
      </c>
      <c r="CM266" s="173" t="e">
        <f t="shared" si="123"/>
        <v>#NAME?</v>
      </c>
      <c r="CN266" s="172">
        <f t="shared" si="124"/>
        <v>10.666666666666666</v>
      </c>
      <c r="CO266" s="173">
        <f t="shared" si="108"/>
        <v>0</v>
      </c>
      <c r="CP266" s="174">
        <f t="shared" si="125"/>
        <v>5</v>
      </c>
      <c r="CQ266" s="172" t="e">
        <f t="shared" si="132"/>
        <v>#NAME?</v>
      </c>
      <c r="CR266" s="173"/>
      <c r="CS266" s="175" t="e">
        <f t="shared" si="126"/>
        <v>#NAME?</v>
      </c>
      <c r="CT266" s="173" t="e">
        <f t="shared" si="127"/>
        <v>#NAME?</v>
      </c>
      <c r="CU266" s="173" t="e">
        <f t="shared" si="128"/>
        <v>#NAME?</v>
      </c>
      <c r="CV266" s="172" t="e">
        <f t="shared" si="129"/>
        <v>#NAME?</v>
      </c>
      <c r="CW266" s="173" t="e">
        <v>#NAME?</v>
      </c>
      <c r="CX266" s="173" t="e">
        <f t="shared" si="130"/>
        <v>#NAME?</v>
      </c>
      <c r="CY266" s="176">
        <f t="shared" si="131"/>
        <v>0</v>
      </c>
      <c r="CZ266" s="181" t="e">
        <f t="shared" si="101"/>
        <v>#NAME?</v>
      </c>
      <c r="DA266" s="182" t="e">
        <f t="shared" si="102"/>
        <v>#NAME?</v>
      </c>
      <c r="DB266" s="183" t="e">
        <f t="shared" si="103"/>
        <v>#NAME?</v>
      </c>
      <c r="DF266" s="180" t="e">
        <f t="shared" si="133"/>
        <v>#NAME?</v>
      </c>
    </row>
    <row r="267" spans="1:110">
      <c r="A267" s="73" t="s">
        <v>6</v>
      </c>
      <c r="B267" s="60" t="s">
        <v>733</v>
      </c>
      <c r="C267" s="61" t="s">
        <v>734</v>
      </c>
      <c r="D267" s="62">
        <v>31465</v>
      </c>
      <c r="E267" s="64">
        <v>0</v>
      </c>
      <c r="F267" s="65">
        <v>42375</v>
      </c>
      <c r="G267" s="66" t="s">
        <v>590</v>
      </c>
      <c r="H267" s="66" t="s">
        <v>137</v>
      </c>
      <c r="I267" s="67" t="s">
        <v>122</v>
      </c>
      <c r="J267" s="67" t="s">
        <v>119</v>
      </c>
      <c r="K267" s="67">
        <v>0</v>
      </c>
      <c r="L267" s="67" t="s">
        <v>117</v>
      </c>
      <c r="M267" s="67">
        <v>1</v>
      </c>
      <c r="N267" s="67"/>
      <c r="O267" s="68" t="s">
        <v>118</v>
      </c>
      <c r="P267" s="69" t="s">
        <v>119</v>
      </c>
      <c r="Q267" s="69"/>
      <c r="R267" s="70">
        <v>0</v>
      </c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70"/>
      <c r="BB267" s="155">
        <f t="shared" si="110"/>
        <v>24</v>
      </c>
      <c r="BC267" s="156">
        <v>24</v>
      </c>
      <c r="BD267" s="157">
        <f t="shared" si="111"/>
        <v>0</v>
      </c>
      <c r="BE267" s="155">
        <f t="shared" si="112"/>
        <v>0</v>
      </c>
      <c r="BF267" s="157">
        <f t="shared" si="113"/>
        <v>0</v>
      </c>
      <c r="BG267" s="155">
        <f t="shared" si="114"/>
        <v>0</v>
      </c>
      <c r="BH267" s="155"/>
      <c r="BI267" s="157">
        <f t="shared" si="104"/>
        <v>192</v>
      </c>
      <c r="BJ267" s="157"/>
      <c r="BK267" s="157"/>
      <c r="BL267" s="157"/>
      <c r="BM267" s="161" t="e">
        <v>#NAME?</v>
      </c>
      <c r="BN267" s="162" t="e">
        <f t="shared" si="115"/>
        <v>#NAME?</v>
      </c>
      <c r="BO267" s="163">
        <f t="shared" si="116"/>
        <v>0</v>
      </c>
      <c r="BP267" s="164" t="e">
        <f t="shared" si="117"/>
        <v>#NAME?</v>
      </c>
      <c r="BQ267" s="165" t="e">
        <v>#NAME?</v>
      </c>
      <c r="BR267" s="166"/>
      <c r="BS267" s="167" t="str">
        <f t="shared" si="118"/>
        <v xml:space="preserve"> </v>
      </c>
      <c r="BT267" s="168" t="str">
        <f t="shared" si="119"/>
        <v/>
      </c>
      <c r="BU267" s="168" t="str">
        <f t="shared" si="105"/>
        <v/>
      </c>
      <c r="BV267" s="168" t="str">
        <f t="shared" si="106"/>
        <v/>
      </c>
      <c r="BW267" s="169" t="str">
        <f t="shared" si="107"/>
        <v/>
      </c>
      <c r="BX267" s="165" t="e">
        <v>#NAME?</v>
      </c>
      <c r="BY267" s="157"/>
      <c r="BZ267" s="170" t="e">
        <v>#NAME?</v>
      </c>
      <c r="CA267" s="170" t="e">
        <v>#NAME?</v>
      </c>
      <c r="CB267" s="157"/>
      <c r="CC267" s="170" t="e">
        <v>#NAME?</v>
      </c>
      <c r="CD267" s="171" t="e">
        <f t="shared" si="120"/>
        <v>#NAME?</v>
      </c>
      <c r="CE267" s="157" t="e">
        <f t="shared" si="121"/>
        <v>#NAME?</v>
      </c>
      <c r="CF267" s="165" t="e">
        <f t="shared" si="122"/>
        <v>#NAME?</v>
      </c>
      <c r="CG267" s="172" t="e">
        <v>#NAME?</v>
      </c>
      <c r="CH267" s="172" t="e">
        <v>#NAME?</v>
      </c>
      <c r="CI267" s="173" t="e">
        <v>#NAME?</v>
      </c>
      <c r="CJ267" s="173"/>
      <c r="CK267" s="172" t="e">
        <v>#NAME?</v>
      </c>
      <c r="CL267" s="172" t="e">
        <v>#NAME?</v>
      </c>
      <c r="CM267" s="173" t="e">
        <f t="shared" si="123"/>
        <v>#NAME?</v>
      </c>
      <c r="CN267" s="172">
        <f t="shared" si="124"/>
        <v>32</v>
      </c>
      <c r="CO267" s="173">
        <f t="shared" si="108"/>
        <v>0</v>
      </c>
      <c r="CP267" s="174">
        <f t="shared" si="125"/>
        <v>5</v>
      </c>
      <c r="CQ267" s="172" t="e">
        <f t="shared" si="132"/>
        <v>#NAME?</v>
      </c>
      <c r="CR267" s="173"/>
      <c r="CS267" s="175" t="e">
        <f t="shared" si="126"/>
        <v>#NAME?</v>
      </c>
      <c r="CT267" s="173" t="e">
        <f t="shared" si="127"/>
        <v>#NAME?</v>
      </c>
      <c r="CU267" s="173" t="e">
        <f t="shared" si="128"/>
        <v>#NAME?</v>
      </c>
      <c r="CV267" s="172" t="e">
        <f t="shared" si="129"/>
        <v>#NAME?</v>
      </c>
      <c r="CW267" s="173" t="e">
        <v>#NAME?</v>
      </c>
      <c r="CX267" s="173" t="e">
        <f t="shared" si="130"/>
        <v>#NAME?</v>
      </c>
      <c r="CY267" s="176">
        <f t="shared" si="131"/>
        <v>0</v>
      </c>
      <c r="CZ267" s="181" t="e">
        <f t="shared" si="101"/>
        <v>#NAME?</v>
      </c>
      <c r="DA267" s="182" t="e">
        <f t="shared" si="102"/>
        <v>#NAME?</v>
      </c>
      <c r="DB267" s="183" t="e">
        <f t="shared" si="103"/>
        <v>#NAME?</v>
      </c>
      <c r="DF267" s="180" t="e">
        <f t="shared" si="133"/>
        <v>#NAME?</v>
      </c>
    </row>
    <row r="268" spans="1:110">
      <c r="A268" s="73" t="s">
        <v>6</v>
      </c>
      <c r="B268" s="60" t="s">
        <v>735</v>
      </c>
      <c r="C268" s="61" t="s">
        <v>736</v>
      </c>
      <c r="D268" s="62">
        <v>29828</v>
      </c>
      <c r="E268" s="64">
        <v>0</v>
      </c>
      <c r="F268" s="65">
        <v>42375</v>
      </c>
      <c r="G268" s="66" t="s">
        <v>590</v>
      </c>
      <c r="H268" s="66" t="s">
        <v>137</v>
      </c>
      <c r="I268" s="67" t="s">
        <v>737</v>
      </c>
      <c r="J268" s="67" t="s">
        <v>138</v>
      </c>
      <c r="K268" s="67" t="s">
        <v>738</v>
      </c>
      <c r="L268" s="67" t="s">
        <v>117</v>
      </c>
      <c r="M268" s="67">
        <v>1</v>
      </c>
      <c r="N268" s="67"/>
      <c r="O268" s="68" t="s">
        <v>118</v>
      </c>
      <c r="P268" s="69" t="s">
        <v>119</v>
      </c>
      <c r="Q268" s="69"/>
      <c r="R268" s="70">
        <v>0</v>
      </c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70"/>
      <c r="BB268" s="155">
        <f t="shared" si="110"/>
        <v>22</v>
      </c>
      <c r="BC268" s="156">
        <v>22</v>
      </c>
      <c r="BD268" s="157">
        <f t="shared" si="111"/>
        <v>0</v>
      </c>
      <c r="BE268" s="155">
        <f t="shared" si="112"/>
        <v>0</v>
      </c>
      <c r="BF268" s="157">
        <f t="shared" si="113"/>
        <v>0</v>
      </c>
      <c r="BG268" s="155">
        <f t="shared" si="114"/>
        <v>0</v>
      </c>
      <c r="BH268" s="155"/>
      <c r="BI268" s="157">
        <f t="shared" si="104"/>
        <v>176</v>
      </c>
      <c r="BJ268" s="157"/>
      <c r="BK268" s="157"/>
      <c r="BL268" s="157"/>
      <c r="BM268" s="161" t="e">
        <v>#NAME?</v>
      </c>
      <c r="BN268" s="162" t="e">
        <f t="shared" si="115"/>
        <v>#NAME?</v>
      </c>
      <c r="BO268" s="163">
        <f t="shared" si="116"/>
        <v>0</v>
      </c>
      <c r="BP268" s="164" t="e">
        <f t="shared" si="117"/>
        <v>#NAME?</v>
      </c>
      <c r="BQ268" s="165" t="e">
        <v>#NAME?</v>
      </c>
      <c r="BR268" s="166"/>
      <c r="BS268" s="167" t="str">
        <f t="shared" si="118"/>
        <v xml:space="preserve"> </v>
      </c>
      <c r="BT268" s="168" t="str">
        <f t="shared" si="119"/>
        <v/>
      </c>
      <c r="BU268" s="168" t="str">
        <f t="shared" si="105"/>
        <v/>
      </c>
      <c r="BV268" s="168" t="str">
        <f t="shared" si="106"/>
        <v/>
      </c>
      <c r="BW268" s="169" t="str">
        <f t="shared" si="107"/>
        <v/>
      </c>
      <c r="BX268" s="165" t="e">
        <v>#NAME?</v>
      </c>
      <c r="BY268" s="157"/>
      <c r="BZ268" s="170" t="e">
        <v>#NAME?</v>
      </c>
      <c r="CA268" s="170" t="e">
        <v>#NAME?</v>
      </c>
      <c r="CB268" s="157"/>
      <c r="CC268" s="170" t="e">
        <v>#NAME?</v>
      </c>
      <c r="CD268" s="171" t="e">
        <f t="shared" si="120"/>
        <v>#NAME?</v>
      </c>
      <c r="CE268" s="157" t="e">
        <f t="shared" si="121"/>
        <v>#NAME?</v>
      </c>
      <c r="CF268" s="165" t="e">
        <f t="shared" si="122"/>
        <v>#NAME?</v>
      </c>
      <c r="CG268" s="172" t="e">
        <v>#NAME?</v>
      </c>
      <c r="CH268" s="172" t="e">
        <v>#NAME?</v>
      </c>
      <c r="CI268" s="173" t="e">
        <v>#NAME?</v>
      </c>
      <c r="CJ268" s="173"/>
      <c r="CK268" s="172" t="e">
        <v>#NAME?</v>
      </c>
      <c r="CL268" s="172" t="e">
        <v>#NAME?</v>
      </c>
      <c r="CM268" s="173" t="e">
        <f t="shared" si="123"/>
        <v>#NAME?</v>
      </c>
      <c r="CN268" s="172">
        <f t="shared" si="124"/>
        <v>29.333333333333332</v>
      </c>
      <c r="CO268" s="173">
        <f t="shared" si="108"/>
        <v>0</v>
      </c>
      <c r="CP268" s="174">
        <f t="shared" si="125"/>
        <v>5</v>
      </c>
      <c r="CQ268" s="172" t="e">
        <f t="shared" si="132"/>
        <v>#NAME?</v>
      </c>
      <c r="CR268" s="173"/>
      <c r="CS268" s="175" t="e">
        <f t="shared" si="126"/>
        <v>#NAME?</v>
      </c>
      <c r="CT268" s="173" t="e">
        <f t="shared" si="127"/>
        <v>#NAME?</v>
      </c>
      <c r="CU268" s="173" t="e">
        <f t="shared" si="128"/>
        <v>#NAME?</v>
      </c>
      <c r="CV268" s="172" t="e">
        <f t="shared" si="129"/>
        <v>#NAME?</v>
      </c>
      <c r="CW268" s="173" t="e">
        <v>#NAME?</v>
      </c>
      <c r="CX268" s="173" t="e">
        <f t="shared" si="130"/>
        <v>#NAME?</v>
      </c>
      <c r="CY268" s="176">
        <f t="shared" si="131"/>
        <v>0</v>
      </c>
      <c r="CZ268" s="181" t="e">
        <f t="shared" si="101"/>
        <v>#NAME?</v>
      </c>
      <c r="DA268" s="182" t="e">
        <f t="shared" si="102"/>
        <v>#NAME?</v>
      </c>
      <c r="DB268" s="183" t="e">
        <f t="shared" si="103"/>
        <v>#NAME?</v>
      </c>
      <c r="DF268" s="180" t="e">
        <f t="shared" si="133"/>
        <v>#NAME?</v>
      </c>
    </row>
    <row r="269" spans="1:110">
      <c r="A269" s="73" t="s">
        <v>6</v>
      </c>
      <c r="B269" s="60" t="s">
        <v>739</v>
      </c>
      <c r="C269" s="61" t="s">
        <v>740</v>
      </c>
      <c r="D269" s="62">
        <v>29252</v>
      </c>
      <c r="E269" s="64">
        <v>0</v>
      </c>
      <c r="F269" s="65">
        <v>42375</v>
      </c>
      <c r="G269" s="66" t="s">
        <v>590</v>
      </c>
      <c r="H269" s="66" t="s">
        <v>137</v>
      </c>
      <c r="I269" s="67" t="s">
        <v>174</v>
      </c>
      <c r="J269" s="67" t="s">
        <v>138</v>
      </c>
      <c r="K269" s="67" t="s">
        <v>741</v>
      </c>
      <c r="L269" s="67" t="s">
        <v>117</v>
      </c>
      <c r="M269" s="67">
        <v>1</v>
      </c>
      <c r="N269" s="67"/>
      <c r="O269" s="68" t="s">
        <v>118</v>
      </c>
      <c r="P269" s="69" t="s">
        <v>119</v>
      </c>
      <c r="Q269" s="69"/>
      <c r="R269" s="70">
        <v>0</v>
      </c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70"/>
      <c r="BB269" s="155">
        <f t="shared" si="110"/>
        <v>22</v>
      </c>
      <c r="BC269" s="156">
        <v>22</v>
      </c>
      <c r="BD269" s="157">
        <f t="shared" si="111"/>
        <v>0</v>
      </c>
      <c r="BE269" s="155">
        <f t="shared" si="112"/>
        <v>0</v>
      </c>
      <c r="BF269" s="157">
        <f t="shared" si="113"/>
        <v>0</v>
      </c>
      <c r="BG269" s="155">
        <f t="shared" si="114"/>
        <v>0</v>
      </c>
      <c r="BH269" s="155"/>
      <c r="BI269" s="157">
        <f t="shared" si="104"/>
        <v>176</v>
      </c>
      <c r="BJ269" s="157"/>
      <c r="BK269" s="157"/>
      <c r="BL269" s="157"/>
      <c r="BM269" s="161" t="e">
        <v>#NAME?</v>
      </c>
      <c r="BN269" s="162" t="e">
        <f t="shared" si="115"/>
        <v>#NAME?</v>
      </c>
      <c r="BO269" s="163">
        <f t="shared" si="116"/>
        <v>0</v>
      </c>
      <c r="BP269" s="164" t="e">
        <f t="shared" si="117"/>
        <v>#NAME?</v>
      </c>
      <c r="BQ269" s="165" t="e">
        <v>#NAME?</v>
      </c>
      <c r="BR269" s="166"/>
      <c r="BS269" s="167" t="str">
        <f t="shared" si="118"/>
        <v xml:space="preserve"> </v>
      </c>
      <c r="BT269" s="168" t="str">
        <f t="shared" si="119"/>
        <v/>
      </c>
      <c r="BU269" s="168" t="str">
        <f t="shared" si="105"/>
        <v/>
      </c>
      <c r="BV269" s="168" t="str">
        <f t="shared" si="106"/>
        <v/>
      </c>
      <c r="BW269" s="169" t="str">
        <f t="shared" si="107"/>
        <v/>
      </c>
      <c r="BX269" s="165" t="e">
        <v>#NAME?</v>
      </c>
      <c r="BY269" s="157"/>
      <c r="BZ269" s="170" t="e">
        <v>#NAME?</v>
      </c>
      <c r="CA269" s="170" t="e">
        <v>#NAME?</v>
      </c>
      <c r="CB269" s="157"/>
      <c r="CC269" s="170" t="e">
        <v>#NAME?</v>
      </c>
      <c r="CD269" s="171" t="e">
        <f t="shared" si="120"/>
        <v>#NAME?</v>
      </c>
      <c r="CE269" s="157" t="e">
        <f t="shared" si="121"/>
        <v>#NAME?</v>
      </c>
      <c r="CF269" s="165" t="e">
        <f t="shared" si="122"/>
        <v>#NAME?</v>
      </c>
      <c r="CG269" s="172" t="e">
        <v>#NAME?</v>
      </c>
      <c r="CH269" s="172" t="e">
        <v>#NAME?</v>
      </c>
      <c r="CI269" s="173" t="e">
        <v>#NAME?</v>
      </c>
      <c r="CJ269" s="173"/>
      <c r="CK269" s="172" t="e">
        <v>#NAME?</v>
      </c>
      <c r="CL269" s="172" t="e">
        <v>#NAME?</v>
      </c>
      <c r="CM269" s="173" t="e">
        <f t="shared" si="123"/>
        <v>#NAME?</v>
      </c>
      <c r="CN269" s="172">
        <f t="shared" si="124"/>
        <v>29.333333333333332</v>
      </c>
      <c r="CO269" s="173">
        <f t="shared" si="108"/>
        <v>0</v>
      </c>
      <c r="CP269" s="174">
        <f t="shared" si="125"/>
        <v>5</v>
      </c>
      <c r="CQ269" s="172" t="e">
        <f t="shared" si="132"/>
        <v>#NAME?</v>
      </c>
      <c r="CR269" s="173"/>
      <c r="CS269" s="175" t="e">
        <f t="shared" si="126"/>
        <v>#NAME?</v>
      </c>
      <c r="CT269" s="173" t="e">
        <f t="shared" si="127"/>
        <v>#NAME?</v>
      </c>
      <c r="CU269" s="173" t="e">
        <f t="shared" si="128"/>
        <v>#NAME?</v>
      </c>
      <c r="CV269" s="172" t="e">
        <f t="shared" si="129"/>
        <v>#NAME?</v>
      </c>
      <c r="CW269" s="173" t="e">
        <v>#NAME?</v>
      </c>
      <c r="CX269" s="173" t="e">
        <f t="shared" si="130"/>
        <v>#NAME?</v>
      </c>
      <c r="CY269" s="176">
        <f t="shared" si="131"/>
        <v>0</v>
      </c>
      <c r="CZ269" s="181" t="e">
        <f t="shared" si="101"/>
        <v>#NAME?</v>
      </c>
      <c r="DA269" s="182" t="e">
        <f t="shared" si="102"/>
        <v>#NAME?</v>
      </c>
      <c r="DB269" s="183" t="e">
        <f t="shared" si="103"/>
        <v>#NAME?</v>
      </c>
      <c r="DF269" s="180" t="e">
        <f t="shared" si="133"/>
        <v>#NAME?</v>
      </c>
    </row>
    <row r="270" spans="1:110">
      <c r="A270" s="73" t="s">
        <v>6</v>
      </c>
      <c r="B270" s="60" t="s">
        <v>742</v>
      </c>
      <c r="C270" s="61" t="s">
        <v>743</v>
      </c>
      <c r="D270" s="62">
        <v>32320</v>
      </c>
      <c r="E270" s="64">
        <v>0</v>
      </c>
      <c r="F270" s="65">
        <v>42375</v>
      </c>
      <c r="G270" s="66" t="s">
        <v>590</v>
      </c>
      <c r="H270" s="66" t="s">
        <v>137</v>
      </c>
      <c r="I270" s="67" t="s">
        <v>114</v>
      </c>
      <c r="J270" s="67" t="s">
        <v>138</v>
      </c>
      <c r="K270" s="67" t="s">
        <v>744</v>
      </c>
      <c r="L270" s="67" t="s">
        <v>117</v>
      </c>
      <c r="M270" s="67">
        <v>1</v>
      </c>
      <c r="N270" s="67"/>
      <c r="O270" s="68" t="s">
        <v>118</v>
      </c>
      <c r="P270" s="69" t="s">
        <v>119</v>
      </c>
      <c r="Q270" s="69"/>
      <c r="R270" s="70">
        <v>0</v>
      </c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  <c r="AE270" s="70"/>
      <c r="AF270" s="70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70"/>
      <c r="BB270" s="155">
        <f t="shared" si="110"/>
        <v>22</v>
      </c>
      <c r="BC270" s="156">
        <v>22</v>
      </c>
      <c r="BD270" s="157">
        <f t="shared" si="111"/>
        <v>0</v>
      </c>
      <c r="BE270" s="155">
        <f t="shared" si="112"/>
        <v>0</v>
      </c>
      <c r="BF270" s="157">
        <f t="shared" si="113"/>
        <v>0</v>
      </c>
      <c r="BG270" s="155">
        <f t="shared" si="114"/>
        <v>0</v>
      </c>
      <c r="BH270" s="155"/>
      <c r="BI270" s="157">
        <f t="shared" si="104"/>
        <v>176</v>
      </c>
      <c r="BJ270" s="157"/>
      <c r="BK270" s="157"/>
      <c r="BL270" s="157"/>
      <c r="BM270" s="161" t="e">
        <v>#NAME?</v>
      </c>
      <c r="BN270" s="162" t="e">
        <f t="shared" si="115"/>
        <v>#NAME?</v>
      </c>
      <c r="BO270" s="163">
        <f t="shared" si="116"/>
        <v>0</v>
      </c>
      <c r="BP270" s="164" t="e">
        <f t="shared" si="117"/>
        <v>#NAME?</v>
      </c>
      <c r="BQ270" s="165" t="e">
        <v>#NAME?</v>
      </c>
      <c r="BR270" s="166"/>
      <c r="BS270" s="167" t="str">
        <f t="shared" si="118"/>
        <v xml:space="preserve"> </v>
      </c>
      <c r="BT270" s="168" t="str">
        <f t="shared" si="119"/>
        <v/>
      </c>
      <c r="BU270" s="168" t="str">
        <f t="shared" si="105"/>
        <v/>
      </c>
      <c r="BV270" s="168" t="str">
        <f t="shared" si="106"/>
        <v/>
      </c>
      <c r="BW270" s="169" t="str">
        <f t="shared" si="107"/>
        <v/>
      </c>
      <c r="BX270" s="165" t="e">
        <v>#NAME?</v>
      </c>
      <c r="BY270" s="157"/>
      <c r="BZ270" s="170" t="e">
        <v>#NAME?</v>
      </c>
      <c r="CA270" s="170" t="e">
        <v>#NAME?</v>
      </c>
      <c r="CB270" s="157"/>
      <c r="CC270" s="170" t="e">
        <v>#NAME?</v>
      </c>
      <c r="CD270" s="171" t="e">
        <f t="shared" si="120"/>
        <v>#NAME?</v>
      </c>
      <c r="CE270" s="157" t="e">
        <f t="shared" si="121"/>
        <v>#NAME?</v>
      </c>
      <c r="CF270" s="165" t="e">
        <f t="shared" si="122"/>
        <v>#NAME?</v>
      </c>
      <c r="CG270" s="172" t="e">
        <v>#NAME?</v>
      </c>
      <c r="CH270" s="172" t="e">
        <v>#NAME?</v>
      </c>
      <c r="CI270" s="173" t="e">
        <v>#NAME?</v>
      </c>
      <c r="CJ270" s="173"/>
      <c r="CK270" s="172" t="e">
        <v>#NAME?</v>
      </c>
      <c r="CL270" s="172" t="e">
        <v>#NAME?</v>
      </c>
      <c r="CM270" s="173" t="e">
        <f t="shared" si="123"/>
        <v>#NAME?</v>
      </c>
      <c r="CN270" s="172">
        <f t="shared" si="124"/>
        <v>29.333333333333332</v>
      </c>
      <c r="CO270" s="173">
        <f t="shared" si="108"/>
        <v>0</v>
      </c>
      <c r="CP270" s="174">
        <f t="shared" si="125"/>
        <v>5</v>
      </c>
      <c r="CQ270" s="172" t="e">
        <f t="shared" si="132"/>
        <v>#NAME?</v>
      </c>
      <c r="CR270" s="173"/>
      <c r="CS270" s="175" t="e">
        <f t="shared" si="126"/>
        <v>#NAME?</v>
      </c>
      <c r="CT270" s="173" t="e">
        <f t="shared" si="127"/>
        <v>#NAME?</v>
      </c>
      <c r="CU270" s="173" t="e">
        <f t="shared" si="128"/>
        <v>#NAME?</v>
      </c>
      <c r="CV270" s="172" t="e">
        <f t="shared" si="129"/>
        <v>#NAME?</v>
      </c>
      <c r="CW270" s="173" t="e">
        <v>#NAME?</v>
      </c>
      <c r="CX270" s="173" t="e">
        <f t="shared" si="130"/>
        <v>#NAME?</v>
      </c>
      <c r="CY270" s="176">
        <f t="shared" si="131"/>
        <v>0</v>
      </c>
      <c r="CZ270" s="181" t="e">
        <f t="shared" ref="CZ270:CZ333" si="134">IF(AND(CE270=2,H270="EMPLEADO"),(CD270-SUM(BX270:CA270)),IF(AND(CE270=2,H270&lt;&gt;"EMPLEADO"),(CD270-SUM(BW270:CA270)),""))</f>
        <v>#NAME?</v>
      </c>
      <c r="DA270" s="182" t="e">
        <f t="shared" ref="DA270:DA333" si="135">IF(AND(CE270=2,H270&lt;&gt;"EMPLEADO"),(CG270+CL270+CW270),IF(AND(CE270=2,H270="EMPLEADO"),CG270,""))</f>
        <v>#NAME?</v>
      </c>
      <c r="DB270" s="183" t="e">
        <f t="shared" ref="DB270:DB333" si="136">IF(CE270=2,CH270+CK270,"")</f>
        <v>#NAME?</v>
      </c>
      <c r="DF270" s="180" t="e">
        <f t="shared" si="133"/>
        <v>#NAME?</v>
      </c>
    </row>
    <row r="271" spans="1:110">
      <c r="A271" s="73" t="s">
        <v>6</v>
      </c>
      <c r="B271" s="60" t="s">
        <v>745</v>
      </c>
      <c r="C271" s="61" t="s">
        <v>746</v>
      </c>
      <c r="D271" s="62">
        <v>27472</v>
      </c>
      <c r="E271" s="64">
        <v>0</v>
      </c>
      <c r="F271" s="65">
        <v>42306</v>
      </c>
      <c r="G271" s="66" t="s">
        <v>590</v>
      </c>
      <c r="H271" s="66" t="s">
        <v>113</v>
      </c>
      <c r="I271" s="67" t="s">
        <v>122</v>
      </c>
      <c r="J271" s="67" t="s">
        <v>119</v>
      </c>
      <c r="K271" s="67">
        <v>0</v>
      </c>
      <c r="L271" s="67" t="s">
        <v>117</v>
      </c>
      <c r="M271" s="67">
        <v>1</v>
      </c>
      <c r="N271" s="67"/>
      <c r="O271" s="68" t="s">
        <v>118</v>
      </c>
      <c r="P271" s="69" t="s">
        <v>119</v>
      </c>
      <c r="Q271" s="69"/>
      <c r="R271" s="70">
        <v>0</v>
      </c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70"/>
      <c r="BB271" s="155">
        <f t="shared" si="110"/>
        <v>24</v>
      </c>
      <c r="BC271" s="156">
        <v>24</v>
      </c>
      <c r="BD271" s="157">
        <f t="shared" si="111"/>
        <v>0</v>
      </c>
      <c r="BE271" s="155">
        <f t="shared" si="112"/>
        <v>0</v>
      </c>
      <c r="BF271" s="157">
        <f t="shared" si="113"/>
        <v>0</v>
      </c>
      <c r="BG271" s="155">
        <f t="shared" si="114"/>
        <v>0</v>
      </c>
      <c r="BH271" s="155"/>
      <c r="BI271" s="157">
        <f t="shared" ref="BI271:BI334" si="137">+BC271*8</f>
        <v>192</v>
      </c>
      <c r="BJ271" s="157"/>
      <c r="BK271" s="157"/>
      <c r="BL271" s="157"/>
      <c r="BM271" s="161" t="e">
        <v>#NAME?</v>
      </c>
      <c r="BN271" s="162" t="e">
        <f t="shared" si="115"/>
        <v>#NAME?</v>
      </c>
      <c r="BO271" s="163">
        <f t="shared" si="116"/>
        <v>0</v>
      </c>
      <c r="BP271" s="164" t="e">
        <f t="shared" si="117"/>
        <v>#NAME?</v>
      </c>
      <c r="BQ271" s="165" t="e">
        <v>#NAME?</v>
      </c>
      <c r="BR271" s="166"/>
      <c r="BS271" s="167" t="str">
        <f t="shared" si="118"/>
        <v xml:space="preserve"> </v>
      </c>
      <c r="BT271" s="168" t="str">
        <f t="shared" si="119"/>
        <v/>
      </c>
      <c r="BU271" s="168" t="str">
        <f t="shared" ref="BU271:BU334" si="138">IF(AND(B271&gt;0,BK271&gt;0),((BM271/8)*(BK271*2)),"")</f>
        <v/>
      </c>
      <c r="BV271" s="168" t="str">
        <f t="shared" ref="BV271:BV334" si="139">IF(AND(B271&gt;0,BL271&gt;0),((BM271/8)*(BL271*1.35)),"")</f>
        <v/>
      </c>
      <c r="BW271" s="169" t="str">
        <f t="shared" ref="BW271:BW334" si="140">IF(AND(R271&gt;=1,H271="EMPLEADO"),$BW$12*10%,IF(AND(H271="PEON",R271&gt;=1),(BM271*30/360*BB271*R271),IF(AND(H271="OFICIAL",R271&gt;=1),(BM271*30/360*BB271*R271),IF(AND(H271="OPERARIO",R271&gt;=1),(BM271*30/360*BB271*R271),""))))</f>
        <v/>
      </c>
      <c r="BX271" s="165" t="e">
        <v>#NAME?</v>
      </c>
      <c r="BY271" s="157"/>
      <c r="BZ271" s="170" t="e">
        <v>#NAME?</v>
      </c>
      <c r="CA271" s="170" t="e">
        <v>#NAME?</v>
      </c>
      <c r="CB271" s="157"/>
      <c r="CC271" s="170" t="e">
        <v>#NAME?</v>
      </c>
      <c r="CD271" s="171" t="e">
        <f t="shared" si="120"/>
        <v>#NAME?</v>
      </c>
      <c r="CE271" s="157" t="e">
        <f t="shared" si="121"/>
        <v>#NAME?</v>
      </c>
      <c r="CF271" s="165" t="e">
        <f t="shared" si="122"/>
        <v>#NAME?</v>
      </c>
      <c r="CG271" s="172" t="e">
        <v>#NAME?</v>
      </c>
      <c r="CH271" s="172" t="e">
        <v>#NAME?</v>
      </c>
      <c r="CI271" s="173" t="e">
        <v>#NAME?</v>
      </c>
      <c r="CJ271" s="173"/>
      <c r="CK271" s="172" t="e">
        <v>#NAME?</v>
      </c>
      <c r="CL271" s="172" t="e">
        <v>#NAME?</v>
      </c>
      <c r="CM271" s="173" t="e">
        <f t="shared" si="123"/>
        <v>#NAME?</v>
      </c>
      <c r="CN271" s="172">
        <f t="shared" si="124"/>
        <v>32</v>
      </c>
      <c r="CO271" s="173">
        <f t="shared" ref="CO271:CO334" si="141">IF(AND(B271&lt;&gt;"",N271&lt;&gt;"",BB271&gt;=5,BB271&lt;=17),15,0)</f>
        <v>0</v>
      </c>
      <c r="CP271" s="174">
        <f t="shared" si="125"/>
        <v>5</v>
      </c>
      <c r="CQ271" s="172" t="e">
        <f t="shared" si="132"/>
        <v>#NAME?</v>
      </c>
      <c r="CR271" s="173"/>
      <c r="CS271" s="175" t="e">
        <f t="shared" si="126"/>
        <v>#NAME?</v>
      </c>
      <c r="CT271" s="173" t="e">
        <f t="shared" si="127"/>
        <v>#NAME?</v>
      </c>
      <c r="CU271" s="173" t="e">
        <f t="shared" si="128"/>
        <v>#NAME?</v>
      </c>
      <c r="CV271" s="172" t="e">
        <f t="shared" si="129"/>
        <v>#NAME?</v>
      </c>
      <c r="CW271" s="173" t="e">
        <v>#NAME?</v>
      </c>
      <c r="CX271" s="173" t="e">
        <f t="shared" si="130"/>
        <v>#NAME?</v>
      </c>
      <c r="CY271" s="176">
        <f t="shared" si="131"/>
        <v>0</v>
      </c>
      <c r="CZ271" s="181" t="e">
        <f t="shared" si="134"/>
        <v>#NAME?</v>
      </c>
      <c r="DA271" s="182" t="e">
        <f t="shared" si="135"/>
        <v>#NAME?</v>
      </c>
      <c r="DB271" s="183" t="e">
        <f t="shared" si="136"/>
        <v>#NAME?</v>
      </c>
      <c r="DF271" s="180" t="e">
        <f t="shared" si="133"/>
        <v>#NAME?</v>
      </c>
    </row>
    <row r="272" spans="1:110">
      <c r="A272" s="73" t="s">
        <v>6</v>
      </c>
      <c r="B272" s="60" t="s">
        <v>747</v>
      </c>
      <c r="C272" s="61" t="s">
        <v>748</v>
      </c>
      <c r="D272" s="62">
        <v>31735</v>
      </c>
      <c r="E272" s="64">
        <v>0</v>
      </c>
      <c r="F272" s="65">
        <v>42375</v>
      </c>
      <c r="G272" s="66" t="s">
        <v>590</v>
      </c>
      <c r="H272" s="66" t="s">
        <v>137</v>
      </c>
      <c r="I272" s="67" t="s">
        <v>128</v>
      </c>
      <c r="J272" s="67" t="s">
        <v>115</v>
      </c>
      <c r="K272" s="67" t="s">
        <v>749</v>
      </c>
      <c r="L272" s="67" t="s">
        <v>117</v>
      </c>
      <c r="M272" s="67">
        <v>1</v>
      </c>
      <c r="N272" s="67"/>
      <c r="O272" s="68" t="s">
        <v>118</v>
      </c>
      <c r="P272" s="69" t="s">
        <v>119</v>
      </c>
      <c r="Q272" s="69"/>
      <c r="R272" s="70">
        <v>0</v>
      </c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70"/>
      <c r="BB272" s="155">
        <f t="shared" ref="BB272:BB335" si="142">IF(B272&lt;&gt;"",COUNTIF(S272:BA272,"A")+COUNTIF(S272:BA272,"S")+BC272,"")</f>
        <v>24</v>
      </c>
      <c r="BC272" s="156">
        <v>24</v>
      </c>
      <c r="BD272" s="157">
        <f t="shared" ref="BD272:BD335" si="143">IF(B272&lt;&gt;"",COUNTIF(S272:BA272,"D"),"")</f>
        <v>0</v>
      </c>
      <c r="BE272" s="155">
        <f t="shared" ref="BE272:BE335" si="144">IF(B272&lt;&gt;"",COUNTIF(S272:BA272,"F"),"")</f>
        <v>0</v>
      </c>
      <c r="BF272" s="157">
        <f t="shared" ref="BF272:BF335" si="145">IF(B272&lt;&gt;"",COUNTIF(S272:BA272,"X"),"")</f>
        <v>0</v>
      </c>
      <c r="BG272" s="155">
        <f t="shared" ref="BG272:BG335" si="146">IF(BB272&lt;&gt;"",(COUNTIFS(S272:BA272,"A")+COUNTIFS(S272:BA272,"D")+COUNTIFS(S272:BA272,"F")+COUNTIFS(S272:BA272,"S")),"")</f>
        <v>0</v>
      </c>
      <c r="BH272" s="155"/>
      <c r="BI272" s="157">
        <f t="shared" si="137"/>
        <v>192</v>
      </c>
      <c r="BJ272" s="157"/>
      <c r="BK272" s="157"/>
      <c r="BL272" s="157"/>
      <c r="BM272" s="161" t="e">
        <v>#NAME?</v>
      </c>
      <c r="BN272" s="162" t="e">
        <f t="shared" ref="BN272:BN335" si="147">IF(AND(H272&lt;&gt;"EVENTUAL",O272="HABIL",BM272&lt;&gt;""),BB272*BM272,"")</f>
        <v>#NAME?</v>
      </c>
      <c r="BO272" s="163">
        <f t="shared" ref="BO272:BO335" si="148">IF(AND(H272="EVENTUAL",O272="HABIL",B272&lt;&gt;""),P272,0)</f>
        <v>0</v>
      </c>
      <c r="BP272" s="164" t="e">
        <f t="shared" ref="BP272:BP335" si="149">IF(AND(BB272&gt;0,O272="HABIL",BM272&lt;&gt;"",H272&lt;&gt;"EMPLEADO"),(BM272/6*BB272)," ")</f>
        <v>#NAME?</v>
      </c>
      <c r="BQ272" s="165" t="e">
        <v>#NAME?</v>
      </c>
      <c r="BR272" s="166"/>
      <c r="BS272" s="167" t="str">
        <f t="shared" ref="BS272:BS335" si="150">IF(AND(BF272&gt;0,O272="HABIL"),(P272/$B$1*-BF272)," ")</f>
        <v xml:space="preserve"> </v>
      </c>
      <c r="BT272" s="168" t="str">
        <f t="shared" ref="BT272:BT335" si="151">IF(AND(B272&gt;0,BJ272&gt;0),((BM272/8)*(BJ272*1.6)),"")</f>
        <v/>
      </c>
      <c r="BU272" s="168" t="str">
        <f t="shared" si="138"/>
        <v/>
      </c>
      <c r="BV272" s="168" t="str">
        <f t="shared" si="139"/>
        <v/>
      </c>
      <c r="BW272" s="169" t="str">
        <f t="shared" si="140"/>
        <v/>
      </c>
      <c r="BX272" s="165" t="e">
        <v>#NAME?</v>
      </c>
      <c r="BY272" s="157"/>
      <c r="BZ272" s="170" t="e">
        <v>#NAME?</v>
      </c>
      <c r="CA272" s="170" t="e">
        <v>#NAME?</v>
      </c>
      <c r="CB272" s="157"/>
      <c r="CC272" s="170" t="e">
        <v>#NAME?</v>
      </c>
      <c r="CD272" s="171" t="e">
        <f t="shared" ref="CD272:CD335" si="152">IF(AND(B272&lt;&gt;"",O272="HABIL"),(SUM(BN272:CC272)-BO272),0)</f>
        <v>#NAME?</v>
      </c>
      <c r="CE272" s="157" t="e">
        <f t="shared" ref="CE272:CE335" si="153">IF(AND(CD272&gt;0,I272="ONP"),1,IF(AND(CD272&gt;0,I272&lt;&gt;"ONP"),2,""))</f>
        <v>#NAME?</v>
      </c>
      <c r="CF272" s="165" t="e">
        <f t="shared" ref="CF272:CF335" si="154">IF(AND(CE272=1,O272="HABIL",H272="EMPLEADO"),(CD272-SUM(BX272:CA272))*$CF$13,IF(AND(CE272=1,O272="HABIL",H272&lt;&gt;"EMPLEADO"),(CD272-SUM(BW272:CA272))*$CF$13,0))</f>
        <v>#NAME?</v>
      </c>
      <c r="CG272" s="172" t="e">
        <v>#NAME?</v>
      </c>
      <c r="CH272" s="172" t="e">
        <v>#NAME?</v>
      </c>
      <c r="CI272" s="173" t="e">
        <v>#NAME?</v>
      </c>
      <c r="CJ272" s="173"/>
      <c r="CK272" s="172" t="e">
        <v>#NAME?</v>
      </c>
      <c r="CL272" s="172" t="e">
        <v>#NAME?</v>
      </c>
      <c r="CM272" s="173" t="e">
        <f t="shared" ref="CM272:CM335" si="155">IF(CE272=2,SUM(CG272:CK272)-SUM(CI272:CJ272),"")</f>
        <v>#NAME?</v>
      </c>
      <c r="CN272" s="172">
        <f t="shared" ref="CN272:CN335" si="156">IF(AND(B272&lt;&gt;"",O272&lt;&gt;"EMPLEADO",BB272&gt;=1,BB272&lt;=7),10/7*BB272,IF(AND(B272&lt;&gt;"",O272&lt;&gt;"EMPLEADO",BB272&gt;=8,BB272&lt;=30),40/30*BB272,0))</f>
        <v>32</v>
      </c>
      <c r="CO272" s="173">
        <f t="shared" si="141"/>
        <v>0</v>
      </c>
      <c r="CP272" s="174">
        <f t="shared" ref="CP272:CP335" si="157">IF(AND(B272&lt;&gt;"",L272="1",O272="HABIL",BB272&gt;0),5,"")</f>
        <v>5</v>
      </c>
      <c r="CQ272" s="172" t="e">
        <f t="shared" si="132"/>
        <v>#NAME?</v>
      </c>
      <c r="CR272" s="173"/>
      <c r="CS272" s="175" t="e">
        <f t="shared" ref="CS272:CS335" si="158">SUM(CF272:CL272)+SUM(CN272:CQ272)-SUM(CI272:CJ272)</f>
        <v>#NAME?</v>
      </c>
      <c r="CT272" s="173" t="e">
        <f t="shared" ref="CT272:CT335" si="159">IF(AND(B272&lt;&gt;"",O272&lt;&gt;"",BB272&lt;&gt;""),CD272-CS272,"")</f>
        <v>#NAME?</v>
      </c>
      <c r="CU272" s="173" t="e">
        <f t="shared" ref="CU272:CU335" si="160">IF(AND(BB272&lt;&gt;"",H272="EMPLEADO",(CD272-SUM(BX272:CA272))*9%&lt;67.5,(CD272-SUM(BX272:CA272))*9%&lt;&gt;0),67.5,IF(AND(BB272&lt;&gt;"",H272&lt;&gt;"EMPLEADO",(CD272-SUM(BW272:CA272))*9%&lt;67.5,(CD272-SUM(BW272:CA272))*9%&lt;&gt;0),67.5,(CD272-SUM(BX272:CA272))*9%))</f>
        <v>#NAME?</v>
      </c>
      <c r="CV272" s="172" t="e">
        <f t="shared" ref="CV272:CV335" si="161">IF(AND(B272&lt;&gt;"",H272&lt;&gt;"EMPLEADO",O272="HABIL",M272=1),(CD272-SUM(BX272:CA272))*1.53%,IF(AND(B272&lt;&gt;"",H272="EMPLEADO",O272="HABIL",M272=1),(CD272-SUM(BW272:CA272))*1.53%,""))</f>
        <v>#NAME?</v>
      </c>
      <c r="CW272" s="173" t="e">
        <v>#NAME?</v>
      </c>
      <c r="CX272" s="173" t="e">
        <f t="shared" ref="CX272:CX335" si="162">IF(CD272&gt;0,SUM(CU272:CW272),"")</f>
        <v>#NAME?</v>
      </c>
      <c r="CY272" s="176">
        <f t="shared" ref="CY272:CY335" si="163">IF(BB272&lt;&gt;"",(BG272+BD272-BF272),"")</f>
        <v>0</v>
      </c>
      <c r="CZ272" s="181" t="e">
        <f t="shared" si="134"/>
        <v>#NAME?</v>
      </c>
      <c r="DA272" s="182" t="e">
        <f t="shared" si="135"/>
        <v>#NAME?</v>
      </c>
      <c r="DB272" s="183" t="e">
        <f t="shared" si="136"/>
        <v>#NAME?</v>
      </c>
      <c r="DF272" s="180" t="e">
        <f t="shared" si="133"/>
        <v>#NAME?</v>
      </c>
    </row>
    <row r="273" spans="1:110">
      <c r="A273" s="73" t="s">
        <v>6</v>
      </c>
      <c r="B273" s="60" t="s">
        <v>750</v>
      </c>
      <c r="C273" s="61" t="s">
        <v>751</v>
      </c>
      <c r="D273" s="62">
        <v>26903</v>
      </c>
      <c r="E273" s="64">
        <v>0</v>
      </c>
      <c r="F273" s="65">
        <v>42375</v>
      </c>
      <c r="G273" s="66" t="s">
        <v>590</v>
      </c>
      <c r="H273" s="66" t="s">
        <v>137</v>
      </c>
      <c r="I273" s="67" t="s">
        <v>128</v>
      </c>
      <c r="J273" s="67" t="s">
        <v>115</v>
      </c>
      <c r="K273" s="67" t="s">
        <v>752</v>
      </c>
      <c r="L273" s="67" t="s">
        <v>117</v>
      </c>
      <c r="M273" s="67">
        <v>1</v>
      </c>
      <c r="N273" s="67"/>
      <c r="O273" s="68" t="s">
        <v>118</v>
      </c>
      <c r="P273" s="69" t="s">
        <v>119</v>
      </c>
      <c r="Q273" s="69"/>
      <c r="R273" s="70">
        <v>0</v>
      </c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70"/>
      <c r="BB273" s="155">
        <f t="shared" si="142"/>
        <v>23</v>
      </c>
      <c r="BC273" s="156">
        <v>23</v>
      </c>
      <c r="BD273" s="157">
        <f t="shared" si="143"/>
        <v>0</v>
      </c>
      <c r="BE273" s="155">
        <f t="shared" si="144"/>
        <v>0</v>
      </c>
      <c r="BF273" s="157">
        <f t="shared" si="145"/>
        <v>0</v>
      </c>
      <c r="BG273" s="155">
        <f t="shared" si="146"/>
        <v>0</v>
      </c>
      <c r="BH273" s="155"/>
      <c r="BI273" s="157">
        <f t="shared" si="137"/>
        <v>184</v>
      </c>
      <c r="BJ273" s="157"/>
      <c r="BK273" s="157"/>
      <c r="BL273" s="157"/>
      <c r="BM273" s="161" t="e">
        <v>#NAME?</v>
      </c>
      <c r="BN273" s="162" t="e">
        <f t="shared" si="147"/>
        <v>#NAME?</v>
      </c>
      <c r="BO273" s="163">
        <f t="shared" si="148"/>
        <v>0</v>
      </c>
      <c r="BP273" s="164" t="e">
        <f t="shared" si="149"/>
        <v>#NAME?</v>
      </c>
      <c r="BQ273" s="165" t="e">
        <v>#NAME?</v>
      </c>
      <c r="BR273" s="166"/>
      <c r="BS273" s="167" t="str">
        <f t="shared" si="150"/>
        <v xml:space="preserve"> </v>
      </c>
      <c r="BT273" s="168" t="str">
        <f t="shared" si="151"/>
        <v/>
      </c>
      <c r="BU273" s="168" t="str">
        <f t="shared" si="138"/>
        <v/>
      </c>
      <c r="BV273" s="168" t="str">
        <f t="shared" si="139"/>
        <v/>
      </c>
      <c r="BW273" s="169" t="str">
        <f t="shared" si="140"/>
        <v/>
      </c>
      <c r="BX273" s="165" t="e">
        <v>#NAME?</v>
      </c>
      <c r="BY273" s="157"/>
      <c r="BZ273" s="170" t="e">
        <v>#NAME?</v>
      </c>
      <c r="CA273" s="170" t="e">
        <v>#NAME?</v>
      </c>
      <c r="CB273" s="157"/>
      <c r="CC273" s="170" t="e">
        <v>#NAME?</v>
      </c>
      <c r="CD273" s="171" t="e">
        <f t="shared" si="152"/>
        <v>#NAME?</v>
      </c>
      <c r="CE273" s="157" t="e">
        <f t="shared" si="153"/>
        <v>#NAME?</v>
      </c>
      <c r="CF273" s="165" t="e">
        <f t="shared" si="154"/>
        <v>#NAME?</v>
      </c>
      <c r="CG273" s="172" t="e">
        <v>#NAME?</v>
      </c>
      <c r="CH273" s="172" t="e">
        <v>#NAME?</v>
      </c>
      <c r="CI273" s="173" t="e">
        <v>#NAME?</v>
      </c>
      <c r="CJ273" s="173"/>
      <c r="CK273" s="172" t="e">
        <v>#NAME?</v>
      </c>
      <c r="CL273" s="172" t="e">
        <v>#NAME?</v>
      </c>
      <c r="CM273" s="173" t="e">
        <f t="shared" si="155"/>
        <v>#NAME?</v>
      </c>
      <c r="CN273" s="172">
        <f t="shared" si="156"/>
        <v>30.666666666666664</v>
      </c>
      <c r="CO273" s="173">
        <f t="shared" si="141"/>
        <v>0</v>
      </c>
      <c r="CP273" s="174">
        <f t="shared" si="157"/>
        <v>5</v>
      </c>
      <c r="CQ273" s="172" t="e">
        <f t="shared" si="132"/>
        <v>#NAME?</v>
      </c>
      <c r="CR273" s="173"/>
      <c r="CS273" s="175" t="e">
        <f t="shared" si="158"/>
        <v>#NAME?</v>
      </c>
      <c r="CT273" s="173" t="e">
        <f t="shared" si="159"/>
        <v>#NAME?</v>
      </c>
      <c r="CU273" s="173" t="e">
        <f t="shared" si="160"/>
        <v>#NAME?</v>
      </c>
      <c r="CV273" s="172" t="e">
        <f t="shared" si="161"/>
        <v>#NAME?</v>
      </c>
      <c r="CW273" s="173" t="e">
        <v>#NAME?</v>
      </c>
      <c r="CX273" s="173" t="e">
        <f t="shared" si="162"/>
        <v>#NAME?</v>
      </c>
      <c r="CY273" s="176">
        <f t="shared" si="163"/>
        <v>0</v>
      </c>
      <c r="CZ273" s="181" t="e">
        <f t="shared" si="134"/>
        <v>#NAME?</v>
      </c>
      <c r="DA273" s="182" t="e">
        <f t="shared" si="135"/>
        <v>#NAME?</v>
      </c>
      <c r="DB273" s="183" t="e">
        <f t="shared" si="136"/>
        <v>#NAME?</v>
      </c>
      <c r="DF273" s="180" t="e">
        <f t="shared" si="133"/>
        <v>#NAME?</v>
      </c>
    </row>
    <row r="274" spans="1:110">
      <c r="A274" s="73" t="s">
        <v>6</v>
      </c>
      <c r="B274" s="60" t="s">
        <v>753</v>
      </c>
      <c r="C274" s="61" t="s">
        <v>754</v>
      </c>
      <c r="D274" s="62">
        <v>26999</v>
      </c>
      <c r="E274" s="64">
        <v>0</v>
      </c>
      <c r="F274" s="65">
        <v>42390</v>
      </c>
      <c r="G274" s="66" t="s">
        <v>590</v>
      </c>
      <c r="H274" s="66" t="s">
        <v>113</v>
      </c>
      <c r="I274" s="67" t="s">
        <v>114</v>
      </c>
      <c r="J274" s="67" t="s">
        <v>138</v>
      </c>
      <c r="K274" s="67" t="s">
        <v>755</v>
      </c>
      <c r="L274" s="67" t="s">
        <v>117</v>
      </c>
      <c r="M274" s="67">
        <v>1</v>
      </c>
      <c r="N274" s="67"/>
      <c r="O274" s="68" t="s">
        <v>118</v>
      </c>
      <c r="P274" s="69" t="s">
        <v>119</v>
      </c>
      <c r="Q274" s="69"/>
      <c r="R274" s="70">
        <v>0</v>
      </c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70"/>
      <c r="BB274" s="155">
        <f t="shared" si="142"/>
        <v>18</v>
      </c>
      <c r="BC274" s="156">
        <v>18</v>
      </c>
      <c r="BD274" s="157">
        <f t="shared" si="143"/>
        <v>0</v>
      </c>
      <c r="BE274" s="155">
        <f t="shared" si="144"/>
        <v>0</v>
      </c>
      <c r="BF274" s="157">
        <f t="shared" si="145"/>
        <v>0</v>
      </c>
      <c r="BG274" s="155">
        <f t="shared" si="146"/>
        <v>0</v>
      </c>
      <c r="BH274" s="155"/>
      <c r="BI274" s="157">
        <f t="shared" si="137"/>
        <v>144</v>
      </c>
      <c r="BJ274" s="157"/>
      <c r="BK274" s="157"/>
      <c r="BL274" s="157"/>
      <c r="BM274" s="161" t="e">
        <v>#NAME?</v>
      </c>
      <c r="BN274" s="162" t="e">
        <f t="shared" si="147"/>
        <v>#NAME?</v>
      </c>
      <c r="BO274" s="163">
        <f t="shared" si="148"/>
        <v>0</v>
      </c>
      <c r="BP274" s="164" t="e">
        <f t="shared" si="149"/>
        <v>#NAME?</v>
      </c>
      <c r="BQ274" s="165" t="e">
        <v>#NAME?</v>
      </c>
      <c r="BR274" s="166"/>
      <c r="BS274" s="167" t="str">
        <f t="shared" si="150"/>
        <v xml:space="preserve"> </v>
      </c>
      <c r="BT274" s="168" t="str">
        <f t="shared" si="151"/>
        <v/>
      </c>
      <c r="BU274" s="168" t="str">
        <f t="shared" si="138"/>
        <v/>
      </c>
      <c r="BV274" s="168" t="str">
        <f t="shared" si="139"/>
        <v/>
      </c>
      <c r="BW274" s="169" t="str">
        <f t="shared" si="140"/>
        <v/>
      </c>
      <c r="BX274" s="165" t="e">
        <v>#NAME?</v>
      </c>
      <c r="BY274" s="157"/>
      <c r="BZ274" s="170" t="e">
        <v>#NAME?</v>
      </c>
      <c r="CA274" s="170" t="e">
        <v>#NAME?</v>
      </c>
      <c r="CB274" s="157"/>
      <c r="CC274" s="170" t="e">
        <v>#NAME?</v>
      </c>
      <c r="CD274" s="171" t="e">
        <f t="shared" si="152"/>
        <v>#NAME?</v>
      </c>
      <c r="CE274" s="157" t="e">
        <f t="shared" si="153"/>
        <v>#NAME?</v>
      </c>
      <c r="CF274" s="165" t="e">
        <f t="shared" si="154"/>
        <v>#NAME?</v>
      </c>
      <c r="CG274" s="172" t="e">
        <v>#NAME?</v>
      </c>
      <c r="CH274" s="172" t="e">
        <v>#NAME?</v>
      </c>
      <c r="CI274" s="173" t="e">
        <v>#NAME?</v>
      </c>
      <c r="CJ274" s="173"/>
      <c r="CK274" s="172" t="e">
        <v>#NAME?</v>
      </c>
      <c r="CL274" s="172" t="e">
        <v>#NAME?</v>
      </c>
      <c r="CM274" s="173" t="e">
        <f t="shared" si="155"/>
        <v>#NAME?</v>
      </c>
      <c r="CN274" s="172">
        <f t="shared" si="156"/>
        <v>24</v>
      </c>
      <c r="CO274" s="173">
        <f t="shared" si="141"/>
        <v>0</v>
      </c>
      <c r="CP274" s="174">
        <f t="shared" si="157"/>
        <v>5</v>
      </c>
      <c r="CQ274" s="172" t="e">
        <f t="shared" si="132"/>
        <v>#NAME?</v>
      </c>
      <c r="CR274" s="173"/>
      <c r="CS274" s="175" t="e">
        <f t="shared" si="158"/>
        <v>#NAME?</v>
      </c>
      <c r="CT274" s="173" t="e">
        <f t="shared" si="159"/>
        <v>#NAME?</v>
      </c>
      <c r="CU274" s="173" t="e">
        <f t="shared" si="160"/>
        <v>#NAME?</v>
      </c>
      <c r="CV274" s="172" t="e">
        <f t="shared" si="161"/>
        <v>#NAME?</v>
      </c>
      <c r="CW274" s="173" t="e">
        <v>#NAME?</v>
      </c>
      <c r="CX274" s="173" t="e">
        <f t="shared" si="162"/>
        <v>#NAME?</v>
      </c>
      <c r="CY274" s="176">
        <f t="shared" si="163"/>
        <v>0</v>
      </c>
      <c r="CZ274" s="181" t="e">
        <f t="shared" si="134"/>
        <v>#NAME?</v>
      </c>
      <c r="DA274" s="182" t="e">
        <f t="shared" si="135"/>
        <v>#NAME?</v>
      </c>
      <c r="DB274" s="183" t="e">
        <f t="shared" si="136"/>
        <v>#NAME?</v>
      </c>
      <c r="DF274" s="180" t="e">
        <f t="shared" si="133"/>
        <v>#NAME?</v>
      </c>
    </row>
    <row r="275" spans="1:110">
      <c r="A275" s="73" t="s">
        <v>6</v>
      </c>
      <c r="B275" s="60" t="s">
        <v>756</v>
      </c>
      <c r="C275" s="61" t="s">
        <v>757</v>
      </c>
      <c r="D275" s="62">
        <v>29248</v>
      </c>
      <c r="E275" s="64">
        <v>0</v>
      </c>
      <c r="F275" s="65">
        <v>42390</v>
      </c>
      <c r="G275" s="66" t="s">
        <v>590</v>
      </c>
      <c r="H275" s="66" t="s">
        <v>137</v>
      </c>
      <c r="I275" s="67" t="s">
        <v>122</v>
      </c>
      <c r="J275" s="67" t="s">
        <v>119</v>
      </c>
      <c r="K275" s="67">
        <v>0</v>
      </c>
      <c r="L275" s="67" t="s">
        <v>117</v>
      </c>
      <c r="M275" s="67">
        <v>1</v>
      </c>
      <c r="N275" s="67"/>
      <c r="O275" s="68" t="s">
        <v>118</v>
      </c>
      <c r="P275" s="69" t="s">
        <v>119</v>
      </c>
      <c r="Q275" s="69"/>
      <c r="R275" s="70">
        <v>0</v>
      </c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70"/>
      <c r="AG275" s="70"/>
      <c r="AH275" s="70"/>
      <c r="AI275" s="70"/>
      <c r="AJ275" s="70"/>
      <c r="AK275" s="70"/>
      <c r="AL275" s="70"/>
      <c r="AM275" s="70"/>
      <c r="AN275" s="70"/>
      <c r="AO275" s="70"/>
      <c r="AP275" s="70"/>
      <c r="AQ275" s="70"/>
      <c r="AR275" s="70"/>
      <c r="AS275" s="70"/>
      <c r="AT275" s="70"/>
      <c r="AU275" s="70"/>
      <c r="AV275" s="70"/>
      <c r="AW275" s="70"/>
      <c r="AX275" s="70"/>
      <c r="AY275" s="70"/>
      <c r="AZ275" s="70"/>
      <c r="BA275" s="70"/>
      <c r="BB275" s="155">
        <f t="shared" si="142"/>
        <v>11</v>
      </c>
      <c r="BC275" s="156">
        <v>11</v>
      </c>
      <c r="BD275" s="157">
        <f t="shared" si="143"/>
        <v>0</v>
      </c>
      <c r="BE275" s="155">
        <f t="shared" si="144"/>
        <v>0</v>
      </c>
      <c r="BF275" s="157">
        <f t="shared" si="145"/>
        <v>0</v>
      </c>
      <c r="BG275" s="155">
        <f t="shared" si="146"/>
        <v>0</v>
      </c>
      <c r="BH275" s="155"/>
      <c r="BI275" s="157">
        <f t="shared" si="137"/>
        <v>88</v>
      </c>
      <c r="BJ275" s="157"/>
      <c r="BK275" s="157"/>
      <c r="BL275" s="157"/>
      <c r="BM275" s="161" t="e">
        <v>#NAME?</v>
      </c>
      <c r="BN275" s="162" t="e">
        <f t="shared" si="147"/>
        <v>#NAME?</v>
      </c>
      <c r="BO275" s="163">
        <f t="shared" si="148"/>
        <v>0</v>
      </c>
      <c r="BP275" s="164" t="e">
        <f t="shared" si="149"/>
        <v>#NAME?</v>
      </c>
      <c r="BQ275" s="165" t="e">
        <v>#NAME?</v>
      </c>
      <c r="BR275" s="166"/>
      <c r="BS275" s="167" t="str">
        <f t="shared" si="150"/>
        <v xml:space="preserve"> </v>
      </c>
      <c r="BT275" s="168" t="str">
        <f t="shared" si="151"/>
        <v/>
      </c>
      <c r="BU275" s="168" t="str">
        <f t="shared" si="138"/>
        <v/>
      </c>
      <c r="BV275" s="168" t="str">
        <f t="shared" si="139"/>
        <v/>
      </c>
      <c r="BW275" s="169" t="str">
        <f t="shared" si="140"/>
        <v/>
      </c>
      <c r="BX275" s="165" t="e">
        <v>#NAME?</v>
      </c>
      <c r="BY275" s="157"/>
      <c r="BZ275" s="170" t="e">
        <v>#NAME?</v>
      </c>
      <c r="CA275" s="170" t="e">
        <v>#NAME?</v>
      </c>
      <c r="CB275" s="157"/>
      <c r="CC275" s="170" t="e">
        <v>#NAME?</v>
      </c>
      <c r="CD275" s="171" t="e">
        <f t="shared" si="152"/>
        <v>#NAME?</v>
      </c>
      <c r="CE275" s="157" t="e">
        <f t="shared" si="153"/>
        <v>#NAME?</v>
      </c>
      <c r="CF275" s="165" t="e">
        <f t="shared" si="154"/>
        <v>#NAME?</v>
      </c>
      <c r="CG275" s="172" t="e">
        <v>#NAME?</v>
      </c>
      <c r="CH275" s="172" t="e">
        <v>#NAME?</v>
      </c>
      <c r="CI275" s="173" t="e">
        <v>#NAME?</v>
      </c>
      <c r="CJ275" s="173"/>
      <c r="CK275" s="172" t="e">
        <v>#NAME?</v>
      </c>
      <c r="CL275" s="172" t="e">
        <v>#NAME?</v>
      </c>
      <c r="CM275" s="173" t="e">
        <f t="shared" si="155"/>
        <v>#NAME?</v>
      </c>
      <c r="CN275" s="172">
        <f t="shared" si="156"/>
        <v>14.666666666666666</v>
      </c>
      <c r="CO275" s="173">
        <f t="shared" si="141"/>
        <v>0</v>
      </c>
      <c r="CP275" s="174">
        <f t="shared" si="157"/>
        <v>5</v>
      </c>
      <c r="CQ275" s="172" t="e">
        <f t="shared" si="132"/>
        <v>#NAME?</v>
      </c>
      <c r="CR275" s="173"/>
      <c r="CS275" s="175" t="e">
        <f t="shared" si="158"/>
        <v>#NAME?</v>
      </c>
      <c r="CT275" s="173" t="e">
        <f t="shared" si="159"/>
        <v>#NAME?</v>
      </c>
      <c r="CU275" s="173" t="e">
        <f t="shared" si="160"/>
        <v>#NAME?</v>
      </c>
      <c r="CV275" s="172" t="e">
        <f t="shared" si="161"/>
        <v>#NAME?</v>
      </c>
      <c r="CW275" s="173" t="e">
        <v>#NAME?</v>
      </c>
      <c r="CX275" s="173" t="e">
        <f t="shared" si="162"/>
        <v>#NAME?</v>
      </c>
      <c r="CY275" s="176">
        <f t="shared" si="163"/>
        <v>0</v>
      </c>
      <c r="CZ275" s="181" t="e">
        <f t="shared" si="134"/>
        <v>#NAME?</v>
      </c>
      <c r="DA275" s="182" t="e">
        <f t="shared" si="135"/>
        <v>#NAME?</v>
      </c>
      <c r="DB275" s="183" t="e">
        <f t="shared" si="136"/>
        <v>#NAME?</v>
      </c>
      <c r="DF275" s="180" t="e">
        <f t="shared" si="133"/>
        <v>#NAME?</v>
      </c>
    </row>
    <row r="276" spans="1:110">
      <c r="A276" s="73" t="s">
        <v>6</v>
      </c>
      <c r="B276" s="60" t="s">
        <v>758</v>
      </c>
      <c r="C276" s="61" t="s">
        <v>759</v>
      </c>
      <c r="D276" s="62">
        <v>25597</v>
      </c>
      <c r="E276" s="64">
        <v>0</v>
      </c>
      <c r="F276" s="65">
        <v>42375</v>
      </c>
      <c r="G276" s="66" t="s">
        <v>590</v>
      </c>
      <c r="H276" s="66" t="s">
        <v>113</v>
      </c>
      <c r="I276" s="67" t="s">
        <v>122</v>
      </c>
      <c r="J276" s="67" t="s">
        <v>119</v>
      </c>
      <c r="K276" s="67">
        <v>0</v>
      </c>
      <c r="L276" s="67" t="s">
        <v>117</v>
      </c>
      <c r="M276" s="67">
        <v>1</v>
      </c>
      <c r="N276" s="67"/>
      <c r="O276" s="68" t="s">
        <v>118</v>
      </c>
      <c r="P276" s="69" t="s">
        <v>119</v>
      </c>
      <c r="Q276" s="69"/>
      <c r="R276" s="70">
        <v>0</v>
      </c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  <c r="AE276" s="70"/>
      <c r="AF276" s="70"/>
      <c r="AG276" s="70"/>
      <c r="AH276" s="70"/>
      <c r="AI276" s="70"/>
      <c r="AJ276" s="70"/>
      <c r="AK276" s="70"/>
      <c r="AL276" s="70"/>
      <c r="AM276" s="70"/>
      <c r="AN276" s="70"/>
      <c r="AO276" s="70"/>
      <c r="AP276" s="70"/>
      <c r="AQ276" s="70"/>
      <c r="AR276" s="70"/>
      <c r="AS276" s="70"/>
      <c r="AT276" s="70"/>
      <c r="AU276" s="70"/>
      <c r="AV276" s="70"/>
      <c r="AW276" s="70"/>
      <c r="AX276" s="70"/>
      <c r="AY276" s="70"/>
      <c r="AZ276" s="70"/>
      <c r="BA276" s="70"/>
      <c r="BB276" s="155">
        <f t="shared" si="142"/>
        <v>4</v>
      </c>
      <c r="BC276" s="156">
        <v>4</v>
      </c>
      <c r="BD276" s="157">
        <f t="shared" si="143"/>
        <v>0</v>
      </c>
      <c r="BE276" s="155">
        <f t="shared" si="144"/>
        <v>0</v>
      </c>
      <c r="BF276" s="157">
        <f t="shared" si="145"/>
        <v>0</v>
      </c>
      <c r="BG276" s="155">
        <f t="shared" si="146"/>
        <v>0</v>
      </c>
      <c r="BH276" s="155"/>
      <c r="BI276" s="157">
        <f t="shared" si="137"/>
        <v>32</v>
      </c>
      <c r="BJ276" s="157"/>
      <c r="BK276" s="157"/>
      <c r="BL276" s="157"/>
      <c r="BM276" s="161" t="e">
        <v>#NAME?</v>
      </c>
      <c r="BN276" s="162" t="e">
        <f t="shared" si="147"/>
        <v>#NAME?</v>
      </c>
      <c r="BO276" s="163">
        <f t="shared" si="148"/>
        <v>0</v>
      </c>
      <c r="BP276" s="164" t="e">
        <f t="shared" si="149"/>
        <v>#NAME?</v>
      </c>
      <c r="BQ276" s="165" t="e">
        <v>#NAME?</v>
      </c>
      <c r="BR276" s="166"/>
      <c r="BS276" s="167" t="str">
        <f t="shared" si="150"/>
        <v xml:space="preserve"> </v>
      </c>
      <c r="BT276" s="168" t="str">
        <f t="shared" si="151"/>
        <v/>
      </c>
      <c r="BU276" s="168" t="str">
        <f t="shared" si="138"/>
        <v/>
      </c>
      <c r="BV276" s="168" t="str">
        <f t="shared" si="139"/>
        <v/>
      </c>
      <c r="BW276" s="169" t="str">
        <f t="shared" si="140"/>
        <v/>
      </c>
      <c r="BX276" s="165" t="e">
        <v>#NAME?</v>
      </c>
      <c r="BY276" s="157"/>
      <c r="BZ276" s="170" t="e">
        <v>#NAME?</v>
      </c>
      <c r="CA276" s="170" t="e">
        <v>#NAME?</v>
      </c>
      <c r="CB276" s="157"/>
      <c r="CC276" s="170" t="e">
        <v>#NAME?</v>
      </c>
      <c r="CD276" s="171" t="e">
        <f t="shared" si="152"/>
        <v>#NAME?</v>
      </c>
      <c r="CE276" s="157" t="e">
        <f t="shared" si="153"/>
        <v>#NAME?</v>
      </c>
      <c r="CF276" s="165" t="e">
        <f t="shared" si="154"/>
        <v>#NAME?</v>
      </c>
      <c r="CG276" s="172" t="e">
        <v>#NAME?</v>
      </c>
      <c r="CH276" s="172" t="e">
        <v>#NAME?</v>
      </c>
      <c r="CI276" s="173" t="e">
        <v>#NAME?</v>
      </c>
      <c r="CJ276" s="173"/>
      <c r="CK276" s="172" t="e">
        <v>#NAME?</v>
      </c>
      <c r="CL276" s="172" t="e">
        <v>#NAME?</v>
      </c>
      <c r="CM276" s="173" t="e">
        <f t="shared" si="155"/>
        <v>#NAME?</v>
      </c>
      <c r="CN276" s="172">
        <f t="shared" si="156"/>
        <v>5.7142857142857144</v>
      </c>
      <c r="CO276" s="173">
        <f t="shared" si="141"/>
        <v>0</v>
      </c>
      <c r="CP276" s="174">
        <f t="shared" si="157"/>
        <v>5</v>
      </c>
      <c r="CQ276" s="172" t="e">
        <f t="shared" si="132"/>
        <v>#NAME?</v>
      </c>
      <c r="CR276" s="173"/>
      <c r="CS276" s="175" t="e">
        <f t="shared" si="158"/>
        <v>#NAME?</v>
      </c>
      <c r="CT276" s="173" t="e">
        <f t="shared" si="159"/>
        <v>#NAME?</v>
      </c>
      <c r="CU276" s="173" t="e">
        <f t="shared" si="160"/>
        <v>#NAME?</v>
      </c>
      <c r="CV276" s="172" t="e">
        <f t="shared" si="161"/>
        <v>#NAME?</v>
      </c>
      <c r="CW276" s="173" t="e">
        <v>#NAME?</v>
      </c>
      <c r="CX276" s="173" t="e">
        <f t="shared" si="162"/>
        <v>#NAME?</v>
      </c>
      <c r="CY276" s="176">
        <f t="shared" si="163"/>
        <v>0</v>
      </c>
      <c r="CZ276" s="181" t="e">
        <f t="shared" si="134"/>
        <v>#NAME?</v>
      </c>
      <c r="DA276" s="182" t="e">
        <f t="shared" si="135"/>
        <v>#NAME?</v>
      </c>
      <c r="DB276" s="183" t="e">
        <f t="shared" si="136"/>
        <v>#NAME?</v>
      </c>
      <c r="DF276" s="180" t="e">
        <f t="shared" si="133"/>
        <v>#NAME?</v>
      </c>
    </row>
    <row r="277" spans="1:110">
      <c r="A277" s="73" t="s">
        <v>6</v>
      </c>
      <c r="B277" s="60" t="s">
        <v>760</v>
      </c>
      <c r="C277" s="61" t="s">
        <v>761</v>
      </c>
      <c r="D277" s="62">
        <v>35064</v>
      </c>
      <c r="E277" s="64">
        <v>0</v>
      </c>
      <c r="F277" s="65">
        <v>42375</v>
      </c>
      <c r="G277" s="66" t="s">
        <v>590</v>
      </c>
      <c r="H277" s="66" t="s">
        <v>137</v>
      </c>
      <c r="I277" s="67" t="s">
        <v>122</v>
      </c>
      <c r="J277" s="67" t="s">
        <v>119</v>
      </c>
      <c r="K277" s="67">
        <v>0</v>
      </c>
      <c r="L277" s="67" t="s">
        <v>117</v>
      </c>
      <c r="M277" s="67">
        <v>1</v>
      </c>
      <c r="N277" s="67"/>
      <c r="O277" s="68" t="s">
        <v>118</v>
      </c>
      <c r="P277" s="69" t="s">
        <v>119</v>
      </c>
      <c r="Q277" s="69"/>
      <c r="R277" s="70">
        <v>0</v>
      </c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70"/>
      <c r="BB277" s="155">
        <f t="shared" si="142"/>
        <v>10</v>
      </c>
      <c r="BC277" s="156">
        <v>10</v>
      </c>
      <c r="BD277" s="157">
        <f t="shared" si="143"/>
        <v>0</v>
      </c>
      <c r="BE277" s="155">
        <f t="shared" si="144"/>
        <v>0</v>
      </c>
      <c r="BF277" s="157">
        <f t="shared" si="145"/>
        <v>0</v>
      </c>
      <c r="BG277" s="155">
        <f t="shared" si="146"/>
        <v>0</v>
      </c>
      <c r="BH277" s="155"/>
      <c r="BI277" s="157">
        <f t="shared" si="137"/>
        <v>80</v>
      </c>
      <c r="BJ277" s="157"/>
      <c r="BK277" s="157"/>
      <c r="BL277" s="157"/>
      <c r="BM277" s="161" t="e">
        <v>#NAME?</v>
      </c>
      <c r="BN277" s="162" t="e">
        <f t="shared" si="147"/>
        <v>#NAME?</v>
      </c>
      <c r="BO277" s="163">
        <f t="shared" si="148"/>
        <v>0</v>
      </c>
      <c r="BP277" s="164" t="e">
        <f t="shared" si="149"/>
        <v>#NAME?</v>
      </c>
      <c r="BQ277" s="165" t="e">
        <v>#NAME?</v>
      </c>
      <c r="BR277" s="166"/>
      <c r="BS277" s="167" t="str">
        <f t="shared" si="150"/>
        <v xml:space="preserve"> </v>
      </c>
      <c r="BT277" s="168" t="str">
        <f t="shared" si="151"/>
        <v/>
      </c>
      <c r="BU277" s="168" t="str">
        <f t="shared" si="138"/>
        <v/>
      </c>
      <c r="BV277" s="168" t="str">
        <f t="shared" si="139"/>
        <v/>
      </c>
      <c r="BW277" s="169" t="str">
        <f t="shared" si="140"/>
        <v/>
      </c>
      <c r="BX277" s="165" t="e">
        <v>#NAME?</v>
      </c>
      <c r="BY277" s="157"/>
      <c r="BZ277" s="170" t="e">
        <v>#NAME?</v>
      </c>
      <c r="CA277" s="170" t="e">
        <v>#NAME?</v>
      </c>
      <c r="CB277" s="157"/>
      <c r="CC277" s="170" t="e">
        <v>#NAME?</v>
      </c>
      <c r="CD277" s="171" t="e">
        <f t="shared" si="152"/>
        <v>#NAME?</v>
      </c>
      <c r="CE277" s="157" t="e">
        <f t="shared" si="153"/>
        <v>#NAME?</v>
      </c>
      <c r="CF277" s="165" t="e">
        <f t="shared" si="154"/>
        <v>#NAME?</v>
      </c>
      <c r="CG277" s="172" t="e">
        <v>#NAME?</v>
      </c>
      <c r="CH277" s="172" t="e">
        <v>#NAME?</v>
      </c>
      <c r="CI277" s="173" t="e">
        <v>#NAME?</v>
      </c>
      <c r="CJ277" s="173"/>
      <c r="CK277" s="172" t="e">
        <v>#NAME?</v>
      </c>
      <c r="CL277" s="172" t="e">
        <v>#NAME?</v>
      </c>
      <c r="CM277" s="173" t="e">
        <f t="shared" si="155"/>
        <v>#NAME?</v>
      </c>
      <c r="CN277" s="172">
        <f t="shared" si="156"/>
        <v>13.333333333333332</v>
      </c>
      <c r="CO277" s="173">
        <f t="shared" si="141"/>
        <v>0</v>
      </c>
      <c r="CP277" s="174">
        <f t="shared" si="157"/>
        <v>5</v>
      </c>
      <c r="CQ277" s="172" t="e">
        <f t="shared" si="132"/>
        <v>#NAME?</v>
      </c>
      <c r="CR277" s="173"/>
      <c r="CS277" s="175" t="e">
        <f t="shared" si="158"/>
        <v>#NAME?</v>
      </c>
      <c r="CT277" s="173" t="e">
        <f t="shared" si="159"/>
        <v>#NAME?</v>
      </c>
      <c r="CU277" s="173" t="e">
        <f t="shared" si="160"/>
        <v>#NAME?</v>
      </c>
      <c r="CV277" s="172" t="e">
        <f t="shared" si="161"/>
        <v>#NAME?</v>
      </c>
      <c r="CW277" s="173" t="e">
        <v>#NAME?</v>
      </c>
      <c r="CX277" s="173" t="e">
        <f t="shared" si="162"/>
        <v>#NAME?</v>
      </c>
      <c r="CY277" s="176">
        <f t="shared" si="163"/>
        <v>0</v>
      </c>
      <c r="CZ277" s="181" t="e">
        <f t="shared" si="134"/>
        <v>#NAME?</v>
      </c>
      <c r="DA277" s="182" t="e">
        <f t="shared" si="135"/>
        <v>#NAME?</v>
      </c>
      <c r="DB277" s="183" t="e">
        <f t="shared" si="136"/>
        <v>#NAME?</v>
      </c>
      <c r="DF277" s="180" t="e">
        <f t="shared" si="133"/>
        <v>#NAME?</v>
      </c>
    </row>
    <row r="278" spans="1:110">
      <c r="A278" s="73" t="s">
        <v>6</v>
      </c>
      <c r="B278" s="60" t="s">
        <v>762</v>
      </c>
      <c r="C278" s="61" t="s">
        <v>763</v>
      </c>
      <c r="D278" s="62">
        <v>33498</v>
      </c>
      <c r="E278" s="64">
        <v>0</v>
      </c>
      <c r="F278" s="65">
        <v>42390</v>
      </c>
      <c r="G278" s="66" t="s">
        <v>590</v>
      </c>
      <c r="H278" s="66" t="s">
        <v>113</v>
      </c>
      <c r="I278" s="67" t="s">
        <v>122</v>
      </c>
      <c r="J278" s="67" t="s">
        <v>119</v>
      </c>
      <c r="K278" s="67">
        <v>0</v>
      </c>
      <c r="L278" s="67" t="s">
        <v>117</v>
      </c>
      <c r="M278" s="67">
        <v>1</v>
      </c>
      <c r="N278" s="67"/>
      <c r="O278" s="68" t="s">
        <v>118</v>
      </c>
      <c r="P278" s="69" t="s">
        <v>119</v>
      </c>
      <c r="Q278" s="69"/>
      <c r="R278" s="70">
        <v>0</v>
      </c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70"/>
      <c r="BB278" s="155">
        <f t="shared" si="142"/>
        <v>20</v>
      </c>
      <c r="BC278" s="156">
        <v>20</v>
      </c>
      <c r="BD278" s="157">
        <f t="shared" si="143"/>
        <v>0</v>
      </c>
      <c r="BE278" s="155">
        <f t="shared" si="144"/>
        <v>0</v>
      </c>
      <c r="BF278" s="157">
        <f t="shared" si="145"/>
        <v>0</v>
      </c>
      <c r="BG278" s="155">
        <f t="shared" si="146"/>
        <v>0</v>
      </c>
      <c r="BH278" s="155"/>
      <c r="BI278" s="157">
        <f t="shared" si="137"/>
        <v>160</v>
      </c>
      <c r="BJ278" s="157"/>
      <c r="BK278" s="157"/>
      <c r="BL278" s="157"/>
      <c r="BM278" s="161" t="e">
        <v>#NAME?</v>
      </c>
      <c r="BN278" s="162" t="e">
        <f t="shared" si="147"/>
        <v>#NAME?</v>
      </c>
      <c r="BO278" s="163">
        <f t="shared" si="148"/>
        <v>0</v>
      </c>
      <c r="BP278" s="164" t="e">
        <f t="shared" si="149"/>
        <v>#NAME?</v>
      </c>
      <c r="BQ278" s="165" t="e">
        <v>#NAME?</v>
      </c>
      <c r="BR278" s="166"/>
      <c r="BS278" s="167" t="str">
        <f t="shared" si="150"/>
        <v xml:space="preserve"> </v>
      </c>
      <c r="BT278" s="168" t="str">
        <f t="shared" si="151"/>
        <v/>
      </c>
      <c r="BU278" s="168" t="str">
        <f t="shared" si="138"/>
        <v/>
      </c>
      <c r="BV278" s="168" t="str">
        <f t="shared" si="139"/>
        <v/>
      </c>
      <c r="BW278" s="169" t="str">
        <f t="shared" si="140"/>
        <v/>
      </c>
      <c r="BX278" s="165" t="e">
        <v>#NAME?</v>
      </c>
      <c r="BY278" s="157"/>
      <c r="BZ278" s="170" t="e">
        <v>#NAME?</v>
      </c>
      <c r="CA278" s="170" t="e">
        <v>#NAME?</v>
      </c>
      <c r="CB278" s="157"/>
      <c r="CC278" s="170" t="e">
        <v>#NAME?</v>
      </c>
      <c r="CD278" s="171" t="e">
        <f t="shared" si="152"/>
        <v>#NAME?</v>
      </c>
      <c r="CE278" s="157" t="e">
        <f t="shared" si="153"/>
        <v>#NAME?</v>
      </c>
      <c r="CF278" s="165" t="e">
        <f t="shared" si="154"/>
        <v>#NAME?</v>
      </c>
      <c r="CG278" s="172" t="e">
        <v>#NAME?</v>
      </c>
      <c r="CH278" s="172" t="e">
        <v>#NAME?</v>
      </c>
      <c r="CI278" s="173" t="e">
        <v>#NAME?</v>
      </c>
      <c r="CJ278" s="173"/>
      <c r="CK278" s="172" t="e">
        <v>#NAME?</v>
      </c>
      <c r="CL278" s="172" t="e">
        <v>#NAME?</v>
      </c>
      <c r="CM278" s="173" t="e">
        <f t="shared" si="155"/>
        <v>#NAME?</v>
      </c>
      <c r="CN278" s="172">
        <f t="shared" si="156"/>
        <v>26.666666666666664</v>
      </c>
      <c r="CO278" s="173">
        <f t="shared" si="141"/>
        <v>0</v>
      </c>
      <c r="CP278" s="174">
        <f t="shared" si="157"/>
        <v>5</v>
      </c>
      <c r="CQ278" s="172" t="e">
        <f t="shared" si="132"/>
        <v>#NAME?</v>
      </c>
      <c r="CR278" s="173"/>
      <c r="CS278" s="175" t="e">
        <f t="shared" si="158"/>
        <v>#NAME?</v>
      </c>
      <c r="CT278" s="173" t="e">
        <f t="shared" si="159"/>
        <v>#NAME?</v>
      </c>
      <c r="CU278" s="173" t="e">
        <f t="shared" si="160"/>
        <v>#NAME?</v>
      </c>
      <c r="CV278" s="172" t="e">
        <f t="shared" si="161"/>
        <v>#NAME?</v>
      </c>
      <c r="CW278" s="173" t="e">
        <v>#NAME?</v>
      </c>
      <c r="CX278" s="173" t="e">
        <f t="shared" si="162"/>
        <v>#NAME?</v>
      </c>
      <c r="CY278" s="176">
        <f t="shared" si="163"/>
        <v>0</v>
      </c>
      <c r="CZ278" s="181" t="e">
        <f t="shared" si="134"/>
        <v>#NAME?</v>
      </c>
      <c r="DA278" s="182" t="e">
        <f t="shared" si="135"/>
        <v>#NAME?</v>
      </c>
      <c r="DB278" s="183" t="e">
        <f t="shared" si="136"/>
        <v>#NAME?</v>
      </c>
      <c r="DF278" s="180" t="e">
        <f t="shared" si="133"/>
        <v>#NAME?</v>
      </c>
    </row>
    <row r="279" spans="1:110">
      <c r="A279" s="73" t="s">
        <v>6</v>
      </c>
      <c r="B279" s="60" t="s">
        <v>764</v>
      </c>
      <c r="C279" s="61" t="s">
        <v>765</v>
      </c>
      <c r="D279" s="62">
        <v>31982</v>
      </c>
      <c r="E279" s="64">
        <v>0</v>
      </c>
      <c r="F279" s="65">
        <v>42391</v>
      </c>
      <c r="G279" s="66" t="s">
        <v>590</v>
      </c>
      <c r="H279" s="66" t="s">
        <v>137</v>
      </c>
      <c r="I279" s="67" t="s">
        <v>128</v>
      </c>
      <c r="J279" s="67" t="s">
        <v>115</v>
      </c>
      <c r="K279" s="67" t="s">
        <v>766</v>
      </c>
      <c r="L279" s="67" t="s">
        <v>117</v>
      </c>
      <c r="M279" s="67">
        <v>1</v>
      </c>
      <c r="N279" s="67"/>
      <c r="O279" s="68" t="s">
        <v>118</v>
      </c>
      <c r="P279" s="69" t="s">
        <v>119</v>
      </c>
      <c r="Q279" s="69"/>
      <c r="R279" s="70">
        <v>0</v>
      </c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70"/>
      <c r="BB279" s="155">
        <f t="shared" si="142"/>
        <v>8</v>
      </c>
      <c r="BC279" s="156">
        <v>8</v>
      </c>
      <c r="BD279" s="157">
        <f t="shared" si="143"/>
        <v>0</v>
      </c>
      <c r="BE279" s="155">
        <f t="shared" si="144"/>
        <v>0</v>
      </c>
      <c r="BF279" s="157">
        <f t="shared" si="145"/>
        <v>0</v>
      </c>
      <c r="BG279" s="155">
        <f t="shared" si="146"/>
        <v>0</v>
      </c>
      <c r="BH279" s="155"/>
      <c r="BI279" s="157">
        <f t="shared" si="137"/>
        <v>64</v>
      </c>
      <c r="BJ279" s="157"/>
      <c r="BK279" s="157"/>
      <c r="BL279" s="157"/>
      <c r="BM279" s="161" t="e">
        <v>#NAME?</v>
      </c>
      <c r="BN279" s="162" t="e">
        <f t="shared" si="147"/>
        <v>#NAME?</v>
      </c>
      <c r="BO279" s="163">
        <f t="shared" si="148"/>
        <v>0</v>
      </c>
      <c r="BP279" s="164" t="e">
        <f t="shared" si="149"/>
        <v>#NAME?</v>
      </c>
      <c r="BQ279" s="165" t="e">
        <v>#NAME?</v>
      </c>
      <c r="BR279" s="166"/>
      <c r="BS279" s="167" t="str">
        <f t="shared" si="150"/>
        <v xml:space="preserve"> </v>
      </c>
      <c r="BT279" s="168" t="str">
        <f t="shared" si="151"/>
        <v/>
      </c>
      <c r="BU279" s="168" t="str">
        <f t="shared" si="138"/>
        <v/>
      </c>
      <c r="BV279" s="168" t="str">
        <f t="shared" si="139"/>
        <v/>
      </c>
      <c r="BW279" s="169" t="str">
        <f t="shared" si="140"/>
        <v/>
      </c>
      <c r="BX279" s="165" t="e">
        <v>#NAME?</v>
      </c>
      <c r="BY279" s="157"/>
      <c r="BZ279" s="170" t="e">
        <v>#NAME?</v>
      </c>
      <c r="CA279" s="170" t="e">
        <v>#NAME?</v>
      </c>
      <c r="CB279" s="157"/>
      <c r="CC279" s="170" t="e">
        <v>#NAME?</v>
      </c>
      <c r="CD279" s="171" t="e">
        <f t="shared" si="152"/>
        <v>#NAME?</v>
      </c>
      <c r="CE279" s="157" t="e">
        <f t="shared" si="153"/>
        <v>#NAME?</v>
      </c>
      <c r="CF279" s="165" t="e">
        <f t="shared" si="154"/>
        <v>#NAME?</v>
      </c>
      <c r="CG279" s="172" t="e">
        <v>#NAME?</v>
      </c>
      <c r="CH279" s="172" t="e">
        <v>#NAME?</v>
      </c>
      <c r="CI279" s="173" t="e">
        <v>#NAME?</v>
      </c>
      <c r="CJ279" s="173"/>
      <c r="CK279" s="172" t="e">
        <v>#NAME?</v>
      </c>
      <c r="CL279" s="172" t="e">
        <v>#NAME?</v>
      </c>
      <c r="CM279" s="173" t="e">
        <f t="shared" si="155"/>
        <v>#NAME?</v>
      </c>
      <c r="CN279" s="172">
        <f t="shared" si="156"/>
        <v>10.666666666666666</v>
      </c>
      <c r="CO279" s="173">
        <f t="shared" si="141"/>
        <v>0</v>
      </c>
      <c r="CP279" s="174">
        <f t="shared" si="157"/>
        <v>5</v>
      </c>
      <c r="CQ279" s="172" t="e">
        <f t="shared" si="132"/>
        <v>#NAME?</v>
      </c>
      <c r="CR279" s="173"/>
      <c r="CS279" s="175" t="e">
        <f t="shared" si="158"/>
        <v>#NAME?</v>
      </c>
      <c r="CT279" s="173" t="e">
        <f t="shared" si="159"/>
        <v>#NAME?</v>
      </c>
      <c r="CU279" s="173" t="e">
        <f t="shared" si="160"/>
        <v>#NAME?</v>
      </c>
      <c r="CV279" s="172" t="e">
        <f t="shared" si="161"/>
        <v>#NAME?</v>
      </c>
      <c r="CW279" s="173" t="e">
        <v>#NAME?</v>
      </c>
      <c r="CX279" s="173" t="e">
        <f t="shared" si="162"/>
        <v>#NAME?</v>
      </c>
      <c r="CY279" s="176">
        <f t="shared" si="163"/>
        <v>0</v>
      </c>
      <c r="CZ279" s="181" t="e">
        <f t="shared" si="134"/>
        <v>#NAME?</v>
      </c>
      <c r="DA279" s="182" t="e">
        <f t="shared" si="135"/>
        <v>#NAME?</v>
      </c>
      <c r="DB279" s="183" t="e">
        <f t="shared" si="136"/>
        <v>#NAME?</v>
      </c>
      <c r="DF279" s="180" t="e">
        <f t="shared" si="133"/>
        <v>#NAME?</v>
      </c>
    </row>
    <row r="280" spans="1:110">
      <c r="A280" s="73" t="s">
        <v>6</v>
      </c>
      <c r="B280" s="60" t="s">
        <v>767</v>
      </c>
      <c r="C280" s="61" t="s">
        <v>768</v>
      </c>
      <c r="D280" s="62">
        <v>36142</v>
      </c>
      <c r="E280" s="64">
        <v>0</v>
      </c>
      <c r="F280" s="65">
        <v>42390</v>
      </c>
      <c r="G280" s="66" t="s">
        <v>590</v>
      </c>
      <c r="H280" s="66" t="s">
        <v>137</v>
      </c>
      <c r="I280" s="67" t="s">
        <v>122</v>
      </c>
      <c r="J280" s="67" t="s">
        <v>119</v>
      </c>
      <c r="K280" s="67">
        <v>0</v>
      </c>
      <c r="L280" s="67" t="s">
        <v>117</v>
      </c>
      <c r="M280" s="67">
        <v>1</v>
      </c>
      <c r="N280" s="67"/>
      <c r="O280" s="68" t="s">
        <v>118</v>
      </c>
      <c r="P280" s="69" t="s">
        <v>119</v>
      </c>
      <c r="Q280" s="69"/>
      <c r="R280" s="70">
        <v>0</v>
      </c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70"/>
      <c r="BB280" s="155">
        <f t="shared" si="142"/>
        <v>3</v>
      </c>
      <c r="BC280" s="156">
        <v>3</v>
      </c>
      <c r="BD280" s="157">
        <f t="shared" si="143"/>
        <v>0</v>
      </c>
      <c r="BE280" s="155">
        <f t="shared" si="144"/>
        <v>0</v>
      </c>
      <c r="BF280" s="157">
        <f t="shared" si="145"/>
        <v>0</v>
      </c>
      <c r="BG280" s="155">
        <f t="shared" si="146"/>
        <v>0</v>
      </c>
      <c r="BH280" s="155"/>
      <c r="BI280" s="157">
        <f t="shared" si="137"/>
        <v>24</v>
      </c>
      <c r="BJ280" s="157"/>
      <c r="BK280" s="157"/>
      <c r="BL280" s="157"/>
      <c r="BM280" s="161" t="e">
        <v>#NAME?</v>
      </c>
      <c r="BN280" s="162" t="e">
        <f t="shared" si="147"/>
        <v>#NAME?</v>
      </c>
      <c r="BO280" s="163">
        <f t="shared" si="148"/>
        <v>0</v>
      </c>
      <c r="BP280" s="164" t="e">
        <f t="shared" si="149"/>
        <v>#NAME?</v>
      </c>
      <c r="BQ280" s="165" t="e">
        <v>#NAME?</v>
      </c>
      <c r="BR280" s="166"/>
      <c r="BS280" s="167" t="str">
        <f t="shared" si="150"/>
        <v xml:space="preserve"> </v>
      </c>
      <c r="BT280" s="168" t="str">
        <f t="shared" si="151"/>
        <v/>
      </c>
      <c r="BU280" s="168" t="str">
        <f t="shared" si="138"/>
        <v/>
      </c>
      <c r="BV280" s="168" t="str">
        <f t="shared" si="139"/>
        <v/>
      </c>
      <c r="BW280" s="169" t="str">
        <f t="shared" si="140"/>
        <v/>
      </c>
      <c r="BX280" s="165" t="e">
        <v>#NAME?</v>
      </c>
      <c r="BY280" s="157"/>
      <c r="BZ280" s="170" t="e">
        <v>#NAME?</v>
      </c>
      <c r="CA280" s="170" t="e">
        <v>#NAME?</v>
      </c>
      <c r="CB280" s="157"/>
      <c r="CC280" s="170" t="e">
        <v>#NAME?</v>
      </c>
      <c r="CD280" s="171" t="e">
        <f t="shared" si="152"/>
        <v>#NAME?</v>
      </c>
      <c r="CE280" s="157" t="e">
        <f t="shared" si="153"/>
        <v>#NAME?</v>
      </c>
      <c r="CF280" s="165" t="e">
        <f t="shared" si="154"/>
        <v>#NAME?</v>
      </c>
      <c r="CG280" s="172" t="e">
        <v>#NAME?</v>
      </c>
      <c r="CH280" s="172" t="e">
        <v>#NAME?</v>
      </c>
      <c r="CI280" s="173" t="e">
        <v>#NAME?</v>
      </c>
      <c r="CJ280" s="173"/>
      <c r="CK280" s="172" t="e">
        <v>#NAME?</v>
      </c>
      <c r="CL280" s="172" t="e">
        <v>#NAME?</v>
      </c>
      <c r="CM280" s="173" t="e">
        <f t="shared" si="155"/>
        <v>#NAME?</v>
      </c>
      <c r="CN280" s="172">
        <f t="shared" si="156"/>
        <v>4.2857142857142856</v>
      </c>
      <c r="CO280" s="173">
        <f t="shared" si="141"/>
        <v>0</v>
      </c>
      <c r="CP280" s="174">
        <f t="shared" si="157"/>
        <v>5</v>
      </c>
      <c r="CQ280" s="172" t="e">
        <f t="shared" si="132"/>
        <v>#NAME?</v>
      </c>
      <c r="CR280" s="173"/>
      <c r="CS280" s="175" t="e">
        <f t="shared" si="158"/>
        <v>#NAME?</v>
      </c>
      <c r="CT280" s="173" t="e">
        <f t="shared" si="159"/>
        <v>#NAME?</v>
      </c>
      <c r="CU280" s="173" t="e">
        <f t="shared" si="160"/>
        <v>#NAME?</v>
      </c>
      <c r="CV280" s="172" t="e">
        <f t="shared" si="161"/>
        <v>#NAME?</v>
      </c>
      <c r="CW280" s="173" t="e">
        <v>#NAME?</v>
      </c>
      <c r="CX280" s="173" t="e">
        <f t="shared" si="162"/>
        <v>#NAME?</v>
      </c>
      <c r="CY280" s="176">
        <f t="shared" si="163"/>
        <v>0</v>
      </c>
      <c r="CZ280" s="181" t="e">
        <f t="shared" si="134"/>
        <v>#NAME?</v>
      </c>
      <c r="DA280" s="182" t="e">
        <f t="shared" si="135"/>
        <v>#NAME?</v>
      </c>
      <c r="DB280" s="183" t="e">
        <f t="shared" si="136"/>
        <v>#NAME?</v>
      </c>
      <c r="DF280" s="180" t="e">
        <f t="shared" si="133"/>
        <v>#NAME?</v>
      </c>
    </row>
    <row r="281" spans="1:110">
      <c r="A281" s="73" t="s">
        <v>6</v>
      </c>
      <c r="B281" s="60" t="s">
        <v>769</v>
      </c>
      <c r="C281" s="61" t="s">
        <v>770</v>
      </c>
      <c r="D281" s="62">
        <v>26302</v>
      </c>
      <c r="E281" s="64">
        <v>0</v>
      </c>
      <c r="F281" s="65">
        <v>42391</v>
      </c>
      <c r="G281" s="66" t="s">
        <v>590</v>
      </c>
      <c r="H281" s="66" t="s">
        <v>113</v>
      </c>
      <c r="I281" s="67" t="s">
        <v>122</v>
      </c>
      <c r="J281" s="67" t="s">
        <v>119</v>
      </c>
      <c r="K281" s="67">
        <v>0</v>
      </c>
      <c r="L281" s="67" t="s">
        <v>117</v>
      </c>
      <c r="M281" s="67">
        <v>1</v>
      </c>
      <c r="N281" s="67"/>
      <c r="O281" s="68" t="s">
        <v>118</v>
      </c>
      <c r="P281" s="69" t="s">
        <v>119</v>
      </c>
      <c r="Q281" s="69"/>
      <c r="R281" s="70">
        <v>0</v>
      </c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70"/>
      <c r="BB281" s="155">
        <f t="shared" si="142"/>
        <v>8</v>
      </c>
      <c r="BC281" s="156">
        <v>8</v>
      </c>
      <c r="BD281" s="157">
        <f t="shared" si="143"/>
        <v>0</v>
      </c>
      <c r="BE281" s="155">
        <f t="shared" si="144"/>
        <v>0</v>
      </c>
      <c r="BF281" s="157">
        <f t="shared" si="145"/>
        <v>0</v>
      </c>
      <c r="BG281" s="155">
        <f t="shared" si="146"/>
        <v>0</v>
      </c>
      <c r="BH281" s="155"/>
      <c r="BI281" s="157">
        <f t="shared" si="137"/>
        <v>64</v>
      </c>
      <c r="BJ281" s="157"/>
      <c r="BK281" s="157"/>
      <c r="BL281" s="157"/>
      <c r="BM281" s="161" t="e">
        <v>#NAME?</v>
      </c>
      <c r="BN281" s="162" t="e">
        <f t="shared" si="147"/>
        <v>#NAME?</v>
      </c>
      <c r="BO281" s="163">
        <f t="shared" si="148"/>
        <v>0</v>
      </c>
      <c r="BP281" s="164" t="e">
        <f t="shared" si="149"/>
        <v>#NAME?</v>
      </c>
      <c r="BQ281" s="165" t="e">
        <v>#NAME?</v>
      </c>
      <c r="BR281" s="166"/>
      <c r="BS281" s="167" t="str">
        <f t="shared" si="150"/>
        <v xml:space="preserve"> </v>
      </c>
      <c r="BT281" s="168" t="str">
        <f t="shared" si="151"/>
        <v/>
      </c>
      <c r="BU281" s="168" t="str">
        <f t="shared" si="138"/>
        <v/>
      </c>
      <c r="BV281" s="168" t="str">
        <f t="shared" si="139"/>
        <v/>
      </c>
      <c r="BW281" s="169" t="str">
        <f t="shared" si="140"/>
        <v/>
      </c>
      <c r="BX281" s="165" t="e">
        <v>#NAME?</v>
      </c>
      <c r="BY281" s="157"/>
      <c r="BZ281" s="170" t="e">
        <v>#NAME?</v>
      </c>
      <c r="CA281" s="170" t="e">
        <v>#NAME?</v>
      </c>
      <c r="CB281" s="157"/>
      <c r="CC281" s="170" t="e">
        <v>#NAME?</v>
      </c>
      <c r="CD281" s="171" t="e">
        <f t="shared" si="152"/>
        <v>#NAME?</v>
      </c>
      <c r="CE281" s="157" t="e">
        <f t="shared" si="153"/>
        <v>#NAME?</v>
      </c>
      <c r="CF281" s="165" t="e">
        <f t="shared" si="154"/>
        <v>#NAME?</v>
      </c>
      <c r="CG281" s="172" t="e">
        <v>#NAME?</v>
      </c>
      <c r="CH281" s="172" t="e">
        <v>#NAME?</v>
      </c>
      <c r="CI281" s="173" t="e">
        <v>#NAME?</v>
      </c>
      <c r="CJ281" s="173"/>
      <c r="CK281" s="172" t="e">
        <v>#NAME?</v>
      </c>
      <c r="CL281" s="172" t="e">
        <v>#NAME?</v>
      </c>
      <c r="CM281" s="173" t="e">
        <f t="shared" si="155"/>
        <v>#NAME?</v>
      </c>
      <c r="CN281" s="172">
        <f t="shared" si="156"/>
        <v>10.666666666666666</v>
      </c>
      <c r="CO281" s="173">
        <f t="shared" si="141"/>
        <v>0</v>
      </c>
      <c r="CP281" s="174">
        <f t="shared" si="157"/>
        <v>5</v>
      </c>
      <c r="CQ281" s="172" t="e">
        <f t="shared" si="132"/>
        <v>#NAME?</v>
      </c>
      <c r="CR281" s="173"/>
      <c r="CS281" s="175" t="e">
        <f t="shared" si="158"/>
        <v>#NAME?</v>
      </c>
      <c r="CT281" s="173" t="e">
        <f t="shared" si="159"/>
        <v>#NAME?</v>
      </c>
      <c r="CU281" s="173" t="e">
        <f t="shared" si="160"/>
        <v>#NAME?</v>
      </c>
      <c r="CV281" s="172" t="e">
        <f t="shared" si="161"/>
        <v>#NAME?</v>
      </c>
      <c r="CW281" s="173" t="e">
        <v>#NAME?</v>
      </c>
      <c r="CX281" s="173" t="e">
        <f t="shared" si="162"/>
        <v>#NAME?</v>
      </c>
      <c r="CY281" s="176">
        <f t="shared" si="163"/>
        <v>0</v>
      </c>
      <c r="CZ281" s="181" t="e">
        <f t="shared" si="134"/>
        <v>#NAME?</v>
      </c>
      <c r="DA281" s="182" t="e">
        <f t="shared" si="135"/>
        <v>#NAME?</v>
      </c>
      <c r="DB281" s="183" t="e">
        <f t="shared" si="136"/>
        <v>#NAME?</v>
      </c>
      <c r="DF281" s="180" t="e">
        <f t="shared" si="133"/>
        <v>#NAME?</v>
      </c>
    </row>
    <row r="282" spans="1:110">
      <c r="A282" s="73" t="s">
        <v>6</v>
      </c>
      <c r="B282" s="60" t="s">
        <v>771</v>
      </c>
      <c r="C282" s="61" t="s">
        <v>772</v>
      </c>
      <c r="D282" s="62">
        <v>36373</v>
      </c>
      <c r="E282" s="64">
        <v>0</v>
      </c>
      <c r="F282" s="65">
        <v>42390</v>
      </c>
      <c r="G282" s="66" t="s">
        <v>590</v>
      </c>
      <c r="H282" s="66" t="s">
        <v>137</v>
      </c>
      <c r="I282" s="67" t="s">
        <v>122</v>
      </c>
      <c r="J282" s="67" t="s">
        <v>119</v>
      </c>
      <c r="K282" s="67">
        <v>0</v>
      </c>
      <c r="L282" s="67" t="s">
        <v>117</v>
      </c>
      <c r="M282" s="67">
        <v>1</v>
      </c>
      <c r="N282" s="67"/>
      <c r="O282" s="68" t="s">
        <v>118</v>
      </c>
      <c r="P282" s="69" t="s">
        <v>119</v>
      </c>
      <c r="Q282" s="69"/>
      <c r="R282" s="70">
        <v>0</v>
      </c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70"/>
      <c r="BB282" s="155">
        <f t="shared" si="142"/>
        <v>10</v>
      </c>
      <c r="BC282" s="156">
        <v>10</v>
      </c>
      <c r="BD282" s="157">
        <f t="shared" si="143"/>
        <v>0</v>
      </c>
      <c r="BE282" s="155">
        <f t="shared" si="144"/>
        <v>0</v>
      </c>
      <c r="BF282" s="157">
        <f t="shared" si="145"/>
        <v>0</v>
      </c>
      <c r="BG282" s="155">
        <f t="shared" si="146"/>
        <v>0</v>
      </c>
      <c r="BH282" s="155"/>
      <c r="BI282" s="157">
        <f t="shared" si="137"/>
        <v>80</v>
      </c>
      <c r="BJ282" s="157"/>
      <c r="BK282" s="157"/>
      <c r="BL282" s="157"/>
      <c r="BM282" s="161" t="e">
        <v>#NAME?</v>
      </c>
      <c r="BN282" s="162" t="e">
        <f t="shared" si="147"/>
        <v>#NAME?</v>
      </c>
      <c r="BO282" s="163">
        <f t="shared" si="148"/>
        <v>0</v>
      </c>
      <c r="BP282" s="164" t="e">
        <f t="shared" si="149"/>
        <v>#NAME?</v>
      </c>
      <c r="BQ282" s="165" t="e">
        <v>#NAME?</v>
      </c>
      <c r="BR282" s="166"/>
      <c r="BS282" s="167" t="str">
        <f t="shared" si="150"/>
        <v xml:space="preserve"> </v>
      </c>
      <c r="BT282" s="168" t="str">
        <f t="shared" si="151"/>
        <v/>
      </c>
      <c r="BU282" s="168" t="str">
        <f t="shared" si="138"/>
        <v/>
      </c>
      <c r="BV282" s="168" t="str">
        <f t="shared" si="139"/>
        <v/>
      </c>
      <c r="BW282" s="169" t="str">
        <f t="shared" si="140"/>
        <v/>
      </c>
      <c r="BX282" s="165" t="e">
        <v>#NAME?</v>
      </c>
      <c r="BY282" s="157"/>
      <c r="BZ282" s="170" t="e">
        <v>#NAME?</v>
      </c>
      <c r="CA282" s="170" t="e">
        <v>#NAME?</v>
      </c>
      <c r="CB282" s="157"/>
      <c r="CC282" s="170" t="e">
        <v>#NAME?</v>
      </c>
      <c r="CD282" s="171" t="e">
        <f t="shared" si="152"/>
        <v>#NAME?</v>
      </c>
      <c r="CE282" s="157" t="e">
        <f t="shared" si="153"/>
        <v>#NAME?</v>
      </c>
      <c r="CF282" s="165" t="e">
        <f t="shared" si="154"/>
        <v>#NAME?</v>
      </c>
      <c r="CG282" s="172" t="e">
        <v>#NAME?</v>
      </c>
      <c r="CH282" s="172" t="e">
        <v>#NAME?</v>
      </c>
      <c r="CI282" s="173" t="e">
        <v>#NAME?</v>
      </c>
      <c r="CJ282" s="173"/>
      <c r="CK282" s="172" t="e">
        <v>#NAME?</v>
      </c>
      <c r="CL282" s="172" t="e">
        <v>#NAME?</v>
      </c>
      <c r="CM282" s="173" t="e">
        <f t="shared" si="155"/>
        <v>#NAME?</v>
      </c>
      <c r="CN282" s="172">
        <f t="shared" si="156"/>
        <v>13.333333333333332</v>
      </c>
      <c r="CO282" s="173">
        <f t="shared" si="141"/>
        <v>0</v>
      </c>
      <c r="CP282" s="174">
        <f t="shared" si="157"/>
        <v>5</v>
      </c>
      <c r="CQ282" s="172" t="e">
        <f t="shared" si="132"/>
        <v>#NAME?</v>
      </c>
      <c r="CR282" s="173"/>
      <c r="CS282" s="175" t="e">
        <f t="shared" si="158"/>
        <v>#NAME?</v>
      </c>
      <c r="CT282" s="173" t="e">
        <f t="shared" si="159"/>
        <v>#NAME?</v>
      </c>
      <c r="CU282" s="173" t="e">
        <f t="shared" si="160"/>
        <v>#NAME?</v>
      </c>
      <c r="CV282" s="172" t="e">
        <f t="shared" si="161"/>
        <v>#NAME?</v>
      </c>
      <c r="CW282" s="173" t="e">
        <v>#NAME?</v>
      </c>
      <c r="CX282" s="173" t="e">
        <f t="shared" si="162"/>
        <v>#NAME?</v>
      </c>
      <c r="CY282" s="176">
        <f t="shared" si="163"/>
        <v>0</v>
      </c>
      <c r="CZ282" s="181" t="e">
        <f t="shared" si="134"/>
        <v>#NAME?</v>
      </c>
      <c r="DA282" s="182" t="e">
        <f t="shared" si="135"/>
        <v>#NAME?</v>
      </c>
      <c r="DB282" s="183" t="e">
        <f t="shared" si="136"/>
        <v>#NAME?</v>
      </c>
      <c r="DF282" s="180" t="e">
        <f t="shared" si="133"/>
        <v>#NAME?</v>
      </c>
    </row>
    <row r="283" spans="1:110">
      <c r="A283" s="73" t="s">
        <v>6</v>
      </c>
      <c r="B283" s="60" t="s">
        <v>773</v>
      </c>
      <c r="C283" s="61" t="s">
        <v>774</v>
      </c>
      <c r="D283" s="62">
        <v>25221</v>
      </c>
      <c r="E283" s="64">
        <v>0</v>
      </c>
      <c r="F283" s="65">
        <v>42391</v>
      </c>
      <c r="G283" s="66" t="s">
        <v>590</v>
      </c>
      <c r="H283" s="66" t="s">
        <v>113</v>
      </c>
      <c r="I283" s="67" t="s">
        <v>128</v>
      </c>
      <c r="J283" s="67" t="s">
        <v>138</v>
      </c>
      <c r="K283" s="67" t="s">
        <v>775</v>
      </c>
      <c r="L283" s="67" t="s">
        <v>117</v>
      </c>
      <c r="M283" s="67">
        <v>1</v>
      </c>
      <c r="N283" s="67"/>
      <c r="O283" s="68" t="s">
        <v>118</v>
      </c>
      <c r="P283" s="69" t="s">
        <v>119</v>
      </c>
      <c r="Q283" s="69"/>
      <c r="R283" s="70">
        <v>0</v>
      </c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70"/>
      <c r="BB283" s="155">
        <f t="shared" si="142"/>
        <v>9</v>
      </c>
      <c r="BC283" s="156">
        <v>9</v>
      </c>
      <c r="BD283" s="157">
        <f t="shared" si="143"/>
        <v>0</v>
      </c>
      <c r="BE283" s="155">
        <f t="shared" si="144"/>
        <v>0</v>
      </c>
      <c r="BF283" s="157">
        <f t="shared" si="145"/>
        <v>0</v>
      </c>
      <c r="BG283" s="155">
        <f t="shared" si="146"/>
        <v>0</v>
      </c>
      <c r="BH283" s="155"/>
      <c r="BI283" s="157">
        <f t="shared" si="137"/>
        <v>72</v>
      </c>
      <c r="BJ283" s="157"/>
      <c r="BK283" s="157"/>
      <c r="BL283" s="157"/>
      <c r="BM283" s="161" t="e">
        <v>#NAME?</v>
      </c>
      <c r="BN283" s="162" t="e">
        <f t="shared" si="147"/>
        <v>#NAME?</v>
      </c>
      <c r="BO283" s="163">
        <f t="shared" si="148"/>
        <v>0</v>
      </c>
      <c r="BP283" s="164" t="e">
        <f t="shared" si="149"/>
        <v>#NAME?</v>
      </c>
      <c r="BQ283" s="165" t="e">
        <v>#NAME?</v>
      </c>
      <c r="BR283" s="166"/>
      <c r="BS283" s="167" t="str">
        <f t="shared" si="150"/>
        <v xml:space="preserve"> </v>
      </c>
      <c r="BT283" s="168" t="str">
        <f t="shared" si="151"/>
        <v/>
      </c>
      <c r="BU283" s="168" t="str">
        <f t="shared" si="138"/>
        <v/>
      </c>
      <c r="BV283" s="168" t="str">
        <f t="shared" si="139"/>
        <v/>
      </c>
      <c r="BW283" s="169" t="str">
        <f t="shared" si="140"/>
        <v/>
      </c>
      <c r="BX283" s="165" t="e">
        <v>#NAME?</v>
      </c>
      <c r="BY283" s="157"/>
      <c r="BZ283" s="170" t="e">
        <v>#NAME?</v>
      </c>
      <c r="CA283" s="170" t="e">
        <v>#NAME?</v>
      </c>
      <c r="CB283" s="157"/>
      <c r="CC283" s="170" t="e">
        <v>#NAME?</v>
      </c>
      <c r="CD283" s="171" t="e">
        <f t="shared" si="152"/>
        <v>#NAME?</v>
      </c>
      <c r="CE283" s="157" t="e">
        <f t="shared" si="153"/>
        <v>#NAME?</v>
      </c>
      <c r="CF283" s="165" t="e">
        <f t="shared" si="154"/>
        <v>#NAME?</v>
      </c>
      <c r="CG283" s="172" t="e">
        <v>#NAME?</v>
      </c>
      <c r="CH283" s="172" t="e">
        <v>#NAME?</v>
      </c>
      <c r="CI283" s="173" t="e">
        <v>#NAME?</v>
      </c>
      <c r="CJ283" s="173"/>
      <c r="CK283" s="172" t="e">
        <v>#NAME?</v>
      </c>
      <c r="CL283" s="172" t="e">
        <v>#NAME?</v>
      </c>
      <c r="CM283" s="173" t="e">
        <f t="shared" si="155"/>
        <v>#NAME?</v>
      </c>
      <c r="CN283" s="172">
        <f t="shared" si="156"/>
        <v>12</v>
      </c>
      <c r="CO283" s="173">
        <f t="shared" si="141"/>
        <v>0</v>
      </c>
      <c r="CP283" s="174">
        <f t="shared" si="157"/>
        <v>5</v>
      </c>
      <c r="CQ283" s="172" t="e">
        <f t="shared" si="132"/>
        <v>#NAME?</v>
      </c>
      <c r="CR283" s="173"/>
      <c r="CS283" s="175" t="e">
        <f t="shared" si="158"/>
        <v>#NAME?</v>
      </c>
      <c r="CT283" s="173" t="e">
        <f t="shared" si="159"/>
        <v>#NAME?</v>
      </c>
      <c r="CU283" s="173" t="e">
        <f t="shared" si="160"/>
        <v>#NAME?</v>
      </c>
      <c r="CV283" s="172" t="e">
        <f t="shared" si="161"/>
        <v>#NAME?</v>
      </c>
      <c r="CW283" s="173" t="e">
        <v>#NAME?</v>
      </c>
      <c r="CX283" s="173" t="e">
        <f t="shared" si="162"/>
        <v>#NAME?</v>
      </c>
      <c r="CY283" s="176">
        <f t="shared" si="163"/>
        <v>0</v>
      </c>
      <c r="CZ283" s="181" t="e">
        <f t="shared" si="134"/>
        <v>#NAME?</v>
      </c>
      <c r="DA283" s="182" t="e">
        <f t="shared" si="135"/>
        <v>#NAME?</v>
      </c>
      <c r="DB283" s="183" t="e">
        <f t="shared" si="136"/>
        <v>#NAME?</v>
      </c>
      <c r="DF283" s="180" t="e">
        <f t="shared" si="133"/>
        <v>#NAME?</v>
      </c>
    </row>
    <row r="284" spans="1:110">
      <c r="A284" s="73" t="s">
        <v>6</v>
      </c>
      <c r="B284" s="60" t="s">
        <v>776</v>
      </c>
      <c r="C284" s="61" t="s">
        <v>777</v>
      </c>
      <c r="D284" s="62">
        <v>31632</v>
      </c>
      <c r="E284" s="64">
        <v>0</v>
      </c>
      <c r="F284" s="65">
        <v>42339</v>
      </c>
      <c r="G284" s="66" t="s">
        <v>112</v>
      </c>
      <c r="H284" s="66" t="s">
        <v>113</v>
      </c>
      <c r="I284" s="67" t="s">
        <v>128</v>
      </c>
      <c r="J284" s="67" t="s">
        <v>115</v>
      </c>
      <c r="K284" s="67" t="s">
        <v>778</v>
      </c>
      <c r="L284" s="67" t="s">
        <v>117</v>
      </c>
      <c r="M284" s="67">
        <v>1</v>
      </c>
      <c r="N284" s="67"/>
      <c r="O284" s="68" t="s">
        <v>118</v>
      </c>
      <c r="P284" s="69" t="s">
        <v>119</v>
      </c>
      <c r="Q284" s="69"/>
      <c r="R284" s="70">
        <v>0</v>
      </c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70"/>
      <c r="BB284" s="155">
        <f t="shared" si="142"/>
        <v>9</v>
      </c>
      <c r="BC284" s="156">
        <v>9</v>
      </c>
      <c r="BD284" s="157">
        <f t="shared" si="143"/>
        <v>0</v>
      </c>
      <c r="BE284" s="155">
        <f t="shared" si="144"/>
        <v>0</v>
      </c>
      <c r="BF284" s="157">
        <f t="shared" si="145"/>
        <v>0</v>
      </c>
      <c r="BG284" s="155">
        <f t="shared" si="146"/>
        <v>0</v>
      </c>
      <c r="BH284" s="155"/>
      <c r="BI284" s="157">
        <f t="shared" si="137"/>
        <v>72</v>
      </c>
      <c r="BJ284" s="157"/>
      <c r="BK284" s="157"/>
      <c r="BL284" s="157"/>
      <c r="BM284" s="161" t="e">
        <v>#NAME?</v>
      </c>
      <c r="BN284" s="162" t="e">
        <f t="shared" si="147"/>
        <v>#NAME?</v>
      </c>
      <c r="BO284" s="163">
        <f t="shared" si="148"/>
        <v>0</v>
      </c>
      <c r="BP284" s="164" t="e">
        <f t="shared" si="149"/>
        <v>#NAME?</v>
      </c>
      <c r="BQ284" s="165" t="e">
        <v>#NAME?</v>
      </c>
      <c r="BR284" s="166"/>
      <c r="BS284" s="167" t="str">
        <f t="shared" si="150"/>
        <v xml:space="preserve"> </v>
      </c>
      <c r="BT284" s="168" t="str">
        <f t="shared" si="151"/>
        <v/>
      </c>
      <c r="BU284" s="168" t="str">
        <f t="shared" si="138"/>
        <v/>
      </c>
      <c r="BV284" s="168" t="str">
        <f t="shared" si="139"/>
        <v/>
      </c>
      <c r="BW284" s="169" t="str">
        <f t="shared" si="140"/>
        <v/>
      </c>
      <c r="BX284" s="165" t="e">
        <v>#NAME?</v>
      </c>
      <c r="BY284" s="157"/>
      <c r="BZ284" s="170" t="e">
        <v>#NAME?</v>
      </c>
      <c r="CA284" s="170" t="e">
        <v>#NAME?</v>
      </c>
      <c r="CB284" s="157"/>
      <c r="CC284" s="170" t="e">
        <v>#NAME?</v>
      </c>
      <c r="CD284" s="171" t="e">
        <f t="shared" si="152"/>
        <v>#NAME?</v>
      </c>
      <c r="CE284" s="157" t="e">
        <f t="shared" si="153"/>
        <v>#NAME?</v>
      </c>
      <c r="CF284" s="165" t="e">
        <f t="shared" si="154"/>
        <v>#NAME?</v>
      </c>
      <c r="CG284" s="172" t="e">
        <v>#NAME?</v>
      </c>
      <c r="CH284" s="172" t="e">
        <v>#NAME?</v>
      </c>
      <c r="CI284" s="173" t="e">
        <v>#NAME?</v>
      </c>
      <c r="CJ284" s="173"/>
      <c r="CK284" s="172" t="e">
        <v>#NAME?</v>
      </c>
      <c r="CL284" s="172" t="e">
        <v>#NAME?</v>
      </c>
      <c r="CM284" s="173" t="e">
        <f t="shared" si="155"/>
        <v>#NAME?</v>
      </c>
      <c r="CN284" s="172">
        <f t="shared" si="156"/>
        <v>12</v>
      </c>
      <c r="CO284" s="173">
        <f t="shared" si="141"/>
        <v>0</v>
      </c>
      <c r="CP284" s="174">
        <f t="shared" si="157"/>
        <v>5</v>
      </c>
      <c r="CQ284" s="172" t="e">
        <f t="shared" si="132"/>
        <v>#NAME?</v>
      </c>
      <c r="CR284" s="173"/>
      <c r="CS284" s="175" t="e">
        <f t="shared" si="158"/>
        <v>#NAME?</v>
      </c>
      <c r="CT284" s="173" t="e">
        <f t="shared" si="159"/>
        <v>#NAME?</v>
      </c>
      <c r="CU284" s="173" t="e">
        <f t="shared" si="160"/>
        <v>#NAME?</v>
      </c>
      <c r="CV284" s="172" t="e">
        <f t="shared" si="161"/>
        <v>#NAME?</v>
      </c>
      <c r="CW284" s="173" t="e">
        <v>#NAME?</v>
      </c>
      <c r="CX284" s="173" t="e">
        <f t="shared" si="162"/>
        <v>#NAME?</v>
      </c>
      <c r="CY284" s="176">
        <f t="shared" si="163"/>
        <v>0</v>
      </c>
      <c r="CZ284" s="181" t="e">
        <f t="shared" si="134"/>
        <v>#NAME?</v>
      </c>
      <c r="DA284" s="182" t="e">
        <f t="shared" si="135"/>
        <v>#NAME?</v>
      </c>
      <c r="DB284" s="183" t="e">
        <f t="shared" si="136"/>
        <v>#NAME?</v>
      </c>
      <c r="DF284" s="180" t="e">
        <f t="shared" si="133"/>
        <v>#NAME?</v>
      </c>
    </row>
    <row r="285" spans="1:110">
      <c r="A285" s="73" t="s">
        <v>6</v>
      </c>
      <c r="B285" s="60" t="s">
        <v>779</v>
      </c>
      <c r="C285" s="61" t="s">
        <v>780</v>
      </c>
      <c r="D285" s="62">
        <v>32364</v>
      </c>
      <c r="E285" s="64">
        <v>0</v>
      </c>
      <c r="F285" s="65">
        <v>42354</v>
      </c>
      <c r="G285" s="66" t="s">
        <v>590</v>
      </c>
      <c r="H285" s="66" t="s">
        <v>137</v>
      </c>
      <c r="I285" s="67" t="s">
        <v>122</v>
      </c>
      <c r="J285" s="67" t="s">
        <v>119</v>
      </c>
      <c r="K285" s="67">
        <v>0</v>
      </c>
      <c r="L285" s="67" t="s">
        <v>117</v>
      </c>
      <c r="M285" s="67">
        <v>1</v>
      </c>
      <c r="N285" s="67"/>
      <c r="O285" s="68" t="s">
        <v>118</v>
      </c>
      <c r="P285" s="69" t="s">
        <v>119</v>
      </c>
      <c r="Q285" s="69"/>
      <c r="R285" s="70">
        <v>0</v>
      </c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70"/>
      <c r="BB285" s="155">
        <f t="shared" si="142"/>
        <v>22</v>
      </c>
      <c r="BC285" s="156">
        <v>22</v>
      </c>
      <c r="BD285" s="157">
        <f t="shared" si="143"/>
        <v>0</v>
      </c>
      <c r="BE285" s="155">
        <f t="shared" si="144"/>
        <v>0</v>
      </c>
      <c r="BF285" s="157">
        <f t="shared" si="145"/>
        <v>0</v>
      </c>
      <c r="BG285" s="155">
        <f t="shared" si="146"/>
        <v>0</v>
      </c>
      <c r="BH285" s="155"/>
      <c r="BI285" s="157">
        <f t="shared" si="137"/>
        <v>176</v>
      </c>
      <c r="BJ285" s="157"/>
      <c r="BK285" s="157"/>
      <c r="BL285" s="157"/>
      <c r="BM285" s="161" t="e">
        <v>#NAME?</v>
      </c>
      <c r="BN285" s="162" t="e">
        <f t="shared" si="147"/>
        <v>#NAME?</v>
      </c>
      <c r="BO285" s="163">
        <f t="shared" si="148"/>
        <v>0</v>
      </c>
      <c r="BP285" s="164" t="e">
        <f t="shared" si="149"/>
        <v>#NAME?</v>
      </c>
      <c r="BQ285" s="165" t="e">
        <v>#NAME?</v>
      </c>
      <c r="BR285" s="166"/>
      <c r="BS285" s="167" t="str">
        <f t="shared" si="150"/>
        <v xml:space="preserve"> </v>
      </c>
      <c r="BT285" s="168" t="str">
        <f t="shared" si="151"/>
        <v/>
      </c>
      <c r="BU285" s="168" t="str">
        <f t="shared" si="138"/>
        <v/>
      </c>
      <c r="BV285" s="168" t="str">
        <f t="shared" si="139"/>
        <v/>
      </c>
      <c r="BW285" s="169" t="str">
        <f t="shared" si="140"/>
        <v/>
      </c>
      <c r="BX285" s="165" t="e">
        <v>#NAME?</v>
      </c>
      <c r="BY285" s="157"/>
      <c r="BZ285" s="170" t="e">
        <v>#NAME?</v>
      </c>
      <c r="CA285" s="170" t="e">
        <v>#NAME?</v>
      </c>
      <c r="CB285" s="157"/>
      <c r="CC285" s="170" t="e">
        <v>#NAME?</v>
      </c>
      <c r="CD285" s="171" t="e">
        <f t="shared" si="152"/>
        <v>#NAME?</v>
      </c>
      <c r="CE285" s="157" t="e">
        <f t="shared" si="153"/>
        <v>#NAME?</v>
      </c>
      <c r="CF285" s="165" t="e">
        <f t="shared" si="154"/>
        <v>#NAME?</v>
      </c>
      <c r="CG285" s="172" t="e">
        <v>#NAME?</v>
      </c>
      <c r="CH285" s="172" t="e">
        <v>#NAME?</v>
      </c>
      <c r="CI285" s="173" t="e">
        <v>#NAME?</v>
      </c>
      <c r="CJ285" s="173"/>
      <c r="CK285" s="172" t="e">
        <v>#NAME?</v>
      </c>
      <c r="CL285" s="172" t="e">
        <v>#NAME?</v>
      </c>
      <c r="CM285" s="173" t="e">
        <f t="shared" si="155"/>
        <v>#NAME?</v>
      </c>
      <c r="CN285" s="172">
        <f t="shared" si="156"/>
        <v>29.333333333333332</v>
      </c>
      <c r="CO285" s="173">
        <f t="shared" si="141"/>
        <v>0</v>
      </c>
      <c r="CP285" s="174">
        <f t="shared" si="157"/>
        <v>5</v>
      </c>
      <c r="CQ285" s="172" t="e">
        <f t="shared" si="132"/>
        <v>#NAME?</v>
      </c>
      <c r="CR285" s="173"/>
      <c r="CS285" s="175" t="e">
        <f t="shared" si="158"/>
        <v>#NAME?</v>
      </c>
      <c r="CT285" s="173" t="e">
        <f t="shared" si="159"/>
        <v>#NAME?</v>
      </c>
      <c r="CU285" s="173" t="e">
        <f t="shared" si="160"/>
        <v>#NAME?</v>
      </c>
      <c r="CV285" s="172" t="e">
        <f t="shared" si="161"/>
        <v>#NAME?</v>
      </c>
      <c r="CW285" s="173" t="e">
        <v>#NAME?</v>
      </c>
      <c r="CX285" s="173" t="e">
        <f t="shared" si="162"/>
        <v>#NAME?</v>
      </c>
      <c r="CY285" s="176">
        <f t="shared" si="163"/>
        <v>0</v>
      </c>
      <c r="CZ285" s="181" t="e">
        <f t="shared" si="134"/>
        <v>#NAME?</v>
      </c>
      <c r="DA285" s="182" t="e">
        <f t="shared" si="135"/>
        <v>#NAME?</v>
      </c>
      <c r="DB285" s="183" t="e">
        <f t="shared" si="136"/>
        <v>#NAME?</v>
      </c>
      <c r="DF285" s="180" t="e">
        <f t="shared" si="133"/>
        <v>#NAME?</v>
      </c>
    </row>
    <row r="286" spans="1:110">
      <c r="A286" s="73" t="s">
        <v>6</v>
      </c>
      <c r="B286" s="60" t="s">
        <v>781</v>
      </c>
      <c r="C286" s="61" t="s">
        <v>782</v>
      </c>
      <c r="D286" s="62">
        <v>31153</v>
      </c>
      <c r="E286" s="64">
        <v>0</v>
      </c>
      <c r="F286" s="65">
        <v>42353</v>
      </c>
      <c r="G286" s="66" t="s">
        <v>590</v>
      </c>
      <c r="H286" s="66" t="s">
        <v>113</v>
      </c>
      <c r="I286" s="67" t="s">
        <v>122</v>
      </c>
      <c r="J286" s="67" t="s">
        <v>119</v>
      </c>
      <c r="K286" s="67">
        <v>0</v>
      </c>
      <c r="L286" s="67" t="s">
        <v>117</v>
      </c>
      <c r="M286" s="67">
        <v>1</v>
      </c>
      <c r="N286" s="67"/>
      <c r="O286" s="68" t="s">
        <v>118</v>
      </c>
      <c r="P286" s="69" t="s">
        <v>119</v>
      </c>
      <c r="Q286" s="69"/>
      <c r="R286" s="70">
        <v>0</v>
      </c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70"/>
      <c r="BB286" s="155">
        <f t="shared" si="142"/>
        <v>2</v>
      </c>
      <c r="BC286" s="156">
        <v>2</v>
      </c>
      <c r="BD286" s="157">
        <f t="shared" si="143"/>
        <v>0</v>
      </c>
      <c r="BE286" s="155">
        <f t="shared" si="144"/>
        <v>0</v>
      </c>
      <c r="BF286" s="157">
        <f t="shared" si="145"/>
        <v>0</v>
      </c>
      <c r="BG286" s="155">
        <f t="shared" si="146"/>
        <v>0</v>
      </c>
      <c r="BH286" s="155"/>
      <c r="BI286" s="157">
        <f t="shared" si="137"/>
        <v>16</v>
      </c>
      <c r="BJ286" s="157"/>
      <c r="BK286" s="157"/>
      <c r="BL286" s="157"/>
      <c r="BM286" s="161" t="e">
        <v>#NAME?</v>
      </c>
      <c r="BN286" s="162" t="e">
        <f t="shared" si="147"/>
        <v>#NAME?</v>
      </c>
      <c r="BO286" s="163">
        <f t="shared" si="148"/>
        <v>0</v>
      </c>
      <c r="BP286" s="164" t="e">
        <f t="shared" si="149"/>
        <v>#NAME?</v>
      </c>
      <c r="BQ286" s="165" t="e">
        <v>#NAME?</v>
      </c>
      <c r="BR286" s="166"/>
      <c r="BS286" s="167" t="str">
        <f t="shared" si="150"/>
        <v xml:space="preserve"> </v>
      </c>
      <c r="BT286" s="168" t="str">
        <f t="shared" si="151"/>
        <v/>
      </c>
      <c r="BU286" s="168" t="str">
        <f t="shared" si="138"/>
        <v/>
      </c>
      <c r="BV286" s="168" t="str">
        <f t="shared" si="139"/>
        <v/>
      </c>
      <c r="BW286" s="169" t="str">
        <f t="shared" si="140"/>
        <v/>
      </c>
      <c r="BX286" s="165" t="e">
        <v>#NAME?</v>
      </c>
      <c r="BY286" s="157"/>
      <c r="BZ286" s="170" t="e">
        <v>#NAME?</v>
      </c>
      <c r="CA286" s="170" t="e">
        <v>#NAME?</v>
      </c>
      <c r="CB286" s="157"/>
      <c r="CC286" s="170" t="e">
        <v>#NAME?</v>
      </c>
      <c r="CD286" s="171" t="e">
        <f t="shared" si="152"/>
        <v>#NAME?</v>
      </c>
      <c r="CE286" s="157" t="e">
        <f t="shared" si="153"/>
        <v>#NAME?</v>
      </c>
      <c r="CF286" s="165" t="e">
        <f t="shared" si="154"/>
        <v>#NAME?</v>
      </c>
      <c r="CG286" s="172" t="e">
        <v>#NAME?</v>
      </c>
      <c r="CH286" s="172" t="e">
        <v>#NAME?</v>
      </c>
      <c r="CI286" s="173" t="e">
        <v>#NAME?</v>
      </c>
      <c r="CJ286" s="173"/>
      <c r="CK286" s="172" t="e">
        <v>#NAME?</v>
      </c>
      <c r="CL286" s="172" t="e">
        <v>#NAME?</v>
      </c>
      <c r="CM286" s="173" t="e">
        <f t="shared" si="155"/>
        <v>#NAME?</v>
      </c>
      <c r="CN286" s="172">
        <f t="shared" si="156"/>
        <v>2.8571428571428572</v>
      </c>
      <c r="CO286" s="173">
        <f t="shared" si="141"/>
        <v>0</v>
      </c>
      <c r="CP286" s="174">
        <f t="shared" si="157"/>
        <v>5</v>
      </c>
      <c r="CQ286" s="172" t="e">
        <f t="shared" si="132"/>
        <v>#NAME?</v>
      </c>
      <c r="CR286" s="173"/>
      <c r="CS286" s="175" t="e">
        <f t="shared" si="158"/>
        <v>#NAME?</v>
      </c>
      <c r="CT286" s="173" t="e">
        <f t="shared" si="159"/>
        <v>#NAME?</v>
      </c>
      <c r="CU286" s="173" t="e">
        <f t="shared" si="160"/>
        <v>#NAME?</v>
      </c>
      <c r="CV286" s="172" t="e">
        <f t="shared" si="161"/>
        <v>#NAME?</v>
      </c>
      <c r="CW286" s="173" t="e">
        <v>#NAME?</v>
      </c>
      <c r="CX286" s="173" t="e">
        <f t="shared" si="162"/>
        <v>#NAME?</v>
      </c>
      <c r="CY286" s="176">
        <f t="shared" si="163"/>
        <v>0</v>
      </c>
      <c r="CZ286" s="181" t="e">
        <f t="shared" si="134"/>
        <v>#NAME?</v>
      </c>
      <c r="DA286" s="182" t="e">
        <f t="shared" si="135"/>
        <v>#NAME?</v>
      </c>
      <c r="DB286" s="183" t="e">
        <f t="shared" si="136"/>
        <v>#NAME?</v>
      </c>
      <c r="DF286" s="180" t="e">
        <f t="shared" si="133"/>
        <v>#NAME?</v>
      </c>
    </row>
    <row r="287" spans="1:110">
      <c r="A287" s="73" t="s">
        <v>6</v>
      </c>
      <c r="B287" s="60" t="s">
        <v>783</v>
      </c>
      <c r="C287" s="61" t="s">
        <v>784</v>
      </c>
      <c r="D287" s="62">
        <v>27444</v>
      </c>
      <c r="E287" s="64">
        <v>0</v>
      </c>
      <c r="F287" s="65">
        <v>42382</v>
      </c>
      <c r="G287" s="66" t="s">
        <v>590</v>
      </c>
      <c r="H287" s="66" t="s">
        <v>113</v>
      </c>
      <c r="I287" s="67" t="s">
        <v>122</v>
      </c>
      <c r="J287" s="67" t="s">
        <v>119</v>
      </c>
      <c r="K287" s="67">
        <v>0</v>
      </c>
      <c r="L287" s="67" t="s">
        <v>117</v>
      </c>
      <c r="M287" s="67">
        <v>1</v>
      </c>
      <c r="N287" s="67"/>
      <c r="O287" s="68" t="s">
        <v>118</v>
      </c>
      <c r="P287" s="69" t="s">
        <v>119</v>
      </c>
      <c r="Q287" s="69"/>
      <c r="R287" s="70">
        <v>0</v>
      </c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70"/>
      <c r="BB287" s="155">
        <f t="shared" si="142"/>
        <v>6</v>
      </c>
      <c r="BC287" s="156">
        <v>6</v>
      </c>
      <c r="BD287" s="157">
        <f t="shared" si="143"/>
        <v>0</v>
      </c>
      <c r="BE287" s="155">
        <f t="shared" si="144"/>
        <v>0</v>
      </c>
      <c r="BF287" s="157">
        <f t="shared" si="145"/>
        <v>0</v>
      </c>
      <c r="BG287" s="155">
        <f t="shared" si="146"/>
        <v>0</v>
      </c>
      <c r="BH287" s="155"/>
      <c r="BI287" s="157">
        <f t="shared" si="137"/>
        <v>48</v>
      </c>
      <c r="BJ287" s="157"/>
      <c r="BK287" s="157"/>
      <c r="BL287" s="157"/>
      <c r="BM287" s="161" t="e">
        <v>#NAME?</v>
      </c>
      <c r="BN287" s="162" t="e">
        <f t="shared" si="147"/>
        <v>#NAME?</v>
      </c>
      <c r="BO287" s="163">
        <f t="shared" si="148"/>
        <v>0</v>
      </c>
      <c r="BP287" s="164" t="e">
        <f t="shared" si="149"/>
        <v>#NAME?</v>
      </c>
      <c r="BQ287" s="165" t="e">
        <v>#NAME?</v>
      </c>
      <c r="BR287" s="166"/>
      <c r="BS287" s="167" t="str">
        <f t="shared" si="150"/>
        <v xml:space="preserve"> </v>
      </c>
      <c r="BT287" s="168" t="str">
        <f t="shared" si="151"/>
        <v/>
      </c>
      <c r="BU287" s="168" t="str">
        <f t="shared" si="138"/>
        <v/>
      </c>
      <c r="BV287" s="168" t="str">
        <f t="shared" si="139"/>
        <v/>
      </c>
      <c r="BW287" s="169" t="str">
        <f t="shared" si="140"/>
        <v/>
      </c>
      <c r="BX287" s="165" t="e">
        <v>#NAME?</v>
      </c>
      <c r="BY287" s="157"/>
      <c r="BZ287" s="170" t="e">
        <v>#NAME?</v>
      </c>
      <c r="CA287" s="170" t="e">
        <v>#NAME?</v>
      </c>
      <c r="CB287" s="157"/>
      <c r="CC287" s="170" t="e">
        <v>#NAME?</v>
      </c>
      <c r="CD287" s="171" t="e">
        <f t="shared" si="152"/>
        <v>#NAME?</v>
      </c>
      <c r="CE287" s="157" t="e">
        <f t="shared" si="153"/>
        <v>#NAME?</v>
      </c>
      <c r="CF287" s="165" t="e">
        <f t="shared" si="154"/>
        <v>#NAME?</v>
      </c>
      <c r="CG287" s="172" t="e">
        <v>#NAME?</v>
      </c>
      <c r="CH287" s="172" t="e">
        <v>#NAME?</v>
      </c>
      <c r="CI287" s="173" t="e">
        <v>#NAME?</v>
      </c>
      <c r="CJ287" s="173"/>
      <c r="CK287" s="172" t="e">
        <v>#NAME?</v>
      </c>
      <c r="CL287" s="172" t="e">
        <v>#NAME?</v>
      </c>
      <c r="CM287" s="173" t="e">
        <f t="shared" si="155"/>
        <v>#NAME?</v>
      </c>
      <c r="CN287" s="172">
        <f t="shared" si="156"/>
        <v>8.5714285714285712</v>
      </c>
      <c r="CO287" s="173">
        <f t="shared" si="141"/>
        <v>0</v>
      </c>
      <c r="CP287" s="174">
        <f t="shared" si="157"/>
        <v>5</v>
      </c>
      <c r="CQ287" s="172" t="e">
        <f t="shared" si="132"/>
        <v>#NAME?</v>
      </c>
      <c r="CR287" s="173"/>
      <c r="CS287" s="175" t="e">
        <f t="shared" si="158"/>
        <v>#NAME?</v>
      </c>
      <c r="CT287" s="173" t="e">
        <f t="shared" si="159"/>
        <v>#NAME?</v>
      </c>
      <c r="CU287" s="173" t="e">
        <f t="shared" si="160"/>
        <v>#NAME?</v>
      </c>
      <c r="CV287" s="172" t="e">
        <f t="shared" si="161"/>
        <v>#NAME?</v>
      </c>
      <c r="CW287" s="173" t="e">
        <v>#NAME?</v>
      </c>
      <c r="CX287" s="173" t="e">
        <f t="shared" si="162"/>
        <v>#NAME?</v>
      </c>
      <c r="CY287" s="176">
        <f t="shared" si="163"/>
        <v>0</v>
      </c>
      <c r="CZ287" s="181" t="e">
        <f t="shared" si="134"/>
        <v>#NAME?</v>
      </c>
      <c r="DA287" s="182" t="e">
        <f t="shared" si="135"/>
        <v>#NAME?</v>
      </c>
      <c r="DB287" s="183" t="e">
        <f t="shared" si="136"/>
        <v>#NAME?</v>
      </c>
      <c r="DF287" s="180" t="e">
        <f t="shared" si="133"/>
        <v>#NAME?</v>
      </c>
    </row>
    <row r="288" spans="1:110">
      <c r="A288" s="73" t="s">
        <v>6</v>
      </c>
      <c r="B288" s="60" t="s">
        <v>785</v>
      </c>
      <c r="C288" s="61" t="s">
        <v>786</v>
      </c>
      <c r="D288" s="62">
        <v>31493</v>
      </c>
      <c r="E288" s="64">
        <v>0</v>
      </c>
      <c r="F288" s="65">
        <v>42382</v>
      </c>
      <c r="G288" s="66" t="s">
        <v>590</v>
      </c>
      <c r="H288" s="66" t="s">
        <v>113</v>
      </c>
      <c r="I288" s="67" t="s">
        <v>122</v>
      </c>
      <c r="J288" s="67" t="s">
        <v>119</v>
      </c>
      <c r="K288" s="67">
        <v>0</v>
      </c>
      <c r="L288" s="67" t="s">
        <v>117</v>
      </c>
      <c r="M288" s="67">
        <v>1</v>
      </c>
      <c r="N288" s="67"/>
      <c r="O288" s="68" t="s">
        <v>118</v>
      </c>
      <c r="P288" s="69" t="s">
        <v>119</v>
      </c>
      <c r="Q288" s="69"/>
      <c r="R288" s="70">
        <v>0</v>
      </c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70"/>
      <c r="BB288" s="155">
        <f t="shared" si="142"/>
        <v>6</v>
      </c>
      <c r="BC288" s="156">
        <v>6</v>
      </c>
      <c r="BD288" s="157">
        <f t="shared" si="143"/>
        <v>0</v>
      </c>
      <c r="BE288" s="155">
        <f t="shared" si="144"/>
        <v>0</v>
      </c>
      <c r="BF288" s="157">
        <f t="shared" si="145"/>
        <v>0</v>
      </c>
      <c r="BG288" s="155">
        <f t="shared" si="146"/>
        <v>0</v>
      </c>
      <c r="BH288" s="155"/>
      <c r="BI288" s="157">
        <f t="shared" si="137"/>
        <v>48</v>
      </c>
      <c r="BJ288" s="157"/>
      <c r="BK288" s="157"/>
      <c r="BL288" s="157"/>
      <c r="BM288" s="161" t="e">
        <v>#NAME?</v>
      </c>
      <c r="BN288" s="162" t="e">
        <f t="shared" si="147"/>
        <v>#NAME?</v>
      </c>
      <c r="BO288" s="163">
        <f t="shared" si="148"/>
        <v>0</v>
      </c>
      <c r="BP288" s="164" t="e">
        <f t="shared" si="149"/>
        <v>#NAME?</v>
      </c>
      <c r="BQ288" s="165" t="e">
        <v>#NAME?</v>
      </c>
      <c r="BR288" s="166"/>
      <c r="BS288" s="167" t="str">
        <f t="shared" si="150"/>
        <v xml:space="preserve"> </v>
      </c>
      <c r="BT288" s="168" t="str">
        <f t="shared" si="151"/>
        <v/>
      </c>
      <c r="BU288" s="168" t="str">
        <f t="shared" si="138"/>
        <v/>
      </c>
      <c r="BV288" s="168" t="str">
        <f t="shared" si="139"/>
        <v/>
      </c>
      <c r="BW288" s="169" t="str">
        <f t="shared" si="140"/>
        <v/>
      </c>
      <c r="BX288" s="165" t="e">
        <v>#NAME?</v>
      </c>
      <c r="BY288" s="157"/>
      <c r="BZ288" s="170" t="e">
        <v>#NAME?</v>
      </c>
      <c r="CA288" s="170" t="e">
        <v>#NAME?</v>
      </c>
      <c r="CB288" s="157"/>
      <c r="CC288" s="170" t="e">
        <v>#NAME?</v>
      </c>
      <c r="CD288" s="171" t="e">
        <f t="shared" si="152"/>
        <v>#NAME?</v>
      </c>
      <c r="CE288" s="157" t="e">
        <f t="shared" si="153"/>
        <v>#NAME?</v>
      </c>
      <c r="CF288" s="165" t="e">
        <f t="shared" si="154"/>
        <v>#NAME?</v>
      </c>
      <c r="CG288" s="172" t="e">
        <v>#NAME?</v>
      </c>
      <c r="CH288" s="172" t="e">
        <v>#NAME?</v>
      </c>
      <c r="CI288" s="173" t="e">
        <v>#NAME?</v>
      </c>
      <c r="CJ288" s="173"/>
      <c r="CK288" s="172" t="e">
        <v>#NAME?</v>
      </c>
      <c r="CL288" s="172" t="e">
        <v>#NAME?</v>
      </c>
      <c r="CM288" s="173" t="e">
        <f t="shared" si="155"/>
        <v>#NAME?</v>
      </c>
      <c r="CN288" s="172">
        <f t="shared" si="156"/>
        <v>8.5714285714285712</v>
      </c>
      <c r="CO288" s="173">
        <f t="shared" si="141"/>
        <v>0</v>
      </c>
      <c r="CP288" s="174">
        <f t="shared" si="157"/>
        <v>5</v>
      </c>
      <c r="CQ288" s="172" t="e">
        <f t="shared" si="132"/>
        <v>#NAME?</v>
      </c>
      <c r="CR288" s="173"/>
      <c r="CS288" s="175" t="e">
        <f t="shared" si="158"/>
        <v>#NAME?</v>
      </c>
      <c r="CT288" s="173" t="e">
        <f t="shared" si="159"/>
        <v>#NAME?</v>
      </c>
      <c r="CU288" s="173" t="e">
        <f t="shared" si="160"/>
        <v>#NAME?</v>
      </c>
      <c r="CV288" s="172" t="e">
        <f t="shared" si="161"/>
        <v>#NAME?</v>
      </c>
      <c r="CW288" s="173" t="e">
        <v>#NAME?</v>
      </c>
      <c r="CX288" s="173" t="e">
        <f t="shared" si="162"/>
        <v>#NAME?</v>
      </c>
      <c r="CY288" s="176">
        <f t="shared" si="163"/>
        <v>0</v>
      </c>
      <c r="CZ288" s="181" t="e">
        <f t="shared" si="134"/>
        <v>#NAME?</v>
      </c>
      <c r="DA288" s="182" t="e">
        <f t="shared" si="135"/>
        <v>#NAME?</v>
      </c>
      <c r="DB288" s="183" t="e">
        <f t="shared" si="136"/>
        <v>#NAME?</v>
      </c>
      <c r="DF288" s="180" t="e">
        <f t="shared" si="133"/>
        <v>#NAME?</v>
      </c>
    </row>
    <row r="289" spans="1:110">
      <c r="A289" s="73" t="s">
        <v>6</v>
      </c>
      <c r="B289" s="60" t="s">
        <v>787</v>
      </c>
      <c r="C289" s="61" t="s">
        <v>788</v>
      </c>
      <c r="D289" s="62">
        <v>23610</v>
      </c>
      <c r="E289" s="64">
        <v>0</v>
      </c>
      <c r="F289" s="65">
        <v>42289</v>
      </c>
      <c r="G289" s="66" t="s">
        <v>583</v>
      </c>
      <c r="H289" s="66" t="s">
        <v>113</v>
      </c>
      <c r="I289" s="67" t="s">
        <v>122</v>
      </c>
      <c r="J289" s="67" t="s">
        <v>119</v>
      </c>
      <c r="K289" s="67">
        <v>0</v>
      </c>
      <c r="L289" s="67" t="s">
        <v>117</v>
      </c>
      <c r="M289" s="67">
        <v>1</v>
      </c>
      <c r="N289" s="67"/>
      <c r="O289" s="68" t="s">
        <v>118</v>
      </c>
      <c r="P289" s="69" t="s">
        <v>119</v>
      </c>
      <c r="Q289" s="69"/>
      <c r="R289" s="70">
        <v>0</v>
      </c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70"/>
      <c r="BB289" s="155">
        <f t="shared" si="142"/>
        <v>24</v>
      </c>
      <c r="BC289" s="156">
        <v>24</v>
      </c>
      <c r="BD289" s="157">
        <f t="shared" si="143"/>
        <v>0</v>
      </c>
      <c r="BE289" s="155">
        <f t="shared" si="144"/>
        <v>0</v>
      </c>
      <c r="BF289" s="157">
        <f t="shared" si="145"/>
        <v>0</v>
      </c>
      <c r="BG289" s="155">
        <f t="shared" si="146"/>
        <v>0</v>
      </c>
      <c r="BH289" s="155"/>
      <c r="BI289" s="157">
        <f t="shared" si="137"/>
        <v>192</v>
      </c>
      <c r="BJ289" s="157"/>
      <c r="BK289" s="157"/>
      <c r="BL289" s="157"/>
      <c r="BM289" s="161" t="e">
        <v>#NAME?</v>
      </c>
      <c r="BN289" s="162" t="e">
        <f t="shared" si="147"/>
        <v>#NAME?</v>
      </c>
      <c r="BO289" s="163">
        <f t="shared" si="148"/>
        <v>0</v>
      </c>
      <c r="BP289" s="164" t="e">
        <f t="shared" si="149"/>
        <v>#NAME?</v>
      </c>
      <c r="BQ289" s="165" t="e">
        <v>#NAME?</v>
      </c>
      <c r="BR289" s="166"/>
      <c r="BS289" s="167" t="str">
        <f t="shared" si="150"/>
        <v xml:space="preserve"> </v>
      </c>
      <c r="BT289" s="168" t="str">
        <f t="shared" si="151"/>
        <v/>
      </c>
      <c r="BU289" s="168" t="str">
        <f t="shared" si="138"/>
        <v/>
      </c>
      <c r="BV289" s="168" t="str">
        <f t="shared" si="139"/>
        <v/>
      </c>
      <c r="BW289" s="169" t="str">
        <f t="shared" si="140"/>
        <v/>
      </c>
      <c r="BX289" s="165" t="e">
        <v>#NAME?</v>
      </c>
      <c r="BY289" s="157"/>
      <c r="BZ289" s="170" t="e">
        <v>#NAME?</v>
      </c>
      <c r="CA289" s="170" t="e">
        <v>#NAME?</v>
      </c>
      <c r="CB289" s="157"/>
      <c r="CC289" s="170" t="e">
        <v>#NAME?</v>
      </c>
      <c r="CD289" s="171" t="e">
        <f t="shared" si="152"/>
        <v>#NAME?</v>
      </c>
      <c r="CE289" s="157" t="e">
        <f t="shared" si="153"/>
        <v>#NAME?</v>
      </c>
      <c r="CF289" s="165" t="e">
        <f t="shared" si="154"/>
        <v>#NAME?</v>
      </c>
      <c r="CG289" s="172" t="e">
        <v>#NAME?</v>
      </c>
      <c r="CH289" s="172" t="e">
        <v>#NAME?</v>
      </c>
      <c r="CI289" s="173" t="e">
        <v>#NAME?</v>
      </c>
      <c r="CJ289" s="173"/>
      <c r="CK289" s="172" t="e">
        <v>#NAME?</v>
      </c>
      <c r="CL289" s="172" t="e">
        <v>#NAME?</v>
      </c>
      <c r="CM289" s="173" t="e">
        <f t="shared" si="155"/>
        <v>#NAME?</v>
      </c>
      <c r="CN289" s="172">
        <f t="shared" si="156"/>
        <v>32</v>
      </c>
      <c r="CO289" s="173">
        <f t="shared" si="141"/>
        <v>0</v>
      </c>
      <c r="CP289" s="174">
        <f t="shared" si="157"/>
        <v>5</v>
      </c>
      <c r="CQ289" s="172" t="e">
        <f t="shared" si="132"/>
        <v>#NAME?</v>
      </c>
      <c r="CR289" s="173"/>
      <c r="CS289" s="175" t="e">
        <f t="shared" si="158"/>
        <v>#NAME?</v>
      </c>
      <c r="CT289" s="173" t="e">
        <f t="shared" si="159"/>
        <v>#NAME?</v>
      </c>
      <c r="CU289" s="173" t="e">
        <f t="shared" si="160"/>
        <v>#NAME?</v>
      </c>
      <c r="CV289" s="172" t="e">
        <f t="shared" si="161"/>
        <v>#NAME?</v>
      </c>
      <c r="CW289" s="173" t="e">
        <v>#NAME?</v>
      </c>
      <c r="CX289" s="173" t="e">
        <f t="shared" si="162"/>
        <v>#NAME?</v>
      </c>
      <c r="CY289" s="176">
        <f t="shared" si="163"/>
        <v>0</v>
      </c>
      <c r="CZ289" s="181" t="e">
        <f t="shared" si="134"/>
        <v>#NAME?</v>
      </c>
      <c r="DA289" s="182" t="e">
        <f t="shared" si="135"/>
        <v>#NAME?</v>
      </c>
      <c r="DB289" s="183" t="e">
        <f t="shared" si="136"/>
        <v>#NAME?</v>
      </c>
      <c r="DF289" s="180" t="e">
        <f t="shared" si="133"/>
        <v>#NAME?</v>
      </c>
    </row>
    <row r="290" spans="1:110">
      <c r="A290" s="73" t="s">
        <v>6</v>
      </c>
      <c r="B290" s="60" t="s">
        <v>789</v>
      </c>
      <c r="C290" s="61" t="s">
        <v>790</v>
      </c>
      <c r="D290" s="62">
        <v>21724</v>
      </c>
      <c r="E290" s="64">
        <v>0</v>
      </c>
      <c r="F290" s="65">
        <v>42345</v>
      </c>
      <c r="G290" s="66" t="s">
        <v>583</v>
      </c>
      <c r="H290" s="66" t="s">
        <v>113</v>
      </c>
      <c r="I290" s="67" t="s">
        <v>128</v>
      </c>
      <c r="J290" s="67" t="s">
        <v>115</v>
      </c>
      <c r="K290" s="67" t="s">
        <v>791</v>
      </c>
      <c r="L290" s="67" t="s">
        <v>117</v>
      </c>
      <c r="M290" s="67">
        <v>1</v>
      </c>
      <c r="N290" s="67"/>
      <c r="O290" s="68" t="s">
        <v>118</v>
      </c>
      <c r="P290" s="69" t="s">
        <v>119</v>
      </c>
      <c r="Q290" s="69"/>
      <c r="R290" s="70">
        <v>0</v>
      </c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70"/>
      <c r="BB290" s="155">
        <f t="shared" si="142"/>
        <v>23</v>
      </c>
      <c r="BC290" s="156">
        <v>23</v>
      </c>
      <c r="BD290" s="157">
        <f t="shared" si="143"/>
        <v>0</v>
      </c>
      <c r="BE290" s="155">
        <f t="shared" si="144"/>
        <v>0</v>
      </c>
      <c r="BF290" s="157">
        <f t="shared" si="145"/>
        <v>0</v>
      </c>
      <c r="BG290" s="155">
        <f t="shared" si="146"/>
        <v>0</v>
      </c>
      <c r="BH290" s="155"/>
      <c r="BI290" s="157">
        <f t="shared" si="137"/>
        <v>184</v>
      </c>
      <c r="BJ290" s="157"/>
      <c r="BK290" s="157"/>
      <c r="BL290" s="157"/>
      <c r="BM290" s="161" t="e">
        <v>#NAME?</v>
      </c>
      <c r="BN290" s="162" t="e">
        <f t="shared" si="147"/>
        <v>#NAME?</v>
      </c>
      <c r="BO290" s="163">
        <f t="shared" si="148"/>
        <v>0</v>
      </c>
      <c r="BP290" s="164" t="e">
        <f t="shared" si="149"/>
        <v>#NAME?</v>
      </c>
      <c r="BQ290" s="165" t="e">
        <v>#NAME?</v>
      </c>
      <c r="BR290" s="166"/>
      <c r="BS290" s="167" t="str">
        <f t="shared" si="150"/>
        <v xml:space="preserve"> </v>
      </c>
      <c r="BT290" s="168" t="str">
        <f t="shared" si="151"/>
        <v/>
      </c>
      <c r="BU290" s="168" t="str">
        <f t="shared" si="138"/>
        <v/>
      </c>
      <c r="BV290" s="168" t="str">
        <f t="shared" si="139"/>
        <v/>
      </c>
      <c r="BW290" s="169" t="str">
        <f t="shared" si="140"/>
        <v/>
      </c>
      <c r="BX290" s="165" t="e">
        <v>#NAME?</v>
      </c>
      <c r="BY290" s="157"/>
      <c r="BZ290" s="170" t="e">
        <v>#NAME?</v>
      </c>
      <c r="CA290" s="170" t="e">
        <v>#NAME?</v>
      </c>
      <c r="CB290" s="157"/>
      <c r="CC290" s="170" t="e">
        <v>#NAME?</v>
      </c>
      <c r="CD290" s="171" t="e">
        <f t="shared" si="152"/>
        <v>#NAME?</v>
      </c>
      <c r="CE290" s="157" t="e">
        <f t="shared" si="153"/>
        <v>#NAME?</v>
      </c>
      <c r="CF290" s="165" t="e">
        <f t="shared" si="154"/>
        <v>#NAME?</v>
      </c>
      <c r="CG290" s="172" t="e">
        <v>#NAME?</v>
      </c>
      <c r="CH290" s="172" t="e">
        <v>#NAME?</v>
      </c>
      <c r="CI290" s="173" t="e">
        <v>#NAME?</v>
      </c>
      <c r="CJ290" s="173"/>
      <c r="CK290" s="172" t="e">
        <v>#NAME?</v>
      </c>
      <c r="CL290" s="172" t="e">
        <v>#NAME?</v>
      </c>
      <c r="CM290" s="173" t="e">
        <f t="shared" si="155"/>
        <v>#NAME?</v>
      </c>
      <c r="CN290" s="172">
        <f t="shared" si="156"/>
        <v>30.666666666666664</v>
      </c>
      <c r="CO290" s="173">
        <f t="shared" si="141"/>
        <v>0</v>
      </c>
      <c r="CP290" s="174">
        <f t="shared" si="157"/>
        <v>5</v>
      </c>
      <c r="CQ290" s="172" t="e">
        <f t="shared" si="132"/>
        <v>#NAME?</v>
      </c>
      <c r="CR290" s="173"/>
      <c r="CS290" s="175" t="e">
        <f t="shared" si="158"/>
        <v>#NAME?</v>
      </c>
      <c r="CT290" s="173" t="e">
        <f t="shared" si="159"/>
        <v>#NAME?</v>
      </c>
      <c r="CU290" s="173" t="e">
        <f t="shared" si="160"/>
        <v>#NAME?</v>
      </c>
      <c r="CV290" s="172" t="e">
        <f t="shared" si="161"/>
        <v>#NAME?</v>
      </c>
      <c r="CW290" s="173" t="e">
        <v>#NAME?</v>
      </c>
      <c r="CX290" s="173" t="e">
        <f t="shared" si="162"/>
        <v>#NAME?</v>
      </c>
      <c r="CY290" s="176">
        <f t="shared" si="163"/>
        <v>0</v>
      </c>
      <c r="CZ290" s="181" t="e">
        <f t="shared" si="134"/>
        <v>#NAME?</v>
      </c>
      <c r="DA290" s="182" t="e">
        <f t="shared" si="135"/>
        <v>#NAME?</v>
      </c>
      <c r="DB290" s="183" t="e">
        <f t="shared" si="136"/>
        <v>#NAME?</v>
      </c>
      <c r="DF290" s="180" t="e">
        <f t="shared" si="133"/>
        <v>#NAME?</v>
      </c>
    </row>
    <row r="291" spans="1:110">
      <c r="A291" s="73" t="s">
        <v>6</v>
      </c>
      <c r="B291" s="60" t="s">
        <v>792</v>
      </c>
      <c r="C291" s="61" t="s">
        <v>793</v>
      </c>
      <c r="D291" s="62">
        <v>34081</v>
      </c>
      <c r="E291" s="64">
        <v>0</v>
      </c>
      <c r="F291" s="65">
        <v>42339</v>
      </c>
      <c r="G291" s="66" t="s">
        <v>583</v>
      </c>
      <c r="H291" s="66" t="s">
        <v>113</v>
      </c>
      <c r="I291" s="67" t="s">
        <v>122</v>
      </c>
      <c r="J291" s="67" t="s">
        <v>119</v>
      </c>
      <c r="K291" s="67">
        <v>0</v>
      </c>
      <c r="L291" s="67" t="s">
        <v>117</v>
      </c>
      <c r="M291" s="67">
        <v>1</v>
      </c>
      <c r="N291" s="67"/>
      <c r="O291" s="68" t="s">
        <v>118</v>
      </c>
      <c r="P291" s="69" t="s">
        <v>119</v>
      </c>
      <c r="Q291" s="69"/>
      <c r="R291" s="70">
        <v>0</v>
      </c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70"/>
      <c r="BB291" s="155">
        <f t="shared" si="142"/>
        <v>24</v>
      </c>
      <c r="BC291" s="156">
        <v>24</v>
      </c>
      <c r="BD291" s="157">
        <f t="shared" si="143"/>
        <v>0</v>
      </c>
      <c r="BE291" s="155">
        <f t="shared" si="144"/>
        <v>0</v>
      </c>
      <c r="BF291" s="157">
        <f t="shared" si="145"/>
        <v>0</v>
      </c>
      <c r="BG291" s="155">
        <f t="shared" si="146"/>
        <v>0</v>
      </c>
      <c r="BH291" s="155"/>
      <c r="BI291" s="157">
        <f t="shared" si="137"/>
        <v>192</v>
      </c>
      <c r="BJ291" s="157"/>
      <c r="BK291" s="157"/>
      <c r="BL291" s="157"/>
      <c r="BM291" s="161" t="e">
        <v>#NAME?</v>
      </c>
      <c r="BN291" s="162" t="e">
        <f t="shared" si="147"/>
        <v>#NAME?</v>
      </c>
      <c r="BO291" s="163">
        <f t="shared" si="148"/>
        <v>0</v>
      </c>
      <c r="BP291" s="164" t="e">
        <f t="shared" si="149"/>
        <v>#NAME?</v>
      </c>
      <c r="BQ291" s="165" t="e">
        <v>#NAME?</v>
      </c>
      <c r="BR291" s="166"/>
      <c r="BS291" s="167" t="str">
        <f t="shared" si="150"/>
        <v xml:space="preserve"> </v>
      </c>
      <c r="BT291" s="168" t="str">
        <f t="shared" si="151"/>
        <v/>
      </c>
      <c r="BU291" s="168" t="str">
        <f t="shared" si="138"/>
        <v/>
      </c>
      <c r="BV291" s="168" t="str">
        <f t="shared" si="139"/>
        <v/>
      </c>
      <c r="BW291" s="169" t="str">
        <f t="shared" si="140"/>
        <v/>
      </c>
      <c r="BX291" s="165" t="e">
        <v>#NAME?</v>
      </c>
      <c r="BY291" s="157"/>
      <c r="BZ291" s="170" t="e">
        <v>#NAME?</v>
      </c>
      <c r="CA291" s="170" t="e">
        <v>#NAME?</v>
      </c>
      <c r="CB291" s="157"/>
      <c r="CC291" s="170" t="e">
        <v>#NAME?</v>
      </c>
      <c r="CD291" s="171" t="e">
        <f t="shared" si="152"/>
        <v>#NAME?</v>
      </c>
      <c r="CE291" s="157" t="e">
        <f t="shared" si="153"/>
        <v>#NAME?</v>
      </c>
      <c r="CF291" s="165" t="e">
        <f t="shared" si="154"/>
        <v>#NAME?</v>
      </c>
      <c r="CG291" s="172" t="e">
        <v>#NAME?</v>
      </c>
      <c r="CH291" s="172" t="e">
        <v>#NAME?</v>
      </c>
      <c r="CI291" s="173" t="e">
        <v>#NAME?</v>
      </c>
      <c r="CJ291" s="173"/>
      <c r="CK291" s="172" t="e">
        <v>#NAME?</v>
      </c>
      <c r="CL291" s="172" t="e">
        <v>#NAME?</v>
      </c>
      <c r="CM291" s="173" t="e">
        <f t="shared" si="155"/>
        <v>#NAME?</v>
      </c>
      <c r="CN291" s="172">
        <f t="shared" si="156"/>
        <v>32</v>
      </c>
      <c r="CO291" s="173">
        <f t="shared" si="141"/>
        <v>0</v>
      </c>
      <c r="CP291" s="174">
        <f t="shared" si="157"/>
        <v>5</v>
      </c>
      <c r="CQ291" s="172" t="e">
        <f t="shared" si="132"/>
        <v>#NAME?</v>
      </c>
      <c r="CR291" s="173"/>
      <c r="CS291" s="175" t="e">
        <f t="shared" si="158"/>
        <v>#NAME?</v>
      </c>
      <c r="CT291" s="173" t="e">
        <f t="shared" si="159"/>
        <v>#NAME?</v>
      </c>
      <c r="CU291" s="173" t="e">
        <f t="shared" si="160"/>
        <v>#NAME?</v>
      </c>
      <c r="CV291" s="172" t="e">
        <f t="shared" si="161"/>
        <v>#NAME?</v>
      </c>
      <c r="CW291" s="173" t="e">
        <v>#NAME?</v>
      </c>
      <c r="CX291" s="173" t="e">
        <f t="shared" si="162"/>
        <v>#NAME?</v>
      </c>
      <c r="CY291" s="176">
        <f t="shared" si="163"/>
        <v>0</v>
      </c>
      <c r="CZ291" s="181" t="e">
        <f t="shared" si="134"/>
        <v>#NAME?</v>
      </c>
      <c r="DA291" s="182" t="e">
        <f t="shared" si="135"/>
        <v>#NAME?</v>
      </c>
      <c r="DB291" s="183" t="e">
        <f t="shared" si="136"/>
        <v>#NAME?</v>
      </c>
      <c r="DF291" s="180" t="e">
        <f t="shared" si="133"/>
        <v>#NAME?</v>
      </c>
    </row>
    <row r="292" spans="1:110">
      <c r="A292" s="73" t="s">
        <v>6</v>
      </c>
      <c r="B292" s="60" t="s">
        <v>794</v>
      </c>
      <c r="C292" s="61" t="s">
        <v>795</v>
      </c>
      <c r="D292" s="62">
        <v>26732</v>
      </c>
      <c r="E292" s="64">
        <v>0</v>
      </c>
      <c r="F292" s="65">
        <v>42289</v>
      </c>
      <c r="G292" s="66" t="s">
        <v>583</v>
      </c>
      <c r="H292" s="66" t="s">
        <v>125</v>
      </c>
      <c r="I292" s="67" t="s">
        <v>122</v>
      </c>
      <c r="J292" s="67" t="s">
        <v>119</v>
      </c>
      <c r="K292" s="67">
        <v>0</v>
      </c>
      <c r="L292" s="67" t="s">
        <v>117</v>
      </c>
      <c r="M292" s="67">
        <v>1</v>
      </c>
      <c r="N292" s="67"/>
      <c r="O292" s="68" t="s">
        <v>118</v>
      </c>
      <c r="P292" s="69" t="s">
        <v>119</v>
      </c>
      <c r="Q292" s="69"/>
      <c r="R292" s="70">
        <v>0</v>
      </c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70"/>
      <c r="AG292" s="70"/>
      <c r="AH292" s="70"/>
      <c r="AI292" s="70"/>
      <c r="AJ292" s="70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70"/>
      <c r="AV292" s="70"/>
      <c r="AW292" s="70"/>
      <c r="AX292" s="70"/>
      <c r="AY292" s="70"/>
      <c r="AZ292" s="70"/>
      <c r="BA292" s="70"/>
      <c r="BB292" s="155">
        <f t="shared" si="142"/>
        <v>24</v>
      </c>
      <c r="BC292" s="156">
        <v>24</v>
      </c>
      <c r="BD292" s="157">
        <f t="shared" si="143"/>
        <v>0</v>
      </c>
      <c r="BE292" s="155">
        <f t="shared" si="144"/>
        <v>0</v>
      </c>
      <c r="BF292" s="157">
        <f t="shared" si="145"/>
        <v>0</v>
      </c>
      <c r="BG292" s="155">
        <f t="shared" si="146"/>
        <v>0</v>
      </c>
      <c r="BH292" s="155"/>
      <c r="BI292" s="157">
        <f t="shared" si="137"/>
        <v>192</v>
      </c>
      <c r="BJ292" s="157"/>
      <c r="BK292" s="157"/>
      <c r="BL292" s="157"/>
      <c r="BM292" s="161" t="e">
        <v>#NAME?</v>
      </c>
      <c r="BN292" s="162" t="e">
        <f t="shared" si="147"/>
        <v>#NAME?</v>
      </c>
      <c r="BO292" s="163">
        <f t="shared" si="148"/>
        <v>0</v>
      </c>
      <c r="BP292" s="164" t="e">
        <f t="shared" si="149"/>
        <v>#NAME?</v>
      </c>
      <c r="BQ292" s="165" t="e">
        <v>#NAME?</v>
      </c>
      <c r="BR292" s="166"/>
      <c r="BS292" s="167" t="str">
        <f t="shared" si="150"/>
        <v xml:space="preserve"> </v>
      </c>
      <c r="BT292" s="168" t="str">
        <f t="shared" si="151"/>
        <v/>
      </c>
      <c r="BU292" s="168" t="str">
        <f t="shared" si="138"/>
        <v/>
      </c>
      <c r="BV292" s="168" t="str">
        <f t="shared" si="139"/>
        <v/>
      </c>
      <c r="BW292" s="169" t="str">
        <f t="shared" si="140"/>
        <v/>
      </c>
      <c r="BX292" s="165" t="e">
        <v>#NAME?</v>
      </c>
      <c r="BY292" s="157"/>
      <c r="BZ292" s="170" t="e">
        <v>#NAME?</v>
      </c>
      <c r="CA292" s="170" t="e">
        <v>#NAME?</v>
      </c>
      <c r="CB292" s="157"/>
      <c r="CC292" s="170" t="e">
        <v>#NAME?</v>
      </c>
      <c r="CD292" s="171" t="e">
        <f t="shared" si="152"/>
        <v>#NAME?</v>
      </c>
      <c r="CE292" s="157" t="e">
        <f t="shared" si="153"/>
        <v>#NAME?</v>
      </c>
      <c r="CF292" s="165" t="e">
        <f t="shared" si="154"/>
        <v>#NAME?</v>
      </c>
      <c r="CG292" s="172" t="e">
        <v>#NAME?</v>
      </c>
      <c r="CH292" s="172" t="e">
        <v>#NAME?</v>
      </c>
      <c r="CI292" s="173" t="e">
        <v>#NAME?</v>
      </c>
      <c r="CJ292" s="173"/>
      <c r="CK292" s="172" t="e">
        <v>#NAME?</v>
      </c>
      <c r="CL292" s="172" t="e">
        <v>#NAME?</v>
      </c>
      <c r="CM292" s="173" t="e">
        <f t="shared" si="155"/>
        <v>#NAME?</v>
      </c>
      <c r="CN292" s="172">
        <f t="shared" si="156"/>
        <v>32</v>
      </c>
      <c r="CO292" s="173">
        <f t="shared" si="141"/>
        <v>0</v>
      </c>
      <c r="CP292" s="174">
        <f t="shared" si="157"/>
        <v>5</v>
      </c>
      <c r="CQ292" s="172" t="e">
        <f t="shared" si="132"/>
        <v>#NAME?</v>
      </c>
      <c r="CR292" s="173"/>
      <c r="CS292" s="175" t="e">
        <f t="shared" si="158"/>
        <v>#NAME?</v>
      </c>
      <c r="CT292" s="173" t="e">
        <f t="shared" si="159"/>
        <v>#NAME?</v>
      </c>
      <c r="CU292" s="173" t="e">
        <f t="shared" si="160"/>
        <v>#NAME?</v>
      </c>
      <c r="CV292" s="172" t="e">
        <f t="shared" si="161"/>
        <v>#NAME?</v>
      </c>
      <c r="CW292" s="173" t="e">
        <v>#NAME?</v>
      </c>
      <c r="CX292" s="173" t="e">
        <f t="shared" si="162"/>
        <v>#NAME?</v>
      </c>
      <c r="CY292" s="176">
        <f t="shared" si="163"/>
        <v>0</v>
      </c>
      <c r="CZ292" s="181" t="e">
        <f t="shared" si="134"/>
        <v>#NAME?</v>
      </c>
      <c r="DA292" s="182" t="e">
        <f t="shared" si="135"/>
        <v>#NAME?</v>
      </c>
      <c r="DB292" s="183" t="e">
        <f t="shared" si="136"/>
        <v>#NAME?</v>
      </c>
      <c r="DF292" s="180" t="e">
        <f t="shared" si="133"/>
        <v>#NAME?</v>
      </c>
    </row>
    <row r="293" spans="1:110">
      <c r="A293" s="73" t="s">
        <v>6</v>
      </c>
      <c r="B293" s="60" t="s">
        <v>796</v>
      </c>
      <c r="C293" s="61" t="s">
        <v>797</v>
      </c>
      <c r="D293" s="62">
        <v>22956</v>
      </c>
      <c r="E293" s="64">
        <v>0</v>
      </c>
      <c r="F293" s="65">
        <v>42289</v>
      </c>
      <c r="G293" s="66" t="s">
        <v>583</v>
      </c>
      <c r="H293" s="66" t="s">
        <v>125</v>
      </c>
      <c r="I293" s="67" t="s">
        <v>122</v>
      </c>
      <c r="J293" s="67" t="s">
        <v>119</v>
      </c>
      <c r="K293" s="67">
        <v>0</v>
      </c>
      <c r="L293" s="67" t="s">
        <v>117</v>
      </c>
      <c r="M293" s="67">
        <v>1</v>
      </c>
      <c r="N293" s="67"/>
      <c r="O293" s="68" t="s">
        <v>118</v>
      </c>
      <c r="P293" s="69" t="s">
        <v>119</v>
      </c>
      <c r="Q293" s="69"/>
      <c r="R293" s="70">
        <v>0</v>
      </c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  <c r="AE293" s="70"/>
      <c r="AF293" s="70"/>
      <c r="AG293" s="70"/>
      <c r="AH293" s="70"/>
      <c r="AI293" s="70"/>
      <c r="AJ293" s="70"/>
      <c r="AK293" s="70"/>
      <c r="AL293" s="70"/>
      <c r="AM293" s="70"/>
      <c r="AN293" s="70"/>
      <c r="AO293" s="70"/>
      <c r="AP293" s="70"/>
      <c r="AQ293" s="70"/>
      <c r="AR293" s="70"/>
      <c r="AS293" s="70"/>
      <c r="AT293" s="70"/>
      <c r="AU293" s="70"/>
      <c r="AV293" s="70"/>
      <c r="AW293" s="70"/>
      <c r="AX293" s="70"/>
      <c r="AY293" s="70"/>
      <c r="AZ293" s="70"/>
      <c r="BA293" s="70"/>
      <c r="BB293" s="155">
        <f t="shared" si="142"/>
        <v>18</v>
      </c>
      <c r="BC293" s="156">
        <v>18</v>
      </c>
      <c r="BD293" s="157">
        <f t="shared" si="143"/>
        <v>0</v>
      </c>
      <c r="BE293" s="155">
        <f t="shared" si="144"/>
        <v>0</v>
      </c>
      <c r="BF293" s="157">
        <f t="shared" si="145"/>
        <v>0</v>
      </c>
      <c r="BG293" s="155">
        <f t="shared" si="146"/>
        <v>0</v>
      </c>
      <c r="BH293" s="155"/>
      <c r="BI293" s="157">
        <f t="shared" si="137"/>
        <v>144</v>
      </c>
      <c r="BJ293" s="157"/>
      <c r="BK293" s="157"/>
      <c r="BL293" s="157"/>
      <c r="BM293" s="161" t="e">
        <v>#NAME?</v>
      </c>
      <c r="BN293" s="162" t="e">
        <f t="shared" si="147"/>
        <v>#NAME?</v>
      </c>
      <c r="BO293" s="163">
        <f t="shared" si="148"/>
        <v>0</v>
      </c>
      <c r="BP293" s="164" t="e">
        <f t="shared" si="149"/>
        <v>#NAME?</v>
      </c>
      <c r="BQ293" s="165" t="e">
        <v>#NAME?</v>
      </c>
      <c r="BR293" s="166"/>
      <c r="BS293" s="167" t="str">
        <f t="shared" si="150"/>
        <v xml:space="preserve"> </v>
      </c>
      <c r="BT293" s="168" t="str">
        <f t="shared" si="151"/>
        <v/>
      </c>
      <c r="BU293" s="168" t="str">
        <f t="shared" si="138"/>
        <v/>
      </c>
      <c r="BV293" s="168" t="str">
        <f t="shared" si="139"/>
        <v/>
      </c>
      <c r="BW293" s="169" t="str">
        <f t="shared" si="140"/>
        <v/>
      </c>
      <c r="BX293" s="165" t="e">
        <v>#NAME?</v>
      </c>
      <c r="BY293" s="157"/>
      <c r="BZ293" s="170" t="e">
        <v>#NAME?</v>
      </c>
      <c r="CA293" s="170" t="e">
        <v>#NAME?</v>
      </c>
      <c r="CB293" s="157"/>
      <c r="CC293" s="170" t="e">
        <v>#NAME?</v>
      </c>
      <c r="CD293" s="171" t="e">
        <f t="shared" si="152"/>
        <v>#NAME?</v>
      </c>
      <c r="CE293" s="157" t="e">
        <f t="shared" si="153"/>
        <v>#NAME?</v>
      </c>
      <c r="CF293" s="165" t="e">
        <f t="shared" si="154"/>
        <v>#NAME?</v>
      </c>
      <c r="CG293" s="172" t="e">
        <v>#NAME?</v>
      </c>
      <c r="CH293" s="172" t="e">
        <v>#NAME?</v>
      </c>
      <c r="CI293" s="173" t="e">
        <v>#NAME?</v>
      </c>
      <c r="CJ293" s="173"/>
      <c r="CK293" s="172" t="e">
        <v>#NAME?</v>
      </c>
      <c r="CL293" s="172" t="e">
        <v>#NAME?</v>
      </c>
      <c r="CM293" s="173" t="e">
        <f t="shared" si="155"/>
        <v>#NAME?</v>
      </c>
      <c r="CN293" s="172">
        <f t="shared" si="156"/>
        <v>24</v>
      </c>
      <c r="CO293" s="173">
        <f t="shared" si="141"/>
        <v>0</v>
      </c>
      <c r="CP293" s="174">
        <f t="shared" si="157"/>
        <v>5</v>
      </c>
      <c r="CQ293" s="172" t="e">
        <f t="shared" ref="CQ293:CQ356" si="164">IF(AND(B293&lt;&gt;"",H293&lt;&gt;"EMPLEADO",O293="HABIL"),SUM(BN293:BP293)*2%," ")</f>
        <v>#NAME?</v>
      </c>
      <c r="CR293" s="173"/>
      <c r="CS293" s="175" t="e">
        <f t="shared" si="158"/>
        <v>#NAME?</v>
      </c>
      <c r="CT293" s="173" t="e">
        <f t="shared" si="159"/>
        <v>#NAME?</v>
      </c>
      <c r="CU293" s="173" t="e">
        <f t="shared" si="160"/>
        <v>#NAME?</v>
      </c>
      <c r="CV293" s="172" t="e">
        <f t="shared" si="161"/>
        <v>#NAME?</v>
      </c>
      <c r="CW293" s="173" t="e">
        <v>#NAME?</v>
      </c>
      <c r="CX293" s="173" t="e">
        <f t="shared" si="162"/>
        <v>#NAME?</v>
      </c>
      <c r="CY293" s="176">
        <f t="shared" si="163"/>
        <v>0</v>
      </c>
      <c r="CZ293" s="181" t="e">
        <f t="shared" si="134"/>
        <v>#NAME?</v>
      </c>
      <c r="DA293" s="182" t="e">
        <f t="shared" si="135"/>
        <v>#NAME?</v>
      </c>
      <c r="DB293" s="183" t="e">
        <f t="shared" si="136"/>
        <v>#NAME?</v>
      </c>
      <c r="DF293" s="180" t="e">
        <f t="shared" ref="DF293:DF356" si="165">SUM(BN293:BP293)</f>
        <v>#NAME?</v>
      </c>
    </row>
    <row r="294" spans="1:110">
      <c r="A294" s="73" t="s">
        <v>6</v>
      </c>
      <c r="B294" s="60" t="s">
        <v>798</v>
      </c>
      <c r="C294" s="61" t="s">
        <v>799</v>
      </c>
      <c r="D294" s="62">
        <v>29321</v>
      </c>
      <c r="E294" s="64">
        <v>0</v>
      </c>
      <c r="F294" s="65">
        <v>42324</v>
      </c>
      <c r="G294" s="66" t="s">
        <v>583</v>
      </c>
      <c r="H294" s="66" t="s">
        <v>125</v>
      </c>
      <c r="I294" s="67" t="s">
        <v>114</v>
      </c>
      <c r="J294" s="67" t="s">
        <v>115</v>
      </c>
      <c r="K294" s="67" t="s">
        <v>800</v>
      </c>
      <c r="L294" s="67" t="s">
        <v>117</v>
      </c>
      <c r="M294" s="67">
        <v>1</v>
      </c>
      <c r="N294" s="67"/>
      <c r="O294" s="68" t="s">
        <v>118</v>
      </c>
      <c r="P294" s="69" t="s">
        <v>119</v>
      </c>
      <c r="Q294" s="69"/>
      <c r="R294" s="70">
        <v>0</v>
      </c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70"/>
      <c r="BB294" s="155">
        <f t="shared" si="142"/>
        <v>6</v>
      </c>
      <c r="BC294" s="156">
        <v>6</v>
      </c>
      <c r="BD294" s="157">
        <f t="shared" si="143"/>
        <v>0</v>
      </c>
      <c r="BE294" s="155">
        <f t="shared" si="144"/>
        <v>0</v>
      </c>
      <c r="BF294" s="157">
        <f t="shared" si="145"/>
        <v>0</v>
      </c>
      <c r="BG294" s="155">
        <f t="shared" si="146"/>
        <v>0</v>
      </c>
      <c r="BH294" s="155"/>
      <c r="BI294" s="157">
        <f t="shared" si="137"/>
        <v>48</v>
      </c>
      <c r="BJ294" s="157"/>
      <c r="BK294" s="157"/>
      <c r="BL294" s="157"/>
      <c r="BM294" s="161" t="e">
        <v>#NAME?</v>
      </c>
      <c r="BN294" s="162" t="e">
        <f t="shared" si="147"/>
        <v>#NAME?</v>
      </c>
      <c r="BO294" s="163">
        <f t="shared" si="148"/>
        <v>0</v>
      </c>
      <c r="BP294" s="164" t="e">
        <f t="shared" si="149"/>
        <v>#NAME?</v>
      </c>
      <c r="BQ294" s="165" t="e">
        <v>#NAME?</v>
      </c>
      <c r="BR294" s="166"/>
      <c r="BS294" s="167" t="str">
        <f t="shared" si="150"/>
        <v xml:space="preserve"> </v>
      </c>
      <c r="BT294" s="168" t="str">
        <f t="shared" si="151"/>
        <v/>
      </c>
      <c r="BU294" s="168" t="str">
        <f t="shared" si="138"/>
        <v/>
      </c>
      <c r="BV294" s="168" t="str">
        <f t="shared" si="139"/>
        <v/>
      </c>
      <c r="BW294" s="169" t="str">
        <f t="shared" si="140"/>
        <v/>
      </c>
      <c r="BX294" s="165" t="e">
        <v>#NAME?</v>
      </c>
      <c r="BY294" s="157"/>
      <c r="BZ294" s="170" t="e">
        <v>#NAME?</v>
      </c>
      <c r="CA294" s="170" t="e">
        <v>#NAME?</v>
      </c>
      <c r="CB294" s="157"/>
      <c r="CC294" s="170" t="e">
        <v>#NAME?</v>
      </c>
      <c r="CD294" s="171" t="e">
        <f t="shared" si="152"/>
        <v>#NAME?</v>
      </c>
      <c r="CE294" s="157" t="e">
        <f t="shared" si="153"/>
        <v>#NAME?</v>
      </c>
      <c r="CF294" s="165" t="e">
        <f t="shared" si="154"/>
        <v>#NAME?</v>
      </c>
      <c r="CG294" s="172" t="e">
        <v>#NAME?</v>
      </c>
      <c r="CH294" s="172" t="e">
        <v>#NAME?</v>
      </c>
      <c r="CI294" s="173" t="e">
        <v>#NAME?</v>
      </c>
      <c r="CJ294" s="173"/>
      <c r="CK294" s="172" t="e">
        <v>#NAME?</v>
      </c>
      <c r="CL294" s="172" t="e">
        <v>#NAME?</v>
      </c>
      <c r="CM294" s="173" t="e">
        <f t="shared" si="155"/>
        <v>#NAME?</v>
      </c>
      <c r="CN294" s="172">
        <f t="shared" si="156"/>
        <v>8.5714285714285712</v>
      </c>
      <c r="CO294" s="173">
        <f t="shared" si="141"/>
        <v>0</v>
      </c>
      <c r="CP294" s="174">
        <f t="shared" si="157"/>
        <v>5</v>
      </c>
      <c r="CQ294" s="172" t="e">
        <f t="shared" si="164"/>
        <v>#NAME?</v>
      </c>
      <c r="CR294" s="173"/>
      <c r="CS294" s="175" t="e">
        <f t="shared" si="158"/>
        <v>#NAME?</v>
      </c>
      <c r="CT294" s="173" t="e">
        <f t="shared" si="159"/>
        <v>#NAME?</v>
      </c>
      <c r="CU294" s="173" t="e">
        <f t="shared" si="160"/>
        <v>#NAME?</v>
      </c>
      <c r="CV294" s="172" t="e">
        <f t="shared" si="161"/>
        <v>#NAME?</v>
      </c>
      <c r="CW294" s="173" t="e">
        <v>#NAME?</v>
      </c>
      <c r="CX294" s="173" t="e">
        <f t="shared" si="162"/>
        <v>#NAME?</v>
      </c>
      <c r="CY294" s="176">
        <f t="shared" si="163"/>
        <v>0</v>
      </c>
      <c r="CZ294" s="181" t="e">
        <f t="shared" si="134"/>
        <v>#NAME?</v>
      </c>
      <c r="DA294" s="182" t="e">
        <f t="shared" si="135"/>
        <v>#NAME?</v>
      </c>
      <c r="DB294" s="183" t="e">
        <f t="shared" si="136"/>
        <v>#NAME?</v>
      </c>
      <c r="DF294" s="180" t="e">
        <f t="shared" si="165"/>
        <v>#NAME?</v>
      </c>
    </row>
    <row r="295" spans="1:110">
      <c r="A295" s="73" t="s">
        <v>6</v>
      </c>
      <c r="B295" s="60" t="s">
        <v>801</v>
      </c>
      <c r="C295" s="61" t="s">
        <v>802</v>
      </c>
      <c r="D295" s="62">
        <v>26594</v>
      </c>
      <c r="E295" s="64">
        <v>0</v>
      </c>
      <c r="F295" s="65">
        <v>42007</v>
      </c>
      <c r="G295" s="66" t="s">
        <v>583</v>
      </c>
      <c r="H295" s="66" t="s">
        <v>113</v>
      </c>
      <c r="I295" s="67" t="s">
        <v>128</v>
      </c>
      <c r="J295" s="67" t="s">
        <v>115</v>
      </c>
      <c r="K295" s="67" t="s">
        <v>803</v>
      </c>
      <c r="L295" s="67" t="s">
        <v>117</v>
      </c>
      <c r="M295" s="67">
        <v>1</v>
      </c>
      <c r="N295" s="67"/>
      <c r="O295" s="68" t="s">
        <v>118</v>
      </c>
      <c r="P295" s="69" t="s">
        <v>119</v>
      </c>
      <c r="Q295" s="69"/>
      <c r="R295" s="70">
        <v>0</v>
      </c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70"/>
      <c r="BB295" s="155">
        <f t="shared" si="142"/>
        <v>18</v>
      </c>
      <c r="BC295" s="156">
        <v>18</v>
      </c>
      <c r="BD295" s="157">
        <f t="shared" si="143"/>
        <v>0</v>
      </c>
      <c r="BE295" s="155">
        <f t="shared" si="144"/>
        <v>0</v>
      </c>
      <c r="BF295" s="157">
        <f t="shared" si="145"/>
        <v>0</v>
      </c>
      <c r="BG295" s="155">
        <f t="shared" si="146"/>
        <v>0</v>
      </c>
      <c r="BH295" s="155"/>
      <c r="BI295" s="157">
        <f t="shared" si="137"/>
        <v>144</v>
      </c>
      <c r="BJ295" s="157"/>
      <c r="BK295" s="157"/>
      <c r="BL295" s="157"/>
      <c r="BM295" s="161" t="e">
        <v>#NAME?</v>
      </c>
      <c r="BN295" s="162" t="e">
        <f t="shared" si="147"/>
        <v>#NAME?</v>
      </c>
      <c r="BO295" s="163">
        <f t="shared" si="148"/>
        <v>0</v>
      </c>
      <c r="BP295" s="164" t="e">
        <f t="shared" si="149"/>
        <v>#NAME?</v>
      </c>
      <c r="BQ295" s="165" t="e">
        <v>#NAME?</v>
      </c>
      <c r="BR295" s="166"/>
      <c r="BS295" s="167" t="str">
        <f t="shared" si="150"/>
        <v xml:space="preserve"> </v>
      </c>
      <c r="BT295" s="168" t="str">
        <f t="shared" si="151"/>
        <v/>
      </c>
      <c r="BU295" s="168" t="str">
        <f t="shared" si="138"/>
        <v/>
      </c>
      <c r="BV295" s="168" t="str">
        <f t="shared" si="139"/>
        <v/>
      </c>
      <c r="BW295" s="169" t="str">
        <f t="shared" si="140"/>
        <v/>
      </c>
      <c r="BX295" s="165" t="e">
        <v>#NAME?</v>
      </c>
      <c r="BY295" s="157"/>
      <c r="BZ295" s="170" t="e">
        <v>#NAME?</v>
      </c>
      <c r="CA295" s="170" t="e">
        <v>#NAME?</v>
      </c>
      <c r="CB295" s="157"/>
      <c r="CC295" s="170" t="e">
        <v>#NAME?</v>
      </c>
      <c r="CD295" s="171" t="e">
        <f t="shared" si="152"/>
        <v>#NAME?</v>
      </c>
      <c r="CE295" s="157" t="e">
        <f t="shared" si="153"/>
        <v>#NAME?</v>
      </c>
      <c r="CF295" s="165" t="e">
        <f t="shared" si="154"/>
        <v>#NAME?</v>
      </c>
      <c r="CG295" s="172" t="e">
        <v>#NAME?</v>
      </c>
      <c r="CH295" s="172" t="e">
        <v>#NAME?</v>
      </c>
      <c r="CI295" s="173" t="e">
        <v>#NAME?</v>
      </c>
      <c r="CJ295" s="173"/>
      <c r="CK295" s="172" t="e">
        <v>#NAME?</v>
      </c>
      <c r="CL295" s="172" t="e">
        <v>#NAME?</v>
      </c>
      <c r="CM295" s="173" t="e">
        <f t="shared" si="155"/>
        <v>#NAME?</v>
      </c>
      <c r="CN295" s="172">
        <f t="shared" si="156"/>
        <v>24</v>
      </c>
      <c r="CO295" s="173">
        <f t="shared" si="141"/>
        <v>0</v>
      </c>
      <c r="CP295" s="174">
        <f t="shared" si="157"/>
        <v>5</v>
      </c>
      <c r="CQ295" s="172" t="e">
        <f t="shared" si="164"/>
        <v>#NAME?</v>
      </c>
      <c r="CR295" s="173"/>
      <c r="CS295" s="175" t="e">
        <f t="shared" si="158"/>
        <v>#NAME?</v>
      </c>
      <c r="CT295" s="173" t="e">
        <f t="shared" si="159"/>
        <v>#NAME?</v>
      </c>
      <c r="CU295" s="173" t="e">
        <f t="shared" si="160"/>
        <v>#NAME?</v>
      </c>
      <c r="CV295" s="172" t="e">
        <f t="shared" si="161"/>
        <v>#NAME?</v>
      </c>
      <c r="CW295" s="173" t="e">
        <v>#NAME?</v>
      </c>
      <c r="CX295" s="173" t="e">
        <f t="shared" si="162"/>
        <v>#NAME?</v>
      </c>
      <c r="CY295" s="176">
        <f t="shared" si="163"/>
        <v>0</v>
      </c>
      <c r="CZ295" s="181" t="e">
        <f t="shared" si="134"/>
        <v>#NAME?</v>
      </c>
      <c r="DA295" s="182" t="e">
        <f t="shared" si="135"/>
        <v>#NAME?</v>
      </c>
      <c r="DB295" s="183" t="e">
        <f t="shared" si="136"/>
        <v>#NAME?</v>
      </c>
      <c r="DF295" s="180" t="e">
        <f t="shared" si="165"/>
        <v>#NAME?</v>
      </c>
    </row>
    <row r="296" spans="1:110">
      <c r="A296" s="73" t="s">
        <v>6</v>
      </c>
      <c r="B296" s="60" t="s">
        <v>804</v>
      </c>
      <c r="C296" s="61" t="s">
        <v>805</v>
      </c>
      <c r="D296" s="62">
        <v>32348</v>
      </c>
      <c r="E296" s="64">
        <v>0</v>
      </c>
      <c r="F296" s="65">
        <v>41967</v>
      </c>
      <c r="G296" s="66" t="s">
        <v>583</v>
      </c>
      <c r="H296" s="66" t="s">
        <v>113</v>
      </c>
      <c r="I296" s="67" t="s">
        <v>122</v>
      </c>
      <c r="J296" s="67" t="s">
        <v>119</v>
      </c>
      <c r="K296" s="67">
        <v>0</v>
      </c>
      <c r="L296" s="67" t="s">
        <v>117</v>
      </c>
      <c r="M296" s="67">
        <v>1</v>
      </c>
      <c r="N296" s="67"/>
      <c r="O296" s="68" t="s">
        <v>118</v>
      </c>
      <c r="P296" s="69" t="s">
        <v>119</v>
      </c>
      <c r="Q296" s="69"/>
      <c r="R296" s="70">
        <v>0</v>
      </c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S296" s="70"/>
      <c r="AT296" s="70"/>
      <c r="AU296" s="70"/>
      <c r="AV296" s="70"/>
      <c r="AW296" s="70"/>
      <c r="AX296" s="70"/>
      <c r="AY296" s="70"/>
      <c r="AZ296" s="70"/>
      <c r="BA296" s="70"/>
      <c r="BB296" s="155">
        <f t="shared" si="142"/>
        <v>6</v>
      </c>
      <c r="BC296" s="156">
        <v>6</v>
      </c>
      <c r="BD296" s="157">
        <f t="shared" si="143"/>
        <v>0</v>
      </c>
      <c r="BE296" s="155">
        <f t="shared" si="144"/>
        <v>0</v>
      </c>
      <c r="BF296" s="157">
        <f t="shared" si="145"/>
        <v>0</v>
      </c>
      <c r="BG296" s="155">
        <f t="shared" si="146"/>
        <v>0</v>
      </c>
      <c r="BH296" s="155"/>
      <c r="BI296" s="157">
        <f t="shared" si="137"/>
        <v>48</v>
      </c>
      <c r="BJ296" s="157"/>
      <c r="BK296" s="157"/>
      <c r="BL296" s="157"/>
      <c r="BM296" s="161" t="e">
        <v>#NAME?</v>
      </c>
      <c r="BN296" s="162" t="e">
        <f t="shared" si="147"/>
        <v>#NAME?</v>
      </c>
      <c r="BO296" s="163">
        <f t="shared" si="148"/>
        <v>0</v>
      </c>
      <c r="BP296" s="164" t="e">
        <f t="shared" si="149"/>
        <v>#NAME?</v>
      </c>
      <c r="BQ296" s="165" t="e">
        <v>#NAME?</v>
      </c>
      <c r="BR296" s="166"/>
      <c r="BS296" s="167" t="str">
        <f t="shared" si="150"/>
        <v xml:space="preserve"> </v>
      </c>
      <c r="BT296" s="168" t="str">
        <f t="shared" si="151"/>
        <v/>
      </c>
      <c r="BU296" s="168" t="str">
        <f t="shared" si="138"/>
        <v/>
      </c>
      <c r="BV296" s="168" t="str">
        <f t="shared" si="139"/>
        <v/>
      </c>
      <c r="BW296" s="169" t="str">
        <f t="shared" si="140"/>
        <v/>
      </c>
      <c r="BX296" s="165" t="e">
        <v>#NAME?</v>
      </c>
      <c r="BY296" s="157"/>
      <c r="BZ296" s="170" t="e">
        <v>#NAME?</v>
      </c>
      <c r="CA296" s="170" t="e">
        <v>#NAME?</v>
      </c>
      <c r="CB296" s="157"/>
      <c r="CC296" s="170" t="e">
        <v>#NAME?</v>
      </c>
      <c r="CD296" s="171" t="e">
        <f t="shared" si="152"/>
        <v>#NAME?</v>
      </c>
      <c r="CE296" s="157" t="e">
        <f t="shared" si="153"/>
        <v>#NAME?</v>
      </c>
      <c r="CF296" s="165" t="e">
        <f t="shared" si="154"/>
        <v>#NAME?</v>
      </c>
      <c r="CG296" s="172" t="e">
        <v>#NAME?</v>
      </c>
      <c r="CH296" s="172" t="e">
        <v>#NAME?</v>
      </c>
      <c r="CI296" s="173" t="e">
        <v>#NAME?</v>
      </c>
      <c r="CJ296" s="173"/>
      <c r="CK296" s="172" t="e">
        <v>#NAME?</v>
      </c>
      <c r="CL296" s="172" t="e">
        <v>#NAME?</v>
      </c>
      <c r="CM296" s="173" t="e">
        <f t="shared" si="155"/>
        <v>#NAME?</v>
      </c>
      <c r="CN296" s="172">
        <f t="shared" si="156"/>
        <v>8.5714285714285712</v>
      </c>
      <c r="CO296" s="173">
        <f t="shared" si="141"/>
        <v>0</v>
      </c>
      <c r="CP296" s="174">
        <f t="shared" si="157"/>
        <v>5</v>
      </c>
      <c r="CQ296" s="172" t="e">
        <f t="shared" si="164"/>
        <v>#NAME?</v>
      </c>
      <c r="CR296" s="173"/>
      <c r="CS296" s="175" t="e">
        <f t="shared" si="158"/>
        <v>#NAME?</v>
      </c>
      <c r="CT296" s="173" t="e">
        <f t="shared" si="159"/>
        <v>#NAME?</v>
      </c>
      <c r="CU296" s="173" t="e">
        <f t="shared" si="160"/>
        <v>#NAME?</v>
      </c>
      <c r="CV296" s="172" t="e">
        <f t="shared" si="161"/>
        <v>#NAME?</v>
      </c>
      <c r="CW296" s="173" t="e">
        <v>#NAME?</v>
      </c>
      <c r="CX296" s="173" t="e">
        <f t="shared" si="162"/>
        <v>#NAME?</v>
      </c>
      <c r="CY296" s="176">
        <f t="shared" si="163"/>
        <v>0</v>
      </c>
      <c r="CZ296" s="181" t="e">
        <f t="shared" si="134"/>
        <v>#NAME?</v>
      </c>
      <c r="DA296" s="182" t="e">
        <f t="shared" si="135"/>
        <v>#NAME?</v>
      </c>
      <c r="DB296" s="183" t="e">
        <f t="shared" si="136"/>
        <v>#NAME?</v>
      </c>
      <c r="DF296" s="180" t="e">
        <f t="shared" si="165"/>
        <v>#NAME?</v>
      </c>
    </row>
    <row r="297" spans="1:110">
      <c r="A297" s="73" t="s">
        <v>6</v>
      </c>
      <c r="B297" s="60" t="s">
        <v>806</v>
      </c>
      <c r="C297" s="61" t="s">
        <v>807</v>
      </c>
      <c r="D297" s="62">
        <v>30824</v>
      </c>
      <c r="E297" s="64">
        <v>0</v>
      </c>
      <c r="F297" s="65">
        <v>42366</v>
      </c>
      <c r="G297" s="66" t="s">
        <v>583</v>
      </c>
      <c r="H297" s="66" t="s">
        <v>113</v>
      </c>
      <c r="I297" s="67" t="s">
        <v>122</v>
      </c>
      <c r="J297" s="67" t="s">
        <v>119</v>
      </c>
      <c r="K297" s="67">
        <v>0</v>
      </c>
      <c r="L297" s="67" t="s">
        <v>117</v>
      </c>
      <c r="M297" s="67">
        <v>1</v>
      </c>
      <c r="N297" s="67"/>
      <c r="O297" s="68" t="s">
        <v>118</v>
      </c>
      <c r="P297" s="69" t="s">
        <v>119</v>
      </c>
      <c r="Q297" s="69"/>
      <c r="R297" s="70">
        <v>0</v>
      </c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S297" s="70"/>
      <c r="AT297" s="70"/>
      <c r="AU297" s="70"/>
      <c r="AV297" s="70"/>
      <c r="AW297" s="70"/>
      <c r="AX297" s="70"/>
      <c r="AY297" s="70"/>
      <c r="AZ297" s="70"/>
      <c r="BA297" s="70"/>
      <c r="BB297" s="155">
        <f t="shared" si="142"/>
        <v>24</v>
      </c>
      <c r="BC297" s="156">
        <v>24</v>
      </c>
      <c r="BD297" s="157">
        <f t="shared" si="143"/>
        <v>0</v>
      </c>
      <c r="BE297" s="155">
        <f t="shared" si="144"/>
        <v>0</v>
      </c>
      <c r="BF297" s="157">
        <f t="shared" si="145"/>
        <v>0</v>
      </c>
      <c r="BG297" s="155">
        <f t="shared" si="146"/>
        <v>0</v>
      </c>
      <c r="BH297" s="155"/>
      <c r="BI297" s="157">
        <f t="shared" si="137"/>
        <v>192</v>
      </c>
      <c r="BJ297" s="157"/>
      <c r="BK297" s="157"/>
      <c r="BL297" s="157"/>
      <c r="BM297" s="161" t="e">
        <v>#NAME?</v>
      </c>
      <c r="BN297" s="162" t="e">
        <f t="shared" si="147"/>
        <v>#NAME?</v>
      </c>
      <c r="BO297" s="163">
        <f t="shared" si="148"/>
        <v>0</v>
      </c>
      <c r="BP297" s="164" t="e">
        <f t="shared" si="149"/>
        <v>#NAME?</v>
      </c>
      <c r="BQ297" s="165" t="e">
        <v>#NAME?</v>
      </c>
      <c r="BR297" s="166"/>
      <c r="BS297" s="167" t="str">
        <f t="shared" si="150"/>
        <v xml:space="preserve"> </v>
      </c>
      <c r="BT297" s="168" t="str">
        <f t="shared" si="151"/>
        <v/>
      </c>
      <c r="BU297" s="168" t="str">
        <f t="shared" si="138"/>
        <v/>
      </c>
      <c r="BV297" s="168" t="str">
        <f t="shared" si="139"/>
        <v/>
      </c>
      <c r="BW297" s="169" t="str">
        <f t="shared" si="140"/>
        <v/>
      </c>
      <c r="BX297" s="165" t="e">
        <v>#NAME?</v>
      </c>
      <c r="BY297" s="157"/>
      <c r="BZ297" s="170" t="e">
        <v>#NAME?</v>
      </c>
      <c r="CA297" s="170" t="e">
        <v>#NAME?</v>
      </c>
      <c r="CB297" s="157"/>
      <c r="CC297" s="170" t="e">
        <v>#NAME?</v>
      </c>
      <c r="CD297" s="171" t="e">
        <f t="shared" si="152"/>
        <v>#NAME?</v>
      </c>
      <c r="CE297" s="157" t="e">
        <f t="shared" si="153"/>
        <v>#NAME?</v>
      </c>
      <c r="CF297" s="165" t="e">
        <f t="shared" si="154"/>
        <v>#NAME?</v>
      </c>
      <c r="CG297" s="172" t="e">
        <v>#NAME?</v>
      </c>
      <c r="CH297" s="172" t="e">
        <v>#NAME?</v>
      </c>
      <c r="CI297" s="173" t="e">
        <v>#NAME?</v>
      </c>
      <c r="CJ297" s="173"/>
      <c r="CK297" s="172" t="e">
        <v>#NAME?</v>
      </c>
      <c r="CL297" s="172" t="e">
        <v>#NAME?</v>
      </c>
      <c r="CM297" s="173" t="e">
        <f t="shared" si="155"/>
        <v>#NAME?</v>
      </c>
      <c r="CN297" s="172">
        <f t="shared" si="156"/>
        <v>32</v>
      </c>
      <c r="CO297" s="173">
        <f t="shared" si="141"/>
        <v>0</v>
      </c>
      <c r="CP297" s="174">
        <f t="shared" si="157"/>
        <v>5</v>
      </c>
      <c r="CQ297" s="172" t="e">
        <f t="shared" si="164"/>
        <v>#NAME?</v>
      </c>
      <c r="CR297" s="173"/>
      <c r="CS297" s="175" t="e">
        <f t="shared" si="158"/>
        <v>#NAME?</v>
      </c>
      <c r="CT297" s="173" t="e">
        <f t="shared" si="159"/>
        <v>#NAME?</v>
      </c>
      <c r="CU297" s="173" t="e">
        <f t="shared" si="160"/>
        <v>#NAME?</v>
      </c>
      <c r="CV297" s="172" t="e">
        <f t="shared" si="161"/>
        <v>#NAME?</v>
      </c>
      <c r="CW297" s="173" t="e">
        <v>#NAME?</v>
      </c>
      <c r="CX297" s="173" t="e">
        <f t="shared" si="162"/>
        <v>#NAME?</v>
      </c>
      <c r="CY297" s="176">
        <f t="shared" si="163"/>
        <v>0</v>
      </c>
      <c r="CZ297" s="181" t="e">
        <f t="shared" si="134"/>
        <v>#NAME?</v>
      </c>
      <c r="DA297" s="182" t="e">
        <f t="shared" si="135"/>
        <v>#NAME?</v>
      </c>
      <c r="DB297" s="183" t="e">
        <f t="shared" si="136"/>
        <v>#NAME?</v>
      </c>
      <c r="DF297" s="180" t="e">
        <f t="shared" si="165"/>
        <v>#NAME?</v>
      </c>
    </row>
    <row r="298" spans="1:110">
      <c r="A298" s="73" t="s">
        <v>6</v>
      </c>
      <c r="B298" s="60" t="s">
        <v>808</v>
      </c>
      <c r="C298" s="61" t="s">
        <v>809</v>
      </c>
      <c r="D298" s="62">
        <v>23854</v>
      </c>
      <c r="E298" s="64">
        <v>0</v>
      </c>
      <c r="F298" s="65">
        <v>42289</v>
      </c>
      <c r="G298" s="66" t="s">
        <v>583</v>
      </c>
      <c r="H298" s="66" t="s">
        <v>125</v>
      </c>
      <c r="I298" s="67" t="s">
        <v>114</v>
      </c>
      <c r="J298" s="67" t="s">
        <v>115</v>
      </c>
      <c r="K298" s="67" t="s">
        <v>810</v>
      </c>
      <c r="L298" s="67" t="s">
        <v>117</v>
      </c>
      <c r="M298" s="67">
        <v>1</v>
      </c>
      <c r="N298" s="67"/>
      <c r="O298" s="68" t="s">
        <v>118</v>
      </c>
      <c r="P298" s="69" t="s">
        <v>119</v>
      </c>
      <c r="Q298" s="69"/>
      <c r="R298" s="70">
        <v>0</v>
      </c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S298" s="70"/>
      <c r="AT298" s="70"/>
      <c r="AU298" s="70"/>
      <c r="AV298" s="70"/>
      <c r="AW298" s="70"/>
      <c r="AX298" s="70"/>
      <c r="AY298" s="70"/>
      <c r="AZ298" s="70"/>
      <c r="BA298" s="70"/>
      <c r="BB298" s="155">
        <f t="shared" si="142"/>
        <v>24</v>
      </c>
      <c r="BC298" s="156">
        <v>24</v>
      </c>
      <c r="BD298" s="157">
        <f t="shared" si="143"/>
        <v>0</v>
      </c>
      <c r="BE298" s="155">
        <f t="shared" si="144"/>
        <v>0</v>
      </c>
      <c r="BF298" s="157">
        <f t="shared" si="145"/>
        <v>0</v>
      </c>
      <c r="BG298" s="155">
        <f t="shared" si="146"/>
        <v>0</v>
      </c>
      <c r="BH298" s="155"/>
      <c r="BI298" s="157">
        <f t="shared" si="137"/>
        <v>192</v>
      </c>
      <c r="BJ298" s="157"/>
      <c r="BK298" s="157"/>
      <c r="BL298" s="157"/>
      <c r="BM298" s="161" t="e">
        <v>#NAME?</v>
      </c>
      <c r="BN298" s="162" t="e">
        <f t="shared" si="147"/>
        <v>#NAME?</v>
      </c>
      <c r="BO298" s="163">
        <f t="shared" si="148"/>
        <v>0</v>
      </c>
      <c r="BP298" s="164" t="e">
        <f t="shared" si="149"/>
        <v>#NAME?</v>
      </c>
      <c r="BQ298" s="165" t="e">
        <v>#NAME?</v>
      </c>
      <c r="BR298" s="166"/>
      <c r="BS298" s="167" t="str">
        <f t="shared" si="150"/>
        <v xml:space="preserve"> </v>
      </c>
      <c r="BT298" s="168" t="str">
        <f t="shared" si="151"/>
        <v/>
      </c>
      <c r="BU298" s="168" t="str">
        <f t="shared" si="138"/>
        <v/>
      </c>
      <c r="BV298" s="168" t="str">
        <f t="shared" si="139"/>
        <v/>
      </c>
      <c r="BW298" s="169" t="str">
        <f t="shared" si="140"/>
        <v/>
      </c>
      <c r="BX298" s="165" t="e">
        <v>#NAME?</v>
      </c>
      <c r="BY298" s="157"/>
      <c r="BZ298" s="170" t="e">
        <v>#NAME?</v>
      </c>
      <c r="CA298" s="170" t="e">
        <v>#NAME?</v>
      </c>
      <c r="CB298" s="157"/>
      <c r="CC298" s="170" t="e">
        <v>#NAME?</v>
      </c>
      <c r="CD298" s="171" t="e">
        <f t="shared" si="152"/>
        <v>#NAME?</v>
      </c>
      <c r="CE298" s="157" t="e">
        <f t="shared" si="153"/>
        <v>#NAME?</v>
      </c>
      <c r="CF298" s="165" t="e">
        <f t="shared" si="154"/>
        <v>#NAME?</v>
      </c>
      <c r="CG298" s="172" t="e">
        <v>#NAME?</v>
      </c>
      <c r="CH298" s="172" t="e">
        <v>#NAME?</v>
      </c>
      <c r="CI298" s="173" t="e">
        <v>#NAME?</v>
      </c>
      <c r="CJ298" s="173"/>
      <c r="CK298" s="172" t="e">
        <v>#NAME?</v>
      </c>
      <c r="CL298" s="172" t="e">
        <v>#NAME?</v>
      </c>
      <c r="CM298" s="173" t="e">
        <f t="shared" si="155"/>
        <v>#NAME?</v>
      </c>
      <c r="CN298" s="172">
        <f t="shared" si="156"/>
        <v>32</v>
      </c>
      <c r="CO298" s="173">
        <f t="shared" si="141"/>
        <v>0</v>
      </c>
      <c r="CP298" s="174">
        <f t="shared" si="157"/>
        <v>5</v>
      </c>
      <c r="CQ298" s="172" t="e">
        <f t="shared" si="164"/>
        <v>#NAME?</v>
      </c>
      <c r="CR298" s="173"/>
      <c r="CS298" s="175" t="e">
        <f t="shared" si="158"/>
        <v>#NAME?</v>
      </c>
      <c r="CT298" s="173" t="e">
        <f t="shared" si="159"/>
        <v>#NAME?</v>
      </c>
      <c r="CU298" s="173" t="e">
        <f t="shared" si="160"/>
        <v>#NAME?</v>
      </c>
      <c r="CV298" s="172" t="e">
        <f t="shared" si="161"/>
        <v>#NAME?</v>
      </c>
      <c r="CW298" s="173" t="e">
        <v>#NAME?</v>
      </c>
      <c r="CX298" s="173" t="e">
        <f t="shared" si="162"/>
        <v>#NAME?</v>
      </c>
      <c r="CY298" s="176">
        <f t="shared" si="163"/>
        <v>0</v>
      </c>
      <c r="CZ298" s="181" t="e">
        <f t="shared" si="134"/>
        <v>#NAME?</v>
      </c>
      <c r="DA298" s="182" t="e">
        <f t="shared" si="135"/>
        <v>#NAME?</v>
      </c>
      <c r="DB298" s="183" t="e">
        <f t="shared" si="136"/>
        <v>#NAME?</v>
      </c>
      <c r="DF298" s="180" t="e">
        <f t="shared" si="165"/>
        <v>#NAME?</v>
      </c>
    </row>
    <row r="299" spans="1:110">
      <c r="A299" s="73" t="s">
        <v>6</v>
      </c>
      <c r="B299" s="60" t="s">
        <v>811</v>
      </c>
      <c r="C299" s="61" t="s">
        <v>812</v>
      </c>
      <c r="D299" s="62">
        <v>26380</v>
      </c>
      <c r="E299" s="64">
        <v>0</v>
      </c>
      <c r="F299" s="65">
        <v>42352</v>
      </c>
      <c r="G299" s="66" t="s">
        <v>583</v>
      </c>
      <c r="H299" s="66" t="s">
        <v>125</v>
      </c>
      <c r="I299" s="67" t="s">
        <v>128</v>
      </c>
      <c r="J299" s="67" t="s">
        <v>115</v>
      </c>
      <c r="K299" s="67" t="s">
        <v>813</v>
      </c>
      <c r="L299" s="67" t="s">
        <v>117</v>
      </c>
      <c r="M299" s="67">
        <v>1</v>
      </c>
      <c r="N299" s="67"/>
      <c r="O299" s="68" t="s">
        <v>118</v>
      </c>
      <c r="P299" s="69" t="s">
        <v>119</v>
      </c>
      <c r="Q299" s="69"/>
      <c r="R299" s="70">
        <v>0</v>
      </c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S299" s="70"/>
      <c r="AT299" s="70"/>
      <c r="AU299" s="70"/>
      <c r="AV299" s="70"/>
      <c r="AW299" s="70"/>
      <c r="AX299" s="70"/>
      <c r="AY299" s="70"/>
      <c r="AZ299" s="70"/>
      <c r="BA299" s="70"/>
      <c r="BB299" s="155">
        <f t="shared" si="142"/>
        <v>24</v>
      </c>
      <c r="BC299" s="156">
        <v>24</v>
      </c>
      <c r="BD299" s="157">
        <f t="shared" si="143"/>
        <v>0</v>
      </c>
      <c r="BE299" s="155">
        <f t="shared" si="144"/>
        <v>0</v>
      </c>
      <c r="BF299" s="157">
        <f t="shared" si="145"/>
        <v>0</v>
      </c>
      <c r="BG299" s="155">
        <f t="shared" si="146"/>
        <v>0</v>
      </c>
      <c r="BH299" s="155"/>
      <c r="BI299" s="157">
        <f t="shared" si="137"/>
        <v>192</v>
      </c>
      <c r="BJ299" s="157"/>
      <c r="BK299" s="157"/>
      <c r="BL299" s="157"/>
      <c r="BM299" s="161" t="e">
        <v>#NAME?</v>
      </c>
      <c r="BN299" s="162" t="e">
        <f t="shared" si="147"/>
        <v>#NAME?</v>
      </c>
      <c r="BO299" s="163">
        <f t="shared" si="148"/>
        <v>0</v>
      </c>
      <c r="BP299" s="164" t="e">
        <f t="shared" si="149"/>
        <v>#NAME?</v>
      </c>
      <c r="BQ299" s="165" t="e">
        <v>#NAME?</v>
      </c>
      <c r="BR299" s="166"/>
      <c r="BS299" s="167" t="str">
        <f t="shared" si="150"/>
        <v xml:space="preserve"> </v>
      </c>
      <c r="BT299" s="168" t="str">
        <f t="shared" si="151"/>
        <v/>
      </c>
      <c r="BU299" s="168" t="str">
        <f t="shared" si="138"/>
        <v/>
      </c>
      <c r="BV299" s="168" t="str">
        <f t="shared" si="139"/>
        <v/>
      </c>
      <c r="BW299" s="169" t="str">
        <f t="shared" si="140"/>
        <v/>
      </c>
      <c r="BX299" s="165" t="e">
        <v>#NAME?</v>
      </c>
      <c r="BY299" s="157"/>
      <c r="BZ299" s="170" t="e">
        <v>#NAME?</v>
      </c>
      <c r="CA299" s="170" t="e">
        <v>#NAME?</v>
      </c>
      <c r="CB299" s="157"/>
      <c r="CC299" s="170" t="e">
        <v>#NAME?</v>
      </c>
      <c r="CD299" s="171" t="e">
        <f t="shared" si="152"/>
        <v>#NAME?</v>
      </c>
      <c r="CE299" s="157" t="e">
        <f t="shared" si="153"/>
        <v>#NAME?</v>
      </c>
      <c r="CF299" s="165" t="e">
        <f t="shared" si="154"/>
        <v>#NAME?</v>
      </c>
      <c r="CG299" s="172" t="e">
        <v>#NAME?</v>
      </c>
      <c r="CH299" s="172" t="e">
        <v>#NAME?</v>
      </c>
      <c r="CI299" s="173" t="e">
        <v>#NAME?</v>
      </c>
      <c r="CJ299" s="173"/>
      <c r="CK299" s="172" t="e">
        <v>#NAME?</v>
      </c>
      <c r="CL299" s="172" t="e">
        <v>#NAME?</v>
      </c>
      <c r="CM299" s="173" t="e">
        <f t="shared" si="155"/>
        <v>#NAME?</v>
      </c>
      <c r="CN299" s="172">
        <f t="shared" si="156"/>
        <v>32</v>
      </c>
      <c r="CO299" s="173">
        <f t="shared" si="141"/>
        <v>0</v>
      </c>
      <c r="CP299" s="174">
        <f t="shared" si="157"/>
        <v>5</v>
      </c>
      <c r="CQ299" s="172" t="e">
        <f t="shared" si="164"/>
        <v>#NAME?</v>
      </c>
      <c r="CR299" s="173"/>
      <c r="CS299" s="175" t="e">
        <f t="shared" si="158"/>
        <v>#NAME?</v>
      </c>
      <c r="CT299" s="173" t="e">
        <f t="shared" si="159"/>
        <v>#NAME?</v>
      </c>
      <c r="CU299" s="173" t="e">
        <f t="shared" si="160"/>
        <v>#NAME?</v>
      </c>
      <c r="CV299" s="172" t="e">
        <f t="shared" si="161"/>
        <v>#NAME?</v>
      </c>
      <c r="CW299" s="173" t="e">
        <v>#NAME?</v>
      </c>
      <c r="CX299" s="173" t="e">
        <f t="shared" si="162"/>
        <v>#NAME?</v>
      </c>
      <c r="CY299" s="176">
        <f t="shared" si="163"/>
        <v>0</v>
      </c>
      <c r="CZ299" s="181" t="e">
        <f t="shared" si="134"/>
        <v>#NAME?</v>
      </c>
      <c r="DA299" s="182" t="e">
        <f t="shared" si="135"/>
        <v>#NAME?</v>
      </c>
      <c r="DB299" s="183" t="e">
        <f t="shared" si="136"/>
        <v>#NAME?</v>
      </c>
      <c r="DF299" s="180" t="e">
        <f t="shared" si="165"/>
        <v>#NAME?</v>
      </c>
    </row>
    <row r="300" spans="1:110">
      <c r="A300" s="73" t="s">
        <v>6</v>
      </c>
      <c r="B300" s="60" t="s">
        <v>814</v>
      </c>
      <c r="C300" s="61" t="s">
        <v>815</v>
      </c>
      <c r="D300" s="62">
        <v>34596</v>
      </c>
      <c r="E300" s="64">
        <v>0</v>
      </c>
      <c r="F300" s="65">
        <v>42366</v>
      </c>
      <c r="G300" s="66" t="s">
        <v>583</v>
      </c>
      <c r="H300" s="66" t="s">
        <v>125</v>
      </c>
      <c r="I300" s="67" t="s">
        <v>122</v>
      </c>
      <c r="J300" s="67" t="s">
        <v>119</v>
      </c>
      <c r="K300" s="67">
        <v>0</v>
      </c>
      <c r="L300" s="67" t="s">
        <v>117</v>
      </c>
      <c r="M300" s="67">
        <v>1</v>
      </c>
      <c r="N300" s="67"/>
      <c r="O300" s="68" t="s">
        <v>118</v>
      </c>
      <c r="P300" s="69" t="s">
        <v>119</v>
      </c>
      <c r="Q300" s="69"/>
      <c r="R300" s="70">
        <v>0</v>
      </c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S300" s="70"/>
      <c r="AT300" s="70"/>
      <c r="AU300" s="70"/>
      <c r="AV300" s="70"/>
      <c r="AW300" s="70"/>
      <c r="AX300" s="70"/>
      <c r="AY300" s="70"/>
      <c r="AZ300" s="70"/>
      <c r="BA300" s="70"/>
      <c r="BB300" s="155">
        <f t="shared" si="142"/>
        <v>18</v>
      </c>
      <c r="BC300" s="156">
        <v>18</v>
      </c>
      <c r="BD300" s="157">
        <f t="shared" si="143"/>
        <v>0</v>
      </c>
      <c r="BE300" s="155">
        <f t="shared" si="144"/>
        <v>0</v>
      </c>
      <c r="BF300" s="157">
        <f t="shared" si="145"/>
        <v>0</v>
      </c>
      <c r="BG300" s="155">
        <f t="shared" si="146"/>
        <v>0</v>
      </c>
      <c r="BH300" s="155"/>
      <c r="BI300" s="157">
        <f t="shared" si="137"/>
        <v>144</v>
      </c>
      <c r="BJ300" s="157"/>
      <c r="BK300" s="157"/>
      <c r="BL300" s="157"/>
      <c r="BM300" s="161" t="e">
        <v>#NAME?</v>
      </c>
      <c r="BN300" s="162" t="e">
        <f t="shared" si="147"/>
        <v>#NAME?</v>
      </c>
      <c r="BO300" s="163">
        <f t="shared" si="148"/>
        <v>0</v>
      </c>
      <c r="BP300" s="164" t="e">
        <f t="shared" si="149"/>
        <v>#NAME?</v>
      </c>
      <c r="BQ300" s="165" t="e">
        <v>#NAME?</v>
      </c>
      <c r="BR300" s="166"/>
      <c r="BS300" s="167" t="str">
        <f t="shared" si="150"/>
        <v xml:space="preserve"> </v>
      </c>
      <c r="BT300" s="168" t="str">
        <f t="shared" si="151"/>
        <v/>
      </c>
      <c r="BU300" s="168" t="str">
        <f t="shared" si="138"/>
        <v/>
      </c>
      <c r="BV300" s="168" t="str">
        <f t="shared" si="139"/>
        <v/>
      </c>
      <c r="BW300" s="169" t="str">
        <f t="shared" si="140"/>
        <v/>
      </c>
      <c r="BX300" s="165" t="e">
        <v>#NAME?</v>
      </c>
      <c r="BY300" s="157"/>
      <c r="BZ300" s="170" t="e">
        <v>#NAME?</v>
      </c>
      <c r="CA300" s="170" t="e">
        <v>#NAME?</v>
      </c>
      <c r="CB300" s="157"/>
      <c r="CC300" s="170" t="e">
        <v>#NAME?</v>
      </c>
      <c r="CD300" s="171" t="e">
        <f t="shared" si="152"/>
        <v>#NAME?</v>
      </c>
      <c r="CE300" s="157" t="e">
        <f t="shared" si="153"/>
        <v>#NAME?</v>
      </c>
      <c r="CF300" s="165" t="e">
        <f t="shared" si="154"/>
        <v>#NAME?</v>
      </c>
      <c r="CG300" s="172" t="e">
        <v>#NAME?</v>
      </c>
      <c r="CH300" s="172" t="e">
        <v>#NAME?</v>
      </c>
      <c r="CI300" s="173" t="e">
        <v>#NAME?</v>
      </c>
      <c r="CJ300" s="173"/>
      <c r="CK300" s="172" t="e">
        <v>#NAME?</v>
      </c>
      <c r="CL300" s="172" t="e">
        <v>#NAME?</v>
      </c>
      <c r="CM300" s="173" t="e">
        <f t="shared" si="155"/>
        <v>#NAME?</v>
      </c>
      <c r="CN300" s="172">
        <f t="shared" si="156"/>
        <v>24</v>
      </c>
      <c r="CO300" s="173">
        <f t="shared" si="141"/>
        <v>0</v>
      </c>
      <c r="CP300" s="174">
        <f t="shared" si="157"/>
        <v>5</v>
      </c>
      <c r="CQ300" s="172" t="e">
        <f t="shared" si="164"/>
        <v>#NAME?</v>
      </c>
      <c r="CR300" s="173"/>
      <c r="CS300" s="175" t="e">
        <f t="shared" si="158"/>
        <v>#NAME?</v>
      </c>
      <c r="CT300" s="173" t="e">
        <f t="shared" si="159"/>
        <v>#NAME?</v>
      </c>
      <c r="CU300" s="173" t="e">
        <f t="shared" si="160"/>
        <v>#NAME?</v>
      </c>
      <c r="CV300" s="172" t="e">
        <f t="shared" si="161"/>
        <v>#NAME?</v>
      </c>
      <c r="CW300" s="173" t="e">
        <v>#NAME?</v>
      </c>
      <c r="CX300" s="173" t="e">
        <f t="shared" si="162"/>
        <v>#NAME?</v>
      </c>
      <c r="CY300" s="176">
        <f t="shared" si="163"/>
        <v>0</v>
      </c>
      <c r="CZ300" s="181" t="e">
        <f t="shared" si="134"/>
        <v>#NAME?</v>
      </c>
      <c r="DA300" s="182" t="e">
        <f t="shared" si="135"/>
        <v>#NAME?</v>
      </c>
      <c r="DB300" s="183" t="e">
        <f t="shared" si="136"/>
        <v>#NAME?</v>
      </c>
      <c r="DF300" s="180" t="e">
        <f t="shared" si="165"/>
        <v>#NAME?</v>
      </c>
    </row>
    <row r="301" spans="1:110">
      <c r="A301" s="73" t="s">
        <v>6</v>
      </c>
      <c r="B301" s="60" t="s">
        <v>816</v>
      </c>
      <c r="C301" s="61" t="s">
        <v>817</v>
      </c>
      <c r="D301" s="62">
        <v>31371</v>
      </c>
      <c r="E301" s="64">
        <v>0</v>
      </c>
      <c r="F301" s="65">
        <v>42336</v>
      </c>
      <c r="G301" s="66" t="s">
        <v>583</v>
      </c>
      <c r="H301" s="66" t="s">
        <v>125</v>
      </c>
      <c r="I301" s="67" t="s">
        <v>114</v>
      </c>
      <c r="J301" s="67" t="s">
        <v>115</v>
      </c>
      <c r="K301" s="67" t="s">
        <v>818</v>
      </c>
      <c r="L301" s="67" t="s">
        <v>117</v>
      </c>
      <c r="M301" s="67">
        <v>1</v>
      </c>
      <c r="N301" s="67"/>
      <c r="O301" s="68" t="s">
        <v>118</v>
      </c>
      <c r="P301" s="69" t="s">
        <v>119</v>
      </c>
      <c r="Q301" s="69"/>
      <c r="R301" s="70">
        <v>0</v>
      </c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S301" s="70"/>
      <c r="AT301" s="70"/>
      <c r="AU301" s="70"/>
      <c r="AV301" s="70"/>
      <c r="AW301" s="70"/>
      <c r="AX301" s="70"/>
      <c r="AY301" s="70"/>
      <c r="AZ301" s="70"/>
      <c r="BA301" s="70"/>
      <c r="BB301" s="155">
        <f t="shared" si="142"/>
        <v>24</v>
      </c>
      <c r="BC301" s="156">
        <v>24</v>
      </c>
      <c r="BD301" s="157">
        <f t="shared" si="143"/>
        <v>0</v>
      </c>
      <c r="BE301" s="155">
        <f t="shared" si="144"/>
        <v>0</v>
      </c>
      <c r="BF301" s="157">
        <f t="shared" si="145"/>
        <v>0</v>
      </c>
      <c r="BG301" s="155">
        <f t="shared" si="146"/>
        <v>0</v>
      </c>
      <c r="BH301" s="155"/>
      <c r="BI301" s="157">
        <f t="shared" si="137"/>
        <v>192</v>
      </c>
      <c r="BJ301" s="157"/>
      <c r="BK301" s="157"/>
      <c r="BL301" s="157"/>
      <c r="BM301" s="161" t="e">
        <v>#NAME?</v>
      </c>
      <c r="BN301" s="162" t="e">
        <f t="shared" si="147"/>
        <v>#NAME?</v>
      </c>
      <c r="BO301" s="163">
        <f t="shared" si="148"/>
        <v>0</v>
      </c>
      <c r="BP301" s="164" t="e">
        <f t="shared" si="149"/>
        <v>#NAME?</v>
      </c>
      <c r="BQ301" s="165" t="e">
        <v>#NAME?</v>
      </c>
      <c r="BR301" s="166"/>
      <c r="BS301" s="167" t="str">
        <f t="shared" si="150"/>
        <v xml:space="preserve"> </v>
      </c>
      <c r="BT301" s="168" t="str">
        <f t="shared" si="151"/>
        <v/>
      </c>
      <c r="BU301" s="168" t="str">
        <f t="shared" si="138"/>
        <v/>
      </c>
      <c r="BV301" s="168" t="str">
        <f t="shared" si="139"/>
        <v/>
      </c>
      <c r="BW301" s="169" t="str">
        <f t="shared" si="140"/>
        <v/>
      </c>
      <c r="BX301" s="165" t="e">
        <v>#NAME?</v>
      </c>
      <c r="BY301" s="157"/>
      <c r="BZ301" s="170" t="e">
        <v>#NAME?</v>
      </c>
      <c r="CA301" s="170" t="e">
        <v>#NAME?</v>
      </c>
      <c r="CB301" s="157"/>
      <c r="CC301" s="170" t="e">
        <v>#NAME?</v>
      </c>
      <c r="CD301" s="171" t="e">
        <f t="shared" si="152"/>
        <v>#NAME?</v>
      </c>
      <c r="CE301" s="157" t="e">
        <f t="shared" si="153"/>
        <v>#NAME?</v>
      </c>
      <c r="CF301" s="165" t="e">
        <f t="shared" si="154"/>
        <v>#NAME?</v>
      </c>
      <c r="CG301" s="172" t="e">
        <v>#NAME?</v>
      </c>
      <c r="CH301" s="172" t="e">
        <v>#NAME?</v>
      </c>
      <c r="CI301" s="173" t="e">
        <v>#NAME?</v>
      </c>
      <c r="CJ301" s="173"/>
      <c r="CK301" s="172" t="e">
        <v>#NAME?</v>
      </c>
      <c r="CL301" s="172" t="e">
        <v>#NAME?</v>
      </c>
      <c r="CM301" s="173" t="e">
        <f t="shared" si="155"/>
        <v>#NAME?</v>
      </c>
      <c r="CN301" s="172">
        <f t="shared" si="156"/>
        <v>32</v>
      </c>
      <c r="CO301" s="173">
        <f t="shared" si="141"/>
        <v>0</v>
      </c>
      <c r="CP301" s="174">
        <f t="shared" si="157"/>
        <v>5</v>
      </c>
      <c r="CQ301" s="172" t="e">
        <f t="shared" si="164"/>
        <v>#NAME?</v>
      </c>
      <c r="CR301" s="173"/>
      <c r="CS301" s="175" t="e">
        <f t="shared" si="158"/>
        <v>#NAME?</v>
      </c>
      <c r="CT301" s="173" t="e">
        <f t="shared" si="159"/>
        <v>#NAME?</v>
      </c>
      <c r="CU301" s="173" t="e">
        <f t="shared" si="160"/>
        <v>#NAME?</v>
      </c>
      <c r="CV301" s="172" t="e">
        <f t="shared" si="161"/>
        <v>#NAME?</v>
      </c>
      <c r="CW301" s="173" t="e">
        <v>#NAME?</v>
      </c>
      <c r="CX301" s="173" t="e">
        <f t="shared" si="162"/>
        <v>#NAME?</v>
      </c>
      <c r="CY301" s="176">
        <f t="shared" si="163"/>
        <v>0</v>
      </c>
      <c r="CZ301" s="181" t="e">
        <f t="shared" si="134"/>
        <v>#NAME?</v>
      </c>
      <c r="DA301" s="182" t="e">
        <f t="shared" si="135"/>
        <v>#NAME?</v>
      </c>
      <c r="DB301" s="183" t="e">
        <f t="shared" si="136"/>
        <v>#NAME?</v>
      </c>
      <c r="DF301" s="180" t="e">
        <f t="shared" si="165"/>
        <v>#NAME?</v>
      </c>
    </row>
    <row r="302" spans="1:110">
      <c r="A302" s="73" t="s">
        <v>6</v>
      </c>
      <c r="B302" s="60" t="s">
        <v>819</v>
      </c>
      <c r="C302" s="61" t="s">
        <v>820</v>
      </c>
      <c r="D302" s="62">
        <v>28957</v>
      </c>
      <c r="E302" s="64">
        <v>0</v>
      </c>
      <c r="F302" s="65">
        <v>41957</v>
      </c>
      <c r="G302" s="66" t="s">
        <v>583</v>
      </c>
      <c r="H302" s="66" t="s">
        <v>125</v>
      </c>
      <c r="I302" s="67" t="s">
        <v>122</v>
      </c>
      <c r="J302" s="67" t="s">
        <v>119</v>
      </c>
      <c r="K302" s="67">
        <v>0</v>
      </c>
      <c r="L302" s="67" t="s">
        <v>117</v>
      </c>
      <c r="M302" s="67">
        <v>1</v>
      </c>
      <c r="N302" s="67"/>
      <c r="O302" s="68" t="s">
        <v>118</v>
      </c>
      <c r="P302" s="69" t="s">
        <v>119</v>
      </c>
      <c r="Q302" s="69"/>
      <c r="R302" s="70">
        <v>0</v>
      </c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  <c r="AE302" s="70"/>
      <c r="AF302" s="70"/>
      <c r="AG302" s="70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S302" s="70"/>
      <c r="AT302" s="70"/>
      <c r="AU302" s="70"/>
      <c r="AV302" s="70"/>
      <c r="AW302" s="70"/>
      <c r="AX302" s="70"/>
      <c r="AY302" s="70"/>
      <c r="AZ302" s="70"/>
      <c r="BA302" s="70"/>
      <c r="BB302" s="155">
        <f t="shared" si="142"/>
        <v>24</v>
      </c>
      <c r="BC302" s="156">
        <v>24</v>
      </c>
      <c r="BD302" s="157">
        <f t="shared" si="143"/>
        <v>0</v>
      </c>
      <c r="BE302" s="155">
        <f t="shared" si="144"/>
        <v>0</v>
      </c>
      <c r="BF302" s="157">
        <f t="shared" si="145"/>
        <v>0</v>
      </c>
      <c r="BG302" s="155">
        <f t="shared" si="146"/>
        <v>0</v>
      </c>
      <c r="BH302" s="155"/>
      <c r="BI302" s="157">
        <f t="shared" si="137"/>
        <v>192</v>
      </c>
      <c r="BJ302" s="157"/>
      <c r="BK302" s="157"/>
      <c r="BL302" s="157"/>
      <c r="BM302" s="161" t="e">
        <v>#NAME?</v>
      </c>
      <c r="BN302" s="162" t="e">
        <f t="shared" si="147"/>
        <v>#NAME?</v>
      </c>
      <c r="BO302" s="163">
        <f t="shared" si="148"/>
        <v>0</v>
      </c>
      <c r="BP302" s="164" t="e">
        <f t="shared" si="149"/>
        <v>#NAME?</v>
      </c>
      <c r="BQ302" s="165" t="e">
        <v>#NAME?</v>
      </c>
      <c r="BR302" s="166"/>
      <c r="BS302" s="167" t="str">
        <f t="shared" si="150"/>
        <v xml:space="preserve"> </v>
      </c>
      <c r="BT302" s="168" t="str">
        <f t="shared" si="151"/>
        <v/>
      </c>
      <c r="BU302" s="168" t="str">
        <f t="shared" si="138"/>
        <v/>
      </c>
      <c r="BV302" s="168" t="str">
        <f t="shared" si="139"/>
        <v/>
      </c>
      <c r="BW302" s="169" t="str">
        <f t="shared" si="140"/>
        <v/>
      </c>
      <c r="BX302" s="165" t="e">
        <v>#NAME?</v>
      </c>
      <c r="BY302" s="157"/>
      <c r="BZ302" s="170" t="e">
        <v>#NAME?</v>
      </c>
      <c r="CA302" s="170" t="e">
        <v>#NAME?</v>
      </c>
      <c r="CB302" s="157"/>
      <c r="CC302" s="170" t="e">
        <v>#NAME?</v>
      </c>
      <c r="CD302" s="171" t="e">
        <f t="shared" si="152"/>
        <v>#NAME?</v>
      </c>
      <c r="CE302" s="157" t="e">
        <f t="shared" si="153"/>
        <v>#NAME?</v>
      </c>
      <c r="CF302" s="165" t="e">
        <f t="shared" si="154"/>
        <v>#NAME?</v>
      </c>
      <c r="CG302" s="172" t="e">
        <v>#NAME?</v>
      </c>
      <c r="CH302" s="172" t="e">
        <v>#NAME?</v>
      </c>
      <c r="CI302" s="173" t="e">
        <v>#NAME?</v>
      </c>
      <c r="CJ302" s="173"/>
      <c r="CK302" s="172" t="e">
        <v>#NAME?</v>
      </c>
      <c r="CL302" s="172" t="e">
        <v>#NAME?</v>
      </c>
      <c r="CM302" s="173" t="e">
        <f t="shared" si="155"/>
        <v>#NAME?</v>
      </c>
      <c r="CN302" s="172">
        <f t="shared" si="156"/>
        <v>32</v>
      </c>
      <c r="CO302" s="173">
        <f t="shared" si="141"/>
        <v>0</v>
      </c>
      <c r="CP302" s="174">
        <f t="shared" si="157"/>
        <v>5</v>
      </c>
      <c r="CQ302" s="172" t="e">
        <f t="shared" si="164"/>
        <v>#NAME?</v>
      </c>
      <c r="CR302" s="173"/>
      <c r="CS302" s="175" t="e">
        <f t="shared" si="158"/>
        <v>#NAME?</v>
      </c>
      <c r="CT302" s="173" t="e">
        <f t="shared" si="159"/>
        <v>#NAME?</v>
      </c>
      <c r="CU302" s="173" t="e">
        <f t="shared" si="160"/>
        <v>#NAME?</v>
      </c>
      <c r="CV302" s="172" t="e">
        <f t="shared" si="161"/>
        <v>#NAME?</v>
      </c>
      <c r="CW302" s="173" t="e">
        <v>#NAME?</v>
      </c>
      <c r="CX302" s="173" t="e">
        <f t="shared" si="162"/>
        <v>#NAME?</v>
      </c>
      <c r="CY302" s="176">
        <f t="shared" si="163"/>
        <v>0</v>
      </c>
      <c r="CZ302" s="181" t="e">
        <f t="shared" si="134"/>
        <v>#NAME?</v>
      </c>
      <c r="DA302" s="182" t="e">
        <f t="shared" si="135"/>
        <v>#NAME?</v>
      </c>
      <c r="DB302" s="183" t="e">
        <f t="shared" si="136"/>
        <v>#NAME?</v>
      </c>
      <c r="DF302" s="180" t="e">
        <f t="shared" si="165"/>
        <v>#NAME?</v>
      </c>
    </row>
    <row r="303" spans="1:110">
      <c r="A303" s="73" t="s">
        <v>6</v>
      </c>
      <c r="B303" s="60" t="s">
        <v>821</v>
      </c>
      <c r="C303" s="61" t="s">
        <v>822</v>
      </c>
      <c r="D303" s="62">
        <v>30630</v>
      </c>
      <c r="E303" s="64">
        <v>0</v>
      </c>
      <c r="F303" s="65">
        <v>42373</v>
      </c>
      <c r="G303" s="66" t="s">
        <v>583</v>
      </c>
      <c r="H303" s="66" t="s">
        <v>125</v>
      </c>
      <c r="I303" s="67" t="s">
        <v>122</v>
      </c>
      <c r="J303" s="67" t="s">
        <v>119</v>
      </c>
      <c r="K303" s="67">
        <v>0</v>
      </c>
      <c r="L303" s="67" t="s">
        <v>117</v>
      </c>
      <c r="M303" s="67">
        <v>1</v>
      </c>
      <c r="N303" s="67"/>
      <c r="O303" s="68" t="s">
        <v>118</v>
      </c>
      <c r="P303" s="69" t="s">
        <v>119</v>
      </c>
      <c r="Q303" s="69"/>
      <c r="R303" s="70">
        <v>0</v>
      </c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S303" s="70"/>
      <c r="AT303" s="70"/>
      <c r="AU303" s="70"/>
      <c r="AV303" s="70"/>
      <c r="AW303" s="70"/>
      <c r="AX303" s="70"/>
      <c r="AY303" s="70"/>
      <c r="AZ303" s="70"/>
      <c r="BA303" s="70"/>
      <c r="BB303" s="155">
        <f t="shared" si="142"/>
        <v>18</v>
      </c>
      <c r="BC303" s="156">
        <v>18</v>
      </c>
      <c r="BD303" s="157">
        <f t="shared" si="143"/>
        <v>0</v>
      </c>
      <c r="BE303" s="155">
        <f t="shared" si="144"/>
        <v>0</v>
      </c>
      <c r="BF303" s="157">
        <f t="shared" si="145"/>
        <v>0</v>
      </c>
      <c r="BG303" s="155">
        <f t="shared" si="146"/>
        <v>0</v>
      </c>
      <c r="BH303" s="155"/>
      <c r="BI303" s="157">
        <f t="shared" si="137"/>
        <v>144</v>
      </c>
      <c r="BJ303" s="157"/>
      <c r="BK303" s="157"/>
      <c r="BL303" s="157"/>
      <c r="BM303" s="161" t="e">
        <v>#NAME?</v>
      </c>
      <c r="BN303" s="162" t="e">
        <f t="shared" si="147"/>
        <v>#NAME?</v>
      </c>
      <c r="BO303" s="163">
        <f t="shared" si="148"/>
        <v>0</v>
      </c>
      <c r="BP303" s="164" t="e">
        <f t="shared" si="149"/>
        <v>#NAME?</v>
      </c>
      <c r="BQ303" s="165" t="e">
        <v>#NAME?</v>
      </c>
      <c r="BR303" s="166"/>
      <c r="BS303" s="167" t="str">
        <f t="shared" si="150"/>
        <v xml:space="preserve"> </v>
      </c>
      <c r="BT303" s="168" t="str">
        <f t="shared" si="151"/>
        <v/>
      </c>
      <c r="BU303" s="168" t="str">
        <f t="shared" si="138"/>
        <v/>
      </c>
      <c r="BV303" s="168" t="str">
        <f t="shared" si="139"/>
        <v/>
      </c>
      <c r="BW303" s="169" t="str">
        <f t="shared" si="140"/>
        <v/>
      </c>
      <c r="BX303" s="165" t="e">
        <v>#NAME?</v>
      </c>
      <c r="BY303" s="157"/>
      <c r="BZ303" s="170" t="e">
        <v>#NAME?</v>
      </c>
      <c r="CA303" s="170" t="e">
        <v>#NAME?</v>
      </c>
      <c r="CB303" s="157"/>
      <c r="CC303" s="170" t="e">
        <v>#NAME?</v>
      </c>
      <c r="CD303" s="171" t="e">
        <f t="shared" si="152"/>
        <v>#NAME?</v>
      </c>
      <c r="CE303" s="157" t="e">
        <f t="shared" si="153"/>
        <v>#NAME?</v>
      </c>
      <c r="CF303" s="165" t="e">
        <f t="shared" si="154"/>
        <v>#NAME?</v>
      </c>
      <c r="CG303" s="172" t="e">
        <v>#NAME?</v>
      </c>
      <c r="CH303" s="172" t="e">
        <v>#NAME?</v>
      </c>
      <c r="CI303" s="173" t="e">
        <v>#NAME?</v>
      </c>
      <c r="CJ303" s="173"/>
      <c r="CK303" s="172" t="e">
        <v>#NAME?</v>
      </c>
      <c r="CL303" s="172" t="e">
        <v>#NAME?</v>
      </c>
      <c r="CM303" s="173" t="e">
        <f t="shared" si="155"/>
        <v>#NAME?</v>
      </c>
      <c r="CN303" s="172">
        <f t="shared" si="156"/>
        <v>24</v>
      </c>
      <c r="CO303" s="173">
        <f t="shared" si="141"/>
        <v>0</v>
      </c>
      <c r="CP303" s="174">
        <f t="shared" si="157"/>
        <v>5</v>
      </c>
      <c r="CQ303" s="172" t="e">
        <f t="shared" si="164"/>
        <v>#NAME?</v>
      </c>
      <c r="CR303" s="173"/>
      <c r="CS303" s="175" t="e">
        <f t="shared" si="158"/>
        <v>#NAME?</v>
      </c>
      <c r="CT303" s="173" t="e">
        <f t="shared" si="159"/>
        <v>#NAME?</v>
      </c>
      <c r="CU303" s="173" t="e">
        <f t="shared" si="160"/>
        <v>#NAME?</v>
      </c>
      <c r="CV303" s="172" t="e">
        <f t="shared" si="161"/>
        <v>#NAME?</v>
      </c>
      <c r="CW303" s="173" t="e">
        <v>#NAME?</v>
      </c>
      <c r="CX303" s="173" t="e">
        <f t="shared" si="162"/>
        <v>#NAME?</v>
      </c>
      <c r="CY303" s="176">
        <f t="shared" si="163"/>
        <v>0</v>
      </c>
      <c r="CZ303" s="181" t="e">
        <f t="shared" si="134"/>
        <v>#NAME?</v>
      </c>
      <c r="DA303" s="182" t="e">
        <f t="shared" si="135"/>
        <v>#NAME?</v>
      </c>
      <c r="DB303" s="183" t="e">
        <f t="shared" si="136"/>
        <v>#NAME?</v>
      </c>
      <c r="DF303" s="180" t="e">
        <f t="shared" si="165"/>
        <v>#NAME?</v>
      </c>
    </row>
    <row r="304" spans="1:110">
      <c r="A304" s="73" t="s">
        <v>6</v>
      </c>
      <c r="B304" s="60" t="s">
        <v>823</v>
      </c>
      <c r="C304" s="61" t="s">
        <v>824</v>
      </c>
      <c r="D304" s="62">
        <v>29614</v>
      </c>
      <c r="E304" s="64">
        <v>0</v>
      </c>
      <c r="F304" s="65">
        <v>42373</v>
      </c>
      <c r="G304" s="66" t="s">
        <v>583</v>
      </c>
      <c r="H304" s="66" t="s">
        <v>125</v>
      </c>
      <c r="I304" s="67" t="s">
        <v>114</v>
      </c>
      <c r="J304" s="67" t="s">
        <v>115</v>
      </c>
      <c r="K304" s="67" t="s">
        <v>825</v>
      </c>
      <c r="L304" s="67" t="s">
        <v>117</v>
      </c>
      <c r="M304" s="67">
        <v>1</v>
      </c>
      <c r="N304" s="67"/>
      <c r="O304" s="68" t="s">
        <v>118</v>
      </c>
      <c r="P304" s="69" t="s">
        <v>119</v>
      </c>
      <c r="Q304" s="69"/>
      <c r="R304" s="70">
        <v>0</v>
      </c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S304" s="70"/>
      <c r="AT304" s="70"/>
      <c r="AU304" s="70"/>
      <c r="AV304" s="70"/>
      <c r="AW304" s="70"/>
      <c r="AX304" s="70"/>
      <c r="AY304" s="70"/>
      <c r="AZ304" s="70"/>
      <c r="BA304" s="70"/>
      <c r="BB304" s="155">
        <f t="shared" si="142"/>
        <v>18</v>
      </c>
      <c r="BC304" s="156">
        <v>18</v>
      </c>
      <c r="BD304" s="157">
        <f t="shared" si="143"/>
        <v>0</v>
      </c>
      <c r="BE304" s="155">
        <f t="shared" si="144"/>
        <v>0</v>
      </c>
      <c r="BF304" s="157">
        <f t="shared" si="145"/>
        <v>0</v>
      </c>
      <c r="BG304" s="155">
        <f t="shared" si="146"/>
        <v>0</v>
      </c>
      <c r="BH304" s="155"/>
      <c r="BI304" s="157">
        <f t="shared" si="137"/>
        <v>144</v>
      </c>
      <c r="BJ304" s="157"/>
      <c r="BK304" s="157"/>
      <c r="BL304" s="157"/>
      <c r="BM304" s="161" t="e">
        <v>#NAME?</v>
      </c>
      <c r="BN304" s="162" t="e">
        <f t="shared" si="147"/>
        <v>#NAME?</v>
      </c>
      <c r="BO304" s="163">
        <f t="shared" si="148"/>
        <v>0</v>
      </c>
      <c r="BP304" s="164" t="e">
        <f t="shared" si="149"/>
        <v>#NAME?</v>
      </c>
      <c r="BQ304" s="165" t="e">
        <v>#NAME?</v>
      </c>
      <c r="BR304" s="166"/>
      <c r="BS304" s="167" t="str">
        <f t="shared" si="150"/>
        <v xml:space="preserve"> </v>
      </c>
      <c r="BT304" s="168" t="str">
        <f t="shared" si="151"/>
        <v/>
      </c>
      <c r="BU304" s="168" t="str">
        <f t="shared" si="138"/>
        <v/>
      </c>
      <c r="BV304" s="168" t="str">
        <f t="shared" si="139"/>
        <v/>
      </c>
      <c r="BW304" s="169" t="str">
        <f t="shared" si="140"/>
        <v/>
      </c>
      <c r="BX304" s="165" t="e">
        <v>#NAME?</v>
      </c>
      <c r="BY304" s="157"/>
      <c r="BZ304" s="170" t="e">
        <v>#NAME?</v>
      </c>
      <c r="CA304" s="170" t="e">
        <v>#NAME?</v>
      </c>
      <c r="CB304" s="157"/>
      <c r="CC304" s="170" t="e">
        <v>#NAME?</v>
      </c>
      <c r="CD304" s="171" t="e">
        <f t="shared" si="152"/>
        <v>#NAME?</v>
      </c>
      <c r="CE304" s="157" t="e">
        <f t="shared" si="153"/>
        <v>#NAME?</v>
      </c>
      <c r="CF304" s="165" t="e">
        <f t="shared" si="154"/>
        <v>#NAME?</v>
      </c>
      <c r="CG304" s="172" t="e">
        <v>#NAME?</v>
      </c>
      <c r="CH304" s="172" t="e">
        <v>#NAME?</v>
      </c>
      <c r="CI304" s="173" t="e">
        <v>#NAME?</v>
      </c>
      <c r="CJ304" s="173"/>
      <c r="CK304" s="172" t="e">
        <v>#NAME?</v>
      </c>
      <c r="CL304" s="172" t="e">
        <v>#NAME?</v>
      </c>
      <c r="CM304" s="173" t="e">
        <f t="shared" si="155"/>
        <v>#NAME?</v>
      </c>
      <c r="CN304" s="172">
        <f t="shared" si="156"/>
        <v>24</v>
      </c>
      <c r="CO304" s="173">
        <f t="shared" si="141"/>
        <v>0</v>
      </c>
      <c r="CP304" s="174">
        <f t="shared" si="157"/>
        <v>5</v>
      </c>
      <c r="CQ304" s="172" t="e">
        <f t="shared" si="164"/>
        <v>#NAME?</v>
      </c>
      <c r="CR304" s="173"/>
      <c r="CS304" s="175" t="e">
        <f t="shared" si="158"/>
        <v>#NAME?</v>
      </c>
      <c r="CT304" s="173" t="e">
        <f t="shared" si="159"/>
        <v>#NAME?</v>
      </c>
      <c r="CU304" s="173" t="e">
        <f t="shared" si="160"/>
        <v>#NAME?</v>
      </c>
      <c r="CV304" s="172" t="e">
        <f t="shared" si="161"/>
        <v>#NAME?</v>
      </c>
      <c r="CW304" s="173" t="e">
        <v>#NAME?</v>
      </c>
      <c r="CX304" s="173" t="e">
        <f t="shared" si="162"/>
        <v>#NAME?</v>
      </c>
      <c r="CY304" s="176">
        <f t="shared" si="163"/>
        <v>0</v>
      </c>
      <c r="CZ304" s="181" t="e">
        <f t="shared" si="134"/>
        <v>#NAME?</v>
      </c>
      <c r="DA304" s="182" t="e">
        <f t="shared" si="135"/>
        <v>#NAME?</v>
      </c>
      <c r="DB304" s="183" t="e">
        <f t="shared" si="136"/>
        <v>#NAME?</v>
      </c>
      <c r="DF304" s="180" t="e">
        <f t="shared" si="165"/>
        <v>#NAME?</v>
      </c>
    </row>
    <row r="305" spans="1:110">
      <c r="A305" s="73" t="s">
        <v>6</v>
      </c>
      <c r="B305" s="60" t="s">
        <v>826</v>
      </c>
      <c r="C305" s="61" t="s">
        <v>827</v>
      </c>
      <c r="D305" s="62">
        <v>23253</v>
      </c>
      <c r="E305" s="64">
        <v>0</v>
      </c>
      <c r="F305" s="65">
        <v>42373</v>
      </c>
      <c r="G305" s="66" t="s">
        <v>583</v>
      </c>
      <c r="H305" s="66" t="s">
        <v>125</v>
      </c>
      <c r="I305" s="67" t="s">
        <v>122</v>
      </c>
      <c r="J305" s="67" t="s">
        <v>119</v>
      </c>
      <c r="K305" s="67">
        <v>0</v>
      </c>
      <c r="L305" s="67" t="s">
        <v>117</v>
      </c>
      <c r="M305" s="67">
        <v>1</v>
      </c>
      <c r="N305" s="67"/>
      <c r="O305" s="68" t="s">
        <v>118</v>
      </c>
      <c r="P305" s="69" t="s">
        <v>119</v>
      </c>
      <c r="Q305" s="69"/>
      <c r="R305" s="70">
        <v>0</v>
      </c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S305" s="70"/>
      <c r="AT305" s="70"/>
      <c r="AU305" s="70"/>
      <c r="AV305" s="70"/>
      <c r="AW305" s="70"/>
      <c r="AX305" s="70"/>
      <c r="AY305" s="70"/>
      <c r="AZ305" s="70"/>
      <c r="BA305" s="70"/>
      <c r="BB305" s="155">
        <f t="shared" si="142"/>
        <v>6</v>
      </c>
      <c r="BC305" s="156">
        <v>6</v>
      </c>
      <c r="BD305" s="157">
        <f t="shared" si="143"/>
        <v>0</v>
      </c>
      <c r="BE305" s="155">
        <f t="shared" si="144"/>
        <v>0</v>
      </c>
      <c r="BF305" s="157">
        <f t="shared" si="145"/>
        <v>0</v>
      </c>
      <c r="BG305" s="155">
        <f t="shared" si="146"/>
        <v>0</v>
      </c>
      <c r="BH305" s="155"/>
      <c r="BI305" s="157">
        <f t="shared" si="137"/>
        <v>48</v>
      </c>
      <c r="BJ305" s="157"/>
      <c r="BK305" s="157"/>
      <c r="BL305" s="157"/>
      <c r="BM305" s="161" t="e">
        <v>#NAME?</v>
      </c>
      <c r="BN305" s="162" t="e">
        <f t="shared" si="147"/>
        <v>#NAME?</v>
      </c>
      <c r="BO305" s="163">
        <f t="shared" si="148"/>
        <v>0</v>
      </c>
      <c r="BP305" s="164" t="e">
        <f t="shared" si="149"/>
        <v>#NAME?</v>
      </c>
      <c r="BQ305" s="165" t="e">
        <v>#NAME?</v>
      </c>
      <c r="BR305" s="166"/>
      <c r="BS305" s="167" t="str">
        <f t="shared" si="150"/>
        <v xml:space="preserve"> </v>
      </c>
      <c r="BT305" s="168" t="str">
        <f t="shared" si="151"/>
        <v/>
      </c>
      <c r="BU305" s="168" t="str">
        <f t="shared" si="138"/>
        <v/>
      </c>
      <c r="BV305" s="168" t="str">
        <f t="shared" si="139"/>
        <v/>
      </c>
      <c r="BW305" s="169" t="str">
        <f t="shared" si="140"/>
        <v/>
      </c>
      <c r="BX305" s="165" t="e">
        <v>#NAME?</v>
      </c>
      <c r="BY305" s="157"/>
      <c r="BZ305" s="170" t="e">
        <v>#NAME?</v>
      </c>
      <c r="CA305" s="170" t="e">
        <v>#NAME?</v>
      </c>
      <c r="CB305" s="157"/>
      <c r="CC305" s="170" t="e">
        <v>#NAME?</v>
      </c>
      <c r="CD305" s="171" t="e">
        <f t="shared" si="152"/>
        <v>#NAME?</v>
      </c>
      <c r="CE305" s="157" t="e">
        <f t="shared" si="153"/>
        <v>#NAME?</v>
      </c>
      <c r="CF305" s="165" t="e">
        <f t="shared" si="154"/>
        <v>#NAME?</v>
      </c>
      <c r="CG305" s="172" t="e">
        <v>#NAME?</v>
      </c>
      <c r="CH305" s="172" t="e">
        <v>#NAME?</v>
      </c>
      <c r="CI305" s="173" t="e">
        <v>#NAME?</v>
      </c>
      <c r="CJ305" s="173"/>
      <c r="CK305" s="172" t="e">
        <v>#NAME?</v>
      </c>
      <c r="CL305" s="172" t="e">
        <v>#NAME?</v>
      </c>
      <c r="CM305" s="173" t="e">
        <f t="shared" si="155"/>
        <v>#NAME?</v>
      </c>
      <c r="CN305" s="172">
        <f t="shared" si="156"/>
        <v>8.5714285714285712</v>
      </c>
      <c r="CO305" s="173">
        <f t="shared" si="141"/>
        <v>0</v>
      </c>
      <c r="CP305" s="174">
        <f t="shared" si="157"/>
        <v>5</v>
      </c>
      <c r="CQ305" s="172" t="e">
        <f t="shared" si="164"/>
        <v>#NAME?</v>
      </c>
      <c r="CR305" s="173"/>
      <c r="CS305" s="175" t="e">
        <f t="shared" si="158"/>
        <v>#NAME?</v>
      </c>
      <c r="CT305" s="173" t="e">
        <f t="shared" si="159"/>
        <v>#NAME?</v>
      </c>
      <c r="CU305" s="173" t="e">
        <f t="shared" si="160"/>
        <v>#NAME?</v>
      </c>
      <c r="CV305" s="172" t="e">
        <f t="shared" si="161"/>
        <v>#NAME?</v>
      </c>
      <c r="CW305" s="173" t="e">
        <v>#NAME?</v>
      </c>
      <c r="CX305" s="173" t="e">
        <f t="shared" si="162"/>
        <v>#NAME?</v>
      </c>
      <c r="CY305" s="176">
        <f t="shared" si="163"/>
        <v>0</v>
      </c>
      <c r="CZ305" s="181" t="e">
        <f t="shared" si="134"/>
        <v>#NAME?</v>
      </c>
      <c r="DA305" s="182" t="e">
        <f t="shared" si="135"/>
        <v>#NAME?</v>
      </c>
      <c r="DB305" s="183" t="e">
        <f t="shared" si="136"/>
        <v>#NAME?</v>
      </c>
      <c r="DF305" s="180" t="e">
        <f t="shared" si="165"/>
        <v>#NAME?</v>
      </c>
    </row>
    <row r="306" spans="1:110">
      <c r="A306" s="73" t="s">
        <v>6</v>
      </c>
      <c r="B306" s="60" t="s">
        <v>828</v>
      </c>
      <c r="C306" s="61" t="s">
        <v>829</v>
      </c>
      <c r="D306" s="62">
        <v>28795</v>
      </c>
      <c r="E306" s="64">
        <v>0</v>
      </c>
      <c r="F306" s="65">
        <v>41961</v>
      </c>
      <c r="G306" s="66" t="s">
        <v>583</v>
      </c>
      <c r="H306" s="66" t="s">
        <v>125</v>
      </c>
      <c r="I306" s="67" t="s">
        <v>114</v>
      </c>
      <c r="J306" s="67" t="s">
        <v>115</v>
      </c>
      <c r="K306" s="67" t="s">
        <v>830</v>
      </c>
      <c r="L306" s="67" t="s">
        <v>117</v>
      </c>
      <c r="M306" s="67">
        <v>1</v>
      </c>
      <c r="N306" s="67"/>
      <c r="O306" s="68" t="s">
        <v>118</v>
      </c>
      <c r="P306" s="69" t="s">
        <v>119</v>
      </c>
      <c r="Q306" s="69"/>
      <c r="R306" s="70">
        <v>0</v>
      </c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S306" s="70"/>
      <c r="AT306" s="70"/>
      <c r="AU306" s="70"/>
      <c r="AV306" s="70"/>
      <c r="AW306" s="70"/>
      <c r="AX306" s="70"/>
      <c r="AY306" s="70"/>
      <c r="AZ306" s="70"/>
      <c r="BA306" s="70"/>
      <c r="BB306" s="155">
        <f t="shared" si="142"/>
        <v>24</v>
      </c>
      <c r="BC306" s="156">
        <v>24</v>
      </c>
      <c r="BD306" s="157">
        <f t="shared" si="143"/>
        <v>0</v>
      </c>
      <c r="BE306" s="155">
        <f t="shared" si="144"/>
        <v>0</v>
      </c>
      <c r="BF306" s="157">
        <f t="shared" si="145"/>
        <v>0</v>
      </c>
      <c r="BG306" s="155">
        <f t="shared" si="146"/>
        <v>0</v>
      </c>
      <c r="BH306" s="155"/>
      <c r="BI306" s="157">
        <f t="shared" si="137"/>
        <v>192</v>
      </c>
      <c r="BJ306" s="157"/>
      <c r="BK306" s="157"/>
      <c r="BL306" s="157"/>
      <c r="BM306" s="161" t="e">
        <v>#NAME?</v>
      </c>
      <c r="BN306" s="162" t="e">
        <f t="shared" si="147"/>
        <v>#NAME?</v>
      </c>
      <c r="BO306" s="163">
        <f t="shared" si="148"/>
        <v>0</v>
      </c>
      <c r="BP306" s="164" t="e">
        <f t="shared" si="149"/>
        <v>#NAME?</v>
      </c>
      <c r="BQ306" s="165" t="e">
        <v>#NAME?</v>
      </c>
      <c r="BR306" s="166"/>
      <c r="BS306" s="167" t="str">
        <f t="shared" si="150"/>
        <v xml:space="preserve"> </v>
      </c>
      <c r="BT306" s="168" t="str">
        <f t="shared" si="151"/>
        <v/>
      </c>
      <c r="BU306" s="168" t="str">
        <f t="shared" si="138"/>
        <v/>
      </c>
      <c r="BV306" s="168" t="str">
        <f t="shared" si="139"/>
        <v/>
      </c>
      <c r="BW306" s="169" t="str">
        <f t="shared" si="140"/>
        <v/>
      </c>
      <c r="BX306" s="165" t="e">
        <v>#NAME?</v>
      </c>
      <c r="BY306" s="157"/>
      <c r="BZ306" s="170" t="e">
        <v>#NAME?</v>
      </c>
      <c r="CA306" s="170" t="e">
        <v>#NAME?</v>
      </c>
      <c r="CB306" s="157"/>
      <c r="CC306" s="170" t="e">
        <v>#NAME?</v>
      </c>
      <c r="CD306" s="171" t="e">
        <f t="shared" si="152"/>
        <v>#NAME?</v>
      </c>
      <c r="CE306" s="157" t="e">
        <f t="shared" si="153"/>
        <v>#NAME?</v>
      </c>
      <c r="CF306" s="165" t="e">
        <f t="shared" si="154"/>
        <v>#NAME?</v>
      </c>
      <c r="CG306" s="172" t="e">
        <v>#NAME?</v>
      </c>
      <c r="CH306" s="172" t="e">
        <v>#NAME?</v>
      </c>
      <c r="CI306" s="173" t="e">
        <v>#NAME?</v>
      </c>
      <c r="CJ306" s="173"/>
      <c r="CK306" s="172" t="e">
        <v>#NAME?</v>
      </c>
      <c r="CL306" s="172" t="e">
        <v>#NAME?</v>
      </c>
      <c r="CM306" s="173" t="e">
        <f t="shared" si="155"/>
        <v>#NAME?</v>
      </c>
      <c r="CN306" s="172">
        <f t="shared" si="156"/>
        <v>32</v>
      </c>
      <c r="CO306" s="173">
        <f t="shared" si="141"/>
        <v>0</v>
      </c>
      <c r="CP306" s="174">
        <f t="shared" si="157"/>
        <v>5</v>
      </c>
      <c r="CQ306" s="172" t="e">
        <f t="shared" si="164"/>
        <v>#NAME?</v>
      </c>
      <c r="CR306" s="173"/>
      <c r="CS306" s="175" t="e">
        <f t="shared" si="158"/>
        <v>#NAME?</v>
      </c>
      <c r="CT306" s="173" t="e">
        <f t="shared" si="159"/>
        <v>#NAME?</v>
      </c>
      <c r="CU306" s="173" t="e">
        <f t="shared" si="160"/>
        <v>#NAME?</v>
      </c>
      <c r="CV306" s="172" t="e">
        <f t="shared" si="161"/>
        <v>#NAME?</v>
      </c>
      <c r="CW306" s="173" t="e">
        <v>#NAME?</v>
      </c>
      <c r="CX306" s="173" t="e">
        <f t="shared" si="162"/>
        <v>#NAME?</v>
      </c>
      <c r="CY306" s="176">
        <f t="shared" si="163"/>
        <v>0</v>
      </c>
      <c r="CZ306" s="181" t="e">
        <f t="shared" si="134"/>
        <v>#NAME?</v>
      </c>
      <c r="DA306" s="182" t="e">
        <f t="shared" si="135"/>
        <v>#NAME?</v>
      </c>
      <c r="DB306" s="183" t="e">
        <f t="shared" si="136"/>
        <v>#NAME?</v>
      </c>
      <c r="DF306" s="180" t="e">
        <f t="shared" si="165"/>
        <v>#NAME?</v>
      </c>
    </row>
    <row r="307" spans="1:110">
      <c r="A307" s="73" t="s">
        <v>6</v>
      </c>
      <c r="B307" s="60" t="s">
        <v>831</v>
      </c>
      <c r="C307" s="61" t="s">
        <v>832</v>
      </c>
      <c r="D307" s="62">
        <v>24889</v>
      </c>
      <c r="E307" s="64">
        <v>0</v>
      </c>
      <c r="F307" s="65">
        <v>42352</v>
      </c>
      <c r="G307" s="66" t="s">
        <v>583</v>
      </c>
      <c r="H307" s="66" t="s">
        <v>137</v>
      </c>
      <c r="I307" s="67" t="s">
        <v>122</v>
      </c>
      <c r="J307" s="67" t="s">
        <v>119</v>
      </c>
      <c r="K307" s="67">
        <v>0</v>
      </c>
      <c r="L307" s="67" t="s">
        <v>117</v>
      </c>
      <c r="M307" s="67">
        <v>1</v>
      </c>
      <c r="N307" s="67"/>
      <c r="O307" s="68" t="s">
        <v>118</v>
      </c>
      <c r="P307" s="69" t="s">
        <v>119</v>
      </c>
      <c r="Q307" s="69"/>
      <c r="R307" s="70">
        <v>0</v>
      </c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  <c r="AE307" s="70"/>
      <c r="AF307" s="70"/>
      <c r="AG307" s="70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S307" s="70"/>
      <c r="AT307" s="70"/>
      <c r="AU307" s="70"/>
      <c r="AV307" s="70"/>
      <c r="AW307" s="70"/>
      <c r="AX307" s="70"/>
      <c r="AY307" s="70"/>
      <c r="AZ307" s="70"/>
      <c r="BA307" s="70"/>
      <c r="BB307" s="155">
        <f t="shared" si="142"/>
        <v>18</v>
      </c>
      <c r="BC307" s="156">
        <v>18</v>
      </c>
      <c r="BD307" s="157">
        <f t="shared" si="143"/>
        <v>0</v>
      </c>
      <c r="BE307" s="155">
        <f t="shared" si="144"/>
        <v>0</v>
      </c>
      <c r="BF307" s="157">
        <f t="shared" si="145"/>
        <v>0</v>
      </c>
      <c r="BG307" s="155">
        <f t="shared" si="146"/>
        <v>0</v>
      </c>
      <c r="BH307" s="155"/>
      <c r="BI307" s="157">
        <f t="shared" si="137"/>
        <v>144</v>
      </c>
      <c r="BJ307" s="157"/>
      <c r="BK307" s="157"/>
      <c r="BL307" s="157"/>
      <c r="BM307" s="161" t="e">
        <v>#NAME?</v>
      </c>
      <c r="BN307" s="162" t="e">
        <f t="shared" si="147"/>
        <v>#NAME?</v>
      </c>
      <c r="BO307" s="163">
        <f t="shared" si="148"/>
        <v>0</v>
      </c>
      <c r="BP307" s="164" t="e">
        <f t="shared" si="149"/>
        <v>#NAME?</v>
      </c>
      <c r="BQ307" s="165" t="e">
        <v>#NAME?</v>
      </c>
      <c r="BR307" s="166"/>
      <c r="BS307" s="167" t="str">
        <f t="shared" si="150"/>
        <v xml:space="preserve"> </v>
      </c>
      <c r="BT307" s="168" t="str">
        <f t="shared" si="151"/>
        <v/>
      </c>
      <c r="BU307" s="168" t="str">
        <f t="shared" si="138"/>
        <v/>
      </c>
      <c r="BV307" s="168" t="str">
        <f t="shared" si="139"/>
        <v/>
      </c>
      <c r="BW307" s="169" t="str">
        <f t="shared" si="140"/>
        <v/>
      </c>
      <c r="BX307" s="165" t="e">
        <v>#NAME?</v>
      </c>
      <c r="BY307" s="157"/>
      <c r="BZ307" s="170" t="e">
        <v>#NAME?</v>
      </c>
      <c r="CA307" s="170" t="e">
        <v>#NAME?</v>
      </c>
      <c r="CB307" s="157"/>
      <c r="CC307" s="170" t="e">
        <v>#NAME?</v>
      </c>
      <c r="CD307" s="171" t="e">
        <f t="shared" si="152"/>
        <v>#NAME?</v>
      </c>
      <c r="CE307" s="157" t="e">
        <f t="shared" si="153"/>
        <v>#NAME?</v>
      </c>
      <c r="CF307" s="165" t="e">
        <f t="shared" si="154"/>
        <v>#NAME?</v>
      </c>
      <c r="CG307" s="172" t="e">
        <v>#NAME?</v>
      </c>
      <c r="CH307" s="172" t="e">
        <v>#NAME?</v>
      </c>
      <c r="CI307" s="173" t="e">
        <v>#NAME?</v>
      </c>
      <c r="CJ307" s="173"/>
      <c r="CK307" s="172" t="e">
        <v>#NAME?</v>
      </c>
      <c r="CL307" s="172" t="e">
        <v>#NAME?</v>
      </c>
      <c r="CM307" s="173" t="e">
        <f t="shared" si="155"/>
        <v>#NAME?</v>
      </c>
      <c r="CN307" s="172">
        <f t="shared" si="156"/>
        <v>24</v>
      </c>
      <c r="CO307" s="173">
        <f t="shared" si="141"/>
        <v>0</v>
      </c>
      <c r="CP307" s="174">
        <f t="shared" si="157"/>
        <v>5</v>
      </c>
      <c r="CQ307" s="172" t="e">
        <f t="shared" si="164"/>
        <v>#NAME?</v>
      </c>
      <c r="CR307" s="173"/>
      <c r="CS307" s="175" t="e">
        <f t="shared" si="158"/>
        <v>#NAME?</v>
      </c>
      <c r="CT307" s="173" t="e">
        <f t="shared" si="159"/>
        <v>#NAME?</v>
      </c>
      <c r="CU307" s="173" t="e">
        <f t="shared" si="160"/>
        <v>#NAME?</v>
      </c>
      <c r="CV307" s="172" t="e">
        <f t="shared" si="161"/>
        <v>#NAME?</v>
      </c>
      <c r="CW307" s="173" t="e">
        <v>#NAME?</v>
      </c>
      <c r="CX307" s="173" t="e">
        <f t="shared" si="162"/>
        <v>#NAME?</v>
      </c>
      <c r="CY307" s="176">
        <f t="shared" si="163"/>
        <v>0</v>
      </c>
      <c r="CZ307" s="181" t="e">
        <f t="shared" si="134"/>
        <v>#NAME?</v>
      </c>
      <c r="DA307" s="182" t="e">
        <f t="shared" si="135"/>
        <v>#NAME?</v>
      </c>
      <c r="DB307" s="183" t="e">
        <f t="shared" si="136"/>
        <v>#NAME?</v>
      </c>
      <c r="DF307" s="180" t="e">
        <f t="shared" si="165"/>
        <v>#NAME?</v>
      </c>
    </row>
    <row r="308" spans="1:110">
      <c r="A308" s="73" t="s">
        <v>6</v>
      </c>
      <c r="B308" s="60" t="s">
        <v>833</v>
      </c>
      <c r="C308" s="61" t="s">
        <v>834</v>
      </c>
      <c r="D308" s="62">
        <v>34081</v>
      </c>
      <c r="E308" s="64">
        <v>0</v>
      </c>
      <c r="F308" s="65">
        <v>42297</v>
      </c>
      <c r="G308" s="66" t="s">
        <v>583</v>
      </c>
      <c r="H308" s="66" t="s">
        <v>125</v>
      </c>
      <c r="I308" s="67" t="s">
        <v>122</v>
      </c>
      <c r="J308" s="67" t="s">
        <v>119</v>
      </c>
      <c r="K308" s="67">
        <v>0</v>
      </c>
      <c r="L308" s="67" t="s">
        <v>117</v>
      </c>
      <c r="M308" s="67">
        <v>1</v>
      </c>
      <c r="N308" s="67"/>
      <c r="O308" s="68" t="s">
        <v>118</v>
      </c>
      <c r="P308" s="69" t="s">
        <v>119</v>
      </c>
      <c r="Q308" s="69"/>
      <c r="R308" s="70">
        <v>0</v>
      </c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S308" s="70"/>
      <c r="AT308" s="70"/>
      <c r="AU308" s="70"/>
      <c r="AV308" s="70"/>
      <c r="AW308" s="70"/>
      <c r="AX308" s="70"/>
      <c r="AY308" s="70"/>
      <c r="AZ308" s="70"/>
      <c r="BA308" s="70"/>
      <c r="BB308" s="155">
        <f t="shared" si="142"/>
        <v>24</v>
      </c>
      <c r="BC308" s="156">
        <v>24</v>
      </c>
      <c r="BD308" s="157">
        <f t="shared" si="143"/>
        <v>0</v>
      </c>
      <c r="BE308" s="155">
        <f t="shared" si="144"/>
        <v>0</v>
      </c>
      <c r="BF308" s="157">
        <f t="shared" si="145"/>
        <v>0</v>
      </c>
      <c r="BG308" s="155">
        <f t="shared" si="146"/>
        <v>0</v>
      </c>
      <c r="BH308" s="155"/>
      <c r="BI308" s="157">
        <f t="shared" si="137"/>
        <v>192</v>
      </c>
      <c r="BJ308" s="157"/>
      <c r="BK308" s="157"/>
      <c r="BL308" s="157"/>
      <c r="BM308" s="161" t="e">
        <v>#NAME?</v>
      </c>
      <c r="BN308" s="162" t="e">
        <f t="shared" si="147"/>
        <v>#NAME?</v>
      </c>
      <c r="BO308" s="163">
        <f t="shared" si="148"/>
        <v>0</v>
      </c>
      <c r="BP308" s="164" t="e">
        <f t="shared" si="149"/>
        <v>#NAME?</v>
      </c>
      <c r="BQ308" s="165" t="e">
        <v>#NAME?</v>
      </c>
      <c r="BR308" s="166"/>
      <c r="BS308" s="167" t="str">
        <f t="shared" si="150"/>
        <v xml:space="preserve"> </v>
      </c>
      <c r="BT308" s="168" t="str">
        <f t="shared" si="151"/>
        <v/>
      </c>
      <c r="BU308" s="168" t="str">
        <f t="shared" si="138"/>
        <v/>
      </c>
      <c r="BV308" s="168" t="str">
        <f t="shared" si="139"/>
        <v/>
      </c>
      <c r="BW308" s="169" t="str">
        <f t="shared" si="140"/>
        <v/>
      </c>
      <c r="BX308" s="165" t="e">
        <v>#NAME?</v>
      </c>
      <c r="BY308" s="157"/>
      <c r="BZ308" s="170" t="e">
        <v>#NAME?</v>
      </c>
      <c r="CA308" s="170" t="e">
        <v>#NAME?</v>
      </c>
      <c r="CB308" s="157"/>
      <c r="CC308" s="170" t="e">
        <v>#NAME?</v>
      </c>
      <c r="CD308" s="171" t="e">
        <f t="shared" si="152"/>
        <v>#NAME?</v>
      </c>
      <c r="CE308" s="157" t="e">
        <f t="shared" si="153"/>
        <v>#NAME?</v>
      </c>
      <c r="CF308" s="165" t="e">
        <f t="shared" si="154"/>
        <v>#NAME?</v>
      </c>
      <c r="CG308" s="172" t="e">
        <v>#NAME?</v>
      </c>
      <c r="CH308" s="172" t="e">
        <v>#NAME?</v>
      </c>
      <c r="CI308" s="173" t="e">
        <v>#NAME?</v>
      </c>
      <c r="CJ308" s="173"/>
      <c r="CK308" s="172" t="e">
        <v>#NAME?</v>
      </c>
      <c r="CL308" s="172" t="e">
        <v>#NAME?</v>
      </c>
      <c r="CM308" s="173" t="e">
        <f t="shared" si="155"/>
        <v>#NAME?</v>
      </c>
      <c r="CN308" s="172">
        <f t="shared" si="156"/>
        <v>32</v>
      </c>
      <c r="CO308" s="173">
        <f t="shared" si="141"/>
        <v>0</v>
      </c>
      <c r="CP308" s="174">
        <f t="shared" si="157"/>
        <v>5</v>
      </c>
      <c r="CQ308" s="172" t="e">
        <f t="shared" si="164"/>
        <v>#NAME?</v>
      </c>
      <c r="CR308" s="173"/>
      <c r="CS308" s="175" t="e">
        <f t="shared" si="158"/>
        <v>#NAME?</v>
      </c>
      <c r="CT308" s="173" t="e">
        <f t="shared" si="159"/>
        <v>#NAME?</v>
      </c>
      <c r="CU308" s="173" t="e">
        <f t="shared" si="160"/>
        <v>#NAME?</v>
      </c>
      <c r="CV308" s="172" t="e">
        <f t="shared" si="161"/>
        <v>#NAME?</v>
      </c>
      <c r="CW308" s="173" t="e">
        <v>#NAME?</v>
      </c>
      <c r="CX308" s="173" t="e">
        <f t="shared" si="162"/>
        <v>#NAME?</v>
      </c>
      <c r="CY308" s="176">
        <f t="shared" si="163"/>
        <v>0</v>
      </c>
      <c r="CZ308" s="181" t="e">
        <f t="shared" si="134"/>
        <v>#NAME?</v>
      </c>
      <c r="DA308" s="182" t="e">
        <f t="shared" si="135"/>
        <v>#NAME?</v>
      </c>
      <c r="DB308" s="183" t="e">
        <f t="shared" si="136"/>
        <v>#NAME?</v>
      </c>
      <c r="DF308" s="180" t="e">
        <f t="shared" si="165"/>
        <v>#NAME?</v>
      </c>
    </row>
    <row r="309" spans="1:110">
      <c r="A309" s="73" t="s">
        <v>6</v>
      </c>
      <c r="B309" s="60" t="s">
        <v>835</v>
      </c>
      <c r="C309" s="61" t="s">
        <v>836</v>
      </c>
      <c r="D309" s="62">
        <v>30744</v>
      </c>
      <c r="E309" s="64">
        <v>0</v>
      </c>
      <c r="F309" s="65">
        <v>42324</v>
      </c>
      <c r="G309" s="66" t="s">
        <v>112</v>
      </c>
      <c r="H309" s="66" t="s">
        <v>137</v>
      </c>
      <c r="I309" s="67" t="s">
        <v>122</v>
      </c>
      <c r="J309" s="67" t="s">
        <v>119</v>
      </c>
      <c r="K309" s="67">
        <v>0</v>
      </c>
      <c r="L309" s="67" t="s">
        <v>117</v>
      </c>
      <c r="M309" s="67">
        <v>1</v>
      </c>
      <c r="N309" s="67"/>
      <c r="O309" s="68" t="s">
        <v>118</v>
      </c>
      <c r="P309" s="69" t="s">
        <v>119</v>
      </c>
      <c r="Q309" s="69"/>
      <c r="R309" s="70">
        <v>0</v>
      </c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70"/>
      <c r="AG309" s="70"/>
      <c r="AH309" s="70"/>
      <c r="AI309" s="70"/>
      <c r="AJ309" s="70"/>
      <c r="AK309" s="70"/>
      <c r="AL309" s="70"/>
      <c r="AM309" s="70"/>
      <c r="AN309" s="70"/>
      <c r="AO309" s="70"/>
      <c r="AP309" s="70"/>
      <c r="AQ309" s="70"/>
      <c r="AR309" s="70"/>
      <c r="AS309" s="70"/>
      <c r="AT309" s="70"/>
      <c r="AU309" s="70"/>
      <c r="AV309" s="70"/>
      <c r="AW309" s="70"/>
      <c r="AX309" s="70"/>
      <c r="AY309" s="70"/>
      <c r="AZ309" s="70"/>
      <c r="BA309" s="70"/>
      <c r="BB309" s="155">
        <f t="shared" si="142"/>
        <v>18</v>
      </c>
      <c r="BC309" s="156">
        <v>18</v>
      </c>
      <c r="BD309" s="157">
        <f t="shared" si="143"/>
        <v>0</v>
      </c>
      <c r="BE309" s="155">
        <f t="shared" si="144"/>
        <v>0</v>
      </c>
      <c r="BF309" s="157">
        <f t="shared" si="145"/>
        <v>0</v>
      </c>
      <c r="BG309" s="155">
        <f t="shared" si="146"/>
        <v>0</v>
      </c>
      <c r="BH309" s="155"/>
      <c r="BI309" s="157">
        <f t="shared" si="137"/>
        <v>144</v>
      </c>
      <c r="BJ309" s="157"/>
      <c r="BK309" s="157"/>
      <c r="BL309" s="157"/>
      <c r="BM309" s="161" t="e">
        <v>#NAME?</v>
      </c>
      <c r="BN309" s="162" t="e">
        <f t="shared" si="147"/>
        <v>#NAME?</v>
      </c>
      <c r="BO309" s="163">
        <f t="shared" si="148"/>
        <v>0</v>
      </c>
      <c r="BP309" s="164" t="e">
        <f t="shared" si="149"/>
        <v>#NAME?</v>
      </c>
      <c r="BQ309" s="165" t="e">
        <v>#NAME?</v>
      </c>
      <c r="BR309" s="166"/>
      <c r="BS309" s="167" t="str">
        <f t="shared" si="150"/>
        <v xml:space="preserve"> </v>
      </c>
      <c r="BT309" s="168" t="str">
        <f t="shared" si="151"/>
        <v/>
      </c>
      <c r="BU309" s="168" t="str">
        <f t="shared" si="138"/>
        <v/>
      </c>
      <c r="BV309" s="168" t="str">
        <f t="shared" si="139"/>
        <v/>
      </c>
      <c r="BW309" s="169" t="str">
        <f t="shared" si="140"/>
        <v/>
      </c>
      <c r="BX309" s="165" t="e">
        <v>#NAME?</v>
      </c>
      <c r="BY309" s="157"/>
      <c r="BZ309" s="170" t="e">
        <v>#NAME?</v>
      </c>
      <c r="CA309" s="170" t="e">
        <v>#NAME?</v>
      </c>
      <c r="CB309" s="157"/>
      <c r="CC309" s="170" t="e">
        <v>#NAME?</v>
      </c>
      <c r="CD309" s="171" t="e">
        <f t="shared" si="152"/>
        <v>#NAME?</v>
      </c>
      <c r="CE309" s="157" t="e">
        <f t="shared" si="153"/>
        <v>#NAME?</v>
      </c>
      <c r="CF309" s="165" t="e">
        <f t="shared" si="154"/>
        <v>#NAME?</v>
      </c>
      <c r="CG309" s="172" t="e">
        <v>#NAME?</v>
      </c>
      <c r="CH309" s="172" t="e">
        <v>#NAME?</v>
      </c>
      <c r="CI309" s="173" t="e">
        <v>#NAME?</v>
      </c>
      <c r="CJ309" s="173"/>
      <c r="CK309" s="172" t="e">
        <v>#NAME?</v>
      </c>
      <c r="CL309" s="172" t="e">
        <v>#NAME?</v>
      </c>
      <c r="CM309" s="173" t="e">
        <f t="shared" si="155"/>
        <v>#NAME?</v>
      </c>
      <c r="CN309" s="172">
        <f t="shared" si="156"/>
        <v>24</v>
      </c>
      <c r="CO309" s="173">
        <f t="shared" si="141"/>
        <v>0</v>
      </c>
      <c r="CP309" s="174">
        <f t="shared" si="157"/>
        <v>5</v>
      </c>
      <c r="CQ309" s="172" t="e">
        <f t="shared" si="164"/>
        <v>#NAME?</v>
      </c>
      <c r="CR309" s="173"/>
      <c r="CS309" s="175" t="e">
        <f t="shared" si="158"/>
        <v>#NAME?</v>
      </c>
      <c r="CT309" s="173" t="e">
        <f t="shared" si="159"/>
        <v>#NAME?</v>
      </c>
      <c r="CU309" s="173" t="e">
        <f t="shared" si="160"/>
        <v>#NAME?</v>
      </c>
      <c r="CV309" s="172" t="e">
        <f t="shared" si="161"/>
        <v>#NAME?</v>
      </c>
      <c r="CW309" s="173" t="e">
        <v>#NAME?</v>
      </c>
      <c r="CX309" s="173" t="e">
        <f t="shared" si="162"/>
        <v>#NAME?</v>
      </c>
      <c r="CY309" s="176">
        <f t="shared" si="163"/>
        <v>0</v>
      </c>
      <c r="CZ309" s="181" t="e">
        <f t="shared" si="134"/>
        <v>#NAME?</v>
      </c>
      <c r="DA309" s="182" t="e">
        <f t="shared" si="135"/>
        <v>#NAME?</v>
      </c>
      <c r="DB309" s="183" t="e">
        <f t="shared" si="136"/>
        <v>#NAME?</v>
      </c>
      <c r="DF309" s="180" t="e">
        <f t="shared" si="165"/>
        <v>#NAME?</v>
      </c>
    </row>
    <row r="310" spans="1:110">
      <c r="A310" s="73" t="s">
        <v>6</v>
      </c>
      <c r="B310" s="60" t="s">
        <v>837</v>
      </c>
      <c r="C310" s="61" t="s">
        <v>838</v>
      </c>
      <c r="D310" s="62">
        <v>35441</v>
      </c>
      <c r="E310" s="64">
        <v>0</v>
      </c>
      <c r="F310" s="65">
        <v>42324</v>
      </c>
      <c r="G310" s="66" t="s">
        <v>112</v>
      </c>
      <c r="H310" s="66" t="s">
        <v>137</v>
      </c>
      <c r="I310" s="67" t="s">
        <v>122</v>
      </c>
      <c r="J310" s="67" t="s">
        <v>119</v>
      </c>
      <c r="K310" s="67">
        <v>0</v>
      </c>
      <c r="L310" s="67" t="s">
        <v>117</v>
      </c>
      <c r="M310" s="67">
        <v>1</v>
      </c>
      <c r="N310" s="67"/>
      <c r="O310" s="68" t="s">
        <v>118</v>
      </c>
      <c r="P310" s="69" t="s">
        <v>119</v>
      </c>
      <c r="Q310" s="69"/>
      <c r="R310" s="70">
        <v>0</v>
      </c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  <c r="AM310" s="70"/>
      <c r="AN310" s="70"/>
      <c r="AO310" s="70"/>
      <c r="AP310" s="70"/>
      <c r="AQ310" s="70"/>
      <c r="AR310" s="70"/>
      <c r="AS310" s="70"/>
      <c r="AT310" s="70"/>
      <c r="AU310" s="70"/>
      <c r="AV310" s="70"/>
      <c r="AW310" s="70"/>
      <c r="AX310" s="70"/>
      <c r="AY310" s="70"/>
      <c r="AZ310" s="70"/>
      <c r="BA310" s="70"/>
      <c r="BB310" s="155">
        <f t="shared" si="142"/>
        <v>18</v>
      </c>
      <c r="BC310" s="156">
        <v>18</v>
      </c>
      <c r="BD310" s="157">
        <f t="shared" si="143"/>
        <v>0</v>
      </c>
      <c r="BE310" s="155">
        <f t="shared" si="144"/>
        <v>0</v>
      </c>
      <c r="BF310" s="157">
        <f t="shared" si="145"/>
        <v>0</v>
      </c>
      <c r="BG310" s="155">
        <f t="shared" si="146"/>
        <v>0</v>
      </c>
      <c r="BH310" s="155"/>
      <c r="BI310" s="157">
        <f t="shared" si="137"/>
        <v>144</v>
      </c>
      <c r="BJ310" s="157"/>
      <c r="BK310" s="157"/>
      <c r="BL310" s="157"/>
      <c r="BM310" s="161" t="e">
        <v>#NAME?</v>
      </c>
      <c r="BN310" s="162" t="e">
        <f t="shared" si="147"/>
        <v>#NAME?</v>
      </c>
      <c r="BO310" s="163">
        <f t="shared" si="148"/>
        <v>0</v>
      </c>
      <c r="BP310" s="164" t="e">
        <f t="shared" si="149"/>
        <v>#NAME?</v>
      </c>
      <c r="BQ310" s="165" t="e">
        <v>#NAME?</v>
      </c>
      <c r="BR310" s="166"/>
      <c r="BS310" s="167" t="str">
        <f t="shared" si="150"/>
        <v xml:space="preserve"> </v>
      </c>
      <c r="BT310" s="168" t="str">
        <f t="shared" si="151"/>
        <v/>
      </c>
      <c r="BU310" s="168" t="str">
        <f t="shared" si="138"/>
        <v/>
      </c>
      <c r="BV310" s="168" t="str">
        <f t="shared" si="139"/>
        <v/>
      </c>
      <c r="BW310" s="169" t="str">
        <f t="shared" si="140"/>
        <v/>
      </c>
      <c r="BX310" s="165" t="e">
        <v>#NAME?</v>
      </c>
      <c r="BY310" s="157"/>
      <c r="BZ310" s="170" t="e">
        <v>#NAME?</v>
      </c>
      <c r="CA310" s="170" t="e">
        <v>#NAME?</v>
      </c>
      <c r="CB310" s="157"/>
      <c r="CC310" s="170" t="e">
        <v>#NAME?</v>
      </c>
      <c r="CD310" s="171" t="e">
        <f t="shared" si="152"/>
        <v>#NAME?</v>
      </c>
      <c r="CE310" s="157" t="e">
        <f t="shared" si="153"/>
        <v>#NAME?</v>
      </c>
      <c r="CF310" s="165" t="e">
        <f t="shared" si="154"/>
        <v>#NAME?</v>
      </c>
      <c r="CG310" s="172" t="e">
        <v>#NAME?</v>
      </c>
      <c r="CH310" s="172" t="e">
        <v>#NAME?</v>
      </c>
      <c r="CI310" s="173" t="e">
        <v>#NAME?</v>
      </c>
      <c r="CJ310" s="173"/>
      <c r="CK310" s="172" t="e">
        <v>#NAME?</v>
      </c>
      <c r="CL310" s="172" t="e">
        <v>#NAME?</v>
      </c>
      <c r="CM310" s="173" t="e">
        <f t="shared" si="155"/>
        <v>#NAME?</v>
      </c>
      <c r="CN310" s="172">
        <f t="shared" si="156"/>
        <v>24</v>
      </c>
      <c r="CO310" s="173">
        <f t="shared" si="141"/>
        <v>0</v>
      </c>
      <c r="CP310" s="174">
        <f t="shared" si="157"/>
        <v>5</v>
      </c>
      <c r="CQ310" s="172" t="e">
        <f t="shared" si="164"/>
        <v>#NAME?</v>
      </c>
      <c r="CR310" s="173"/>
      <c r="CS310" s="175" t="e">
        <f t="shared" si="158"/>
        <v>#NAME?</v>
      </c>
      <c r="CT310" s="173" t="e">
        <f t="shared" si="159"/>
        <v>#NAME?</v>
      </c>
      <c r="CU310" s="173" t="e">
        <f t="shared" si="160"/>
        <v>#NAME?</v>
      </c>
      <c r="CV310" s="172" t="e">
        <f t="shared" si="161"/>
        <v>#NAME?</v>
      </c>
      <c r="CW310" s="173" t="e">
        <v>#NAME?</v>
      </c>
      <c r="CX310" s="173" t="e">
        <f t="shared" si="162"/>
        <v>#NAME?</v>
      </c>
      <c r="CY310" s="176">
        <f t="shared" si="163"/>
        <v>0</v>
      </c>
      <c r="CZ310" s="181" t="e">
        <f t="shared" si="134"/>
        <v>#NAME?</v>
      </c>
      <c r="DA310" s="182" t="e">
        <f t="shared" si="135"/>
        <v>#NAME?</v>
      </c>
      <c r="DB310" s="183" t="e">
        <f t="shared" si="136"/>
        <v>#NAME?</v>
      </c>
      <c r="DF310" s="180" t="e">
        <f t="shared" si="165"/>
        <v>#NAME?</v>
      </c>
    </row>
    <row r="311" spans="1:110">
      <c r="A311" s="73" t="s">
        <v>6</v>
      </c>
      <c r="B311" s="60" t="s">
        <v>839</v>
      </c>
      <c r="C311" s="61" t="s">
        <v>840</v>
      </c>
      <c r="D311" s="62">
        <v>34460</v>
      </c>
      <c r="E311" s="64">
        <v>0</v>
      </c>
      <c r="F311" s="65">
        <v>42352</v>
      </c>
      <c r="G311" s="66" t="s">
        <v>583</v>
      </c>
      <c r="H311" s="66" t="s">
        <v>137</v>
      </c>
      <c r="I311" s="67" t="s">
        <v>122</v>
      </c>
      <c r="J311" s="67" t="s">
        <v>119</v>
      </c>
      <c r="K311" s="67">
        <v>0</v>
      </c>
      <c r="L311" s="67" t="s">
        <v>117</v>
      </c>
      <c r="M311" s="67">
        <v>1</v>
      </c>
      <c r="N311" s="67"/>
      <c r="O311" s="68" t="s">
        <v>118</v>
      </c>
      <c r="P311" s="69" t="s">
        <v>119</v>
      </c>
      <c r="Q311" s="69"/>
      <c r="R311" s="70">
        <v>0</v>
      </c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S311" s="70"/>
      <c r="AT311" s="70"/>
      <c r="AU311" s="70"/>
      <c r="AV311" s="70"/>
      <c r="AW311" s="70"/>
      <c r="AX311" s="70"/>
      <c r="AY311" s="70"/>
      <c r="AZ311" s="70"/>
      <c r="BA311" s="70"/>
      <c r="BB311" s="155">
        <f t="shared" si="142"/>
        <v>12</v>
      </c>
      <c r="BC311" s="156">
        <v>12</v>
      </c>
      <c r="BD311" s="157">
        <f t="shared" si="143"/>
        <v>0</v>
      </c>
      <c r="BE311" s="155">
        <f t="shared" si="144"/>
        <v>0</v>
      </c>
      <c r="BF311" s="157">
        <f t="shared" si="145"/>
        <v>0</v>
      </c>
      <c r="BG311" s="155">
        <f t="shared" si="146"/>
        <v>0</v>
      </c>
      <c r="BH311" s="155"/>
      <c r="BI311" s="157">
        <f t="shared" si="137"/>
        <v>96</v>
      </c>
      <c r="BJ311" s="157"/>
      <c r="BK311" s="157"/>
      <c r="BL311" s="157"/>
      <c r="BM311" s="161" t="e">
        <v>#NAME?</v>
      </c>
      <c r="BN311" s="162" t="e">
        <f t="shared" si="147"/>
        <v>#NAME?</v>
      </c>
      <c r="BO311" s="163">
        <f t="shared" si="148"/>
        <v>0</v>
      </c>
      <c r="BP311" s="164" t="e">
        <f t="shared" si="149"/>
        <v>#NAME?</v>
      </c>
      <c r="BQ311" s="165" t="e">
        <v>#NAME?</v>
      </c>
      <c r="BR311" s="166"/>
      <c r="BS311" s="167" t="str">
        <f t="shared" si="150"/>
        <v xml:space="preserve"> </v>
      </c>
      <c r="BT311" s="168" t="str">
        <f t="shared" si="151"/>
        <v/>
      </c>
      <c r="BU311" s="168" t="str">
        <f t="shared" si="138"/>
        <v/>
      </c>
      <c r="BV311" s="168" t="str">
        <f t="shared" si="139"/>
        <v/>
      </c>
      <c r="BW311" s="169" t="str">
        <f t="shared" si="140"/>
        <v/>
      </c>
      <c r="BX311" s="165" t="e">
        <v>#NAME?</v>
      </c>
      <c r="BY311" s="157"/>
      <c r="BZ311" s="170" t="e">
        <v>#NAME?</v>
      </c>
      <c r="CA311" s="170" t="e">
        <v>#NAME?</v>
      </c>
      <c r="CB311" s="157"/>
      <c r="CC311" s="170" t="e">
        <v>#NAME?</v>
      </c>
      <c r="CD311" s="171" t="e">
        <f t="shared" si="152"/>
        <v>#NAME?</v>
      </c>
      <c r="CE311" s="157" t="e">
        <f t="shared" si="153"/>
        <v>#NAME?</v>
      </c>
      <c r="CF311" s="165" t="e">
        <f t="shared" si="154"/>
        <v>#NAME?</v>
      </c>
      <c r="CG311" s="172" t="e">
        <v>#NAME?</v>
      </c>
      <c r="CH311" s="172" t="e">
        <v>#NAME?</v>
      </c>
      <c r="CI311" s="173" t="e">
        <v>#NAME?</v>
      </c>
      <c r="CJ311" s="173"/>
      <c r="CK311" s="172" t="e">
        <v>#NAME?</v>
      </c>
      <c r="CL311" s="172" t="e">
        <v>#NAME?</v>
      </c>
      <c r="CM311" s="173" t="e">
        <f t="shared" si="155"/>
        <v>#NAME?</v>
      </c>
      <c r="CN311" s="172">
        <f t="shared" si="156"/>
        <v>16</v>
      </c>
      <c r="CO311" s="173">
        <f t="shared" si="141"/>
        <v>0</v>
      </c>
      <c r="CP311" s="174">
        <f t="shared" si="157"/>
        <v>5</v>
      </c>
      <c r="CQ311" s="172" t="e">
        <f t="shared" si="164"/>
        <v>#NAME?</v>
      </c>
      <c r="CR311" s="173"/>
      <c r="CS311" s="175" t="e">
        <f t="shared" si="158"/>
        <v>#NAME?</v>
      </c>
      <c r="CT311" s="173" t="e">
        <f t="shared" si="159"/>
        <v>#NAME?</v>
      </c>
      <c r="CU311" s="173" t="e">
        <f t="shared" si="160"/>
        <v>#NAME?</v>
      </c>
      <c r="CV311" s="172" t="e">
        <f t="shared" si="161"/>
        <v>#NAME?</v>
      </c>
      <c r="CW311" s="173" t="e">
        <v>#NAME?</v>
      </c>
      <c r="CX311" s="173" t="e">
        <f t="shared" si="162"/>
        <v>#NAME?</v>
      </c>
      <c r="CY311" s="176">
        <f t="shared" si="163"/>
        <v>0</v>
      </c>
      <c r="CZ311" s="181" t="e">
        <f t="shared" si="134"/>
        <v>#NAME?</v>
      </c>
      <c r="DA311" s="182" t="e">
        <f t="shared" si="135"/>
        <v>#NAME?</v>
      </c>
      <c r="DB311" s="183" t="e">
        <f t="shared" si="136"/>
        <v>#NAME?</v>
      </c>
      <c r="DF311" s="180" t="e">
        <f t="shared" si="165"/>
        <v>#NAME?</v>
      </c>
    </row>
    <row r="312" spans="1:110">
      <c r="A312" s="73" t="s">
        <v>6</v>
      </c>
      <c r="B312" s="60" t="s">
        <v>841</v>
      </c>
      <c r="C312" s="61" t="s">
        <v>842</v>
      </c>
      <c r="D312" s="62">
        <v>31874</v>
      </c>
      <c r="E312" s="64">
        <v>0</v>
      </c>
      <c r="F312" s="65">
        <v>42352</v>
      </c>
      <c r="G312" s="66" t="s">
        <v>583</v>
      </c>
      <c r="H312" s="66" t="s">
        <v>137</v>
      </c>
      <c r="I312" s="67" t="s">
        <v>128</v>
      </c>
      <c r="J312" s="67" t="s">
        <v>115</v>
      </c>
      <c r="K312" s="67" t="s">
        <v>843</v>
      </c>
      <c r="L312" s="67" t="s">
        <v>117</v>
      </c>
      <c r="M312" s="67">
        <v>1</v>
      </c>
      <c r="N312" s="67"/>
      <c r="O312" s="68" t="s">
        <v>118</v>
      </c>
      <c r="P312" s="69" t="s">
        <v>119</v>
      </c>
      <c r="Q312" s="69"/>
      <c r="R312" s="70">
        <v>0</v>
      </c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S312" s="70"/>
      <c r="AT312" s="70"/>
      <c r="AU312" s="70"/>
      <c r="AV312" s="70"/>
      <c r="AW312" s="70"/>
      <c r="AX312" s="70"/>
      <c r="AY312" s="70"/>
      <c r="AZ312" s="70"/>
      <c r="BA312" s="70"/>
      <c r="BB312" s="155">
        <f t="shared" si="142"/>
        <v>8</v>
      </c>
      <c r="BC312" s="156">
        <v>8</v>
      </c>
      <c r="BD312" s="157">
        <f t="shared" si="143"/>
        <v>0</v>
      </c>
      <c r="BE312" s="155">
        <f t="shared" si="144"/>
        <v>0</v>
      </c>
      <c r="BF312" s="157">
        <f t="shared" si="145"/>
        <v>0</v>
      </c>
      <c r="BG312" s="155">
        <f t="shared" si="146"/>
        <v>0</v>
      </c>
      <c r="BH312" s="155"/>
      <c r="BI312" s="157">
        <f t="shared" si="137"/>
        <v>64</v>
      </c>
      <c r="BJ312" s="157"/>
      <c r="BK312" s="157"/>
      <c r="BL312" s="157"/>
      <c r="BM312" s="161" t="e">
        <v>#NAME?</v>
      </c>
      <c r="BN312" s="162" t="e">
        <f t="shared" si="147"/>
        <v>#NAME?</v>
      </c>
      <c r="BO312" s="163">
        <f t="shared" si="148"/>
        <v>0</v>
      </c>
      <c r="BP312" s="164" t="e">
        <f t="shared" si="149"/>
        <v>#NAME?</v>
      </c>
      <c r="BQ312" s="165" t="e">
        <v>#NAME?</v>
      </c>
      <c r="BR312" s="166"/>
      <c r="BS312" s="167" t="str">
        <f t="shared" si="150"/>
        <v xml:space="preserve"> </v>
      </c>
      <c r="BT312" s="168" t="str">
        <f t="shared" si="151"/>
        <v/>
      </c>
      <c r="BU312" s="168" t="str">
        <f t="shared" si="138"/>
        <v/>
      </c>
      <c r="BV312" s="168" t="str">
        <f t="shared" si="139"/>
        <v/>
      </c>
      <c r="BW312" s="169" t="str">
        <f t="shared" si="140"/>
        <v/>
      </c>
      <c r="BX312" s="165" t="e">
        <v>#NAME?</v>
      </c>
      <c r="BY312" s="157"/>
      <c r="BZ312" s="170" t="e">
        <v>#NAME?</v>
      </c>
      <c r="CA312" s="170" t="e">
        <v>#NAME?</v>
      </c>
      <c r="CB312" s="157"/>
      <c r="CC312" s="170" t="e">
        <v>#NAME?</v>
      </c>
      <c r="CD312" s="171" t="e">
        <f t="shared" si="152"/>
        <v>#NAME?</v>
      </c>
      <c r="CE312" s="157" t="e">
        <f t="shared" si="153"/>
        <v>#NAME?</v>
      </c>
      <c r="CF312" s="165" t="e">
        <f t="shared" si="154"/>
        <v>#NAME?</v>
      </c>
      <c r="CG312" s="172" t="e">
        <v>#NAME?</v>
      </c>
      <c r="CH312" s="172" t="e">
        <v>#NAME?</v>
      </c>
      <c r="CI312" s="173" t="e">
        <v>#NAME?</v>
      </c>
      <c r="CJ312" s="173"/>
      <c r="CK312" s="172" t="e">
        <v>#NAME?</v>
      </c>
      <c r="CL312" s="172" t="e">
        <v>#NAME?</v>
      </c>
      <c r="CM312" s="173" t="e">
        <f t="shared" si="155"/>
        <v>#NAME?</v>
      </c>
      <c r="CN312" s="172">
        <f t="shared" si="156"/>
        <v>10.666666666666666</v>
      </c>
      <c r="CO312" s="173">
        <f t="shared" si="141"/>
        <v>0</v>
      </c>
      <c r="CP312" s="174">
        <f t="shared" si="157"/>
        <v>5</v>
      </c>
      <c r="CQ312" s="172" t="e">
        <f t="shared" si="164"/>
        <v>#NAME?</v>
      </c>
      <c r="CR312" s="173"/>
      <c r="CS312" s="175" t="e">
        <f t="shared" si="158"/>
        <v>#NAME?</v>
      </c>
      <c r="CT312" s="173" t="e">
        <f t="shared" si="159"/>
        <v>#NAME?</v>
      </c>
      <c r="CU312" s="173" t="e">
        <f t="shared" si="160"/>
        <v>#NAME?</v>
      </c>
      <c r="CV312" s="172" t="e">
        <f t="shared" si="161"/>
        <v>#NAME?</v>
      </c>
      <c r="CW312" s="173" t="e">
        <v>#NAME?</v>
      </c>
      <c r="CX312" s="173" t="e">
        <f t="shared" si="162"/>
        <v>#NAME?</v>
      </c>
      <c r="CY312" s="176">
        <f t="shared" si="163"/>
        <v>0</v>
      </c>
      <c r="CZ312" s="181" t="e">
        <f t="shared" si="134"/>
        <v>#NAME?</v>
      </c>
      <c r="DA312" s="182" t="e">
        <f t="shared" si="135"/>
        <v>#NAME?</v>
      </c>
      <c r="DB312" s="183" t="e">
        <f t="shared" si="136"/>
        <v>#NAME?</v>
      </c>
      <c r="DF312" s="180" t="e">
        <f t="shared" si="165"/>
        <v>#NAME?</v>
      </c>
    </row>
    <row r="313" spans="1:110">
      <c r="A313" s="73" t="s">
        <v>6</v>
      </c>
      <c r="B313" s="60" t="s">
        <v>844</v>
      </c>
      <c r="C313" s="61" t="s">
        <v>845</v>
      </c>
      <c r="D313" s="62">
        <v>34193</v>
      </c>
      <c r="E313" s="64">
        <v>0</v>
      </c>
      <c r="F313" s="65">
        <v>42324</v>
      </c>
      <c r="G313" s="66" t="s">
        <v>112</v>
      </c>
      <c r="H313" s="66" t="s">
        <v>137</v>
      </c>
      <c r="I313" s="67" t="s">
        <v>169</v>
      </c>
      <c r="J313" s="67" t="s">
        <v>115</v>
      </c>
      <c r="K313" s="67" t="s">
        <v>846</v>
      </c>
      <c r="L313" s="67" t="s">
        <v>117</v>
      </c>
      <c r="M313" s="67">
        <v>1</v>
      </c>
      <c r="N313" s="67"/>
      <c r="O313" s="68" t="s">
        <v>118</v>
      </c>
      <c r="P313" s="69" t="s">
        <v>119</v>
      </c>
      <c r="Q313" s="69"/>
      <c r="R313" s="70">
        <v>0</v>
      </c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S313" s="70"/>
      <c r="AT313" s="70"/>
      <c r="AU313" s="70"/>
      <c r="AV313" s="70"/>
      <c r="AW313" s="70"/>
      <c r="AX313" s="70"/>
      <c r="AY313" s="70"/>
      <c r="AZ313" s="70"/>
      <c r="BA313" s="70"/>
      <c r="BB313" s="155">
        <f t="shared" si="142"/>
        <v>24</v>
      </c>
      <c r="BC313" s="156">
        <v>24</v>
      </c>
      <c r="BD313" s="157">
        <f t="shared" si="143"/>
        <v>0</v>
      </c>
      <c r="BE313" s="155">
        <f t="shared" si="144"/>
        <v>0</v>
      </c>
      <c r="BF313" s="157">
        <f t="shared" si="145"/>
        <v>0</v>
      </c>
      <c r="BG313" s="155">
        <f t="shared" si="146"/>
        <v>0</v>
      </c>
      <c r="BH313" s="155"/>
      <c r="BI313" s="157">
        <f t="shared" si="137"/>
        <v>192</v>
      </c>
      <c r="BJ313" s="157"/>
      <c r="BK313" s="157"/>
      <c r="BL313" s="157"/>
      <c r="BM313" s="161" t="e">
        <v>#NAME?</v>
      </c>
      <c r="BN313" s="162" t="e">
        <f t="shared" si="147"/>
        <v>#NAME?</v>
      </c>
      <c r="BO313" s="163">
        <f t="shared" si="148"/>
        <v>0</v>
      </c>
      <c r="BP313" s="164" t="e">
        <f t="shared" si="149"/>
        <v>#NAME?</v>
      </c>
      <c r="BQ313" s="165" t="e">
        <v>#NAME?</v>
      </c>
      <c r="BR313" s="166"/>
      <c r="BS313" s="167" t="str">
        <f t="shared" si="150"/>
        <v xml:space="preserve"> </v>
      </c>
      <c r="BT313" s="168" t="str">
        <f t="shared" si="151"/>
        <v/>
      </c>
      <c r="BU313" s="168" t="str">
        <f t="shared" si="138"/>
        <v/>
      </c>
      <c r="BV313" s="168" t="str">
        <f t="shared" si="139"/>
        <v/>
      </c>
      <c r="BW313" s="169" t="str">
        <f t="shared" si="140"/>
        <v/>
      </c>
      <c r="BX313" s="165" t="e">
        <v>#NAME?</v>
      </c>
      <c r="BY313" s="157"/>
      <c r="BZ313" s="170" t="e">
        <v>#NAME?</v>
      </c>
      <c r="CA313" s="170" t="e">
        <v>#NAME?</v>
      </c>
      <c r="CB313" s="157"/>
      <c r="CC313" s="170" t="e">
        <v>#NAME?</v>
      </c>
      <c r="CD313" s="171" t="e">
        <f t="shared" si="152"/>
        <v>#NAME?</v>
      </c>
      <c r="CE313" s="157" t="e">
        <f t="shared" si="153"/>
        <v>#NAME?</v>
      </c>
      <c r="CF313" s="165" t="e">
        <f t="shared" si="154"/>
        <v>#NAME?</v>
      </c>
      <c r="CG313" s="172" t="e">
        <v>#NAME?</v>
      </c>
      <c r="CH313" s="172" t="e">
        <v>#NAME?</v>
      </c>
      <c r="CI313" s="173" t="e">
        <v>#NAME?</v>
      </c>
      <c r="CJ313" s="173"/>
      <c r="CK313" s="172" t="e">
        <v>#NAME?</v>
      </c>
      <c r="CL313" s="172" t="e">
        <v>#NAME?</v>
      </c>
      <c r="CM313" s="173" t="e">
        <f t="shared" si="155"/>
        <v>#NAME?</v>
      </c>
      <c r="CN313" s="172">
        <f t="shared" si="156"/>
        <v>32</v>
      </c>
      <c r="CO313" s="173">
        <f t="shared" si="141"/>
        <v>0</v>
      </c>
      <c r="CP313" s="174">
        <f t="shared" si="157"/>
        <v>5</v>
      </c>
      <c r="CQ313" s="172" t="e">
        <f t="shared" si="164"/>
        <v>#NAME?</v>
      </c>
      <c r="CR313" s="173"/>
      <c r="CS313" s="175" t="e">
        <f t="shared" si="158"/>
        <v>#NAME?</v>
      </c>
      <c r="CT313" s="173" t="e">
        <f t="shared" si="159"/>
        <v>#NAME?</v>
      </c>
      <c r="CU313" s="173" t="e">
        <f t="shared" si="160"/>
        <v>#NAME?</v>
      </c>
      <c r="CV313" s="172" t="e">
        <f t="shared" si="161"/>
        <v>#NAME?</v>
      </c>
      <c r="CW313" s="173" t="e">
        <v>#NAME?</v>
      </c>
      <c r="CX313" s="173" t="e">
        <f t="shared" si="162"/>
        <v>#NAME?</v>
      </c>
      <c r="CY313" s="176">
        <f t="shared" si="163"/>
        <v>0</v>
      </c>
      <c r="CZ313" s="181" t="e">
        <f t="shared" si="134"/>
        <v>#NAME?</v>
      </c>
      <c r="DA313" s="182" t="e">
        <f t="shared" si="135"/>
        <v>#NAME?</v>
      </c>
      <c r="DB313" s="183" t="e">
        <f t="shared" si="136"/>
        <v>#NAME?</v>
      </c>
      <c r="DF313" s="180" t="e">
        <f t="shared" si="165"/>
        <v>#NAME?</v>
      </c>
    </row>
    <row r="314" spans="1:110">
      <c r="A314" s="73" t="s">
        <v>6</v>
      </c>
      <c r="B314" s="60" t="s">
        <v>847</v>
      </c>
      <c r="C314" s="61" t="s">
        <v>848</v>
      </c>
      <c r="D314" s="62">
        <v>32046</v>
      </c>
      <c r="E314" s="64">
        <v>0</v>
      </c>
      <c r="F314" s="65">
        <v>42317</v>
      </c>
      <c r="G314" s="66" t="s">
        <v>112</v>
      </c>
      <c r="H314" s="66" t="s">
        <v>137</v>
      </c>
      <c r="I314" s="67" t="s">
        <v>114</v>
      </c>
      <c r="J314" s="67" t="s">
        <v>115</v>
      </c>
      <c r="K314" s="67" t="s">
        <v>849</v>
      </c>
      <c r="L314" s="67" t="s">
        <v>117</v>
      </c>
      <c r="M314" s="67">
        <v>1</v>
      </c>
      <c r="N314" s="67"/>
      <c r="O314" s="68" t="s">
        <v>118</v>
      </c>
      <c r="P314" s="69" t="s">
        <v>119</v>
      </c>
      <c r="Q314" s="69"/>
      <c r="R314" s="70">
        <v>0</v>
      </c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70"/>
      <c r="AO314" s="70"/>
      <c r="AP314" s="70"/>
      <c r="AQ314" s="70"/>
      <c r="AR314" s="70"/>
      <c r="AS314" s="70"/>
      <c r="AT314" s="70"/>
      <c r="AU314" s="70"/>
      <c r="AV314" s="70"/>
      <c r="AW314" s="70"/>
      <c r="AX314" s="70"/>
      <c r="AY314" s="70"/>
      <c r="AZ314" s="70"/>
      <c r="BA314" s="70"/>
      <c r="BB314" s="155">
        <f t="shared" si="142"/>
        <v>24</v>
      </c>
      <c r="BC314" s="156">
        <v>24</v>
      </c>
      <c r="BD314" s="157">
        <f t="shared" si="143"/>
        <v>0</v>
      </c>
      <c r="BE314" s="155">
        <f t="shared" si="144"/>
        <v>0</v>
      </c>
      <c r="BF314" s="157">
        <f t="shared" si="145"/>
        <v>0</v>
      </c>
      <c r="BG314" s="155">
        <f t="shared" si="146"/>
        <v>0</v>
      </c>
      <c r="BH314" s="155"/>
      <c r="BI314" s="157">
        <f t="shared" si="137"/>
        <v>192</v>
      </c>
      <c r="BJ314" s="157"/>
      <c r="BK314" s="157"/>
      <c r="BL314" s="157"/>
      <c r="BM314" s="161" t="e">
        <v>#NAME?</v>
      </c>
      <c r="BN314" s="162" t="e">
        <f t="shared" si="147"/>
        <v>#NAME?</v>
      </c>
      <c r="BO314" s="163">
        <f t="shared" si="148"/>
        <v>0</v>
      </c>
      <c r="BP314" s="164" t="e">
        <f t="shared" si="149"/>
        <v>#NAME?</v>
      </c>
      <c r="BQ314" s="165" t="e">
        <v>#NAME?</v>
      </c>
      <c r="BR314" s="166"/>
      <c r="BS314" s="167" t="str">
        <f t="shared" si="150"/>
        <v xml:space="preserve"> </v>
      </c>
      <c r="BT314" s="168" t="str">
        <f t="shared" si="151"/>
        <v/>
      </c>
      <c r="BU314" s="168" t="str">
        <f t="shared" si="138"/>
        <v/>
      </c>
      <c r="BV314" s="168" t="str">
        <f t="shared" si="139"/>
        <v/>
      </c>
      <c r="BW314" s="169" t="str">
        <f t="shared" si="140"/>
        <v/>
      </c>
      <c r="BX314" s="165" t="e">
        <v>#NAME?</v>
      </c>
      <c r="BY314" s="157"/>
      <c r="BZ314" s="170" t="e">
        <v>#NAME?</v>
      </c>
      <c r="CA314" s="170" t="e">
        <v>#NAME?</v>
      </c>
      <c r="CB314" s="157"/>
      <c r="CC314" s="170" t="e">
        <v>#NAME?</v>
      </c>
      <c r="CD314" s="171" t="e">
        <f t="shared" si="152"/>
        <v>#NAME?</v>
      </c>
      <c r="CE314" s="157" t="e">
        <f t="shared" si="153"/>
        <v>#NAME?</v>
      </c>
      <c r="CF314" s="165" t="e">
        <f t="shared" si="154"/>
        <v>#NAME?</v>
      </c>
      <c r="CG314" s="172" t="e">
        <v>#NAME?</v>
      </c>
      <c r="CH314" s="172" t="e">
        <v>#NAME?</v>
      </c>
      <c r="CI314" s="173" t="e">
        <v>#NAME?</v>
      </c>
      <c r="CJ314" s="173"/>
      <c r="CK314" s="172" t="e">
        <v>#NAME?</v>
      </c>
      <c r="CL314" s="172" t="e">
        <v>#NAME?</v>
      </c>
      <c r="CM314" s="173" t="e">
        <f t="shared" si="155"/>
        <v>#NAME?</v>
      </c>
      <c r="CN314" s="172">
        <f t="shared" si="156"/>
        <v>32</v>
      </c>
      <c r="CO314" s="173">
        <f t="shared" si="141"/>
        <v>0</v>
      </c>
      <c r="CP314" s="174">
        <f t="shared" si="157"/>
        <v>5</v>
      </c>
      <c r="CQ314" s="172" t="e">
        <f t="shared" si="164"/>
        <v>#NAME?</v>
      </c>
      <c r="CR314" s="173"/>
      <c r="CS314" s="175" t="e">
        <f t="shared" si="158"/>
        <v>#NAME?</v>
      </c>
      <c r="CT314" s="173" t="e">
        <f t="shared" si="159"/>
        <v>#NAME?</v>
      </c>
      <c r="CU314" s="173" t="e">
        <f t="shared" si="160"/>
        <v>#NAME?</v>
      </c>
      <c r="CV314" s="172" t="e">
        <f t="shared" si="161"/>
        <v>#NAME?</v>
      </c>
      <c r="CW314" s="173" t="e">
        <v>#NAME?</v>
      </c>
      <c r="CX314" s="173" t="e">
        <f t="shared" si="162"/>
        <v>#NAME?</v>
      </c>
      <c r="CY314" s="176">
        <f t="shared" si="163"/>
        <v>0</v>
      </c>
      <c r="CZ314" s="181" t="e">
        <f t="shared" si="134"/>
        <v>#NAME?</v>
      </c>
      <c r="DA314" s="182" t="e">
        <f t="shared" si="135"/>
        <v>#NAME?</v>
      </c>
      <c r="DB314" s="183" t="e">
        <f t="shared" si="136"/>
        <v>#NAME?</v>
      </c>
      <c r="DF314" s="180" t="e">
        <f t="shared" si="165"/>
        <v>#NAME?</v>
      </c>
    </row>
    <row r="315" spans="1:110">
      <c r="A315" s="73" t="s">
        <v>6</v>
      </c>
      <c r="B315" s="60" t="s">
        <v>850</v>
      </c>
      <c r="C315" s="61" t="s">
        <v>851</v>
      </c>
      <c r="D315" s="62">
        <v>31199</v>
      </c>
      <c r="E315" s="64">
        <v>0</v>
      </c>
      <c r="F315" s="65">
        <v>42352</v>
      </c>
      <c r="G315" s="66" t="s">
        <v>583</v>
      </c>
      <c r="H315" s="66" t="s">
        <v>137</v>
      </c>
      <c r="I315" s="67" t="s">
        <v>122</v>
      </c>
      <c r="J315" s="67" t="s">
        <v>119</v>
      </c>
      <c r="K315" s="67">
        <v>0</v>
      </c>
      <c r="L315" s="67" t="s">
        <v>117</v>
      </c>
      <c r="M315" s="67">
        <v>1</v>
      </c>
      <c r="N315" s="67"/>
      <c r="O315" s="68" t="s">
        <v>118</v>
      </c>
      <c r="P315" s="69" t="s">
        <v>119</v>
      </c>
      <c r="Q315" s="69"/>
      <c r="R315" s="70">
        <v>0</v>
      </c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  <c r="AM315" s="70"/>
      <c r="AN315" s="70"/>
      <c r="AO315" s="70"/>
      <c r="AP315" s="70"/>
      <c r="AQ315" s="70"/>
      <c r="AR315" s="70"/>
      <c r="AS315" s="70"/>
      <c r="AT315" s="70"/>
      <c r="AU315" s="70"/>
      <c r="AV315" s="70"/>
      <c r="AW315" s="70"/>
      <c r="AX315" s="70"/>
      <c r="AY315" s="70"/>
      <c r="AZ315" s="70"/>
      <c r="BA315" s="70"/>
      <c r="BB315" s="155">
        <f t="shared" si="142"/>
        <v>18</v>
      </c>
      <c r="BC315" s="156">
        <v>18</v>
      </c>
      <c r="BD315" s="157">
        <f t="shared" si="143"/>
        <v>0</v>
      </c>
      <c r="BE315" s="155">
        <f t="shared" si="144"/>
        <v>0</v>
      </c>
      <c r="BF315" s="157">
        <f t="shared" si="145"/>
        <v>0</v>
      </c>
      <c r="BG315" s="155">
        <f t="shared" si="146"/>
        <v>0</v>
      </c>
      <c r="BH315" s="155"/>
      <c r="BI315" s="157">
        <f t="shared" si="137"/>
        <v>144</v>
      </c>
      <c r="BJ315" s="157"/>
      <c r="BK315" s="157"/>
      <c r="BL315" s="157"/>
      <c r="BM315" s="161" t="e">
        <v>#NAME?</v>
      </c>
      <c r="BN315" s="162" t="e">
        <f t="shared" si="147"/>
        <v>#NAME?</v>
      </c>
      <c r="BO315" s="163">
        <f t="shared" si="148"/>
        <v>0</v>
      </c>
      <c r="BP315" s="164" t="e">
        <f t="shared" si="149"/>
        <v>#NAME?</v>
      </c>
      <c r="BQ315" s="165" t="e">
        <v>#NAME?</v>
      </c>
      <c r="BR315" s="166"/>
      <c r="BS315" s="167" t="str">
        <f t="shared" si="150"/>
        <v xml:space="preserve"> </v>
      </c>
      <c r="BT315" s="168" t="str">
        <f t="shared" si="151"/>
        <v/>
      </c>
      <c r="BU315" s="168" t="str">
        <f t="shared" si="138"/>
        <v/>
      </c>
      <c r="BV315" s="168" t="str">
        <f t="shared" si="139"/>
        <v/>
      </c>
      <c r="BW315" s="169" t="str">
        <f t="shared" si="140"/>
        <v/>
      </c>
      <c r="BX315" s="165" t="e">
        <v>#NAME?</v>
      </c>
      <c r="BY315" s="157"/>
      <c r="BZ315" s="170" t="e">
        <v>#NAME?</v>
      </c>
      <c r="CA315" s="170" t="e">
        <v>#NAME?</v>
      </c>
      <c r="CB315" s="157"/>
      <c r="CC315" s="170" t="e">
        <v>#NAME?</v>
      </c>
      <c r="CD315" s="171" t="e">
        <f t="shared" si="152"/>
        <v>#NAME?</v>
      </c>
      <c r="CE315" s="157" t="e">
        <f t="shared" si="153"/>
        <v>#NAME?</v>
      </c>
      <c r="CF315" s="165" t="e">
        <f t="shared" si="154"/>
        <v>#NAME?</v>
      </c>
      <c r="CG315" s="172" t="e">
        <v>#NAME?</v>
      </c>
      <c r="CH315" s="172" t="e">
        <v>#NAME?</v>
      </c>
      <c r="CI315" s="173" t="e">
        <v>#NAME?</v>
      </c>
      <c r="CJ315" s="173"/>
      <c r="CK315" s="172" t="e">
        <v>#NAME?</v>
      </c>
      <c r="CL315" s="172" t="e">
        <v>#NAME?</v>
      </c>
      <c r="CM315" s="173" t="e">
        <f t="shared" si="155"/>
        <v>#NAME?</v>
      </c>
      <c r="CN315" s="172">
        <f t="shared" si="156"/>
        <v>24</v>
      </c>
      <c r="CO315" s="173">
        <f t="shared" si="141"/>
        <v>0</v>
      </c>
      <c r="CP315" s="174">
        <f t="shared" si="157"/>
        <v>5</v>
      </c>
      <c r="CQ315" s="172" t="e">
        <f t="shared" si="164"/>
        <v>#NAME?</v>
      </c>
      <c r="CR315" s="173"/>
      <c r="CS315" s="175" t="e">
        <f t="shared" si="158"/>
        <v>#NAME?</v>
      </c>
      <c r="CT315" s="173" t="e">
        <f t="shared" si="159"/>
        <v>#NAME?</v>
      </c>
      <c r="CU315" s="173" t="e">
        <f t="shared" si="160"/>
        <v>#NAME?</v>
      </c>
      <c r="CV315" s="172" t="e">
        <f t="shared" si="161"/>
        <v>#NAME?</v>
      </c>
      <c r="CW315" s="173" t="e">
        <v>#NAME?</v>
      </c>
      <c r="CX315" s="173" t="e">
        <f t="shared" si="162"/>
        <v>#NAME?</v>
      </c>
      <c r="CY315" s="176">
        <f t="shared" si="163"/>
        <v>0</v>
      </c>
      <c r="CZ315" s="181" t="e">
        <f t="shared" si="134"/>
        <v>#NAME?</v>
      </c>
      <c r="DA315" s="182" t="e">
        <f t="shared" si="135"/>
        <v>#NAME?</v>
      </c>
      <c r="DB315" s="183" t="e">
        <f t="shared" si="136"/>
        <v>#NAME?</v>
      </c>
      <c r="DF315" s="180" t="e">
        <f t="shared" si="165"/>
        <v>#NAME?</v>
      </c>
    </row>
    <row r="316" spans="1:110">
      <c r="A316" s="73" t="s">
        <v>6</v>
      </c>
      <c r="B316" s="60" t="s">
        <v>852</v>
      </c>
      <c r="C316" s="61" t="s">
        <v>853</v>
      </c>
      <c r="D316" s="62">
        <v>26368</v>
      </c>
      <c r="E316" s="64">
        <v>0</v>
      </c>
      <c r="F316" s="65">
        <v>42338</v>
      </c>
      <c r="G316" s="66" t="s">
        <v>112</v>
      </c>
      <c r="H316" s="66" t="s">
        <v>137</v>
      </c>
      <c r="I316" s="67" t="s">
        <v>122</v>
      </c>
      <c r="J316" s="67" t="s">
        <v>119</v>
      </c>
      <c r="K316" s="67">
        <v>0</v>
      </c>
      <c r="L316" s="67" t="s">
        <v>117</v>
      </c>
      <c r="M316" s="67">
        <v>1</v>
      </c>
      <c r="N316" s="67"/>
      <c r="O316" s="68" t="s">
        <v>118</v>
      </c>
      <c r="P316" s="69" t="s">
        <v>119</v>
      </c>
      <c r="Q316" s="69"/>
      <c r="R316" s="70">
        <v>0</v>
      </c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70"/>
      <c r="AG316" s="70"/>
      <c r="AH316" s="70"/>
      <c r="AI316" s="70"/>
      <c r="AJ316" s="70"/>
      <c r="AK316" s="70"/>
      <c r="AL316" s="70"/>
      <c r="AM316" s="70"/>
      <c r="AN316" s="70"/>
      <c r="AO316" s="70"/>
      <c r="AP316" s="70"/>
      <c r="AQ316" s="70"/>
      <c r="AR316" s="70"/>
      <c r="AS316" s="70"/>
      <c r="AT316" s="70"/>
      <c r="AU316" s="70"/>
      <c r="AV316" s="70"/>
      <c r="AW316" s="70"/>
      <c r="AX316" s="70"/>
      <c r="AY316" s="70"/>
      <c r="AZ316" s="70"/>
      <c r="BA316" s="70"/>
      <c r="BB316" s="155">
        <f t="shared" si="142"/>
        <v>24</v>
      </c>
      <c r="BC316" s="156">
        <v>24</v>
      </c>
      <c r="BD316" s="157">
        <f t="shared" si="143"/>
        <v>0</v>
      </c>
      <c r="BE316" s="155">
        <f t="shared" si="144"/>
        <v>0</v>
      </c>
      <c r="BF316" s="157">
        <f t="shared" si="145"/>
        <v>0</v>
      </c>
      <c r="BG316" s="155">
        <f t="shared" si="146"/>
        <v>0</v>
      </c>
      <c r="BH316" s="155"/>
      <c r="BI316" s="157">
        <f t="shared" si="137"/>
        <v>192</v>
      </c>
      <c r="BJ316" s="157"/>
      <c r="BK316" s="157"/>
      <c r="BL316" s="157"/>
      <c r="BM316" s="161" t="e">
        <v>#NAME?</v>
      </c>
      <c r="BN316" s="162" t="e">
        <f t="shared" si="147"/>
        <v>#NAME?</v>
      </c>
      <c r="BO316" s="163">
        <f t="shared" si="148"/>
        <v>0</v>
      </c>
      <c r="BP316" s="164" t="e">
        <f t="shared" si="149"/>
        <v>#NAME?</v>
      </c>
      <c r="BQ316" s="165" t="e">
        <v>#NAME?</v>
      </c>
      <c r="BR316" s="166"/>
      <c r="BS316" s="167" t="str">
        <f t="shared" si="150"/>
        <v xml:space="preserve"> </v>
      </c>
      <c r="BT316" s="168" t="str">
        <f t="shared" si="151"/>
        <v/>
      </c>
      <c r="BU316" s="168" t="str">
        <f t="shared" si="138"/>
        <v/>
      </c>
      <c r="BV316" s="168" t="str">
        <f t="shared" si="139"/>
        <v/>
      </c>
      <c r="BW316" s="169" t="str">
        <f t="shared" si="140"/>
        <v/>
      </c>
      <c r="BX316" s="165" t="e">
        <v>#NAME?</v>
      </c>
      <c r="BY316" s="157"/>
      <c r="BZ316" s="170" t="e">
        <v>#NAME?</v>
      </c>
      <c r="CA316" s="170" t="e">
        <v>#NAME?</v>
      </c>
      <c r="CB316" s="157"/>
      <c r="CC316" s="170" t="e">
        <v>#NAME?</v>
      </c>
      <c r="CD316" s="171" t="e">
        <f t="shared" si="152"/>
        <v>#NAME?</v>
      </c>
      <c r="CE316" s="157" t="e">
        <f t="shared" si="153"/>
        <v>#NAME?</v>
      </c>
      <c r="CF316" s="165" t="e">
        <f t="shared" si="154"/>
        <v>#NAME?</v>
      </c>
      <c r="CG316" s="172" t="e">
        <v>#NAME?</v>
      </c>
      <c r="CH316" s="172" t="e">
        <v>#NAME?</v>
      </c>
      <c r="CI316" s="173" t="e">
        <v>#NAME?</v>
      </c>
      <c r="CJ316" s="173"/>
      <c r="CK316" s="172" t="e">
        <v>#NAME?</v>
      </c>
      <c r="CL316" s="172" t="e">
        <v>#NAME?</v>
      </c>
      <c r="CM316" s="173" t="e">
        <f t="shared" si="155"/>
        <v>#NAME?</v>
      </c>
      <c r="CN316" s="172">
        <f t="shared" si="156"/>
        <v>32</v>
      </c>
      <c r="CO316" s="173">
        <f t="shared" si="141"/>
        <v>0</v>
      </c>
      <c r="CP316" s="174">
        <f t="shared" si="157"/>
        <v>5</v>
      </c>
      <c r="CQ316" s="172" t="e">
        <f t="shared" si="164"/>
        <v>#NAME?</v>
      </c>
      <c r="CR316" s="173"/>
      <c r="CS316" s="175" t="e">
        <f t="shared" si="158"/>
        <v>#NAME?</v>
      </c>
      <c r="CT316" s="173" t="e">
        <f t="shared" si="159"/>
        <v>#NAME?</v>
      </c>
      <c r="CU316" s="173" t="e">
        <f t="shared" si="160"/>
        <v>#NAME?</v>
      </c>
      <c r="CV316" s="172" t="e">
        <f t="shared" si="161"/>
        <v>#NAME?</v>
      </c>
      <c r="CW316" s="173" t="e">
        <v>#NAME?</v>
      </c>
      <c r="CX316" s="173" t="e">
        <f t="shared" si="162"/>
        <v>#NAME?</v>
      </c>
      <c r="CY316" s="176">
        <f t="shared" si="163"/>
        <v>0</v>
      </c>
      <c r="CZ316" s="181" t="e">
        <f t="shared" si="134"/>
        <v>#NAME?</v>
      </c>
      <c r="DA316" s="182" t="e">
        <f t="shared" si="135"/>
        <v>#NAME?</v>
      </c>
      <c r="DB316" s="183" t="e">
        <f t="shared" si="136"/>
        <v>#NAME?</v>
      </c>
      <c r="DF316" s="180" t="e">
        <f t="shared" si="165"/>
        <v>#NAME?</v>
      </c>
    </row>
    <row r="317" spans="1:110">
      <c r="A317" s="73" t="s">
        <v>6</v>
      </c>
      <c r="B317" s="60" t="s">
        <v>854</v>
      </c>
      <c r="C317" s="61" t="s">
        <v>855</v>
      </c>
      <c r="D317" s="62">
        <v>31873</v>
      </c>
      <c r="E317" s="64">
        <v>0</v>
      </c>
      <c r="F317" s="65">
        <v>42352</v>
      </c>
      <c r="G317" s="66" t="s">
        <v>583</v>
      </c>
      <c r="H317" s="66" t="s">
        <v>137</v>
      </c>
      <c r="I317" s="67" t="s">
        <v>122</v>
      </c>
      <c r="J317" s="67" t="s">
        <v>119</v>
      </c>
      <c r="K317" s="67">
        <v>0</v>
      </c>
      <c r="L317" s="67" t="s">
        <v>117</v>
      </c>
      <c r="M317" s="67">
        <v>1</v>
      </c>
      <c r="N317" s="67"/>
      <c r="O317" s="68" t="s">
        <v>118</v>
      </c>
      <c r="P317" s="69" t="s">
        <v>119</v>
      </c>
      <c r="Q317" s="69"/>
      <c r="R317" s="70">
        <v>0</v>
      </c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70"/>
      <c r="AG317" s="70"/>
      <c r="AH317" s="70"/>
      <c r="AI317" s="70"/>
      <c r="AJ317" s="70"/>
      <c r="AK317" s="70"/>
      <c r="AL317" s="70"/>
      <c r="AM317" s="70"/>
      <c r="AN317" s="70"/>
      <c r="AO317" s="70"/>
      <c r="AP317" s="70"/>
      <c r="AQ317" s="70"/>
      <c r="AR317" s="70"/>
      <c r="AS317" s="70"/>
      <c r="AT317" s="70"/>
      <c r="AU317" s="70"/>
      <c r="AV317" s="70"/>
      <c r="AW317" s="70"/>
      <c r="AX317" s="70"/>
      <c r="AY317" s="70"/>
      <c r="AZ317" s="70"/>
      <c r="BA317" s="70"/>
      <c r="BB317" s="155">
        <f t="shared" si="142"/>
        <v>24</v>
      </c>
      <c r="BC317" s="156">
        <v>24</v>
      </c>
      <c r="BD317" s="157">
        <f t="shared" si="143"/>
        <v>0</v>
      </c>
      <c r="BE317" s="155">
        <f t="shared" si="144"/>
        <v>0</v>
      </c>
      <c r="BF317" s="157">
        <f t="shared" si="145"/>
        <v>0</v>
      </c>
      <c r="BG317" s="155">
        <f t="shared" si="146"/>
        <v>0</v>
      </c>
      <c r="BH317" s="155"/>
      <c r="BI317" s="157">
        <f t="shared" si="137"/>
        <v>192</v>
      </c>
      <c r="BJ317" s="157"/>
      <c r="BK317" s="157"/>
      <c r="BL317" s="157"/>
      <c r="BM317" s="161" t="e">
        <v>#NAME?</v>
      </c>
      <c r="BN317" s="162" t="e">
        <f t="shared" si="147"/>
        <v>#NAME?</v>
      </c>
      <c r="BO317" s="163">
        <f t="shared" si="148"/>
        <v>0</v>
      </c>
      <c r="BP317" s="164" t="e">
        <f t="shared" si="149"/>
        <v>#NAME?</v>
      </c>
      <c r="BQ317" s="165" t="e">
        <v>#NAME?</v>
      </c>
      <c r="BR317" s="166"/>
      <c r="BS317" s="167" t="str">
        <f t="shared" si="150"/>
        <v xml:space="preserve"> </v>
      </c>
      <c r="BT317" s="168" t="str">
        <f t="shared" si="151"/>
        <v/>
      </c>
      <c r="BU317" s="168" t="str">
        <f t="shared" si="138"/>
        <v/>
      </c>
      <c r="BV317" s="168" t="str">
        <f t="shared" si="139"/>
        <v/>
      </c>
      <c r="BW317" s="169" t="str">
        <f t="shared" si="140"/>
        <v/>
      </c>
      <c r="BX317" s="165" t="e">
        <v>#NAME?</v>
      </c>
      <c r="BY317" s="157"/>
      <c r="BZ317" s="170" t="e">
        <v>#NAME?</v>
      </c>
      <c r="CA317" s="170" t="e">
        <v>#NAME?</v>
      </c>
      <c r="CB317" s="157"/>
      <c r="CC317" s="170" t="e">
        <v>#NAME?</v>
      </c>
      <c r="CD317" s="171" t="e">
        <f t="shared" si="152"/>
        <v>#NAME?</v>
      </c>
      <c r="CE317" s="157" t="e">
        <f t="shared" si="153"/>
        <v>#NAME?</v>
      </c>
      <c r="CF317" s="165" t="e">
        <f t="shared" si="154"/>
        <v>#NAME?</v>
      </c>
      <c r="CG317" s="172" t="e">
        <v>#NAME?</v>
      </c>
      <c r="CH317" s="172" t="e">
        <v>#NAME?</v>
      </c>
      <c r="CI317" s="173" t="e">
        <v>#NAME?</v>
      </c>
      <c r="CJ317" s="173"/>
      <c r="CK317" s="172" t="e">
        <v>#NAME?</v>
      </c>
      <c r="CL317" s="172" t="e">
        <v>#NAME?</v>
      </c>
      <c r="CM317" s="173" t="e">
        <f t="shared" si="155"/>
        <v>#NAME?</v>
      </c>
      <c r="CN317" s="172">
        <f t="shared" si="156"/>
        <v>32</v>
      </c>
      <c r="CO317" s="173">
        <f t="shared" si="141"/>
        <v>0</v>
      </c>
      <c r="CP317" s="174">
        <f t="shared" si="157"/>
        <v>5</v>
      </c>
      <c r="CQ317" s="172" t="e">
        <f t="shared" si="164"/>
        <v>#NAME?</v>
      </c>
      <c r="CR317" s="173"/>
      <c r="CS317" s="175" t="e">
        <f t="shared" si="158"/>
        <v>#NAME?</v>
      </c>
      <c r="CT317" s="173" t="e">
        <f t="shared" si="159"/>
        <v>#NAME?</v>
      </c>
      <c r="CU317" s="173" t="e">
        <f t="shared" si="160"/>
        <v>#NAME?</v>
      </c>
      <c r="CV317" s="172" t="e">
        <f t="shared" si="161"/>
        <v>#NAME?</v>
      </c>
      <c r="CW317" s="173" t="e">
        <v>#NAME?</v>
      </c>
      <c r="CX317" s="173" t="e">
        <f t="shared" si="162"/>
        <v>#NAME?</v>
      </c>
      <c r="CY317" s="176">
        <f t="shared" si="163"/>
        <v>0</v>
      </c>
      <c r="CZ317" s="181" t="e">
        <f t="shared" si="134"/>
        <v>#NAME?</v>
      </c>
      <c r="DA317" s="182" t="e">
        <f t="shared" si="135"/>
        <v>#NAME?</v>
      </c>
      <c r="DB317" s="183" t="e">
        <f t="shared" si="136"/>
        <v>#NAME?</v>
      </c>
      <c r="DF317" s="180" t="e">
        <f t="shared" si="165"/>
        <v>#NAME?</v>
      </c>
    </row>
    <row r="318" spans="1:110">
      <c r="A318" s="73" t="s">
        <v>6</v>
      </c>
      <c r="B318" s="60" t="s">
        <v>856</v>
      </c>
      <c r="C318" s="61" t="s">
        <v>857</v>
      </c>
      <c r="D318" s="62">
        <v>23847</v>
      </c>
      <c r="E318" s="64">
        <v>0</v>
      </c>
      <c r="F318" s="65">
        <v>42312</v>
      </c>
      <c r="G318" s="66" t="s">
        <v>112</v>
      </c>
      <c r="H318" s="66" t="s">
        <v>137</v>
      </c>
      <c r="I318" s="67" t="s">
        <v>122</v>
      </c>
      <c r="J318" s="67" t="s">
        <v>119</v>
      </c>
      <c r="K318" s="67">
        <v>0</v>
      </c>
      <c r="L318" s="67" t="s">
        <v>117</v>
      </c>
      <c r="M318" s="67">
        <v>1</v>
      </c>
      <c r="N318" s="67"/>
      <c r="O318" s="68" t="s">
        <v>118</v>
      </c>
      <c r="P318" s="69" t="s">
        <v>119</v>
      </c>
      <c r="Q318" s="69"/>
      <c r="R318" s="70">
        <v>0</v>
      </c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70"/>
      <c r="AG318" s="70"/>
      <c r="AH318" s="70"/>
      <c r="AI318" s="70"/>
      <c r="AJ318" s="70"/>
      <c r="AK318" s="70"/>
      <c r="AL318" s="70"/>
      <c r="AM318" s="70"/>
      <c r="AN318" s="70"/>
      <c r="AO318" s="70"/>
      <c r="AP318" s="70"/>
      <c r="AQ318" s="70"/>
      <c r="AR318" s="70"/>
      <c r="AS318" s="70"/>
      <c r="AT318" s="70"/>
      <c r="AU318" s="70"/>
      <c r="AV318" s="70"/>
      <c r="AW318" s="70"/>
      <c r="AX318" s="70"/>
      <c r="AY318" s="70"/>
      <c r="AZ318" s="70"/>
      <c r="BA318" s="70"/>
      <c r="BB318" s="155">
        <f t="shared" si="142"/>
        <v>24</v>
      </c>
      <c r="BC318" s="156">
        <v>24</v>
      </c>
      <c r="BD318" s="157">
        <f t="shared" si="143"/>
        <v>0</v>
      </c>
      <c r="BE318" s="155">
        <f t="shared" si="144"/>
        <v>0</v>
      </c>
      <c r="BF318" s="157">
        <f t="shared" si="145"/>
        <v>0</v>
      </c>
      <c r="BG318" s="155">
        <f t="shared" si="146"/>
        <v>0</v>
      </c>
      <c r="BH318" s="155"/>
      <c r="BI318" s="157">
        <f t="shared" si="137"/>
        <v>192</v>
      </c>
      <c r="BJ318" s="157"/>
      <c r="BK318" s="157"/>
      <c r="BL318" s="157"/>
      <c r="BM318" s="161" t="e">
        <v>#NAME?</v>
      </c>
      <c r="BN318" s="162" t="e">
        <f t="shared" si="147"/>
        <v>#NAME?</v>
      </c>
      <c r="BO318" s="163">
        <f t="shared" si="148"/>
        <v>0</v>
      </c>
      <c r="BP318" s="164" t="e">
        <f t="shared" si="149"/>
        <v>#NAME?</v>
      </c>
      <c r="BQ318" s="165" t="e">
        <v>#NAME?</v>
      </c>
      <c r="BR318" s="166"/>
      <c r="BS318" s="167" t="str">
        <f t="shared" si="150"/>
        <v xml:space="preserve"> </v>
      </c>
      <c r="BT318" s="168" t="str">
        <f t="shared" si="151"/>
        <v/>
      </c>
      <c r="BU318" s="168" t="str">
        <f t="shared" si="138"/>
        <v/>
      </c>
      <c r="BV318" s="168" t="str">
        <f t="shared" si="139"/>
        <v/>
      </c>
      <c r="BW318" s="169" t="str">
        <f t="shared" si="140"/>
        <v/>
      </c>
      <c r="BX318" s="165" t="e">
        <v>#NAME?</v>
      </c>
      <c r="BY318" s="157"/>
      <c r="BZ318" s="170" t="e">
        <v>#NAME?</v>
      </c>
      <c r="CA318" s="170" t="e">
        <v>#NAME?</v>
      </c>
      <c r="CB318" s="157"/>
      <c r="CC318" s="170" t="e">
        <v>#NAME?</v>
      </c>
      <c r="CD318" s="171" t="e">
        <f t="shared" si="152"/>
        <v>#NAME?</v>
      </c>
      <c r="CE318" s="157" t="e">
        <f t="shared" si="153"/>
        <v>#NAME?</v>
      </c>
      <c r="CF318" s="165" t="e">
        <f t="shared" si="154"/>
        <v>#NAME?</v>
      </c>
      <c r="CG318" s="172" t="e">
        <v>#NAME?</v>
      </c>
      <c r="CH318" s="172" t="e">
        <v>#NAME?</v>
      </c>
      <c r="CI318" s="173" t="e">
        <v>#NAME?</v>
      </c>
      <c r="CJ318" s="173"/>
      <c r="CK318" s="172" t="e">
        <v>#NAME?</v>
      </c>
      <c r="CL318" s="172" t="e">
        <v>#NAME?</v>
      </c>
      <c r="CM318" s="173" t="e">
        <f t="shared" si="155"/>
        <v>#NAME?</v>
      </c>
      <c r="CN318" s="172">
        <f t="shared" si="156"/>
        <v>32</v>
      </c>
      <c r="CO318" s="173">
        <f t="shared" si="141"/>
        <v>0</v>
      </c>
      <c r="CP318" s="174">
        <f t="shared" si="157"/>
        <v>5</v>
      </c>
      <c r="CQ318" s="172" t="e">
        <f t="shared" si="164"/>
        <v>#NAME?</v>
      </c>
      <c r="CR318" s="173"/>
      <c r="CS318" s="175" t="e">
        <f t="shared" si="158"/>
        <v>#NAME?</v>
      </c>
      <c r="CT318" s="173" t="e">
        <f t="shared" si="159"/>
        <v>#NAME?</v>
      </c>
      <c r="CU318" s="173" t="e">
        <f t="shared" si="160"/>
        <v>#NAME?</v>
      </c>
      <c r="CV318" s="172" t="e">
        <f t="shared" si="161"/>
        <v>#NAME?</v>
      </c>
      <c r="CW318" s="173" t="e">
        <v>#NAME?</v>
      </c>
      <c r="CX318" s="173" t="e">
        <f t="shared" si="162"/>
        <v>#NAME?</v>
      </c>
      <c r="CY318" s="176">
        <f t="shared" si="163"/>
        <v>0</v>
      </c>
      <c r="CZ318" s="181" t="e">
        <f t="shared" si="134"/>
        <v>#NAME?</v>
      </c>
      <c r="DA318" s="182" t="e">
        <f t="shared" si="135"/>
        <v>#NAME?</v>
      </c>
      <c r="DB318" s="183" t="e">
        <f t="shared" si="136"/>
        <v>#NAME?</v>
      </c>
      <c r="DF318" s="180" t="e">
        <f t="shared" si="165"/>
        <v>#NAME?</v>
      </c>
    </row>
    <row r="319" spans="1:110">
      <c r="A319" s="73" t="s">
        <v>6</v>
      </c>
      <c r="B319" s="60" t="s">
        <v>858</v>
      </c>
      <c r="C319" s="61" t="s">
        <v>859</v>
      </c>
      <c r="D319" s="62">
        <v>32530</v>
      </c>
      <c r="E319" s="64">
        <v>0</v>
      </c>
      <c r="F319" s="65">
        <v>41946</v>
      </c>
      <c r="G319" s="66" t="s">
        <v>583</v>
      </c>
      <c r="H319" s="66" t="s">
        <v>137</v>
      </c>
      <c r="I319" s="67" t="s">
        <v>169</v>
      </c>
      <c r="J319" s="67" t="s">
        <v>115</v>
      </c>
      <c r="K319" s="67" t="s">
        <v>860</v>
      </c>
      <c r="L319" s="67" t="s">
        <v>117</v>
      </c>
      <c r="M319" s="67">
        <v>1</v>
      </c>
      <c r="N319" s="67"/>
      <c r="O319" s="68" t="s">
        <v>118</v>
      </c>
      <c r="P319" s="69" t="s">
        <v>119</v>
      </c>
      <c r="Q319" s="69"/>
      <c r="R319" s="70">
        <v>0</v>
      </c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70"/>
      <c r="AG319" s="70"/>
      <c r="AH319" s="70"/>
      <c r="AI319" s="70"/>
      <c r="AJ319" s="70"/>
      <c r="AK319" s="70"/>
      <c r="AL319" s="70"/>
      <c r="AM319" s="70"/>
      <c r="AN319" s="70"/>
      <c r="AO319" s="70"/>
      <c r="AP319" s="70"/>
      <c r="AQ319" s="70"/>
      <c r="AR319" s="70"/>
      <c r="AS319" s="70"/>
      <c r="AT319" s="70"/>
      <c r="AU319" s="70"/>
      <c r="AV319" s="70"/>
      <c r="AW319" s="70"/>
      <c r="AX319" s="70"/>
      <c r="AY319" s="70"/>
      <c r="AZ319" s="70"/>
      <c r="BA319" s="70"/>
      <c r="BB319" s="155">
        <f t="shared" si="142"/>
        <v>24</v>
      </c>
      <c r="BC319" s="156">
        <v>24</v>
      </c>
      <c r="BD319" s="157">
        <f t="shared" si="143"/>
        <v>0</v>
      </c>
      <c r="BE319" s="155">
        <f t="shared" si="144"/>
        <v>0</v>
      </c>
      <c r="BF319" s="157">
        <f t="shared" si="145"/>
        <v>0</v>
      </c>
      <c r="BG319" s="155">
        <f t="shared" si="146"/>
        <v>0</v>
      </c>
      <c r="BH319" s="155"/>
      <c r="BI319" s="157">
        <f t="shared" si="137"/>
        <v>192</v>
      </c>
      <c r="BJ319" s="157"/>
      <c r="BK319" s="157"/>
      <c r="BL319" s="157"/>
      <c r="BM319" s="161" t="e">
        <v>#NAME?</v>
      </c>
      <c r="BN319" s="162" t="e">
        <f t="shared" si="147"/>
        <v>#NAME?</v>
      </c>
      <c r="BO319" s="163">
        <f t="shared" si="148"/>
        <v>0</v>
      </c>
      <c r="BP319" s="164" t="e">
        <f t="shared" si="149"/>
        <v>#NAME?</v>
      </c>
      <c r="BQ319" s="165" t="e">
        <v>#NAME?</v>
      </c>
      <c r="BR319" s="166"/>
      <c r="BS319" s="167" t="str">
        <f t="shared" si="150"/>
        <v xml:space="preserve"> </v>
      </c>
      <c r="BT319" s="168" t="str">
        <f t="shared" si="151"/>
        <v/>
      </c>
      <c r="BU319" s="168" t="str">
        <f t="shared" si="138"/>
        <v/>
      </c>
      <c r="BV319" s="168" t="str">
        <f t="shared" si="139"/>
        <v/>
      </c>
      <c r="BW319" s="169" t="str">
        <f t="shared" si="140"/>
        <v/>
      </c>
      <c r="BX319" s="165" t="e">
        <v>#NAME?</v>
      </c>
      <c r="BY319" s="157"/>
      <c r="BZ319" s="170" t="e">
        <v>#NAME?</v>
      </c>
      <c r="CA319" s="170" t="e">
        <v>#NAME?</v>
      </c>
      <c r="CB319" s="157"/>
      <c r="CC319" s="170" t="e">
        <v>#NAME?</v>
      </c>
      <c r="CD319" s="171" t="e">
        <f t="shared" si="152"/>
        <v>#NAME?</v>
      </c>
      <c r="CE319" s="157" t="e">
        <f t="shared" si="153"/>
        <v>#NAME?</v>
      </c>
      <c r="CF319" s="165" t="e">
        <f t="shared" si="154"/>
        <v>#NAME?</v>
      </c>
      <c r="CG319" s="172" t="e">
        <v>#NAME?</v>
      </c>
      <c r="CH319" s="172" t="e">
        <v>#NAME?</v>
      </c>
      <c r="CI319" s="173" t="e">
        <v>#NAME?</v>
      </c>
      <c r="CJ319" s="173"/>
      <c r="CK319" s="172" t="e">
        <v>#NAME?</v>
      </c>
      <c r="CL319" s="172" t="e">
        <v>#NAME?</v>
      </c>
      <c r="CM319" s="173" t="e">
        <f t="shared" si="155"/>
        <v>#NAME?</v>
      </c>
      <c r="CN319" s="172">
        <f t="shared" si="156"/>
        <v>32</v>
      </c>
      <c r="CO319" s="173">
        <f t="shared" si="141"/>
        <v>0</v>
      </c>
      <c r="CP319" s="174">
        <f t="shared" si="157"/>
        <v>5</v>
      </c>
      <c r="CQ319" s="172" t="e">
        <f t="shared" si="164"/>
        <v>#NAME?</v>
      </c>
      <c r="CR319" s="173"/>
      <c r="CS319" s="175" t="e">
        <f t="shared" si="158"/>
        <v>#NAME?</v>
      </c>
      <c r="CT319" s="173" t="e">
        <f t="shared" si="159"/>
        <v>#NAME?</v>
      </c>
      <c r="CU319" s="173" t="e">
        <f t="shared" si="160"/>
        <v>#NAME?</v>
      </c>
      <c r="CV319" s="172" t="e">
        <f t="shared" si="161"/>
        <v>#NAME?</v>
      </c>
      <c r="CW319" s="173" t="e">
        <v>#NAME?</v>
      </c>
      <c r="CX319" s="173" t="e">
        <f t="shared" si="162"/>
        <v>#NAME?</v>
      </c>
      <c r="CY319" s="176">
        <f t="shared" si="163"/>
        <v>0</v>
      </c>
      <c r="CZ319" s="181" t="e">
        <f t="shared" si="134"/>
        <v>#NAME?</v>
      </c>
      <c r="DA319" s="182" t="e">
        <f t="shared" si="135"/>
        <v>#NAME?</v>
      </c>
      <c r="DB319" s="183" t="e">
        <f t="shared" si="136"/>
        <v>#NAME?</v>
      </c>
      <c r="DF319" s="180" t="e">
        <f t="shared" si="165"/>
        <v>#NAME?</v>
      </c>
    </row>
    <row r="320" spans="1:110">
      <c r="A320" s="73" t="s">
        <v>6</v>
      </c>
      <c r="B320" s="60" t="s">
        <v>861</v>
      </c>
      <c r="C320" s="61" t="s">
        <v>862</v>
      </c>
      <c r="D320" s="62">
        <v>32016</v>
      </c>
      <c r="E320" s="64">
        <v>0</v>
      </c>
      <c r="F320" s="65">
        <v>42340</v>
      </c>
      <c r="G320" s="66" t="s">
        <v>583</v>
      </c>
      <c r="H320" s="66" t="s">
        <v>137</v>
      </c>
      <c r="I320" s="67" t="s">
        <v>122</v>
      </c>
      <c r="J320" s="67" t="s">
        <v>119</v>
      </c>
      <c r="K320" s="67">
        <v>0</v>
      </c>
      <c r="L320" s="67" t="s">
        <v>117</v>
      </c>
      <c r="M320" s="67">
        <v>1</v>
      </c>
      <c r="N320" s="67"/>
      <c r="O320" s="68" t="s">
        <v>118</v>
      </c>
      <c r="P320" s="69" t="s">
        <v>119</v>
      </c>
      <c r="Q320" s="69"/>
      <c r="R320" s="70">
        <v>0</v>
      </c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/>
      <c r="AO320" s="70"/>
      <c r="AP320" s="70"/>
      <c r="AQ320" s="70"/>
      <c r="AR320" s="70"/>
      <c r="AS320" s="70"/>
      <c r="AT320" s="70"/>
      <c r="AU320" s="70"/>
      <c r="AV320" s="70"/>
      <c r="AW320" s="70"/>
      <c r="AX320" s="70"/>
      <c r="AY320" s="70"/>
      <c r="AZ320" s="70"/>
      <c r="BA320" s="70"/>
      <c r="BB320" s="155">
        <f t="shared" si="142"/>
        <v>18</v>
      </c>
      <c r="BC320" s="156">
        <v>18</v>
      </c>
      <c r="BD320" s="157">
        <f t="shared" si="143"/>
        <v>0</v>
      </c>
      <c r="BE320" s="155">
        <f t="shared" si="144"/>
        <v>0</v>
      </c>
      <c r="BF320" s="157">
        <f t="shared" si="145"/>
        <v>0</v>
      </c>
      <c r="BG320" s="155">
        <f t="shared" si="146"/>
        <v>0</v>
      </c>
      <c r="BH320" s="155"/>
      <c r="BI320" s="157">
        <f t="shared" si="137"/>
        <v>144</v>
      </c>
      <c r="BJ320" s="157"/>
      <c r="BK320" s="157"/>
      <c r="BL320" s="157"/>
      <c r="BM320" s="161" t="e">
        <v>#NAME?</v>
      </c>
      <c r="BN320" s="162" t="e">
        <f t="shared" si="147"/>
        <v>#NAME?</v>
      </c>
      <c r="BO320" s="163">
        <f t="shared" si="148"/>
        <v>0</v>
      </c>
      <c r="BP320" s="164" t="e">
        <f t="shared" si="149"/>
        <v>#NAME?</v>
      </c>
      <c r="BQ320" s="165" t="e">
        <v>#NAME?</v>
      </c>
      <c r="BR320" s="166"/>
      <c r="BS320" s="167" t="str">
        <f t="shared" si="150"/>
        <v xml:space="preserve"> </v>
      </c>
      <c r="BT320" s="168" t="str">
        <f t="shared" si="151"/>
        <v/>
      </c>
      <c r="BU320" s="168" t="str">
        <f t="shared" si="138"/>
        <v/>
      </c>
      <c r="BV320" s="168" t="str">
        <f t="shared" si="139"/>
        <v/>
      </c>
      <c r="BW320" s="169" t="str">
        <f t="shared" si="140"/>
        <v/>
      </c>
      <c r="BX320" s="165" t="e">
        <v>#NAME?</v>
      </c>
      <c r="BY320" s="157"/>
      <c r="BZ320" s="170" t="e">
        <v>#NAME?</v>
      </c>
      <c r="CA320" s="170" t="e">
        <v>#NAME?</v>
      </c>
      <c r="CB320" s="157"/>
      <c r="CC320" s="170" t="e">
        <v>#NAME?</v>
      </c>
      <c r="CD320" s="171" t="e">
        <f t="shared" si="152"/>
        <v>#NAME?</v>
      </c>
      <c r="CE320" s="157" t="e">
        <f t="shared" si="153"/>
        <v>#NAME?</v>
      </c>
      <c r="CF320" s="165" t="e">
        <f t="shared" si="154"/>
        <v>#NAME?</v>
      </c>
      <c r="CG320" s="172" t="e">
        <v>#NAME?</v>
      </c>
      <c r="CH320" s="172" t="e">
        <v>#NAME?</v>
      </c>
      <c r="CI320" s="173" t="e">
        <v>#NAME?</v>
      </c>
      <c r="CJ320" s="173"/>
      <c r="CK320" s="172" t="e">
        <v>#NAME?</v>
      </c>
      <c r="CL320" s="172" t="e">
        <v>#NAME?</v>
      </c>
      <c r="CM320" s="173" t="e">
        <f t="shared" si="155"/>
        <v>#NAME?</v>
      </c>
      <c r="CN320" s="172">
        <f t="shared" si="156"/>
        <v>24</v>
      </c>
      <c r="CO320" s="173">
        <f t="shared" si="141"/>
        <v>0</v>
      </c>
      <c r="CP320" s="174">
        <f t="shared" si="157"/>
        <v>5</v>
      </c>
      <c r="CQ320" s="172" t="e">
        <f t="shared" si="164"/>
        <v>#NAME?</v>
      </c>
      <c r="CR320" s="173"/>
      <c r="CS320" s="175" t="e">
        <f t="shared" si="158"/>
        <v>#NAME?</v>
      </c>
      <c r="CT320" s="173" t="e">
        <f t="shared" si="159"/>
        <v>#NAME?</v>
      </c>
      <c r="CU320" s="173" t="e">
        <f t="shared" si="160"/>
        <v>#NAME?</v>
      </c>
      <c r="CV320" s="172" t="e">
        <f t="shared" si="161"/>
        <v>#NAME?</v>
      </c>
      <c r="CW320" s="173" t="e">
        <v>#NAME?</v>
      </c>
      <c r="CX320" s="173" t="e">
        <f t="shared" si="162"/>
        <v>#NAME?</v>
      </c>
      <c r="CY320" s="176">
        <f t="shared" si="163"/>
        <v>0</v>
      </c>
      <c r="CZ320" s="181" t="e">
        <f t="shared" si="134"/>
        <v>#NAME?</v>
      </c>
      <c r="DA320" s="182" t="e">
        <f t="shared" si="135"/>
        <v>#NAME?</v>
      </c>
      <c r="DB320" s="183" t="e">
        <f t="shared" si="136"/>
        <v>#NAME?</v>
      </c>
      <c r="DF320" s="180" t="e">
        <f t="shared" si="165"/>
        <v>#NAME?</v>
      </c>
    </row>
    <row r="321" spans="1:110">
      <c r="A321" s="73" t="s">
        <v>6</v>
      </c>
      <c r="B321" s="60" t="s">
        <v>863</v>
      </c>
      <c r="C321" s="61" t="s">
        <v>864</v>
      </c>
      <c r="D321" s="62">
        <v>29906</v>
      </c>
      <c r="E321" s="64">
        <v>0</v>
      </c>
      <c r="F321" s="65">
        <v>41963</v>
      </c>
      <c r="G321" s="66" t="s">
        <v>583</v>
      </c>
      <c r="H321" s="66" t="s">
        <v>137</v>
      </c>
      <c r="I321" s="67" t="s">
        <v>169</v>
      </c>
      <c r="J321" s="67" t="s">
        <v>115</v>
      </c>
      <c r="K321" s="67" t="s">
        <v>865</v>
      </c>
      <c r="L321" s="67" t="s">
        <v>117</v>
      </c>
      <c r="M321" s="67">
        <v>1</v>
      </c>
      <c r="N321" s="67"/>
      <c r="O321" s="68" t="s">
        <v>118</v>
      </c>
      <c r="P321" s="69" t="s">
        <v>119</v>
      </c>
      <c r="Q321" s="69"/>
      <c r="R321" s="70">
        <v>0</v>
      </c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70"/>
      <c r="AV321" s="70"/>
      <c r="AW321" s="70"/>
      <c r="AX321" s="70"/>
      <c r="AY321" s="70"/>
      <c r="AZ321" s="70"/>
      <c r="BA321" s="70"/>
      <c r="BB321" s="155">
        <f t="shared" si="142"/>
        <v>18</v>
      </c>
      <c r="BC321" s="156">
        <v>18</v>
      </c>
      <c r="BD321" s="157">
        <f t="shared" si="143"/>
        <v>0</v>
      </c>
      <c r="BE321" s="155">
        <f t="shared" si="144"/>
        <v>0</v>
      </c>
      <c r="BF321" s="157">
        <f t="shared" si="145"/>
        <v>0</v>
      </c>
      <c r="BG321" s="155">
        <f t="shared" si="146"/>
        <v>0</v>
      </c>
      <c r="BH321" s="155"/>
      <c r="BI321" s="157">
        <f t="shared" si="137"/>
        <v>144</v>
      </c>
      <c r="BJ321" s="157"/>
      <c r="BK321" s="157"/>
      <c r="BL321" s="157"/>
      <c r="BM321" s="161" t="e">
        <v>#NAME?</v>
      </c>
      <c r="BN321" s="162" t="e">
        <f t="shared" si="147"/>
        <v>#NAME?</v>
      </c>
      <c r="BO321" s="163">
        <f t="shared" si="148"/>
        <v>0</v>
      </c>
      <c r="BP321" s="164" t="e">
        <f t="shared" si="149"/>
        <v>#NAME?</v>
      </c>
      <c r="BQ321" s="165" t="e">
        <v>#NAME?</v>
      </c>
      <c r="BR321" s="166"/>
      <c r="BS321" s="167" t="str">
        <f t="shared" si="150"/>
        <v xml:space="preserve"> </v>
      </c>
      <c r="BT321" s="168" t="str">
        <f t="shared" si="151"/>
        <v/>
      </c>
      <c r="BU321" s="168" t="str">
        <f t="shared" si="138"/>
        <v/>
      </c>
      <c r="BV321" s="168" t="str">
        <f t="shared" si="139"/>
        <v/>
      </c>
      <c r="BW321" s="169" t="str">
        <f t="shared" si="140"/>
        <v/>
      </c>
      <c r="BX321" s="165" t="e">
        <v>#NAME?</v>
      </c>
      <c r="BY321" s="157"/>
      <c r="BZ321" s="170" t="e">
        <v>#NAME?</v>
      </c>
      <c r="CA321" s="170" t="e">
        <v>#NAME?</v>
      </c>
      <c r="CB321" s="157"/>
      <c r="CC321" s="170" t="e">
        <v>#NAME?</v>
      </c>
      <c r="CD321" s="171" t="e">
        <f t="shared" si="152"/>
        <v>#NAME?</v>
      </c>
      <c r="CE321" s="157" t="e">
        <f t="shared" si="153"/>
        <v>#NAME?</v>
      </c>
      <c r="CF321" s="165" t="e">
        <f t="shared" si="154"/>
        <v>#NAME?</v>
      </c>
      <c r="CG321" s="172" t="e">
        <v>#NAME?</v>
      </c>
      <c r="CH321" s="172" t="e">
        <v>#NAME?</v>
      </c>
      <c r="CI321" s="173" t="e">
        <v>#NAME?</v>
      </c>
      <c r="CJ321" s="173"/>
      <c r="CK321" s="172" t="e">
        <v>#NAME?</v>
      </c>
      <c r="CL321" s="172" t="e">
        <v>#NAME?</v>
      </c>
      <c r="CM321" s="173" t="e">
        <f t="shared" si="155"/>
        <v>#NAME?</v>
      </c>
      <c r="CN321" s="172">
        <f t="shared" si="156"/>
        <v>24</v>
      </c>
      <c r="CO321" s="173">
        <f t="shared" si="141"/>
        <v>0</v>
      </c>
      <c r="CP321" s="174">
        <f t="shared" si="157"/>
        <v>5</v>
      </c>
      <c r="CQ321" s="172" t="e">
        <f t="shared" si="164"/>
        <v>#NAME?</v>
      </c>
      <c r="CR321" s="173"/>
      <c r="CS321" s="175" t="e">
        <f t="shared" si="158"/>
        <v>#NAME?</v>
      </c>
      <c r="CT321" s="173" t="e">
        <f t="shared" si="159"/>
        <v>#NAME?</v>
      </c>
      <c r="CU321" s="173" t="e">
        <f t="shared" si="160"/>
        <v>#NAME?</v>
      </c>
      <c r="CV321" s="172" t="e">
        <f t="shared" si="161"/>
        <v>#NAME?</v>
      </c>
      <c r="CW321" s="173" t="e">
        <v>#NAME?</v>
      </c>
      <c r="CX321" s="173" t="e">
        <f t="shared" si="162"/>
        <v>#NAME?</v>
      </c>
      <c r="CY321" s="176">
        <f t="shared" si="163"/>
        <v>0</v>
      </c>
      <c r="CZ321" s="181" t="e">
        <f t="shared" si="134"/>
        <v>#NAME?</v>
      </c>
      <c r="DA321" s="182" t="e">
        <f t="shared" si="135"/>
        <v>#NAME?</v>
      </c>
      <c r="DB321" s="183" t="e">
        <f t="shared" si="136"/>
        <v>#NAME?</v>
      </c>
      <c r="DF321" s="180" t="e">
        <f t="shared" si="165"/>
        <v>#NAME?</v>
      </c>
    </row>
    <row r="322" spans="1:110">
      <c r="A322" s="73" t="s">
        <v>6</v>
      </c>
      <c r="B322" s="60" t="s">
        <v>866</v>
      </c>
      <c r="C322" s="61" t="s">
        <v>867</v>
      </c>
      <c r="D322" s="62">
        <v>28678</v>
      </c>
      <c r="E322" s="64">
        <v>0</v>
      </c>
      <c r="F322" s="65">
        <v>42366</v>
      </c>
      <c r="G322" s="66" t="s">
        <v>583</v>
      </c>
      <c r="H322" s="66" t="s">
        <v>137</v>
      </c>
      <c r="I322" s="67" t="s">
        <v>122</v>
      </c>
      <c r="J322" s="67" t="s">
        <v>119</v>
      </c>
      <c r="K322" s="67">
        <v>0</v>
      </c>
      <c r="L322" s="67" t="s">
        <v>117</v>
      </c>
      <c r="M322" s="67">
        <v>1</v>
      </c>
      <c r="N322" s="67"/>
      <c r="O322" s="68" t="s">
        <v>118</v>
      </c>
      <c r="P322" s="69" t="s">
        <v>119</v>
      </c>
      <c r="Q322" s="69"/>
      <c r="R322" s="70">
        <v>0</v>
      </c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70"/>
      <c r="AO322" s="70"/>
      <c r="AP322" s="70"/>
      <c r="AQ322" s="70"/>
      <c r="AR322" s="70"/>
      <c r="AS322" s="70"/>
      <c r="AT322" s="70"/>
      <c r="AU322" s="70"/>
      <c r="AV322" s="70"/>
      <c r="AW322" s="70"/>
      <c r="AX322" s="70"/>
      <c r="AY322" s="70"/>
      <c r="AZ322" s="70"/>
      <c r="BA322" s="70"/>
      <c r="BB322" s="155">
        <f t="shared" si="142"/>
        <v>18</v>
      </c>
      <c r="BC322" s="156">
        <v>18</v>
      </c>
      <c r="BD322" s="157">
        <f t="shared" si="143"/>
        <v>0</v>
      </c>
      <c r="BE322" s="155">
        <f t="shared" si="144"/>
        <v>0</v>
      </c>
      <c r="BF322" s="157">
        <f t="shared" si="145"/>
        <v>0</v>
      </c>
      <c r="BG322" s="155">
        <f t="shared" si="146"/>
        <v>0</v>
      </c>
      <c r="BH322" s="155"/>
      <c r="BI322" s="157">
        <f t="shared" si="137"/>
        <v>144</v>
      </c>
      <c r="BJ322" s="157"/>
      <c r="BK322" s="157"/>
      <c r="BL322" s="157"/>
      <c r="BM322" s="161" t="e">
        <v>#NAME?</v>
      </c>
      <c r="BN322" s="162" t="e">
        <f t="shared" si="147"/>
        <v>#NAME?</v>
      </c>
      <c r="BO322" s="163">
        <f t="shared" si="148"/>
        <v>0</v>
      </c>
      <c r="BP322" s="164" t="e">
        <f t="shared" si="149"/>
        <v>#NAME?</v>
      </c>
      <c r="BQ322" s="165" t="e">
        <v>#NAME?</v>
      </c>
      <c r="BR322" s="166"/>
      <c r="BS322" s="167" t="str">
        <f t="shared" si="150"/>
        <v xml:space="preserve"> </v>
      </c>
      <c r="BT322" s="168" t="str">
        <f t="shared" si="151"/>
        <v/>
      </c>
      <c r="BU322" s="168" t="str">
        <f t="shared" si="138"/>
        <v/>
      </c>
      <c r="BV322" s="168" t="str">
        <f t="shared" si="139"/>
        <v/>
      </c>
      <c r="BW322" s="169" t="str">
        <f t="shared" si="140"/>
        <v/>
      </c>
      <c r="BX322" s="165" t="e">
        <v>#NAME?</v>
      </c>
      <c r="BY322" s="157"/>
      <c r="BZ322" s="170" t="e">
        <v>#NAME?</v>
      </c>
      <c r="CA322" s="170" t="e">
        <v>#NAME?</v>
      </c>
      <c r="CB322" s="157"/>
      <c r="CC322" s="170" t="e">
        <v>#NAME?</v>
      </c>
      <c r="CD322" s="171" t="e">
        <f t="shared" si="152"/>
        <v>#NAME?</v>
      </c>
      <c r="CE322" s="157" t="e">
        <f t="shared" si="153"/>
        <v>#NAME?</v>
      </c>
      <c r="CF322" s="165" t="e">
        <f t="shared" si="154"/>
        <v>#NAME?</v>
      </c>
      <c r="CG322" s="172" t="e">
        <v>#NAME?</v>
      </c>
      <c r="CH322" s="172" t="e">
        <v>#NAME?</v>
      </c>
      <c r="CI322" s="173" t="e">
        <v>#NAME?</v>
      </c>
      <c r="CJ322" s="173"/>
      <c r="CK322" s="172" t="e">
        <v>#NAME?</v>
      </c>
      <c r="CL322" s="172" t="e">
        <v>#NAME?</v>
      </c>
      <c r="CM322" s="173" t="e">
        <f t="shared" si="155"/>
        <v>#NAME?</v>
      </c>
      <c r="CN322" s="172">
        <f t="shared" si="156"/>
        <v>24</v>
      </c>
      <c r="CO322" s="173">
        <f t="shared" si="141"/>
        <v>0</v>
      </c>
      <c r="CP322" s="174">
        <f t="shared" si="157"/>
        <v>5</v>
      </c>
      <c r="CQ322" s="172" t="e">
        <f t="shared" si="164"/>
        <v>#NAME?</v>
      </c>
      <c r="CR322" s="173"/>
      <c r="CS322" s="175" t="e">
        <f t="shared" si="158"/>
        <v>#NAME?</v>
      </c>
      <c r="CT322" s="173" t="e">
        <f t="shared" si="159"/>
        <v>#NAME?</v>
      </c>
      <c r="CU322" s="173" t="e">
        <f t="shared" si="160"/>
        <v>#NAME?</v>
      </c>
      <c r="CV322" s="172" t="e">
        <f t="shared" si="161"/>
        <v>#NAME?</v>
      </c>
      <c r="CW322" s="173" t="e">
        <v>#NAME?</v>
      </c>
      <c r="CX322" s="173" t="e">
        <f t="shared" si="162"/>
        <v>#NAME?</v>
      </c>
      <c r="CY322" s="176">
        <f t="shared" si="163"/>
        <v>0</v>
      </c>
      <c r="CZ322" s="181" t="e">
        <f t="shared" si="134"/>
        <v>#NAME?</v>
      </c>
      <c r="DA322" s="182" t="e">
        <f t="shared" si="135"/>
        <v>#NAME?</v>
      </c>
      <c r="DB322" s="183" t="e">
        <f t="shared" si="136"/>
        <v>#NAME?</v>
      </c>
      <c r="DF322" s="180" t="e">
        <f t="shared" si="165"/>
        <v>#NAME?</v>
      </c>
    </row>
    <row r="323" spans="1:110">
      <c r="A323" s="73" t="s">
        <v>6</v>
      </c>
      <c r="B323" s="60" t="s">
        <v>868</v>
      </c>
      <c r="C323" s="61" t="s">
        <v>869</v>
      </c>
      <c r="D323" s="62">
        <v>31072</v>
      </c>
      <c r="E323" s="64">
        <v>0</v>
      </c>
      <c r="F323" s="65">
        <v>42366</v>
      </c>
      <c r="G323" s="66" t="s">
        <v>583</v>
      </c>
      <c r="H323" s="66" t="s">
        <v>137</v>
      </c>
      <c r="I323" s="67" t="s">
        <v>122</v>
      </c>
      <c r="J323" s="67" t="s">
        <v>119</v>
      </c>
      <c r="K323" s="67">
        <v>0</v>
      </c>
      <c r="L323" s="67" t="s">
        <v>117</v>
      </c>
      <c r="M323" s="67">
        <v>1</v>
      </c>
      <c r="N323" s="67"/>
      <c r="O323" s="68" t="s">
        <v>118</v>
      </c>
      <c r="P323" s="69" t="s">
        <v>119</v>
      </c>
      <c r="Q323" s="69"/>
      <c r="R323" s="70">
        <v>0</v>
      </c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70"/>
      <c r="AV323" s="70"/>
      <c r="AW323" s="70"/>
      <c r="AX323" s="70"/>
      <c r="AY323" s="70"/>
      <c r="AZ323" s="70"/>
      <c r="BA323" s="70"/>
      <c r="BB323" s="155">
        <f t="shared" si="142"/>
        <v>18</v>
      </c>
      <c r="BC323" s="156">
        <v>18</v>
      </c>
      <c r="BD323" s="157">
        <f t="shared" si="143"/>
        <v>0</v>
      </c>
      <c r="BE323" s="155">
        <f t="shared" si="144"/>
        <v>0</v>
      </c>
      <c r="BF323" s="157">
        <f t="shared" si="145"/>
        <v>0</v>
      </c>
      <c r="BG323" s="155">
        <f t="shared" si="146"/>
        <v>0</v>
      </c>
      <c r="BH323" s="155"/>
      <c r="BI323" s="157">
        <f t="shared" si="137"/>
        <v>144</v>
      </c>
      <c r="BJ323" s="157"/>
      <c r="BK323" s="157"/>
      <c r="BL323" s="157"/>
      <c r="BM323" s="161" t="e">
        <v>#NAME?</v>
      </c>
      <c r="BN323" s="162" t="e">
        <f t="shared" si="147"/>
        <v>#NAME?</v>
      </c>
      <c r="BO323" s="163">
        <f t="shared" si="148"/>
        <v>0</v>
      </c>
      <c r="BP323" s="164" t="e">
        <f t="shared" si="149"/>
        <v>#NAME?</v>
      </c>
      <c r="BQ323" s="165" t="e">
        <v>#NAME?</v>
      </c>
      <c r="BR323" s="166"/>
      <c r="BS323" s="167" t="str">
        <f t="shared" si="150"/>
        <v xml:space="preserve"> </v>
      </c>
      <c r="BT323" s="168" t="str">
        <f t="shared" si="151"/>
        <v/>
      </c>
      <c r="BU323" s="168" t="str">
        <f t="shared" si="138"/>
        <v/>
      </c>
      <c r="BV323" s="168" t="str">
        <f t="shared" si="139"/>
        <v/>
      </c>
      <c r="BW323" s="169" t="str">
        <f t="shared" si="140"/>
        <v/>
      </c>
      <c r="BX323" s="165" t="e">
        <v>#NAME?</v>
      </c>
      <c r="BY323" s="157"/>
      <c r="BZ323" s="170" t="e">
        <v>#NAME?</v>
      </c>
      <c r="CA323" s="170" t="e">
        <v>#NAME?</v>
      </c>
      <c r="CB323" s="157"/>
      <c r="CC323" s="170" t="e">
        <v>#NAME?</v>
      </c>
      <c r="CD323" s="171" t="e">
        <f t="shared" si="152"/>
        <v>#NAME?</v>
      </c>
      <c r="CE323" s="157" t="e">
        <f t="shared" si="153"/>
        <v>#NAME?</v>
      </c>
      <c r="CF323" s="165" t="e">
        <f t="shared" si="154"/>
        <v>#NAME?</v>
      </c>
      <c r="CG323" s="172" t="e">
        <v>#NAME?</v>
      </c>
      <c r="CH323" s="172" t="e">
        <v>#NAME?</v>
      </c>
      <c r="CI323" s="173" t="e">
        <v>#NAME?</v>
      </c>
      <c r="CJ323" s="173"/>
      <c r="CK323" s="172" t="e">
        <v>#NAME?</v>
      </c>
      <c r="CL323" s="172" t="e">
        <v>#NAME?</v>
      </c>
      <c r="CM323" s="173" t="e">
        <f t="shared" si="155"/>
        <v>#NAME?</v>
      </c>
      <c r="CN323" s="172">
        <f t="shared" si="156"/>
        <v>24</v>
      </c>
      <c r="CO323" s="173">
        <f t="shared" si="141"/>
        <v>0</v>
      </c>
      <c r="CP323" s="174">
        <f t="shared" si="157"/>
        <v>5</v>
      </c>
      <c r="CQ323" s="172" t="e">
        <f t="shared" si="164"/>
        <v>#NAME?</v>
      </c>
      <c r="CR323" s="173"/>
      <c r="CS323" s="175" t="e">
        <f t="shared" si="158"/>
        <v>#NAME?</v>
      </c>
      <c r="CT323" s="173" t="e">
        <f t="shared" si="159"/>
        <v>#NAME?</v>
      </c>
      <c r="CU323" s="173" t="e">
        <f t="shared" si="160"/>
        <v>#NAME?</v>
      </c>
      <c r="CV323" s="172" t="e">
        <f t="shared" si="161"/>
        <v>#NAME?</v>
      </c>
      <c r="CW323" s="173" t="e">
        <v>#NAME?</v>
      </c>
      <c r="CX323" s="173" t="e">
        <f t="shared" si="162"/>
        <v>#NAME?</v>
      </c>
      <c r="CY323" s="176">
        <f t="shared" si="163"/>
        <v>0</v>
      </c>
      <c r="CZ323" s="181" t="e">
        <f t="shared" si="134"/>
        <v>#NAME?</v>
      </c>
      <c r="DA323" s="182" t="e">
        <f t="shared" si="135"/>
        <v>#NAME?</v>
      </c>
      <c r="DB323" s="183" t="e">
        <f t="shared" si="136"/>
        <v>#NAME?</v>
      </c>
      <c r="DF323" s="180" t="e">
        <f t="shared" si="165"/>
        <v>#NAME?</v>
      </c>
    </row>
    <row r="324" spans="1:110">
      <c r="A324" s="73" t="s">
        <v>6</v>
      </c>
      <c r="B324" s="60" t="s">
        <v>870</v>
      </c>
      <c r="C324" s="61" t="s">
        <v>871</v>
      </c>
      <c r="D324" s="62">
        <v>35779</v>
      </c>
      <c r="E324" s="64">
        <v>0</v>
      </c>
      <c r="F324" s="65">
        <v>42366</v>
      </c>
      <c r="G324" s="66" t="s">
        <v>583</v>
      </c>
      <c r="H324" s="66" t="s">
        <v>137</v>
      </c>
      <c r="I324" s="67" t="s">
        <v>122</v>
      </c>
      <c r="J324" s="67" t="s">
        <v>119</v>
      </c>
      <c r="K324" s="67">
        <v>0</v>
      </c>
      <c r="L324" s="67" t="s">
        <v>117</v>
      </c>
      <c r="M324" s="67">
        <v>1</v>
      </c>
      <c r="N324" s="67"/>
      <c r="O324" s="68" t="s">
        <v>118</v>
      </c>
      <c r="P324" s="69" t="s">
        <v>119</v>
      </c>
      <c r="Q324" s="69"/>
      <c r="R324" s="70">
        <v>0</v>
      </c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/>
      <c r="AO324" s="70"/>
      <c r="AP324" s="70"/>
      <c r="AQ324" s="70"/>
      <c r="AR324" s="70"/>
      <c r="AS324" s="70"/>
      <c r="AT324" s="70"/>
      <c r="AU324" s="70"/>
      <c r="AV324" s="70"/>
      <c r="AW324" s="70"/>
      <c r="AX324" s="70"/>
      <c r="AY324" s="70"/>
      <c r="AZ324" s="70"/>
      <c r="BA324" s="70"/>
      <c r="BB324" s="155">
        <f t="shared" si="142"/>
        <v>6</v>
      </c>
      <c r="BC324" s="156">
        <v>6</v>
      </c>
      <c r="BD324" s="157">
        <f t="shared" si="143"/>
        <v>0</v>
      </c>
      <c r="BE324" s="155">
        <f t="shared" si="144"/>
        <v>0</v>
      </c>
      <c r="BF324" s="157">
        <f t="shared" si="145"/>
        <v>0</v>
      </c>
      <c r="BG324" s="155">
        <f t="shared" si="146"/>
        <v>0</v>
      </c>
      <c r="BH324" s="155"/>
      <c r="BI324" s="157">
        <f t="shared" si="137"/>
        <v>48</v>
      </c>
      <c r="BJ324" s="157"/>
      <c r="BK324" s="157"/>
      <c r="BL324" s="157"/>
      <c r="BM324" s="161" t="e">
        <v>#NAME?</v>
      </c>
      <c r="BN324" s="162" t="e">
        <f t="shared" si="147"/>
        <v>#NAME?</v>
      </c>
      <c r="BO324" s="163">
        <f t="shared" si="148"/>
        <v>0</v>
      </c>
      <c r="BP324" s="164" t="e">
        <f t="shared" si="149"/>
        <v>#NAME?</v>
      </c>
      <c r="BQ324" s="165" t="e">
        <v>#NAME?</v>
      </c>
      <c r="BR324" s="166"/>
      <c r="BS324" s="167" t="str">
        <f t="shared" si="150"/>
        <v xml:space="preserve"> </v>
      </c>
      <c r="BT324" s="168" t="str">
        <f t="shared" si="151"/>
        <v/>
      </c>
      <c r="BU324" s="168" t="str">
        <f t="shared" si="138"/>
        <v/>
      </c>
      <c r="BV324" s="168" t="str">
        <f t="shared" si="139"/>
        <v/>
      </c>
      <c r="BW324" s="169" t="str">
        <f t="shared" si="140"/>
        <v/>
      </c>
      <c r="BX324" s="165" t="e">
        <v>#NAME?</v>
      </c>
      <c r="BY324" s="157"/>
      <c r="BZ324" s="170" t="e">
        <v>#NAME?</v>
      </c>
      <c r="CA324" s="170" t="e">
        <v>#NAME?</v>
      </c>
      <c r="CB324" s="157"/>
      <c r="CC324" s="170" t="e">
        <v>#NAME?</v>
      </c>
      <c r="CD324" s="171" t="e">
        <f t="shared" si="152"/>
        <v>#NAME?</v>
      </c>
      <c r="CE324" s="157" t="e">
        <f t="shared" si="153"/>
        <v>#NAME?</v>
      </c>
      <c r="CF324" s="165" t="e">
        <f t="shared" si="154"/>
        <v>#NAME?</v>
      </c>
      <c r="CG324" s="172" t="e">
        <v>#NAME?</v>
      </c>
      <c r="CH324" s="172" t="e">
        <v>#NAME?</v>
      </c>
      <c r="CI324" s="173" t="e">
        <v>#NAME?</v>
      </c>
      <c r="CJ324" s="173"/>
      <c r="CK324" s="172" t="e">
        <v>#NAME?</v>
      </c>
      <c r="CL324" s="172" t="e">
        <v>#NAME?</v>
      </c>
      <c r="CM324" s="173" t="e">
        <f t="shared" si="155"/>
        <v>#NAME?</v>
      </c>
      <c r="CN324" s="172">
        <f t="shared" si="156"/>
        <v>8.5714285714285712</v>
      </c>
      <c r="CO324" s="173">
        <f t="shared" si="141"/>
        <v>0</v>
      </c>
      <c r="CP324" s="174">
        <f t="shared" si="157"/>
        <v>5</v>
      </c>
      <c r="CQ324" s="172" t="e">
        <f t="shared" si="164"/>
        <v>#NAME?</v>
      </c>
      <c r="CR324" s="173"/>
      <c r="CS324" s="175" t="e">
        <f t="shared" si="158"/>
        <v>#NAME?</v>
      </c>
      <c r="CT324" s="173" t="e">
        <f t="shared" si="159"/>
        <v>#NAME?</v>
      </c>
      <c r="CU324" s="173" t="e">
        <f t="shared" si="160"/>
        <v>#NAME?</v>
      </c>
      <c r="CV324" s="172" t="e">
        <f t="shared" si="161"/>
        <v>#NAME?</v>
      </c>
      <c r="CW324" s="173" t="e">
        <v>#NAME?</v>
      </c>
      <c r="CX324" s="173" t="e">
        <f t="shared" si="162"/>
        <v>#NAME?</v>
      </c>
      <c r="CY324" s="176">
        <f t="shared" si="163"/>
        <v>0</v>
      </c>
      <c r="CZ324" s="181" t="e">
        <f t="shared" si="134"/>
        <v>#NAME?</v>
      </c>
      <c r="DA324" s="182" t="e">
        <f t="shared" si="135"/>
        <v>#NAME?</v>
      </c>
      <c r="DB324" s="183" t="e">
        <f t="shared" si="136"/>
        <v>#NAME?</v>
      </c>
      <c r="DF324" s="180" t="e">
        <f t="shared" si="165"/>
        <v>#NAME?</v>
      </c>
    </row>
    <row r="325" spans="1:110">
      <c r="A325" s="73" t="s">
        <v>6</v>
      </c>
      <c r="B325" s="60" t="s">
        <v>872</v>
      </c>
      <c r="C325" s="61" t="s">
        <v>873</v>
      </c>
      <c r="D325" s="62">
        <v>34454</v>
      </c>
      <c r="E325" s="64">
        <v>0</v>
      </c>
      <c r="F325" s="65">
        <v>42338</v>
      </c>
      <c r="G325" s="66" t="s">
        <v>112</v>
      </c>
      <c r="H325" s="66" t="s">
        <v>137</v>
      </c>
      <c r="I325" s="67" t="s">
        <v>122</v>
      </c>
      <c r="J325" s="67" t="s">
        <v>119</v>
      </c>
      <c r="K325" s="67">
        <v>0</v>
      </c>
      <c r="L325" s="67" t="s">
        <v>117</v>
      </c>
      <c r="M325" s="67">
        <v>1</v>
      </c>
      <c r="N325" s="67"/>
      <c r="O325" s="68" t="s">
        <v>118</v>
      </c>
      <c r="P325" s="69" t="s">
        <v>119</v>
      </c>
      <c r="Q325" s="69"/>
      <c r="R325" s="70">
        <v>0</v>
      </c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70"/>
      <c r="AV325" s="70"/>
      <c r="AW325" s="70"/>
      <c r="AX325" s="70"/>
      <c r="AY325" s="70"/>
      <c r="AZ325" s="70"/>
      <c r="BA325" s="70"/>
      <c r="BB325" s="155">
        <f t="shared" si="142"/>
        <v>8</v>
      </c>
      <c r="BC325" s="156">
        <v>8</v>
      </c>
      <c r="BD325" s="157">
        <f t="shared" si="143"/>
        <v>0</v>
      </c>
      <c r="BE325" s="155">
        <f t="shared" si="144"/>
        <v>0</v>
      </c>
      <c r="BF325" s="157">
        <f t="shared" si="145"/>
        <v>0</v>
      </c>
      <c r="BG325" s="155">
        <f t="shared" si="146"/>
        <v>0</v>
      </c>
      <c r="BH325" s="155"/>
      <c r="BI325" s="157">
        <f t="shared" si="137"/>
        <v>64</v>
      </c>
      <c r="BJ325" s="157"/>
      <c r="BK325" s="157"/>
      <c r="BL325" s="157"/>
      <c r="BM325" s="161" t="e">
        <v>#NAME?</v>
      </c>
      <c r="BN325" s="162" t="e">
        <f t="shared" si="147"/>
        <v>#NAME?</v>
      </c>
      <c r="BO325" s="163">
        <f t="shared" si="148"/>
        <v>0</v>
      </c>
      <c r="BP325" s="164" t="e">
        <f t="shared" si="149"/>
        <v>#NAME?</v>
      </c>
      <c r="BQ325" s="165" t="e">
        <v>#NAME?</v>
      </c>
      <c r="BR325" s="166"/>
      <c r="BS325" s="167" t="str">
        <f t="shared" si="150"/>
        <v xml:space="preserve"> </v>
      </c>
      <c r="BT325" s="168" t="str">
        <f t="shared" si="151"/>
        <v/>
      </c>
      <c r="BU325" s="168" t="str">
        <f t="shared" si="138"/>
        <v/>
      </c>
      <c r="BV325" s="168" t="str">
        <f t="shared" si="139"/>
        <v/>
      </c>
      <c r="BW325" s="169" t="str">
        <f t="shared" si="140"/>
        <v/>
      </c>
      <c r="BX325" s="165" t="e">
        <v>#NAME?</v>
      </c>
      <c r="BY325" s="157"/>
      <c r="BZ325" s="170" t="e">
        <v>#NAME?</v>
      </c>
      <c r="CA325" s="170" t="e">
        <v>#NAME?</v>
      </c>
      <c r="CB325" s="157"/>
      <c r="CC325" s="170" t="e">
        <v>#NAME?</v>
      </c>
      <c r="CD325" s="171" t="e">
        <f t="shared" si="152"/>
        <v>#NAME?</v>
      </c>
      <c r="CE325" s="157" t="e">
        <f t="shared" si="153"/>
        <v>#NAME?</v>
      </c>
      <c r="CF325" s="165" t="e">
        <f t="shared" si="154"/>
        <v>#NAME?</v>
      </c>
      <c r="CG325" s="172" t="e">
        <v>#NAME?</v>
      </c>
      <c r="CH325" s="172" t="e">
        <v>#NAME?</v>
      </c>
      <c r="CI325" s="173" t="e">
        <v>#NAME?</v>
      </c>
      <c r="CJ325" s="173"/>
      <c r="CK325" s="172" t="e">
        <v>#NAME?</v>
      </c>
      <c r="CL325" s="172" t="e">
        <v>#NAME?</v>
      </c>
      <c r="CM325" s="173" t="e">
        <f t="shared" si="155"/>
        <v>#NAME?</v>
      </c>
      <c r="CN325" s="172">
        <f t="shared" si="156"/>
        <v>10.666666666666666</v>
      </c>
      <c r="CO325" s="173">
        <f t="shared" si="141"/>
        <v>0</v>
      </c>
      <c r="CP325" s="174">
        <f t="shared" si="157"/>
        <v>5</v>
      </c>
      <c r="CQ325" s="172" t="e">
        <f t="shared" si="164"/>
        <v>#NAME?</v>
      </c>
      <c r="CR325" s="173"/>
      <c r="CS325" s="175" t="e">
        <f t="shared" si="158"/>
        <v>#NAME?</v>
      </c>
      <c r="CT325" s="173" t="e">
        <f t="shared" si="159"/>
        <v>#NAME?</v>
      </c>
      <c r="CU325" s="173" t="e">
        <f t="shared" si="160"/>
        <v>#NAME?</v>
      </c>
      <c r="CV325" s="172" t="e">
        <f t="shared" si="161"/>
        <v>#NAME?</v>
      </c>
      <c r="CW325" s="173" t="e">
        <v>#NAME?</v>
      </c>
      <c r="CX325" s="173" t="e">
        <f t="shared" si="162"/>
        <v>#NAME?</v>
      </c>
      <c r="CY325" s="176">
        <f t="shared" si="163"/>
        <v>0</v>
      </c>
      <c r="CZ325" s="181" t="e">
        <f t="shared" si="134"/>
        <v>#NAME?</v>
      </c>
      <c r="DA325" s="182" t="e">
        <f t="shared" si="135"/>
        <v>#NAME?</v>
      </c>
      <c r="DB325" s="183" t="e">
        <f t="shared" si="136"/>
        <v>#NAME?</v>
      </c>
      <c r="DF325" s="180" t="e">
        <f t="shared" si="165"/>
        <v>#NAME?</v>
      </c>
    </row>
    <row r="326" spans="1:110">
      <c r="A326" s="73" t="s">
        <v>6</v>
      </c>
      <c r="B326" s="60" t="s">
        <v>874</v>
      </c>
      <c r="C326" s="61" t="s">
        <v>875</v>
      </c>
      <c r="D326" s="62">
        <v>24069</v>
      </c>
      <c r="E326" s="64">
        <v>0</v>
      </c>
      <c r="F326" s="65">
        <v>42366</v>
      </c>
      <c r="G326" s="66" t="s">
        <v>583</v>
      </c>
      <c r="H326" s="66" t="s">
        <v>137</v>
      </c>
      <c r="I326" s="67" t="s">
        <v>114</v>
      </c>
      <c r="J326" s="67" t="s">
        <v>115</v>
      </c>
      <c r="K326" s="67" t="s">
        <v>876</v>
      </c>
      <c r="L326" s="67" t="s">
        <v>117</v>
      </c>
      <c r="M326" s="67">
        <v>1</v>
      </c>
      <c r="N326" s="67"/>
      <c r="O326" s="68" t="s">
        <v>118</v>
      </c>
      <c r="P326" s="69" t="s">
        <v>119</v>
      </c>
      <c r="Q326" s="69"/>
      <c r="R326" s="70">
        <v>0</v>
      </c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70"/>
      <c r="AO326" s="70"/>
      <c r="AP326" s="70"/>
      <c r="AQ326" s="70"/>
      <c r="AR326" s="70"/>
      <c r="AS326" s="70"/>
      <c r="AT326" s="70"/>
      <c r="AU326" s="70"/>
      <c r="AV326" s="70"/>
      <c r="AW326" s="70"/>
      <c r="AX326" s="70"/>
      <c r="AY326" s="70"/>
      <c r="AZ326" s="70"/>
      <c r="BA326" s="70"/>
      <c r="BB326" s="155">
        <f t="shared" si="142"/>
        <v>12</v>
      </c>
      <c r="BC326" s="156">
        <v>12</v>
      </c>
      <c r="BD326" s="157">
        <f t="shared" si="143"/>
        <v>0</v>
      </c>
      <c r="BE326" s="155">
        <f t="shared" si="144"/>
        <v>0</v>
      </c>
      <c r="BF326" s="157">
        <f t="shared" si="145"/>
        <v>0</v>
      </c>
      <c r="BG326" s="155">
        <f t="shared" si="146"/>
        <v>0</v>
      </c>
      <c r="BH326" s="155"/>
      <c r="BI326" s="157">
        <f t="shared" si="137"/>
        <v>96</v>
      </c>
      <c r="BJ326" s="157"/>
      <c r="BK326" s="157"/>
      <c r="BL326" s="157"/>
      <c r="BM326" s="161" t="e">
        <v>#NAME?</v>
      </c>
      <c r="BN326" s="162" t="e">
        <f t="shared" si="147"/>
        <v>#NAME?</v>
      </c>
      <c r="BO326" s="163">
        <f t="shared" si="148"/>
        <v>0</v>
      </c>
      <c r="BP326" s="164" t="e">
        <f t="shared" si="149"/>
        <v>#NAME?</v>
      </c>
      <c r="BQ326" s="165" t="e">
        <v>#NAME?</v>
      </c>
      <c r="BR326" s="166"/>
      <c r="BS326" s="167" t="str">
        <f t="shared" si="150"/>
        <v xml:space="preserve"> </v>
      </c>
      <c r="BT326" s="168" t="str">
        <f t="shared" si="151"/>
        <v/>
      </c>
      <c r="BU326" s="168" t="str">
        <f t="shared" si="138"/>
        <v/>
      </c>
      <c r="BV326" s="168" t="str">
        <f t="shared" si="139"/>
        <v/>
      </c>
      <c r="BW326" s="169" t="str">
        <f t="shared" si="140"/>
        <v/>
      </c>
      <c r="BX326" s="165" t="e">
        <v>#NAME?</v>
      </c>
      <c r="BY326" s="157"/>
      <c r="BZ326" s="170" t="e">
        <v>#NAME?</v>
      </c>
      <c r="CA326" s="170" t="e">
        <v>#NAME?</v>
      </c>
      <c r="CB326" s="157"/>
      <c r="CC326" s="170" t="e">
        <v>#NAME?</v>
      </c>
      <c r="CD326" s="171" t="e">
        <f t="shared" si="152"/>
        <v>#NAME?</v>
      </c>
      <c r="CE326" s="157" t="e">
        <f t="shared" si="153"/>
        <v>#NAME?</v>
      </c>
      <c r="CF326" s="165" t="e">
        <f t="shared" si="154"/>
        <v>#NAME?</v>
      </c>
      <c r="CG326" s="172" t="e">
        <v>#NAME?</v>
      </c>
      <c r="CH326" s="172" t="e">
        <v>#NAME?</v>
      </c>
      <c r="CI326" s="173" t="e">
        <v>#NAME?</v>
      </c>
      <c r="CJ326" s="173"/>
      <c r="CK326" s="172" t="e">
        <v>#NAME?</v>
      </c>
      <c r="CL326" s="172" t="e">
        <v>#NAME?</v>
      </c>
      <c r="CM326" s="173" t="e">
        <f t="shared" si="155"/>
        <v>#NAME?</v>
      </c>
      <c r="CN326" s="172">
        <f t="shared" si="156"/>
        <v>16</v>
      </c>
      <c r="CO326" s="173">
        <f t="shared" si="141"/>
        <v>0</v>
      </c>
      <c r="CP326" s="174">
        <f t="shared" si="157"/>
        <v>5</v>
      </c>
      <c r="CQ326" s="172" t="e">
        <f t="shared" si="164"/>
        <v>#NAME?</v>
      </c>
      <c r="CR326" s="173"/>
      <c r="CS326" s="175" t="e">
        <f t="shared" si="158"/>
        <v>#NAME?</v>
      </c>
      <c r="CT326" s="173" t="e">
        <f t="shared" si="159"/>
        <v>#NAME?</v>
      </c>
      <c r="CU326" s="173" t="e">
        <f t="shared" si="160"/>
        <v>#NAME?</v>
      </c>
      <c r="CV326" s="172" t="e">
        <f t="shared" si="161"/>
        <v>#NAME?</v>
      </c>
      <c r="CW326" s="173" t="e">
        <v>#NAME?</v>
      </c>
      <c r="CX326" s="173" t="e">
        <f t="shared" si="162"/>
        <v>#NAME?</v>
      </c>
      <c r="CY326" s="176">
        <f t="shared" si="163"/>
        <v>0</v>
      </c>
      <c r="CZ326" s="181" t="e">
        <f t="shared" si="134"/>
        <v>#NAME?</v>
      </c>
      <c r="DA326" s="182" t="e">
        <f t="shared" si="135"/>
        <v>#NAME?</v>
      </c>
      <c r="DB326" s="183" t="e">
        <f t="shared" si="136"/>
        <v>#NAME?</v>
      </c>
      <c r="DF326" s="180" t="e">
        <f t="shared" si="165"/>
        <v>#NAME?</v>
      </c>
    </row>
    <row r="327" spans="1:110">
      <c r="A327" s="73" t="s">
        <v>6</v>
      </c>
      <c r="B327" s="60" t="s">
        <v>877</v>
      </c>
      <c r="C327" s="61" t="s">
        <v>878</v>
      </c>
      <c r="D327" s="62">
        <v>24838</v>
      </c>
      <c r="E327" s="64">
        <v>0</v>
      </c>
      <c r="F327" s="65">
        <v>42366</v>
      </c>
      <c r="G327" s="66" t="s">
        <v>583</v>
      </c>
      <c r="H327" s="66" t="s">
        <v>137</v>
      </c>
      <c r="I327" s="67" t="s">
        <v>122</v>
      </c>
      <c r="J327" s="67" t="s">
        <v>119</v>
      </c>
      <c r="K327" s="67">
        <v>0</v>
      </c>
      <c r="L327" s="67" t="s">
        <v>117</v>
      </c>
      <c r="M327" s="67">
        <v>1</v>
      </c>
      <c r="N327" s="67"/>
      <c r="O327" s="68" t="s">
        <v>118</v>
      </c>
      <c r="P327" s="69" t="s">
        <v>119</v>
      </c>
      <c r="Q327" s="69"/>
      <c r="R327" s="70">
        <v>0</v>
      </c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  <c r="AE327" s="70"/>
      <c r="AF327" s="70"/>
      <c r="AG327" s="70"/>
      <c r="AH327" s="70"/>
      <c r="AI327" s="70"/>
      <c r="AJ327" s="70"/>
      <c r="AK327" s="70"/>
      <c r="AL327" s="70"/>
      <c r="AM327" s="70"/>
      <c r="AN327" s="70"/>
      <c r="AO327" s="70"/>
      <c r="AP327" s="70"/>
      <c r="AQ327" s="70"/>
      <c r="AR327" s="70"/>
      <c r="AS327" s="70"/>
      <c r="AT327" s="70"/>
      <c r="AU327" s="70"/>
      <c r="AV327" s="70"/>
      <c r="AW327" s="70"/>
      <c r="AX327" s="70"/>
      <c r="AY327" s="70"/>
      <c r="AZ327" s="70"/>
      <c r="BA327" s="70"/>
      <c r="BB327" s="155">
        <f t="shared" si="142"/>
        <v>24</v>
      </c>
      <c r="BC327" s="156">
        <v>24</v>
      </c>
      <c r="BD327" s="157">
        <f t="shared" si="143"/>
        <v>0</v>
      </c>
      <c r="BE327" s="155">
        <f t="shared" si="144"/>
        <v>0</v>
      </c>
      <c r="BF327" s="157">
        <f t="shared" si="145"/>
        <v>0</v>
      </c>
      <c r="BG327" s="155">
        <f t="shared" si="146"/>
        <v>0</v>
      </c>
      <c r="BH327" s="155"/>
      <c r="BI327" s="157">
        <f t="shared" si="137"/>
        <v>192</v>
      </c>
      <c r="BJ327" s="157"/>
      <c r="BK327" s="157"/>
      <c r="BL327" s="157"/>
      <c r="BM327" s="161" t="e">
        <v>#NAME?</v>
      </c>
      <c r="BN327" s="162" t="e">
        <f t="shared" si="147"/>
        <v>#NAME?</v>
      </c>
      <c r="BO327" s="163">
        <f t="shared" si="148"/>
        <v>0</v>
      </c>
      <c r="BP327" s="164" t="e">
        <f t="shared" si="149"/>
        <v>#NAME?</v>
      </c>
      <c r="BQ327" s="165" t="e">
        <v>#NAME?</v>
      </c>
      <c r="BR327" s="166"/>
      <c r="BS327" s="167" t="str">
        <f t="shared" si="150"/>
        <v xml:space="preserve"> </v>
      </c>
      <c r="BT327" s="168" t="str">
        <f t="shared" si="151"/>
        <v/>
      </c>
      <c r="BU327" s="168" t="str">
        <f t="shared" si="138"/>
        <v/>
      </c>
      <c r="BV327" s="168" t="str">
        <f t="shared" si="139"/>
        <v/>
      </c>
      <c r="BW327" s="169" t="str">
        <f t="shared" si="140"/>
        <v/>
      </c>
      <c r="BX327" s="165" t="e">
        <v>#NAME?</v>
      </c>
      <c r="BY327" s="157"/>
      <c r="BZ327" s="170" t="e">
        <v>#NAME?</v>
      </c>
      <c r="CA327" s="170" t="e">
        <v>#NAME?</v>
      </c>
      <c r="CB327" s="157"/>
      <c r="CC327" s="170" t="e">
        <v>#NAME?</v>
      </c>
      <c r="CD327" s="171" t="e">
        <f t="shared" si="152"/>
        <v>#NAME?</v>
      </c>
      <c r="CE327" s="157" t="e">
        <f t="shared" si="153"/>
        <v>#NAME?</v>
      </c>
      <c r="CF327" s="165" t="e">
        <f t="shared" si="154"/>
        <v>#NAME?</v>
      </c>
      <c r="CG327" s="172" t="e">
        <v>#NAME?</v>
      </c>
      <c r="CH327" s="172" t="e">
        <v>#NAME?</v>
      </c>
      <c r="CI327" s="173" t="e">
        <v>#NAME?</v>
      </c>
      <c r="CJ327" s="173"/>
      <c r="CK327" s="172" t="e">
        <v>#NAME?</v>
      </c>
      <c r="CL327" s="172" t="e">
        <v>#NAME?</v>
      </c>
      <c r="CM327" s="173" t="e">
        <f t="shared" si="155"/>
        <v>#NAME?</v>
      </c>
      <c r="CN327" s="172">
        <f t="shared" si="156"/>
        <v>32</v>
      </c>
      <c r="CO327" s="173">
        <f t="shared" si="141"/>
        <v>0</v>
      </c>
      <c r="CP327" s="174">
        <f t="shared" si="157"/>
        <v>5</v>
      </c>
      <c r="CQ327" s="172" t="e">
        <f t="shared" si="164"/>
        <v>#NAME?</v>
      </c>
      <c r="CR327" s="173"/>
      <c r="CS327" s="175" t="e">
        <f t="shared" si="158"/>
        <v>#NAME?</v>
      </c>
      <c r="CT327" s="173" t="e">
        <f t="shared" si="159"/>
        <v>#NAME?</v>
      </c>
      <c r="CU327" s="173" t="e">
        <f t="shared" si="160"/>
        <v>#NAME?</v>
      </c>
      <c r="CV327" s="172" t="e">
        <f t="shared" si="161"/>
        <v>#NAME?</v>
      </c>
      <c r="CW327" s="173" t="e">
        <v>#NAME?</v>
      </c>
      <c r="CX327" s="173" t="e">
        <f t="shared" si="162"/>
        <v>#NAME?</v>
      </c>
      <c r="CY327" s="176">
        <f t="shared" si="163"/>
        <v>0</v>
      </c>
      <c r="CZ327" s="181" t="e">
        <f t="shared" si="134"/>
        <v>#NAME?</v>
      </c>
      <c r="DA327" s="182" t="e">
        <f t="shared" si="135"/>
        <v>#NAME?</v>
      </c>
      <c r="DB327" s="183" t="e">
        <f t="shared" si="136"/>
        <v>#NAME?</v>
      </c>
      <c r="DF327" s="180" t="e">
        <f t="shared" si="165"/>
        <v>#NAME?</v>
      </c>
    </row>
    <row r="328" spans="1:110">
      <c r="A328" s="73" t="s">
        <v>6</v>
      </c>
      <c r="B328" s="60" t="s">
        <v>879</v>
      </c>
      <c r="C328" s="61" t="s">
        <v>880</v>
      </c>
      <c r="D328" s="62">
        <v>29124</v>
      </c>
      <c r="E328" s="64">
        <v>0</v>
      </c>
      <c r="F328" s="65">
        <v>42366</v>
      </c>
      <c r="G328" s="66" t="s">
        <v>583</v>
      </c>
      <c r="H328" s="66" t="s">
        <v>137</v>
      </c>
      <c r="I328" s="67" t="s">
        <v>122</v>
      </c>
      <c r="J328" s="67" t="s">
        <v>119</v>
      </c>
      <c r="K328" s="67">
        <v>0</v>
      </c>
      <c r="L328" s="67" t="s">
        <v>117</v>
      </c>
      <c r="M328" s="67">
        <v>1</v>
      </c>
      <c r="N328" s="67"/>
      <c r="O328" s="68" t="s">
        <v>118</v>
      </c>
      <c r="P328" s="69" t="s">
        <v>119</v>
      </c>
      <c r="Q328" s="69"/>
      <c r="R328" s="70">
        <v>0</v>
      </c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  <c r="AE328" s="70"/>
      <c r="AF328" s="70"/>
      <c r="AG328" s="70"/>
      <c r="AH328" s="70"/>
      <c r="AI328" s="70"/>
      <c r="AJ328" s="70"/>
      <c r="AK328" s="70"/>
      <c r="AL328" s="70"/>
      <c r="AM328" s="70"/>
      <c r="AN328" s="70"/>
      <c r="AO328" s="70"/>
      <c r="AP328" s="70"/>
      <c r="AQ328" s="70"/>
      <c r="AR328" s="70"/>
      <c r="AS328" s="70"/>
      <c r="AT328" s="70"/>
      <c r="AU328" s="70"/>
      <c r="AV328" s="70"/>
      <c r="AW328" s="70"/>
      <c r="AX328" s="70"/>
      <c r="AY328" s="70"/>
      <c r="AZ328" s="70"/>
      <c r="BA328" s="70"/>
      <c r="BB328" s="155">
        <f t="shared" si="142"/>
        <v>6</v>
      </c>
      <c r="BC328" s="156">
        <v>6</v>
      </c>
      <c r="BD328" s="157">
        <f t="shared" si="143"/>
        <v>0</v>
      </c>
      <c r="BE328" s="155">
        <f t="shared" si="144"/>
        <v>0</v>
      </c>
      <c r="BF328" s="157">
        <f t="shared" si="145"/>
        <v>0</v>
      </c>
      <c r="BG328" s="155">
        <f t="shared" si="146"/>
        <v>0</v>
      </c>
      <c r="BH328" s="155"/>
      <c r="BI328" s="157">
        <f t="shared" si="137"/>
        <v>48</v>
      </c>
      <c r="BJ328" s="157"/>
      <c r="BK328" s="157"/>
      <c r="BL328" s="157"/>
      <c r="BM328" s="161" t="e">
        <v>#NAME?</v>
      </c>
      <c r="BN328" s="162" t="e">
        <f t="shared" si="147"/>
        <v>#NAME?</v>
      </c>
      <c r="BO328" s="163">
        <f t="shared" si="148"/>
        <v>0</v>
      </c>
      <c r="BP328" s="164" t="e">
        <f t="shared" si="149"/>
        <v>#NAME?</v>
      </c>
      <c r="BQ328" s="165" t="e">
        <v>#NAME?</v>
      </c>
      <c r="BR328" s="166"/>
      <c r="BS328" s="167" t="str">
        <f t="shared" si="150"/>
        <v xml:space="preserve"> </v>
      </c>
      <c r="BT328" s="168" t="str">
        <f t="shared" si="151"/>
        <v/>
      </c>
      <c r="BU328" s="168" t="str">
        <f t="shared" si="138"/>
        <v/>
      </c>
      <c r="BV328" s="168" t="str">
        <f t="shared" si="139"/>
        <v/>
      </c>
      <c r="BW328" s="169" t="str">
        <f t="shared" si="140"/>
        <v/>
      </c>
      <c r="BX328" s="165" t="e">
        <v>#NAME?</v>
      </c>
      <c r="BY328" s="157"/>
      <c r="BZ328" s="170" t="e">
        <v>#NAME?</v>
      </c>
      <c r="CA328" s="170" t="e">
        <v>#NAME?</v>
      </c>
      <c r="CB328" s="157"/>
      <c r="CC328" s="170" t="e">
        <v>#NAME?</v>
      </c>
      <c r="CD328" s="171" t="e">
        <f t="shared" si="152"/>
        <v>#NAME?</v>
      </c>
      <c r="CE328" s="157" t="e">
        <f t="shared" si="153"/>
        <v>#NAME?</v>
      </c>
      <c r="CF328" s="165" t="e">
        <f t="shared" si="154"/>
        <v>#NAME?</v>
      </c>
      <c r="CG328" s="172" t="e">
        <v>#NAME?</v>
      </c>
      <c r="CH328" s="172" t="e">
        <v>#NAME?</v>
      </c>
      <c r="CI328" s="173" t="e">
        <v>#NAME?</v>
      </c>
      <c r="CJ328" s="173"/>
      <c r="CK328" s="172" t="e">
        <v>#NAME?</v>
      </c>
      <c r="CL328" s="172" t="e">
        <v>#NAME?</v>
      </c>
      <c r="CM328" s="173" t="e">
        <f t="shared" si="155"/>
        <v>#NAME?</v>
      </c>
      <c r="CN328" s="172">
        <f t="shared" si="156"/>
        <v>8.5714285714285712</v>
      </c>
      <c r="CO328" s="173">
        <f t="shared" si="141"/>
        <v>0</v>
      </c>
      <c r="CP328" s="174">
        <f t="shared" si="157"/>
        <v>5</v>
      </c>
      <c r="CQ328" s="172" t="e">
        <f t="shared" si="164"/>
        <v>#NAME?</v>
      </c>
      <c r="CR328" s="173"/>
      <c r="CS328" s="175" t="e">
        <f t="shared" si="158"/>
        <v>#NAME?</v>
      </c>
      <c r="CT328" s="173" t="e">
        <f t="shared" si="159"/>
        <v>#NAME?</v>
      </c>
      <c r="CU328" s="173" t="e">
        <f t="shared" si="160"/>
        <v>#NAME?</v>
      </c>
      <c r="CV328" s="172" t="e">
        <f t="shared" si="161"/>
        <v>#NAME?</v>
      </c>
      <c r="CW328" s="173" t="e">
        <v>#NAME?</v>
      </c>
      <c r="CX328" s="173" t="e">
        <f t="shared" si="162"/>
        <v>#NAME?</v>
      </c>
      <c r="CY328" s="176">
        <f t="shared" si="163"/>
        <v>0</v>
      </c>
      <c r="CZ328" s="181" t="e">
        <f t="shared" si="134"/>
        <v>#NAME?</v>
      </c>
      <c r="DA328" s="182" t="e">
        <f t="shared" si="135"/>
        <v>#NAME?</v>
      </c>
      <c r="DB328" s="183" t="e">
        <f t="shared" si="136"/>
        <v>#NAME?</v>
      </c>
      <c r="DF328" s="180" t="e">
        <f t="shared" si="165"/>
        <v>#NAME?</v>
      </c>
    </row>
    <row r="329" spans="1:110">
      <c r="A329" s="73" t="s">
        <v>6</v>
      </c>
      <c r="B329" s="60" t="s">
        <v>881</v>
      </c>
      <c r="C329" s="61" t="s">
        <v>882</v>
      </c>
      <c r="D329" s="62">
        <v>30411</v>
      </c>
      <c r="E329" s="64">
        <v>0</v>
      </c>
      <c r="F329" s="65">
        <v>42366</v>
      </c>
      <c r="G329" s="66" t="s">
        <v>583</v>
      </c>
      <c r="H329" s="66" t="s">
        <v>137</v>
      </c>
      <c r="I329" s="67" t="s">
        <v>122</v>
      </c>
      <c r="J329" s="67" t="s">
        <v>119</v>
      </c>
      <c r="K329" s="67">
        <v>0</v>
      </c>
      <c r="L329" s="67" t="s">
        <v>117</v>
      </c>
      <c r="M329" s="67">
        <v>1</v>
      </c>
      <c r="N329" s="67"/>
      <c r="O329" s="68" t="s">
        <v>118</v>
      </c>
      <c r="P329" s="69" t="s">
        <v>119</v>
      </c>
      <c r="Q329" s="69"/>
      <c r="R329" s="70">
        <v>0</v>
      </c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  <c r="AE329" s="70"/>
      <c r="AF329" s="70"/>
      <c r="AG329" s="70"/>
      <c r="AH329" s="70"/>
      <c r="AI329" s="70"/>
      <c r="AJ329" s="70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70"/>
      <c r="AV329" s="70"/>
      <c r="AW329" s="70"/>
      <c r="AX329" s="70"/>
      <c r="AY329" s="70"/>
      <c r="AZ329" s="70"/>
      <c r="BA329" s="70"/>
      <c r="BB329" s="155">
        <f t="shared" si="142"/>
        <v>12</v>
      </c>
      <c r="BC329" s="156">
        <v>12</v>
      </c>
      <c r="BD329" s="157">
        <f t="shared" si="143"/>
        <v>0</v>
      </c>
      <c r="BE329" s="155">
        <f t="shared" si="144"/>
        <v>0</v>
      </c>
      <c r="BF329" s="157">
        <f t="shared" si="145"/>
        <v>0</v>
      </c>
      <c r="BG329" s="155">
        <f t="shared" si="146"/>
        <v>0</v>
      </c>
      <c r="BH329" s="155"/>
      <c r="BI329" s="157">
        <f t="shared" si="137"/>
        <v>96</v>
      </c>
      <c r="BJ329" s="157"/>
      <c r="BK329" s="157"/>
      <c r="BL329" s="157"/>
      <c r="BM329" s="161" t="e">
        <v>#NAME?</v>
      </c>
      <c r="BN329" s="162" t="e">
        <f t="shared" si="147"/>
        <v>#NAME?</v>
      </c>
      <c r="BO329" s="163">
        <f t="shared" si="148"/>
        <v>0</v>
      </c>
      <c r="BP329" s="164" t="e">
        <f t="shared" si="149"/>
        <v>#NAME?</v>
      </c>
      <c r="BQ329" s="165" t="e">
        <v>#NAME?</v>
      </c>
      <c r="BR329" s="166"/>
      <c r="BS329" s="167" t="str">
        <f t="shared" si="150"/>
        <v xml:space="preserve"> </v>
      </c>
      <c r="BT329" s="168" t="str">
        <f t="shared" si="151"/>
        <v/>
      </c>
      <c r="BU329" s="168" t="str">
        <f t="shared" si="138"/>
        <v/>
      </c>
      <c r="BV329" s="168" t="str">
        <f t="shared" si="139"/>
        <v/>
      </c>
      <c r="BW329" s="169" t="str">
        <f t="shared" si="140"/>
        <v/>
      </c>
      <c r="BX329" s="165" t="e">
        <v>#NAME?</v>
      </c>
      <c r="BY329" s="157"/>
      <c r="BZ329" s="170" t="e">
        <v>#NAME?</v>
      </c>
      <c r="CA329" s="170" t="e">
        <v>#NAME?</v>
      </c>
      <c r="CB329" s="157"/>
      <c r="CC329" s="170" t="e">
        <v>#NAME?</v>
      </c>
      <c r="CD329" s="171" t="e">
        <f t="shared" si="152"/>
        <v>#NAME?</v>
      </c>
      <c r="CE329" s="157" t="e">
        <f t="shared" si="153"/>
        <v>#NAME?</v>
      </c>
      <c r="CF329" s="165" t="e">
        <f t="shared" si="154"/>
        <v>#NAME?</v>
      </c>
      <c r="CG329" s="172" t="e">
        <v>#NAME?</v>
      </c>
      <c r="CH329" s="172" t="e">
        <v>#NAME?</v>
      </c>
      <c r="CI329" s="173" t="e">
        <v>#NAME?</v>
      </c>
      <c r="CJ329" s="173"/>
      <c r="CK329" s="172" t="e">
        <v>#NAME?</v>
      </c>
      <c r="CL329" s="172" t="e">
        <v>#NAME?</v>
      </c>
      <c r="CM329" s="173" t="e">
        <f t="shared" si="155"/>
        <v>#NAME?</v>
      </c>
      <c r="CN329" s="172">
        <f t="shared" si="156"/>
        <v>16</v>
      </c>
      <c r="CO329" s="173">
        <f t="shared" si="141"/>
        <v>0</v>
      </c>
      <c r="CP329" s="174">
        <f t="shared" si="157"/>
        <v>5</v>
      </c>
      <c r="CQ329" s="172" t="e">
        <f t="shared" si="164"/>
        <v>#NAME?</v>
      </c>
      <c r="CR329" s="173"/>
      <c r="CS329" s="175" t="e">
        <f t="shared" si="158"/>
        <v>#NAME?</v>
      </c>
      <c r="CT329" s="173" t="e">
        <f t="shared" si="159"/>
        <v>#NAME?</v>
      </c>
      <c r="CU329" s="173" t="e">
        <f t="shared" si="160"/>
        <v>#NAME?</v>
      </c>
      <c r="CV329" s="172" t="e">
        <f t="shared" si="161"/>
        <v>#NAME?</v>
      </c>
      <c r="CW329" s="173" t="e">
        <v>#NAME?</v>
      </c>
      <c r="CX329" s="173" t="e">
        <f t="shared" si="162"/>
        <v>#NAME?</v>
      </c>
      <c r="CY329" s="176">
        <f t="shared" si="163"/>
        <v>0</v>
      </c>
      <c r="CZ329" s="181" t="e">
        <f t="shared" si="134"/>
        <v>#NAME?</v>
      </c>
      <c r="DA329" s="182" t="e">
        <f t="shared" si="135"/>
        <v>#NAME?</v>
      </c>
      <c r="DB329" s="183" t="e">
        <f t="shared" si="136"/>
        <v>#NAME?</v>
      </c>
      <c r="DF329" s="180" t="e">
        <f t="shared" si="165"/>
        <v>#NAME?</v>
      </c>
    </row>
    <row r="330" spans="1:110">
      <c r="A330" s="73" t="s">
        <v>6</v>
      </c>
      <c r="B330" s="60" t="s">
        <v>883</v>
      </c>
      <c r="C330" s="61" t="s">
        <v>884</v>
      </c>
      <c r="D330" s="62">
        <v>35730</v>
      </c>
      <c r="E330" s="64">
        <v>0</v>
      </c>
      <c r="F330" s="65">
        <v>42366</v>
      </c>
      <c r="G330" s="66" t="s">
        <v>583</v>
      </c>
      <c r="H330" s="66" t="s">
        <v>137</v>
      </c>
      <c r="I330" s="67" t="s">
        <v>122</v>
      </c>
      <c r="J330" s="67" t="s">
        <v>119</v>
      </c>
      <c r="K330" s="67">
        <v>0</v>
      </c>
      <c r="L330" s="67" t="s">
        <v>117</v>
      </c>
      <c r="M330" s="67">
        <v>1</v>
      </c>
      <c r="N330" s="67"/>
      <c r="O330" s="68" t="s">
        <v>118</v>
      </c>
      <c r="P330" s="69" t="s">
        <v>119</v>
      </c>
      <c r="Q330" s="69"/>
      <c r="R330" s="70">
        <v>0</v>
      </c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  <c r="AE330" s="70"/>
      <c r="AF330" s="70"/>
      <c r="AG330" s="70"/>
      <c r="AH330" s="70"/>
      <c r="AI330" s="70"/>
      <c r="AJ330" s="70"/>
      <c r="AK330" s="70"/>
      <c r="AL330" s="70"/>
      <c r="AM330" s="70"/>
      <c r="AN330" s="70"/>
      <c r="AO330" s="70"/>
      <c r="AP330" s="70"/>
      <c r="AQ330" s="70"/>
      <c r="AR330" s="70"/>
      <c r="AS330" s="70"/>
      <c r="AT330" s="70"/>
      <c r="AU330" s="70"/>
      <c r="AV330" s="70"/>
      <c r="AW330" s="70"/>
      <c r="AX330" s="70"/>
      <c r="AY330" s="70"/>
      <c r="AZ330" s="70"/>
      <c r="BA330" s="70"/>
      <c r="BB330" s="155">
        <f t="shared" si="142"/>
        <v>18</v>
      </c>
      <c r="BC330" s="156">
        <v>18</v>
      </c>
      <c r="BD330" s="157">
        <f t="shared" si="143"/>
        <v>0</v>
      </c>
      <c r="BE330" s="155">
        <f t="shared" si="144"/>
        <v>0</v>
      </c>
      <c r="BF330" s="157">
        <f t="shared" si="145"/>
        <v>0</v>
      </c>
      <c r="BG330" s="155">
        <f t="shared" si="146"/>
        <v>0</v>
      </c>
      <c r="BH330" s="155"/>
      <c r="BI330" s="157">
        <f t="shared" si="137"/>
        <v>144</v>
      </c>
      <c r="BJ330" s="157"/>
      <c r="BK330" s="157"/>
      <c r="BL330" s="157"/>
      <c r="BM330" s="161" t="e">
        <v>#NAME?</v>
      </c>
      <c r="BN330" s="162" t="e">
        <f t="shared" si="147"/>
        <v>#NAME?</v>
      </c>
      <c r="BO330" s="163">
        <f t="shared" si="148"/>
        <v>0</v>
      </c>
      <c r="BP330" s="164" t="e">
        <f t="shared" si="149"/>
        <v>#NAME?</v>
      </c>
      <c r="BQ330" s="165" t="e">
        <v>#NAME?</v>
      </c>
      <c r="BR330" s="166"/>
      <c r="BS330" s="167" t="str">
        <f t="shared" si="150"/>
        <v xml:space="preserve"> </v>
      </c>
      <c r="BT330" s="168" t="str">
        <f t="shared" si="151"/>
        <v/>
      </c>
      <c r="BU330" s="168" t="str">
        <f t="shared" si="138"/>
        <v/>
      </c>
      <c r="BV330" s="168" t="str">
        <f t="shared" si="139"/>
        <v/>
      </c>
      <c r="BW330" s="169" t="str">
        <f t="shared" si="140"/>
        <v/>
      </c>
      <c r="BX330" s="165" t="e">
        <v>#NAME?</v>
      </c>
      <c r="BY330" s="157"/>
      <c r="BZ330" s="170" t="e">
        <v>#NAME?</v>
      </c>
      <c r="CA330" s="170" t="e">
        <v>#NAME?</v>
      </c>
      <c r="CB330" s="157"/>
      <c r="CC330" s="170" t="e">
        <v>#NAME?</v>
      </c>
      <c r="CD330" s="171" t="e">
        <f t="shared" si="152"/>
        <v>#NAME?</v>
      </c>
      <c r="CE330" s="157" t="e">
        <f t="shared" si="153"/>
        <v>#NAME?</v>
      </c>
      <c r="CF330" s="165" t="e">
        <f t="shared" si="154"/>
        <v>#NAME?</v>
      </c>
      <c r="CG330" s="172" t="e">
        <v>#NAME?</v>
      </c>
      <c r="CH330" s="172" t="e">
        <v>#NAME?</v>
      </c>
      <c r="CI330" s="173" t="e">
        <v>#NAME?</v>
      </c>
      <c r="CJ330" s="173"/>
      <c r="CK330" s="172" t="e">
        <v>#NAME?</v>
      </c>
      <c r="CL330" s="172" t="e">
        <v>#NAME?</v>
      </c>
      <c r="CM330" s="173" t="e">
        <f t="shared" si="155"/>
        <v>#NAME?</v>
      </c>
      <c r="CN330" s="172">
        <f t="shared" si="156"/>
        <v>24</v>
      </c>
      <c r="CO330" s="173">
        <f t="shared" si="141"/>
        <v>0</v>
      </c>
      <c r="CP330" s="174">
        <f t="shared" si="157"/>
        <v>5</v>
      </c>
      <c r="CQ330" s="172" t="e">
        <f t="shared" si="164"/>
        <v>#NAME?</v>
      </c>
      <c r="CR330" s="173"/>
      <c r="CS330" s="175" t="e">
        <f t="shared" si="158"/>
        <v>#NAME?</v>
      </c>
      <c r="CT330" s="173" t="e">
        <f t="shared" si="159"/>
        <v>#NAME?</v>
      </c>
      <c r="CU330" s="173" t="e">
        <f t="shared" si="160"/>
        <v>#NAME?</v>
      </c>
      <c r="CV330" s="172" t="e">
        <f t="shared" si="161"/>
        <v>#NAME?</v>
      </c>
      <c r="CW330" s="173" t="e">
        <v>#NAME?</v>
      </c>
      <c r="CX330" s="173" t="e">
        <f t="shared" si="162"/>
        <v>#NAME?</v>
      </c>
      <c r="CY330" s="176">
        <f t="shared" si="163"/>
        <v>0</v>
      </c>
      <c r="CZ330" s="181" t="e">
        <f t="shared" si="134"/>
        <v>#NAME?</v>
      </c>
      <c r="DA330" s="182" t="e">
        <f t="shared" si="135"/>
        <v>#NAME?</v>
      </c>
      <c r="DB330" s="183" t="e">
        <f t="shared" si="136"/>
        <v>#NAME?</v>
      </c>
      <c r="DF330" s="180" t="e">
        <f t="shared" si="165"/>
        <v>#NAME?</v>
      </c>
    </row>
    <row r="331" spans="1:110">
      <c r="A331" s="73" t="s">
        <v>6</v>
      </c>
      <c r="B331" s="60" t="s">
        <v>885</v>
      </c>
      <c r="C331" s="61" t="s">
        <v>886</v>
      </c>
      <c r="D331" s="62">
        <v>26751</v>
      </c>
      <c r="E331" s="64">
        <v>0</v>
      </c>
      <c r="F331" s="65">
        <v>42367</v>
      </c>
      <c r="G331" s="66" t="s">
        <v>583</v>
      </c>
      <c r="H331" s="66" t="s">
        <v>137</v>
      </c>
      <c r="I331" s="67" t="s">
        <v>122</v>
      </c>
      <c r="J331" s="67" t="s">
        <v>119</v>
      </c>
      <c r="K331" s="67">
        <v>0</v>
      </c>
      <c r="L331" s="67" t="s">
        <v>117</v>
      </c>
      <c r="M331" s="67">
        <v>1</v>
      </c>
      <c r="N331" s="67"/>
      <c r="O331" s="68" t="s">
        <v>118</v>
      </c>
      <c r="P331" s="69" t="s">
        <v>119</v>
      </c>
      <c r="Q331" s="69"/>
      <c r="R331" s="70">
        <v>0</v>
      </c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70"/>
      <c r="AO331" s="70"/>
      <c r="AP331" s="70"/>
      <c r="AQ331" s="70"/>
      <c r="AR331" s="70"/>
      <c r="AS331" s="70"/>
      <c r="AT331" s="70"/>
      <c r="AU331" s="70"/>
      <c r="AV331" s="70"/>
      <c r="AW331" s="70"/>
      <c r="AX331" s="70"/>
      <c r="AY331" s="70"/>
      <c r="AZ331" s="70"/>
      <c r="BA331" s="70"/>
      <c r="BB331" s="155">
        <f t="shared" si="142"/>
        <v>18</v>
      </c>
      <c r="BC331" s="156">
        <v>18</v>
      </c>
      <c r="BD331" s="157">
        <f t="shared" si="143"/>
        <v>0</v>
      </c>
      <c r="BE331" s="155">
        <f t="shared" si="144"/>
        <v>0</v>
      </c>
      <c r="BF331" s="157">
        <f t="shared" si="145"/>
        <v>0</v>
      </c>
      <c r="BG331" s="155">
        <f t="shared" si="146"/>
        <v>0</v>
      </c>
      <c r="BH331" s="155"/>
      <c r="BI331" s="157">
        <f t="shared" si="137"/>
        <v>144</v>
      </c>
      <c r="BJ331" s="157"/>
      <c r="BK331" s="157"/>
      <c r="BL331" s="157"/>
      <c r="BM331" s="161" t="e">
        <v>#NAME?</v>
      </c>
      <c r="BN331" s="162" t="e">
        <f t="shared" si="147"/>
        <v>#NAME?</v>
      </c>
      <c r="BO331" s="163">
        <f t="shared" si="148"/>
        <v>0</v>
      </c>
      <c r="BP331" s="164" t="e">
        <f t="shared" si="149"/>
        <v>#NAME?</v>
      </c>
      <c r="BQ331" s="165" t="e">
        <v>#NAME?</v>
      </c>
      <c r="BR331" s="166"/>
      <c r="BS331" s="167" t="str">
        <f t="shared" si="150"/>
        <v xml:space="preserve"> </v>
      </c>
      <c r="BT331" s="168" t="str">
        <f t="shared" si="151"/>
        <v/>
      </c>
      <c r="BU331" s="168" t="str">
        <f t="shared" si="138"/>
        <v/>
      </c>
      <c r="BV331" s="168" t="str">
        <f t="shared" si="139"/>
        <v/>
      </c>
      <c r="BW331" s="169" t="str">
        <f t="shared" si="140"/>
        <v/>
      </c>
      <c r="BX331" s="165" t="e">
        <v>#NAME?</v>
      </c>
      <c r="BY331" s="157"/>
      <c r="BZ331" s="170" t="e">
        <v>#NAME?</v>
      </c>
      <c r="CA331" s="170" t="e">
        <v>#NAME?</v>
      </c>
      <c r="CB331" s="157"/>
      <c r="CC331" s="170" t="e">
        <v>#NAME?</v>
      </c>
      <c r="CD331" s="171" t="e">
        <f t="shared" si="152"/>
        <v>#NAME?</v>
      </c>
      <c r="CE331" s="157" t="e">
        <f t="shared" si="153"/>
        <v>#NAME?</v>
      </c>
      <c r="CF331" s="165" t="e">
        <f t="shared" si="154"/>
        <v>#NAME?</v>
      </c>
      <c r="CG331" s="172" t="e">
        <v>#NAME?</v>
      </c>
      <c r="CH331" s="172" t="e">
        <v>#NAME?</v>
      </c>
      <c r="CI331" s="173" t="e">
        <v>#NAME?</v>
      </c>
      <c r="CJ331" s="173"/>
      <c r="CK331" s="172" t="e">
        <v>#NAME?</v>
      </c>
      <c r="CL331" s="172" t="e">
        <v>#NAME?</v>
      </c>
      <c r="CM331" s="173" t="e">
        <f t="shared" si="155"/>
        <v>#NAME?</v>
      </c>
      <c r="CN331" s="172">
        <f t="shared" si="156"/>
        <v>24</v>
      </c>
      <c r="CO331" s="173">
        <f t="shared" si="141"/>
        <v>0</v>
      </c>
      <c r="CP331" s="174">
        <f t="shared" si="157"/>
        <v>5</v>
      </c>
      <c r="CQ331" s="172" t="e">
        <f t="shared" si="164"/>
        <v>#NAME?</v>
      </c>
      <c r="CR331" s="173"/>
      <c r="CS331" s="175" t="e">
        <f t="shared" si="158"/>
        <v>#NAME?</v>
      </c>
      <c r="CT331" s="173" t="e">
        <f t="shared" si="159"/>
        <v>#NAME?</v>
      </c>
      <c r="CU331" s="173" t="e">
        <f t="shared" si="160"/>
        <v>#NAME?</v>
      </c>
      <c r="CV331" s="172" t="e">
        <f t="shared" si="161"/>
        <v>#NAME?</v>
      </c>
      <c r="CW331" s="173" t="e">
        <v>#NAME?</v>
      </c>
      <c r="CX331" s="173" t="e">
        <f t="shared" si="162"/>
        <v>#NAME?</v>
      </c>
      <c r="CY331" s="176">
        <f t="shared" si="163"/>
        <v>0</v>
      </c>
      <c r="CZ331" s="181" t="e">
        <f t="shared" si="134"/>
        <v>#NAME?</v>
      </c>
      <c r="DA331" s="182" t="e">
        <f t="shared" si="135"/>
        <v>#NAME?</v>
      </c>
      <c r="DB331" s="183" t="e">
        <f t="shared" si="136"/>
        <v>#NAME?</v>
      </c>
      <c r="DF331" s="180" t="e">
        <f t="shared" si="165"/>
        <v>#NAME?</v>
      </c>
    </row>
    <row r="332" spans="1:110">
      <c r="A332" s="73" t="s">
        <v>6</v>
      </c>
      <c r="B332" s="60" t="s">
        <v>887</v>
      </c>
      <c r="C332" s="61" t="s">
        <v>888</v>
      </c>
      <c r="D332" s="62">
        <v>34973</v>
      </c>
      <c r="E332" s="64">
        <v>0</v>
      </c>
      <c r="F332" s="65">
        <v>42368</v>
      </c>
      <c r="G332" s="66" t="s">
        <v>583</v>
      </c>
      <c r="H332" s="66" t="s">
        <v>137</v>
      </c>
      <c r="I332" s="67" t="s">
        <v>122</v>
      </c>
      <c r="J332" s="67" t="s">
        <v>119</v>
      </c>
      <c r="K332" s="67">
        <v>0</v>
      </c>
      <c r="L332" s="67" t="s">
        <v>117</v>
      </c>
      <c r="M332" s="67">
        <v>1</v>
      </c>
      <c r="N332" s="67"/>
      <c r="O332" s="68" t="s">
        <v>118</v>
      </c>
      <c r="P332" s="69" t="s">
        <v>119</v>
      </c>
      <c r="Q332" s="69"/>
      <c r="R332" s="70">
        <v>0</v>
      </c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  <c r="AE332" s="70"/>
      <c r="AF332" s="70"/>
      <c r="AG332" s="70"/>
      <c r="AH332" s="70"/>
      <c r="AI332" s="70"/>
      <c r="AJ332" s="70"/>
      <c r="AK332" s="70"/>
      <c r="AL332" s="70"/>
      <c r="AM332" s="70"/>
      <c r="AN332" s="70"/>
      <c r="AO332" s="70"/>
      <c r="AP332" s="70"/>
      <c r="AQ332" s="70"/>
      <c r="AR332" s="70"/>
      <c r="AS332" s="70"/>
      <c r="AT332" s="70"/>
      <c r="AU332" s="70"/>
      <c r="AV332" s="70"/>
      <c r="AW332" s="70"/>
      <c r="AX332" s="70"/>
      <c r="AY332" s="70"/>
      <c r="AZ332" s="70"/>
      <c r="BA332" s="70"/>
      <c r="BB332" s="155">
        <f t="shared" si="142"/>
        <v>6</v>
      </c>
      <c r="BC332" s="156">
        <v>6</v>
      </c>
      <c r="BD332" s="157">
        <f t="shared" si="143"/>
        <v>0</v>
      </c>
      <c r="BE332" s="155">
        <f t="shared" si="144"/>
        <v>0</v>
      </c>
      <c r="BF332" s="157">
        <f t="shared" si="145"/>
        <v>0</v>
      </c>
      <c r="BG332" s="155">
        <f t="shared" si="146"/>
        <v>0</v>
      </c>
      <c r="BH332" s="155"/>
      <c r="BI332" s="157">
        <f t="shared" si="137"/>
        <v>48</v>
      </c>
      <c r="BJ332" s="157"/>
      <c r="BK332" s="157"/>
      <c r="BL332" s="157"/>
      <c r="BM332" s="161" t="e">
        <v>#NAME?</v>
      </c>
      <c r="BN332" s="162" t="e">
        <f t="shared" si="147"/>
        <v>#NAME?</v>
      </c>
      <c r="BO332" s="163">
        <f t="shared" si="148"/>
        <v>0</v>
      </c>
      <c r="BP332" s="164" t="e">
        <f t="shared" si="149"/>
        <v>#NAME?</v>
      </c>
      <c r="BQ332" s="165" t="e">
        <v>#NAME?</v>
      </c>
      <c r="BR332" s="166"/>
      <c r="BS332" s="167" t="str">
        <f t="shared" si="150"/>
        <v xml:space="preserve"> </v>
      </c>
      <c r="BT332" s="168" t="str">
        <f t="shared" si="151"/>
        <v/>
      </c>
      <c r="BU332" s="168" t="str">
        <f t="shared" si="138"/>
        <v/>
      </c>
      <c r="BV332" s="168" t="str">
        <f t="shared" si="139"/>
        <v/>
      </c>
      <c r="BW332" s="169" t="str">
        <f t="shared" si="140"/>
        <v/>
      </c>
      <c r="BX332" s="165" t="e">
        <v>#NAME?</v>
      </c>
      <c r="BY332" s="157"/>
      <c r="BZ332" s="170" t="e">
        <v>#NAME?</v>
      </c>
      <c r="CA332" s="170" t="e">
        <v>#NAME?</v>
      </c>
      <c r="CB332" s="157"/>
      <c r="CC332" s="170" t="e">
        <v>#NAME?</v>
      </c>
      <c r="CD332" s="171" t="e">
        <f t="shared" si="152"/>
        <v>#NAME?</v>
      </c>
      <c r="CE332" s="157" t="e">
        <f t="shared" si="153"/>
        <v>#NAME?</v>
      </c>
      <c r="CF332" s="165" t="e">
        <f t="shared" si="154"/>
        <v>#NAME?</v>
      </c>
      <c r="CG332" s="172" t="e">
        <v>#NAME?</v>
      </c>
      <c r="CH332" s="172" t="e">
        <v>#NAME?</v>
      </c>
      <c r="CI332" s="173" t="e">
        <v>#NAME?</v>
      </c>
      <c r="CJ332" s="173"/>
      <c r="CK332" s="172" t="e">
        <v>#NAME?</v>
      </c>
      <c r="CL332" s="172" t="e">
        <v>#NAME?</v>
      </c>
      <c r="CM332" s="173" t="e">
        <f t="shared" si="155"/>
        <v>#NAME?</v>
      </c>
      <c r="CN332" s="172">
        <f t="shared" si="156"/>
        <v>8.5714285714285712</v>
      </c>
      <c r="CO332" s="173">
        <f t="shared" si="141"/>
        <v>0</v>
      </c>
      <c r="CP332" s="174">
        <f t="shared" si="157"/>
        <v>5</v>
      </c>
      <c r="CQ332" s="172" t="e">
        <f t="shared" si="164"/>
        <v>#NAME?</v>
      </c>
      <c r="CR332" s="173"/>
      <c r="CS332" s="175" t="e">
        <f t="shared" si="158"/>
        <v>#NAME?</v>
      </c>
      <c r="CT332" s="173" t="e">
        <f t="shared" si="159"/>
        <v>#NAME?</v>
      </c>
      <c r="CU332" s="173" t="e">
        <f t="shared" si="160"/>
        <v>#NAME?</v>
      </c>
      <c r="CV332" s="172" t="e">
        <f t="shared" si="161"/>
        <v>#NAME?</v>
      </c>
      <c r="CW332" s="173" t="e">
        <v>#NAME?</v>
      </c>
      <c r="CX332" s="173" t="e">
        <f t="shared" si="162"/>
        <v>#NAME?</v>
      </c>
      <c r="CY332" s="176">
        <f t="shared" si="163"/>
        <v>0</v>
      </c>
      <c r="CZ332" s="181" t="e">
        <f t="shared" si="134"/>
        <v>#NAME?</v>
      </c>
      <c r="DA332" s="182" t="e">
        <f t="shared" si="135"/>
        <v>#NAME?</v>
      </c>
      <c r="DB332" s="183" t="e">
        <f t="shared" si="136"/>
        <v>#NAME?</v>
      </c>
      <c r="DF332" s="180" t="e">
        <f t="shared" si="165"/>
        <v>#NAME?</v>
      </c>
    </row>
    <row r="333" spans="1:110">
      <c r="A333" s="73" t="s">
        <v>6</v>
      </c>
      <c r="B333" s="60" t="s">
        <v>889</v>
      </c>
      <c r="C333" s="61" t="s">
        <v>890</v>
      </c>
      <c r="D333" s="62">
        <v>29026</v>
      </c>
      <c r="E333" s="64">
        <v>0</v>
      </c>
      <c r="F333" s="65">
        <v>42369</v>
      </c>
      <c r="G333" s="66" t="s">
        <v>583</v>
      </c>
      <c r="H333" s="66" t="s">
        <v>137</v>
      </c>
      <c r="I333" s="67" t="s">
        <v>122</v>
      </c>
      <c r="J333" s="67" t="s">
        <v>119</v>
      </c>
      <c r="K333" s="67">
        <v>0</v>
      </c>
      <c r="L333" s="67" t="s">
        <v>117</v>
      </c>
      <c r="M333" s="67">
        <v>1</v>
      </c>
      <c r="N333" s="67"/>
      <c r="O333" s="68" t="s">
        <v>118</v>
      </c>
      <c r="P333" s="69" t="s">
        <v>119</v>
      </c>
      <c r="Q333" s="69"/>
      <c r="R333" s="70">
        <v>0</v>
      </c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  <c r="AE333" s="70"/>
      <c r="AF333" s="70"/>
      <c r="AG333" s="70"/>
      <c r="AH333" s="70"/>
      <c r="AI333" s="70"/>
      <c r="AJ333" s="70"/>
      <c r="AK333" s="70"/>
      <c r="AL333" s="70"/>
      <c r="AM333" s="70"/>
      <c r="AN333" s="70"/>
      <c r="AO333" s="70"/>
      <c r="AP333" s="70"/>
      <c r="AQ333" s="70"/>
      <c r="AR333" s="70"/>
      <c r="AS333" s="70"/>
      <c r="AT333" s="70"/>
      <c r="AU333" s="70"/>
      <c r="AV333" s="70"/>
      <c r="AW333" s="70"/>
      <c r="AX333" s="70"/>
      <c r="AY333" s="70"/>
      <c r="AZ333" s="70"/>
      <c r="BA333" s="70"/>
      <c r="BB333" s="155">
        <f t="shared" si="142"/>
        <v>6</v>
      </c>
      <c r="BC333" s="156">
        <v>6</v>
      </c>
      <c r="BD333" s="157">
        <f t="shared" si="143"/>
        <v>0</v>
      </c>
      <c r="BE333" s="155">
        <f t="shared" si="144"/>
        <v>0</v>
      </c>
      <c r="BF333" s="157">
        <f t="shared" si="145"/>
        <v>0</v>
      </c>
      <c r="BG333" s="155">
        <f t="shared" si="146"/>
        <v>0</v>
      </c>
      <c r="BH333" s="155"/>
      <c r="BI333" s="157">
        <f t="shared" si="137"/>
        <v>48</v>
      </c>
      <c r="BJ333" s="157"/>
      <c r="BK333" s="157"/>
      <c r="BL333" s="157"/>
      <c r="BM333" s="161" t="e">
        <v>#NAME?</v>
      </c>
      <c r="BN333" s="162" t="e">
        <f t="shared" si="147"/>
        <v>#NAME?</v>
      </c>
      <c r="BO333" s="163">
        <f t="shared" si="148"/>
        <v>0</v>
      </c>
      <c r="BP333" s="164" t="e">
        <f t="shared" si="149"/>
        <v>#NAME?</v>
      </c>
      <c r="BQ333" s="165" t="e">
        <v>#NAME?</v>
      </c>
      <c r="BR333" s="166"/>
      <c r="BS333" s="167" t="str">
        <f t="shared" si="150"/>
        <v xml:space="preserve"> </v>
      </c>
      <c r="BT333" s="168" t="str">
        <f t="shared" si="151"/>
        <v/>
      </c>
      <c r="BU333" s="168" t="str">
        <f t="shared" si="138"/>
        <v/>
      </c>
      <c r="BV333" s="168" t="str">
        <f t="shared" si="139"/>
        <v/>
      </c>
      <c r="BW333" s="169" t="str">
        <f t="shared" si="140"/>
        <v/>
      </c>
      <c r="BX333" s="165" t="e">
        <v>#NAME?</v>
      </c>
      <c r="BY333" s="157"/>
      <c r="BZ333" s="170" t="e">
        <v>#NAME?</v>
      </c>
      <c r="CA333" s="170" t="e">
        <v>#NAME?</v>
      </c>
      <c r="CB333" s="157"/>
      <c r="CC333" s="170" t="e">
        <v>#NAME?</v>
      </c>
      <c r="CD333" s="171" t="e">
        <f t="shared" si="152"/>
        <v>#NAME?</v>
      </c>
      <c r="CE333" s="157" t="e">
        <f t="shared" si="153"/>
        <v>#NAME?</v>
      </c>
      <c r="CF333" s="165" t="e">
        <f t="shared" si="154"/>
        <v>#NAME?</v>
      </c>
      <c r="CG333" s="172" t="e">
        <v>#NAME?</v>
      </c>
      <c r="CH333" s="172" t="e">
        <v>#NAME?</v>
      </c>
      <c r="CI333" s="173" t="e">
        <v>#NAME?</v>
      </c>
      <c r="CJ333" s="173"/>
      <c r="CK333" s="172" t="e">
        <v>#NAME?</v>
      </c>
      <c r="CL333" s="172" t="e">
        <v>#NAME?</v>
      </c>
      <c r="CM333" s="173" t="e">
        <f t="shared" si="155"/>
        <v>#NAME?</v>
      </c>
      <c r="CN333" s="172">
        <f t="shared" si="156"/>
        <v>8.5714285714285712</v>
      </c>
      <c r="CO333" s="173">
        <f t="shared" si="141"/>
        <v>0</v>
      </c>
      <c r="CP333" s="174">
        <f t="shared" si="157"/>
        <v>5</v>
      </c>
      <c r="CQ333" s="172" t="e">
        <f t="shared" si="164"/>
        <v>#NAME?</v>
      </c>
      <c r="CR333" s="173"/>
      <c r="CS333" s="175" t="e">
        <f t="shared" si="158"/>
        <v>#NAME?</v>
      </c>
      <c r="CT333" s="173" t="e">
        <f t="shared" si="159"/>
        <v>#NAME?</v>
      </c>
      <c r="CU333" s="173" t="e">
        <f t="shared" si="160"/>
        <v>#NAME?</v>
      </c>
      <c r="CV333" s="172" t="e">
        <f t="shared" si="161"/>
        <v>#NAME?</v>
      </c>
      <c r="CW333" s="173" t="e">
        <v>#NAME?</v>
      </c>
      <c r="CX333" s="173" t="e">
        <f t="shared" si="162"/>
        <v>#NAME?</v>
      </c>
      <c r="CY333" s="176">
        <f t="shared" si="163"/>
        <v>0</v>
      </c>
      <c r="CZ333" s="181" t="e">
        <f t="shared" si="134"/>
        <v>#NAME?</v>
      </c>
      <c r="DA333" s="182" t="e">
        <f t="shared" si="135"/>
        <v>#NAME?</v>
      </c>
      <c r="DB333" s="183" t="e">
        <f t="shared" si="136"/>
        <v>#NAME?</v>
      </c>
      <c r="DF333" s="180" t="e">
        <f t="shared" si="165"/>
        <v>#NAME?</v>
      </c>
    </row>
    <row r="334" spans="1:110">
      <c r="A334" s="73" t="s">
        <v>6</v>
      </c>
      <c r="B334" s="60" t="s">
        <v>891</v>
      </c>
      <c r="C334" s="61" t="s">
        <v>892</v>
      </c>
      <c r="D334" s="62">
        <v>20972</v>
      </c>
      <c r="E334" s="64">
        <v>0</v>
      </c>
      <c r="F334" s="65">
        <v>42366</v>
      </c>
      <c r="G334" s="66" t="s">
        <v>583</v>
      </c>
      <c r="H334" s="66" t="s">
        <v>137</v>
      </c>
      <c r="I334" s="67" t="s">
        <v>122</v>
      </c>
      <c r="J334" s="67" t="s">
        <v>119</v>
      </c>
      <c r="K334" s="67">
        <v>0</v>
      </c>
      <c r="L334" s="67" t="s">
        <v>117</v>
      </c>
      <c r="M334" s="67">
        <v>1</v>
      </c>
      <c r="N334" s="67"/>
      <c r="O334" s="68" t="s">
        <v>118</v>
      </c>
      <c r="P334" s="69" t="s">
        <v>119</v>
      </c>
      <c r="Q334" s="69"/>
      <c r="R334" s="70">
        <v>0</v>
      </c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  <c r="AE334" s="70"/>
      <c r="AF334" s="70"/>
      <c r="AG334" s="70"/>
      <c r="AH334" s="70"/>
      <c r="AI334" s="70"/>
      <c r="AJ334" s="70"/>
      <c r="AK334" s="70"/>
      <c r="AL334" s="70"/>
      <c r="AM334" s="70"/>
      <c r="AN334" s="70"/>
      <c r="AO334" s="70"/>
      <c r="AP334" s="70"/>
      <c r="AQ334" s="70"/>
      <c r="AR334" s="70"/>
      <c r="AS334" s="70"/>
      <c r="AT334" s="70"/>
      <c r="AU334" s="70"/>
      <c r="AV334" s="70"/>
      <c r="AW334" s="70"/>
      <c r="AX334" s="70"/>
      <c r="AY334" s="70"/>
      <c r="AZ334" s="70"/>
      <c r="BA334" s="70"/>
      <c r="BB334" s="155">
        <f t="shared" si="142"/>
        <v>6</v>
      </c>
      <c r="BC334" s="156">
        <v>6</v>
      </c>
      <c r="BD334" s="157">
        <f t="shared" si="143"/>
        <v>0</v>
      </c>
      <c r="BE334" s="155">
        <f t="shared" si="144"/>
        <v>0</v>
      </c>
      <c r="BF334" s="157">
        <f t="shared" si="145"/>
        <v>0</v>
      </c>
      <c r="BG334" s="155">
        <f t="shared" si="146"/>
        <v>0</v>
      </c>
      <c r="BH334" s="155"/>
      <c r="BI334" s="157">
        <f t="shared" si="137"/>
        <v>48</v>
      </c>
      <c r="BJ334" s="157"/>
      <c r="BK334" s="157"/>
      <c r="BL334" s="157"/>
      <c r="BM334" s="161" t="e">
        <v>#NAME?</v>
      </c>
      <c r="BN334" s="162" t="e">
        <f t="shared" si="147"/>
        <v>#NAME?</v>
      </c>
      <c r="BO334" s="163">
        <f t="shared" si="148"/>
        <v>0</v>
      </c>
      <c r="BP334" s="164" t="e">
        <f t="shared" si="149"/>
        <v>#NAME?</v>
      </c>
      <c r="BQ334" s="165" t="e">
        <v>#NAME?</v>
      </c>
      <c r="BR334" s="166"/>
      <c r="BS334" s="167" t="str">
        <f t="shared" si="150"/>
        <v xml:space="preserve"> </v>
      </c>
      <c r="BT334" s="168" t="str">
        <f t="shared" si="151"/>
        <v/>
      </c>
      <c r="BU334" s="168" t="str">
        <f t="shared" si="138"/>
        <v/>
      </c>
      <c r="BV334" s="168" t="str">
        <f t="shared" si="139"/>
        <v/>
      </c>
      <c r="BW334" s="169" t="str">
        <f t="shared" si="140"/>
        <v/>
      </c>
      <c r="BX334" s="165" t="e">
        <v>#NAME?</v>
      </c>
      <c r="BY334" s="157"/>
      <c r="BZ334" s="170" t="e">
        <v>#NAME?</v>
      </c>
      <c r="CA334" s="170" t="e">
        <v>#NAME?</v>
      </c>
      <c r="CB334" s="157"/>
      <c r="CC334" s="170" t="e">
        <v>#NAME?</v>
      </c>
      <c r="CD334" s="171" t="e">
        <f t="shared" si="152"/>
        <v>#NAME?</v>
      </c>
      <c r="CE334" s="157" t="e">
        <f t="shared" si="153"/>
        <v>#NAME?</v>
      </c>
      <c r="CF334" s="165" t="e">
        <f t="shared" si="154"/>
        <v>#NAME?</v>
      </c>
      <c r="CG334" s="172" t="e">
        <v>#NAME?</v>
      </c>
      <c r="CH334" s="172" t="e">
        <v>#NAME?</v>
      </c>
      <c r="CI334" s="173" t="e">
        <v>#NAME?</v>
      </c>
      <c r="CJ334" s="173"/>
      <c r="CK334" s="172" t="e">
        <v>#NAME?</v>
      </c>
      <c r="CL334" s="172" t="e">
        <v>#NAME?</v>
      </c>
      <c r="CM334" s="173" t="e">
        <f t="shared" si="155"/>
        <v>#NAME?</v>
      </c>
      <c r="CN334" s="172">
        <f t="shared" si="156"/>
        <v>8.5714285714285712</v>
      </c>
      <c r="CO334" s="173">
        <f t="shared" si="141"/>
        <v>0</v>
      </c>
      <c r="CP334" s="174">
        <f t="shared" si="157"/>
        <v>5</v>
      </c>
      <c r="CQ334" s="172" t="e">
        <f t="shared" si="164"/>
        <v>#NAME?</v>
      </c>
      <c r="CR334" s="173"/>
      <c r="CS334" s="175" t="e">
        <f t="shared" si="158"/>
        <v>#NAME?</v>
      </c>
      <c r="CT334" s="173" t="e">
        <f t="shared" si="159"/>
        <v>#NAME?</v>
      </c>
      <c r="CU334" s="173" t="e">
        <f t="shared" si="160"/>
        <v>#NAME?</v>
      </c>
      <c r="CV334" s="172" t="e">
        <f t="shared" si="161"/>
        <v>#NAME?</v>
      </c>
      <c r="CW334" s="173" t="e">
        <v>#NAME?</v>
      </c>
      <c r="CX334" s="173" t="e">
        <f t="shared" si="162"/>
        <v>#NAME?</v>
      </c>
      <c r="CY334" s="176">
        <f t="shared" si="163"/>
        <v>0</v>
      </c>
      <c r="CZ334" s="181" t="e">
        <f t="shared" ref="CZ334:CZ397" si="166">IF(AND(CE334=2,H334="EMPLEADO"),(CD334-SUM(BX334:CA334)),IF(AND(CE334=2,H334&lt;&gt;"EMPLEADO"),(CD334-SUM(BW334:CA334)),""))</f>
        <v>#NAME?</v>
      </c>
      <c r="DA334" s="182" t="e">
        <f t="shared" ref="DA334:DA397" si="167">IF(AND(CE334=2,H334&lt;&gt;"EMPLEADO"),(CG334+CL334+CW334),IF(AND(CE334=2,H334="EMPLEADO"),CG334,""))</f>
        <v>#NAME?</v>
      </c>
      <c r="DB334" s="183" t="e">
        <f t="shared" ref="DB334:DB397" si="168">IF(CE334=2,CH334+CK334,"")</f>
        <v>#NAME?</v>
      </c>
      <c r="DF334" s="180" t="e">
        <f t="shared" si="165"/>
        <v>#NAME?</v>
      </c>
    </row>
    <row r="335" spans="1:110">
      <c r="A335" s="73" t="s">
        <v>6</v>
      </c>
      <c r="B335" s="60" t="s">
        <v>893</v>
      </c>
      <c r="C335" s="61" t="s">
        <v>894</v>
      </c>
      <c r="D335" s="62">
        <v>25182</v>
      </c>
      <c r="E335" s="64">
        <v>0</v>
      </c>
      <c r="F335" s="65">
        <v>42366</v>
      </c>
      <c r="G335" s="66" t="s">
        <v>583</v>
      </c>
      <c r="H335" s="66" t="s">
        <v>137</v>
      </c>
      <c r="I335" s="67" t="s">
        <v>122</v>
      </c>
      <c r="J335" s="67" t="s">
        <v>119</v>
      </c>
      <c r="K335" s="67">
        <v>0</v>
      </c>
      <c r="L335" s="67" t="s">
        <v>117</v>
      </c>
      <c r="M335" s="67">
        <v>1</v>
      </c>
      <c r="N335" s="67"/>
      <c r="O335" s="68" t="s">
        <v>118</v>
      </c>
      <c r="P335" s="69" t="s">
        <v>119</v>
      </c>
      <c r="Q335" s="69"/>
      <c r="R335" s="70">
        <v>0</v>
      </c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70"/>
      <c r="AO335" s="70"/>
      <c r="AP335" s="70"/>
      <c r="AQ335" s="70"/>
      <c r="AR335" s="70"/>
      <c r="AS335" s="70"/>
      <c r="AT335" s="70"/>
      <c r="AU335" s="70"/>
      <c r="AV335" s="70"/>
      <c r="AW335" s="70"/>
      <c r="AX335" s="70"/>
      <c r="AY335" s="70"/>
      <c r="AZ335" s="70"/>
      <c r="BA335" s="70"/>
      <c r="BB335" s="155">
        <f t="shared" si="142"/>
        <v>18</v>
      </c>
      <c r="BC335" s="156">
        <v>18</v>
      </c>
      <c r="BD335" s="157">
        <f t="shared" si="143"/>
        <v>0</v>
      </c>
      <c r="BE335" s="155">
        <f t="shared" si="144"/>
        <v>0</v>
      </c>
      <c r="BF335" s="157">
        <f t="shared" si="145"/>
        <v>0</v>
      </c>
      <c r="BG335" s="155">
        <f t="shared" si="146"/>
        <v>0</v>
      </c>
      <c r="BH335" s="155"/>
      <c r="BI335" s="157">
        <f t="shared" ref="BI335:BI398" si="169">+BC335*8</f>
        <v>144</v>
      </c>
      <c r="BJ335" s="157"/>
      <c r="BK335" s="157"/>
      <c r="BL335" s="157"/>
      <c r="BM335" s="161" t="e">
        <v>#NAME?</v>
      </c>
      <c r="BN335" s="162" t="e">
        <f t="shared" si="147"/>
        <v>#NAME?</v>
      </c>
      <c r="BO335" s="163">
        <f t="shared" si="148"/>
        <v>0</v>
      </c>
      <c r="BP335" s="164" t="e">
        <f t="shared" si="149"/>
        <v>#NAME?</v>
      </c>
      <c r="BQ335" s="165" t="e">
        <v>#NAME?</v>
      </c>
      <c r="BR335" s="166"/>
      <c r="BS335" s="167" t="str">
        <f t="shared" si="150"/>
        <v xml:space="preserve"> </v>
      </c>
      <c r="BT335" s="168" t="str">
        <f t="shared" si="151"/>
        <v/>
      </c>
      <c r="BU335" s="168" t="str">
        <f t="shared" ref="BU335:BU398" si="170">IF(AND(B335&gt;0,BK335&gt;0),((BM335/8)*(BK335*2)),"")</f>
        <v/>
      </c>
      <c r="BV335" s="168" t="str">
        <f t="shared" ref="BV335:BV398" si="171">IF(AND(B335&gt;0,BL335&gt;0),((BM335/8)*(BL335*1.35)),"")</f>
        <v/>
      </c>
      <c r="BW335" s="169" t="str">
        <f t="shared" ref="BW335:BW398" si="172">IF(AND(R335&gt;=1,H335="EMPLEADO"),$BW$12*10%,IF(AND(H335="PEON",R335&gt;=1),(BM335*30/360*BB335*R335),IF(AND(H335="OFICIAL",R335&gt;=1),(BM335*30/360*BB335*R335),IF(AND(H335="OPERARIO",R335&gt;=1),(BM335*30/360*BB335*R335),""))))</f>
        <v/>
      </c>
      <c r="BX335" s="165" t="e">
        <v>#NAME?</v>
      </c>
      <c r="BY335" s="157"/>
      <c r="BZ335" s="170" t="e">
        <v>#NAME?</v>
      </c>
      <c r="CA335" s="170" t="e">
        <v>#NAME?</v>
      </c>
      <c r="CB335" s="157"/>
      <c r="CC335" s="170" t="e">
        <v>#NAME?</v>
      </c>
      <c r="CD335" s="171" t="e">
        <f t="shared" si="152"/>
        <v>#NAME?</v>
      </c>
      <c r="CE335" s="157" t="e">
        <f t="shared" si="153"/>
        <v>#NAME?</v>
      </c>
      <c r="CF335" s="165" t="e">
        <f t="shared" si="154"/>
        <v>#NAME?</v>
      </c>
      <c r="CG335" s="172" t="e">
        <v>#NAME?</v>
      </c>
      <c r="CH335" s="172" t="e">
        <v>#NAME?</v>
      </c>
      <c r="CI335" s="173" t="e">
        <v>#NAME?</v>
      </c>
      <c r="CJ335" s="173"/>
      <c r="CK335" s="172" t="e">
        <v>#NAME?</v>
      </c>
      <c r="CL335" s="172" t="e">
        <v>#NAME?</v>
      </c>
      <c r="CM335" s="173" t="e">
        <f t="shared" si="155"/>
        <v>#NAME?</v>
      </c>
      <c r="CN335" s="172">
        <f t="shared" si="156"/>
        <v>24</v>
      </c>
      <c r="CO335" s="173">
        <f t="shared" ref="CO335:CO398" si="173">IF(AND(B335&lt;&gt;"",N335&lt;&gt;"",BB335&gt;=5,BB335&lt;=17),15,0)</f>
        <v>0</v>
      </c>
      <c r="CP335" s="174">
        <f t="shared" si="157"/>
        <v>5</v>
      </c>
      <c r="CQ335" s="172" t="e">
        <f t="shared" si="164"/>
        <v>#NAME?</v>
      </c>
      <c r="CR335" s="173"/>
      <c r="CS335" s="175" t="e">
        <f t="shared" si="158"/>
        <v>#NAME?</v>
      </c>
      <c r="CT335" s="173" t="e">
        <f t="shared" si="159"/>
        <v>#NAME?</v>
      </c>
      <c r="CU335" s="173" t="e">
        <f t="shared" si="160"/>
        <v>#NAME?</v>
      </c>
      <c r="CV335" s="172" t="e">
        <f t="shared" si="161"/>
        <v>#NAME?</v>
      </c>
      <c r="CW335" s="173" t="e">
        <v>#NAME?</v>
      </c>
      <c r="CX335" s="173" t="e">
        <f t="shared" si="162"/>
        <v>#NAME?</v>
      </c>
      <c r="CY335" s="176">
        <f t="shared" si="163"/>
        <v>0</v>
      </c>
      <c r="CZ335" s="181" t="e">
        <f t="shared" si="166"/>
        <v>#NAME?</v>
      </c>
      <c r="DA335" s="182" t="e">
        <f t="shared" si="167"/>
        <v>#NAME?</v>
      </c>
      <c r="DB335" s="183" t="e">
        <f t="shared" si="168"/>
        <v>#NAME?</v>
      </c>
      <c r="DF335" s="180" t="e">
        <f t="shared" si="165"/>
        <v>#NAME?</v>
      </c>
    </row>
    <row r="336" spans="1:110">
      <c r="A336" s="73" t="s">
        <v>6</v>
      </c>
      <c r="B336" s="60" t="s">
        <v>895</v>
      </c>
      <c r="C336" s="61" t="s">
        <v>896</v>
      </c>
      <c r="D336" s="62">
        <v>23517</v>
      </c>
      <c r="E336" s="64">
        <v>0</v>
      </c>
      <c r="F336" s="65">
        <v>42366</v>
      </c>
      <c r="G336" s="66" t="s">
        <v>583</v>
      </c>
      <c r="H336" s="66" t="s">
        <v>137</v>
      </c>
      <c r="I336" s="67" t="s">
        <v>122</v>
      </c>
      <c r="J336" s="67" t="s">
        <v>119</v>
      </c>
      <c r="K336" s="67">
        <v>0</v>
      </c>
      <c r="L336" s="67" t="s">
        <v>117</v>
      </c>
      <c r="M336" s="67">
        <v>1</v>
      </c>
      <c r="N336" s="67"/>
      <c r="O336" s="68" t="s">
        <v>118</v>
      </c>
      <c r="P336" s="69" t="s">
        <v>119</v>
      </c>
      <c r="Q336" s="69"/>
      <c r="R336" s="70">
        <v>0</v>
      </c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70"/>
      <c r="AO336" s="70"/>
      <c r="AP336" s="70"/>
      <c r="AQ336" s="70"/>
      <c r="AR336" s="70"/>
      <c r="AS336" s="70"/>
      <c r="AT336" s="70"/>
      <c r="AU336" s="70"/>
      <c r="AV336" s="70"/>
      <c r="AW336" s="70"/>
      <c r="AX336" s="70"/>
      <c r="AY336" s="70"/>
      <c r="AZ336" s="70"/>
      <c r="BA336" s="70"/>
      <c r="BB336" s="155">
        <f t="shared" ref="BB336:BB399" si="174">IF(B336&lt;&gt;"",COUNTIF(S336:BA336,"A")+COUNTIF(S336:BA336,"S")+BC336,"")</f>
        <v>6</v>
      </c>
      <c r="BC336" s="156">
        <v>6</v>
      </c>
      <c r="BD336" s="157">
        <f t="shared" ref="BD336:BD399" si="175">IF(B336&lt;&gt;"",COUNTIF(S336:BA336,"D"),"")</f>
        <v>0</v>
      </c>
      <c r="BE336" s="155">
        <f t="shared" ref="BE336:BE399" si="176">IF(B336&lt;&gt;"",COUNTIF(S336:BA336,"F"),"")</f>
        <v>0</v>
      </c>
      <c r="BF336" s="157">
        <f t="shared" ref="BF336:BF399" si="177">IF(B336&lt;&gt;"",COUNTIF(S336:BA336,"X"),"")</f>
        <v>0</v>
      </c>
      <c r="BG336" s="155">
        <f t="shared" ref="BG336:BG399" si="178">IF(BB336&lt;&gt;"",(COUNTIFS(S336:BA336,"A")+COUNTIFS(S336:BA336,"D")+COUNTIFS(S336:BA336,"F")+COUNTIFS(S336:BA336,"S")),"")</f>
        <v>0</v>
      </c>
      <c r="BH336" s="155"/>
      <c r="BI336" s="157">
        <f t="shared" si="169"/>
        <v>48</v>
      </c>
      <c r="BJ336" s="157"/>
      <c r="BK336" s="157"/>
      <c r="BL336" s="157"/>
      <c r="BM336" s="161" t="e">
        <v>#NAME?</v>
      </c>
      <c r="BN336" s="162" t="e">
        <f t="shared" ref="BN336:BN399" si="179">IF(AND(H336&lt;&gt;"EVENTUAL",O336="HABIL",BM336&lt;&gt;""),BB336*BM336,"")</f>
        <v>#NAME?</v>
      </c>
      <c r="BO336" s="163">
        <f t="shared" ref="BO336:BO399" si="180">IF(AND(H336="EVENTUAL",O336="HABIL",B336&lt;&gt;""),P336,0)</f>
        <v>0</v>
      </c>
      <c r="BP336" s="164" t="e">
        <f t="shared" ref="BP336:BP399" si="181">IF(AND(BB336&gt;0,O336="HABIL",BM336&lt;&gt;"",H336&lt;&gt;"EMPLEADO"),(BM336/6*BB336)," ")</f>
        <v>#NAME?</v>
      </c>
      <c r="BQ336" s="165" t="e">
        <v>#NAME?</v>
      </c>
      <c r="BR336" s="166"/>
      <c r="BS336" s="167" t="str">
        <f t="shared" ref="BS336:BS399" si="182">IF(AND(BF336&gt;0,O336="HABIL"),(P336/$B$1*-BF336)," ")</f>
        <v xml:space="preserve"> </v>
      </c>
      <c r="BT336" s="168" t="str">
        <f t="shared" ref="BT336:BT399" si="183">IF(AND(B336&gt;0,BJ336&gt;0),((BM336/8)*(BJ336*1.6)),"")</f>
        <v/>
      </c>
      <c r="BU336" s="168" t="str">
        <f t="shared" si="170"/>
        <v/>
      </c>
      <c r="BV336" s="168" t="str">
        <f t="shared" si="171"/>
        <v/>
      </c>
      <c r="BW336" s="169" t="str">
        <f t="shared" si="172"/>
        <v/>
      </c>
      <c r="BX336" s="165" t="e">
        <v>#NAME?</v>
      </c>
      <c r="BY336" s="157"/>
      <c r="BZ336" s="170" t="e">
        <v>#NAME?</v>
      </c>
      <c r="CA336" s="170" t="e">
        <v>#NAME?</v>
      </c>
      <c r="CB336" s="157"/>
      <c r="CC336" s="170" t="e">
        <v>#NAME?</v>
      </c>
      <c r="CD336" s="171" t="e">
        <f t="shared" ref="CD336:CD399" si="184">IF(AND(B336&lt;&gt;"",O336="HABIL"),(SUM(BN336:CC336)-BO336),0)</f>
        <v>#NAME?</v>
      </c>
      <c r="CE336" s="157" t="e">
        <f t="shared" ref="CE336:CE399" si="185">IF(AND(CD336&gt;0,I336="ONP"),1,IF(AND(CD336&gt;0,I336&lt;&gt;"ONP"),2,""))</f>
        <v>#NAME?</v>
      </c>
      <c r="CF336" s="165" t="e">
        <f t="shared" ref="CF336:CF399" si="186">IF(AND(CE336=1,O336="HABIL",H336="EMPLEADO"),(CD336-SUM(BX336:CA336))*$CF$13,IF(AND(CE336=1,O336="HABIL",H336&lt;&gt;"EMPLEADO"),(CD336-SUM(BW336:CA336))*$CF$13,0))</f>
        <v>#NAME?</v>
      </c>
      <c r="CG336" s="172" t="e">
        <v>#NAME?</v>
      </c>
      <c r="CH336" s="172" t="e">
        <v>#NAME?</v>
      </c>
      <c r="CI336" s="173" t="e">
        <v>#NAME?</v>
      </c>
      <c r="CJ336" s="173"/>
      <c r="CK336" s="172" t="e">
        <v>#NAME?</v>
      </c>
      <c r="CL336" s="172" t="e">
        <v>#NAME?</v>
      </c>
      <c r="CM336" s="173" t="e">
        <f t="shared" ref="CM336:CM384" si="187">IF(CE336=2,SUM(CG336:CK336)-SUM(CI336:CJ336),"")</f>
        <v>#NAME?</v>
      </c>
      <c r="CN336" s="172">
        <f t="shared" ref="CN336:CN399" si="188">IF(AND(B336&lt;&gt;"",O336&lt;&gt;"EMPLEADO",BB336&gt;=1,BB336&lt;=7),10/7*BB336,IF(AND(B336&lt;&gt;"",O336&lt;&gt;"EMPLEADO",BB336&gt;=8,BB336&lt;=30),40/30*BB336,0))</f>
        <v>8.5714285714285712</v>
      </c>
      <c r="CO336" s="173">
        <f t="shared" si="173"/>
        <v>0</v>
      </c>
      <c r="CP336" s="174">
        <f t="shared" ref="CP336:CP399" si="189">IF(AND(B336&lt;&gt;"",L336="1",O336="HABIL",BB336&gt;0),5,"")</f>
        <v>5</v>
      </c>
      <c r="CQ336" s="172" t="e">
        <f t="shared" si="164"/>
        <v>#NAME?</v>
      </c>
      <c r="CR336" s="173"/>
      <c r="CS336" s="175" t="e">
        <f t="shared" ref="CS336:CS399" si="190">SUM(CF336:CL336)+SUM(CN336:CQ336)-SUM(CI336:CJ336)</f>
        <v>#NAME?</v>
      </c>
      <c r="CT336" s="173" t="e">
        <f t="shared" ref="CT336:CT399" si="191">IF(AND(B336&lt;&gt;"",O336&lt;&gt;"",BB336&lt;&gt;""),CD336-CS336,"")</f>
        <v>#NAME?</v>
      </c>
      <c r="CU336" s="173" t="e">
        <f t="shared" ref="CU336:CU399" si="192">IF(AND(BB336&lt;&gt;"",H336="EMPLEADO",(CD336-SUM(BX336:CA336))*9%&lt;67.5,(CD336-SUM(BX336:CA336))*9%&lt;&gt;0),67.5,IF(AND(BB336&lt;&gt;"",H336&lt;&gt;"EMPLEADO",(CD336-SUM(BW336:CA336))*9%&lt;67.5,(CD336-SUM(BW336:CA336))*9%&lt;&gt;0),67.5,(CD336-SUM(BX336:CA336))*9%))</f>
        <v>#NAME?</v>
      </c>
      <c r="CV336" s="172" t="e">
        <f t="shared" ref="CV336:CV399" si="193">IF(AND(B336&lt;&gt;"",H336&lt;&gt;"EMPLEADO",O336="HABIL",M336=1),(CD336-SUM(BX336:CA336))*1.53%,IF(AND(B336&lt;&gt;"",H336="EMPLEADO",O336="HABIL",M336=1),(CD336-SUM(BW336:CA336))*1.53%,""))</f>
        <v>#NAME?</v>
      </c>
      <c r="CW336" s="173" t="e">
        <v>#NAME?</v>
      </c>
      <c r="CX336" s="173" t="e">
        <f t="shared" ref="CX336:CX399" si="194">IF(CD336&gt;0,SUM(CU336:CW336),"")</f>
        <v>#NAME?</v>
      </c>
      <c r="CY336" s="176">
        <f t="shared" ref="CY336:CY399" si="195">IF(BB336&lt;&gt;"",(BG336+BD336-BF336),"")</f>
        <v>0</v>
      </c>
      <c r="CZ336" s="181" t="e">
        <f t="shared" si="166"/>
        <v>#NAME?</v>
      </c>
      <c r="DA336" s="182" t="e">
        <f t="shared" si="167"/>
        <v>#NAME?</v>
      </c>
      <c r="DB336" s="183" t="e">
        <f t="shared" si="168"/>
        <v>#NAME?</v>
      </c>
      <c r="DF336" s="180" t="e">
        <f t="shared" si="165"/>
        <v>#NAME?</v>
      </c>
    </row>
    <row r="337" spans="1:110">
      <c r="A337" s="73" t="s">
        <v>6</v>
      </c>
      <c r="B337" s="60" t="s">
        <v>897</v>
      </c>
      <c r="C337" s="61" t="s">
        <v>898</v>
      </c>
      <c r="D337" s="62">
        <v>32137</v>
      </c>
      <c r="E337" s="64">
        <v>0</v>
      </c>
      <c r="F337" s="65">
        <v>42366</v>
      </c>
      <c r="G337" s="66" t="s">
        <v>583</v>
      </c>
      <c r="H337" s="66" t="s">
        <v>137</v>
      </c>
      <c r="I337" s="67" t="s">
        <v>122</v>
      </c>
      <c r="J337" s="67" t="s">
        <v>119</v>
      </c>
      <c r="K337" s="67">
        <v>0</v>
      </c>
      <c r="L337" s="67" t="s">
        <v>117</v>
      </c>
      <c r="M337" s="67">
        <v>1</v>
      </c>
      <c r="N337" s="67"/>
      <c r="O337" s="68" t="s">
        <v>118</v>
      </c>
      <c r="P337" s="69" t="s">
        <v>119</v>
      </c>
      <c r="Q337" s="69"/>
      <c r="R337" s="70">
        <v>0</v>
      </c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70"/>
      <c r="AO337" s="70"/>
      <c r="AP337" s="70"/>
      <c r="AQ337" s="70"/>
      <c r="AR337" s="70"/>
      <c r="AS337" s="70"/>
      <c r="AT337" s="70"/>
      <c r="AU337" s="70"/>
      <c r="AV337" s="70"/>
      <c r="AW337" s="70"/>
      <c r="AX337" s="70"/>
      <c r="AY337" s="70"/>
      <c r="AZ337" s="70"/>
      <c r="BA337" s="70"/>
      <c r="BB337" s="155">
        <f t="shared" si="174"/>
        <v>24</v>
      </c>
      <c r="BC337" s="156">
        <v>24</v>
      </c>
      <c r="BD337" s="157">
        <f t="shared" si="175"/>
        <v>0</v>
      </c>
      <c r="BE337" s="155">
        <f t="shared" si="176"/>
        <v>0</v>
      </c>
      <c r="BF337" s="157">
        <f t="shared" si="177"/>
        <v>0</v>
      </c>
      <c r="BG337" s="155">
        <f t="shared" si="178"/>
        <v>0</v>
      </c>
      <c r="BH337" s="155"/>
      <c r="BI337" s="157">
        <f t="shared" si="169"/>
        <v>192</v>
      </c>
      <c r="BJ337" s="157"/>
      <c r="BK337" s="157"/>
      <c r="BL337" s="157"/>
      <c r="BM337" s="161" t="e">
        <v>#NAME?</v>
      </c>
      <c r="BN337" s="162" t="e">
        <f t="shared" si="179"/>
        <v>#NAME?</v>
      </c>
      <c r="BO337" s="163">
        <f t="shared" si="180"/>
        <v>0</v>
      </c>
      <c r="BP337" s="164" t="e">
        <f t="shared" si="181"/>
        <v>#NAME?</v>
      </c>
      <c r="BQ337" s="165" t="e">
        <v>#NAME?</v>
      </c>
      <c r="BR337" s="166"/>
      <c r="BS337" s="167" t="str">
        <f t="shared" si="182"/>
        <v xml:space="preserve"> </v>
      </c>
      <c r="BT337" s="168" t="str">
        <f t="shared" si="183"/>
        <v/>
      </c>
      <c r="BU337" s="168" t="str">
        <f t="shared" si="170"/>
        <v/>
      </c>
      <c r="BV337" s="168" t="str">
        <f t="shared" si="171"/>
        <v/>
      </c>
      <c r="BW337" s="169" t="str">
        <f t="shared" si="172"/>
        <v/>
      </c>
      <c r="BX337" s="165" t="e">
        <v>#NAME?</v>
      </c>
      <c r="BY337" s="157"/>
      <c r="BZ337" s="170" t="e">
        <v>#NAME?</v>
      </c>
      <c r="CA337" s="170" t="e">
        <v>#NAME?</v>
      </c>
      <c r="CB337" s="157"/>
      <c r="CC337" s="170" t="e">
        <v>#NAME?</v>
      </c>
      <c r="CD337" s="171" t="e">
        <f t="shared" si="184"/>
        <v>#NAME?</v>
      </c>
      <c r="CE337" s="157" t="e">
        <f t="shared" si="185"/>
        <v>#NAME?</v>
      </c>
      <c r="CF337" s="165" t="e">
        <f t="shared" si="186"/>
        <v>#NAME?</v>
      </c>
      <c r="CG337" s="172" t="e">
        <v>#NAME?</v>
      </c>
      <c r="CH337" s="172" t="e">
        <v>#NAME?</v>
      </c>
      <c r="CI337" s="173" t="e">
        <v>#NAME?</v>
      </c>
      <c r="CJ337" s="173"/>
      <c r="CK337" s="172" t="e">
        <v>#NAME?</v>
      </c>
      <c r="CL337" s="172" t="e">
        <v>#NAME?</v>
      </c>
      <c r="CM337" s="173" t="e">
        <f t="shared" si="187"/>
        <v>#NAME?</v>
      </c>
      <c r="CN337" s="172">
        <f t="shared" si="188"/>
        <v>32</v>
      </c>
      <c r="CO337" s="173">
        <f t="shared" si="173"/>
        <v>0</v>
      </c>
      <c r="CP337" s="174">
        <f t="shared" si="189"/>
        <v>5</v>
      </c>
      <c r="CQ337" s="172" t="e">
        <f t="shared" si="164"/>
        <v>#NAME?</v>
      </c>
      <c r="CR337" s="173"/>
      <c r="CS337" s="175" t="e">
        <f t="shared" si="190"/>
        <v>#NAME?</v>
      </c>
      <c r="CT337" s="173" t="e">
        <f t="shared" si="191"/>
        <v>#NAME?</v>
      </c>
      <c r="CU337" s="173" t="e">
        <f t="shared" si="192"/>
        <v>#NAME?</v>
      </c>
      <c r="CV337" s="172" t="e">
        <f t="shared" si="193"/>
        <v>#NAME?</v>
      </c>
      <c r="CW337" s="173" t="e">
        <v>#NAME?</v>
      </c>
      <c r="CX337" s="173" t="e">
        <f t="shared" si="194"/>
        <v>#NAME?</v>
      </c>
      <c r="CY337" s="176">
        <f t="shared" si="195"/>
        <v>0</v>
      </c>
      <c r="CZ337" s="181" t="e">
        <f t="shared" si="166"/>
        <v>#NAME?</v>
      </c>
      <c r="DA337" s="182" t="e">
        <f t="shared" si="167"/>
        <v>#NAME?</v>
      </c>
      <c r="DB337" s="183" t="e">
        <f t="shared" si="168"/>
        <v>#NAME?</v>
      </c>
      <c r="DF337" s="180" t="e">
        <f t="shared" si="165"/>
        <v>#NAME?</v>
      </c>
    </row>
    <row r="338" spans="1:110">
      <c r="A338" s="73" t="s">
        <v>6</v>
      </c>
      <c r="B338" s="60" t="s">
        <v>899</v>
      </c>
      <c r="C338" s="61" t="s">
        <v>900</v>
      </c>
      <c r="D338" s="62">
        <v>33713</v>
      </c>
      <c r="E338" s="64">
        <v>0</v>
      </c>
      <c r="F338" s="65">
        <v>42336</v>
      </c>
      <c r="G338" s="66" t="s">
        <v>583</v>
      </c>
      <c r="H338" s="66" t="s">
        <v>137</v>
      </c>
      <c r="I338" s="67" t="s">
        <v>122</v>
      </c>
      <c r="J338" s="67" t="s">
        <v>119</v>
      </c>
      <c r="K338" s="67">
        <v>0</v>
      </c>
      <c r="L338" s="67" t="s">
        <v>117</v>
      </c>
      <c r="M338" s="67">
        <v>1</v>
      </c>
      <c r="N338" s="67"/>
      <c r="O338" s="68" t="s">
        <v>118</v>
      </c>
      <c r="P338" s="69" t="s">
        <v>119</v>
      </c>
      <c r="Q338" s="69"/>
      <c r="R338" s="70">
        <v>0</v>
      </c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70"/>
      <c r="AO338" s="70"/>
      <c r="AP338" s="70"/>
      <c r="AQ338" s="70"/>
      <c r="AR338" s="70"/>
      <c r="AS338" s="70"/>
      <c r="AT338" s="70"/>
      <c r="AU338" s="70"/>
      <c r="AV338" s="70"/>
      <c r="AW338" s="70"/>
      <c r="AX338" s="70"/>
      <c r="AY338" s="70"/>
      <c r="AZ338" s="70"/>
      <c r="BA338" s="70"/>
      <c r="BB338" s="155">
        <f t="shared" si="174"/>
        <v>6</v>
      </c>
      <c r="BC338" s="156">
        <v>6</v>
      </c>
      <c r="BD338" s="157">
        <f t="shared" si="175"/>
        <v>0</v>
      </c>
      <c r="BE338" s="155">
        <f t="shared" si="176"/>
        <v>0</v>
      </c>
      <c r="BF338" s="157">
        <f t="shared" si="177"/>
        <v>0</v>
      </c>
      <c r="BG338" s="155">
        <f t="shared" si="178"/>
        <v>0</v>
      </c>
      <c r="BH338" s="155"/>
      <c r="BI338" s="157">
        <f t="shared" si="169"/>
        <v>48</v>
      </c>
      <c r="BJ338" s="157"/>
      <c r="BK338" s="157"/>
      <c r="BL338" s="157"/>
      <c r="BM338" s="161" t="e">
        <v>#NAME?</v>
      </c>
      <c r="BN338" s="162" t="e">
        <f t="shared" si="179"/>
        <v>#NAME?</v>
      </c>
      <c r="BO338" s="163">
        <f t="shared" si="180"/>
        <v>0</v>
      </c>
      <c r="BP338" s="164" t="e">
        <f t="shared" si="181"/>
        <v>#NAME?</v>
      </c>
      <c r="BQ338" s="165" t="e">
        <v>#NAME?</v>
      </c>
      <c r="BR338" s="166"/>
      <c r="BS338" s="167" t="str">
        <f t="shared" si="182"/>
        <v xml:space="preserve"> </v>
      </c>
      <c r="BT338" s="168" t="str">
        <f t="shared" si="183"/>
        <v/>
      </c>
      <c r="BU338" s="168" t="str">
        <f t="shared" si="170"/>
        <v/>
      </c>
      <c r="BV338" s="168" t="str">
        <f t="shared" si="171"/>
        <v/>
      </c>
      <c r="BW338" s="169" t="str">
        <f t="shared" si="172"/>
        <v/>
      </c>
      <c r="BX338" s="165" t="e">
        <v>#NAME?</v>
      </c>
      <c r="BY338" s="157"/>
      <c r="BZ338" s="170" t="e">
        <v>#NAME?</v>
      </c>
      <c r="CA338" s="170" t="e">
        <v>#NAME?</v>
      </c>
      <c r="CB338" s="157"/>
      <c r="CC338" s="170" t="e">
        <v>#NAME?</v>
      </c>
      <c r="CD338" s="171" t="e">
        <f t="shared" si="184"/>
        <v>#NAME?</v>
      </c>
      <c r="CE338" s="157" t="e">
        <f t="shared" si="185"/>
        <v>#NAME?</v>
      </c>
      <c r="CF338" s="165" t="e">
        <f t="shared" si="186"/>
        <v>#NAME?</v>
      </c>
      <c r="CG338" s="172" t="e">
        <v>#NAME?</v>
      </c>
      <c r="CH338" s="172" t="e">
        <v>#NAME?</v>
      </c>
      <c r="CI338" s="173" t="e">
        <v>#NAME?</v>
      </c>
      <c r="CJ338" s="173"/>
      <c r="CK338" s="172" t="e">
        <v>#NAME?</v>
      </c>
      <c r="CL338" s="172" t="e">
        <v>#NAME?</v>
      </c>
      <c r="CM338" s="173" t="e">
        <f t="shared" si="187"/>
        <v>#NAME?</v>
      </c>
      <c r="CN338" s="172">
        <f t="shared" si="188"/>
        <v>8.5714285714285712</v>
      </c>
      <c r="CO338" s="173">
        <f t="shared" si="173"/>
        <v>0</v>
      </c>
      <c r="CP338" s="174">
        <f t="shared" si="189"/>
        <v>5</v>
      </c>
      <c r="CQ338" s="172" t="e">
        <f t="shared" si="164"/>
        <v>#NAME?</v>
      </c>
      <c r="CR338" s="173"/>
      <c r="CS338" s="175" t="e">
        <f t="shared" si="190"/>
        <v>#NAME?</v>
      </c>
      <c r="CT338" s="173" t="e">
        <f t="shared" si="191"/>
        <v>#NAME?</v>
      </c>
      <c r="CU338" s="173" t="e">
        <f t="shared" si="192"/>
        <v>#NAME?</v>
      </c>
      <c r="CV338" s="172" t="e">
        <f t="shared" si="193"/>
        <v>#NAME?</v>
      </c>
      <c r="CW338" s="173" t="e">
        <v>#NAME?</v>
      </c>
      <c r="CX338" s="173" t="e">
        <f t="shared" si="194"/>
        <v>#NAME?</v>
      </c>
      <c r="CY338" s="176">
        <f t="shared" si="195"/>
        <v>0</v>
      </c>
      <c r="CZ338" s="181" t="e">
        <f t="shared" si="166"/>
        <v>#NAME?</v>
      </c>
      <c r="DA338" s="182" t="e">
        <f t="shared" si="167"/>
        <v>#NAME?</v>
      </c>
      <c r="DB338" s="183" t="e">
        <f t="shared" si="168"/>
        <v>#NAME?</v>
      </c>
      <c r="DF338" s="180" t="e">
        <f t="shared" si="165"/>
        <v>#NAME?</v>
      </c>
    </row>
    <row r="339" spans="1:110">
      <c r="A339" s="73" t="s">
        <v>6</v>
      </c>
      <c r="B339" s="60" t="s">
        <v>901</v>
      </c>
      <c r="C339" s="61" t="s">
        <v>902</v>
      </c>
      <c r="D339" s="62">
        <v>26905</v>
      </c>
      <c r="E339" s="64">
        <v>0</v>
      </c>
      <c r="F339" s="65">
        <v>42336</v>
      </c>
      <c r="G339" s="66" t="s">
        <v>583</v>
      </c>
      <c r="H339" s="66" t="s">
        <v>137</v>
      </c>
      <c r="I339" s="67" t="s">
        <v>174</v>
      </c>
      <c r="J339" s="67" t="s">
        <v>115</v>
      </c>
      <c r="K339" s="67" t="s">
        <v>903</v>
      </c>
      <c r="L339" s="67" t="s">
        <v>117</v>
      </c>
      <c r="M339" s="67">
        <v>1</v>
      </c>
      <c r="N339" s="67"/>
      <c r="O339" s="68" t="s">
        <v>118</v>
      </c>
      <c r="P339" s="69" t="s">
        <v>119</v>
      </c>
      <c r="Q339" s="69"/>
      <c r="R339" s="70">
        <v>0</v>
      </c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70"/>
      <c r="AO339" s="70"/>
      <c r="AP339" s="70"/>
      <c r="AQ339" s="70"/>
      <c r="AR339" s="70"/>
      <c r="AS339" s="70"/>
      <c r="AT339" s="70"/>
      <c r="AU339" s="70"/>
      <c r="AV339" s="70"/>
      <c r="AW339" s="70"/>
      <c r="AX339" s="70"/>
      <c r="AY339" s="70"/>
      <c r="AZ339" s="70"/>
      <c r="BA339" s="70"/>
      <c r="BB339" s="155">
        <f t="shared" si="174"/>
        <v>6</v>
      </c>
      <c r="BC339" s="156">
        <v>6</v>
      </c>
      <c r="BD339" s="157">
        <f t="shared" si="175"/>
        <v>0</v>
      </c>
      <c r="BE339" s="155">
        <f t="shared" si="176"/>
        <v>0</v>
      </c>
      <c r="BF339" s="157">
        <f t="shared" si="177"/>
        <v>0</v>
      </c>
      <c r="BG339" s="155">
        <f t="shared" si="178"/>
        <v>0</v>
      </c>
      <c r="BH339" s="155"/>
      <c r="BI339" s="157">
        <f t="shared" si="169"/>
        <v>48</v>
      </c>
      <c r="BJ339" s="157"/>
      <c r="BK339" s="157"/>
      <c r="BL339" s="157"/>
      <c r="BM339" s="161" t="e">
        <v>#NAME?</v>
      </c>
      <c r="BN339" s="162" t="e">
        <f t="shared" si="179"/>
        <v>#NAME?</v>
      </c>
      <c r="BO339" s="163">
        <f t="shared" si="180"/>
        <v>0</v>
      </c>
      <c r="BP339" s="164" t="e">
        <f t="shared" si="181"/>
        <v>#NAME?</v>
      </c>
      <c r="BQ339" s="165" t="e">
        <v>#NAME?</v>
      </c>
      <c r="BR339" s="166"/>
      <c r="BS339" s="167" t="str">
        <f t="shared" si="182"/>
        <v xml:space="preserve"> </v>
      </c>
      <c r="BT339" s="168" t="str">
        <f t="shared" si="183"/>
        <v/>
      </c>
      <c r="BU339" s="168" t="str">
        <f t="shared" si="170"/>
        <v/>
      </c>
      <c r="BV339" s="168" t="str">
        <f t="shared" si="171"/>
        <v/>
      </c>
      <c r="BW339" s="169" t="str">
        <f t="shared" si="172"/>
        <v/>
      </c>
      <c r="BX339" s="165" t="e">
        <v>#NAME?</v>
      </c>
      <c r="BY339" s="157"/>
      <c r="BZ339" s="170" t="e">
        <v>#NAME?</v>
      </c>
      <c r="CA339" s="170" t="e">
        <v>#NAME?</v>
      </c>
      <c r="CB339" s="157"/>
      <c r="CC339" s="170" t="e">
        <v>#NAME?</v>
      </c>
      <c r="CD339" s="171" t="e">
        <f t="shared" si="184"/>
        <v>#NAME?</v>
      </c>
      <c r="CE339" s="157" t="e">
        <f t="shared" si="185"/>
        <v>#NAME?</v>
      </c>
      <c r="CF339" s="165" t="e">
        <f t="shared" si="186"/>
        <v>#NAME?</v>
      </c>
      <c r="CG339" s="172" t="e">
        <v>#NAME?</v>
      </c>
      <c r="CH339" s="172" t="e">
        <v>#NAME?</v>
      </c>
      <c r="CI339" s="173" t="e">
        <v>#NAME?</v>
      </c>
      <c r="CJ339" s="173"/>
      <c r="CK339" s="172" t="e">
        <v>#NAME?</v>
      </c>
      <c r="CL339" s="172" t="e">
        <v>#NAME?</v>
      </c>
      <c r="CM339" s="173" t="e">
        <f t="shared" si="187"/>
        <v>#NAME?</v>
      </c>
      <c r="CN339" s="172">
        <f t="shared" si="188"/>
        <v>8.5714285714285712</v>
      </c>
      <c r="CO339" s="173">
        <f t="shared" si="173"/>
        <v>0</v>
      </c>
      <c r="CP339" s="174">
        <f t="shared" si="189"/>
        <v>5</v>
      </c>
      <c r="CQ339" s="172" t="e">
        <f t="shared" si="164"/>
        <v>#NAME?</v>
      </c>
      <c r="CR339" s="173"/>
      <c r="CS339" s="175" t="e">
        <f t="shared" si="190"/>
        <v>#NAME?</v>
      </c>
      <c r="CT339" s="173" t="e">
        <f t="shared" si="191"/>
        <v>#NAME?</v>
      </c>
      <c r="CU339" s="173" t="e">
        <f t="shared" si="192"/>
        <v>#NAME?</v>
      </c>
      <c r="CV339" s="172" t="e">
        <f t="shared" si="193"/>
        <v>#NAME?</v>
      </c>
      <c r="CW339" s="173" t="e">
        <v>#NAME?</v>
      </c>
      <c r="CX339" s="173" t="e">
        <f t="shared" si="194"/>
        <v>#NAME?</v>
      </c>
      <c r="CY339" s="176">
        <f t="shared" si="195"/>
        <v>0</v>
      </c>
      <c r="CZ339" s="181" t="e">
        <f t="shared" si="166"/>
        <v>#NAME?</v>
      </c>
      <c r="DA339" s="182" t="e">
        <f t="shared" si="167"/>
        <v>#NAME?</v>
      </c>
      <c r="DB339" s="183" t="e">
        <f t="shared" si="168"/>
        <v>#NAME?</v>
      </c>
      <c r="DF339" s="180" t="e">
        <f t="shared" si="165"/>
        <v>#NAME?</v>
      </c>
    </row>
    <row r="340" spans="1:110">
      <c r="A340" s="73" t="s">
        <v>6</v>
      </c>
      <c r="B340" s="60" t="s">
        <v>904</v>
      </c>
      <c r="C340" s="61" t="s">
        <v>905</v>
      </c>
      <c r="D340" s="62">
        <v>35931</v>
      </c>
      <c r="E340" s="64">
        <v>0</v>
      </c>
      <c r="F340" s="65">
        <v>42338</v>
      </c>
      <c r="G340" s="66" t="s">
        <v>112</v>
      </c>
      <c r="H340" s="66" t="s">
        <v>137</v>
      </c>
      <c r="I340" s="67" t="s">
        <v>122</v>
      </c>
      <c r="J340" s="67" t="s">
        <v>119</v>
      </c>
      <c r="K340" s="67">
        <v>0</v>
      </c>
      <c r="L340" s="67" t="s">
        <v>117</v>
      </c>
      <c r="M340" s="67">
        <v>1</v>
      </c>
      <c r="N340" s="67"/>
      <c r="O340" s="68" t="s">
        <v>118</v>
      </c>
      <c r="P340" s="69" t="s">
        <v>119</v>
      </c>
      <c r="Q340" s="69"/>
      <c r="R340" s="70">
        <v>0</v>
      </c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70"/>
      <c r="AO340" s="70"/>
      <c r="AP340" s="70"/>
      <c r="AQ340" s="70"/>
      <c r="AR340" s="70"/>
      <c r="AS340" s="70"/>
      <c r="AT340" s="70"/>
      <c r="AU340" s="70"/>
      <c r="AV340" s="70"/>
      <c r="AW340" s="70"/>
      <c r="AX340" s="70"/>
      <c r="AY340" s="70"/>
      <c r="AZ340" s="70"/>
      <c r="BA340" s="70"/>
      <c r="BB340" s="155">
        <f t="shared" si="174"/>
        <v>6</v>
      </c>
      <c r="BC340" s="156">
        <v>6</v>
      </c>
      <c r="BD340" s="157">
        <f t="shared" si="175"/>
        <v>0</v>
      </c>
      <c r="BE340" s="155">
        <f t="shared" si="176"/>
        <v>0</v>
      </c>
      <c r="BF340" s="157">
        <f t="shared" si="177"/>
        <v>0</v>
      </c>
      <c r="BG340" s="155">
        <f t="shared" si="178"/>
        <v>0</v>
      </c>
      <c r="BH340" s="155"/>
      <c r="BI340" s="157">
        <f t="shared" si="169"/>
        <v>48</v>
      </c>
      <c r="BJ340" s="157"/>
      <c r="BK340" s="157"/>
      <c r="BL340" s="157"/>
      <c r="BM340" s="161" t="e">
        <v>#NAME?</v>
      </c>
      <c r="BN340" s="162" t="e">
        <f t="shared" si="179"/>
        <v>#NAME?</v>
      </c>
      <c r="BO340" s="163">
        <f t="shared" si="180"/>
        <v>0</v>
      </c>
      <c r="BP340" s="164" t="e">
        <f t="shared" si="181"/>
        <v>#NAME?</v>
      </c>
      <c r="BQ340" s="165" t="e">
        <v>#NAME?</v>
      </c>
      <c r="BR340" s="166"/>
      <c r="BS340" s="167" t="str">
        <f t="shared" si="182"/>
        <v xml:space="preserve"> </v>
      </c>
      <c r="BT340" s="168" t="str">
        <f t="shared" si="183"/>
        <v/>
      </c>
      <c r="BU340" s="168" t="str">
        <f t="shared" si="170"/>
        <v/>
      </c>
      <c r="BV340" s="168" t="str">
        <f t="shared" si="171"/>
        <v/>
      </c>
      <c r="BW340" s="169" t="str">
        <f t="shared" si="172"/>
        <v/>
      </c>
      <c r="BX340" s="165" t="e">
        <v>#NAME?</v>
      </c>
      <c r="BY340" s="157"/>
      <c r="BZ340" s="170" t="e">
        <v>#NAME?</v>
      </c>
      <c r="CA340" s="170" t="e">
        <v>#NAME?</v>
      </c>
      <c r="CB340" s="157"/>
      <c r="CC340" s="170" t="e">
        <v>#NAME?</v>
      </c>
      <c r="CD340" s="171" t="e">
        <f t="shared" si="184"/>
        <v>#NAME?</v>
      </c>
      <c r="CE340" s="157" t="e">
        <f t="shared" si="185"/>
        <v>#NAME?</v>
      </c>
      <c r="CF340" s="165" t="e">
        <f t="shared" si="186"/>
        <v>#NAME?</v>
      </c>
      <c r="CG340" s="172" t="e">
        <v>#NAME?</v>
      </c>
      <c r="CH340" s="172" t="e">
        <v>#NAME?</v>
      </c>
      <c r="CI340" s="173" t="e">
        <v>#NAME?</v>
      </c>
      <c r="CJ340" s="173"/>
      <c r="CK340" s="172" t="e">
        <v>#NAME?</v>
      </c>
      <c r="CL340" s="172" t="e">
        <v>#NAME?</v>
      </c>
      <c r="CM340" s="173" t="e">
        <f t="shared" si="187"/>
        <v>#NAME?</v>
      </c>
      <c r="CN340" s="172">
        <f t="shared" si="188"/>
        <v>8.5714285714285712</v>
      </c>
      <c r="CO340" s="173">
        <f t="shared" si="173"/>
        <v>0</v>
      </c>
      <c r="CP340" s="174">
        <f t="shared" si="189"/>
        <v>5</v>
      </c>
      <c r="CQ340" s="172" t="e">
        <f t="shared" si="164"/>
        <v>#NAME?</v>
      </c>
      <c r="CR340" s="173"/>
      <c r="CS340" s="175" t="e">
        <f t="shared" si="190"/>
        <v>#NAME?</v>
      </c>
      <c r="CT340" s="173" t="e">
        <f t="shared" si="191"/>
        <v>#NAME?</v>
      </c>
      <c r="CU340" s="173" t="e">
        <f t="shared" si="192"/>
        <v>#NAME?</v>
      </c>
      <c r="CV340" s="172" t="e">
        <f t="shared" si="193"/>
        <v>#NAME?</v>
      </c>
      <c r="CW340" s="173" t="e">
        <v>#NAME?</v>
      </c>
      <c r="CX340" s="173" t="e">
        <f t="shared" si="194"/>
        <v>#NAME?</v>
      </c>
      <c r="CY340" s="176">
        <f t="shared" si="195"/>
        <v>0</v>
      </c>
      <c r="CZ340" s="181" t="e">
        <f t="shared" si="166"/>
        <v>#NAME?</v>
      </c>
      <c r="DA340" s="182" t="e">
        <f t="shared" si="167"/>
        <v>#NAME?</v>
      </c>
      <c r="DB340" s="183" t="e">
        <f t="shared" si="168"/>
        <v>#NAME?</v>
      </c>
      <c r="DF340" s="180" t="e">
        <f t="shared" si="165"/>
        <v>#NAME?</v>
      </c>
    </row>
    <row r="341" spans="1:110">
      <c r="A341" s="73" t="s">
        <v>6</v>
      </c>
      <c r="B341" s="60" t="s">
        <v>906</v>
      </c>
      <c r="C341" s="61" t="s">
        <v>907</v>
      </c>
      <c r="D341" s="62">
        <v>28314</v>
      </c>
      <c r="E341" s="64">
        <v>0</v>
      </c>
      <c r="F341" s="65">
        <v>42336</v>
      </c>
      <c r="G341" s="66" t="s">
        <v>583</v>
      </c>
      <c r="H341" s="66" t="s">
        <v>137</v>
      </c>
      <c r="I341" s="67" t="s">
        <v>114</v>
      </c>
      <c r="J341" s="67" t="s">
        <v>115</v>
      </c>
      <c r="K341" s="67" t="s">
        <v>908</v>
      </c>
      <c r="L341" s="67" t="s">
        <v>117</v>
      </c>
      <c r="M341" s="67">
        <v>1</v>
      </c>
      <c r="N341" s="67"/>
      <c r="O341" s="68" t="s">
        <v>118</v>
      </c>
      <c r="P341" s="69" t="s">
        <v>119</v>
      </c>
      <c r="Q341" s="69"/>
      <c r="R341" s="70">
        <v>0</v>
      </c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70"/>
      <c r="AO341" s="70"/>
      <c r="AP341" s="70"/>
      <c r="AQ341" s="70"/>
      <c r="AR341" s="70"/>
      <c r="AS341" s="70"/>
      <c r="AT341" s="70"/>
      <c r="AU341" s="70"/>
      <c r="AV341" s="70"/>
      <c r="AW341" s="70"/>
      <c r="AX341" s="70"/>
      <c r="AY341" s="70"/>
      <c r="AZ341" s="70"/>
      <c r="BA341" s="70"/>
      <c r="BB341" s="155">
        <f t="shared" si="174"/>
        <v>24</v>
      </c>
      <c r="BC341" s="156">
        <v>24</v>
      </c>
      <c r="BD341" s="157">
        <f t="shared" si="175"/>
        <v>0</v>
      </c>
      <c r="BE341" s="155">
        <f t="shared" si="176"/>
        <v>0</v>
      </c>
      <c r="BF341" s="157">
        <f t="shared" si="177"/>
        <v>0</v>
      </c>
      <c r="BG341" s="155">
        <f t="shared" si="178"/>
        <v>0</v>
      </c>
      <c r="BH341" s="155"/>
      <c r="BI341" s="157">
        <f t="shared" si="169"/>
        <v>192</v>
      </c>
      <c r="BJ341" s="157"/>
      <c r="BK341" s="157"/>
      <c r="BL341" s="157"/>
      <c r="BM341" s="161" t="e">
        <v>#NAME?</v>
      </c>
      <c r="BN341" s="162" t="e">
        <f t="shared" si="179"/>
        <v>#NAME?</v>
      </c>
      <c r="BO341" s="163">
        <f t="shared" si="180"/>
        <v>0</v>
      </c>
      <c r="BP341" s="164" t="e">
        <f t="shared" si="181"/>
        <v>#NAME?</v>
      </c>
      <c r="BQ341" s="165" t="e">
        <v>#NAME?</v>
      </c>
      <c r="BR341" s="166"/>
      <c r="BS341" s="167" t="str">
        <f t="shared" si="182"/>
        <v xml:space="preserve"> </v>
      </c>
      <c r="BT341" s="168" t="str">
        <f t="shared" si="183"/>
        <v/>
      </c>
      <c r="BU341" s="168" t="str">
        <f t="shared" si="170"/>
        <v/>
      </c>
      <c r="BV341" s="168" t="str">
        <f t="shared" si="171"/>
        <v/>
      </c>
      <c r="BW341" s="169" t="str">
        <f t="shared" si="172"/>
        <v/>
      </c>
      <c r="BX341" s="165" t="e">
        <v>#NAME?</v>
      </c>
      <c r="BY341" s="157"/>
      <c r="BZ341" s="170" t="e">
        <v>#NAME?</v>
      </c>
      <c r="CA341" s="170" t="e">
        <v>#NAME?</v>
      </c>
      <c r="CB341" s="157"/>
      <c r="CC341" s="170" t="e">
        <v>#NAME?</v>
      </c>
      <c r="CD341" s="171" t="e">
        <f t="shared" si="184"/>
        <v>#NAME?</v>
      </c>
      <c r="CE341" s="157" t="e">
        <f t="shared" si="185"/>
        <v>#NAME?</v>
      </c>
      <c r="CF341" s="165" t="e">
        <f t="shared" si="186"/>
        <v>#NAME?</v>
      </c>
      <c r="CG341" s="172" t="e">
        <v>#NAME?</v>
      </c>
      <c r="CH341" s="172" t="e">
        <v>#NAME?</v>
      </c>
      <c r="CI341" s="173" t="e">
        <v>#NAME?</v>
      </c>
      <c r="CJ341" s="173"/>
      <c r="CK341" s="172" t="e">
        <v>#NAME?</v>
      </c>
      <c r="CL341" s="172" t="e">
        <v>#NAME?</v>
      </c>
      <c r="CM341" s="173" t="e">
        <f t="shared" si="187"/>
        <v>#NAME?</v>
      </c>
      <c r="CN341" s="172">
        <f t="shared" si="188"/>
        <v>32</v>
      </c>
      <c r="CO341" s="173">
        <f t="shared" si="173"/>
        <v>0</v>
      </c>
      <c r="CP341" s="174">
        <f t="shared" si="189"/>
        <v>5</v>
      </c>
      <c r="CQ341" s="172" t="e">
        <f t="shared" si="164"/>
        <v>#NAME?</v>
      </c>
      <c r="CR341" s="173"/>
      <c r="CS341" s="175" t="e">
        <f t="shared" si="190"/>
        <v>#NAME?</v>
      </c>
      <c r="CT341" s="173" t="e">
        <f t="shared" si="191"/>
        <v>#NAME?</v>
      </c>
      <c r="CU341" s="173" t="e">
        <f t="shared" si="192"/>
        <v>#NAME?</v>
      </c>
      <c r="CV341" s="172" t="e">
        <f t="shared" si="193"/>
        <v>#NAME?</v>
      </c>
      <c r="CW341" s="173" t="e">
        <v>#NAME?</v>
      </c>
      <c r="CX341" s="173" t="e">
        <f t="shared" si="194"/>
        <v>#NAME?</v>
      </c>
      <c r="CY341" s="176">
        <f t="shared" si="195"/>
        <v>0</v>
      </c>
      <c r="CZ341" s="181" t="e">
        <f t="shared" si="166"/>
        <v>#NAME?</v>
      </c>
      <c r="DA341" s="182" t="e">
        <f t="shared" si="167"/>
        <v>#NAME?</v>
      </c>
      <c r="DB341" s="183" t="e">
        <f t="shared" si="168"/>
        <v>#NAME?</v>
      </c>
      <c r="DF341" s="180" t="e">
        <f t="shared" si="165"/>
        <v>#NAME?</v>
      </c>
    </row>
    <row r="342" spans="1:110">
      <c r="A342" s="73" t="s">
        <v>6</v>
      </c>
      <c r="B342" s="60" t="s">
        <v>909</v>
      </c>
      <c r="C342" s="61" t="s">
        <v>910</v>
      </c>
      <c r="D342" s="62">
        <v>25077</v>
      </c>
      <c r="E342" s="64">
        <v>0</v>
      </c>
      <c r="F342" s="65">
        <v>42366</v>
      </c>
      <c r="G342" s="66" t="s">
        <v>583</v>
      </c>
      <c r="H342" s="66" t="s">
        <v>137</v>
      </c>
      <c r="I342" s="67" t="s">
        <v>174</v>
      </c>
      <c r="J342" s="67" t="s">
        <v>115</v>
      </c>
      <c r="K342" s="67" t="s">
        <v>911</v>
      </c>
      <c r="L342" s="67" t="s">
        <v>117</v>
      </c>
      <c r="M342" s="67">
        <v>1</v>
      </c>
      <c r="N342" s="67"/>
      <c r="O342" s="68" t="s">
        <v>118</v>
      </c>
      <c r="P342" s="69" t="s">
        <v>119</v>
      </c>
      <c r="Q342" s="69"/>
      <c r="R342" s="70">
        <v>0</v>
      </c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70"/>
      <c r="AO342" s="70"/>
      <c r="AP342" s="70"/>
      <c r="AQ342" s="70"/>
      <c r="AR342" s="70"/>
      <c r="AS342" s="70"/>
      <c r="AT342" s="70"/>
      <c r="AU342" s="70"/>
      <c r="AV342" s="70"/>
      <c r="AW342" s="70"/>
      <c r="AX342" s="70"/>
      <c r="AY342" s="70"/>
      <c r="AZ342" s="70"/>
      <c r="BA342" s="70"/>
      <c r="BB342" s="155">
        <f t="shared" si="174"/>
        <v>6</v>
      </c>
      <c r="BC342" s="156">
        <v>6</v>
      </c>
      <c r="BD342" s="157">
        <f t="shared" si="175"/>
        <v>0</v>
      </c>
      <c r="BE342" s="155">
        <f t="shared" si="176"/>
        <v>0</v>
      </c>
      <c r="BF342" s="157">
        <f t="shared" si="177"/>
        <v>0</v>
      </c>
      <c r="BG342" s="155">
        <f t="shared" si="178"/>
        <v>0</v>
      </c>
      <c r="BH342" s="155"/>
      <c r="BI342" s="157">
        <f t="shared" si="169"/>
        <v>48</v>
      </c>
      <c r="BJ342" s="157"/>
      <c r="BK342" s="157"/>
      <c r="BL342" s="157"/>
      <c r="BM342" s="161" t="e">
        <v>#NAME?</v>
      </c>
      <c r="BN342" s="162" t="e">
        <f t="shared" si="179"/>
        <v>#NAME?</v>
      </c>
      <c r="BO342" s="163">
        <f t="shared" si="180"/>
        <v>0</v>
      </c>
      <c r="BP342" s="164" t="e">
        <f t="shared" si="181"/>
        <v>#NAME?</v>
      </c>
      <c r="BQ342" s="165" t="e">
        <v>#NAME?</v>
      </c>
      <c r="BR342" s="166"/>
      <c r="BS342" s="167" t="str">
        <f t="shared" si="182"/>
        <v xml:space="preserve"> </v>
      </c>
      <c r="BT342" s="168" t="str">
        <f t="shared" si="183"/>
        <v/>
      </c>
      <c r="BU342" s="168" t="str">
        <f t="shared" si="170"/>
        <v/>
      </c>
      <c r="BV342" s="168" t="str">
        <f t="shared" si="171"/>
        <v/>
      </c>
      <c r="BW342" s="169" t="str">
        <f t="shared" si="172"/>
        <v/>
      </c>
      <c r="BX342" s="165" t="e">
        <v>#NAME?</v>
      </c>
      <c r="BY342" s="157"/>
      <c r="BZ342" s="170" t="e">
        <v>#NAME?</v>
      </c>
      <c r="CA342" s="170" t="e">
        <v>#NAME?</v>
      </c>
      <c r="CB342" s="157"/>
      <c r="CC342" s="170" t="e">
        <v>#NAME?</v>
      </c>
      <c r="CD342" s="171" t="e">
        <f t="shared" si="184"/>
        <v>#NAME?</v>
      </c>
      <c r="CE342" s="157" t="e">
        <f t="shared" si="185"/>
        <v>#NAME?</v>
      </c>
      <c r="CF342" s="165" t="e">
        <f t="shared" si="186"/>
        <v>#NAME?</v>
      </c>
      <c r="CG342" s="172" t="e">
        <v>#NAME?</v>
      </c>
      <c r="CH342" s="172" t="e">
        <v>#NAME?</v>
      </c>
      <c r="CI342" s="173" t="e">
        <v>#NAME?</v>
      </c>
      <c r="CJ342" s="173"/>
      <c r="CK342" s="172" t="e">
        <v>#NAME?</v>
      </c>
      <c r="CL342" s="172" t="e">
        <v>#NAME?</v>
      </c>
      <c r="CM342" s="173" t="e">
        <f t="shared" si="187"/>
        <v>#NAME?</v>
      </c>
      <c r="CN342" s="172">
        <f t="shared" si="188"/>
        <v>8.5714285714285712</v>
      </c>
      <c r="CO342" s="173">
        <f t="shared" si="173"/>
        <v>0</v>
      </c>
      <c r="CP342" s="174">
        <f t="shared" si="189"/>
        <v>5</v>
      </c>
      <c r="CQ342" s="172" t="e">
        <f t="shared" si="164"/>
        <v>#NAME?</v>
      </c>
      <c r="CR342" s="173"/>
      <c r="CS342" s="175" t="e">
        <f t="shared" si="190"/>
        <v>#NAME?</v>
      </c>
      <c r="CT342" s="173" t="e">
        <f t="shared" si="191"/>
        <v>#NAME?</v>
      </c>
      <c r="CU342" s="173" t="e">
        <f t="shared" si="192"/>
        <v>#NAME?</v>
      </c>
      <c r="CV342" s="172" t="e">
        <f t="shared" si="193"/>
        <v>#NAME?</v>
      </c>
      <c r="CW342" s="173" t="e">
        <v>#NAME?</v>
      </c>
      <c r="CX342" s="173" t="e">
        <f t="shared" si="194"/>
        <v>#NAME?</v>
      </c>
      <c r="CY342" s="176">
        <f t="shared" si="195"/>
        <v>0</v>
      </c>
      <c r="CZ342" s="181" t="e">
        <f t="shared" si="166"/>
        <v>#NAME?</v>
      </c>
      <c r="DA342" s="182" t="e">
        <f t="shared" si="167"/>
        <v>#NAME?</v>
      </c>
      <c r="DB342" s="183" t="e">
        <f t="shared" si="168"/>
        <v>#NAME?</v>
      </c>
      <c r="DF342" s="180" t="e">
        <f t="shared" si="165"/>
        <v>#NAME?</v>
      </c>
    </row>
    <row r="343" spans="1:110">
      <c r="A343" s="73" t="s">
        <v>6</v>
      </c>
      <c r="B343" s="60" t="s">
        <v>912</v>
      </c>
      <c r="C343" s="61" t="s">
        <v>913</v>
      </c>
      <c r="D343" s="62">
        <v>34537</v>
      </c>
      <c r="E343" s="64">
        <v>0</v>
      </c>
      <c r="F343" s="65">
        <v>42366</v>
      </c>
      <c r="G343" s="66" t="s">
        <v>583</v>
      </c>
      <c r="H343" s="66" t="s">
        <v>137</v>
      </c>
      <c r="I343" s="67" t="s">
        <v>122</v>
      </c>
      <c r="J343" s="67" t="s">
        <v>119</v>
      </c>
      <c r="K343" s="67">
        <v>0</v>
      </c>
      <c r="L343" s="67" t="s">
        <v>117</v>
      </c>
      <c r="M343" s="67">
        <v>1</v>
      </c>
      <c r="N343" s="67"/>
      <c r="O343" s="68" t="s">
        <v>118</v>
      </c>
      <c r="P343" s="69" t="s">
        <v>119</v>
      </c>
      <c r="Q343" s="69"/>
      <c r="R343" s="70">
        <v>0</v>
      </c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  <c r="AE343" s="70"/>
      <c r="AF343" s="70"/>
      <c r="AG343" s="70"/>
      <c r="AH343" s="70"/>
      <c r="AI343" s="70"/>
      <c r="AJ343" s="70"/>
      <c r="AK343" s="70"/>
      <c r="AL343" s="70"/>
      <c r="AM343" s="70"/>
      <c r="AN343" s="70"/>
      <c r="AO343" s="70"/>
      <c r="AP343" s="70"/>
      <c r="AQ343" s="70"/>
      <c r="AR343" s="70"/>
      <c r="AS343" s="70"/>
      <c r="AT343" s="70"/>
      <c r="AU343" s="70"/>
      <c r="AV343" s="70"/>
      <c r="AW343" s="70"/>
      <c r="AX343" s="70"/>
      <c r="AY343" s="70"/>
      <c r="AZ343" s="70"/>
      <c r="BA343" s="70"/>
      <c r="BB343" s="155">
        <f t="shared" si="174"/>
        <v>12</v>
      </c>
      <c r="BC343" s="156">
        <v>12</v>
      </c>
      <c r="BD343" s="157">
        <f t="shared" si="175"/>
        <v>0</v>
      </c>
      <c r="BE343" s="155">
        <f t="shared" si="176"/>
        <v>0</v>
      </c>
      <c r="BF343" s="157">
        <f t="shared" si="177"/>
        <v>0</v>
      </c>
      <c r="BG343" s="155">
        <f t="shared" si="178"/>
        <v>0</v>
      </c>
      <c r="BH343" s="155"/>
      <c r="BI343" s="157">
        <f t="shared" si="169"/>
        <v>96</v>
      </c>
      <c r="BJ343" s="157"/>
      <c r="BK343" s="157"/>
      <c r="BL343" s="157"/>
      <c r="BM343" s="161" t="e">
        <v>#NAME?</v>
      </c>
      <c r="BN343" s="162" t="e">
        <f t="shared" si="179"/>
        <v>#NAME?</v>
      </c>
      <c r="BO343" s="163">
        <f t="shared" si="180"/>
        <v>0</v>
      </c>
      <c r="BP343" s="164" t="e">
        <f t="shared" si="181"/>
        <v>#NAME?</v>
      </c>
      <c r="BQ343" s="165" t="e">
        <v>#NAME?</v>
      </c>
      <c r="BR343" s="166"/>
      <c r="BS343" s="167" t="str">
        <f t="shared" si="182"/>
        <v xml:space="preserve"> </v>
      </c>
      <c r="BT343" s="168" t="str">
        <f t="shared" si="183"/>
        <v/>
      </c>
      <c r="BU343" s="168" t="str">
        <f t="shared" si="170"/>
        <v/>
      </c>
      <c r="BV343" s="168" t="str">
        <f t="shared" si="171"/>
        <v/>
      </c>
      <c r="BW343" s="169" t="str">
        <f t="shared" si="172"/>
        <v/>
      </c>
      <c r="BX343" s="165" t="e">
        <v>#NAME?</v>
      </c>
      <c r="BY343" s="157"/>
      <c r="BZ343" s="170" t="e">
        <v>#NAME?</v>
      </c>
      <c r="CA343" s="170" t="e">
        <v>#NAME?</v>
      </c>
      <c r="CB343" s="157"/>
      <c r="CC343" s="170" t="e">
        <v>#NAME?</v>
      </c>
      <c r="CD343" s="171" t="e">
        <f t="shared" si="184"/>
        <v>#NAME?</v>
      </c>
      <c r="CE343" s="157" t="e">
        <f t="shared" si="185"/>
        <v>#NAME?</v>
      </c>
      <c r="CF343" s="165" t="e">
        <f t="shared" si="186"/>
        <v>#NAME?</v>
      </c>
      <c r="CG343" s="172" t="e">
        <v>#NAME?</v>
      </c>
      <c r="CH343" s="172" t="e">
        <v>#NAME?</v>
      </c>
      <c r="CI343" s="173" t="e">
        <v>#NAME?</v>
      </c>
      <c r="CJ343" s="173"/>
      <c r="CK343" s="172" t="e">
        <v>#NAME?</v>
      </c>
      <c r="CL343" s="172" t="e">
        <v>#NAME?</v>
      </c>
      <c r="CM343" s="173" t="e">
        <f t="shared" si="187"/>
        <v>#NAME?</v>
      </c>
      <c r="CN343" s="172">
        <f t="shared" si="188"/>
        <v>16</v>
      </c>
      <c r="CO343" s="173">
        <f t="shared" si="173"/>
        <v>0</v>
      </c>
      <c r="CP343" s="174">
        <f t="shared" si="189"/>
        <v>5</v>
      </c>
      <c r="CQ343" s="172" t="e">
        <f t="shared" si="164"/>
        <v>#NAME?</v>
      </c>
      <c r="CR343" s="173"/>
      <c r="CS343" s="175" t="e">
        <f t="shared" si="190"/>
        <v>#NAME?</v>
      </c>
      <c r="CT343" s="173" t="e">
        <f t="shared" si="191"/>
        <v>#NAME?</v>
      </c>
      <c r="CU343" s="173" t="e">
        <f t="shared" si="192"/>
        <v>#NAME?</v>
      </c>
      <c r="CV343" s="172" t="e">
        <f t="shared" si="193"/>
        <v>#NAME?</v>
      </c>
      <c r="CW343" s="173" t="e">
        <v>#NAME?</v>
      </c>
      <c r="CX343" s="173" t="e">
        <f t="shared" si="194"/>
        <v>#NAME?</v>
      </c>
      <c r="CY343" s="176">
        <f t="shared" si="195"/>
        <v>0</v>
      </c>
      <c r="CZ343" s="181" t="e">
        <f t="shared" si="166"/>
        <v>#NAME?</v>
      </c>
      <c r="DA343" s="182" t="e">
        <f t="shared" si="167"/>
        <v>#NAME?</v>
      </c>
      <c r="DB343" s="183" t="e">
        <f t="shared" si="168"/>
        <v>#NAME?</v>
      </c>
      <c r="DF343" s="180" t="e">
        <f t="shared" si="165"/>
        <v>#NAME?</v>
      </c>
    </row>
    <row r="344" spans="1:110">
      <c r="A344" s="73" t="s">
        <v>6</v>
      </c>
      <c r="B344" s="60" t="s">
        <v>914</v>
      </c>
      <c r="C344" s="61" t="s">
        <v>915</v>
      </c>
      <c r="D344" s="62">
        <v>28802</v>
      </c>
      <c r="E344" s="64">
        <v>0</v>
      </c>
      <c r="F344" s="65">
        <v>42366</v>
      </c>
      <c r="G344" s="66" t="s">
        <v>583</v>
      </c>
      <c r="H344" s="66" t="s">
        <v>137</v>
      </c>
      <c r="I344" s="67" t="s">
        <v>122</v>
      </c>
      <c r="J344" s="67" t="s">
        <v>119</v>
      </c>
      <c r="K344" s="67">
        <v>0</v>
      </c>
      <c r="L344" s="67" t="s">
        <v>117</v>
      </c>
      <c r="M344" s="67">
        <v>1</v>
      </c>
      <c r="N344" s="67"/>
      <c r="O344" s="68" t="s">
        <v>118</v>
      </c>
      <c r="P344" s="69" t="s">
        <v>119</v>
      </c>
      <c r="Q344" s="69"/>
      <c r="R344" s="70">
        <v>0</v>
      </c>
      <c r="S344" s="70"/>
      <c r="T344" s="70"/>
      <c r="U344" s="70"/>
      <c r="V344" s="70"/>
      <c r="W344" s="70"/>
      <c r="X344" s="70"/>
      <c r="Y344" s="70"/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  <c r="AM344" s="70"/>
      <c r="AN344" s="70"/>
      <c r="AO344" s="70"/>
      <c r="AP344" s="70"/>
      <c r="AQ344" s="70"/>
      <c r="AR344" s="70"/>
      <c r="AS344" s="70"/>
      <c r="AT344" s="70"/>
      <c r="AU344" s="70"/>
      <c r="AV344" s="70"/>
      <c r="AW344" s="70"/>
      <c r="AX344" s="70"/>
      <c r="AY344" s="70"/>
      <c r="AZ344" s="70"/>
      <c r="BA344" s="70"/>
      <c r="BB344" s="155">
        <f t="shared" si="174"/>
        <v>6</v>
      </c>
      <c r="BC344" s="156">
        <v>6</v>
      </c>
      <c r="BD344" s="157">
        <f t="shared" si="175"/>
        <v>0</v>
      </c>
      <c r="BE344" s="155">
        <f t="shared" si="176"/>
        <v>0</v>
      </c>
      <c r="BF344" s="157">
        <f t="shared" si="177"/>
        <v>0</v>
      </c>
      <c r="BG344" s="155">
        <f t="shared" si="178"/>
        <v>0</v>
      </c>
      <c r="BH344" s="155"/>
      <c r="BI344" s="157">
        <f t="shared" si="169"/>
        <v>48</v>
      </c>
      <c r="BJ344" s="157"/>
      <c r="BK344" s="157"/>
      <c r="BL344" s="157"/>
      <c r="BM344" s="161" t="e">
        <v>#NAME?</v>
      </c>
      <c r="BN344" s="162" t="e">
        <f t="shared" si="179"/>
        <v>#NAME?</v>
      </c>
      <c r="BO344" s="163">
        <f t="shared" si="180"/>
        <v>0</v>
      </c>
      <c r="BP344" s="164" t="e">
        <f t="shared" si="181"/>
        <v>#NAME?</v>
      </c>
      <c r="BQ344" s="165" t="e">
        <v>#NAME?</v>
      </c>
      <c r="BR344" s="166"/>
      <c r="BS344" s="167" t="str">
        <f t="shared" si="182"/>
        <v xml:space="preserve"> </v>
      </c>
      <c r="BT344" s="168" t="str">
        <f t="shared" si="183"/>
        <v/>
      </c>
      <c r="BU344" s="168" t="str">
        <f t="shared" si="170"/>
        <v/>
      </c>
      <c r="BV344" s="168" t="str">
        <f t="shared" si="171"/>
        <v/>
      </c>
      <c r="BW344" s="169" t="str">
        <f t="shared" si="172"/>
        <v/>
      </c>
      <c r="BX344" s="165" t="e">
        <v>#NAME?</v>
      </c>
      <c r="BY344" s="157"/>
      <c r="BZ344" s="170" t="e">
        <v>#NAME?</v>
      </c>
      <c r="CA344" s="170" t="e">
        <v>#NAME?</v>
      </c>
      <c r="CB344" s="157"/>
      <c r="CC344" s="170" t="e">
        <v>#NAME?</v>
      </c>
      <c r="CD344" s="171" t="e">
        <f t="shared" si="184"/>
        <v>#NAME?</v>
      </c>
      <c r="CE344" s="157" t="e">
        <f t="shared" si="185"/>
        <v>#NAME?</v>
      </c>
      <c r="CF344" s="165" t="e">
        <f t="shared" si="186"/>
        <v>#NAME?</v>
      </c>
      <c r="CG344" s="172" t="e">
        <v>#NAME?</v>
      </c>
      <c r="CH344" s="172" t="e">
        <v>#NAME?</v>
      </c>
      <c r="CI344" s="173" t="e">
        <v>#NAME?</v>
      </c>
      <c r="CJ344" s="173"/>
      <c r="CK344" s="172" t="e">
        <v>#NAME?</v>
      </c>
      <c r="CL344" s="172" t="e">
        <v>#NAME?</v>
      </c>
      <c r="CM344" s="173" t="e">
        <f t="shared" si="187"/>
        <v>#NAME?</v>
      </c>
      <c r="CN344" s="172">
        <f t="shared" si="188"/>
        <v>8.5714285714285712</v>
      </c>
      <c r="CO344" s="173">
        <f t="shared" si="173"/>
        <v>0</v>
      </c>
      <c r="CP344" s="174">
        <f t="shared" si="189"/>
        <v>5</v>
      </c>
      <c r="CQ344" s="172" t="e">
        <f t="shared" si="164"/>
        <v>#NAME?</v>
      </c>
      <c r="CR344" s="173"/>
      <c r="CS344" s="175" t="e">
        <f t="shared" si="190"/>
        <v>#NAME?</v>
      </c>
      <c r="CT344" s="173" t="e">
        <f t="shared" si="191"/>
        <v>#NAME?</v>
      </c>
      <c r="CU344" s="173" t="e">
        <f t="shared" si="192"/>
        <v>#NAME?</v>
      </c>
      <c r="CV344" s="172" t="e">
        <f t="shared" si="193"/>
        <v>#NAME?</v>
      </c>
      <c r="CW344" s="173" t="e">
        <v>#NAME?</v>
      </c>
      <c r="CX344" s="173" t="e">
        <f t="shared" si="194"/>
        <v>#NAME?</v>
      </c>
      <c r="CY344" s="176">
        <f t="shared" si="195"/>
        <v>0</v>
      </c>
      <c r="CZ344" s="181" t="e">
        <f t="shared" si="166"/>
        <v>#NAME?</v>
      </c>
      <c r="DA344" s="182" t="e">
        <f t="shared" si="167"/>
        <v>#NAME?</v>
      </c>
      <c r="DB344" s="183" t="e">
        <f t="shared" si="168"/>
        <v>#NAME?</v>
      </c>
      <c r="DF344" s="180" t="e">
        <f t="shared" si="165"/>
        <v>#NAME?</v>
      </c>
    </row>
    <row r="345" spans="1:110">
      <c r="A345" s="73" t="s">
        <v>6</v>
      </c>
      <c r="B345" s="60" t="s">
        <v>916</v>
      </c>
      <c r="C345" s="61" t="s">
        <v>917</v>
      </c>
      <c r="D345" s="62">
        <v>27872</v>
      </c>
      <c r="E345" s="64">
        <v>0</v>
      </c>
      <c r="F345" s="65">
        <v>42366</v>
      </c>
      <c r="G345" s="66" t="s">
        <v>583</v>
      </c>
      <c r="H345" s="66" t="s">
        <v>137</v>
      </c>
      <c r="I345" s="67" t="s">
        <v>122</v>
      </c>
      <c r="J345" s="67" t="s">
        <v>119</v>
      </c>
      <c r="K345" s="67">
        <v>0</v>
      </c>
      <c r="L345" s="67" t="s">
        <v>117</v>
      </c>
      <c r="M345" s="67">
        <v>1</v>
      </c>
      <c r="N345" s="67"/>
      <c r="O345" s="68" t="s">
        <v>118</v>
      </c>
      <c r="P345" s="69" t="s">
        <v>119</v>
      </c>
      <c r="Q345" s="69"/>
      <c r="R345" s="70">
        <v>0</v>
      </c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70"/>
      <c r="AO345" s="70"/>
      <c r="AP345" s="70"/>
      <c r="AQ345" s="70"/>
      <c r="AR345" s="70"/>
      <c r="AS345" s="70"/>
      <c r="AT345" s="70"/>
      <c r="AU345" s="70"/>
      <c r="AV345" s="70"/>
      <c r="AW345" s="70"/>
      <c r="AX345" s="70"/>
      <c r="AY345" s="70"/>
      <c r="AZ345" s="70"/>
      <c r="BA345" s="70"/>
      <c r="BB345" s="155">
        <f t="shared" si="174"/>
        <v>18</v>
      </c>
      <c r="BC345" s="156">
        <v>18</v>
      </c>
      <c r="BD345" s="157">
        <f t="shared" si="175"/>
        <v>0</v>
      </c>
      <c r="BE345" s="155">
        <f t="shared" si="176"/>
        <v>0</v>
      </c>
      <c r="BF345" s="157">
        <f t="shared" si="177"/>
        <v>0</v>
      </c>
      <c r="BG345" s="155">
        <f t="shared" si="178"/>
        <v>0</v>
      </c>
      <c r="BH345" s="155"/>
      <c r="BI345" s="157">
        <f t="shared" si="169"/>
        <v>144</v>
      </c>
      <c r="BJ345" s="157"/>
      <c r="BK345" s="157"/>
      <c r="BL345" s="157"/>
      <c r="BM345" s="161" t="e">
        <v>#NAME?</v>
      </c>
      <c r="BN345" s="162" t="e">
        <f t="shared" si="179"/>
        <v>#NAME?</v>
      </c>
      <c r="BO345" s="163">
        <f t="shared" si="180"/>
        <v>0</v>
      </c>
      <c r="BP345" s="164" t="e">
        <f t="shared" si="181"/>
        <v>#NAME?</v>
      </c>
      <c r="BQ345" s="165" t="e">
        <v>#NAME?</v>
      </c>
      <c r="BR345" s="166"/>
      <c r="BS345" s="167" t="str">
        <f t="shared" si="182"/>
        <v xml:space="preserve"> </v>
      </c>
      <c r="BT345" s="168" t="str">
        <f t="shared" si="183"/>
        <v/>
      </c>
      <c r="BU345" s="168" t="str">
        <f t="shared" si="170"/>
        <v/>
      </c>
      <c r="BV345" s="168" t="str">
        <f t="shared" si="171"/>
        <v/>
      </c>
      <c r="BW345" s="169" t="str">
        <f t="shared" si="172"/>
        <v/>
      </c>
      <c r="BX345" s="165" t="e">
        <v>#NAME?</v>
      </c>
      <c r="BY345" s="157"/>
      <c r="BZ345" s="170" t="e">
        <v>#NAME?</v>
      </c>
      <c r="CA345" s="170" t="e">
        <v>#NAME?</v>
      </c>
      <c r="CB345" s="157"/>
      <c r="CC345" s="170" t="e">
        <v>#NAME?</v>
      </c>
      <c r="CD345" s="171" t="e">
        <f t="shared" si="184"/>
        <v>#NAME?</v>
      </c>
      <c r="CE345" s="157" t="e">
        <f t="shared" si="185"/>
        <v>#NAME?</v>
      </c>
      <c r="CF345" s="165" t="e">
        <f t="shared" si="186"/>
        <v>#NAME?</v>
      </c>
      <c r="CG345" s="172" t="e">
        <v>#NAME?</v>
      </c>
      <c r="CH345" s="172" t="e">
        <v>#NAME?</v>
      </c>
      <c r="CI345" s="173" t="e">
        <v>#NAME?</v>
      </c>
      <c r="CJ345" s="173"/>
      <c r="CK345" s="172" t="e">
        <v>#NAME?</v>
      </c>
      <c r="CL345" s="172" t="e">
        <v>#NAME?</v>
      </c>
      <c r="CM345" s="173" t="e">
        <f t="shared" si="187"/>
        <v>#NAME?</v>
      </c>
      <c r="CN345" s="172">
        <f t="shared" si="188"/>
        <v>24</v>
      </c>
      <c r="CO345" s="173">
        <f t="shared" si="173"/>
        <v>0</v>
      </c>
      <c r="CP345" s="174">
        <f t="shared" si="189"/>
        <v>5</v>
      </c>
      <c r="CQ345" s="172" t="e">
        <f t="shared" si="164"/>
        <v>#NAME?</v>
      </c>
      <c r="CR345" s="173"/>
      <c r="CS345" s="175" t="e">
        <f t="shared" si="190"/>
        <v>#NAME?</v>
      </c>
      <c r="CT345" s="173" t="e">
        <f t="shared" si="191"/>
        <v>#NAME?</v>
      </c>
      <c r="CU345" s="173" t="e">
        <f t="shared" si="192"/>
        <v>#NAME?</v>
      </c>
      <c r="CV345" s="172" t="e">
        <f t="shared" si="193"/>
        <v>#NAME?</v>
      </c>
      <c r="CW345" s="173" t="e">
        <v>#NAME?</v>
      </c>
      <c r="CX345" s="173" t="e">
        <f t="shared" si="194"/>
        <v>#NAME?</v>
      </c>
      <c r="CY345" s="176">
        <f t="shared" si="195"/>
        <v>0</v>
      </c>
      <c r="CZ345" s="181" t="e">
        <f t="shared" si="166"/>
        <v>#NAME?</v>
      </c>
      <c r="DA345" s="182" t="e">
        <f t="shared" si="167"/>
        <v>#NAME?</v>
      </c>
      <c r="DB345" s="183" t="e">
        <f t="shared" si="168"/>
        <v>#NAME?</v>
      </c>
      <c r="DF345" s="180" t="e">
        <f t="shared" si="165"/>
        <v>#NAME?</v>
      </c>
    </row>
    <row r="346" spans="1:110">
      <c r="A346" s="73" t="s">
        <v>6</v>
      </c>
      <c r="B346" s="60" t="s">
        <v>918</v>
      </c>
      <c r="C346" s="61" t="s">
        <v>919</v>
      </c>
      <c r="D346" s="62">
        <v>20866</v>
      </c>
      <c r="E346" s="64">
        <v>0</v>
      </c>
      <c r="F346" s="65">
        <v>42366</v>
      </c>
      <c r="G346" s="66" t="s">
        <v>583</v>
      </c>
      <c r="H346" s="66" t="s">
        <v>137</v>
      </c>
      <c r="I346" s="67" t="s">
        <v>122</v>
      </c>
      <c r="J346" s="67" t="s">
        <v>119</v>
      </c>
      <c r="K346" s="67">
        <v>0</v>
      </c>
      <c r="L346" s="67" t="s">
        <v>117</v>
      </c>
      <c r="M346" s="67">
        <v>1</v>
      </c>
      <c r="N346" s="67"/>
      <c r="O346" s="68" t="s">
        <v>118</v>
      </c>
      <c r="P346" s="69" t="s">
        <v>119</v>
      </c>
      <c r="Q346" s="69"/>
      <c r="R346" s="70">
        <v>0</v>
      </c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70"/>
      <c r="AO346" s="70"/>
      <c r="AP346" s="70"/>
      <c r="AQ346" s="70"/>
      <c r="AR346" s="70"/>
      <c r="AS346" s="70"/>
      <c r="AT346" s="70"/>
      <c r="AU346" s="70"/>
      <c r="AV346" s="70"/>
      <c r="AW346" s="70"/>
      <c r="AX346" s="70"/>
      <c r="AY346" s="70"/>
      <c r="AZ346" s="70"/>
      <c r="BA346" s="70"/>
      <c r="BB346" s="155">
        <f t="shared" si="174"/>
        <v>6</v>
      </c>
      <c r="BC346" s="156">
        <v>6</v>
      </c>
      <c r="BD346" s="157">
        <f t="shared" si="175"/>
        <v>0</v>
      </c>
      <c r="BE346" s="155">
        <f t="shared" si="176"/>
        <v>0</v>
      </c>
      <c r="BF346" s="157">
        <f t="shared" si="177"/>
        <v>0</v>
      </c>
      <c r="BG346" s="155">
        <f t="shared" si="178"/>
        <v>0</v>
      </c>
      <c r="BH346" s="155"/>
      <c r="BI346" s="157">
        <f t="shared" si="169"/>
        <v>48</v>
      </c>
      <c r="BJ346" s="157"/>
      <c r="BK346" s="157"/>
      <c r="BL346" s="157"/>
      <c r="BM346" s="161" t="e">
        <v>#NAME?</v>
      </c>
      <c r="BN346" s="162" t="e">
        <f t="shared" si="179"/>
        <v>#NAME?</v>
      </c>
      <c r="BO346" s="163">
        <f t="shared" si="180"/>
        <v>0</v>
      </c>
      <c r="BP346" s="164" t="e">
        <f t="shared" si="181"/>
        <v>#NAME?</v>
      </c>
      <c r="BQ346" s="165" t="e">
        <v>#NAME?</v>
      </c>
      <c r="BR346" s="166"/>
      <c r="BS346" s="167" t="str">
        <f t="shared" si="182"/>
        <v xml:space="preserve"> </v>
      </c>
      <c r="BT346" s="168" t="str">
        <f t="shared" si="183"/>
        <v/>
      </c>
      <c r="BU346" s="168" t="str">
        <f t="shared" si="170"/>
        <v/>
      </c>
      <c r="BV346" s="168" t="str">
        <f t="shared" si="171"/>
        <v/>
      </c>
      <c r="BW346" s="169" t="str">
        <f t="shared" si="172"/>
        <v/>
      </c>
      <c r="BX346" s="165" t="e">
        <v>#NAME?</v>
      </c>
      <c r="BY346" s="157"/>
      <c r="BZ346" s="170" t="e">
        <v>#NAME?</v>
      </c>
      <c r="CA346" s="170" t="e">
        <v>#NAME?</v>
      </c>
      <c r="CB346" s="157"/>
      <c r="CC346" s="170" t="e">
        <v>#NAME?</v>
      </c>
      <c r="CD346" s="171" t="e">
        <f t="shared" si="184"/>
        <v>#NAME?</v>
      </c>
      <c r="CE346" s="157" t="e">
        <f t="shared" si="185"/>
        <v>#NAME?</v>
      </c>
      <c r="CF346" s="165" t="e">
        <f t="shared" si="186"/>
        <v>#NAME?</v>
      </c>
      <c r="CG346" s="172" t="e">
        <v>#NAME?</v>
      </c>
      <c r="CH346" s="172" t="e">
        <v>#NAME?</v>
      </c>
      <c r="CI346" s="173" t="e">
        <v>#NAME?</v>
      </c>
      <c r="CJ346" s="173"/>
      <c r="CK346" s="172" t="e">
        <v>#NAME?</v>
      </c>
      <c r="CL346" s="172" t="e">
        <v>#NAME?</v>
      </c>
      <c r="CM346" s="173" t="e">
        <f t="shared" si="187"/>
        <v>#NAME?</v>
      </c>
      <c r="CN346" s="172">
        <f t="shared" si="188"/>
        <v>8.5714285714285712</v>
      </c>
      <c r="CO346" s="173">
        <f t="shared" si="173"/>
        <v>0</v>
      </c>
      <c r="CP346" s="174">
        <f t="shared" si="189"/>
        <v>5</v>
      </c>
      <c r="CQ346" s="172" t="e">
        <f t="shared" si="164"/>
        <v>#NAME?</v>
      </c>
      <c r="CR346" s="173"/>
      <c r="CS346" s="175" t="e">
        <f t="shared" si="190"/>
        <v>#NAME?</v>
      </c>
      <c r="CT346" s="173" t="e">
        <f t="shared" si="191"/>
        <v>#NAME?</v>
      </c>
      <c r="CU346" s="173" t="e">
        <f t="shared" si="192"/>
        <v>#NAME?</v>
      </c>
      <c r="CV346" s="172" t="e">
        <f t="shared" si="193"/>
        <v>#NAME?</v>
      </c>
      <c r="CW346" s="173" t="e">
        <v>#NAME?</v>
      </c>
      <c r="CX346" s="173" t="e">
        <f t="shared" si="194"/>
        <v>#NAME?</v>
      </c>
      <c r="CY346" s="176">
        <f t="shared" si="195"/>
        <v>0</v>
      </c>
      <c r="CZ346" s="181" t="e">
        <f t="shared" si="166"/>
        <v>#NAME?</v>
      </c>
      <c r="DA346" s="182" t="e">
        <f t="shared" si="167"/>
        <v>#NAME?</v>
      </c>
      <c r="DB346" s="183" t="e">
        <f t="shared" si="168"/>
        <v>#NAME?</v>
      </c>
      <c r="DF346" s="180" t="e">
        <f t="shared" si="165"/>
        <v>#NAME?</v>
      </c>
    </row>
    <row r="347" spans="1:110">
      <c r="A347" s="73" t="s">
        <v>6</v>
      </c>
      <c r="B347" s="60" t="s">
        <v>920</v>
      </c>
      <c r="C347" s="61" t="s">
        <v>921</v>
      </c>
      <c r="D347" s="62">
        <v>23052</v>
      </c>
      <c r="E347" s="64">
        <v>0</v>
      </c>
      <c r="F347" s="65">
        <v>42352</v>
      </c>
      <c r="G347" s="66" t="s">
        <v>583</v>
      </c>
      <c r="H347" s="66" t="s">
        <v>137</v>
      </c>
      <c r="I347" s="67" t="s">
        <v>122</v>
      </c>
      <c r="J347" s="67" t="s">
        <v>119</v>
      </c>
      <c r="K347" s="67">
        <v>0</v>
      </c>
      <c r="L347" s="67" t="s">
        <v>117</v>
      </c>
      <c r="M347" s="67">
        <v>1</v>
      </c>
      <c r="N347" s="67"/>
      <c r="O347" s="68" t="s">
        <v>118</v>
      </c>
      <c r="P347" s="69" t="s">
        <v>119</v>
      </c>
      <c r="Q347" s="69"/>
      <c r="R347" s="70">
        <v>0</v>
      </c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70"/>
      <c r="AO347" s="70"/>
      <c r="AP347" s="70"/>
      <c r="AQ347" s="70"/>
      <c r="AR347" s="70"/>
      <c r="AS347" s="70"/>
      <c r="AT347" s="70"/>
      <c r="AU347" s="70"/>
      <c r="AV347" s="70"/>
      <c r="AW347" s="70"/>
      <c r="AX347" s="70"/>
      <c r="AY347" s="70"/>
      <c r="AZ347" s="70"/>
      <c r="BA347" s="70"/>
      <c r="BB347" s="155">
        <f t="shared" si="174"/>
        <v>18</v>
      </c>
      <c r="BC347" s="156">
        <v>18</v>
      </c>
      <c r="BD347" s="157">
        <f t="shared" si="175"/>
        <v>0</v>
      </c>
      <c r="BE347" s="155">
        <f t="shared" si="176"/>
        <v>0</v>
      </c>
      <c r="BF347" s="157">
        <f t="shared" si="177"/>
        <v>0</v>
      </c>
      <c r="BG347" s="155">
        <f t="shared" si="178"/>
        <v>0</v>
      </c>
      <c r="BH347" s="155"/>
      <c r="BI347" s="157">
        <f t="shared" si="169"/>
        <v>144</v>
      </c>
      <c r="BJ347" s="157"/>
      <c r="BK347" s="157"/>
      <c r="BL347" s="157"/>
      <c r="BM347" s="161" t="e">
        <v>#NAME?</v>
      </c>
      <c r="BN347" s="162" t="e">
        <f t="shared" si="179"/>
        <v>#NAME?</v>
      </c>
      <c r="BO347" s="163">
        <f t="shared" si="180"/>
        <v>0</v>
      </c>
      <c r="BP347" s="164" t="e">
        <f t="shared" si="181"/>
        <v>#NAME?</v>
      </c>
      <c r="BQ347" s="165" t="e">
        <v>#NAME?</v>
      </c>
      <c r="BR347" s="166"/>
      <c r="BS347" s="167" t="str">
        <f t="shared" si="182"/>
        <v xml:space="preserve"> </v>
      </c>
      <c r="BT347" s="168" t="str">
        <f t="shared" si="183"/>
        <v/>
      </c>
      <c r="BU347" s="168" t="str">
        <f t="shared" si="170"/>
        <v/>
      </c>
      <c r="BV347" s="168" t="str">
        <f t="shared" si="171"/>
        <v/>
      </c>
      <c r="BW347" s="169" t="str">
        <f t="shared" si="172"/>
        <v/>
      </c>
      <c r="BX347" s="165" t="e">
        <v>#NAME?</v>
      </c>
      <c r="BY347" s="157"/>
      <c r="BZ347" s="170" t="e">
        <v>#NAME?</v>
      </c>
      <c r="CA347" s="170" t="e">
        <v>#NAME?</v>
      </c>
      <c r="CB347" s="157"/>
      <c r="CC347" s="170" t="e">
        <v>#NAME?</v>
      </c>
      <c r="CD347" s="171" t="e">
        <f t="shared" si="184"/>
        <v>#NAME?</v>
      </c>
      <c r="CE347" s="157" t="e">
        <f t="shared" si="185"/>
        <v>#NAME?</v>
      </c>
      <c r="CF347" s="165" t="e">
        <f t="shared" si="186"/>
        <v>#NAME?</v>
      </c>
      <c r="CG347" s="172" t="e">
        <v>#NAME?</v>
      </c>
      <c r="CH347" s="172" t="e">
        <v>#NAME?</v>
      </c>
      <c r="CI347" s="173" t="e">
        <v>#NAME?</v>
      </c>
      <c r="CJ347" s="173"/>
      <c r="CK347" s="172" t="e">
        <v>#NAME?</v>
      </c>
      <c r="CL347" s="172" t="e">
        <v>#NAME?</v>
      </c>
      <c r="CM347" s="173" t="e">
        <f t="shared" si="187"/>
        <v>#NAME?</v>
      </c>
      <c r="CN347" s="172">
        <f t="shared" si="188"/>
        <v>24</v>
      </c>
      <c r="CO347" s="173">
        <f t="shared" si="173"/>
        <v>0</v>
      </c>
      <c r="CP347" s="174">
        <f t="shared" si="189"/>
        <v>5</v>
      </c>
      <c r="CQ347" s="172" t="e">
        <f t="shared" si="164"/>
        <v>#NAME?</v>
      </c>
      <c r="CR347" s="173"/>
      <c r="CS347" s="175" t="e">
        <f t="shared" si="190"/>
        <v>#NAME?</v>
      </c>
      <c r="CT347" s="173" t="e">
        <f t="shared" si="191"/>
        <v>#NAME?</v>
      </c>
      <c r="CU347" s="173" t="e">
        <f t="shared" si="192"/>
        <v>#NAME?</v>
      </c>
      <c r="CV347" s="172" t="e">
        <f t="shared" si="193"/>
        <v>#NAME?</v>
      </c>
      <c r="CW347" s="173" t="e">
        <v>#NAME?</v>
      </c>
      <c r="CX347" s="173" t="e">
        <f t="shared" si="194"/>
        <v>#NAME?</v>
      </c>
      <c r="CY347" s="176">
        <f t="shared" si="195"/>
        <v>0</v>
      </c>
      <c r="CZ347" s="181" t="e">
        <f t="shared" si="166"/>
        <v>#NAME?</v>
      </c>
      <c r="DA347" s="182" t="e">
        <f t="shared" si="167"/>
        <v>#NAME?</v>
      </c>
      <c r="DB347" s="183" t="e">
        <f t="shared" si="168"/>
        <v>#NAME?</v>
      </c>
      <c r="DF347" s="180" t="e">
        <f t="shared" si="165"/>
        <v>#NAME?</v>
      </c>
    </row>
    <row r="348" spans="1:110">
      <c r="A348" s="73" t="s">
        <v>6</v>
      </c>
      <c r="B348" s="60" t="s">
        <v>922</v>
      </c>
      <c r="C348" s="61" t="s">
        <v>923</v>
      </c>
      <c r="D348" s="62">
        <v>28633</v>
      </c>
      <c r="E348" s="64">
        <v>0</v>
      </c>
      <c r="F348" s="65">
        <v>42366</v>
      </c>
      <c r="G348" s="66" t="s">
        <v>583</v>
      </c>
      <c r="H348" s="66" t="s">
        <v>137</v>
      </c>
      <c r="I348" s="67" t="s">
        <v>122</v>
      </c>
      <c r="J348" s="67" t="s">
        <v>119</v>
      </c>
      <c r="K348" s="67">
        <v>0</v>
      </c>
      <c r="L348" s="67" t="s">
        <v>117</v>
      </c>
      <c r="M348" s="67">
        <v>1</v>
      </c>
      <c r="N348" s="67"/>
      <c r="O348" s="68" t="s">
        <v>118</v>
      </c>
      <c r="P348" s="69" t="s">
        <v>119</v>
      </c>
      <c r="Q348" s="69"/>
      <c r="R348" s="70">
        <v>0</v>
      </c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S348" s="70"/>
      <c r="AT348" s="70"/>
      <c r="AU348" s="70"/>
      <c r="AV348" s="70"/>
      <c r="AW348" s="70"/>
      <c r="AX348" s="70"/>
      <c r="AY348" s="70"/>
      <c r="AZ348" s="70"/>
      <c r="BA348" s="70"/>
      <c r="BB348" s="155">
        <f t="shared" si="174"/>
        <v>6</v>
      </c>
      <c r="BC348" s="156">
        <v>6</v>
      </c>
      <c r="BD348" s="157">
        <f t="shared" si="175"/>
        <v>0</v>
      </c>
      <c r="BE348" s="155">
        <f t="shared" si="176"/>
        <v>0</v>
      </c>
      <c r="BF348" s="157">
        <f t="shared" si="177"/>
        <v>0</v>
      </c>
      <c r="BG348" s="155">
        <f t="shared" si="178"/>
        <v>0</v>
      </c>
      <c r="BH348" s="155"/>
      <c r="BI348" s="157">
        <f t="shared" si="169"/>
        <v>48</v>
      </c>
      <c r="BJ348" s="157"/>
      <c r="BK348" s="157"/>
      <c r="BL348" s="157"/>
      <c r="BM348" s="161" t="e">
        <v>#NAME?</v>
      </c>
      <c r="BN348" s="162" t="e">
        <f t="shared" si="179"/>
        <v>#NAME?</v>
      </c>
      <c r="BO348" s="163">
        <f t="shared" si="180"/>
        <v>0</v>
      </c>
      <c r="BP348" s="164" t="e">
        <f t="shared" si="181"/>
        <v>#NAME?</v>
      </c>
      <c r="BQ348" s="165" t="e">
        <v>#NAME?</v>
      </c>
      <c r="BR348" s="166"/>
      <c r="BS348" s="167" t="str">
        <f t="shared" si="182"/>
        <v xml:space="preserve"> </v>
      </c>
      <c r="BT348" s="168" t="str">
        <f t="shared" si="183"/>
        <v/>
      </c>
      <c r="BU348" s="168" t="str">
        <f t="shared" si="170"/>
        <v/>
      </c>
      <c r="BV348" s="168" t="str">
        <f t="shared" si="171"/>
        <v/>
      </c>
      <c r="BW348" s="169" t="str">
        <f t="shared" si="172"/>
        <v/>
      </c>
      <c r="BX348" s="165" t="e">
        <v>#NAME?</v>
      </c>
      <c r="BY348" s="157"/>
      <c r="BZ348" s="170" t="e">
        <v>#NAME?</v>
      </c>
      <c r="CA348" s="170" t="e">
        <v>#NAME?</v>
      </c>
      <c r="CB348" s="157"/>
      <c r="CC348" s="170" t="e">
        <v>#NAME?</v>
      </c>
      <c r="CD348" s="171" t="e">
        <f t="shared" si="184"/>
        <v>#NAME?</v>
      </c>
      <c r="CE348" s="157" t="e">
        <f t="shared" si="185"/>
        <v>#NAME?</v>
      </c>
      <c r="CF348" s="165" t="e">
        <f t="shared" si="186"/>
        <v>#NAME?</v>
      </c>
      <c r="CG348" s="172" t="e">
        <v>#NAME?</v>
      </c>
      <c r="CH348" s="172" t="e">
        <v>#NAME?</v>
      </c>
      <c r="CI348" s="173" t="e">
        <v>#NAME?</v>
      </c>
      <c r="CJ348" s="173"/>
      <c r="CK348" s="172" t="e">
        <v>#NAME?</v>
      </c>
      <c r="CL348" s="172" t="e">
        <v>#NAME?</v>
      </c>
      <c r="CM348" s="173" t="e">
        <f t="shared" si="187"/>
        <v>#NAME?</v>
      </c>
      <c r="CN348" s="172">
        <f t="shared" si="188"/>
        <v>8.5714285714285712</v>
      </c>
      <c r="CO348" s="173">
        <f t="shared" si="173"/>
        <v>0</v>
      </c>
      <c r="CP348" s="174">
        <f t="shared" si="189"/>
        <v>5</v>
      </c>
      <c r="CQ348" s="172" t="e">
        <f t="shared" si="164"/>
        <v>#NAME?</v>
      </c>
      <c r="CR348" s="173"/>
      <c r="CS348" s="175" t="e">
        <f t="shared" si="190"/>
        <v>#NAME?</v>
      </c>
      <c r="CT348" s="173" t="e">
        <f t="shared" si="191"/>
        <v>#NAME?</v>
      </c>
      <c r="CU348" s="173" t="e">
        <f t="shared" si="192"/>
        <v>#NAME?</v>
      </c>
      <c r="CV348" s="172" t="e">
        <f t="shared" si="193"/>
        <v>#NAME?</v>
      </c>
      <c r="CW348" s="173" t="e">
        <v>#NAME?</v>
      </c>
      <c r="CX348" s="173" t="e">
        <f t="shared" si="194"/>
        <v>#NAME?</v>
      </c>
      <c r="CY348" s="176">
        <f t="shared" si="195"/>
        <v>0</v>
      </c>
      <c r="CZ348" s="181" t="e">
        <f t="shared" si="166"/>
        <v>#NAME?</v>
      </c>
      <c r="DA348" s="182" t="e">
        <f t="shared" si="167"/>
        <v>#NAME?</v>
      </c>
      <c r="DB348" s="183" t="e">
        <f t="shared" si="168"/>
        <v>#NAME?</v>
      </c>
      <c r="DF348" s="180" t="e">
        <f t="shared" si="165"/>
        <v>#NAME?</v>
      </c>
    </row>
    <row r="349" spans="1:110">
      <c r="A349" s="73" t="s">
        <v>6</v>
      </c>
      <c r="B349" s="60" t="s">
        <v>924</v>
      </c>
      <c r="C349" s="61" t="s">
        <v>925</v>
      </c>
      <c r="D349" s="62">
        <v>30437</v>
      </c>
      <c r="E349" s="64">
        <v>0</v>
      </c>
      <c r="F349" s="65">
        <v>42366</v>
      </c>
      <c r="G349" s="66" t="s">
        <v>583</v>
      </c>
      <c r="H349" s="66" t="s">
        <v>137</v>
      </c>
      <c r="I349" s="67" t="s">
        <v>122</v>
      </c>
      <c r="J349" s="67" t="s">
        <v>119</v>
      </c>
      <c r="K349" s="67">
        <v>0</v>
      </c>
      <c r="L349" s="67" t="s">
        <v>117</v>
      </c>
      <c r="M349" s="67">
        <v>1</v>
      </c>
      <c r="N349" s="67"/>
      <c r="O349" s="68" t="s">
        <v>118</v>
      </c>
      <c r="P349" s="69" t="s">
        <v>119</v>
      </c>
      <c r="Q349" s="69"/>
      <c r="R349" s="70">
        <v>0</v>
      </c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S349" s="70"/>
      <c r="AT349" s="70"/>
      <c r="AU349" s="70"/>
      <c r="AV349" s="70"/>
      <c r="AW349" s="70"/>
      <c r="AX349" s="70"/>
      <c r="AY349" s="70"/>
      <c r="AZ349" s="70"/>
      <c r="BA349" s="70"/>
      <c r="BB349" s="155">
        <f t="shared" si="174"/>
        <v>6</v>
      </c>
      <c r="BC349" s="156">
        <v>6</v>
      </c>
      <c r="BD349" s="157">
        <f t="shared" si="175"/>
        <v>0</v>
      </c>
      <c r="BE349" s="155">
        <f t="shared" si="176"/>
        <v>0</v>
      </c>
      <c r="BF349" s="157">
        <f t="shared" si="177"/>
        <v>0</v>
      </c>
      <c r="BG349" s="155">
        <f t="shared" si="178"/>
        <v>0</v>
      </c>
      <c r="BH349" s="155"/>
      <c r="BI349" s="157">
        <f t="shared" si="169"/>
        <v>48</v>
      </c>
      <c r="BJ349" s="157"/>
      <c r="BK349" s="157"/>
      <c r="BL349" s="157"/>
      <c r="BM349" s="161" t="e">
        <v>#NAME?</v>
      </c>
      <c r="BN349" s="162" t="e">
        <f t="shared" si="179"/>
        <v>#NAME?</v>
      </c>
      <c r="BO349" s="163">
        <f t="shared" si="180"/>
        <v>0</v>
      </c>
      <c r="BP349" s="164" t="e">
        <f t="shared" si="181"/>
        <v>#NAME?</v>
      </c>
      <c r="BQ349" s="165" t="e">
        <v>#NAME?</v>
      </c>
      <c r="BR349" s="166"/>
      <c r="BS349" s="167" t="str">
        <f t="shared" si="182"/>
        <v xml:space="preserve"> </v>
      </c>
      <c r="BT349" s="168" t="str">
        <f t="shared" si="183"/>
        <v/>
      </c>
      <c r="BU349" s="168" t="str">
        <f t="shared" si="170"/>
        <v/>
      </c>
      <c r="BV349" s="168" t="str">
        <f t="shared" si="171"/>
        <v/>
      </c>
      <c r="BW349" s="169" t="str">
        <f t="shared" si="172"/>
        <v/>
      </c>
      <c r="BX349" s="165" t="e">
        <v>#NAME?</v>
      </c>
      <c r="BY349" s="157"/>
      <c r="BZ349" s="170" t="e">
        <v>#NAME?</v>
      </c>
      <c r="CA349" s="170" t="e">
        <v>#NAME?</v>
      </c>
      <c r="CB349" s="157"/>
      <c r="CC349" s="170" t="e">
        <v>#NAME?</v>
      </c>
      <c r="CD349" s="171" t="e">
        <f t="shared" si="184"/>
        <v>#NAME?</v>
      </c>
      <c r="CE349" s="157" t="e">
        <f t="shared" si="185"/>
        <v>#NAME?</v>
      </c>
      <c r="CF349" s="165" t="e">
        <f t="shared" si="186"/>
        <v>#NAME?</v>
      </c>
      <c r="CG349" s="172" t="e">
        <v>#NAME?</v>
      </c>
      <c r="CH349" s="172" t="e">
        <v>#NAME?</v>
      </c>
      <c r="CI349" s="173" t="e">
        <v>#NAME?</v>
      </c>
      <c r="CJ349" s="173"/>
      <c r="CK349" s="172" t="e">
        <v>#NAME?</v>
      </c>
      <c r="CL349" s="172" t="e">
        <v>#NAME?</v>
      </c>
      <c r="CM349" s="173" t="e">
        <f t="shared" si="187"/>
        <v>#NAME?</v>
      </c>
      <c r="CN349" s="172">
        <f t="shared" si="188"/>
        <v>8.5714285714285712</v>
      </c>
      <c r="CO349" s="173">
        <f t="shared" si="173"/>
        <v>0</v>
      </c>
      <c r="CP349" s="174">
        <f t="shared" si="189"/>
        <v>5</v>
      </c>
      <c r="CQ349" s="172" t="e">
        <f t="shared" si="164"/>
        <v>#NAME?</v>
      </c>
      <c r="CR349" s="173"/>
      <c r="CS349" s="175" t="e">
        <f t="shared" si="190"/>
        <v>#NAME?</v>
      </c>
      <c r="CT349" s="173" t="e">
        <f t="shared" si="191"/>
        <v>#NAME?</v>
      </c>
      <c r="CU349" s="173" t="e">
        <f t="shared" si="192"/>
        <v>#NAME?</v>
      </c>
      <c r="CV349" s="172" t="e">
        <f t="shared" si="193"/>
        <v>#NAME?</v>
      </c>
      <c r="CW349" s="173" t="e">
        <v>#NAME?</v>
      </c>
      <c r="CX349" s="173" t="e">
        <f t="shared" si="194"/>
        <v>#NAME?</v>
      </c>
      <c r="CY349" s="176">
        <f t="shared" si="195"/>
        <v>0</v>
      </c>
      <c r="CZ349" s="181" t="e">
        <f t="shared" si="166"/>
        <v>#NAME?</v>
      </c>
      <c r="DA349" s="182" t="e">
        <f t="shared" si="167"/>
        <v>#NAME?</v>
      </c>
      <c r="DB349" s="183" t="e">
        <f t="shared" si="168"/>
        <v>#NAME?</v>
      </c>
      <c r="DF349" s="180" t="e">
        <f t="shared" si="165"/>
        <v>#NAME?</v>
      </c>
    </row>
    <row r="350" spans="1:110">
      <c r="A350" s="73" t="s">
        <v>6</v>
      </c>
      <c r="B350" s="60" t="s">
        <v>926</v>
      </c>
      <c r="C350" s="61" t="s">
        <v>927</v>
      </c>
      <c r="D350" s="62">
        <v>25146</v>
      </c>
      <c r="E350" s="64">
        <v>0</v>
      </c>
      <c r="F350" s="65">
        <v>42352</v>
      </c>
      <c r="G350" s="66" t="s">
        <v>583</v>
      </c>
      <c r="H350" s="66" t="s">
        <v>137</v>
      </c>
      <c r="I350" s="67" t="s">
        <v>114</v>
      </c>
      <c r="J350" s="67" t="s">
        <v>115</v>
      </c>
      <c r="K350" s="67" t="s">
        <v>928</v>
      </c>
      <c r="L350" s="67" t="s">
        <v>117</v>
      </c>
      <c r="M350" s="67">
        <v>1</v>
      </c>
      <c r="N350" s="67"/>
      <c r="O350" s="68" t="s">
        <v>118</v>
      </c>
      <c r="P350" s="69" t="s">
        <v>119</v>
      </c>
      <c r="Q350" s="69"/>
      <c r="R350" s="70">
        <v>0</v>
      </c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S350" s="70"/>
      <c r="AT350" s="70"/>
      <c r="AU350" s="70"/>
      <c r="AV350" s="70"/>
      <c r="AW350" s="70"/>
      <c r="AX350" s="70"/>
      <c r="AY350" s="70"/>
      <c r="AZ350" s="70"/>
      <c r="BA350" s="70"/>
      <c r="BB350" s="155">
        <f t="shared" si="174"/>
        <v>18</v>
      </c>
      <c r="BC350" s="156">
        <v>18</v>
      </c>
      <c r="BD350" s="157">
        <f t="shared" si="175"/>
        <v>0</v>
      </c>
      <c r="BE350" s="155">
        <f t="shared" si="176"/>
        <v>0</v>
      </c>
      <c r="BF350" s="157">
        <f t="shared" si="177"/>
        <v>0</v>
      </c>
      <c r="BG350" s="155">
        <f t="shared" si="178"/>
        <v>0</v>
      </c>
      <c r="BH350" s="155"/>
      <c r="BI350" s="157">
        <f t="shared" si="169"/>
        <v>144</v>
      </c>
      <c r="BJ350" s="157"/>
      <c r="BK350" s="157"/>
      <c r="BL350" s="157"/>
      <c r="BM350" s="161" t="e">
        <v>#NAME?</v>
      </c>
      <c r="BN350" s="162" t="e">
        <f t="shared" si="179"/>
        <v>#NAME?</v>
      </c>
      <c r="BO350" s="163">
        <f t="shared" si="180"/>
        <v>0</v>
      </c>
      <c r="BP350" s="164" t="e">
        <f t="shared" si="181"/>
        <v>#NAME?</v>
      </c>
      <c r="BQ350" s="165" t="e">
        <v>#NAME?</v>
      </c>
      <c r="BR350" s="166"/>
      <c r="BS350" s="167" t="str">
        <f t="shared" si="182"/>
        <v xml:space="preserve"> </v>
      </c>
      <c r="BT350" s="168" t="str">
        <f t="shared" si="183"/>
        <v/>
      </c>
      <c r="BU350" s="168" t="str">
        <f t="shared" si="170"/>
        <v/>
      </c>
      <c r="BV350" s="168" t="str">
        <f t="shared" si="171"/>
        <v/>
      </c>
      <c r="BW350" s="169" t="str">
        <f t="shared" si="172"/>
        <v/>
      </c>
      <c r="BX350" s="165" t="e">
        <v>#NAME?</v>
      </c>
      <c r="BY350" s="157"/>
      <c r="BZ350" s="170" t="e">
        <v>#NAME?</v>
      </c>
      <c r="CA350" s="170" t="e">
        <v>#NAME?</v>
      </c>
      <c r="CB350" s="157"/>
      <c r="CC350" s="170" t="e">
        <v>#NAME?</v>
      </c>
      <c r="CD350" s="171" t="e">
        <f t="shared" si="184"/>
        <v>#NAME?</v>
      </c>
      <c r="CE350" s="157" t="e">
        <f t="shared" si="185"/>
        <v>#NAME?</v>
      </c>
      <c r="CF350" s="165" t="e">
        <f t="shared" si="186"/>
        <v>#NAME?</v>
      </c>
      <c r="CG350" s="172" t="e">
        <v>#NAME?</v>
      </c>
      <c r="CH350" s="172" t="e">
        <v>#NAME?</v>
      </c>
      <c r="CI350" s="173" t="e">
        <v>#NAME?</v>
      </c>
      <c r="CJ350" s="173"/>
      <c r="CK350" s="172" t="e">
        <v>#NAME?</v>
      </c>
      <c r="CL350" s="172" t="e">
        <v>#NAME?</v>
      </c>
      <c r="CM350" s="173" t="e">
        <f t="shared" si="187"/>
        <v>#NAME?</v>
      </c>
      <c r="CN350" s="172">
        <f t="shared" si="188"/>
        <v>24</v>
      </c>
      <c r="CO350" s="173">
        <f t="shared" si="173"/>
        <v>0</v>
      </c>
      <c r="CP350" s="174">
        <f t="shared" si="189"/>
        <v>5</v>
      </c>
      <c r="CQ350" s="172" t="e">
        <f t="shared" si="164"/>
        <v>#NAME?</v>
      </c>
      <c r="CR350" s="173"/>
      <c r="CS350" s="175" t="e">
        <f t="shared" si="190"/>
        <v>#NAME?</v>
      </c>
      <c r="CT350" s="173" t="e">
        <f t="shared" si="191"/>
        <v>#NAME?</v>
      </c>
      <c r="CU350" s="173" t="e">
        <f t="shared" si="192"/>
        <v>#NAME?</v>
      </c>
      <c r="CV350" s="172" t="e">
        <f t="shared" si="193"/>
        <v>#NAME?</v>
      </c>
      <c r="CW350" s="173" t="e">
        <v>#NAME?</v>
      </c>
      <c r="CX350" s="173" t="e">
        <f t="shared" si="194"/>
        <v>#NAME?</v>
      </c>
      <c r="CY350" s="176">
        <f t="shared" si="195"/>
        <v>0</v>
      </c>
      <c r="CZ350" s="181" t="e">
        <f t="shared" si="166"/>
        <v>#NAME?</v>
      </c>
      <c r="DA350" s="182" t="e">
        <f t="shared" si="167"/>
        <v>#NAME?</v>
      </c>
      <c r="DB350" s="183" t="e">
        <f t="shared" si="168"/>
        <v>#NAME?</v>
      </c>
      <c r="DF350" s="180" t="e">
        <f t="shared" si="165"/>
        <v>#NAME?</v>
      </c>
    </row>
    <row r="351" spans="1:110">
      <c r="A351" s="73" t="s">
        <v>6</v>
      </c>
      <c r="B351" s="60" t="s">
        <v>929</v>
      </c>
      <c r="C351" s="61" t="s">
        <v>930</v>
      </c>
      <c r="D351" s="62">
        <v>35674</v>
      </c>
      <c r="E351" s="64">
        <v>0</v>
      </c>
      <c r="F351" s="65">
        <v>42366</v>
      </c>
      <c r="G351" s="66" t="s">
        <v>583</v>
      </c>
      <c r="H351" s="66" t="s">
        <v>137</v>
      </c>
      <c r="I351" s="67" t="s">
        <v>122</v>
      </c>
      <c r="J351" s="67" t="s">
        <v>119</v>
      </c>
      <c r="K351" s="67">
        <v>0</v>
      </c>
      <c r="L351" s="67" t="s">
        <v>117</v>
      </c>
      <c r="M351" s="67">
        <v>1</v>
      </c>
      <c r="N351" s="67"/>
      <c r="O351" s="68" t="s">
        <v>118</v>
      </c>
      <c r="P351" s="69" t="s">
        <v>119</v>
      </c>
      <c r="Q351" s="69"/>
      <c r="R351" s="70">
        <v>0</v>
      </c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S351" s="70"/>
      <c r="AT351" s="70"/>
      <c r="AU351" s="70"/>
      <c r="AV351" s="70"/>
      <c r="AW351" s="70"/>
      <c r="AX351" s="70"/>
      <c r="AY351" s="70"/>
      <c r="AZ351" s="70"/>
      <c r="BA351" s="70"/>
      <c r="BB351" s="155">
        <f t="shared" si="174"/>
        <v>24</v>
      </c>
      <c r="BC351" s="156">
        <v>24</v>
      </c>
      <c r="BD351" s="157">
        <f t="shared" si="175"/>
        <v>0</v>
      </c>
      <c r="BE351" s="155">
        <f t="shared" si="176"/>
        <v>0</v>
      </c>
      <c r="BF351" s="157">
        <f t="shared" si="177"/>
        <v>0</v>
      </c>
      <c r="BG351" s="155">
        <f t="shared" si="178"/>
        <v>0</v>
      </c>
      <c r="BH351" s="155"/>
      <c r="BI351" s="157">
        <f t="shared" si="169"/>
        <v>192</v>
      </c>
      <c r="BJ351" s="157"/>
      <c r="BK351" s="157"/>
      <c r="BL351" s="157"/>
      <c r="BM351" s="161" t="e">
        <v>#NAME?</v>
      </c>
      <c r="BN351" s="162" t="e">
        <f t="shared" si="179"/>
        <v>#NAME?</v>
      </c>
      <c r="BO351" s="163">
        <f t="shared" si="180"/>
        <v>0</v>
      </c>
      <c r="BP351" s="164" t="e">
        <f t="shared" si="181"/>
        <v>#NAME?</v>
      </c>
      <c r="BQ351" s="165" t="e">
        <v>#NAME?</v>
      </c>
      <c r="BR351" s="166"/>
      <c r="BS351" s="167" t="str">
        <f t="shared" si="182"/>
        <v xml:space="preserve"> </v>
      </c>
      <c r="BT351" s="168" t="str">
        <f t="shared" si="183"/>
        <v/>
      </c>
      <c r="BU351" s="168" t="str">
        <f t="shared" si="170"/>
        <v/>
      </c>
      <c r="BV351" s="168" t="str">
        <f t="shared" si="171"/>
        <v/>
      </c>
      <c r="BW351" s="169" t="str">
        <f t="shared" si="172"/>
        <v/>
      </c>
      <c r="BX351" s="165" t="e">
        <v>#NAME?</v>
      </c>
      <c r="BY351" s="157"/>
      <c r="BZ351" s="170" t="e">
        <v>#NAME?</v>
      </c>
      <c r="CA351" s="170" t="e">
        <v>#NAME?</v>
      </c>
      <c r="CB351" s="157"/>
      <c r="CC351" s="170" t="e">
        <v>#NAME?</v>
      </c>
      <c r="CD351" s="171" t="e">
        <f t="shared" si="184"/>
        <v>#NAME?</v>
      </c>
      <c r="CE351" s="157" t="e">
        <f t="shared" si="185"/>
        <v>#NAME?</v>
      </c>
      <c r="CF351" s="165" t="e">
        <f t="shared" si="186"/>
        <v>#NAME?</v>
      </c>
      <c r="CG351" s="172" t="e">
        <v>#NAME?</v>
      </c>
      <c r="CH351" s="172" t="e">
        <v>#NAME?</v>
      </c>
      <c r="CI351" s="173" t="e">
        <v>#NAME?</v>
      </c>
      <c r="CJ351" s="173"/>
      <c r="CK351" s="172" t="e">
        <v>#NAME?</v>
      </c>
      <c r="CL351" s="172" t="e">
        <v>#NAME?</v>
      </c>
      <c r="CM351" s="173" t="e">
        <f t="shared" si="187"/>
        <v>#NAME?</v>
      </c>
      <c r="CN351" s="172">
        <f t="shared" si="188"/>
        <v>32</v>
      </c>
      <c r="CO351" s="173">
        <f t="shared" si="173"/>
        <v>0</v>
      </c>
      <c r="CP351" s="174">
        <f t="shared" si="189"/>
        <v>5</v>
      </c>
      <c r="CQ351" s="172" t="e">
        <f t="shared" si="164"/>
        <v>#NAME?</v>
      </c>
      <c r="CR351" s="173"/>
      <c r="CS351" s="175" t="e">
        <f t="shared" si="190"/>
        <v>#NAME?</v>
      </c>
      <c r="CT351" s="173" t="e">
        <f t="shared" si="191"/>
        <v>#NAME?</v>
      </c>
      <c r="CU351" s="173" t="e">
        <f t="shared" si="192"/>
        <v>#NAME?</v>
      </c>
      <c r="CV351" s="172" t="e">
        <f t="shared" si="193"/>
        <v>#NAME?</v>
      </c>
      <c r="CW351" s="173" t="e">
        <v>#NAME?</v>
      </c>
      <c r="CX351" s="173" t="e">
        <f t="shared" si="194"/>
        <v>#NAME?</v>
      </c>
      <c r="CY351" s="176">
        <f t="shared" si="195"/>
        <v>0</v>
      </c>
      <c r="CZ351" s="181" t="e">
        <f t="shared" si="166"/>
        <v>#NAME?</v>
      </c>
      <c r="DA351" s="182" t="e">
        <f t="shared" si="167"/>
        <v>#NAME?</v>
      </c>
      <c r="DB351" s="183" t="e">
        <f t="shared" si="168"/>
        <v>#NAME?</v>
      </c>
      <c r="DF351" s="180" t="e">
        <f t="shared" si="165"/>
        <v>#NAME?</v>
      </c>
    </row>
    <row r="352" spans="1:110">
      <c r="A352" s="73" t="s">
        <v>6</v>
      </c>
      <c r="B352" s="60" t="s">
        <v>931</v>
      </c>
      <c r="C352" s="61" t="s">
        <v>932</v>
      </c>
      <c r="D352" s="62">
        <v>23247</v>
      </c>
      <c r="E352" s="64">
        <v>0</v>
      </c>
      <c r="F352" s="65">
        <v>42366</v>
      </c>
      <c r="G352" s="66" t="s">
        <v>583</v>
      </c>
      <c r="H352" s="66" t="s">
        <v>137</v>
      </c>
      <c r="I352" s="67" t="s">
        <v>174</v>
      </c>
      <c r="J352" s="67" t="s">
        <v>115</v>
      </c>
      <c r="K352" s="67" t="s">
        <v>933</v>
      </c>
      <c r="L352" s="67" t="s">
        <v>117</v>
      </c>
      <c r="M352" s="67">
        <v>1</v>
      </c>
      <c r="N352" s="67"/>
      <c r="O352" s="68" t="s">
        <v>118</v>
      </c>
      <c r="P352" s="69" t="s">
        <v>119</v>
      </c>
      <c r="Q352" s="69"/>
      <c r="R352" s="70">
        <v>0</v>
      </c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S352" s="70"/>
      <c r="AT352" s="70"/>
      <c r="AU352" s="70"/>
      <c r="AV352" s="70"/>
      <c r="AW352" s="70"/>
      <c r="AX352" s="70"/>
      <c r="AY352" s="70"/>
      <c r="AZ352" s="70"/>
      <c r="BA352" s="70"/>
      <c r="BB352" s="155">
        <f t="shared" si="174"/>
        <v>6</v>
      </c>
      <c r="BC352" s="156">
        <v>6</v>
      </c>
      <c r="BD352" s="157">
        <f t="shared" si="175"/>
        <v>0</v>
      </c>
      <c r="BE352" s="155">
        <f t="shared" si="176"/>
        <v>0</v>
      </c>
      <c r="BF352" s="157">
        <f t="shared" si="177"/>
        <v>0</v>
      </c>
      <c r="BG352" s="155">
        <f t="shared" si="178"/>
        <v>0</v>
      </c>
      <c r="BH352" s="155"/>
      <c r="BI352" s="157">
        <f t="shared" si="169"/>
        <v>48</v>
      </c>
      <c r="BJ352" s="157"/>
      <c r="BK352" s="157"/>
      <c r="BL352" s="157"/>
      <c r="BM352" s="161" t="e">
        <v>#NAME?</v>
      </c>
      <c r="BN352" s="162" t="e">
        <f t="shared" si="179"/>
        <v>#NAME?</v>
      </c>
      <c r="BO352" s="163">
        <f t="shared" si="180"/>
        <v>0</v>
      </c>
      <c r="BP352" s="164" t="e">
        <f t="shared" si="181"/>
        <v>#NAME?</v>
      </c>
      <c r="BQ352" s="165" t="e">
        <v>#NAME?</v>
      </c>
      <c r="BR352" s="166"/>
      <c r="BS352" s="167" t="str">
        <f t="shared" si="182"/>
        <v xml:space="preserve"> </v>
      </c>
      <c r="BT352" s="168" t="str">
        <f t="shared" si="183"/>
        <v/>
      </c>
      <c r="BU352" s="168" t="str">
        <f t="shared" si="170"/>
        <v/>
      </c>
      <c r="BV352" s="168" t="str">
        <f t="shared" si="171"/>
        <v/>
      </c>
      <c r="BW352" s="169" t="str">
        <f t="shared" si="172"/>
        <v/>
      </c>
      <c r="BX352" s="165" t="e">
        <v>#NAME?</v>
      </c>
      <c r="BY352" s="157"/>
      <c r="BZ352" s="170" t="e">
        <v>#NAME?</v>
      </c>
      <c r="CA352" s="170" t="e">
        <v>#NAME?</v>
      </c>
      <c r="CB352" s="157"/>
      <c r="CC352" s="170" t="e">
        <v>#NAME?</v>
      </c>
      <c r="CD352" s="171" t="e">
        <f t="shared" si="184"/>
        <v>#NAME?</v>
      </c>
      <c r="CE352" s="157" t="e">
        <f t="shared" si="185"/>
        <v>#NAME?</v>
      </c>
      <c r="CF352" s="165" t="e">
        <f t="shared" si="186"/>
        <v>#NAME?</v>
      </c>
      <c r="CG352" s="172" t="e">
        <v>#NAME?</v>
      </c>
      <c r="CH352" s="172" t="e">
        <v>#NAME?</v>
      </c>
      <c r="CI352" s="173" t="e">
        <v>#NAME?</v>
      </c>
      <c r="CJ352" s="173"/>
      <c r="CK352" s="172" t="e">
        <v>#NAME?</v>
      </c>
      <c r="CL352" s="172" t="e">
        <v>#NAME?</v>
      </c>
      <c r="CM352" s="173" t="e">
        <f t="shared" si="187"/>
        <v>#NAME?</v>
      </c>
      <c r="CN352" s="172">
        <f t="shared" si="188"/>
        <v>8.5714285714285712</v>
      </c>
      <c r="CO352" s="173">
        <f t="shared" si="173"/>
        <v>0</v>
      </c>
      <c r="CP352" s="174">
        <f t="shared" si="189"/>
        <v>5</v>
      </c>
      <c r="CQ352" s="172" t="e">
        <f t="shared" si="164"/>
        <v>#NAME?</v>
      </c>
      <c r="CR352" s="173"/>
      <c r="CS352" s="175" t="e">
        <f t="shared" si="190"/>
        <v>#NAME?</v>
      </c>
      <c r="CT352" s="173" t="e">
        <f t="shared" si="191"/>
        <v>#NAME?</v>
      </c>
      <c r="CU352" s="173" t="e">
        <f t="shared" si="192"/>
        <v>#NAME?</v>
      </c>
      <c r="CV352" s="172" t="e">
        <f t="shared" si="193"/>
        <v>#NAME?</v>
      </c>
      <c r="CW352" s="173" t="e">
        <v>#NAME?</v>
      </c>
      <c r="CX352" s="173" t="e">
        <f t="shared" si="194"/>
        <v>#NAME?</v>
      </c>
      <c r="CY352" s="176">
        <f t="shared" si="195"/>
        <v>0</v>
      </c>
      <c r="CZ352" s="181" t="e">
        <f t="shared" si="166"/>
        <v>#NAME?</v>
      </c>
      <c r="DA352" s="182" t="e">
        <f t="shared" si="167"/>
        <v>#NAME?</v>
      </c>
      <c r="DB352" s="183" t="e">
        <f t="shared" si="168"/>
        <v>#NAME?</v>
      </c>
      <c r="DF352" s="180" t="e">
        <f t="shared" si="165"/>
        <v>#NAME?</v>
      </c>
    </row>
    <row r="353" spans="1:110">
      <c r="A353" s="73" t="s">
        <v>6</v>
      </c>
      <c r="B353" s="60" t="s">
        <v>934</v>
      </c>
      <c r="C353" s="61" t="s">
        <v>935</v>
      </c>
      <c r="D353" s="62">
        <v>35620</v>
      </c>
      <c r="E353" s="64">
        <v>0</v>
      </c>
      <c r="F353" s="65">
        <v>42366</v>
      </c>
      <c r="G353" s="66" t="s">
        <v>583</v>
      </c>
      <c r="H353" s="66" t="s">
        <v>137</v>
      </c>
      <c r="I353" s="67" t="s">
        <v>122</v>
      </c>
      <c r="J353" s="67" t="s">
        <v>119</v>
      </c>
      <c r="K353" s="67">
        <v>0</v>
      </c>
      <c r="L353" s="67" t="s">
        <v>117</v>
      </c>
      <c r="M353" s="67">
        <v>1</v>
      </c>
      <c r="N353" s="67"/>
      <c r="O353" s="68" t="s">
        <v>118</v>
      </c>
      <c r="P353" s="69" t="s">
        <v>119</v>
      </c>
      <c r="Q353" s="69"/>
      <c r="R353" s="70">
        <v>0</v>
      </c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S353" s="70"/>
      <c r="AT353" s="70"/>
      <c r="AU353" s="70"/>
      <c r="AV353" s="70"/>
      <c r="AW353" s="70"/>
      <c r="AX353" s="70"/>
      <c r="AY353" s="70"/>
      <c r="AZ353" s="70"/>
      <c r="BA353" s="70"/>
      <c r="BB353" s="155">
        <f t="shared" si="174"/>
        <v>24</v>
      </c>
      <c r="BC353" s="156">
        <v>24</v>
      </c>
      <c r="BD353" s="157">
        <f t="shared" si="175"/>
        <v>0</v>
      </c>
      <c r="BE353" s="155">
        <f t="shared" si="176"/>
        <v>0</v>
      </c>
      <c r="BF353" s="157">
        <f t="shared" si="177"/>
        <v>0</v>
      </c>
      <c r="BG353" s="155">
        <f t="shared" si="178"/>
        <v>0</v>
      </c>
      <c r="BH353" s="155"/>
      <c r="BI353" s="157">
        <f t="shared" si="169"/>
        <v>192</v>
      </c>
      <c r="BJ353" s="157"/>
      <c r="BK353" s="157"/>
      <c r="BL353" s="157"/>
      <c r="BM353" s="161" t="e">
        <v>#NAME?</v>
      </c>
      <c r="BN353" s="162" t="e">
        <f t="shared" si="179"/>
        <v>#NAME?</v>
      </c>
      <c r="BO353" s="163">
        <f t="shared" si="180"/>
        <v>0</v>
      </c>
      <c r="BP353" s="164" t="e">
        <f t="shared" si="181"/>
        <v>#NAME?</v>
      </c>
      <c r="BQ353" s="165" t="e">
        <v>#NAME?</v>
      </c>
      <c r="BR353" s="166"/>
      <c r="BS353" s="167" t="str">
        <f t="shared" si="182"/>
        <v xml:space="preserve"> </v>
      </c>
      <c r="BT353" s="168" t="str">
        <f t="shared" si="183"/>
        <v/>
      </c>
      <c r="BU353" s="168" t="str">
        <f t="shared" si="170"/>
        <v/>
      </c>
      <c r="BV353" s="168" t="str">
        <f t="shared" si="171"/>
        <v/>
      </c>
      <c r="BW353" s="169" t="str">
        <f t="shared" si="172"/>
        <v/>
      </c>
      <c r="BX353" s="165" t="e">
        <v>#NAME?</v>
      </c>
      <c r="BY353" s="157"/>
      <c r="BZ353" s="170" t="e">
        <v>#NAME?</v>
      </c>
      <c r="CA353" s="170" t="e">
        <v>#NAME?</v>
      </c>
      <c r="CB353" s="157"/>
      <c r="CC353" s="170" t="e">
        <v>#NAME?</v>
      </c>
      <c r="CD353" s="171" t="e">
        <f t="shared" si="184"/>
        <v>#NAME?</v>
      </c>
      <c r="CE353" s="157" t="e">
        <f t="shared" si="185"/>
        <v>#NAME?</v>
      </c>
      <c r="CF353" s="165" t="e">
        <f t="shared" si="186"/>
        <v>#NAME?</v>
      </c>
      <c r="CG353" s="172" t="e">
        <v>#NAME?</v>
      </c>
      <c r="CH353" s="172" t="e">
        <v>#NAME?</v>
      </c>
      <c r="CI353" s="173" t="e">
        <v>#NAME?</v>
      </c>
      <c r="CJ353" s="173"/>
      <c r="CK353" s="172" t="e">
        <v>#NAME?</v>
      </c>
      <c r="CL353" s="172" t="e">
        <v>#NAME?</v>
      </c>
      <c r="CM353" s="173" t="e">
        <f t="shared" si="187"/>
        <v>#NAME?</v>
      </c>
      <c r="CN353" s="172">
        <f t="shared" si="188"/>
        <v>32</v>
      </c>
      <c r="CO353" s="173">
        <f t="shared" si="173"/>
        <v>0</v>
      </c>
      <c r="CP353" s="174">
        <f t="shared" si="189"/>
        <v>5</v>
      </c>
      <c r="CQ353" s="172" t="e">
        <f t="shared" si="164"/>
        <v>#NAME?</v>
      </c>
      <c r="CR353" s="173"/>
      <c r="CS353" s="175" t="e">
        <f t="shared" si="190"/>
        <v>#NAME?</v>
      </c>
      <c r="CT353" s="173" t="e">
        <f t="shared" si="191"/>
        <v>#NAME?</v>
      </c>
      <c r="CU353" s="173" t="e">
        <f t="shared" si="192"/>
        <v>#NAME?</v>
      </c>
      <c r="CV353" s="172" t="e">
        <f t="shared" si="193"/>
        <v>#NAME?</v>
      </c>
      <c r="CW353" s="173" t="e">
        <v>#NAME?</v>
      </c>
      <c r="CX353" s="173" t="e">
        <f t="shared" si="194"/>
        <v>#NAME?</v>
      </c>
      <c r="CY353" s="176">
        <f t="shared" si="195"/>
        <v>0</v>
      </c>
      <c r="CZ353" s="181" t="e">
        <f t="shared" si="166"/>
        <v>#NAME?</v>
      </c>
      <c r="DA353" s="182" t="e">
        <f t="shared" si="167"/>
        <v>#NAME?</v>
      </c>
      <c r="DB353" s="183" t="e">
        <f t="shared" si="168"/>
        <v>#NAME?</v>
      </c>
      <c r="DF353" s="180" t="e">
        <f t="shared" si="165"/>
        <v>#NAME?</v>
      </c>
    </row>
    <row r="354" spans="1:110">
      <c r="A354" s="73" t="s">
        <v>6</v>
      </c>
      <c r="B354" s="60" t="s">
        <v>936</v>
      </c>
      <c r="C354" s="61" t="s">
        <v>937</v>
      </c>
      <c r="D354" s="62">
        <v>23757</v>
      </c>
      <c r="E354" s="64">
        <v>0</v>
      </c>
      <c r="F354" s="65">
        <v>42366</v>
      </c>
      <c r="G354" s="66" t="s">
        <v>583</v>
      </c>
      <c r="H354" s="66" t="s">
        <v>137</v>
      </c>
      <c r="I354" s="67" t="s">
        <v>122</v>
      </c>
      <c r="J354" s="67" t="s">
        <v>119</v>
      </c>
      <c r="K354" s="67">
        <v>0</v>
      </c>
      <c r="L354" s="67" t="s">
        <v>117</v>
      </c>
      <c r="M354" s="67">
        <v>1</v>
      </c>
      <c r="N354" s="67"/>
      <c r="O354" s="68" t="s">
        <v>118</v>
      </c>
      <c r="P354" s="69" t="s">
        <v>119</v>
      </c>
      <c r="Q354" s="69"/>
      <c r="R354" s="70">
        <v>0</v>
      </c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S354" s="70"/>
      <c r="AT354" s="70"/>
      <c r="AU354" s="70"/>
      <c r="AV354" s="70"/>
      <c r="AW354" s="70"/>
      <c r="AX354" s="70"/>
      <c r="AY354" s="70"/>
      <c r="AZ354" s="70"/>
      <c r="BA354" s="70"/>
      <c r="BB354" s="155">
        <f t="shared" si="174"/>
        <v>6</v>
      </c>
      <c r="BC354" s="156">
        <v>6</v>
      </c>
      <c r="BD354" s="157">
        <f t="shared" si="175"/>
        <v>0</v>
      </c>
      <c r="BE354" s="155">
        <f t="shared" si="176"/>
        <v>0</v>
      </c>
      <c r="BF354" s="157">
        <f t="shared" si="177"/>
        <v>0</v>
      </c>
      <c r="BG354" s="155">
        <f t="shared" si="178"/>
        <v>0</v>
      </c>
      <c r="BH354" s="155"/>
      <c r="BI354" s="157">
        <f t="shared" si="169"/>
        <v>48</v>
      </c>
      <c r="BJ354" s="157"/>
      <c r="BK354" s="157"/>
      <c r="BL354" s="157"/>
      <c r="BM354" s="161" t="e">
        <v>#NAME?</v>
      </c>
      <c r="BN354" s="162" t="e">
        <f t="shared" si="179"/>
        <v>#NAME?</v>
      </c>
      <c r="BO354" s="163">
        <f t="shared" si="180"/>
        <v>0</v>
      </c>
      <c r="BP354" s="164" t="e">
        <f t="shared" si="181"/>
        <v>#NAME?</v>
      </c>
      <c r="BQ354" s="165" t="e">
        <v>#NAME?</v>
      </c>
      <c r="BR354" s="166"/>
      <c r="BS354" s="167" t="str">
        <f t="shared" si="182"/>
        <v xml:space="preserve"> </v>
      </c>
      <c r="BT354" s="168" t="str">
        <f t="shared" si="183"/>
        <v/>
      </c>
      <c r="BU354" s="168" t="str">
        <f t="shared" si="170"/>
        <v/>
      </c>
      <c r="BV354" s="168" t="str">
        <f t="shared" si="171"/>
        <v/>
      </c>
      <c r="BW354" s="169" t="str">
        <f t="shared" si="172"/>
        <v/>
      </c>
      <c r="BX354" s="165" t="e">
        <v>#NAME?</v>
      </c>
      <c r="BY354" s="157"/>
      <c r="BZ354" s="170" t="e">
        <v>#NAME?</v>
      </c>
      <c r="CA354" s="170" t="e">
        <v>#NAME?</v>
      </c>
      <c r="CB354" s="157"/>
      <c r="CC354" s="170" t="e">
        <v>#NAME?</v>
      </c>
      <c r="CD354" s="171" t="e">
        <f t="shared" si="184"/>
        <v>#NAME?</v>
      </c>
      <c r="CE354" s="157" t="e">
        <f t="shared" si="185"/>
        <v>#NAME?</v>
      </c>
      <c r="CF354" s="165" t="e">
        <f t="shared" si="186"/>
        <v>#NAME?</v>
      </c>
      <c r="CG354" s="172" t="e">
        <v>#NAME?</v>
      </c>
      <c r="CH354" s="172" t="e">
        <v>#NAME?</v>
      </c>
      <c r="CI354" s="173" t="e">
        <v>#NAME?</v>
      </c>
      <c r="CJ354" s="173"/>
      <c r="CK354" s="172" t="e">
        <v>#NAME?</v>
      </c>
      <c r="CL354" s="172" t="e">
        <v>#NAME?</v>
      </c>
      <c r="CM354" s="173" t="e">
        <f t="shared" si="187"/>
        <v>#NAME?</v>
      </c>
      <c r="CN354" s="172">
        <f t="shared" si="188"/>
        <v>8.5714285714285712</v>
      </c>
      <c r="CO354" s="173">
        <f t="shared" si="173"/>
        <v>0</v>
      </c>
      <c r="CP354" s="174">
        <f t="shared" si="189"/>
        <v>5</v>
      </c>
      <c r="CQ354" s="172" t="e">
        <f t="shared" si="164"/>
        <v>#NAME?</v>
      </c>
      <c r="CR354" s="173"/>
      <c r="CS354" s="175" t="e">
        <f t="shared" si="190"/>
        <v>#NAME?</v>
      </c>
      <c r="CT354" s="173" t="e">
        <f t="shared" si="191"/>
        <v>#NAME?</v>
      </c>
      <c r="CU354" s="173" t="e">
        <f t="shared" si="192"/>
        <v>#NAME?</v>
      </c>
      <c r="CV354" s="172" t="e">
        <f t="shared" si="193"/>
        <v>#NAME?</v>
      </c>
      <c r="CW354" s="173" t="e">
        <v>#NAME?</v>
      </c>
      <c r="CX354" s="173" t="e">
        <f t="shared" si="194"/>
        <v>#NAME?</v>
      </c>
      <c r="CY354" s="176">
        <f t="shared" si="195"/>
        <v>0</v>
      </c>
      <c r="CZ354" s="181" t="e">
        <f t="shared" si="166"/>
        <v>#NAME?</v>
      </c>
      <c r="DA354" s="182" t="e">
        <f t="shared" si="167"/>
        <v>#NAME?</v>
      </c>
      <c r="DB354" s="183" t="e">
        <f t="shared" si="168"/>
        <v>#NAME?</v>
      </c>
      <c r="DF354" s="180" t="e">
        <f t="shared" si="165"/>
        <v>#NAME?</v>
      </c>
    </row>
    <row r="355" spans="1:110">
      <c r="A355" s="73" t="s">
        <v>6</v>
      </c>
      <c r="B355" s="60" t="s">
        <v>938</v>
      </c>
      <c r="C355" s="61" t="s">
        <v>939</v>
      </c>
      <c r="D355" s="62">
        <v>32492</v>
      </c>
      <c r="E355" s="64">
        <v>0</v>
      </c>
      <c r="F355" s="65">
        <v>42373</v>
      </c>
      <c r="G355" s="66" t="s">
        <v>583</v>
      </c>
      <c r="H355" s="66" t="s">
        <v>137</v>
      </c>
      <c r="I355" s="67" t="s">
        <v>114</v>
      </c>
      <c r="J355" s="67" t="s">
        <v>115</v>
      </c>
      <c r="K355" s="67" t="s">
        <v>940</v>
      </c>
      <c r="L355" s="67" t="s">
        <v>117</v>
      </c>
      <c r="M355" s="67">
        <v>1</v>
      </c>
      <c r="N355" s="67"/>
      <c r="O355" s="68" t="s">
        <v>118</v>
      </c>
      <c r="P355" s="69" t="s">
        <v>119</v>
      </c>
      <c r="Q355" s="69"/>
      <c r="R355" s="70">
        <v>0</v>
      </c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  <c r="AE355" s="70"/>
      <c r="AF355" s="70"/>
      <c r="AG355" s="70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S355" s="70"/>
      <c r="AT355" s="70"/>
      <c r="AU355" s="70"/>
      <c r="AV355" s="70"/>
      <c r="AW355" s="70"/>
      <c r="AX355" s="70"/>
      <c r="AY355" s="70"/>
      <c r="AZ355" s="70"/>
      <c r="BA355" s="70"/>
      <c r="BB355" s="155">
        <f t="shared" si="174"/>
        <v>18</v>
      </c>
      <c r="BC355" s="156">
        <v>18</v>
      </c>
      <c r="BD355" s="157">
        <f t="shared" si="175"/>
        <v>0</v>
      </c>
      <c r="BE355" s="155">
        <f t="shared" si="176"/>
        <v>0</v>
      </c>
      <c r="BF355" s="157">
        <f t="shared" si="177"/>
        <v>0</v>
      </c>
      <c r="BG355" s="155">
        <f t="shared" si="178"/>
        <v>0</v>
      </c>
      <c r="BH355" s="155"/>
      <c r="BI355" s="157">
        <f t="shared" si="169"/>
        <v>144</v>
      </c>
      <c r="BJ355" s="157"/>
      <c r="BK355" s="157"/>
      <c r="BL355" s="157"/>
      <c r="BM355" s="161" t="e">
        <v>#NAME?</v>
      </c>
      <c r="BN355" s="162" t="e">
        <f t="shared" si="179"/>
        <v>#NAME?</v>
      </c>
      <c r="BO355" s="163">
        <f t="shared" si="180"/>
        <v>0</v>
      </c>
      <c r="BP355" s="164" t="e">
        <f t="shared" si="181"/>
        <v>#NAME?</v>
      </c>
      <c r="BQ355" s="165" t="e">
        <v>#NAME?</v>
      </c>
      <c r="BR355" s="166"/>
      <c r="BS355" s="167" t="str">
        <f t="shared" si="182"/>
        <v xml:space="preserve"> </v>
      </c>
      <c r="BT355" s="168" t="str">
        <f t="shared" si="183"/>
        <v/>
      </c>
      <c r="BU355" s="168" t="str">
        <f t="shared" si="170"/>
        <v/>
      </c>
      <c r="BV355" s="168" t="str">
        <f t="shared" si="171"/>
        <v/>
      </c>
      <c r="BW355" s="169" t="str">
        <f t="shared" si="172"/>
        <v/>
      </c>
      <c r="BX355" s="165" t="e">
        <v>#NAME?</v>
      </c>
      <c r="BY355" s="157"/>
      <c r="BZ355" s="170" t="e">
        <v>#NAME?</v>
      </c>
      <c r="CA355" s="170" t="e">
        <v>#NAME?</v>
      </c>
      <c r="CB355" s="157"/>
      <c r="CC355" s="170" t="e">
        <v>#NAME?</v>
      </c>
      <c r="CD355" s="171" t="e">
        <f t="shared" si="184"/>
        <v>#NAME?</v>
      </c>
      <c r="CE355" s="157" t="e">
        <f t="shared" si="185"/>
        <v>#NAME?</v>
      </c>
      <c r="CF355" s="165" t="e">
        <f t="shared" si="186"/>
        <v>#NAME?</v>
      </c>
      <c r="CG355" s="172" t="e">
        <v>#NAME?</v>
      </c>
      <c r="CH355" s="172" t="e">
        <v>#NAME?</v>
      </c>
      <c r="CI355" s="173" t="e">
        <v>#NAME?</v>
      </c>
      <c r="CJ355" s="173"/>
      <c r="CK355" s="172" t="e">
        <v>#NAME?</v>
      </c>
      <c r="CL355" s="172" t="e">
        <v>#NAME?</v>
      </c>
      <c r="CM355" s="173" t="e">
        <f t="shared" si="187"/>
        <v>#NAME?</v>
      </c>
      <c r="CN355" s="172">
        <f t="shared" si="188"/>
        <v>24</v>
      </c>
      <c r="CO355" s="173">
        <f t="shared" si="173"/>
        <v>0</v>
      </c>
      <c r="CP355" s="174">
        <f t="shared" si="189"/>
        <v>5</v>
      </c>
      <c r="CQ355" s="172" t="e">
        <f t="shared" si="164"/>
        <v>#NAME?</v>
      </c>
      <c r="CR355" s="173"/>
      <c r="CS355" s="175" t="e">
        <f t="shared" si="190"/>
        <v>#NAME?</v>
      </c>
      <c r="CT355" s="173" t="e">
        <f t="shared" si="191"/>
        <v>#NAME?</v>
      </c>
      <c r="CU355" s="173" t="e">
        <f t="shared" si="192"/>
        <v>#NAME?</v>
      </c>
      <c r="CV355" s="172" t="e">
        <f t="shared" si="193"/>
        <v>#NAME?</v>
      </c>
      <c r="CW355" s="173" t="e">
        <v>#NAME?</v>
      </c>
      <c r="CX355" s="173" t="e">
        <f t="shared" si="194"/>
        <v>#NAME?</v>
      </c>
      <c r="CY355" s="176">
        <f t="shared" si="195"/>
        <v>0</v>
      </c>
      <c r="CZ355" s="181" t="e">
        <f t="shared" si="166"/>
        <v>#NAME?</v>
      </c>
      <c r="DA355" s="182" t="e">
        <f t="shared" si="167"/>
        <v>#NAME?</v>
      </c>
      <c r="DB355" s="183" t="e">
        <f t="shared" si="168"/>
        <v>#NAME?</v>
      </c>
      <c r="DF355" s="180" t="e">
        <f t="shared" si="165"/>
        <v>#NAME?</v>
      </c>
    </row>
    <row r="356" spans="1:110">
      <c r="A356" s="73" t="s">
        <v>6</v>
      </c>
      <c r="B356" s="60" t="s">
        <v>941</v>
      </c>
      <c r="C356" s="61" t="s">
        <v>942</v>
      </c>
      <c r="D356" s="62">
        <v>33815</v>
      </c>
      <c r="E356" s="64">
        <v>0</v>
      </c>
      <c r="F356" s="65">
        <v>42373</v>
      </c>
      <c r="G356" s="66" t="s">
        <v>583</v>
      </c>
      <c r="H356" s="66" t="s">
        <v>137</v>
      </c>
      <c r="I356" s="67" t="s">
        <v>122</v>
      </c>
      <c r="J356" s="67" t="s">
        <v>119</v>
      </c>
      <c r="K356" s="67">
        <v>0</v>
      </c>
      <c r="L356" s="67" t="s">
        <v>117</v>
      </c>
      <c r="M356" s="67">
        <v>1</v>
      </c>
      <c r="N356" s="67"/>
      <c r="O356" s="68" t="s">
        <v>118</v>
      </c>
      <c r="P356" s="69" t="s">
        <v>119</v>
      </c>
      <c r="Q356" s="69"/>
      <c r="R356" s="70">
        <v>0</v>
      </c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70"/>
      <c r="AV356" s="70"/>
      <c r="AW356" s="70"/>
      <c r="AX356" s="70"/>
      <c r="AY356" s="70"/>
      <c r="AZ356" s="70"/>
      <c r="BA356" s="70"/>
      <c r="BB356" s="155">
        <f t="shared" si="174"/>
        <v>18</v>
      </c>
      <c r="BC356" s="156">
        <v>18</v>
      </c>
      <c r="BD356" s="157">
        <f t="shared" si="175"/>
        <v>0</v>
      </c>
      <c r="BE356" s="155">
        <f t="shared" si="176"/>
        <v>0</v>
      </c>
      <c r="BF356" s="157">
        <f t="shared" si="177"/>
        <v>0</v>
      </c>
      <c r="BG356" s="155">
        <f t="shared" si="178"/>
        <v>0</v>
      </c>
      <c r="BH356" s="155"/>
      <c r="BI356" s="157">
        <f t="shared" si="169"/>
        <v>144</v>
      </c>
      <c r="BJ356" s="157"/>
      <c r="BK356" s="157"/>
      <c r="BL356" s="157"/>
      <c r="BM356" s="161" t="e">
        <v>#NAME?</v>
      </c>
      <c r="BN356" s="162" t="e">
        <f t="shared" si="179"/>
        <v>#NAME?</v>
      </c>
      <c r="BO356" s="163">
        <f t="shared" si="180"/>
        <v>0</v>
      </c>
      <c r="BP356" s="164" t="e">
        <f t="shared" si="181"/>
        <v>#NAME?</v>
      </c>
      <c r="BQ356" s="165" t="e">
        <v>#NAME?</v>
      </c>
      <c r="BR356" s="166"/>
      <c r="BS356" s="167" t="str">
        <f t="shared" si="182"/>
        <v xml:space="preserve"> </v>
      </c>
      <c r="BT356" s="168" t="str">
        <f t="shared" si="183"/>
        <v/>
      </c>
      <c r="BU356" s="168" t="str">
        <f t="shared" si="170"/>
        <v/>
      </c>
      <c r="BV356" s="168" t="str">
        <f t="shared" si="171"/>
        <v/>
      </c>
      <c r="BW356" s="169" t="str">
        <f t="shared" si="172"/>
        <v/>
      </c>
      <c r="BX356" s="165" t="e">
        <v>#NAME?</v>
      </c>
      <c r="BY356" s="157"/>
      <c r="BZ356" s="170" t="e">
        <v>#NAME?</v>
      </c>
      <c r="CA356" s="170" t="e">
        <v>#NAME?</v>
      </c>
      <c r="CB356" s="157"/>
      <c r="CC356" s="170" t="e">
        <v>#NAME?</v>
      </c>
      <c r="CD356" s="171" t="e">
        <f t="shared" si="184"/>
        <v>#NAME?</v>
      </c>
      <c r="CE356" s="157" t="e">
        <f t="shared" si="185"/>
        <v>#NAME?</v>
      </c>
      <c r="CF356" s="165" t="e">
        <f t="shared" si="186"/>
        <v>#NAME?</v>
      </c>
      <c r="CG356" s="172" t="e">
        <v>#NAME?</v>
      </c>
      <c r="CH356" s="172" t="e">
        <v>#NAME?</v>
      </c>
      <c r="CI356" s="173" t="e">
        <v>#NAME?</v>
      </c>
      <c r="CJ356" s="173"/>
      <c r="CK356" s="172" t="e">
        <v>#NAME?</v>
      </c>
      <c r="CL356" s="172" t="e">
        <v>#NAME?</v>
      </c>
      <c r="CM356" s="173" t="e">
        <f t="shared" si="187"/>
        <v>#NAME?</v>
      </c>
      <c r="CN356" s="172">
        <f t="shared" si="188"/>
        <v>24</v>
      </c>
      <c r="CO356" s="173">
        <f t="shared" si="173"/>
        <v>0</v>
      </c>
      <c r="CP356" s="174">
        <f t="shared" si="189"/>
        <v>5</v>
      </c>
      <c r="CQ356" s="172" t="e">
        <f t="shared" si="164"/>
        <v>#NAME?</v>
      </c>
      <c r="CR356" s="173"/>
      <c r="CS356" s="175" t="e">
        <f t="shared" si="190"/>
        <v>#NAME?</v>
      </c>
      <c r="CT356" s="173" t="e">
        <f t="shared" si="191"/>
        <v>#NAME?</v>
      </c>
      <c r="CU356" s="173" t="e">
        <f t="shared" si="192"/>
        <v>#NAME?</v>
      </c>
      <c r="CV356" s="172" t="e">
        <f t="shared" si="193"/>
        <v>#NAME?</v>
      </c>
      <c r="CW356" s="173" t="e">
        <v>#NAME?</v>
      </c>
      <c r="CX356" s="173" t="e">
        <f t="shared" si="194"/>
        <v>#NAME?</v>
      </c>
      <c r="CY356" s="176">
        <f t="shared" si="195"/>
        <v>0</v>
      </c>
      <c r="CZ356" s="181" t="e">
        <f t="shared" si="166"/>
        <v>#NAME?</v>
      </c>
      <c r="DA356" s="182" t="e">
        <f t="shared" si="167"/>
        <v>#NAME?</v>
      </c>
      <c r="DB356" s="183" t="e">
        <f t="shared" si="168"/>
        <v>#NAME?</v>
      </c>
      <c r="DF356" s="180" t="e">
        <f t="shared" si="165"/>
        <v>#NAME?</v>
      </c>
    </row>
    <row r="357" spans="1:110">
      <c r="A357" s="73" t="s">
        <v>6</v>
      </c>
      <c r="B357" s="60" t="s">
        <v>943</v>
      </c>
      <c r="C357" s="61" t="s">
        <v>944</v>
      </c>
      <c r="D357" s="62">
        <v>28129</v>
      </c>
      <c r="E357" s="64">
        <v>0</v>
      </c>
      <c r="F357" s="65">
        <v>42373</v>
      </c>
      <c r="G357" s="66" t="s">
        <v>583</v>
      </c>
      <c r="H357" s="66" t="s">
        <v>137</v>
      </c>
      <c r="I357" s="67" t="s">
        <v>122</v>
      </c>
      <c r="J357" s="67" t="s">
        <v>119</v>
      </c>
      <c r="K357" s="67">
        <v>0</v>
      </c>
      <c r="L357" s="67" t="s">
        <v>117</v>
      </c>
      <c r="M357" s="67">
        <v>1</v>
      </c>
      <c r="N357" s="67"/>
      <c r="O357" s="68" t="s">
        <v>118</v>
      </c>
      <c r="P357" s="69" t="s">
        <v>119</v>
      </c>
      <c r="Q357" s="69"/>
      <c r="R357" s="70">
        <v>0</v>
      </c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S357" s="70"/>
      <c r="AT357" s="70"/>
      <c r="AU357" s="70"/>
      <c r="AV357" s="70"/>
      <c r="AW357" s="70"/>
      <c r="AX357" s="70"/>
      <c r="AY357" s="70"/>
      <c r="AZ357" s="70"/>
      <c r="BA357" s="70"/>
      <c r="BB357" s="155">
        <f t="shared" si="174"/>
        <v>18</v>
      </c>
      <c r="BC357" s="156">
        <v>18</v>
      </c>
      <c r="BD357" s="157">
        <f t="shared" si="175"/>
        <v>0</v>
      </c>
      <c r="BE357" s="155">
        <f t="shared" si="176"/>
        <v>0</v>
      </c>
      <c r="BF357" s="157">
        <f t="shared" si="177"/>
        <v>0</v>
      </c>
      <c r="BG357" s="155">
        <f t="shared" si="178"/>
        <v>0</v>
      </c>
      <c r="BH357" s="155"/>
      <c r="BI357" s="157">
        <f t="shared" si="169"/>
        <v>144</v>
      </c>
      <c r="BJ357" s="157"/>
      <c r="BK357" s="157"/>
      <c r="BL357" s="157"/>
      <c r="BM357" s="161" t="e">
        <v>#NAME?</v>
      </c>
      <c r="BN357" s="162" t="e">
        <f t="shared" si="179"/>
        <v>#NAME?</v>
      </c>
      <c r="BO357" s="163">
        <f t="shared" si="180"/>
        <v>0</v>
      </c>
      <c r="BP357" s="164" t="e">
        <f t="shared" si="181"/>
        <v>#NAME?</v>
      </c>
      <c r="BQ357" s="165" t="e">
        <v>#NAME?</v>
      </c>
      <c r="BR357" s="166"/>
      <c r="BS357" s="167" t="str">
        <f t="shared" si="182"/>
        <v xml:space="preserve"> </v>
      </c>
      <c r="BT357" s="168" t="str">
        <f t="shared" si="183"/>
        <v/>
      </c>
      <c r="BU357" s="168" t="str">
        <f t="shared" si="170"/>
        <v/>
      </c>
      <c r="BV357" s="168" t="str">
        <f t="shared" si="171"/>
        <v/>
      </c>
      <c r="BW357" s="169" t="str">
        <f t="shared" si="172"/>
        <v/>
      </c>
      <c r="BX357" s="165" t="e">
        <v>#NAME?</v>
      </c>
      <c r="BY357" s="157"/>
      <c r="BZ357" s="170" t="e">
        <v>#NAME?</v>
      </c>
      <c r="CA357" s="170" t="e">
        <v>#NAME?</v>
      </c>
      <c r="CB357" s="157"/>
      <c r="CC357" s="170" t="e">
        <v>#NAME?</v>
      </c>
      <c r="CD357" s="171" t="e">
        <f t="shared" si="184"/>
        <v>#NAME?</v>
      </c>
      <c r="CE357" s="157" t="e">
        <f t="shared" si="185"/>
        <v>#NAME?</v>
      </c>
      <c r="CF357" s="165" t="e">
        <f t="shared" si="186"/>
        <v>#NAME?</v>
      </c>
      <c r="CG357" s="172" t="e">
        <v>#NAME?</v>
      </c>
      <c r="CH357" s="172" t="e">
        <v>#NAME?</v>
      </c>
      <c r="CI357" s="173" t="e">
        <v>#NAME?</v>
      </c>
      <c r="CJ357" s="173"/>
      <c r="CK357" s="172" t="e">
        <v>#NAME?</v>
      </c>
      <c r="CL357" s="172" t="e">
        <v>#NAME?</v>
      </c>
      <c r="CM357" s="173" t="e">
        <f t="shared" si="187"/>
        <v>#NAME?</v>
      </c>
      <c r="CN357" s="172">
        <f t="shared" si="188"/>
        <v>24</v>
      </c>
      <c r="CO357" s="173">
        <f t="shared" si="173"/>
        <v>0</v>
      </c>
      <c r="CP357" s="174">
        <f t="shared" si="189"/>
        <v>5</v>
      </c>
      <c r="CQ357" s="172" t="e">
        <f t="shared" ref="CQ357:CQ375" si="196">IF(AND(B357&lt;&gt;"",H357&lt;&gt;"EMPLEADO",O357="HABIL"),SUM(BN357:BP357)*2%," ")</f>
        <v>#NAME?</v>
      </c>
      <c r="CR357" s="173"/>
      <c r="CS357" s="175" t="e">
        <f t="shared" si="190"/>
        <v>#NAME?</v>
      </c>
      <c r="CT357" s="173" t="e">
        <f t="shared" si="191"/>
        <v>#NAME?</v>
      </c>
      <c r="CU357" s="173" t="e">
        <f t="shared" si="192"/>
        <v>#NAME?</v>
      </c>
      <c r="CV357" s="172" t="e">
        <f t="shared" si="193"/>
        <v>#NAME?</v>
      </c>
      <c r="CW357" s="173" t="e">
        <v>#NAME?</v>
      </c>
      <c r="CX357" s="173" t="e">
        <f t="shared" si="194"/>
        <v>#NAME?</v>
      </c>
      <c r="CY357" s="176">
        <f t="shared" si="195"/>
        <v>0</v>
      </c>
      <c r="CZ357" s="181" t="e">
        <f t="shared" si="166"/>
        <v>#NAME?</v>
      </c>
      <c r="DA357" s="182" t="e">
        <f t="shared" si="167"/>
        <v>#NAME?</v>
      </c>
      <c r="DB357" s="183" t="e">
        <f t="shared" si="168"/>
        <v>#NAME?</v>
      </c>
      <c r="DF357" s="180" t="e">
        <f t="shared" ref="DF357:DF420" si="197">SUM(BN357:BP357)</f>
        <v>#NAME?</v>
      </c>
    </row>
    <row r="358" spans="1:110">
      <c r="A358" s="73" t="s">
        <v>6</v>
      </c>
      <c r="B358" s="60" t="s">
        <v>945</v>
      </c>
      <c r="C358" s="61" t="s">
        <v>946</v>
      </c>
      <c r="D358" s="62">
        <v>29123</v>
      </c>
      <c r="E358" s="64">
        <v>0</v>
      </c>
      <c r="F358" s="65">
        <v>42380</v>
      </c>
      <c r="G358" s="66" t="s">
        <v>583</v>
      </c>
      <c r="H358" s="66" t="s">
        <v>113</v>
      </c>
      <c r="I358" s="67" t="s">
        <v>128</v>
      </c>
      <c r="J358" s="67" t="s">
        <v>115</v>
      </c>
      <c r="K358" s="67" t="s">
        <v>947</v>
      </c>
      <c r="L358" s="67" t="s">
        <v>117</v>
      </c>
      <c r="M358" s="67">
        <v>1</v>
      </c>
      <c r="N358" s="67"/>
      <c r="O358" s="68" t="s">
        <v>118</v>
      </c>
      <c r="P358" s="69" t="s">
        <v>119</v>
      </c>
      <c r="Q358" s="69"/>
      <c r="R358" s="70">
        <v>0</v>
      </c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70"/>
      <c r="AV358" s="70"/>
      <c r="AW358" s="70"/>
      <c r="AX358" s="70"/>
      <c r="AY358" s="70"/>
      <c r="AZ358" s="70"/>
      <c r="BA358" s="70"/>
      <c r="BB358" s="155">
        <f t="shared" si="174"/>
        <v>18</v>
      </c>
      <c r="BC358" s="156">
        <v>18</v>
      </c>
      <c r="BD358" s="157">
        <f t="shared" si="175"/>
        <v>0</v>
      </c>
      <c r="BE358" s="155">
        <f t="shared" si="176"/>
        <v>0</v>
      </c>
      <c r="BF358" s="157">
        <f t="shared" si="177"/>
        <v>0</v>
      </c>
      <c r="BG358" s="155">
        <f t="shared" si="178"/>
        <v>0</v>
      </c>
      <c r="BH358" s="155"/>
      <c r="BI358" s="157">
        <f t="shared" si="169"/>
        <v>144</v>
      </c>
      <c r="BJ358" s="157"/>
      <c r="BK358" s="157"/>
      <c r="BL358" s="157"/>
      <c r="BM358" s="161" t="e">
        <v>#NAME?</v>
      </c>
      <c r="BN358" s="162" t="e">
        <f t="shared" si="179"/>
        <v>#NAME?</v>
      </c>
      <c r="BO358" s="163">
        <f t="shared" si="180"/>
        <v>0</v>
      </c>
      <c r="BP358" s="164" t="e">
        <f t="shared" si="181"/>
        <v>#NAME?</v>
      </c>
      <c r="BQ358" s="165" t="e">
        <v>#NAME?</v>
      </c>
      <c r="BR358" s="166"/>
      <c r="BS358" s="167" t="str">
        <f t="shared" si="182"/>
        <v xml:space="preserve"> </v>
      </c>
      <c r="BT358" s="168" t="str">
        <f t="shared" si="183"/>
        <v/>
      </c>
      <c r="BU358" s="168" t="str">
        <f t="shared" si="170"/>
        <v/>
      </c>
      <c r="BV358" s="168" t="str">
        <f t="shared" si="171"/>
        <v/>
      </c>
      <c r="BW358" s="169" t="str">
        <f t="shared" si="172"/>
        <v/>
      </c>
      <c r="BX358" s="165" t="e">
        <v>#NAME?</v>
      </c>
      <c r="BY358" s="157"/>
      <c r="BZ358" s="170" t="e">
        <v>#NAME?</v>
      </c>
      <c r="CA358" s="170" t="e">
        <v>#NAME?</v>
      </c>
      <c r="CB358" s="157"/>
      <c r="CC358" s="170" t="e">
        <v>#NAME?</v>
      </c>
      <c r="CD358" s="171" t="e">
        <f t="shared" si="184"/>
        <v>#NAME?</v>
      </c>
      <c r="CE358" s="157" t="e">
        <f t="shared" si="185"/>
        <v>#NAME?</v>
      </c>
      <c r="CF358" s="165" t="e">
        <f t="shared" si="186"/>
        <v>#NAME?</v>
      </c>
      <c r="CG358" s="172" t="e">
        <v>#NAME?</v>
      </c>
      <c r="CH358" s="172" t="e">
        <v>#NAME?</v>
      </c>
      <c r="CI358" s="173" t="e">
        <v>#NAME?</v>
      </c>
      <c r="CJ358" s="173"/>
      <c r="CK358" s="172" t="e">
        <v>#NAME?</v>
      </c>
      <c r="CL358" s="172" t="e">
        <v>#NAME?</v>
      </c>
      <c r="CM358" s="173" t="e">
        <f t="shared" si="187"/>
        <v>#NAME?</v>
      </c>
      <c r="CN358" s="172">
        <f t="shared" si="188"/>
        <v>24</v>
      </c>
      <c r="CO358" s="173">
        <f t="shared" si="173"/>
        <v>0</v>
      </c>
      <c r="CP358" s="174">
        <f t="shared" si="189"/>
        <v>5</v>
      </c>
      <c r="CQ358" s="172" t="e">
        <f t="shared" si="196"/>
        <v>#NAME?</v>
      </c>
      <c r="CR358" s="173"/>
      <c r="CS358" s="175" t="e">
        <f t="shared" si="190"/>
        <v>#NAME?</v>
      </c>
      <c r="CT358" s="173" t="e">
        <f t="shared" si="191"/>
        <v>#NAME?</v>
      </c>
      <c r="CU358" s="173" t="e">
        <f t="shared" si="192"/>
        <v>#NAME?</v>
      </c>
      <c r="CV358" s="172" t="e">
        <f t="shared" si="193"/>
        <v>#NAME?</v>
      </c>
      <c r="CW358" s="173" t="e">
        <v>#NAME?</v>
      </c>
      <c r="CX358" s="173" t="e">
        <f t="shared" si="194"/>
        <v>#NAME?</v>
      </c>
      <c r="CY358" s="176">
        <f t="shared" si="195"/>
        <v>0</v>
      </c>
      <c r="CZ358" s="181" t="e">
        <f t="shared" si="166"/>
        <v>#NAME?</v>
      </c>
      <c r="DA358" s="182" t="e">
        <f t="shared" si="167"/>
        <v>#NAME?</v>
      </c>
      <c r="DB358" s="183" t="e">
        <f t="shared" si="168"/>
        <v>#NAME?</v>
      </c>
      <c r="DF358" s="180" t="e">
        <f t="shared" si="197"/>
        <v>#NAME?</v>
      </c>
    </row>
    <row r="359" spans="1:110">
      <c r="A359" s="73" t="s">
        <v>6</v>
      </c>
      <c r="B359" s="60" t="s">
        <v>948</v>
      </c>
      <c r="C359" s="61" t="s">
        <v>949</v>
      </c>
      <c r="D359" s="62">
        <v>24351</v>
      </c>
      <c r="E359" s="64">
        <v>0</v>
      </c>
      <c r="F359" s="65">
        <v>42380</v>
      </c>
      <c r="G359" s="66" t="s">
        <v>583</v>
      </c>
      <c r="H359" s="66" t="s">
        <v>113</v>
      </c>
      <c r="I359" s="67" t="s">
        <v>122</v>
      </c>
      <c r="J359" s="67" t="s">
        <v>119</v>
      </c>
      <c r="K359" s="67">
        <v>0</v>
      </c>
      <c r="L359" s="67" t="s">
        <v>117</v>
      </c>
      <c r="M359" s="67">
        <v>1</v>
      </c>
      <c r="N359" s="67"/>
      <c r="O359" s="68" t="s">
        <v>118</v>
      </c>
      <c r="P359" s="69" t="s">
        <v>119</v>
      </c>
      <c r="Q359" s="69"/>
      <c r="R359" s="70">
        <v>0</v>
      </c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S359" s="70"/>
      <c r="AT359" s="70"/>
      <c r="AU359" s="70"/>
      <c r="AV359" s="70"/>
      <c r="AW359" s="70"/>
      <c r="AX359" s="70"/>
      <c r="AY359" s="70"/>
      <c r="AZ359" s="70"/>
      <c r="BA359" s="70"/>
      <c r="BB359" s="155">
        <f t="shared" si="174"/>
        <v>18</v>
      </c>
      <c r="BC359" s="156">
        <v>18</v>
      </c>
      <c r="BD359" s="157">
        <f t="shared" si="175"/>
        <v>0</v>
      </c>
      <c r="BE359" s="155">
        <f t="shared" si="176"/>
        <v>0</v>
      </c>
      <c r="BF359" s="157">
        <f t="shared" si="177"/>
        <v>0</v>
      </c>
      <c r="BG359" s="155">
        <f t="shared" si="178"/>
        <v>0</v>
      </c>
      <c r="BH359" s="155"/>
      <c r="BI359" s="157">
        <f t="shared" si="169"/>
        <v>144</v>
      </c>
      <c r="BJ359" s="157"/>
      <c r="BK359" s="157"/>
      <c r="BL359" s="157"/>
      <c r="BM359" s="161" t="e">
        <v>#NAME?</v>
      </c>
      <c r="BN359" s="162" t="e">
        <f t="shared" si="179"/>
        <v>#NAME?</v>
      </c>
      <c r="BO359" s="163">
        <f t="shared" si="180"/>
        <v>0</v>
      </c>
      <c r="BP359" s="164" t="e">
        <f t="shared" si="181"/>
        <v>#NAME?</v>
      </c>
      <c r="BQ359" s="165" t="e">
        <v>#NAME?</v>
      </c>
      <c r="BR359" s="166"/>
      <c r="BS359" s="167" t="str">
        <f t="shared" si="182"/>
        <v xml:space="preserve"> </v>
      </c>
      <c r="BT359" s="168" t="str">
        <f t="shared" si="183"/>
        <v/>
      </c>
      <c r="BU359" s="168" t="str">
        <f t="shared" si="170"/>
        <v/>
      </c>
      <c r="BV359" s="168" t="str">
        <f t="shared" si="171"/>
        <v/>
      </c>
      <c r="BW359" s="169" t="str">
        <f t="shared" si="172"/>
        <v/>
      </c>
      <c r="BX359" s="165" t="e">
        <v>#NAME?</v>
      </c>
      <c r="BY359" s="157"/>
      <c r="BZ359" s="170" t="e">
        <v>#NAME?</v>
      </c>
      <c r="CA359" s="170" t="e">
        <v>#NAME?</v>
      </c>
      <c r="CB359" s="157"/>
      <c r="CC359" s="170" t="e">
        <v>#NAME?</v>
      </c>
      <c r="CD359" s="171" t="e">
        <f t="shared" si="184"/>
        <v>#NAME?</v>
      </c>
      <c r="CE359" s="157" t="e">
        <f t="shared" si="185"/>
        <v>#NAME?</v>
      </c>
      <c r="CF359" s="165" t="e">
        <f t="shared" si="186"/>
        <v>#NAME?</v>
      </c>
      <c r="CG359" s="172" t="e">
        <v>#NAME?</v>
      </c>
      <c r="CH359" s="172" t="e">
        <v>#NAME?</v>
      </c>
      <c r="CI359" s="173" t="e">
        <v>#NAME?</v>
      </c>
      <c r="CJ359" s="173"/>
      <c r="CK359" s="172" t="e">
        <v>#NAME?</v>
      </c>
      <c r="CL359" s="172" t="e">
        <v>#NAME?</v>
      </c>
      <c r="CM359" s="173" t="e">
        <f t="shared" si="187"/>
        <v>#NAME?</v>
      </c>
      <c r="CN359" s="172">
        <f t="shared" si="188"/>
        <v>24</v>
      </c>
      <c r="CO359" s="173">
        <f t="shared" si="173"/>
        <v>0</v>
      </c>
      <c r="CP359" s="174">
        <f t="shared" si="189"/>
        <v>5</v>
      </c>
      <c r="CQ359" s="172" t="e">
        <f t="shared" si="196"/>
        <v>#NAME?</v>
      </c>
      <c r="CR359" s="173"/>
      <c r="CS359" s="175" t="e">
        <f t="shared" si="190"/>
        <v>#NAME?</v>
      </c>
      <c r="CT359" s="173" t="e">
        <f t="shared" si="191"/>
        <v>#NAME?</v>
      </c>
      <c r="CU359" s="173" t="e">
        <f t="shared" si="192"/>
        <v>#NAME?</v>
      </c>
      <c r="CV359" s="172" t="e">
        <f t="shared" si="193"/>
        <v>#NAME?</v>
      </c>
      <c r="CW359" s="173" t="e">
        <v>#NAME?</v>
      </c>
      <c r="CX359" s="173" t="e">
        <f t="shared" si="194"/>
        <v>#NAME?</v>
      </c>
      <c r="CY359" s="176">
        <f t="shared" si="195"/>
        <v>0</v>
      </c>
      <c r="CZ359" s="181" t="e">
        <f t="shared" si="166"/>
        <v>#NAME?</v>
      </c>
      <c r="DA359" s="182" t="e">
        <f t="shared" si="167"/>
        <v>#NAME?</v>
      </c>
      <c r="DB359" s="183" t="e">
        <f t="shared" si="168"/>
        <v>#NAME?</v>
      </c>
      <c r="DF359" s="180" t="e">
        <f t="shared" si="197"/>
        <v>#NAME?</v>
      </c>
    </row>
    <row r="360" spans="1:110">
      <c r="A360" s="73" t="s">
        <v>6</v>
      </c>
      <c r="B360" s="60" t="s">
        <v>950</v>
      </c>
      <c r="C360" s="61" t="s">
        <v>951</v>
      </c>
      <c r="D360" s="62">
        <v>26512</v>
      </c>
      <c r="E360" s="64">
        <v>0</v>
      </c>
      <c r="F360" s="65">
        <v>42380</v>
      </c>
      <c r="G360" s="66" t="s">
        <v>583</v>
      </c>
      <c r="H360" s="66" t="s">
        <v>113</v>
      </c>
      <c r="I360" s="67" t="s">
        <v>114</v>
      </c>
      <c r="J360" s="67" t="s">
        <v>115</v>
      </c>
      <c r="K360" s="67" t="s">
        <v>952</v>
      </c>
      <c r="L360" s="67" t="s">
        <v>117</v>
      </c>
      <c r="M360" s="67">
        <v>1</v>
      </c>
      <c r="N360" s="67"/>
      <c r="O360" s="68" t="s">
        <v>118</v>
      </c>
      <c r="P360" s="69" t="s">
        <v>119</v>
      </c>
      <c r="Q360" s="69"/>
      <c r="R360" s="70">
        <v>0</v>
      </c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  <c r="AE360" s="70"/>
      <c r="AF360" s="70"/>
      <c r="AG360" s="70"/>
      <c r="AH360" s="70"/>
      <c r="AI360" s="70"/>
      <c r="AJ360" s="70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70"/>
      <c r="AV360" s="70"/>
      <c r="AW360" s="70"/>
      <c r="AX360" s="70"/>
      <c r="AY360" s="70"/>
      <c r="AZ360" s="70"/>
      <c r="BA360" s="70"/>
      <c r="BB360" s="155">
        <f t="shared" si="174"/>
        <v>18</v>
      </c>
      <c r="BC360" s="156">
        <v>18</v>
      </c>
      <c r="BD360" s="157">
        <f t="shared" si="175"/>
        <v>0</v>
      </c>
      <c r="BE360" s="155">
        <f t="shared" si="176"/>
        <v>0</v>
      </c>
      <c r="BF360" s="157">
        <f t="shared" si="177"/>
        <v>0</v>
      </c>
      <c r="BG360" s="155">
        <f t="shared" si="178"/>
        <v>0</v>
      </c>
      <c r="BH360" s="155"/>
      <c r="BI360" s="157">
        <f t="shared" si="169"/>
        <v>144</v>
      </c>
      <c r="BJ360" s="157"/>
      <c r="BK360" s="157"/>
      <c r="BL360" s="157"/>
      <c r="BM360" s="161" t="e">
        <v>#NAME?</v>
      </c>
      <c r="BN360" s="162" t="e">
        <f t="shared" si="179"/>
        <v>#NAME?</v>
      </c>
      <c r="BO360" s="163">
        <f t="shared" si="180"/>
        <v>0</v>
      </c>
      <c r="BP360" s="164" t="e">
        <f t="shared" si="181"/>
        <v>#NAME?</v>
      </c>
      <c r="BQ360" s="165" t="e">
        <v>#NAME?</v>
      </c>
      <c r="BR360" s="166"/>
      <c r="BS360" s="167" t="str">
        <f t="shared" si="182"/>
        <v xml:space="preserve"> </v>
      </c>
      <c r="BT360" s="168" t="str">
        <f t="shared" si="183"/>
        <v/>
      </c>
      <c r="BU360" s="168" t="str">
        <f t="shared" si="170"/>
        <v/>
      </c>
      <c r="BV360" s="168" t="str">
        <f t="shared" si="171"/>
        <v/>
      </c>
      <c r="BW360" s="169" t="str">
        <f t="shared" si="172"/>
        <v/>
      </c>
      <c r="BX360" s="165" t="e">
        <v>#NAME?</v>
      </c>
      <c r="BY360" s="157"/>
      <c r="BZ360" s="170" t="e">
        <v>#NAME?</v>
      </c>
      <c r="CA360" s="170" t="e">
        <v>#NAME?</v>
      </c>
      <c r="CB360" s="157"/>
      <c r="CC360" s="170" t="e">
        <v>#NAME?</v>
      </c>
      <c r="CD360" s="171" t="e">
        <f t="shared" si="184"/>
        <v>#NAME?</v>
      </c>
      <c r="CE360" s="157" t="e">
        <f t="shared" si="185"/>
        <v>#NAME?</v>
      </c>
      <c r="CF360" s="165" t="e">
        <f t="shared" si="186"/>
        <v>#NAME?</v>
      </c>
      <c r="CG360" s="172" t="e">
        <v>#NAME?</v>
      </c>
      <c r="CH360" s="172" t="e">
        <v>#NAME?</v>
      </c>
      <c r="CI360" s="173" t="e">
        <v>#NAME?</v>
      </c>
      <c r="CJ360" s="173"/>
      <c r="CK360" s="172" t="e">
        <v>#NAME?</v>
      </c>
      <c r="CL360" s="172" t="e">
        <v>#NAME?</v>
      </c>
      <c r="CM360" s="173" t="e">
        <f t="shared" si="187"/>
        <v>#NAME?</v>
      </c>
      <c r="CN360" s="172">
        <f t="shared" si="188"/>
        <v>24</v>
      </c>
      <c r="CO360" s="173">
        <f t="shared" si="173"/>
        <v>0</v>
      </c>
      <c r="CP360" s="174">
        <f t="shared" si="189"/>
        <v>5</v>
      </c>
      <c r="CQ360" s="172" t="e">
        <f t="shared" si="196"/>
        <v>#NAME?</v>
      </c>
      <c r="CR360" s="173"/>
      <c r="CS360" s="175" t="e">
        <f t="shared" si="190"/>
        <v>#NAME?</v>
      </c>
      <c r="CT360" s="173" t="e">
        <f t="shared" si="191"/>
        <v>#NAME?</v>
      </c>
      <c r="CU360" s="173" t="e">
        <f t="shared" si="192"/>
        <v>#NAME?</v>
      </c>
      <c r="CV360" s="172" t="e">
        <f t="shared" si="193"/>
        <v>#NAME?</v>
      </c>
      <c r="CW360" s="173" t="e">
        <v>#NAME?</v>
      </c>
      <c r="CX360" s="173" t="e">
        <f t="shared" si="194"/>
        <v>#NAME?</v>
      </c>
      <c r="CY360" s="176">
        <f t="shared" si="195"/>
        <v>0</v>
      </c>
      <c r="CZ360" s="181" t="e">
        <f t="shared" si="166"/>
        <v>#NAME?</v>
      </c>
      <c r="DA360" s="182" t="e">
        <f t="shared" si="167"/>
        <v>#NAME?</v>
      </c>
      <c r="DB360" s="183" t="e">
        <f t="shared" si="168"/>
        <v>#NAME?</v>
      </c>
      <c r="DF360" s="180" t="e">
        <f t="shared" si="197"/>
        <v>#NAME?</v>
      </c>
    </row>
    <row r="361" spans="1:110">
      <c r="A361" s="73" t="s">
        <v>6</v>
      </c>
      <c r="B361" s="60" t="s">
        <v>953</v>
      </c>
      <c r="C361" s="61" t="s">
        <v>954</v>
      </c>
      <c r="D361" s="62">
        <v>29296</v>
      </c>
      <c r="E361" s="64">
        <v>0</v>
      </c>
      <c r="F361" s="65">
        <v>42380</v>
      </c>
      <c r="G361" s="66" t="s">
        <v>583</v>
      </c>
      <c r="H361" s="66" t="s">
        <v>113</v>
      </c>
      <c r="I361" s="67" t="s">
        <v>114</v>
      </c>
      <c r="J361" s="67" t="s">
        <v>115</v>
      </c>
      <c r="K361" s="67" t="s">
        <v>955</v>
      </c>
      <c r="L361" s="67" t="s">
        <v>117</v>
      </c>
      <c r="M361" s="67">
        <v>1</v>
      </c>
      <c r="N361" s="67"/>
      <c r="O361" s="68" t="s">
        <v>118</v>
      </c>
      <c r="P361" s="69" t="s">
        <v>119</v>
      </c>
      <c r="Q361" s="69"/>
      <c r="R361" s="70">
        <v>0</v>
      </c>
      <c r="S361" s="70"/>
      <c r="T361" s="70"/>
      <c r="U361" s="70"/>
      <c r="V361" s="70"/>
      <c r="W361" s="70"/>
      <c r="X361" s="70"/>
      <c r="Y361" s="70"/>
      <c r="Z361" s="70"/>
      <c r="AA361" s="70"/>
      <c r="AB361" s="70"/>
      <c r="AC361" s="70"/>
      <c r="AD361" s="70"/>
      <c r="AE361" s="70"/>
      <c r="AF361" s="70"/>
      <c r="AG361" s="70"/>
      <c r="AH361" s="70"/>
      <c r="AI361" s="70"/>
      <c r="AJ361" s="70"/>
      <c r="AK361" s="70"/>
      <c r="AL361" s="70"/>
      <c r="AM361" s="70"/>
      <c r="AN361" s="70"/>
      <c r="AO361" s="70"/>
      <c r="AP361" s="70"/>
      <c r="AQ361" s="70"/>
      <c r="AR361" s="70"/>
      <c r="AS361" s="70"/>
      <c r="AT361" s="70"/>
      <c r="AU361" s="70"/>
      <c r="AV361" s="70"/>
      <c r="AW361" s="70"/>
      <c r="AX361" s="70"/>
      <c r="AY361" s="70"/>
      <c r="AZ361" s="70"/>
      <c r="BA361" s="70"/>
      <c r="BB361" s="155">
        <f t="shared" si="174"/>
        <v>18</v>
      </c>
      <c r="BC361" s="156">
        <v>18</v>
      </c>
      <c r="BD361" s="157">
        <f t="shared" si="175"/>
        <v>0</v>
      </c>
      <c r="BE361" s="155">
        <f t="shared" si="176"/>
        <v>0</v>
      </c>
      <c r="BF361" s="157">
        <f t="shared" si="177"/>
        <v>0</v>
      </c>
      <c r="BG361" s="155">
        <f t="shared" si="178"/>
        <v>0</v>
      </c>
      <c r="BH361" s="155"/>
      <c r="BI361" s="157">
        <f t="shared" si="169"/>
        <v>144</v>
      </c>
      <c r="BJ361" s="157"/>
      <c r="BK361" s="157"/>
      <c r="BL361" s="157"/>
      <c r="BM361" s="161" t="e">
        <v>#NAME?</v>
      </c>
      <c r="BN361" s="162" t="e">
        <f t="shared" si="179"/>
        <v>#NAME?</v>
      </c>
      <c r="BO361" s="163">
        <f t="shared" si="180"/>
        <v>0</v>
      </c>
      <c r="BP361" s="164" t="e">
        <f t="shared" si="181"/>
        <v>#NAME?</v>
      </c>
      <c r="BQ361" s="165" t="e">
        <v>#NAME?</v>
      </c>
      <c r="BR361" s="166"/>
      <c r="BS361" s="167" t="str">
        <f t="shared" si="182"/>
        <v xml:space="preserve"> </v>
      </c>
      <c r="BT361" s="168" t="str">
        <f t="shared" si="183"/>
        <v/>
      </c>
      <c r="BU361" s="168" t="str">
        <f t="shared" si="170"/>
        <v/>
      </c>
      <c r="BV361" s="168" t="str">
        <f t="shared" si="171"/>
        <v/>
      </c>
      <c r="BW361" s="169" t="str">
        <f t="shared" si="172"/>
        <v/>
      </c>
      <c r="BX361" s="165" t="e">
        <v>#NAME?</v>
      </c>
      <c r="BY361" s="157"/>
      <c r="BZ361" s="170" t="e">
        <v>#NAME?</v>
      </c>
      <c r="CA361" s="170" t="e">
        <v>#NAME?</v>
      </c>
      <c r="CB361" s="157"/>
      <c r="CC361" s="170" t="e">
        <v>#NAME?</v>
      </c>
      <c r="CD361" s="171" t="e">
        <f t="shared" si="184"/>
        <v>#NAME?</v>
      </c>
      <c r="CE361" s="157" t="e">
        <f t="shared" si="185"/>
        <v>#NAME?</v>
      </c>
      <c r="CF361" s="165" t="e">
        <f t="shared" si="186"/>
        <v>#NAME?</v>
      </c>
      <c r="CG361" s="172" t="e">
        <v>#NAME?</v>
      </c>
      <c r="CH361" s="172" t="e">
        <v>#NAME?</v>
      </c>
      <c r="CI361" s="173" t="e">
        <v>#NAME?</v>
      </c>
      <c r="CJ361" s="173"/>
      <c r="CK361" s="172" t="e">
        <v>#NAME?</v>
      </c>
      <c r="CL361" s="172" t="e">
        <v>#NAME?</v>
      </c>
      <c r="CM361" s="173" t="e">
        <f t="shared" si="187"/>
        <v>#NAME?</v>
      </c>
      <c r="CN361" s="172">
        <f t="shared" si="188"/>
        <v>24</v>
      </c>
      <c r="CO361" s="173">
        <f t="shared" si="173"/>
        <v>0</v>
      </c>
      <c r="CP361" s="174">
        <f t="shared" si="189"/>
        <v>5</v>
      </c>
      <c r="CQ361" s="172" t="e">
        <f t="shared" si="196"/>
        <v>#NAME?</v>
      </c>
      <c r="CR361" s="173"/>
      <c r="CS361" s="175" t="e">
        <f t="shared" si="190"/>
        <v>#NAME?</v>
      </c>
      <c r="CT361" s="173" t="e">
        <f t="shared" si="191"/>
        <v>#NAME?</v>
      </c>
      <c r="CU361" s="173" t="e">
        <f t="shared" si="192"/>
        <v>#NAME?</v>
      </c>
      <c r="CV361" s="172" t="e">
        <f t="shared" si="193"/>
        <v>#NAME?</v>
      </c>
      <c r="CW361" s="173" t="e">
        <v>#NAME?</v>
      </c>
      <c r="CX361" s="173" t="e">
        <f t="shared" si="194"/>
        <v>#NAME?</v>
      </c>
      <c r="CY361" s="176">
        <f t="shared" si="195"/>
        <v>0</v>
      </c>
      <c r="CZ361" s="181" t="e">
        <f t="shared" si="166"/>
        <v>#NAME?</v>
      </c>
      <c r="DA361" s="182" t="e">
        <f t="shared" si="167"/>
        <v>#NAME?</v>
      </c>
      <c r="DB361" s="183" t="e">
        <f t="shared" si="168"/>
        <v>#NAME?</v>
      </c>
      <c r="DF361" s="180" t="e">
        <f t="shared" si="197"/>
        <v>#NAME?</v>
      </c>
    </row>
    <row r="362" spans="1:110">
      <c r="A362" s="73" t="s">
        <v>6</v>
      </c>
      <c r="B362" s="60" t="s">
        <v>956</v>
      </c>
      <c r="C362" s="61" t="s">
        <v>957</v>
      </c>
      <c r="D362" s="62">
        <v>33000</v>
      </c>
      <c r="E362" s="64">
        <v>0</v>
      </c>
      <c r="F362" s="65">
        <v>42380</v>
      </c>
      <c r="G362" s="66" t="s">
        <v>583</v>
      </c>
      <c r="H362" s="66" t="s">
        <v>113</v>
      </c>
      <c r="I362" s="67" t="s">
        <v>169</v>
      </c>
      <c r="J362" s="67" t="s">
        <v>115</v>
      </c>
      <c r="K362" s="67" t="s">
        <v>958</v>
      </c>
      <c r="L362" s="67" t="s">
        <v>117</v>
      </c>
      <c r="M362" s="67">
        <v>1</v>
      </c>
      <c r="N362" s="67"/>
      <c r="O362" s="68" t="s">
        <v>118</v>
      </c>
      <c r="P362" s="69" t="s">
        <v>119</v>
      </c>
      <c r="Q362" s="69"/>
      <c r="R362" s="70">
        <v>0</v>
      </c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70"/>
      <c r="AV362" s="70"/>
      <c r="AW362" s="70"/>
      <c r="AX362" s="70"/>
      <c r="AY362" s="70"/>
      <c r="AZ362" s="70"/>
      <c r="BA362" s="70"/>
      <c r="BB362" s="155">
        <f t="shared" si="174"/>
        <v>18</v>
      </c>
      <c r="BC362" s="156">
        <v>18</v>
      </c>
      <c r="BD362" s="157">
        <f t="shared" si="175"/>
        <v>0</v>
      </c>
      <c r="BE362" s="155">
        <f t="shared" si="176"/>
        <v>0</v>
      </c>
      <c r="BF362" s="157">
        <f t="shared" si="177"/>
        <v>0</v>
      </c>
      <c r="BG362" s="155">
        <f t="shared" si="178"/>
        <v>0</v>
      </c>
      <c r="BH362" s="155"/>
      <c r="BI362" s="157">
        <f t="shared" si="169"/>
        <v>144</v>
      </c>
      <c r="BJ362" s="157"/>
      <c r="BK362" s="157"/>
      <c r="BL362" s="157"/>
      <c r="BM362" s="161" t="e">
        <v>#NAME?</v>
      </c>
      <c r="BN362" s="162" t="e">
        <f t="shared" si="179"/>
        <v>#NAME?</v>
      </c>
      <c r="BO362" s="163">
        <f t="shared" si="180"/>
        <v>0</v>
      </c>
      <c r="BP362" s="164" t="e">
        <f t="shared" si="181"/>
        <v>#NAME?</v>
      </c>
      <c r="BQ362" s="165" t="e">
        <v>#NAME?</v>
      </c>
      <c r="BR362" s="166"/>
      <c r="BS362" s="167" t="str">
        <f t="shared" si="182"/>
        <v xml:space="preserve"> </v>
      </c>
      <c r="BT362" s="168" t="str">
        <f t="shared" si="183"/>
        <v/>
      </c>
      <c r="BU362" s="168" t="str">
        <f t="shared" si="170"/>
        <v/>
      </c>
      <c r="BV362" s="168" t="str">
        <f t="shared" si="171"/>
        <v/>
      </c>
      <c r="BW362" s="169" t="str">
        <f t="shared" si="172"/>
        <v/>
      </c>
      <c r="BX362" s="165" t="e">
        <v>#NAME?</v>
      </c>
      <c r="BY362" s="157"/>
      <c r="BZ362" s="170" t="e">
        <v>#NAME?</v>
      </c>
      <c r="CA362" s="170" t="e">
        <v>#NAME?</v>
      </c>
      <c r="CB362" s="157"/>
      <c r="CC362" s="170" t="e">
        <v>#NAME?</v>
      </c>
      <c r="CD362" s="171" t="e">
        <f t="shared" si="184"/>
        <v>#NAME?</v>
      </c>
      <c r="CE362" s="157" t="e">
        <f t="shared" si="185"/>
        <v>#NAME?</v>
      </c>
      <c r="CF362" s="165" t="e">
        <f t="shared" si="186"/>
        <v>#NAME?</v>
      </c>
      <c r="CG362" s="172" t="e">
        <v>#NAME?</v>
      </c>
      <c r="CH362" s="172" t="e">
        <v>#NAME?</v>
      </c>
      <c r="CI362" s="173" t="e">
        <v>#NAME?</v>
      </c>
      <c r="CJ362" s="173"/>
      <c r="CK362" s="172" t="e">
        <v>#NAME?</v>
      </c>
      <c r="CL362" s="172" t="e">
        <v>#NAME?</v>
      </c>
      <c r="CM362" s="173" t="e">
        <f t="shared" si="187"/>
        <v>#NAME?</v>
      </c>
      <c r="CN362" s="172">
        <f t="shared" si="188"/>
        <v>24</v>
      </c>
      <c r="CO362" s="173">
        <f t="shared" si="173"/>
        <v>0</v>
      </c>
      <c r="CP362" s="174">
        <f t="shared" si="189"/>
        <v>5</v>
      </c>
      <c r="CQ362" s="172" t="e">
        <f t="shared" si="196"/>
        <v>#NAME?</v>
      </c>
      <c r="CR362" s="173"/>
      <c r="CS362" s="175" t="e">
        <f t="shared" si="190"/>
        <v>#NAME?</v>
      </c>
      <c r="CT362" s="173" t="e">
        <f t="shared" si="191"/>
        <v>#NAME?</v>
      </c>
      <c r="CU362" s="173" t="e">
        <f t="shared" si="192"/>
        <v>#NAME?</v>
      </c>
      <c r="CV362" s="172" t="e">
        <f t="shared" si="193"/>
        <v>#NAME?</v>
      </c>
      <c r="CW362" s="173" t="e">
        <v>#NAME?</v>
      </c>
      <c r="CX362" s="173" t="e">
        <f t="shared" si="194"/>
        <v>#NAME?</v>
      </c>
      <c r="CY362" s="176">
        <f t="shared" si="195"/>
        <v>0</v>
      </c>
      <c r="CZ362" s="181" t="e">
        <f t="shared" si="166"/>
        <v>#NAME?</v>
      </c>
      <c r="DA362" s="182" t="e">
        <f t="shared" si="167"/>
        <v>#NAME?</v>
      </c>
      <c r="DB362" s="183" t="e">
        <f t="shared" si="168"/>
        <v>#NAME?</v>
      </c>
      <c r="DF362" s="180" t="e">
        <f t="shared" si="197"/>
        <v>#NAME?</v>
      </c>
    </row>
    <row r="363" spans="1:110">
      <c r="A363" s="73" t="s">
        <v>6</v>
      </c>
      <c r="B363" s="60" t="s">
        <v>959</v>
      </c>
      <c r="C363" s="61" t="s">
        <v>960</v>
      </c>
      <c r="D363" s="62">
        <v>29271</v>
      </c>
      <c r="E363" s="64">
        <v>0</v>
      </c>
      <c r="F363" s="65">
        <v>42380</v>
      </c>
      <c r="G363" s="66" t="s">
        <v>583</v>
      </c>
      <c r="H363" s="66" t="s">
        <v>113</v>
      </c>
      <c r="I363" s="67" t="s">
        <v>128</v>
      </c>
      <c r="J363" s="67" t="s">
        <v>115</v>
      </c>
      <c r="K363" s="67" t="s">
        <v>961</v>
      </c>
      <c r="L363" s="67" t="s">
        <v>117</v>
      </c>
      <c r="M363" s="67">
        <v>1</v>
      </c>
      <c r="N363" s="67"/>
      <c r="O363" s="68" t="s">
        <v>118</v>
      </c>
      <c r="P363" s="69" t="s">
        <v>119</v>
      </c>
      <c r="Q363" s="69"/>
      <c r="R363" s="70">
        <v>0</v>
      </c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S363" s="70"/>
      <c r="AT363" s="70"/>
      <c r="AU363" s="70"/>
      <c r="AV363" s="70"/>
      <c r="AW363" s="70"/>
      <c r="AX363" s="70"/>
      <c r="AY363" s="70"/>
      <c r="AZ363" s="70"/>
      <c r="BA363" s="70"/>
      <c r="BB363" s="155">
        <f t="shared" si="174"/>
        <v>18</v>
      </c>
      <c r="BC363" s="156">
        <v>18</v>
      </c>
      <c r="BD363" s="157">
        <f t="shared" si="175"/>
        <v>0</v>
      </c>
      <c r="BE363" s="155">
        <f t="shared" si="176"/>
        <v>0</v>
      </c>
      <c r="BF363" s="157">
        <f t="shared" si="177"/>
        <v>0</v>
      </c>
      <c r="BG363" s="155">
        <f t="shared" si="178"/>
        <v>0</v>
      </c>
      <c r="BH363" s="155"/>
      <c r="BI363" s="157">
        <f t="shared" si="169"/>
        <v>144</v>
      </c>
      <c r="BJ363" s="157"/>
      <c r="BK363" s="157"/>
      <c r="BL363" s="157"/>
      <c r="BM363" s="161" t="e">
        <v>#NAME?</v>
      </c>
      <c r="BN363" s="162" t="e">
        <f t="shared" si="179"/>
        <v>#NAME?</v>
      </c>
      <c r="BO363" s="163">
        <f t="shared" si="180"/>
        <v>0</v>
      </c>
      <c r="BP363" s="164" t="e">
        <f t="shared" si="181"/>
        <v>#NAME?</v>
      </c>
      <c r="BQ363" s="165" t="e">
        <v>#NAME?</v>
      </c>
      <c r="BR363" s="166"/>
      <c r="BS363" s="167" t="str">
        <f t="shared" si="182"/>
        <v xml:space="preserve"> </v>
      </c>
      <c r="BT363" s="168" t="str">
        <f t="shared" si="183"/>
        <v/>
      </c>
      <c r="BU363" s="168" t="str">
        <f t="shared" si="170"/>
        <v/>
      </c>
      <c r="BV363" s="168" t="str">
        <f t="shared" si="171"/>
        <v/>
      </c>
      <c r="BW363" s="169" t="str">
        <f t="shared" si="172"/>
        <v/>
      </c>
      <c r="BX363" s="165" t="e">
        <v>#NAME?</v>
      </c>
      <c r="BY363" s="157"/>
      <c r="BZ363" s="170" t="e">
        <v>#NAME?</v>
      </c>
      <c r="CA363" s="170" t="e">
        <v>#NAME?</v>
      </c>
      <c r="CB363" s="157"/>
      <c r="CC363" s="170" t="e">
        <v>#NAME?</v>
      </c>
      <c r="CD363" s="171" t="e">
        <f t="shared" si="184"/>
        <v>#NAME?</v>
      </c>
      <c r="CE363" s="157" t="e">
        <f t="shared" si="185"/>
        <v>#NAME?</v>
      </c>
      <c r="CF363" s="165" t="e">
        <f t="shared" si="186"/>
        <v>#NAME?</v>
      </c>
      <c r="CG363" s="172" t="e">
        <v>#NAME?</v>
      </c>
      <c r="CH363" s="172" t="e">
        <v>#NAME?</v>
      </c>
      <c r="CI363" s="173" t="e">
        <v>#NAME?</v>
      </c>
      <c r="CJ363" s="173"/>
      <c r="CK363" s="172" t="e">
        <v>#NAME?</v>
      </c>
      <c r="CL363" s="172" t="e">
        <v>#NAME?</v>
      </c>
      <c r="CM363" s="173" t="e">
        <f t="shared" si="187"/>
        <v>#NAME?</v>
      </c>
      <c r="CN363" s="172">
        <f t="shared" si="188"/>
        <v>24</v>
      </c>
      <c r="CO363" s="173">
        <f t="shared" si="173"/>
        <v>0</v>
      </c>
      <c r="CP363" s="174">
        <f t="shared" si="189"/>
        <v>5</v>
      </c>
      <c r="CQ363" s="172" t="e">
        <f t="shared" si="196"/>
        <v>#NAME?</v>
      </c>
      <c r="CR363" s="173"/>
      <c r="CS363" s="175" t="e">
        <f t="shared" si="190"/>
        <v>#NAME?</v>
      </c>
      <c r="CT363" s="173" t="e">
        <f t="shared" si="191"/>
        <v>#NAME?</v>
      </c>
      <c r="CU363" s="173" t="e">
        <f t="shared" si="192"/>
        <v>#NAME?</v>
      </c>
      <c r="CV363" s="172" t="e">
        <f t="shared" si="193"/>
        <v>#NAME?</v>
      </c>
      <c r="CW363" s="173" t="e">
        <v>#NAME?</v>
      </c>
      <c r="CX363" s="173" t="e">
        <f t="shared" si="194"/>
        <v>#NAME?</v>
      </c>
      <c r="CY363" s="176">
        <f t="shared" si="195"/>
        <v>0</v>
      </c>
      <c r="CZ363" s="181" t="e">
        <f t="shared" si="166"/>
        <v>#NAME?</v>
      </c>
      <c r="DA363" s="182" t="e">
        <f t="shared" si="167"/>
        <v>#NAME?</v>
      </c>
      <c r="DB363" s="183" t="e">
        <f t="shared" si="168"/>
        <v>#NAME?</v>
      </c>
      <c r="DF363" s="180" t="e">
        <f t="shared" si="197"/>
        <v>#NAME?</v>
      </c>
    </row>
    <row r="364" spans="1:110">
      <c r="A364" s="73" t="s">
        <v>6</v>
      </c>
      <c r="B364" s="60" t="s">
        <v>962</v>
      </c>
      <c r="C364" s="61" t="s">
        <v>963</v>
      </c>
      <c r="D364" s="62">
        <v>29841</v>
      </c>
      <c r="E364" s="64">
        <v>0</v>
      </c>
      <c r="F364" s="65">
        <v>42380</v>
      </c>
      <c r="G364" s="66" t="s">
        <v>583</v>
      </c>
      <c r="H364" s="66" t="s">
        <v>113</v>
      </c>
      <c r="I364" s="67" t="s">
        <v>122</v>
      </c>
      <c r="J364" s="67" t="s">
        <v>119</v>
      </c>
      <c r="K364" s="67">
        <v>0</v>
      </c>
      <c r="L364" s="67" t="s">
        <v>117</v>
      </c>
      <c r="M364" s="67">
        <v>1</v>
      </c>
      <c r="N364" s="67"/>
      <c r="O364" s="68" t="s">
        <v>118</v>
      </c>
      <c r="P364" s="69" t="s">
        <v>119</v>
      </c>
      <c r="Q364" s="69"/>
      <c r="R364" s="70">
        <v>0</v>
      </c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70"/>
      <c r="AV364" s="70"/>
      <c r="AW364" s="70"/>
      <c r="AX364" s="70"/>
      <c r="AY364" s="70"/>
      <c r="AZ364" s="70"/>
      <c r="BA364" s="70"/>
      <c r="BB364" s="155">
        <f t="shared" si="174"/>
        <v>18</v>
      </c>
      <c r="BC364" s="156">
        <v>18</v>
      </c>
      <c r="BD364" s="157">
        <f t="shared" si="175"/>
        <v>0</v>
      </c>
      <c r="BE364" s="155">
        <f t="shared" si="176"/>
        <v>0</v>
      </c>
      <c r="BF364" s="157">
        <f t="shared" si="177"/>
        <v>0</v>
      </c>
      <c r="BG364" s="155">
        <f t="shared" si="178"/>
        <v>0</v>
      </c>
      <c r="BH364" s="155"/>
      <c r="BI364" s="157">
        <f t="shared" si="169"/>
        <v>144</v>
      </c>
      <c r="BJ364" s="157"/>
      <c r="BK364" s="157"/>
      <c r="BL364" s="157"/>
      <c r="BM364" s="161" t="e">
        <v>#NAME?</v>
      </c>
      <c r="BN364" s="162" t="e">
        <f t="shared" si="179"/>
        <v>#NAME?</v>
      </c>
      <c r="BO364" s="163">
        <f t="shared" si="180"/>
        <v>0</v>
      </c>
      <c r="BP364" s="164" t="e">
        <f t="shared" si="181"/>
        <v>#NAME?</v>
      </c>
      <c r="BQ364" s="165" t="e">
        <v>#NAME?</v>
      </c>
      <c r="BR364" s="166"/>
      <c r="BS364" s="167" t="str">
        <f t="shared" si="182"/>
        <v xml:space="preserve"> </v>
      </c>
      <c r="BT364" s="168" t="str">
        <f t="shared" si="183"/>
        <v/>
      </c>
      <c r="BU364" s="168" t="str">
        <f t="shared" si="170"/>
        <v/>
      </c>
      <c r="BV364" s="168" t="str">
        <f t="shared" si="171"/>
        <v/>
      </c>
      <c r="BW364" s="169" t="str">
        <f t="shared" si="172"/>
        <v/>
      </c>
      <c r="BX364" s="165" t="e">
        <v>#NAME?</v>
      </c>
      <c r="BY364" s="157"/>
      <c r="BZ364" s="170" t="e">
        <v>#NAME?</v>
      </c>
      <c r="CA364" s="170" t="e">
        <v>#NAME?</v>
      </c>
      <c r="CB364" s="157"/>
      <c r="CC364" s="170" t="e">
        <v>#NAME?</v>
      </c>
      <c r="CD364" s="171" t="e">
        <f t="shared" si="184"/>
        <v>#NAME?</v>
      </c>
      <c r="CE364" s="157" t="e">
        <f t="shared" si="185"/>
        <v>#NAME?</v>
      </c>
      <c r="CF364" s="165" t="e">
        <f t="shared" si="186"/>
        <v>#NAME?</v>
      </c>
      <c r="CG364" s="172" t="e">
        <v>#NAME?</v>
      </c>
      <c r="CH364" s="172" t="e">
        <v>#NAME?</v>
      </c>
      <c r="CI364" s="173" t="e">
        <v>#NAME?</v>
      </c>
      <c r="CJ364" s="173"/>
      <c r="CK364" s="172" t="e">
        <v>#NAME?</v>
      </c>
      <c r="CL364" s="172" t="e">
        <v>#NAME?</v>
      </c>
      <c r="CM364" s="173" t="e">
        <f t="shared" si="187"/>
        <v>#NAME?</v>
      </c>
      <c r="CN364" s="172">
        <f t="shared" si="188"/>
        <v>24</v>
      </c>
      <c r="CO364" s="173">
        <f t="shared" si="173"/>
        <v>0</v>
      </c>
      <c r="CP364" s="174">
        <f t="shared" si="189"/>
        <v>5</v>
      </c>
      <c r="CQ364" s="172" t="e">
        <f t="shared" si="196"/>
        <v>#NAME?</v>
      </c>
      <c r="CR364" s="173"/>
      <c r="CS364" s="175" t="e">
        <f t="shared" si="190"/>
        <v>#NAME?</v>
      </c>
      <c r="CT364" s="173" t="e">
        <f t="shared" si="191"/>
        <v>#NAME?</v>
      </c>
      <c r="CU364" s="173" t="e">
        <f t="shared" si="192"/>
        <v>#NAME?</v>
      </c>
      <c r="CV364" s="172" t="e">
        <f t="shared" si="193"/>
        <v>#NAME?</v>
      </c>
      <c r="CW364" s="173" t="e">
        <v>#NAME?</v>
      </c>
      <c r="CX364" s="173" t="e">
        <f t="shared" si="194"/>
        <v>#NAME?</v>
      </c>
      <c r="CY364" s="176">
        <f t="shared" si="195"/>
        <v>0</v>
      </c>
      <c r="CZ364" s="181" t="e">
        <f t="shared" si="166"/>
        <v>#NAME?</v>
      </c>
      <c r="DA364" s="182" t="e">
        <f t="shared" si="167"/>
        <v>#NAME?</v>
      </c>
      <c r="DB364" s="183" t="e">
        <f t="shared" si="168"/>
        <v>#NAME?</v>
      </c>
      <c r="DF364" s="180" t="e">
        <f t="shared" si="197"/>
        <v>#NAME?</v>
      </c>
    </row>
    <row r="365" spans="1:110">
      <c r="A365" s="73" t="s">
        <v>6</v>
      </c>
      <c r="B365" s="60" t="s">
        <v>964</v>
      </c>
      <c r="C365" s="61" t="s">
        <v>965</v>
      </c>
      <c r="D365" s="62">
        <v>26157</v>
      </c>
      <c r="E365" s="64">
        <v>0</v>
      </c>
      <c r="F365" s="65">
        <v>41953</v>
      </c>
      <c r="G365" s="66" t="s">
        <v>583</v>
      </c>
      <c r="H365" s="66" t="s">
        <v>125</v>
      </c>
      <c r="I365" s="67" t="s">
        <v>169</v>
      </c>
      <c r="J365" s="67" t="s">
        <v>115</v>
      </c>
      <c r="K365" s="67" t="s">
        <v>966</v>
      </c>
      <c r="L365" s="67" t="s">
        <v>117</v>
      </c>
      <c r="M365" s="67">
        <v>1</v>
      </c>
      <c r="N365" s="67"/>
      <c r="O365" s="68" t="s">
        <v>118</v>
      </c>
      <c r="P365" s="69" t="s">
        <v>119</v>
      </c>
      <c r="Q365" s="69"/>
      <c r="R365" s="70">
        <v>0</v>
      </c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70"/>
      <c r="BB365" s="155">
        <f t="shared" si="174"/>
        <v>18</v>
      </c>
      <c r="BC365" s="156">
        <v>18</v>
      </c>
      <c r="BD365" s="157">
        <f t="shared" si="175"/>
        <v>0</v>
      </c>
      <c r="BE365" s="155">
        <f t="shared" si="176"/>
        <v>0</v>
      </c>
      <c r="BF365" s="157">
        <f t="shared" si="177"/>
        <v>0</v>
      </c>
      <c r="BG365" s="155">
        <f t="shared" si="178"/>
        <v>0</v>
      </c>
      <c r="BH365" s="155"/>
      <c r="BI365" s="157">
        <f t="shared" si="169"/>
        <v>144</v>
      </c>
      <c r="BJ365" s="157"/>
      <c r="BK365" s="157"/>
      <c r="BL365" s="157"/>
      <c r="BM365" s="161" t="e">
        <v>#NAME?</v>
      </c>
      <c r="BN365" s="162" t="e">
        <f t="shared" si="179"/>
        <v>#NAME?</v>
      </c>
      <c r="BO365" s="163">
        <f t="shared" si="180"/>
        <v>0</v>
      </c>
      <c r="BP365" s="164" t="e">
        <f t="shared" si="181"/>
        <v>#NAME?</v>
      </c>
      <c r="BQ365" s="165" t="e">
        <v>#NAME?</v>
      </c>
      <c r="BR365" s="166"/>
      <c r="BS365" s="167" t="str">
        <f t="shared" si="182"/>
        <v xml:space="preserve"> </v>
      </c>
      <c r="BT365" s="168" t="str">
        <f t="shared" si="183"/>
        <v/>
      </c>
      <c r="BU365" s="168" t="str">
        <f t="shared" si="170"/>
        <v/>
      </c>
      <c r="BV365" s="168" t="str">
        <f t="shared" si="171"/>
        <v/>
      </c>
      <c r="BW365" s="169" t="str">
        <f t="shared" si="172"/>
        <v/>
      </c>
      <c r="BX365" s="165" t="e">
        <v>#NAME?</v>
      </c>
      <c r="BY365" s="157"/>
      <c r="BZ365" s="170" t="e">
        <v>#NAME?</v>
      </c>
      <c r="CA365" s="170" t="e">
        <v>#NAME?</v>
      </c>
      <c r="CB365" s="157"/>
      <c r="CC365" s="170" t="e">
        <v>#NAME?</v>
      </c>
      <c r="CD365" s="171" t="e">
        <f t="shared" si="184"/>
        <v>#NAME?</v>
      </c>
      <c r="CE365" s="157" t="e">
        <f t="shared" si="185"/>
        <v>#NAME?</v>
      </c>
      <c r="CF365" s="165" t="e">
        <f t="shared" si="186"/>
        <v>#NAME?</v>
      </c>
      <c r="CG365" s="172" t="e">
        <v>#NAME?</v>
      </c>
      <c r="CH365" s="172" t="e">
        <v>#NAME?</v>
      </c>
      <c r="CI365" s="173" t="e">
        <v>#NAME?</v>
      </c>
      <c r="CJ365" s="173"/>
      <c r="CK365" s="172" t="e">
        <v>#NAME?</v>
      </c>
      <c r="CL365" s="172" t="e">
        <v>#NAME?</v>
      </c>
      <c r="CM365" s="173" t="e">
        <f t="shared" si="187"/>
        <v>#NAME?</v>
      </c>
      <c r="CN365" s="172">
        <f t="shared" si="188"/>
        <v>24</v>
      </c>
      <c r="CO365" s="173">
        <f t="shared" si="173"/>
        <v>0</v>
      </c>
      <c r="CP365" s="174">
        <f t="shared" si="189"/>
        <v>5</v>
      </c>
      <c r="CQ365" s="172" t="e">
        <f t="shared" si="196"/>
        <v>#NAME?</v>
      </c>
      <c r="CR365" s="173"/>
      <c r="CS365" s="175" t="e">
        <f t="shared" si="190"/>
        <v>#NAME?</v>
      </c>
      <c r="CT365" s="173" t="e">
        <f t="shared" si="191"/>
        <v>#NAME?</v>
      </c>
      <c r="CU365" s="173" t="e">
        <f t="shared" si="192"/>
        <v>#NAME?</v>
      </c>
      <c r="CV365" s="172" t="e">
        <f t="shared" si="193"/>
        <v>#NAME?</v>
      </c>
      <c r="CW365" s="173" t="e">
        <v>#NAME?</v>
      </c>
      <c r="CX365" s="173" t="e">
        <f t="shared" si="194"/>
        <v>#NAME?</v>
      </c>
      <c r="CY365" s="176">
        <f t="shared" si="195"/>
        <v>0</v>
      </c>
      <c r="CZ365" s="181" t="e">
        <f t="shared" si="166"/>
        <v>#NAME?</v>
      </c>
      <c r="DA365" s="182" t="e">
        <f t="shared" si="167"/>
        <v>#NAME?</v>
      </c>
      <c r="DB365" s="183" t="e">
        <f t="shared" si="168"/>
        <v>#NAME?</v>
      </c>
      <c r="DF365" s="180" t="e">
        <f t="shared" si="197"/>
        <v>#NAME?</v>
      </c>
    </row>
    <row r="366" spans="1:110">
      <c r="A366" s="73" t="s">
        <v>6</v>
      </c>
      <c r="B366" s="60" t="s">
        <v>967</v>
      </c>
      <c r="C366" s="61" t="s">
        <v>968</v>
      </c>
      <c r="D366" s="62">
        <v>27182</v>
      </c>
      <c r="E366" s="64">
        <v>0</v>
      </c>
      <c r="F366" s="65">
        <v>42380</v>
      </c>
      <c r="G366" s="66" t="s">
        <v>583</v>
      </c>
      <c r="H366" s="66" t="s">
        <v>137</v>
      </c>
      <c r="I366" s="67" t="s">
        <v>114</v>
      </c>
      <c r="J366" s="67" t="s">
        <v>115</v>
      </c>
      <c r="K366" s="67" t="s">
        <v>969</v>
      </c>
      <c r="L366" s="67" t="s">
        <v>117</v>
      </c>
      <c r="M366" s="67">
        <v>1</v>
      </c>
      <c r="N366" s="67"/>
      <c r="O366" s="68" t="s">
        <v>118</v>
      </c>
      <c r="P366" s="69" t="s">
        <v>119</v>
      </c>
      <c r="Q366" s="69"/>
      <c r="R366" s="70">
        <v>0</v>
      </c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70"/>
      <c r="BB366" s="155">
        <f t="shared" si="174"/>
        <v>18</v>
      </c>
      <c r="BC366" s="156">
        <v>18</v>
      </c>
      <c r="BD366" s="157">
        <f t="shared" si="175"/>
        <v>0</v>
      </c>
      <c r="BE366" s="155">
        <f t="shared" si="176"/>
        <v>0</v>
      </c>
      <c r="BF366" s="157">
        <f t="shared" si="177"/>
        <v>0</v>
      </c>
      <c r="BG366" s="155">
        <f t="shared" si="178"/>
        <v>0</v>
      </c>
      <c r="BH366" s="155"/>
      <c r="BI366" s="157">
        <f t="shared" si="169"/>
        <v>144</v>
      </c>
      <c r="BJ366" s="157"/>
      <c r="BK366" s="157"/>
      <c r="BL366" s="157"/>
      <c r="BM366" s="161" t="e">
        <v>#NAME?</v>
      </c>
      <c r="BN366" s="162" t="e">
        <f t="shared" si="179"/>
        <v>#NAME?</v>
      </c>
      <c r="BO366" s="163">
        <f t="shared" si="180"/>
        <v>0</v>
      </c>
      <c r="BP366" s="164" t="e">
        <f t="shared" si="181"/>
        <v>#NAME?</v>
      </c>
      <c r="BQ366" s="165" t="e">
        <v>#NAME?</v>
      </c>
      <c r="BR366" s="166"/>
      <c r="BS366" s="167" t="str">
        <f t="shared" si="182"/>
        <v xml:space="preserve"> </v>
      </c>
      <c r="BT366" s="168" t="str">
        <f t="shared" si="183"/>
        <v/>
      </c>
      <c r="BU366" s="168" t="str">
        <f t="shared" si="170"/>
        <v/>
      </c>
      <c r="BV366" s="168" t="str">
        <f t="shared" si="171"/>
        <v/>
      </c>
      <c r="BW366" s="169" t="str">
        <f t="shared" si="172"/>
        <v/>
      </c>
      <c r="BX366" s="165" t="e">
        <v>#NAME?</v>
      </c>
      <c r="BY366" s="157"/>
      <c r="BZ366" s="170" t="e">
        <v>#NAME?</v>
      </c>
      <c r="CA366" s="170" t="e">
        <v>#NAME?</v>
      </c>
      <c r="CB366" s="157"/>
      <c r="CC366" s="170" t="e">
        <v>#NAME?</v>
      </c>
      <c r="CD366" s="171" t="e">
        <f t="shared" si="184"/>
        <v>#NAME?</v>
      </c>
      <c r="CE366" s="157" t="e">
        <f t="shared" si="185"/>
        <v>#NAME?</v>
      </c>
      <c r="CF366" s="165" t="e">
        <f t="shared" si="186"/>
        <v>#NAME?</v>
      </c>
      <c r="CG366" s="172" t="e">
        <v>#NAME?</v>
      </c>
      <c r="CH366" s="172" t="e">
        <v>#NAME?</v>
      </c>
      <c r="CI366" s="173" t="e">
        <v>#NAME?</v>
      </c>
      <c r="CJ366" s="173"/>
      <c r="CK366" s="172" t="e">
        <v>#NAME?</v>
      </c>
      <c r="CL366" s="172" t="e">
        <v>#NAME?</v>
      </c>
      <c r="CM366" s="173" t="e">
        <f t="shared" si="187"/>
        <v>#NAME?</v>
      </c>
      <c r="CN366" s="172">
        <f t="shared" si="188"/>
        <v>24</v>
      </c>
      <c r="CO366" s="173">
        <f t="shared" si="173"/>
        <v>0</v>
      </c>
      <c r="CP366" s="174">
        <f t="shared" si="189"/>
        <v>5</v>
      </c>
      <c r="CQ366" s="172" t="e">
        <f t="shared" si="196"/>
        <v>#NAME?</v>
      </c>
      <c r="CR366" s="173"/>
      <c r="CS366" s="175" t="e">
        <f t="shared" si="190"/>
        <v>#NAME?</v>
      </c>
      <c r="CT366" s="173" t="e">
        <f t="shared" si="191"/>
        <v>#NAME?</v>
      </c>
      <c r="CU366" s="173" t="e">
        <f t="shared" si="192"/>
        <v>#NAME?</v>
      </c>
      <c r="CV366" s="172" t="e">
        <f t="shared" si="193"/>
        <v>#NAME?</v>
      </c>
      <c r="CW366" s="173" t="e">
        <v>#NAME?</v>
      </c>
      <c r="CX366" s="173" t="e">
        <f t="shared" si="194"/>
        <v>#NAME?</v>
      </c>
      <c r="CY366" s="176">
        <f t="shared" si="195"/>
        <v>0</v>
      </c>
      <c r="CZ366" s="181" t="e">
        <f t="shared" si="166"/>
        <v>#NAME?</v>
      </c>
      <c r="DA366" s="182" t="e">
        <f t="shared" si="167"/>
        <v>#NAME?</v>
      </c>
      <c r="DB366" s="183" t="e">
        <f t="shared" si="168"/>
        <v>#NAME?</v>
      </c>
      <c r="DF366" s="180" t="e">
        <f t="shared" si="197"/>
        <v>#NAME?</v>
      </c>
    </row>
    <row r="367" spans="1:110">
      <c r="A367" s="73" t="s">
        <v>6</v>
      </c>
      <c r="B367" s="60" t="s">
        <v>970</v>
      </c>
      <c r="C367" s="61" t="s">
        <v>971</v>
      </c>
      <c r="D367" s="62">
        <v>21797</v>
      </c>
      <c r="E367" s="64">
        <v>0</v>
      </c>
      <c r="F367" s="65">
        <v>42380</v>
      </c>
      <c r="G367" s="66" t="s">
        <v>583</v>
      </c>
      <c r="H367" s="66" t="s">
        <v>137</v>
      </c>
      <c r="I367" s="67" t="s">
        <v>122</v>
      </c>
      <c r="J367" s="67" t="s">
        <v>119</v>
      </c>
      <c r="K367" s="67">
        <v>0</v>
      </c>
      <c r="L367" s="67" t="s">
        <v>117</v>
      </c>
      <c r="M367" s="67">
        <v>1</v>
      </c>
      <c r="N367" s="67"/>
      <c r="O367" s="68" t="s">
        <v>118</v>
      </c>
      <c r="P367" s="69" t="s">
        <v>119</v>
      </c>
      <c r="Q367" s="69"/>
      <c r="R367" s="70">
        <v>0</v>
      </c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70"/>
      <c r="BB367" s="155">
        <f t="shared" si="174"/>
        <v>12</v>
      </c>
      <c r="BC367" s="156">
        <v>12</v>
      </c>
      <c r="BD367" s="157">
        <f t="shared" si="175"/>
        <v>0</v>
      </c>
      <c r="BE367" s="155">
        <f t="shared" si="176"/>
        <v>0</v>
      </c>
      <c r="BF367" s="157">
        <f t="shared" si="177"/>
        <v>0</v>
      </c>
      <c r="BG367" s="155">
        <f t="shared" si="178"/>
        <v>0</v>
      </c>
      <c r="BH367" s="155"/>
      <c r="BI367" s="157">
        <f t="shared" si="169"/>
        <v>96</v>
      </c>
      <c r="BJ367" s="157"/>
      <c r="BK367" s="157"/>
      <c r="BL367" s="157"/>
      <c r="BM367" s="161" t="e">
        <v>#NAME?</v>
      </c>
      <c r="BN367" s="162" t="e">
        <f t="shared" si="179"/>
        <v>#NAME?</v>
      </c>
      <c r="BO367" s="163">
        <f t="shared" si="180"/>
        <v>0</v>
      </c>
      <c r="BP367" s="164" t="e">
        <f t="shared" si="181"/>
        <v>#NAME?</v>
      </c>
      <c r="BQ367" s="165" t="e">
        <v>#NAME?</v>
      </c>
      <c r="BR367" s="166"/>
      <c r="BS367" s="167" t="str">
        <f t="shared" si="182"/>
        <v xml:space="preserve"> </v>
      </c>
      <c r="BT367" s="168" t="str">
        <f t="shared" si="183"/>
        <v/>
      </c>
      <c r="BU367" s="168" t="str">
        <f t="shared" si="170"/>
        <v/>
      </c>
      <c r="BV367" s="168" t="str">
        <f t="shared" si="171"/>
        <v/>
      </c>
      <c r="BW367" s="169" t="str">
        <f t="shared" si="172"/>
        <v/>
      </c>
      <c r="BX367" s="165" t="e">
        <v>#NAME?</v>
      </c>
      <c r="BY367" s="157"/>
      <c r="BZ367" s="170" t="e">
        <v>#NAME?</v>
      </c>
      <c r="CA367" s="170" t="e">
        <v>#NAME?</v>
      </c>
      <c r="CB367" s="157"/>
      <c r="CC367" s="170" t="e">
        <v>#NAME?</v>
      </c>
      <c r="CD367" s="171" t="e">
        <f t="shared" si="184"/>
        <v>#NAME?</v>
      </c>
      <c r="CE367" s="157" t="e">
        <f t="shared" si="185"/>
        <v>#NAME?</v>
      </c>
      <c r="CF367" s="165" t="e">
        <f t="shared" si="186"/>
        <v>#NAME?</v>
      </c>
      <c r="CG367" s="172" t="e">
        <v>#NAME?</v>
      </c>
      <c r="CH367" s="172" t="e">
        <v>#NAME?</v>
      </c>
      <c r="CI367" s="173" t="e">
        <v>#NAME?</v>
      </c>
      <c r="CJ367" s="173"/>
      <c r="CK367" s="172" t="e">
        <v>#NAME?</v>
      </c>
      <c r="CL367" s="172" t="e">
        <v>#NAME?</v>
      </c>
      <c r="CM367" s="173" t="e">
        <f t="shared" si="187"/>
        <v>#NAME?</v>
      </c>
      <c r="CN367" s="172">
        <f t="shared" si="188"/>
        <v>16</v>
      </c>
      <c r="CO367" s="173">
        <f t="shared" si="173"/>
        <v>0</v>
      </c>
      <c r="CP367" s="174">
        <f t="shared" si="189"/>
        <v>5</v>
      </c>
      <c r="CQ367" s="172" t="e">
        <f t="shared" si="196"/>
        <v>#NAME?</v>
      </c>
      <c r="CR367" s="173"/>
      <c r="CS367" s="175" t="e">
        <f t="shared" si="190"/>
        <v>#NAME?</v>
      </c>
      <c r="CT367" s="173" t="e">
        <f t="shared" si="191"/>
        <v>#NAME?</v>
      </c>
      <c r="CU367" s="173" t="e">
        <f t="shared" si="192"/>
        <v>#NAME?</v>
      </c>
      <c r="CV367" s="172" t="e">
        <f t="shared" si="193"/>
        <v>#NAME?</v>
      </c>
      <c r="CW367" s="173" t="e">
        <v>#NAME?</v>
      </c>
      <c r="CX367" s="173" t="e">
        <f t="shared" si="194"/>
        <v>#NAME?</v>
      </c>
      <c r="CY367" s="176">
        <f t="shared" si="195"/>
        <v>0</v>
      </c>
      <c r="CZ367" s="181" t="e">
        <f t="shared" si="166"/>
        <v>#NAME?</v>
      </c>
      <c r="DA367" s="182" t="e">
        <f t="shared" si="167"/>
        <v>#NAME?</v>
      </c>
      <c r="DB367" s="183" t="e">
        <f t="shared" si="168"/>
        <v>#NAME?</v>
      </c>
      <c r="DF367" s="180" t="e">
        <f t="shared" si="197"/>
        <v>#NAME?</v>
      </c>
    </row>
    <row r="368" spans="1:110">
      <c r="A368" s="73" t="s">
        <v>6</v>
      </c>
      <c r="B368" s="60" t="s">
        <v>972</v>
      </c>
      <c r="C368" s="61" t="s">
        <v>973</v>
      </c>
      <c r="D368" s="62">
        <v>29830</v>
      </c>
      <c r="E368" s="64">
        <v>0</v>
      </c>
      <c r="F368" s="65">
        <v>42380</v>
      </c>
      <c r="G368" s="66" t="s">
        <v>583</v>
      </c>
      <c r="H368" s="66" t="s">
        <v>137</v>
      </c>
      <c r="I368" s="67" t="s">
        <v>122</v>
      </c>
      <c r="J368" s="67" t="s">
        <v>119</v>
      </c>
      <c r="K368" s="67">
        <v>0</v>
      </c>
      <c r="L368" s="67" t="s">
        <v>117</v>
      </c>
      <c r="M368" s="67">
        <v>1</v>
      </c>
      <c r="N368" s="67"/>
      <c r="O368" s="68" t="s">
        <v>118</v>
      </c>
      <c r="P368" s="69" t="s">
        <v>119</v>
      </c>
      <c r="Q368" s="69"/>
      <c r="R368" s="70">
        <v>0</v>
      </c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70"/>
      <c r="BB368" s="155">
        <f t="shared" si="174"/>
        <v>12</v>
      </c>
      <c r="BC368" s="156">
        <v>12</v>
      </c>
      <c r="BD368" s="157">
        <f t="shared" si="175"/>
        <v>0</v>
      </c>
      <c r="BE368" s="155">
        <f t="shared" si="176"/>
        <v>0</v>
      </c>
      <c r="BF368" s="157">
        <f t="shared" si="177"/>
        <v>0</v>
      </c>
      <c r="BG368" s="155">
        <f t="shared" si="178"/>
        <v>0</v>
      </c>
      <c r="BH368" s="155"/>
      <c r="BI368" s="157">
        <f t="shared" si="169"/>
        <v>96</v>
      </c>
      <c r="BJ368" s="157"/>
      <c r="BK368" s="157"/>
      <c r="BL368" s="157"/>
      <c r="BM368" s="161" t="e">
        <v>#NAME?</v>
      </c>
      <c r="BN368" s="162" t="e">
        <f t="shared" si="179"/>
        <v>#NAME?</v>
      </c>
      <c r="BO368" s="163">
        <f t="shared" si="180"/>
        <v>0</v>
      </c>
      <c r="BP368" s="164" t="e">
        <f t="shared" si="181"/>
        <v>#NAME?</v>
      </c>
      <c r="BQ368" s="165" t="e">
        <v>#NAME?</v>
      </c>
      <c r="BR368" s="166"/>
      <c r="BS368" s="167" t="str">
        <f t="shared" si="182"/>
        <v xml:space="preserve"> </v>
      </c>
      <c r="BT368" s="168" t="str">
        <f t="shared" si="183"/>
        <v/>
      </c>
      <c r="BU368" s="168" t="str">
        <f t="shared" si="170"/>
        <v/>
      </c>
      <c r="BV368" s="168" t="str">
        <f t="shared" si="171"/>
        <v/>
      </c>
      <c r="BW368" s="169" t="str">
        <f t="shared" si="172"/>
        <v/>
      </c>
      <c r="BX368" s="165" t="e">
        <v>#NAME?</v>
      </c>
      <c r="BY368" s="157"/>
      <c r="BZ368" s="170" t="e">
        <v>#NAME?</v>
      </c>
      <c r="CA368" s="170" t="e">
        <v>#NAME?</v>
      </c>
      <c r="CB368" s="157"/>
      <c r="CC368" s="170" t="e">
        <v>#NAME?</v>
      </c>
      <c r="CD368" s="171" t="e">
        <f t="shared" si="184"/>
        <v>#NAME?</v>
      </c>
      <c r="CE368" s="157" t="e">
        <f t="shared" si="185"/>
        <v>#NAME?</v>
      </c>
      <c r="CF368" s="165" t="e">
        <f t="shared" si="186"/>
        <v>#NAME?</v>
      </c>
      <c r="CG368" s="172" t="e">
        <v>#NAME?</v>
      </c>
      <c r="CH368" s="172" t="e">
        <v>#NAME?</v>
      </c>
      <c r="CI368" s="173" t="e">
        <v>#NAME?</v>
      </c>
      <c r="CJ368" s="173"/>
      <c r="CK368" s="172" t="e">
        <v>#NAME?</v>
      </c>
      <c r="CL368" s="172" t="e">
        <v>#NAME?</v>
      </c>
      <c r="CM368" s="173" t="e">
        <f t="shared" si="187"/>
        <v>#NAME?</v>
      </c>
      <c r="CN368" s="172">
        <f t="shared" si="188"/>
        <v>16</v>
      </c>
      <c r="CO368" s="173">
        <f t="shared" si="173"/>
        <v>0</v>
      </c>
      <c r="CP368" s="174">
        <f t="shared" si="189"/>
        <v>5</v>
      </c>
      <c r="CQ368" s="172" t="e">
        <f t="shared" si="196"/>
        <v>#NAME?</v>
      </c>
      <c r="CR368" s="173"/>
      <c r="CS368" s="175" t="e">
        <f t="shared" si="190"/>
        <v>#NAME?</v>
      </c>
      <c r="CT368" s="173" t="e">
        <f t="shared" si="191"/>
        <v>#NAME?</v>
      </c>
      <c r="CU368" s="173" t="e">
        <f t="shared" si="192"/>
        <v>#NAME?</v>
      </c>
      <c r="CV368" s="172" t="e">
        <f t="shared" si="193"/>
        <v>#NAME?</v>
      </c>
      <c r="CW368" s="173" t="e">
        <v>#NAME?</v>
      </c>
      <c r="CX368" s="173" t="e">
        <f t="shared" si="194"/>
        <v>#NAME?</v>
      </c>
      <c r="CY368" s="176">
        <f t="shared" si="195"/>
        <v>0</v>
      </c>
      <c r="CZ368" s="181" t="e">
        <f t="shared" si="166"/>
        <v>#NAME?</v>
      </c>
      <c r="DA368" s="182" t="e">
        <f t="shared" si="167"/>
        <v>#NAME?</v>
      </c>
      <c r="DB368" s="183" t="e">
        <f t="shared" si="168"/>
        <v>#NAME?</v>
      </c>
      <c r="DF368" s="180" t="e">
        <f t="shared" si="197"/>
        <v>#NAME?</v>
      </c>
    </row>
    <row r="369" spans="1:110">
      <c r="A369" s="73" t="s">
        <v>6</v>
      </c>
      <c r="B369" s="60" t="s">
        <v>974</v>
      </c>
      <c r="C369" s="61" t="s">
        <v>975</v>
      </c>
      <c r="D369" s="62">
        <v>29684</v>
      </c>
      <c r="E369" s="64">
        <v>0</v>
      </c>
      <c r="F369" s="65">
        <v>42380</v>
      </c>
      <c r="G369" s="66" t="s">
        <v>583</v>
      </c>
      <c r="H369" s="66" t="s">
        <v>137</v>
      </c>
      <c r="I369" s="67" t="s">
        <v>122</v>
      </c>
      <c r="J369" s="67" t="s">
        <v>119</v>
      </c>
      <c r="K369" s="67">
        <v>0</v>
      </c>
      <c r="L369" s="67" t="s">
        <v>117</v>
      </c>
      <c r="M369" s="67">
        <v>1</v>
      </c>
      <c r="N369" s="67"/>
      <c r="O369" s="68" t="s">
        <v>118</v>
      </c>
      <c r="P369" s="69" t="s">
        <v>119</v>
      </c>
      <c r="Q369" s="69"/>
      <c r="R369" s="70">
        <v>0</v>
      </c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70"/>
      <c r="BB369" s="155">
        <f t="shared" si="174"/>
        <v>12</v>
      </c>
      <c r="BC369" s="156">
        <v>12</v>
      </c>
      <c r="BD369" s="157">
        <f t="shared" si="175"/>
        <v>0</v>
      </c>
      <c r="BE369" s="155">
        <f t="shared" si="176"/>
        <v>0</v>
      </c>
      <c r="BF369" s="157">
        <f t="shared" si="177"/>
        <v>0</v>
      </c>
      <c r="BG369" s="155">
        <f t="shared" si="178"/>
        <v>0</v>
      </c>
      <c r="BH369" s="155"/>
      <c r="BI369" s="157">
        <f t="shared" si="169"/>
        <v>96</v>
      </c>
      <c r="BJ369" s="157"/>
      <c r="BK369" s="157"/>
      <c r="BL369" s="157"/>
      <c r="BM369" s="161" t="e">
        <v>#NAME?</v>
      </c>
      <c r="BN369" s="162" t="e">
        <f t="shared" si="179"/>
        <v>#NAME?</v>
      </c>
      <c r="BO369" s="163">
        <f t="shared" si="180"/>
        <v>0</v>
      </c>
      <c r="BP369" s="164" t="e">
        <f t="shared" si="181"/>
        <v>#NAME?</v>
      </c>
      <c r="BQ369" s="165" t="e">
        <v>#NAME?</v>
      </c>
      <c r="BR369" s="166"/>
      <c r="BS369" s="167" t="str">
        <f t="shared" si="182"/>
        <v xml:space="preserve"> </v>
      </c>
      <c r="BT369" s="168" t="str">
        <f t="shared" si="183"/>
        <v/>
      </c>
      <c r="BU369" s="168" t="str">
        <f t="shared" si="170"/>
        <v/>
      </c>
      <c r="BV369" s="168" t="str">
        <f t="shared" si="171"/>
        <v/>
      </c>
      <c r="BW369" s="169" t="str">
        <f t="shared" si="172"/>
        <v/>
      </c>
      <c r="BX369" s="165" t="e">
        <v>#NAME?</v>
      </c>
      <c r="BY369" s="157"/>
      <c r="BZ369" s="170" t="e">
        <v>#NAME?</v>
      </c>
      <c r="CA369" s="170" t="e">
        <v>#NAME?</v>
      </c>
      <c r="CB369" s="157"/>
      <c r="CC369" s="170" t="e">
        <v>#NAME?</v>
      </c>
      <c r="CD369" s="171" t="e">
        <f t="shared" si="184"/>
        <v>#NAME?</v>
      </c>
      <c r="CE369" s="157" t="e">
        <f t="shared" si="185"/>
        <v>#NAME?</v>
      </c>
      <c r="CF369" s="165" t="e">
        <f t="shared" si="186"/>
        <v>#NAME?</v>
      </c>
      <c r="CG369" s="172" t="e">
        <v>#NAME?</v>
      </c>
      <c r="CH369" s="172" t="e">
        <v>#NAME?</v>
      </c>
      <c r="CI369" s="173" t="e">
        <v>#NAME?</v>
      </c>
      <c r="CJ369" s="173"/>
      <c r="CK369" s="172" t="e">
        <v>#NAME?</v>
      </c>
      <c r="CL369" s="172" t="e">
        <v>#NAME?</v>
      </c>
      <c r="CM369" s="173" t="e">
        <f t="shared" si="187"/>
        <v>#NAME?</v>
      </c>
      <c r="CN369" s="172">
        <f t="shared" si="188"/>
        <v>16</v>
      </c>
      <c r="CO369" s="173">
        <f t="shared" si="173"/>
        <v>0</v>
      </c>
      <c r="CP369" s="174">
        <f t="shared" si="189"/>
        <v>5</v>
      </c>
      <c r="CQ369" s="172" t="e">
        <f t="shared" si="196"/>
        <v>#NAME?</v>
      </c>
      <c r="CR369" s="173"/>
      <c r="CS369" s="175" t="e">
        <f t="shared" si="190"/>
        <v>#NAME?</v>
      </c>
      <c r="CT369" s="173" t="e">
        <f t="shared" si="191"/>
        <v>#NAME?</v>
      </c>
      <c r="CU369" s="173" t="e">
        <f t="shared" si="192"/>
        <v>#NAME?</v>
      </c>
      <c r="CV369" s="172" t="e">
        <f t="shared" si="193"/>
        <v>#NAME?</v>
      </c>
      <c r="CW369" s="173" t="e">
        <v>#NAME?</v>
      </c>
      <c r="CX369" s="173" t="e">
        <f t="shared" si="194"/>
        <v>#NAME?</v>
      </c>
      <c r="CY369" s="176">
        <f t="shared" si="195"/>
        <v>0</v>
      </c>
      <c r="CZ369" s="181" t="e">
        <f t="shared" si="166"/>
        <v>#NAME?</v>
      </c>
      <c r="DA369" s="182" t="e">
        <f t="shared" si="167"/>
        <v>#NAME?</v>
      </c>
      <c r="DB369" s="183" t="e">
        <f t="shared" si="168"/>
        <v>#NAME?</v>
      </c>
      <c r="DF369" s="180" t="e">
        <f t="shared" si="197"/>
        <v>#NAME?</v>
      </c>
    </row>
    <row r="370" spans="1:110">
      <c r="A370" s="73" t="s">
        <v>6</v>
      </c>
      <c r="B370" s="60" t="s">
        <v>976</v>
      </c>
      <c r="C370" s="61" t="s">
        <v>977</v>
      </c>
      <c r="D370" s="62">
        <v>19357</v>
      </c>
      <c r="E370" s="64">
        <v>0</v>
      </c>
      <c r="F370" s="65">
        <v>42380</v>
      </c>
      <c r="G370" s="66" t="s">
        <v>583</v>
      </c>
      <c r="H370" s="66" t="s">
        <v>137</v>
      </c>
      <c r="I370" s="67" t="s">
        <v>114</v>
      </c>
      <c r="J370" s="67" t="s">
        <v>115</v>
      </c>
      <c r="K370" s="67" t="s">
        <v>978</v>
      </c>
      <c r="L370" s="67" t="s">
        <v>117</v>
      </c>
      <c r="M370" s="67">
        <v>1</v>
      </c>
      <c r="N370" s="67"/>
      <c r="O370" s="68" t="s">
        <v>118</v>
      </c>
      <c r="P370" s="69" t="s">
        <v>119</v>
      </c>
      <c r="Q370" s="69"/>
      <c r="R370" s="70">
        <v>0</v>
      </c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70"/>
      <c r="BB370" s="155">
        <f t="shared" si="174"/>
        <v>12</v>
      </c>
      <c r="BC370" s="156">
        <v>12</v>
      </c>
      <c r="BD370" s="157">
        <f t="shared" si="175"/>
        <v>0</v>
      </c>
      <c r="BE370" s="155">
        <f t="shared" si="176"/>
        <v>0</v>
      </c>
      <c r="BF370" s="157">
        <f t="shared" si="177"/>
        <v>0</v>
      </c>
      <c r="BG370" s="155">
        <f t="shared" si="178"/>
        <v>0</v>
      </c>
      <c r="BH370" s="155"/>
      <c r="BI370" s="157">
        <f t="shared" si="169"/>
        <v>96</v>
      </c>
      <c r="BJ370" s="157"/>
      <c r="BK370" s="157"/>
      <c r="BL370" s="157"/>
      <c r="BM370" s="161" t="e">
        <v>#NAME?</v>
      </c>
      <c r="BN370" s="162" t="e">
        <f t="shared" si="179"/>
        <v>#NAME?</v>
      </c>
      <c r="BO370" s="163">
        <f t="shared" si="180"/>
        <v>0</v>
      </c>
      <c r="BP370" s="164" t="e">
        <f t="shared" si="181"/>
        <v>#NAME?</v>
      </c>
      <c r="BQ370" s="165" t="e">
        <v>#NAME?</v>
      </c>
      <c r="BR370" s="166"/>
      <c r="BS370" s="167" t="str">
        <f t="shared" si="182"/>
        <v xml:space="preserve"> </v>
      </c>
      <c r="BT370" s="168" t="str">
        <f t="shared" si="183"/>
        <v/>
      </c>
      <c r="BU370" s="168" t="str">
        <f t="shared" si="170"/>
        <v/>
      </c>
      <c r="BV370" s="168" t="str">
        <f t="shared" si="171"/>
        <v/>
      </c>
      <c r="BW370" s="169" t="str">
        <f t="shared" si="172"/>
        <v/>
      </c>
      <c r="BX370" s="165" t="e">
        <v>#NAME?</v>
      </c>
      <c r="BY370" s="157"/>
      <c r="BZ370" s="170" t="e">
        <v>#NAME?</v>
      </c>
      <c r="CA370" s="170" t="e">
        <v>#NAME?</v>
      </c>
      <c r="CB370" s="157"/>
      <c r="CC370" s="170" t="e">
        <v>#NAME?</v>
      </c>
      <c r="CD370" s="171" t="e">
        <f t="shared" si="184"/>
        <v>#NAME?</v>
      </c>
      <c r="CE370" s="157" t="e">
        <f t="shared" si="185"/>
        <v>#NAME?</v>
      </c>
      <c r="CF370" s="165" t="e">
        <f t="shared" si="186"/>
        <v>#NAME?</v>
      </c>
      <c r="CG370" s="172" t="e">
        <v>#NAME?</v>
      </c>
      <c r="CH370" s="172" t="e">
        <v>#NAME?</v>
      </c>
      <c r="CI370" s="173" t="e">
        <v>#NAME?</v>
      </c>
      <c r="CJ370" s="173"/>
      <c r="CK370" s="172" t="e">
        <v>#NAME?</v>
      </c>
      <c r="CL370" s="172" t="e">
        <v>#NAME?</v>
      </c>
      <c r="CM370" s="173" t="e">
        <f t="shared" si="187"/>
        <v>#NAME?</v>
      </c>
      <c r="CN370" s="172">
        <f t="shared" si="188"/>
        <v>16</v>
      </c>
      <c r="CO370" s="173">
        <f t="shared" si="173"/>
        <v>0</v>
      </c>
      <c r="CP370" s="174">
        <f t="shared" si="189"/>
        <v>5</v>
      </c>
      <c r="CQ370" s="172" t="e">
        <f t="shared" si="196"/>
        <v>#NAME?</v>
      </c>
      <c r="CR370" s="173"/>
      <c r="CS370" s="175" t="e">
        <f t="shared" si="190"/>
        <v>#NAME?</v>
      </c>
      <c r="CT370" s="173" t="e">
        <f t="shared" si="191"/>
        <v>#NAME?</v>
      </c>
      <c r="CU370" s="173" t="e">
        <f t="shared" si="192"/>
        <v>#NAME?</v>
      </c>
      <c r="CV370" s="172" t="e">
        <f t="shared" si="193"/>
        <v>#NAME?</v>
      </c>
      <c r="CW370" s="173" t="e">
        <v>#NAME?</v>
      </c>
      <c r="CX370" s="173" t="e">
        <f t="shared" si="194"/>
        <v>#NAME?</v>
      </c>
      <c r="CY370" s="176">
        <f t="shared" si="195"/>
        <v>0</v>
      </c>
      <c r="CZ370" s="181" t="e">
        <f t="shared" si="166"/>
        <v>#NAME?</v>
      </c>
      <c r="DA370" s="182" t="e">
        <f t="shared" si="167"/>
        <v>#NAME?</v>
      </c>
      <c r="DB370" s="183" t="e">
        <f t="shared" si="168"/>
        <v>#NAME?</v>
      </c>
      <c r="DF370" s="180" t="e">
        <f t="shared" si="197"/>
        <v>#NAME?</v>
      </c>
    </row>
    <row r="371" spans="1:110">
      <c r="A371" s="73" t="s">
        <v>6</v>
      </c>
      <c r="B371" s="60" t="s">
        <v>979</v>
      </c>
      <c r="C371" s="61" t="s">
        <v>980</v>
      </c>
      <c r="D371" s="62">
        <v>33845</v>
      </c>
      <c r="E371" s="64">
        <v>0</v>
      </c>
      <c r="F371" s="65">
        <v>42380</v>
      </c>
      <c r="G371" s="66" t="s">
        <v>583</v>
      </c>
      <c r="H371" s="66" t="s">
        <v>137</v>
      </c>
      <c r="I371" s="67" t="s">
        <v>122</v>
      </c>
      <c r="J371" s="67" t="s">
        <v>119</v>
      </c>
      <c r="K371" s="67">
        <v>0</v>
      </c>
      <c r="L371" s="67" t="s">
        <v>117</v>
      </c>
      <c r="M371" s="67">
        <v>1</v>
      </c>
      <c r="N371" s="67"/>
      <c r="O371" s="68" t="s">
        <v>118</v>
      </c>
      <c r="P371" s="69" t="s">
        <v>119</v>
      </c>
      <c r="Q371" s="69"/>
      <c r="R371" s="70">
        <v>0</v>
      </c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70"/>
      <c r="BB371" s="155">
        <f t="shared" si="174"/>
        <v>12</v>
      </c>
      <c r="BC371" s="156">
        <v>12</v>
      </c>
      <c r="BD371" s="157">
        <f t="shared" si="175"/>
        <v>0</v>
      </c>
      <c r="BE371" s="155">
        <f t="shared" si="176"/>
        <v>0</v>
      </c>
      <c r="BF371" s="157">
        <f t="shared" si="177"/>
        <v>0</v>
      </c>
      <c r="BG371" s="155">
        <f t="shared" si="178"/>
        <v>0</v>
      </c>
      <c r="BH371" s="155"/>
      <c r="BI371" s="157">
        <f t="shared" si="169"/>
        <v>96</v>
      </c>
      <c r="BJ371" s="157"/>
      <c r="BK371" s="157"/>
      <c r="BL371" s="157"/>
      <c r="BM371" s="161" t="e">
        <v>#NAME?</v>
      </c>
      <c r="BN371" s="162" t="e">
        <f t="shared" si="179"/>
        <v>#NAME?</v>
      </c>
      <c r="BO371" s="163">
        <f t="shared" si="180"/>
        <v>0</v>
      </c>
      <c r="BP371" s="164" t="e">
        <f t="shared" si="181"/>
        <v>#NAME?</v>
      </c>
      <c r="BQ371" s="165" t="e">
        <v>#NAME?</v>
      </c>
      <c r="BR371" s="166"/>
      <c r="BS371" s="167" t="str">
        <f t="shared" si="182"/>
        <v xml:space="preserve"> </v>
      </c>
      <c r="BT371" s="168" t="str">
        <f t="shared" si="183"/>
        <v/>
      </c>
      <c r="BU371" s="168" t="str">
        <f t="shared" si="170"/>
        <v/>
      </c>
      <c r="BV371" s="168" t="str">
        <f t="shared" si="171"/>
        <v/>
      </c>
      <c r="BW371" s="169" t="str">
        <f t="shared" si="172"/>
        <v/>
      </c>
      <c r="BX371" s="165" t="e">
        <v>#NAME?</v>
      </c>
      <c r="BY371" s="157"/>
      <c r="BZ371" s="170" t="e">
        <v>#NAME?</v>
      </c>
      <c r="CA371" s="170" t="e">
        <v>#NAME?</v>
      </c>
      <c r="CB371" s="157"/>
      <c r="CC371" s="170" t="e">
        <v>#NAME?</v>
      </c>
      <c r="CD371" s="171" t="e">
        <f t="shared" si="184"/>
        <v>#NAME?</v>
      </c>
      <c r="CE371" s="157" t="e">
        <f t="shared" si="185"/>
        <v>#NAME?</v>
      </c>
      <c r="CF371" s="165" t="e">
        <f t="shared" si="186"/>
        <v>#NAME?</v>
      </c>
      <c r="CG371" s="172" t="e">
        <v>#NAME?</v>
      </c>
      <c r="CH371" s="172" t="e">
        <v>#NAME?</v>
      </c>
      <c r="CI371" s="173" t="e">
        <v>#NAME?</v>
      </c>
      <c r="CJ371" s="173"/>
      <c r="CK371" s="172" t="e">
        <v>#NAME?</v>
      </c>
      <c r="CL371" s="172" t="e">
        <v>#NAME?</v>
      </c>
      <c r="CM371" s="173" t="e">
        <f t="shared" si="187"/>
        <v>#NAME?</v>
      </c>
      <c r="CN371" s="172">
        <f t="shared" si="188"/>
        <v>16</v>
      </c>
      <c r="CO371" s="173">
        <f t="shared" si="173"/>
        <v>0</v>
      </c>
      <c r="CP371" s="174">
        <f t="shared" si="189"/>
        <v>5</v>
      </c>
      <c r="CQ371" s="172" t="e">
        <f t="shared" si="196"/>
        <v>#NAME?</v>
      </c>
      <c r="CR371" s="173"/>
      <c r="CS371" s="175" t="e">
        <f t="shared" si="190"/>
        <v>#NAME?</v>
      </c>
      <c r="CT371" s="173" t="e">
        <f t="shared" si="191"/>
        <v>#NAME?</v>
      </c>
      <c r="CU371" s="173" t="e">
        <f t="shared" si="192"/>
        <v>#NAME?</v>
      </c>
      <c r="CV371" s="172" t="e">
        <f t="shared" si="193"/>
        <v>#NAME?</v>
      </c>
      <c r="CW371" s="173" t="e">
        <v>#NAME?</v>
      </c>
      <c r="CX371" s="173" t="e">
        <f t="shared" si="194"/>
        <v>#NAME?</v>
      </c>
      <c r="CY371" s="176">
        <f t="shared" si="195"/>
        <v>0</v>
      </c>
      <c r="CZ371" s="181" t="e">
        <f t="shared" si="166"/>
        <v>#NAME?</v>
      </c>
      <c r="DA371" s="182" t="e">
        <f t="shared" si="167"/>
        <v>#NAME?</v>
      </c>
      <c r="DB371" s="183" t="e">
        <f t="shared" si="168"/>
        <v>#NAME?</v>
      </c>
      <c r="DF371" s="180" t="e">
        <f t="shared" si="197"/>
        <v>#NAME?</v>
      </c>
    </row>
    <row r="372" spans="1:110">
      <c r="A372" s="73" t="s">
        <v>6</v>
      </c>
      <c r="B372" s="60" t="s">
        <v>981</v>
      </c>
      <c r="C372" s="61" t="s">
        <v>982</v>
      </c>
      <c r="D372" s="62">
        <v>34566</v>
      </c>
      <c r="E372" s="64">
        <v>0</v>
      </c>
      <c r="F372" s="65">
        <v>42380</v>
      </c>
      <c r="G372" s="66" t="s">
        <v>583</v>
      </c>
      <c r="H372" s="66" t="s">
        <v>137</v>
      </c>
      <c r="I372" s="67" t="s">
        <v>122</v>
      </c>
      <c r="J372" s="67" t="s">
        <v>119</v>
      </c>
      <c r="K372" s="67">
        <v>0</v>
      </c>
      <c r="L372" s="67" t="s">
        <v>117</v>
      </c>
      <c r="M372" s="67">
        <v>1</v>
      </c>
      <c r="N372" s="67"/>
      <c r="O372" s="68" t="s">
        <v>118</v>
      </c>
      <c r="P372" s="69" t="s">
        <v>119</v>
      </c>
      <c r="Q372" s="69"/>
      <c r="R372" s="70">
        <v>0</v>
      </c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70"/>
      <c r="BB372" s="155">
        <f t="shared" si="174"/>
        <v>12</v>
      </c>
      <c r="BC372" s="156">
        <v>12</v>
      </c>
      <c r="BD372" s="157">
        <f t="shared" si="175"/>
        <v>0</v>
      </c>
      <c r="BE372" s="155">
        <f t="shared" si="176"/>
        <v>0</v>
      </c>
      <c r="BF372" s="157">
        <f t="shared" si="177"/>
        <v>0</v>
      </c>
      <c r="BG372" s="155">
        <f t="shared" si="178"/>
        <v>0</v>
      </c>
      <c r="BH372" s="155"/>
      <c r="BI372" s="157">
        <f t="shared" si="169"/>
        <v>96</v>
      </c>
      <c r="BJ372" s="157"/>
      <c r="BK372" s="157"/>
      <c r="BL372" s="157"/>
      <c r="BM372" s="161" t="e">
        <v>#NAME?</v>
      </c>
      <c r="BN372" s="162" t="e">
        <f t="shared" si="179"/>
        <v>#NAME?</v>
      </c>
      <c r="BO372" s="163">
        <f t="shared" si="180"/>
        <v>0</v>
      </c>
      <c r="BP372" s="164" t="e">
        <f t="shared" si="181"/>
        <v>#NAME?</v>
      </c>
      <c r="BQ372" s="165" t="e">
        <v>#NAME?</v>
      </c>
      <c r="BR372" s="166"/>
      <c r="BS372" s="167" t="str">
        <f t="shared" si="182"/>
        <v xml:space="preserve"> </v>
      </c>
      <c r="BT372" s="168" t="str">
        <f t="shared" si="183"/>
        <v/>
      </c>
      <c r="BU372" s="168" t="str">
        <f t="shared" si="170"/>
        <v/>
      </c>
      <c r="BV372" s="168" t="str">
        <f t="shared" si="171"/>
        <v/>
      </c>
      <c r="BW372" s="169" t="str">
        <f t="shared" si="172"/>
        <v/>
      </c>
      <c r="BX372" s="165" t="e">
        <v>#NAME?</v>
      </c>
      <c r="BY372" s="157"/>
      <c r="BZ372" s="170" t="e">
        <v>#NAME?</v>
      </c>
      <c r="CA372" s="170" t="e">
        <v>#NAME?</v>
      </c>
      <c r="CB372" s="157"/>
      <c r="CC372" s="170" t="e">
        <v>#NAME?</v>
      </c>
      <c r="CD372" s="171" t="e">
        <f t="shared" si="184"/>
        <v>#NAME?</v>
      </c>
      <c r="CE372" s="157" t="e">
        <f t="shared" si="185"/>
        <v>#NAME?</v>
      </c>
      <c r="CF372" s="165" t="e">
        <f t="shared" si="186"/>
        <v>#NAME?</v>
      </c>
      <c r="CG372" s="172" t="e">
        <v>#NAME?</v>
      </c>
      <c r="CH372" s="172" t="e">
        <v>#NAME?</v>
      </c>
      <c r="CI372" s="173" t="e">
        <v>#NAME?</v>
      </c>
      <c r="CJ372" s="173"/>
      <c r="CK372" s="172" t="e">
        <v>#NAME?</v>
      </c>
      <c r="CL372" s="172" t="e">
        <v>#NAME?</v>
      </c>
      <c r="CM372" s="173" t="e">
        <f t="shared" si="187"/>
        <v>#NAME?</v>
      </c>
      <c r="CN372" s="172">
        <f t="shared" si="188"/>
        <v>16</v>
      </c>
      <c r="CO372" s="173">
        <f t="shared" si="173"/>
        <v>0</v>
      </c>
      <c r="CP372" s="174">
        <f t="shared" si="189"/>
        <v>5</v>
      </c>
      <c r="CQ372" s="172" t="e">
        <f t="shared" si="196"/>
        <v>#NAME?</v>
      </c>
      <c r="CR372" s="173"/>
      <c r="CS372" s="175" t="e">
        <f t="shared" si="190"/>
        <v>#NAME?</v>
      </c>
      <c r="CT372" s="173" t="e">
        <f t="shared" si="191"/>
        <v>#NAME?</v>
      </c>
      <c r="CU372" s="173" t="e">
        <f t="shared" si="192"/>
        <v>#NAME?</v>
      </c>
      <c r="CV372" s="172" t="e">
        <f t="shared" si="193"/>
        <v>#NAME?</v>
      </c>
      <c r="CW372" s="173" t="e">
        <v>#NAME?</v>
      </c>
      <c r="CX372" s="173" t="e">
        <f t="shared" si="194"/>
        <v>#NAME?</v>
      </c>
      <c r="CY372" s="176">
        <f t="shared" si="195"/>
        <v>0</v>
      </c>
      <c r="CZ372" s="181" t="e">
        <f t="shared" si="166"/>
        <v>#NAME?</v>
      </c>
      <c r="DA372" s="182" t="e">
        <f t="shared" si="167"/>
        <v>#NAME?</v>
      </c>
      <c r="DB372" s="183" t="e">
        <f t="shared" si="168"/>
        <v>#NAME?</v>
      </c>
      <c r="DF372" s="180" t="e">
        <f t="shared" si="197"/>
        <v>#NAME?</v>
      </c>
    </row>
    <row r="373" spans="1:110">
      <c r="A373" s="73" t="s">
        <v>6</v>
      </c>
      <c r="B373" s="60" t="s">
        <v>983</v>
      </c>
      <c r="C373" s="61" t="s">
        <v>984</v>
      </c>
      <c r="D373" s="62">
        <v>35155</v>
      </c>
      <c r="E373" s="64">
        <v>0</v>
      </c>
      <c r="F373" s="65">
        <v>42394</v>
      </c>
      <c r="G373" s="66" t="s">
        <v>583</v>
      </c>
      <c r="H373" s="66" t="s">
        <v>137</v>
      </c>
      <c r="I373" s="67" t="s">
        <v>122</v>
      </c>
      <c r="J373" s="67" t="s">
        <v>119</v>
      </c>
      <c r="K373" s="67">
        <v>0</v>
      </c>
      <c r="L373" s="67" t="s">
        <v>117</v>
      </c>
      <c r="M373" s="67">
        <v>1</v>
      </c>
      <c r="N373" s="67"/>
      <c r="O373" s="68" t="s">
        <v>118</v>
      </c>
      <c r="P373" s="69" t="s">
        <v>119</v>
      </c>
      <c r="Q373" s="69"/>
      <c r="R373" s="70">
        <v>0</v>
      </c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S373" s="70"/>
      <c r="AT373" s="70"/>
      <c r="AU373" s="70"/>
      <c r="AV373" s="70"/>
      <c r="AW373" s="70"/>
      <c r="AX373" s="70"/>
      <c r="AY373" s="70"/>
      <c r="AZ373" s="70"/>
      <c r="BA373" s="70"/>
      <c r="BB373" s="155">
        <f t="shared" si="174"/>
        <v>18</v>
      </c>
      <c r="BC373" s="156">
        <v>18</v>
      </c>
      <c r="BD373" s="157">
        <f t="shared" si="175"/>
        <v>0</v>
      </c>
      <c r="BE373" s="155">
        <f t="shared" si="176"/>
        <v>0</v>
      </c>
      <c r="BF373" s="157">
        <f t="shared" si="177"/>
        <v>0</v>
      </c>
      <c r="BG373" s="155">
        <f t="shared" si="178"/>
        <v>0</v>
      </c>
      <c r="BH373" s="155"/>
      <c r="BI373" s="157">
        <f t="shared" si="169"/>
        <v>144</v>
      </c>
      <c r="BJ373" s="157"/>
      <c r="BK373" s="157"/>
      <c r="BL373" s="157"/>
      <c r="BM373" s="161" t="e">
        <v>#NAME?</v>
      </c>
      <c r="BN373" s="162" t="e">
        <f t="shared" si="179"/>
        <v>#NAME?</v>
      </c>
      <c r="BO373" s="163">
        <f t="shared" si="180"/>
        <v>0</v>
      </c>
      <c r="BP373" s="164" t="e">
        <f t="shared" si="181"/>
        <v>#NAME?</v>
      </c>
      <c r="BQ373" s="165" t="e">
        <v>#NAME?</v>
      </c>
      <c r="BR373" s="166"/>
      <c r="BS373" s="167" t="str">
        <f t="shared" si="182"/>
        <v xml:space="preserve"> </v>
      </c>
      <c r="BT373" s="168" t="str">
        <f t="shared" si="183"/>
        <v/>
      </c>
      <c r="BU373" s="168" t="str">
        <f t="shared" si="170"/>
        <v/>
      </c>
      <c r="BV373" s="168" t="str">
        <f t="shared" si="171"/>
        <v/>
      </c>
      <c r="BW373" s="169" t="str">
        <f t="shared" si="172"/>
        <v/>
      </c>
      <c r="BX373" s="165" t="e">
        <v>#NAME?</v>
      </c>
      <c r="BY373" s="157"/>
      <c r="BZ373" s="170" t="e">
        <v>#NAME?</v>
      </c>
      <c r="CA373" s="170" t="e">
        <v>#NAME?</v>
      </c>
      <c r="CB373" s="157"/>
      <c r="CC373" s="170" t="e">
        <v>#NAME?</v>
      </c>
      <c r="CD373" s="171" t="e">
        <f t="shared" si="184"/>
        <v>#NAME?</v>
      </c>
      <c r="CE373" s="157" t="e">
        <f t="shared" si="185"/>
        <v>#NAME?</v>
      </c>
      <c r="CF373" s="165" t="e">
        <f t="shared" si="186"/>
        <v>#NAME?</v>
      </c>
      <c r="CG373" s="172" t="e">
        <v>#NAME?</v>
      </c>
      <c r="CH373" s="172" t="e">
        <v>#NAME?</v>
      </c>
      <c r="CI373" s="173" t="e">
        <v>#NAME?</v>
      </c>
      <c r="CJ373" s="173"/>
      <c r="CK373" s="172" t="e">
        <v>#NAME?</v>
      </c>
      <c r="CL373" s="172" t="e">
        <v>#NAME?</v>
      </c>
      <c r="CM373" s="173" t="e">
        <f t="shared" si="187"/>
        <v>#NAME?</v>
      </c>
      <c r="CN373" s="172">
        <f t="shared" si="188"/>
        <v>24</v>
      </c>
      <c r="CO373" s="173">
        <f t="shared" si="173"/>
        <v>0</v>
      </c>
      <c r="CP373" s="174">
        <f t="shared" si="189"/>
        <v>5</v>
      </c>
      <c r="CQ373" s="172" t="e">
        <f t="shared" si="196"/>
        <v>#NAME?</v>
      </c>
      <c r="CR373" s="173"/>
      <c r="CS373" s="175" t="e">
        <f t="shared" si="190"/>
        <v>#NAME?</v>
      </c>
      <c r="CT373" s="173" t="e">
        <f t="shared" si="191"/>
        <v>#NAME?</v>
      </c>
      <c r="CU373" s="173" t="e">
        <f t="shared" si="192"/>
        <v>#NAME?</v>
      </c>
      <c r="CV373" s="172" t="e">
        <f t="shared" si="193"/>
        <v>#NAME?</v>
      </c>
      <c r="CW373" s="173" t="e">
        <v>#NAME?</v>
      </c>
      <c r="CX373" s="173" t="e">
        <f t="shared" si="194"/>
        <v>#NAME?</v>
      </c>
      <c r="CY373" s="176">
        <f t="shared" si="195"/>
        <v>0</v>
      </c>
      <c r="CZ373" s="181" t="e">
        <f t="shared" si="166"/>
        <v>#NAME?</v>
      </c>
      <c r="DA373" s="182" t="e">
        <f t="shared" si="167"/>
        <v>#NAME?</v>
      </c>
      <c r="DB373" s="183" t="e">
        <f t="shared" si="168"/>
        <v>#NAME?</v>
      </c>
      <c r="DF373" s="180" t="e">
        <f t="shared" si="197"/>
        <v>#NAME?</v>
      </c>
    </row>
    <row r="374" spans="1:110">
      <c r="A374" s="73" t="s">
        <v>6</v>
      </c>
      <c r="B374" s="60" t="s">
        <v>985</v>
      </c>
      <c r="C374" s="61" t="s">
        <v>986</v>
      </c>
      <c r="D374" s="62">
        <v>32224</v>
      </c>
      <c r="E374" s="64">
        <v>0</v>
      </c>
      <c r="F374" s="65">
        <v>42380</v>
      </c>
      <c r="G374" s="66" t="s">
        <v>583</v>
      </c>
      <c r="H374" s="66" t="s">
        <v>137</v>
      </c>
      <c r="I374" s="67" t="s">
        <v>122</v>
      </c>
      <c r="J374" s="67" t="s">
        <v>119</v>
      </c>
      <c r="K374" s="67">
        <v>0</v>
      </c>
      <c r="L374" s="67" t="s">
        <v>117</v>
      </c>
      <c r="M374" s="67">
        <v>1</v>
      </c>
      <c r="N374" s="67"/>
      <c r="O374" s="68" t="s">
        <v>118</v>
      </c>
      <c r="P374" s="69" t="s">
        <v>119</v>
      </c>
      <c r="Q374" s="69"/>
      <c r="R374" s="70">
        <v>0</v>
      </c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S374" s="70"/>
      <c r="AT374" s="70"/>
      <c r="AU374" s="70"/>
      <c r="AV374" s="70"/>
      <c r="AW374" s="70"/>
      <c r="AX374" s="70"/>
      <c r="AY374" s="70"/>
      <c r="AZ374" s="70"/>
      <c r="BA374" s="70"/>
      <c r="BB374" s="155">
        <f t="shared" si="174"/>
        <v>12</v>
      </c>
      <c r="BC374" s="156">
        <v>12</v>
      </c>
      <c r="BD374" s="157">
        <f t="shared" si="175"/>
        <v>0</v>
      </c>
      <c r="BE374" s="155">
        <f t="shared" si="176"/>
        <v>0</v>
      </c>
      <c r="BF374" s="157">
        <f t="shared" si="177"/>
        <v>0</v>
      </c>
      <c r="BG374" s="155">
        <f t="shared" si="178"/>
        <v>0</v>
      </c>
      <c r="BH374" s="155"/>
      <c r="BI374" s="157">
        <f t="shared" si="169"/>
        <v>96</v>
      </c>
      <c r="BJ374" s="157"/>
      <c r="BK374" s="157"/>
      <c r="BL374" s="157"/>
      <c r="BM374" s="161" t="e">
        <v>#NAME?</v>
      </c>
      <c r="BN374" s="162" t="e">
        <f t="shared" si="179"/>
        <v>#NAME?</v>
      </c>
      <c r="BO374" s="163">
        <f t="shared" si="180"/>
        <v>0</v>
      </c>
      <c r="BP374" s="164" t="e">
        <f t="shared" si="181"/>
        <v>#NAME?</v>
      </c>
      <c r="BQ374" s="165" t="e">
        <v>#NAME?</v>
      </c>
      <c r="BR374" s="166"/>
      <c r="BS374" s="167" t="str">
        <f t="shared" si="182"/>
        <v xml:space="preserve"> </v>
      </c>
      <c r="BT374" s="168" t="str">
        <f t="shared" si="183"/>
        <v/>
      </c>
      <c r="BU374" s="168" t="str">
        <f t="shared" si="170"/>
        <v/>
      </c>
      <c r="BV374" s="168" t="str">
        <f t="shared" si="171"/>
        <v/>
      </c>
      <c r="BW374" s="169" t="str">
        <f t="shared" si="172"/>
        <v/>
      </c>
      <c r="BX374" s="165" t="e">
        <v>#NAME?</v>
      </c>
      <c r="BY374" s="157"/>
      <c r="BZ374" s="170" t="e">
        <v>#NAME?</v>
      </c>
      <c r="CA374" s="170" t="e">
        <v>#NAME?</v>
      </c>
      <c r="CB374" s="157"/>
      <c r="CC374" s="170" t="e">
        <v>#NAME?</v>
      </c>
      <c r="CD374" s="171" t="e">
        <f t="shared" si="184"/>
        <v>#NAME?</v>
      </c>
      <c r="CE374" s="157" t="e">
        <f t="shared" si="185"/>
        <v>#NAME?</v>
      </c>
      <c r="CF374" s="165" t="e">
        <f t="shared" si="186"/>
        <v>#NAME?</v>
      </c>
      <c r="CG374" s="172" t="e">
        <v>#NAME?</v>
      </c>
      <c r="CH374" s="172" t="e">
        <v>#NAME?</v>
      </c>
      <c r="CI374" s="173" t="e">
        <v>#NAME?</v>
      </c>
      <c r="CJ374" s="173"/>
      <c r="CK374" s="172" t="e">
        <v>#NAME?</v>
      </c>
      <c r="CL374" s="172" t="e">
        <v>#NAME?</v>
      </c>
      <c r="CM374" s="173" t="e">
        <f t="shared" si="187"/>
        <v>#NAME?</v>
      </c>
      <c r="CN374" s="172">
        <f t="shared" si="188"/>
        <v>16</v>
      </c>
      <c r="CO374" s="173">
        <f t="shared" si="173"/>
        <v>0</v>
      </c>
      <c r="CP374" s="174">
        <f t="shared" si="189"/>
        <v>5</v>
      </c>
      <c r="CQ374" s="172" t="e">
        <f t="shared" si="196"/>
        <v>#NAME?</v>
      </c>
      <c r="CR374" s="173"/>
      <c r="CS374" s="175" t="e">
        <f t="shared" si="190"/>
        <v>#NAME?</v>
      </c>
      <c r="CT374" s="173" t="e">
        <f t="shared" si="191"/>
        <v>#NAME?</v>
      </c>
      <c r="CU374" s="173" t="e">
        <f t="shared" si="192"/>
        <v>#NAME?</v>
      </c>
      <c r="CV374" s="172" t="e">
        <f t="shared" si="193"/>
        <v>#NAME?</v>
      </c>
      <c r="CW374" s="173" t="e">
        <v>#NAME?</v>
      </c>
      <c r="CX374" s="173" t="e">
        <f t="shared" si="194"/>
        <v>#NAME?</v>
      </c>
      <c r="CY374" s="176">
        <f t="shared" si="195"/>
        <v>0</v>
      </c>
      <c r="CZ374" s="181" t="e">
        <f t="shared" si="166"/>
        <v>#NAME?</v>
      </c>
      <c r="DA374" s="182" t="e">
        <f t="shared" si="167"/>
        <v>#NAME?</v>
      </c>
      <c r="DB374" s="183" t="e">
        <f t="shared" si="168"/>
        <v>#NAME?</v>
      </c>
      <c r="DF374" s="180" t="e">
        <f t="shared" si="197"/>
        <v>#NAME?</v>
      </c>
    </row>
    <row r="375" spans="1:110">
      <c r="A375" s="73" t="s">
        <v>6</v>
      </c>
      <c r="B375" s="60" t="s">
        <v>987</v>
      </c>
      <c r="C375" s="61" t="s">
        <v>988</v>
      </c>
      <c r="D375" s="62">
        <v>32703</v>
      </c>
      <c r="E375" s="64">
        <v>0</v>
      </c>
      <c r="F375" s="65">
        <v>42380</v>
      </c>
      <c r="G375" s="66" t="s">
        <v>583</v>
      </c>
      <c r="H375" s="66" t="s">
        <v>137</v>
      </c>
      <c r="I375" s="67" t="s">
        <v>122</v>
      </c>
      <c r="J375" s="67" t="s">
        <v>119</v>
      </c>
      <c r="K375" s="67">
        <v>0</v>
      </c>
      <c r="L375" s="67" t="s">
        <v>117</v>
      </c>
      <c r="M375" s="67">
        <v>1</v>
      </c>
      <c r="N375" s="67"/>
      <c r="O375" s="68" t="s">
        <v>118</v>
      </c>
      <c r="P375" s="69" t="s">
        <v>119</v>
      </c>
      <c r="Q375" s="69"/>
      <c r="R375" s="70">
        <v>0</v>
      </c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S375" s="70"/>
      <c r="AT375" s="70"/>
      <c r="AU375" s="70"/>
      <c r="AV375" s="70"/>
      <c r="AW375" s="70"/>
      <c r="AX375" s="70"/>
      <c r="AY375" s="70"/>
      <c r="AZ375" s="70"/>
      <c r="BA375" s="70"/>
      <c r="BB375" s="155">
        <f t="shared" si="174"/>
        <v>12</v>
      </c>
      <c r="BC375" s="156">
        <v>12</v>
      </c>
      <c r="BD375" s="157">
        <f t="shared" si="175"/>
        <v>0</v>
      </c>
      <c r="BE375" s="155">
        <f t="shared" si="176"/>
        <v>0</v>
      </c>
      <c r="BF375" s="157">
        <f t="shared" si="177"/>
        <v>0</v>
      </c>
      <c r="BG375" s="155">
        <f t="shared" si="178"/>
        <v>0</v>
      </c>
      <c r="BH375" s="155"/>
      <c r="BI375" s="157">
        <f t="shared" si="169"/>
        <v>96</v>
      </c>
      <c r="BJ375" s="157"/>
      <c r="BK375" s="157"/>
      <c r="BL375" s="157"/>
      <c r="BM375" s="161" t="e">
        <v>#NAME?</v>
      </c>
      <c r="BN375" s="162" t="e">
        <f t="shared" si="179"/>
        <v>#NAME?</v>
      </c>
      <c r="BO375" s="163">
        <f t="shared" si="180"/>
        <v>0</v>
      </c>
      <c r="BP375" s="164" t="e">
        <f t="shared" si="181"/>
        <v>#NAME?</v>
      </c>
      <c r="BQ375" s="165" t="e">
        <v>#NAME?</v>
      </c>
      <c r="BR375" s="166"/>
      <c r="BS375" s="167" t="str">
        <f t="shared" si="182"/>
        <v xml:space="preserve"> </v>
      </c>
      <c r="BT375" s="168" t="str">
        <f t="shared" si="183"/>
        <v/>
      </c>
      <c r="BU375" s="168" t="str">
        <f t="shared" si="170"/>
        <v/>
      </c>
      <c r="BV375" s="168" t="str">
        <f t="shared" si="171"/>
        <v/>
      </c>
      <c r="BW375" s="169" t="str">
        <f t="shared" si="172"/>
        <v/>
      </c>
      <c r="BX375" s="165" t="e">
        <v>#NAME?</v>
      </c>
      <c r="BY375" s="157"/>
      <c r="BZ375" s="170" t="e">
        <v>#NAME?</v>
      </c>
      <c r="CA375" s="170" t="e">
        <v>#NAME?</v>
      </c>
      <c r="CB375" s="157"/>
      <c r="CC375" s="170" t="e">
        <v>#NAME?</v>
      </c>
      <c r="CD375" s="171" t="e">
        <f t="shared" si="184"/>
        <v>#NAME?</v>
      </c>
      <c r="CE375" s="157" t="e">
        <f t="shared" si="185"/>
        <v>#NAME?</v>
      </c>
      <c r="CF375" s="165" t="e">
        <f t="shared" si="186"/>
        <v>#NAME?</v>
      </c>
      <c r="CG375" s="172" t="e">
        <v>#NAME?</v>
      </c>
      <c r="CH375" s="172" t="e">
        <v>#NAME?</v>
      </c>
      <c r="CI375" s="173" t="e">
        <v>#NAME?</v>
      </c>
      <c r="CJ375" s="173"/>
      <c r="CK375" s="172" t="e">
        <v>#NAME?</v>
      </c>
      <c r="CL375" s="172" t="e">
        <v>#NAME?</v>
      </c>
      <c r="CM375" s="173" t="e">
        <f t="shared" si="187"/>
        <v>#NAME?</v>
      </c>
      <c r="CN375" s="172">
        <f t="shared" si="188"/>
        <v>16</v>
      </c>
      <c r="CO375" s="173">
        <f t="shared" si="173"/>
        <v>0</v>
      </c>
      <c r="CP375" s="174">
        <f t="shared" si="189"/>
        <v>5</v>
      </c>
      <c r="CQ375" s="172" t="e">
        <f t="shared" si="196"/>
        <v>#NAME?</v>
      </c>
      <c r="CR375" s="173"/>
      <c r="CS375" s="175" t="e">
        <f t="shared" si="190"/>
        <v>#NAME?</v>
      </c>
      <c r="CT375" s="173" t="e">
        <f t="shared" si="191"/>
        <v>#NAME?</v>
      </c>
      <c r="CU375" s="173" t="e">
        <f t="shared" si="192"/>
        <v>#NAME?</v>
      </c>
      <c r="CV375" s="172" t="e">
        <f t="shared" si="193"/>
        <v>#NAME?</v>
      </c>
      <c r="CW375" s="173" t="e">
        <v>#NAME?</v>
      </c>
      <c r="CX375" s="173" t="e">
        <f t="shared" si="194"/>
        <v>#NAME?</v>
      </c>
      <c r="CY375" s="176">
        <f t="shared" si="195"/>
        <v>0</v>
      </c>
      <c r="CZ375" s="181" t="e">
        <f t="shared" si="166"/>
        <v>#NAME?</v>
      </c>
      <c r="DA375" s="182" t="e">
        <f t="shared" si="167"/>
        <v>#NAME?</v>
      </c>
      <c r="DB375" s="183" t="e">
        <f t="shared" si="168"/>
        <v>#NAME?</v>
      </c>
      <c r="DF375" s="180" t="e">
        <f t="shared" si="197"/>
        <v>#NAME?</v>
      </c>
    </row>
    <row r="376" spans="1:110">
      <c r="A376" s="73" t="s">
        <v>6</v>
      </c>
      <c r="B376" s="60" t="s">
        <v>989</v>
      </c>
      <c r="C376" s="61" t="s">
        <v>990</v>
      </c>
      <c r="D376" s="62">
        <v>34202</v>
      </c>
      <c r="E376" s="64">
        <v>0</v>
      </c>
      <c r="F376" s="65">
        <v>42380</v>
      </c>
      <c r="G376" s="66" t="s">
        <v>583</v>
      </c>
      <c r="H376" s="66" t="s">
        <v>137</v>
      </c>
      <c r="I376" s="67" t="s">
        <v>122</v>
      </c>
      <c r="J376" s="67" t="s">
        <v>119</v>
      </c>
      <c r="K376" s="67">
        <v>0</v>
      </c>
      <c r="L376" s="67" t="s">
        <v>117</v>
      </c>
      <c r="M376" s="67">
        <v>1</v>
      </c>
      <c r="N376" s="67"/>
      <c r="O376" s="68" t="s">
        <v>118</v>
      </c>
      <c r="P376" s="69" t="s">
        <v>119</v>
      </c>
      <c r="Q376" s="69"/>
      <c r="R376" s="70">
        <v>0</v>
      </c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S376" s="70"/>
      <c r="AT376" s="70"/>
      <c r="AU376" s="70"/>
      <c r="AV376" s="70"/>
      <c r="AW376" s="70"/>
      <c r="AX376" s="70"/>
      <c r="AY376" s="70"/>
      <c r="AZ376" s="70"/>
      <c r="BA376" s="70"/>
      <c r="BB376" s="155">
        <f t="shared" si="174"/>
        <v>12</v>
      </c>
      <c r="BC376" s="156">
        <v>12</v>
      </c>
      <c r="BD376" s="157">
        <f t="shared" si="175"/>
        <v>0</v>
      </c>
      <c r="BE376" s="155">
        <f t="shared" si="176"/>
        <v>0</v>
      </c>
      <c r="BF376" s="157">
        <f t="shared" si="177"/>
        <v>0</v>
      </c>
      <c r="BG376" s="155">
        <f t="shared" si="178"/>
        <v>0</v>
      </c>
      <c r="BH376" s="155"/>
      <c r="BI376" s="157">
        <f t="shared" si="169"/>
        <v>96</v>
      </c>
      <c r="BJ376" s="157"/>
      <c r="BK376" s="157"/>
      <c r="BL376" s="157"/>
      <c r="BM376" s="161" t="e">
        <v>#NAME?</v>
      </c>
      <c r="BN376" s="162" t="e">
        <f t="shared" si="179"/>
        <v>#NAME?</v>
      </c>
      <c r="BO376" s="163">
        <f t="shared" si="180"/>
        <v>0</v>
      </c>
      <c r="BP376" s="164" t="e">
        <f t="shared" si="181"/>
        <v>#NAME?</v>
      </c>
      <c r="BQ376" s="165" t="e">
        <v>#NAME?</v>
      </c>
      <c r="BR376" s="166"/>
      <c r="BS376" s="167" t="str">
        <f t="shared" si="182"/>
        <v xml:space="preserve"> </v>
      </c>
      <c r="BT376" s="168" t="str">
        <f t="shared" si="183"/>
        <v/>
      </c>
      <c r="BU376" s="168" t="str">
        <f t="shared" si="170"/>
        <v/>
      </c>
      <c r="BV376" s="168" t="str">
        <f t="shared" si="171"/>
        <v/>
      </c>
      <c r="BW376" s="169" t="str">
        <f t="shared" si="172"/>
        <v/>
      </c>
      <c r="BX376" s="165" t="e">
        <v>#NAME?</v>
      </c>
      <c r="BY376" s="157"/>
      <c r="BZ376" s="170" t="e">
        <v>#NAME?</v>
      </c>
      <c r="CA376" s="170" t="e">
        <v>#NAME?</v>
      </c>
      <c r="CB376" s="157"/>
      <c r="CC376" s="170" t="e">
        <v>#NAME?</v>
      </c>
      <c r="CD376" s="171" t="e">
        <f t="shared" si="184"/>
        <v>#NAME?</v>
      </c>
      <c r="CE376" s="157" t="e">
        <f t="shared" si="185"/>
        <v>#NAME?</v>
      </c>
      <c r="CF376" s="165" t="e">
        <f t="shared" si="186"/>
        <v>#NAME?</v>
      </c>
      <c r="CG376" s="172" t="e">
        <v>#NAME?</v>
      </c>
      <c r="CH376" s="172" t="e">
        <v>#NAME?</v>
      </c>
      <c r="CI376" s="173" t="e">
        <v>#NAME?</v>
      </c>
      <c r="CJ376" s="173"/>
      <c r="CK376" s="172" t="e">
        <v>#NAME?</v>
      </c>
      <c r="CL376" s="172" t="e">
        <v>#NAME?</v>
      </c>
      <c r="CM376" s="173" t="e">
        <f t="shared" si="187"/>
        <v>#NAME?</v>
      </c>
      <c r="CN376" s="172">
        <f t="shared" si="188"/>
        <v>16</v>
      </c>
      <c r="CO376" s="173">
        <f t="shared" si="173"/>
        <v>0</v>
      </c>
      <c r="CP376" s="174">
        <f t="shared" si="189"/>
        <v>5</v>
      </c>
      <c r="CQ376" s="172" t="e">
        <f t="shared" ref="CQ376:CQ412" si="198">IF(AND(B376&lt;&gt;"",H376&lt;&gt;"EMPLEADO",O376="HABIL"),SUM(BN376:BP376)*2%," ")</f>
        <v>#NAME?</v>
      </c>
      <c r="CR376" s="173"/>
      <c r="CS376" s="175" t="e">
        <f t="shared" si="190"/>
        <v>#NAME?</v>
      </c>
      <c r="CT376" s="173" t="e">
        <f t="shared" si="191"/>
        <v>#NAME?</v>
      </c>
      <c r="CU376" s="173" t="e">
        <f t="shared" si="192"/>
        <v>#NAME?</v>
      </c>
      <c r="CV376" s="172" t="e">
        <f t="shared" si="193"/>
        <v>#NAME?</v>
      </c>
      <c r="CW376" s="173" t="e">
        <v>#NAME?</v>
      </c>
      <c r="CX376" s="173" t="e">
        <f t="shared" si="194"/>
        <v>#NAME?</v>
      </c>
      <c r="CY376" s="176">
        <f t="shared" si="195"/>
        <v>0</v>
      </c>
      <c r="CZ376" s="181" t="e">
        <f t="shared" si="166"/>
        <v>#NAME?</v>
      </c>
      <c r="DA376" s="182" t="e">
        <f t="shared" si="167"/>
        <v>#NAME?</v>
      </c>
      <c r="DB376" s="183" t="e">
        <f t="shared" si="168"/>
        <v>#NAME?</v>
      </c>
      <c r="DF376" s="180" t="e">
        <f t="shared" si="197"/>
        <v>#NAME?</v>
      </c>
    </row>
    <row r="377" spans="1:110">
      <c r="A377" s="73" t="s">
        <v>6</v>
      </c>
      <c r="B377" s="60" t="s">
        <v>991</v>
      </c>
      <c r="C377" s="61" t="s">
        <v>992</v>
      </c>
      <c r="D377" s="62">
        <v>28179</v>
      </c>
      <c r="E377" s="64">
        <v>0</v>
      </c>
      <c r="F377" s="65">
        <v>42380</v>
      </c>
      <c r="G377" s="66" t="s">
        <v>583</v>
      </c>
      <c r="H377" s="66" t="s">
        <v>137</v>
      </c>
      <c r="I377" s="67" t="s">
        <v>122</v>
      </c>
      <c r="J377" s="67" t="s">
        <v>119</v>
      </c>
      <c r="K377" s="67">
        <v>0</v>
      </c>
      <c r="L377" s="67" t="s">
        <v>117</v>
      </c>
      <c r="M377" s="67">
        <v>1</v>
      </c>
      <c r="N377" s="67"/>
      <c r="O377" s="68" t="s">
        <v>118</v>
      </c>
      <c r="P377" s="69" t="s">
        <v>119</v>
      </c>
      <c r="Q377" s="69"/>
      <c r="R377" s="70">
        <v>0</v>
      </c>
      <c r="S377" s="70"/>
      <c r="T377" s="70"/>
      <c r="U377" s="70"/>
      <c r="V377" s="70"/>
      <c r="W377" s="70"/>
      <c r="X377" s="70"/>
      <c r="Y377" s="70"/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  <c r="AM377" s="70"/>
      <c r="AN377" s="70"/>
      <c r="AO377" s="70"/>
      <c r="AP377" s="70"/>
      <c r="AQ377" s="70"/>
      <c r="AR377" s="70"/>
      <c r="AS377" s="70"/>
      <c r="AT377" s="70"/>
      <c r="AU377" s="70"/>
      <c r="AV377" s="70"/>
      <c r="AW377" s="70"/>
      <c r="AX377" s="70"/>
      <c r="AY377" s="70"/>
      <c r="AZ377" s="70"/>
      <c r="BA377" s="70"/>
      <c r="BB377" s="155">
        <f t="shared" si="174"/>
        <v>12</v>
      </c>
      <c r="BC377" s="156">
        <v>12</v>
      </c>
      <c r="BD377" s="157">
        <f t="shared" si="175"/>
        <v>0</v>
      </c>
      <c r="BE377" s="155">
        <f t="shared" si="176"/>
        <v>0</v>
      </c>
      <c r="BF377" s="157">
        <f t="shared" si="177"/>
        <v>0</v>
      </c>
      <c r="BG377" s="155">
        <f t="shared" si="178"/>
        <v>0</v>
      </c>
      <c r="BH377" s="155"/>
      <c r="BI377" s="157">
        <f t="shared" si="169"/>
        <v>96</v>
      </c>
      <c r="BJ377" s="157"/>
      <c r="BK377" s="157"/>
      <c r="BL377" s="157"/>
      <c r="BM377" s="161" t="e">
        <v>#NAME?</v>
      </c>
      <c r="BN377" s="162" t="e">
        <f t="shared" si="179"/>
        <v>#NAME?</v>
      </c>
      <c r="BO377" s="163">
        <f t="shared" si="180"/>
        <v>0</v>
      </c>
      <c r="BP377" s="164" t="e">
        <f t="shared" si="181"/>
        <v>#NAME?</v>
      </c>
      <c r="BQ377" s="165" t="e">
        <v>#NAME?</v>
      </c>
      <c r="BR377" s="166"/>
      <c r="BS377" s="167" t="str">
        <f t="shared" si="182"/>
        <v xml:space="preserve"> </v>
      </c>
      <c r="BT377" s="168" t="str">
        <f t="shared" si="183"/>
        <v/>
      </c>
      <c r="BU377" s="168" t="str">
        <f t="shared" si="170"/>
        <v/>
      </c>
      <c r="BV377" s="168" t="str">
        <f t="shared" si="171"/>
        <v/>
      </c>
      <c r="BW377" s="169" t="str">
        <f t="shared" si="172"/>
        <v/>
      </c>
      <c r="BX377" s="165" t="e">
        <v>#NAME?</v>
      </c>
      <c r="BY377" s="157"/>
      <c r="BZ377" s="170" t="e">
        <v>#NAME?</v>
      </c>
      <c r="CA377" s="170" t="e">
        <v>#NAME?</v>
      </c>
      <c r="CB377" s="157"/>
      <c r="CC377" s="170" t="e">
        <v>#NAME?</v>
      </c>
      <c r="CD377" s="171" t="e">
        <f t="shared" si="184"/>
        <v>#NAME?</v>
      </c>
      <c r="CE377" s="157" t="e">
        <f t="shared" si="185"/>
        <v>#NAME?</v>
      </c>
      <c r="CF377" s="165" t="e">
        <f t="shared" si="186"/>
        <v>#NAME?</v>
      </c>
      <c r="CG377" s="172" t="e">
        <v>#NAME?</v>
      </c>
      <c r="CH377" s="172" t="e">
        <v>#NAME?</v>
      </c>
      <c r="CI377" s="173" t="e">
        <v>#NAME?</v>
      </c>
      <c r="CJ377" s="173"/>
      <c r="CK377" s="172" t="e">
        <v>#NAME?</v>
      </c>
      <c r="CL377" s="172" t="e">
        <v>#NAME?</v>
      </c>
      <c r="CM377" s="173" t="e">
        <f t="shared" si="187"/>
        <v>#NAME?</v>
      </c>
      <c r="CN377" s="172">
        <f t="shared" si="188"/>
        <v>16</v>
      </c>
      <c r="CO377" s="173">
        <f t="shared" si="173"/>
        <v>0</v>
      </c>
      <c r="CP377" s="174">
        <f t="shared" si="189"/>
        <v>5</v>
      </c>
      <c r="CQ377" s="172" t="e">
        <f t="shared" si="198"/>
        <v>#NAME?</v>
      </c>
      <c r="CR377" s="173"/>
      <c r="CS377" s="175" t="e">
        <f t="shared" si="190"/>
        <v>#NAME?</v>
      </c>
      <c r="CT377" s="173" t="e">
        <f t="shared" si="191"/>
        <v>#NAME?</v>
      </c>
      <c r="CU377" s="173" t="e">
        <f t="shared" si="192"/>
        <v>#NAME?</v>
      </c>
      <c r="CV377" s="172" t="e">
        <f t="shared" si="193"/>
        <v>#NAME?</v>
      </c>
      <c r="CW377" s="173" t="e">
        <v>#NAME?</v>
      </c>
      <c r="CX377" s="173" t="e">
        <f t="shared" si="194"/>
        <v>#NAME?</v>
      </c>
      <c r="CY377" s="176">
        <f t="shared" si="195"/>
        <v>0</v>
      </c>
      <c r="CZ377" s="181" t="e">
        <f t="shared" si="166"/>
        <v>#NAME?</v>
      </c>
      <c r="DA377" s="182" t="e">
        <f t="shared" si="167"/>
        <v>#NAME?</v>
      </c>
      <c r="DB377" s="183" t="e">
        <f t="shared" si="168"/>
        <v>#NAME?</v>
      </c>
      <c r="DF377" s="180" t="e">
        <f t="shared" si="197"/>
        <v>#NAME?</v>
      </c>
    </row>
    <row r="378" spans="1:110">
      <c r="A378" s="73" t="s">
        <v>6</v>
      </c>
      <c r="B378" s="60" t="s">
        <v>993</v>
      </c>
      <c r="C378" s="61" t="s">
        <v>994</v>
      </c>
      <c r="D378" s="62">
        <v>35053</v>
      </c>
      <c r="E378" s="64">
        <v>0</v>
      </c>
      <c r="F378" s="65">
        <v>42380</v>
      </c>
      <c r="G378" s="66" t="s">
        <v>583</v>
      </c>
      <c r="H378" s="66" t="s">
        <v>137</v>
      </c>
      <c r="I378" s="67" t="s">
        <v>122</v>
      </c>
      <c r="J378" s="67" t="s">
        <v>119</v>
      </c>
      <c r="K378" s="67">
        <v>0</v>
      </c>
      <c r="L378" s="67" t="s">
        <v>117</v>
      </c>
      <c r="M378" s="67">
        <v>1</v>
      </c>
      <c r="N378" s="67"/>
      <c r="O378" s="68" t="s">
        <v>118</v>
      </c>
      <c r="P378" s="69" t="s">
        <v>119</v>
      </c>
      <c r="Q378" s="69"/>
      <c r="R378" s="70">
        <v>0</v>
      </c>
      <c r="S378" s="70"/>
      <c r="T378" s="70"/>
      <c r="U378" s="70"/>
      <c r="V378" s="70"/>
      <c r="W378" s="70"/>
      <c r="X378" s="70"/>
      <c r="Y378" s="70"/>
      <c r="Z378" s="70"/>
      <c r="AA378" s="70"/>
      <c r="AB378" s="70"/>
      <c r="AC378" s="70"/>
      <c r="AD378" s="70"/>
      <c r="AE378" s="70"/>
      <c r="AF378" s="70"/>
      <c r="AG378" s="70"/>
      <c r="AH378" s="70"/>
      <c r="AI378" s="70"/>
      <c r="AJ378" s="70"/>
      <c r="AK378" s="70"/>
      <c r="AL378" s="70"/>
      <c r="AM378" s="70"/>
      <c r="AN378" s="70"/>
      <c r="AO378" s="70"/>
      <c r="AP378" s="70"/>
      <c r="AQ378" s="70"/>
      <c r="AR378" s="70"/>
      <c r="AS378" s="70"/>
      <c r="AT378" s="70"/>
      <c r="AU378" s="70"/>
      <c r="AV378" s="70"/>
      <c r="AW378" s="70"/>
      <c r="AX378" s="70"/>
      <c r="AY378" s="70"/>
      <c r="AZ378" s="70"/>
      <c r="BA378" s="70"/>
      <c r="BB378" s="155">
        <f t="shared" si="174"/>
        <v>12</v>
      </c>
      <c r="BC378" s="156">
        <v>12</v>
      </c>
      <c r="BD378" s="157">
        <f t="shared" si="175"/>
        <v>0</v>
      </c>
      <c r="BE378" s="155">
        <f t="shared" si="176"/>
        <v>0</v>
      </c>
      <c r="BF378" s="157">
        <f t="shared" si="177"/>
        <v>0</v>
      </c>
      <c r="BG378" s="155">
        <f t="shared" si="178"/>
        <v>0</v>
      </c>
      <c r="BH378" s="155"/>
      <c r="BI378" s="157">
        <f t="shared" si="169"/>
        <v>96</v>
      </c>
      <c r="BJ378" s="157"/>
      <c r="BK378" s="157"/>
      <c r="BL378" s="157"/>
      <c r="BM378" s="161" t="e">
        <v>#NAME?</v>
      </c>
      <c r="BN378" s="162" t="e">
        <f t="shared" si="179"/>
        <v>#NAME?</v>
      </c>
      <c r="BO378" s="163">
        <f t="shared" si="180"/>
        <v>0</v>
      </c>
      <c r="BP378" s="164" t="e">
        <f t="shared" si="181"/>
        <v>#NAME?</v>
      </c>
      <c r="BQ378" s="165" t="e">
        <v>#NAME?</v>
      </c>
      <c r="BR378" s="166"/>
      <c r="BS378" s="167" t="str">
        <f t="shared" si="182"/>
        <v xml:space="preserve"> </v>
      </c>
      <c r="BT378" s="168" t="str">
        <f t="shared" si="183"/>
        <v/>
      </c>
      <c r="BU378" s="168" t="str">
        <f t="shared" si="170"/>
        <v/>
      </c>
      <c r="BV378" s="168" t="str">
        <f t="shared" si="171"/>
        <v/>
      </c>
      <c r="BW378" s="169" t="str">
        <f t="shared" si="172"/>
        <v/>
      </c>
      <c r="BX378" s="165" t="e">
        <v>#NAME?</v>
      </c>
      <c r="BY378" s="157"/>
      <c r="BZ378" s="170" t="e">
        <v>#NAME?</v>
      </c>
      <c r="CA378" s="170" t="e">
        <v>#NAME?</v>
      </c>
      <c r="CB378" s="157"/>
      <c r="CC378" s="170" t="e">
        <v>#NAME?</v>
      </c>
      <c r="CD378" s="171" t="e">
        <f t="shared" si="184"/>
        <v>#NAME?</v>
      </c>
      <c r="CE378" s="157" t="e">
        <f t="shared" si="185"/>
        <v>#NAME?</v>
      </c>
      <c r="CF378" s="165" t="e">
        <f t="shared" si="186"/>
        <v>#NAME?</v>
      </c>
      <c r="CG378" s="172" t="e">
        <v>#NAME?</v>
      </c>
      <c r="CH378" s="172" t="e">
        <v>#NAME?</v>
      </c>
      <c r="CI378" s="173" t="e">
        <v>#NAME?</v>
      </c>
      <c r="CJ378" s="173"/>
      <c r="CK378" s="172" t="e">
        <v>#NAME?</v>
      </c>
      <c r="CL378" s="172" t="e">
        <v>#NAME?</v>
      </c>
      <c r="CM378" s="173" t="e">
        <f t="shared" si="187"/>
        <v>#NAME?</v>
      </c>
      <c r="CN378" s="172">
        <f t="shared" si="188"/>
        <v>16</v>
      </c>
      <c r="CO378" s="173">
        <f t="shared" si="173"/>
        <v>0</v>
      </c>
      <c r="CP378" s="174">
        <f t="shared" si="189"/>
        <v>5</v>
      </c>
      <c r="CQ378" s="172" t="e">
        <f t="shared" si="198"/>
        <v>#NAME?</v>
      </c>
      <c r="CR378" s="173"/>
      <c r="CS378" s="175" t="e">
        <f t="shared" si="190"/>
        <v>#NAME?</v>
      </c>
      <c r="CT378" s="173" t="e">
        <f t="shared" si="191"/>
        <v>#NAME?</v>
      </c>
      <c r="CU378" s="173" t="e">
        <f t="shared" si="192"/>
        <v>#NAME?</v>
      </c>
      <c r="CV378" s="172" t="e">
        <f t="shared" si="193"/>
        <v>#NAME?</v>
      </c>
      <c r="CW378" s="173" t="e">
        <v>#NAME?</v>
      </c>
      <c r="CX378" s="173" t="e">
        <f t="shared" si="194"/>
        <v>#NAME?</v>
      </c>
      <c r="CY378" s="176">
        <f t="shared" si="195"/>
        <v>0</v>
      </c>
      <c r="CZ378" s="181" t="e">
        <f t="shared" si="166"/>
        <v>#NAME?</v>
      </c>
      <c r="DA378" s="182" t="e">
        <f t="shared" si="167"/>
        <v>#NAME?</v>
      </c>
      <c r="DB378" s="183" t="e">
        <f t="shared" si="168"/>
        <v>#NAME?</v>
      </c>
      <c r="DF378" s="180" t="e">
        <f t="shared" si="197"/>
        <v>#NAME?</v>
      </c>
    </row>
    <row r="379" spans="1:110">
      <c r="A379" s="73" t="s">
        <v>6</v>
      </c>
      <c r="B379" s="60" t="s">
        <v>995</v>
      </c>
      <c r="C379" s="61" t="s">
        <v>996</v>
      </c>
      <c r="D379" s="62">
        <v>34755</v>
      </c>
      <c r="E379" s="64">
        <v>0</v>
      </c>
      <c r="F379" s="65">
        <v>42380</v>
      </c>
      <c r="G379" s="66" t="s">
        <v>583</v>
      </c>
      <c r="H379" s="66" t="s">
        <v>137</v>
      </c>
      <c r="I379" s="67" t="s">
        <v>122</v>
      </c>
      <c r="J379" s="67" t="s">
        <v>119</v>
      </c>
      <c r="K379" s="67">
        <v>0</v>
      </c>
      <c r="L379" s="67" t="s">
        <v>117</v>
      </c>
      <c r="M379" s="67">
        <v>1</v>
      </c>
      <c r="N379" s="67"/>
      <c r="O379" s="68" t="s">
        <v>118</v>
      </c>
      <c r="P379" s="69" t="s">
        <v>119</v>
      </c>
      <c r="Q379" s="69"/>
      <c r="R379" s="70">
        <v>0</v>
      </c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S379" s="70"/>
      <c r="AT379" s="70"/>
      <c r="AU379" s="70"/>
      <c r="AV379" s="70"/>
      <c r="AW379" s="70"/>
      <c r="AX379" s="70"/>
      <c r="AY379" s="70"/>
      <c r="AZ379" s="70"/>
      <c r="BA379" s="70"/>
      <c r="BB379" s="155">
        <f t="shared" si="174"/>
        <v>12</v>
      </c>
      <c r="BC379" s="156">
        <v>12</v>
      </c>
      <c r="BD379" s="157">
        <f t="shared" si="175"/>
        <v>0</v>
      </c>
      <c r="BE379" s="155">
        <f t="shared" si="176"/>
        <v>0</v>
      </c>
      <c r="BF379" s="157">
        <f t="shared" si="177"/>
        <v>0</v>
      </c>
      <c r="BG379" s="155">
        <f t="shared" si="178"/>
        <v>0</v>
      </c>
      <c r="BH379" s="155"/>
      <c r="BI379" s="157">
        <f t="shared" si="169"/>
        <v>96</v>
      </c>
      <c r="BJ379" s="157"/>
      <c r="BK379" s="157"/>
      <c r="BL379" s="157"/>
      <c r="BM379" s="161" t="e">
        <v>#NAME?</v>
      </c>
      <c r="BN379" s="162" t="e">
        <f t="shared" si="179"/>
        <v>#NAME?</v>
      </c>
      <c r="BO379" s="163">
        <f t="shared" si="180"/>
        <v>0</v>
      </c>
      <c r="BP379" s="164" t="e">
        <f t="shared" si="181"/>
        <v>#NAME?</v>
      </c>
      <c r="BQ379" s="165" t="e">
        <v>#NAME?</v>
      </c>
      <c r="BR379" s="166"/>
      <c r="BS379" s="167" t="str">
        <f t="shared" si="182"/>
        <v xml:space="preserve"> </v>
      </c>
      <c r="BT379" s="168" t="str">
        <f t="shared" si="183"/>
        <v/>
      </c>
      <c r="BU379" s="168" t="str">
        <f t="shared" si="170"/>
        <v/>
      </c>
      <c r="BV379" s="168" t="str">
        <f t="shared" si="171"/>
        <v/>
      </c>
      <c r="BW379" s="169" t="str">
        <f t="shared" si="172"/>
        <v/>
      </c>
      <c r="BX379" s="165" t="e">
        <v>#NAME?</v>
      </c>
      <c r="BY379" s="157"/>
      <c r="BZ379" s="170" t="e">
        <v>#NAME?</v>
      </c>
      <c r="CA379" s="170" t="e">
        <v>#NAME?</v>
      </c>
      <c r="CB379" s="157"/>
      <c r="CC379" s="170" t="e">
        <v>#NAME?</v>
      </c>
      <c r="CD379" s="171" t="e">
        <f t="shared" si="184"/>
        <v>#NAME?</v>
      </c>
      <c r="CE379" s="157" t="e">
        <f t="shared" si="185"/>
        <v>#NAME?</v>
      </c>
      <c r="CF379" s="165" t="e">
        <f t="shared" si="186"/>
        <v>#NAME?</v>
      </c>
      <c r="CG379" s="172" t="e">
        <v>#NAME?</v>
      </c>
      <c r="CH379" s="172" t="e">
        <v>#NAME?</v>
      </c>
      <c r="CI379" s="173" t="e">
        <v>#NAME?</v>
      </c>
      <c r="CJ379" s="173"/>
      <c r="CK379" s="172" t="e">
        <v>#NAME?</v>
      </c>
      <c r="CL379" s="172" t="e">
        <v>#NAME?</v>
      </c>
      <c r="CM379" s="173" t="e">
        <f t="shared" si="187"/>
        <v>#NAME?</v>
      </c>
      <c r="CN379" s="172">
        <f t="shared" si="188"/>
        <v>16</v>
      </c>
      <c r="CO379" s="173">
        <f t="shared" si="173"/>
        <v>0</v>
      </c>
      <c r="CP379" s="174">
        <f t="shared" si="189"/>
        <v>5</v>
      </c>
      <c r="CQ379" s="172" t="e">
        <f t="shared" si="198"/>
        <v>#NAME?</v>
      </c>
      <c r="CR379" s="173"/>
      <c r="CS379" s="175" t="e">
        <f t="shared" si="190"/>
        <v>#NAME?</v>
      </c>
      <c r="CT379" s="173" t="e">
        <f t="shared" si="191"/>
        <v>#NAME?</v>
      </c>
      <c r="CU379" s="173" t="e">
        <f t="shared" si="192"/>
        <v>#NAME?</v>
      </c>
      <c r="CV379" s="172" t="e">
        <f t="shared" si="193"/>
        <v>#NAME?</v>
      </c>
      <c r="CW379" s="173" t="e">
        <v>#NAME?</v>
      </c>
      <c r="CX379" s="173" t="e">
        <f t="shared" si="194"/>
        <v>#NAME?</v>
      </c>
      <c r="CY379" s="176">
        <f t="shared" si="195"/>
        <v>0</v>
      </c>
      <c r="CZ379" s="181" t="e">
        <f t="shared" si="166"/>
        <v>#NAME?</v>
      </c>
      <c r="DA379" s="182" t="e">
        <f t="shared" si="167"/>
        <v>#NAME?</v>
      </c>
      <c r="DB379" s="183" t="e">
        <f t="shared" si="168"/>
        <v>#NAME?</v>
      </c>
      <c r="DF379" s="180" t="e">
        <f t="shared" si="197"/>
        <v>#NAME?</v>
      </c>
    </row>
    <row r="380" spans="1:110">
      <c r="A380" s="73" t="s">
        <v>6</v>
      </c>
      <c r="B380" s="60" t="s">
        <v>997</v>
      </c>
      <c r="C380" s="61" t="s">
        <v>998</v>
      </c>
      <c r="D380" s="62">
        <v>29417</v>
      </c>
      <c r="E380" s="64">
        <v>0</v>
      </c>
      <c r="F380" s="65">
        <v>42380</v>
      </c>
      <c r="G380" s="66" t="s">
        <v>583</v>
      </c>
      <c r="H380" s="66" t="s">
        <v>137</v>
      </c>
      <c r="I380" s="67" t="s">
        <v>122</v>
      </c>
      <c r="J380" s="67" t="s">
        <v>119</v>
      </c>
      <c r="K380" s="67">
        <v>0</v>
      </c>
      <c r="L380" s="67" t="s">
        <v>117</v>
      </c>
      <c r="M380" s="67">
        <v>1</v>
      </c>
      <c r="N380" s="67"/>
      <c r="O380" s="68" t="s">
        <v>118</v>
      </c>
      <c r="P380" s="69" t="s">
        <v>119</v>
      </c>
      <c r="Q380" s="69"/>
      <c r="R380" s="70">
        <v>0</v>
      </c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S380" s="70"/>
      <c r="AT380" s="70"/>
      <c r="AU380" s="70"/>
      <c r="AV380" s="70"/>
      <c r="AW380" s="70"/>
      <c r="AX380" s="70"/>
      <c r="AY380" s="70"/>
      <c r="AZ380" s="70"/>
      <c r="BA380" s="70"/>
      <c r="BB380" s="155">
        <f t="shared" si="174"/>
        <v>12</v>
      </c>
      <c r="BC380" s="156">
        <v>12</v>
      </c>
      <c r="BD380" s="157">
        <f t="shared" si="175"/>
        <v>0</v>
      </c>
      <c r="BE380" s="155">
        <f t="shared" si="176"/>
        <v>0</v>
      </c>
      <c r="BF380" s="157">
        <f t="shared" si="177"/>
        <v>0</v>
      </c>
      <c r="BG380" s="155">
        <f t="shared" si="178"/>
        <v>0</v>
      </c>
      <c r="BH380" s="155"/>
      <c r="BI380" s="157">
        <f t="shared" si="169"/>
        <v>96</v>
      </c>
      <c r="BJ380" s="157"/>
      <c r="BK380" s="157"/>
      <c r="BL380" s="157"/>
      <c r="BM380" s="161" t="e">
        <v>#NAME?</v>
      </c>
      <c r="BN380" s="162" t="e">
        <f t="shared" si="179"/>
        <v>#NAME?</v>
      </c>
      <c r="BO380" s="163">
        <f t="shared" si="180"/>
        <v>0</v>
      </c>
      <c r="BP380" s="164" t="e">
        <f t="shared" si="181"/>
        <v>#NAME?</v>
      </c>
      <c r="BQ380" s="165" t="e">
        <v>#NAME?</v>
      </c>
      <c r="BR380" s="166"/>
      <c r="BS380" s="167" t="str">
        <f t="shared" si="182"/>
        <v xml:space="preserve"> </v>
      </c>
      <c r="BT380" s="168" t="str">
        <f t="shared" si="183"/>
        <v/>
      </c>
      <c r="BU380" s="168" t="str">
        <f t="shared" si="170"/>
        <v/>
      </c>
      <c r="BV380" s="168" t="str">
        <f t="shared" si="171"/>
        <v/>
      </c>
      <c r="BW380" s="169" t="str">
        <f t="shared" si="172"/>
        <v/>
      </c>
      <c r="BX380" s="165" t="e">
        <v>#NAME?</v>
      </c>
      <c r="BY380" s="157"/>
      <c r="BZ380" s="170" t="e">
        <v>#NAME?</v>
      </c>
      <c r="CA380" s="170" t="e">
        <v>#NAME?</v>
      </c>
      <c r="CB380" s="157"/>
      <c r="CC380" s="170" t="e">
        <v>#NAME?</v>
      </c>
      <c r="CD380" s="171" t="e">
        <f t="shared" si="184"/>
        <v>#NAME?</v>
      </c>
      <c r="CE380" s="157" t="e">
        <f t="shared" si="185"/>
        <v>#NAME?</v>
      </c>
      <c r="CF380" s="165" t="e">
        <f t="shared" si="186"/>
        <v>#NAME?</v>
      </c>
      <c r="CG380" s="172" t="e">
        <v>#NAME?</v>
      </c>
      <c r="CH380" s="172" t="e">
        <v>#NAME?</v>
      </c>
      <c r="CI380" s="173" t="e">
        <v>#NAME?</v>
      </c>
      <c r="CJ380" s="173"/>
      <c r="CK380" s="172" t="e">
        <v>#NAME?</v>
      </c>
      <c r="CL380" s="172" t="e">
        <v>#NAME?</v>
      </c>
      <c r="CM380" s="173" t="e">
        <f t="shared" si="187"/>
        <v>#NAME?</v>
      </c>
      <c r="CN380" s="172">
        <f t="shared" si="188"/>
        <v>16</v>
      </c>
      <c r="CO380" s="173">
        <f t="shared" si="173"/>
        <v>0</v>
      </c>
      <c r="CP380" s="174">
        <f t="shared" si="189"/>
        <v>5</v>
      </c>
      <c r="CQ380" s="172" t="e">
        <f t="shared" si="198"/>
        <v>#NAME?</v>
      </c>
      <c r="CR380" s="173"/>
      <c r="CS380" s="175" t="e">
        <f t="shared" si="190"/>
        <v>#NAME?</v>
      </c>
      <c r="CT380" s="173" t="e">
        <f t="shared" si="191"/>
        <v>#NAME?</v>
      </c>
      <c r="CU380" s="173" t="e">
        <f t="shared" si="192"/>
        <v>#NAME?</v>
      </c>
      <c r="CV380" s="172" t="e">
        <f t="shared" si="193"/>
        <v>#NAME?</v>
      </c>
      <c r="CW380" s="173" t="e">
        <v>#NAME?</v>
      </c>
      <c r="CX380" s="173" t="e">
        <f t="shared" si="194"/>
        <v>#NAME?</v>
      </c>
      <c r="CY380" s="176">
        <f t="shared" si="195"/>
        <v>0</v>
      </c>
      <c r="CZ380" s="181" t="e">
        <f t="shared" si="166"/>
        <v>#NAME?</v>
      </c>
      <c r="DA380" s="182" t="e">
        <f t="shared" si="167"/>
        <v>#NAME?</v>
      </c>
      <c r="DB380" s="183" t="e">
        <f t="shared" si="168"/>
        <v>#NAME?</v>
      </c>
      <c r="DF380" s="180" t="e">
        <f t="shared" si="197"/>
        <v>#NAME?</v>
      </c>
    </row>
    <row r="381" spans="1:110">
      <c r="A381" s="73" t="s">
        <v>6</v>
      </c>
      <c r="B381" s="60" t="s">
        <v>999</v>
      </c>
      <c r="C381" s="61" t="s">
        <v>1000</v>
      </c>
      <c r="D381" s="62">
        <v>35431</v>
      </c>
      <c r="E381" s="64">
        <v>0</v>
      </c>
      <c r="F381" s="65">
        <v>42380</v>
      </c>
      <c r="G381" s="66" t="s">
        <v>583</v>
      </c>
      <c r="H381" s="66" t="s">
        <v>137</v>
      </c>
      <c r="I381" s="67" t="s">
        <v>122</v>
      </c>
      <c r="J381" s="67" t="s">
        <v>119</v>
      </c>
      <c r="K381" s="67">
        <v>0</v>
      </c>
      <c r="L381" s="67" t="s">
        <v>117</v>
      </c>
      <c r="M381" s="67">
        <v>1</v>
      </c>
      <c r="N381" s="67"/>
      <c r="O381" s="68" t="s">
        <v>118</v>
      </c>
      <c r="P381" s="69" t="s">
        <v>119</v>
      </c>
      <c r="Q381" s="69"/>
      <c r="R381" s="70">
        <v>0</v>
      </c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S381" s="70"/>
      <c r="AT381" s="70"/>
      <c r="AU381" s="70"/>
      <c r="AV381" s="70"/>
      <c r="AW381" s="70"/>
      <c r="AX381" s="70"/>
      <c r="AY381" s="70"/>
      <c r="AZ381" s="70"/>
      <c r="BA381" s="70"/>
      <c r="BB381" s="155">
        <f t="shared" si="174"/>
        <v>12</v>
      </c>
      <c r="BC381" s="156">
        <v>12</v>
      </c>
      <c r="BD381" s="157">
        <f t="shared" si="175"/>
        <v>0</v>
      </c>
      <c r="BE381" s="155">
        <f t="shared" si="176"/>
        <v>0</v>
      </c>
      <c r="BF381" s="157">
        <f t="shared" si="177"/>
        <v>0</v>
      </c>
      <c r="BG381" s="155">
        <f t="shared" si="178"/>
        <v>0</v>
      </c>
      <c r="BH381" s="155"/>
      <c r="BI381" s="157">
        <f t="shared" si="169"/>
        <v>96</v>
      </c>
      <c r="BJ381" s="157"/>
      <c r="BK381" s="157"/>
      <c r="BL381" s="157"/>
      <c r="BM381" s="161" t="e">
        <v>#NAME?</v>
      </c>
      <c r="BN381" s="162" t="e">
        <f t="shared" si="179"/>
        <v>#NAME?</v>
      </c>
      <c r="BO381" s="163">
        <f t="shared" si="180"/>
        <v>0</v>
      </c>
      <c r="BP381" s="164" t="e">
        <f t="shared" si="181"/>
        <v>#NAME?</v>
      </c>
      <c r="BQ381" s="165" t="e">
        <v>#NAME?</v>
      </c>
      <c r="BR381" s="166"/>
      <c r="BS381" s="167" t="str">
        <f t="shared" si="182"/>
        <v xml:space="preserve"> </v>
      </c>
      <c r="BT381" s="168" t="str">
        <f t="shared" si="183"/>
        <v/>
      </c>
      <c r="BU381" s="168" t="str">
        <f t="shared" si="170"/>
        <v/>
      </c>
      <c r="BV381" s="168" t="str">
        <f t="shared" si="171"/>
        <v/>
      </c>
      <c r="BW381" s="169" t="str">
        <f t="shared" si="172"/>
        <v/>
      </c>
      <c r="BX381" s="165" t="e">
        <v>#NAME?</v>
      </c>
      <c r="BY381" s="157"/>
      <c r="BZ381" s="170" t="e">
        <v>#NAME?</v>
      </c>
      <c r="CA381" s="170" t="e">
        <v>#NAME?</v>
      </c>
      <c r="CB381" s="157"/>
      <c r="CC381" s="170" t="e">
        <v>#NAME?</v>
      </c>
      <c r="CD381" s="171" t="e">
        <f t="shared" si="184"/>
        <v>#NAME?</v>
      </c>
      <c r="CE381" s="157" t="e">
        <f t="shared" si="185"/>
        <v>#NAME?</v>
      </c>
      <c r="CF381" s="165" t="e">
        <f t="shared" si="186"/>
        <v>#NAME?</v>
      </c>
      <c r="CG381" s="172" t="e">
        <v>#NAME?</v>
      </c>
      <c r="CH381" s="172" t="e">
        <v>#NAME?</v>
      </c>
      <c r="CI381" s="173" t="e">
        <v>#NAME?</v>
      </c>
      <c r="CJ381" s="173"/>
      <c r="CK381" s="172" t="e">
        <v>#NAME?</v>
      </c>
      <c r="CL381" s="172" t="e">
        <v>#NAME?</v>
      </c>
      <c r="CM381" s="173" t="e">
        <f t="shared" si="187"/>
        <v>#NAME?</v>
      </c>
      <c r="CN381" s="172">
        <f t="shared" si="188"/>
        <v>16</v>
      </c>
      <c r="CO381" s="173">
        <f t="shared" si="173"/>
        <v>0</v>
      </c>
      <c r="CP381" s="174">
        <f t="shared" si="189"/>
        <v>5</v>
      </c>
      <c r="CQ381" s="172" t="e">
        <f t="shared" si="198"/>
        <v>#NAME?</v>
      </c>
      <c r="CR381" s="173"/>
      <c r="CS381" s="175" t="e">
        <f t="shared" si="190"/>
        <v>#NAME?</v>
      </c>
      <c r="CT381" s="173" t="e">
        <f t="shared" si="191"/>
        <v>#NAME?</v>
      </c>
      <c r="CU381" s="173" t="e">
        <f t="shared" si="192"/>
        <v>#NAME?</v>
      </c>
      <c r="CV381" s="172" t="e">
        <f t="shared" si="193"/>
        <v>#NAME?</v>
      </c>
      <c r="CW381" s="173" t="e">
        <v>#NAME?</v>
      </c>
      <c r="CX381" s="173" t="e">
        <f t="shared" si="194"/>
        <v>#NAME?</v>
      </c>
      <c r="CY381" s="176">
        <f t="shared" si="195"/>
        <v>0</v>
      </c>
      <c r="CZ381" s="181" t="e">
        <f t="shared" si="166"/>
        <v>#NAME?</v>
      </c>
      <c r="DA381" s="182" t="e">
        <f t="shared" si="167"/>
        <v>#NAME?</v>
      </c>
      <c r="DB381" s="183" t="e">
        <f t="shared" si="168"/>
        <v>#NAME?</v>
      </c>
      <c r="DF381" s="180" t="e">
        <f t="shared" si="197"/>
        <v>#NAME?</v>
      </c>
    </row>
    <row r="382" spans="1:110">
      <c r="A382" s="73" t="s">
        <v>6</v>
      </c>
      <c r="B382" s="60" t="s">
        <v>1001</v>
      </c>
      <c r="C382" s="61" t="s">
        <v>1002</v>
      </c>
      <c r="D382" s="62">
        <v>29563</v>
      </c>
      <c r="E382" s="64">
        <v>0</v>
      </c>
      <c r="F382" s="65">
        <v>42380</v>
      </c>
      <c r="G382" s="66" t="s">
        <v>583</v>
      </c>
      <c r="H382" s="66" t="s">
        <v>137</v>
      </c>
      <c r="I382" s="67" t="s">
        <v>122</v>
      </c>
      <c r="J382" s="67" t="s">
        <v>119</v>
      </c>
      <c r="K382" s="67">
        <v>0</v>
      </c>
      <c r="L382" s="67" t="s">
        <v>117</v>
      </c>
      <c r="M382" s="67">
        <v>1</v>
      </c>
      <c r="N382" s="67"/>
      <c r="O382" s="68" t="s">
        <v>118</v>
      </c>
      <c r="P382" s="69" t="s">
        <v>119</v>
      </c>
      <c r="Q382" s="69"/>
      <c r="R382" s="70">
        <v>0</v>
      </c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S382" s="70"/>
      <c r="AT382" s="70"/>
      <c r="AU382" s="70"/>
      <c r="AV382" s="70"/>
      <c r="AW382" s="70"/>
      <c r="AX382" s="70"/>
      <c r="AY382" s="70"/>
      <c r="AZ382" s="70"/>
      <c r="BA382" s="70"/>
      <c r="BB382" s="155">
        <f t="shared" si="174"/>
        <v>12</v>
      </c>
      <c r="BC382" s="156">
        <v>12</v>
      </c>
      <c r="BD382" s="157">
        <f t="shared" si="175"/>
        <v>0</v>
      </c>
      <c r="BE382" s="155">
        <f t="shared" si="176"/>
        <v>0</v>
      </c>
      <c r="BF382" s="157">
        <f t="shared" si="177"/>
        <v>0</v>
      </c>
      <c r="BG382" s="155">
        <f t="shared" si="178"/>
        <v>0</v>
      </c>
      <c r="BH382" s="155"/>
      <c r="BI382" s="157">
        <f t="shared" si="169"/>
        <v>96</v>
      </c>
      <c r="BJ382" s="157"/>
      <c r="BK382" s="157"/>
      <c r="BL382" s="157"/>
      <c r="BM382" s="161" t="e">
        <v>#NAME?</v>
      </c>
      <c r="BN382" s="162" t="e">
        <f t="shared" si="179"/>
        <v>#NAME?</v>
      </c>
      <c r="BO382" s="163">
        <f t="shared" si="180"/>
        <v>0</v>
      </c>
      <c r="BP382" s="164" t="e">
        <f t="shared" si="181"/>
        <v>#NAME?</v>
      </c>
      <c r="BQ382" s="165" t="e">
        <v>#NAME?</v>
      </c>
      <c r="BR382" s="166"/>
      <c r="BS382" s="167" t="str">
        <f t="shared" si="182"/>
        <v xml:space="preserve"> </v>
      </c>
      <c r="BT382" s="168" t="str">
        <f t="shared" si="183"/>
        <v/>
      </c>
      <c r="BU382" s="168" t="str">
        <f t="shared" si="170"/>
        <v/>
      </c>
      <c r="BV382" s="168" t="str">
        <f t="shared" si="171"/>
        <v/>
      </c>
      <c r="BW382" s="169" t="str">
        <f t="shared" si="172"/>
        <v/>
      </c>
      <c r="BX382" s="165" t="e">
        <v>#NAME?</v>
      </c>
      <c r="BY382" s="157"/>
      <c r="BZ382" s="170" t="e">
        <v>#NAME?</v>
      </c>
      <c r="CA382" s="170" t="e">
        <v>#NAME?</v>
      </c>
      <c r="CB382" s="157"/>
      <c r="CC382" s="170" t="e">
        <v>#NAME?</v>
      </c>
      <c r="CD382" s="171" t="e">
        <f t="shared" si="184"/>
        <v>#NAME?</v>
      </c>
      <c r="CE382" s="157" t="e">
        <f t="shared" si="185"/>
        <v>#NAME?</v>
      </c>
      <c r="CF382" s="165" t="e">
        <f t="shared" si="186"/>
        <v>#NAME?</v>
      </c>
      <c r="CG382" s="172" t="e">
        <v>#NAME?</v>
      </c>
      <c r="CH382" s="172" t="e">
        <v>#NAME?</v>
      </c>
      <c r="CI382" s="173" t="e">
        <v>#NAME?</v>
      </c>
      <c r="CJ382" s="173"/>
      <c r="CK382" s="172" t="e">
        <v>#NAME?</v>
      </c>
      <c r="CL382" s="172" t="e">
        <v>#NAME?</v>
      </c>
      <c r="CM382" s="173" t="e">
        <f t="shared" si="187"/>
        <v>#NAME?</v>
      </c>
      <c r="CN382" s="172">
        <f t="shared" si="188"/>
        <v>16</v>
      </c>
      <c r="CO382" s="173">
        <f t="shared" si="173"/>
        <v>0</v>
      </c>
      <c r="CP382" s="174">
        <f t="shared" si="189"/>
        <v>5</v>
      </c>
      <c r="CQ382" s="172" t="e">
        <f t="shared" si="198"/>
        <v>#NAME?</v>
      </c>
      <c r="CR382" s="173"/>
      <c r="CS382" s="175" t="e">
        <f t="shared" si="190"/>
        <v>#NAME?</v>
      </c>
      <c r="CT382" s="173" t="e">
        <f t="shared" si="191"/>
        <v>#NAME?</v>
      </c>
      <c r="CU382" s="173" t="e">
        <f t="shared" si="192"/>
        <v>#NAME?</v>
      </c>
      <c r="CV382" s="172" t="e">
        <f t="shared" si="193"/>
        <v>#NAME?</v>
      </c>
      <c r="CW382" s="173" t="e">
        <v>#NAME?</v>
      </c>
      <c r="CX382" s="173" t="e">
        <f t="shared" si="194"/>
        <v>#NAME?</v>
      </c>
      <c r="CY382" s="176">
        <f t="shared" si="195"/>
        <v>0</v>
      </c>
      <c r="CZ382" s="181" t="e">
        <f t="shared" si="166"/>
        <v>#NAME?</v>
      </c>
      <c r="DA382" s="182" t="e">
        <f t="shared" si="167"/>
        <v>#NAME?</v>
      </c>
      <c r="DB382" s="183" t="e">
        <f t="shared" si="168"/>
        <v>#NAME?</v>
      </c>
      <c r="DF382" s="180" t="e">
        <f t="shared" si="197"/>
        <v>#NAME?</v>
      </c>
    </row>
    <row r="383" spans="1:110">
      <c r="A383" s="73" t="s">
        <v>6</v>
      </c>
      <c r="B383" s="60" t="s">
        <v>1003</v>
      </c>
      <c r="C383" s="61" t="s">
        <v>1004</v>
      </c>
      <c r="D383" s="62">
        <v>28680</v>
      </c>
      <c r="E383" s="64">
        <v>0</v>
      </c>
      <c r="F383" s="65">
        <v>42380</v>
      </c>
      <c r="G383" s="66" t="s">
        <v>583</v>
      </c>
      <c r="H383" s="66" t="s">
        <v>137</v>
      </c>
      <c r="I383" s="67" t="s">
        <v>114</v>
      </c>
      <c r="J383" s="67" t="s">
        <v>115</v>
      </c>
      <c r="K383" s="67" t="s">
        <v>1005</v>
      </c>
      <c r="L383" s="67" t="s">
        <v>117</v>
      </c>
      <c r="M383" s="67">
        <v>1</v>
      </c>
      <c r="N383" s="67"/>
      <c r="O383" s="68" t="s">
        <v>118</v>
      </c>
      <c r="P383" s="69" t="s">
        <v>119</v>
      </c>
      <c r="Q383" s="69"/>
      <c r="R383" s="70">
        <v>0</v>
      </c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S383" s="70"/>
      <c r="AT383" s="70"/>
      <c r="AU383" s="70"/>
      <c r="AV383" s="70"/>
      <c r="AW383" s="70"/>
      <c r="AX383" s="70"/>
      <c r="AY383" s="70"/>
      <c r="AZ383" s="70"/>
      <c r="BA383" s="70"/>
      <c r="BB383" s="155">
        <f t="shared" si="174"/>
        <v>12</v>
      </c>
      <c r="BC383" s="156">
        <v>12</v>
      </c>
      <c r="BD383" s="157">
        <f t="shared" si="175"/>
        <v>0</v>
      </c>
      <c r="BE383" s="155">
        <f t="shared" si="176"/>
        <v>0</v>
      </c>
      <c r="BF383" s="157">
        <f t="shared" si="177"/>
        <v>0</v>
      </c>
      <c r="BG383" s="155">
        <f t="shared" si="178"/>
        <v>0</v>
      </c>
      <c r="BH383" s="155"/>
      <c r="BI383" s="157">
        <f t="shared" si="169"/>
        <v>96</v>
      </c>
      <c r="BJ383" s="157"/>
      <c r="BK383" s="157"/>
      <c r="BL383" s="157"/>
      <c r="BM383" s="161" t="e">
        <v>#NAME?</v>
      </c>
      <c r="BN383" s="162" t="e">
        <f t="shared" si="179"/>
        <v>#NAME?</v>
      </c>
      <c r="BO383" s="163">
        <f t="shared" si="180"/>
        <v>0</v>
      </c>
      <c r="BP383" s="164" t="e">
        <f t="shared" si="181"/>
        <v>#NAME?</v>
      </c>
      <c r="BQ383" s="165" t="e">
        <v>#NAME?</v>
      </c>
      <c r="BR383" s="166"/>
      <c r="BS383" s="167" t="str">
        <f t="shared" si="182"/>
        <v xml:space="preserve"> </v>
      </c>
      <c r="BT383" s="168" t="str">
        <f t="shared" si="183"/>
        <v/>
      </c>
      <c r="BU383" s="168" t="str">
        <f t="shared" si="170"/>
        <v/>
      </c>
      <c r="BV383" s="168" t="str">
        <f t="shared" si="171"/>
        <v/>
      </c>
      <c r="BW383" s="169" t="str">
        <f t="shared" si="172"/>
        <v/>
      </c>
      <c r="BX383" s="165" t="e">
        <v>#NAME?</v>
      </c>
      <c r="BY383" s="157"/>
      <c r="BZ383" s="170" t="e">
        <v>#NAME?</v>
      </c>
      <c r="CA383" s="170" t="e">
        <v>#NAME?</v>
      </c>
      <c r="CB383" s="157"/>
      <c r="CC383" s="170" t="e">
        <v>#NAME?</v>
      </c>
      <c r="CD383" s="171" t="e">
        <f t="shared" si="184"/>
        <v>#NAME?</v>
      </c>
      <c r="CE383" s="157" t="e">
        <f t="shared" si="185"/>
        <v>#NAME?</v>
      </c>
      <c r="CF383" s="165" t="e">
        <f t="shared" si="186"/>
        <v>#NAME?</v>
      </c>
      <c r="CG383" s="172" t="e">
        <v>#NAME?</v>
      </c>
      <c r="CH383" s="172" t="e">
        <v>#NAME?</v>
      </c>
      <c r="CI383" s="173" t="e">
        <v>#NAME?</v>
      </c>
      <c r="CJ383" s="173"/>
      <c r="CK383" s="172" t="e">
        <v>#NAME?</v>
      </c>
      <c r="CL383" s="172" t="e">
        <v>#NAME?</v>
      </c>
      <c r="CM383" s="173" t="e">
        <f t="shared" si="187"/>
        <v>#NAME?</v>
      </c>
      <c r="CN383" s="172">
        <f t="shared" si="188"/>
        <v>16</v>
      </c>
      <c r="CO383" s="173">
        <f t="shared" si="173"/>
        <v>0</v>
      </c>
      <c r="CP383" s="174">
        <f t="shared" si="189"/>
        <v>5</v>
      </c>
      <c r="CQ383" s="172" t="e">
        <f t="shared" si="198"/>
        <v>#NAME?</v>
      </c>
      <c r="CR383" s="173"/>
      <c r="CS383" s="175" t="e">
        <f t="shared" si="190"/>
        <v>#NAME?</v>
      </c>
      <c r="CT383" s="173" t="e">
        <f t="shared" si="191"/>
        <v>#NAME?</v>
      </c>
      <c r="CU383" s="173" t="e">
        <f t="shared" si="192"/>
        <v>#NAME?</v>
      </c>
      <c r="CV383" s="172" t="e">
        <f t="shared" si="193"/>
        <v>#NAME?</v>
      </c>
      <c r="CW383" s="173" t="e">
        <v>#NAME?</v>
      </c>
      <c r="CX383" s="173" t="e">
        <f t="shared" si="194"/>
        <v>#NAME?</v>
      </c>
      <c r="CY383" s="176">
        <f t="shared" si="195"/>
        <v>0</v>
      </c>
      <c r="CZ383" s="181" t="e">
        <f t="shared" si="166"/>
        <v>#NAME?</v>
      </c>
      <c r="DA383" s="182" t="e">
        <f t="shared" si="167"/>
        <v>#NAME?</v>
      </c>
      <c r="DB383" s="183" t="e">
        <f t="shared" si="168"/>
        <v>#NAME?</v>
      </c>
      <c r="DF383" s="180" t="e">
        <f t="shared" si="197"/>
        <v>#NAME?</v>
      </c>
    </row>
    <row r="384" spans="1:110">
      <c r="A384" s="73" t="s">
        <v>6</v>
      </c>
      <c r="B384" s="60" t="s">
        <v>1006</v>
      </c>
      <c r="C384" s="61" t="s">
        <v>1007</v>
      </c>
      <c r="D384" s="62">
        <v>30628</v>
      </c>
      <c r="E384" s="64">
        <v>0</v>
      </c>
      <c r="F384" s="65">
        <v>42380</v>
      </c>
      <c r="G384" s="66" t="s">
        <v>583</v>
      </c>
      <c r="H384" s="66" t="s">
        <v>137</v>
      </c>
      <c r="I384" s="67" t="s">
        <v>122</v>
      </c>
      <c r="J384" s="67" t="s">
        <v>119</v>
      </c>
      <c r="K384" s="67">
        <v>0</v>
      </c>
      <c r="L384" s="67" t="s">
        <v>117</v>
      </c>
      <c r="M384" s="67">
        <v>1</v>
      </c>
      <c r="N384" s="67"/>
      <c r="O384" s="68" t="s">
        <v>118</v>
      </c>
      <c r="P384" s="69" t="s">
        <v>119</v>
      </c>
      <c r="Q384" s="69"/>
      <c r="R384" s="70">
        <v>0</v>
      </c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S384" s="70"/>
      <c r="AT384" s="70"/>
      <c r="AU384" s="70"/>
      <c r="AV384" s="70"/>
      <c r="AW384" s="70"/>
      <c r="AX384" s="70"/>
      <c r="AY384" s="70"/>
      <c r="AZ384" s="70"/>
      <c r="BA384" s="70"/>
      <c r="BB384" s="155">
        <f t="shared" si="174"/>
        <v>12</v>
      </c>
      <c r="BC384" s="156">
        <v>12</v>
      </c>
      <c r="BD384" s="157">
        <f t="shared" si="175"/>
        <v>0</v>
      </c>
      <c r="BE384" s="155">
        <f t="shared" si="176"/>
        <v>0</v>
      </c>
      <c r="BF384" s="157">
        <f t="shared" si="177"/>
        <v>0</v>
      </c>
      <c r="BG384" s="155">
        <f t="shared" si="178"/>
        <v>0</v>
      </c>
      <c r="BH384" s="155"/>
      <c r="BI384" s="157">
        <f t="shared" si="169"/>
        <v>96</v>
      </c>
      <c r="BJ384" s="157"/>
      <c r="BK384" s="157"/>
      <c r="BL384" s="157"/>
      <c r="BM384" s="161" t="e">
        <v>#NAME?</v>
      </c>
      <c r="BN384" s="162" t="e">
        <f t="shared" si="179"/>
        <v>#NAME?</v>
      </c>
      <c r="BO384" s="163">
        <f t="shared" si="180"/>
        <v>0</v>
      </c>
      <c r="BP384" s="164" t="e">
        <f t="shared" si="181"/>
        <v>#NAME?</v>
      </c>
      <c r="BQ384" s="165" t="e">
        <v>#NAME?</v>
      </c>
      <c r="BR384" s="166"/>
      <c r="BS384" s="167" t="str">
        <f t="shared" si="182"/>
        <v xml:space="preserve"> </v>
      </c>
      <c r="BT384" s="168" t="str">
        <f t="shared" si="183"/>
        <v/>
      </c>
      <c r="BU384" s="168" t="str">
        <f t="shared" si="170"/>
        <v/>
      </c>
      <c r="BV384" s="168" t="str">
        <f t="shared" si="171"/>
        <v/>
      </c>
      <c r="BW384" s="169" t="str">
        <f t="shared" si="172"/>
        <v/>
      </c>
      <c r="BX384" s="165" t="e">
        <v>#NAME?</v>
      </c>
      <c r="BY384" s="157"/>
      <c r="BZ384" s="170" t="e">
        <v>#NAME?</v>
      </c>
      <c r="CA384" s="170" t="e">
        <v>#NAME?</v>
      </c>
      <c r="CB384" s="157"/>
      <c r="CC384" s="170" t="e">
        <v>#NAME?</v>
      </c>
      <c r="CD384" s="171" t="e">
        <f t="shared" si="184"/>
        <v>#NAME?</v>
      </c>
      <c r="CE384" s="157" t="e">
        <f t="shared" si="185"/>
        <v>#NAME?</v>
      </c>
      <c r="CF384" s="165" t="e">
        <f t="shared" si="186"/>
        <v>#NAME?</v>
      </c>
      <c r="CG384" s="172" t="e">
        <v>#NAME?</v>
      </c>
      <c r="CH384" s="172" t="e">
        <v>#NAME?</v>
      </c>
      <c r="CI384" s="173" t="e">
        <v>#NAME?</v>
      </c>
      <c r="CJ384" s="173"/>
      <c r="CK384" s="172" t="e">
        <v>#NAME?</v>
      </c>
      <c r="CL384" s="172" t="e">
        <v>#NAME?</v>
      </c>
      <c r="CM384" s="173" t="e">
        <f t="shared" si="187"/>
        <v>#NAME?</v>
      </c>
      <c r="CN384" s="172">
        <f t="shared" si="188"/>
        <v>16</v>
      </c>
      <c r="CO384" s="173">
        <f t="shared" si="173"/>
        <v>0</v>
      </c>
      <c r="CP384" s="174">
        <f t="shared" si="189"/>
        <v>5</v>
      </c>
      <c r="CQ384" s="172" t="e">
        <f t="shared" si="198"/>
        <v>#NAME?</v>
      </c>
      <c r="CR384" s="173"/>
      <c r="CS384" s="175" t="e">
        <f t="shared" si="190"/>
        <v>#NAME?</v>
      </c>
      <c r="CT384" s="173" t="e">
        <f t="shared" si="191"/>
        <v>#NAME?</v>
      </c>
      <c r="CU384" s="173" t="e">
        <f t="shared" si="192"/>
        <v>#NAME?</v>
      </c>
      <c r="CV384" s="172" t="e">
        <f t="shared" si="193"/>
        <v>#NAME?</v>
      </c>
      <c r="CW384" s="173" t="e">
        <v>#NAME?</v>
      </c>
      <c r="CX384" s="173" t="e">
        <f t="shared" si="194"/>
        <v>#NAME?</v>
      </c>
      <c r="CY384" s="176">
        <f t="shared" si="195"/>
        <v>0</v>
      </c>
      <c r="CZ384" s="181" t="e">
        <f t="shared" si="166"/>
        <v>#NAME?</v>
      </c>
      <c r="DA384" s="182" t="e">
        <f t="shared" si="167"/>
        <v>#NAME?</v>
      </c>
      <c r="DB384" s="183" t="e">
        <f t="shared" si="168"/>
        <v>#NAME?</v>
      </c>
      <c r="DF384" s="180" t="e">
        <f t="shared" si="197"/>
        <v>#NAME?</v>
      </c>
    </row>
    <row r="385" spans="1:110">
      <c r="A385" s="73" t="s">
        <v>6</v>
      </c>
      <c r="B385" s="60" t="s">
        <v>1008</v>
      </c>
      <c r="C385" s="61" t="s">
        <v>1009</v>
      </c>
      <c r="D385" s="62">
        <v>31902</v>
      </c>
      <c r="E385" s="64">
        <v>0</v>
      </c>
      <c r="F385" s="65">
        <v>42380</v>
      </c>
      <c r="G385" s="66" t="s">
        <v>583</v>
      </c>
      <c r="H385" s="66" t="s">
        <v>137</v>
      </c>
      <c r="I385" s="67" t="s">
        <v>122</v>
      </c>
      <c r="J385" s="67" t="s">
        <v>119</v>
      </c>
      <c r="K385" s="67">
        <v>0</v>
      </c>
      <c r="L385" s="67" t="s">
        <v>117</v>
      </c>
      <c r="M385" s="67">
        <v>1</v>
      </c>
      <c r="N385" s="67"/>
      <c r="O385" s="68" t="s">
        <v>118</v>
      </c>
      <c r="P385" s="69" t="s">
        <v>119</v>
      </c>
      <c r="Q385" s="69"/>
      <c r="R385" s="70">
        <v>0</v>
      </c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S385" s="70"/>
      <c r="AT385" s="70"/>
      <c r="AU385" s="70"/>
      <c r="AV385" s="70"/>
      <c r="AW385" s="70"/>
      <c r="AX385" s="70"/>
      <c r="AY385" s="70"/>
      <c r="AZ385" s="70"/>
      <c r="BA385" s="70"/>
      <c r="BB385" s="155">
        <f t="shared" si="174"/>
        <v>12</v>
      </c>
      <c r="BC385" s="156">
        <v>12</v>
      </c>
      <c r="BD385" s="157">
        <f t="shared" si="175"/>
        <v>0</v>
      </c>
      <c r="BE385" s="155">
        <f t="shared" si="176"/>
        <v>0</v>
      </c>
      <c r="BF385" s="157">
        <f t="shared" si="177"/>
        <v>0</v>
      </c>
      <c r="BG385" s="155">
        <f t="shared" si="178"/>
        <v>0</v>
      </c>
      <c r="BH385" s="155"/>
      <c r="BI385" s="157">
        <f t="shared" si="169"/>
        <v>96</v>
      </c>
      <c r="BJ385" s="157"/>
      <c r="BK385" s="157"/>
      <c r="BL385" s="157"/>
      <c r="BM385" s="161" t="e">
        <v>#NAME?</v>
      </c>
      <c r="BN385" s="162" t="e">
        <f t="shared" si="179"/>
        <v>#NAME?</v>
      </c>
      <c r="BO385" s="163">
        <f t="shared" si="180"/>
        <v>0</v>
      </c>
      <c r="BP385" s="164" t="e">
        <f t="shared" si="181"/>
        <v>#NAME?</v>
      </c>
      <c r="BQ385" s="165" t="e">
        <v>#NAME?</v>
      </c>
      <c r="BR385" s="166"/>
      <c r="BS385" s="167" t="str">
        <f t="shared" si="182"/>
        <v xml:space="preserve"> </v>
      </c>
      <c r="BT385" s="168" t="str">
        <f t="shared" si="183"/>
        <v/>
      </c>
      <c r="BU385" s="168" t="str">
        <f t="shared" si="170"/>
        <v/>
      </c>
      <c r="BV385" s="168" t="str">
        <f t="shared" si="171"/>
        <v/>
      </c>
      <c r="BW385" s="169" t="str">
        <f t="shared" si="172"/>
        <v/>
      </c>
      <c r="BX385" s="165" t="e">
        <v>#NAME?</v>
      </c>
      <c r="BY385" s="157"/>
      <c r="BZ385" s="170" t="e">
        <v>#NAME?</v>
      </c>
      <c r="CA385" s="170" t="e">
        <v>#NAME?</v>
      </c>
      <c r="CB385" s="157"/>
      <c r="CC385" s="170" t="e">
        <v>#NAME?</v>
      </c>
      <c r="CD385" s="171" t="e">
        <f t="shared" si="184"/>
        <v>#NAME?</v>
      </c>
      <c r="CE385" s="157" t="e">
        <f t="shared" si="185"/>
        <v>#NAME?</v>
      </c>
      <c r="CF385" s="165" t="e">
        <f t="shared" si="186"/>
        <v>#NAME?</v>
      </c>
      <c r="CG385" s="172" t="e">
        <v>#NAME?</v>
      </c>
      <c r="CH385" s="172" t="e">
        <v>#NAME?</v>
      </c>
      <c r="CI385" s="173" t="e">
        <v>#NAME?</v>
      </c>
      <c r="CJ385" s="173"/>
      <c r="CK385" s="172" t="e">
        <v>#NAME?</v>
      </c>
      <c r="CL385" s="172" t="e">
        <v>#NAME?</v>
      </c>
      <c r="CM385" s="173" t="e">
        <f t="shared" ref="CM385:CM489" si="199">IF(CE385=2,SUM(CG385:CL385)-SUM(CI385:CJ385),"")</f>
        <v>#NAME?</v>
      </c>
      <c r="CN385" s="172">
        <f t="shared" si="188"/>
        <v>16</v>
      </c>
      <c r="CO385" s="173">
        <f t="shared" si="173"/>
        <v>0</v>
      </c>
      <c r="CP385" s="174">
        <f t="shared" si="189"/>
        <v>5</v>
      </c>
      <c r="CQ385" s="172" t="e">
        <f t="shared" si="198"/>
        <v>#NAME?</v>
      </c>
      <c r="CR385" s="173"/>
      <c r="CS385" s="175" t="e">
        <f t="shared" si="190"/>
        <v>#NAME?</v>
      </c>
      <c r="CT385" s="173" t="e">
        <f t="shared" si="191"/>
        <v>#NAME?</v>
      </c>
      <c r="CU385" s="173" t="e">
        <f t="shared" si="192"/>
        <v>#NAME?</v>
      </c>
      <c r="CV385" s="172" t="e">
        <f t="shared" si="193"/>
        <v>#NAME?</v>
      </c>
      <c r="CW385" s="173" t="e">
        <v>#NAME?</v>
      </c>
      <c r="CX385" s="173" t="e">
        <f t="shared" si="194"/>
        <v>#NAME?</v>
      </c>
      <c r="CY385" s="176">
        <f t="shared" si="195"/>
        <v>0</v>
      </c>
      <c r="CZ385" s="181" t="e">
        <f t="shared" si="166"/>
        <v>#NAME?</v>
      </c>
      <c r="DA385" s="182" t="e">
        <f t="shared" si="167"/>
        <v>#NAME?</v>
      </c>
      <c r="DB385" s="183" t="e">
        <f t="shared" si="168"/>
        <v>#NAME?</v>
      </c>
      <c r="DF385" s="180" t="e">
        <f t="shared" si="197"/>
        <v>#NAME?</v>
      </c>
    </row>
    <row r="386" spans="1:110">
      <c r="A386" s="73" t="s">
        <v>6</v>
      </c>
      <c r="B386" s="60" t="s">
        <v>1010</v>
      </c>
      <c r="C386" s="61" t="s">
        <v>1011</v>
      </c>
      <c r="D386" s="62">
        <v>30035</v>
      </c>
      <c r="E386" s="64">
        <v>0</v>
      </c>
      <c r="F386" s="65">
        <v>42380</v>
      </c>
      <c r="G386" s="66" t="s">
        <v>583</v>
      </c>
      <c r="H386" s="66" t="s">
        <v>137</v>
      </c>
      <c r="I386" s="67" t="s">
        <v>122</v>
      </c>
      <c r="J386" s="67" t="s">
        <v>119</v>
      </c>
      <c r="K386" s="67">
        <v>0</v>
      </c>
      <c r="L386" s="67" t="s">
        <v>117</v>
      </c>
      <c r="M386" s="67">
        <v>1</v>
      </c>
      <c r="N386" s="67"/>
      <c r="O386" s="68" t="s">
        <v>118</v>
      </c>
      <c r="P386" s="69" t="s">
        <v>119</v>
      </c>
      <c r="Q386" s="69"/>
      <c r="R386" s="70">
        <v>0</v>
      </c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S386" s="70"/>
      <c r="AT386" s="70"/>
      <c r="AU386" s="70"/>
      <c r="AV386" s="70"/>
      <c r="AW386" s="70"/>
      <c r="AX386" s="70"/>
      <c r="AY386" s="70"/>
      <c r="AZ386" s="70"/>
      <c r="BA386" s="70"/>
      <c r="BB386" s="155">
        <f t="shared" si="174"/>
        <v>12</v>
      </c>
      <c r="BC386" s="156">
        <v>12</v>
      </c>
      <c r="BD386" s="157">
        <f t="shared" si="175"/>
        <v>0</v>
      </c>
      <c r="BE386" s="155">
        <f t="shared" si="176"/>
        <v>0</v>
      </c>
      <c r="BF386" s="157">
        <f t="shared" si="177"/>
        <v>0</v>
      </c>
      <c r="BG386" s="155">
        <f t="shared" si="178"/>
        <v>0</v>
      </c>
      <c r="BH386" s="155"/>
      <c r="BI386" s="157">
        <f t="shared" si="169"/>
        <v>96</v>
      </c>
      <c r="BJ386" s="157"/>
      <c r="BK386" s="157"/>
      <c r="BL386" s="157"/>
      <c r="BM386" s="161" t="e">
        <v>#NAME?</v>
      </c>
      <c r="BN386" s="162" t="e">
        <f t="shared" si="179"/>
        <v>#NAME?</v>
      </c>
      <c r="BO386" s="163">
        <f t="shared" si="180"/>
        <v>0</v>
      </c>
      <c r="BP386" s="164" t="e">
        <f t="shared" si="181"/>
        <v>#NAME?</v>
      </c>
      <c r="BQ386" s="165" t="e">
        <v>#NAME?</v>
      </c>
      <c r="BR386" s="166"/>
      <c r="BS386" s="167" t="str">
        <f t="shared" si="182"/>
        <v xml:space="preserve"> </v>
      </c>
      <c r="BT386" s="168" t="str">
        <f t="shared" si="183"/>
        <v/>
      </c>
      <c r="BU386" s="168" t="str">
        <f t="shared" si="170"/>
        <v/>
      </c>
      <c r="BV386" s="168" t="str">
        <f t="shared" si="171"/>
        <v/>
      </c>
      <c r="BW386" s="169" t="str">
        <f t="shared" si="172"/>
        <v/>
      </c>
      <c r="BX386" s="165" t="e">
        <v>#NAME?</v>
      </c>
      <c r="BY386" s="157"/>
      <c r="BZ386" s="170" t="e">
        <v>#NAME?</v>
      </c>
      <c r="CA386" s="170" t="e">
        <v>#NAME?</v>
      </c>
      <c r="CB386" s="157"/>
      <c r="CC386" s="170" t="e">
        <v>#NAME?</v>
      </c>
      <c r="CD386" s="171" t="e">
        <f t="shared" si="184"/>
        <v>#NAME?</v>
      </c>
      <c r="CE386" s="157" t="e">
        <f t="shared" si="185"/>
        <v>#NAME?</v>
      </c>
      <c r="CF386" s="165" t="e">
        <f t="shared" si="186"/>
        <v>#NAME?</v>
      </c>
      <c r="CG386" s="172" t="e">
        <v>#NAME?</v>
      </c>
      <c r="CH386" s="172" t="e">
        <v>#NAME?</v>
      </c>
      <c r="CI386" s="173" t="e">
        <v>#NAME?</v>
      </c>
      <c r="CJ386" s="173"/>
      <c r="CK386" s="172" t="e">
        <v>#NAME?</v>
      </c>
      <c r="CL386" s="172" t="e">
        <v>#NAME?</v>
      </c>
      <c r="CM386" s="173" t="e">
        <f t="shared" si="199"/>
        <v>#NAME?</v>
      </c>
      <c r="CN386" s="172">
        <f t="shared" si="188"/>
        <v>16</v>
      </c>
      <c r="CO386" s="173">
        <f t="shared" si="173"/>
        <v>0</v>
      </c>
      <c r="CP386" s="174">
        <f t="shared" si="189"/>
        <v>5</v>
      </c>
      <c r="CQ386" s="172" t="e">
        <f t="shared" si="198"/>
        <v>#NAME?</v>
      </c>
      <c r="CR386" s="173"/>
      <c r="CS386" s="175" t="e">
        <f t="shared" si="190"/>
        <v>#NAME?</v>
      </c>
      <c r="CT386" s="173" t="e">
        <f t="shared" si="191"/>
        <v>#NAME?</v>
      </c>
      <c r="CU386" s="173" t="e">
        <f t="shared" si="192"/>
        <v>#NAME?</v>
      </c>
      <c r="CV386" s="172" t="e">
        <f t="shared" si="193"/>
        <v>#NAME?</v>
      </c>
      <c r="CW386" s="173" t="e">
        <v>#NAME?</v>
      </c>
      <c r="CX386" s="173" t="e">
        <f t="shared" si="194"/>
        <v>#NAME?</v>
      </c>
      <c r="CY386" s="176">
        <f t="shared" si="195"/>
        <v>0</v>
      </c>
      <c r="CZ386" s="181" t="e">
        <f t="shared" si="166"/>
        <v>#NAME?</v>
      </c>
      <c r="DA386" s="182" t="e">
        <f t="shared" si="167"/>
        <v>#NAME?</v>
      </c>
      <c r="DB386" s="183" t="e">
        <f t="shared" si="168"/>
        <v>#NAME?</v>
      </c>
      <c r="DF386" s="180" t="e">
        <f t="shared" si="197"/>
        <v>#NAME?</v>
      </c>
    </row>
    <row r="387" spans="1:110">
      <c r="A387" s="73" t="s">
        <v>6</v>
      </c>
      <c r="B387" s="60" t="s">
        <v>1012</v>
      </c>
      <c r="C387" s="61" t="s">
        <v>1013</v>
      </c>
      <c r="D387" s="62">
        <v>32834</v>
      </c>
      <c r="E387" s="64">
        <v>0</v>
      </c>
      <c r="F387" s="65">
        <v>42380</v>
      </c>
      <c r="G387" s="66" t="s">
        <v>583</v>
      </c>
      <c r="H387" s="66" t="s">
        <v>137</v>
      </c>
      <c r="I387" s="67" t="s">
        <v>122</v>
      </c>
      <c r="J387" s="67" t="s">
        <v>119</v>
      </c>
      <c r="K387" s="67">
        <v>0</v>
      </c>
      <c r="L387" s="67" t="s">
        <v>117</v>
      </c>
      <c r="M387" s="67">
        <v>1</v>
      </c>
      <c r="N387" s="67"/>
      <c r="O387" s="68" t="s">
        <v>118</v>
      </c>
      <c r="P387" s="69" t="s">
        <v>119</v>
      </c>
      <c r="Q387" s="69"/>
      <c r="R387" s="70">
        <v>0</v>
      </c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S387" s="70"/>
      <c r="AT387" s="70"/>
      <c r="AU387" s="70"/>
      <c r="AV387" s="70"/>
      <c r="AW387" s="70"/>
      <c r="AX387" s="70"/>
      <c r="AY387" s="70"/>
      <c r="AZ387" s="70"/>
      <c r="BA387" s="70"/>
      <c r="BB387" s="155">
        <f t="shared" si="174"/>
        <v>12</v>
      </c>
      <c r="BC387" s="156">
        <v>12</v>
      </c>
      <c r="BD387" s="157">
        <f t="shared" si="175"/>
        <v>0</v>
      </c>
      <c r="BE387" s="155">
        <f t="shared" si="176"/>
        <v>0</v>
      </c>
      <c r="BF387" s="157">
        <f t="shared" si="177"/>
        <v>0</v>
      </c>
      <c r="BG387" s="155">
        <f t="shared" si="178"/>
        <v>0</v>
      </c>
      <c r="BH387" s="155"/>
      <c r="BI387" s="157">
        <f t="shared" si="169"/>
        <v>96</v>
      </c>
      <c r="BJ387" s="157"/>
      <c r="BK387" s="157"/>
      <c r="BL387" s="157"/>
      <c r="BM387" s="161" t="e">
        <v>#NAME?</v>
      </c>
      <c r="BN387" s="162" t="e">
        <f t="shared" si="179"/>
        <v>#NAME?</v>
      </c>
      <c r="BO387" s="163">
        <f t="shared" si="180"/>
        <v>0</v>
      </c>
      <c r="BP387" s="164" t="e">
        <f t="shared" si="181"/>
        <v>#NAME?</v>
      </c>
      <c r="BQ387" s="165" t="e">
        <v>#NAME?</v>
      </c>
      <c r="BR387" s="166"/>
      <c r="BS387" s="167" t="str">
        <f t="shared" si="182"/>
        <v xml:space="preserve"> </v>
      </c>
      <c r="BT387" s="168" t="str">
        <f t="shared" si="183"/>
        <v/>
      </c>
      <c r="BU387" s="168" t="str">
        <f t="shared" si="170"/>
        <v/>
      </c>
      <c r="BV387" s="168" t="str">
        <f t="shared" si="171"/>
        <v/>
      </c>
      <c r="BW387" s="169" t="str">
        <f t="shared" si="172"/>
        <v/>
      </c>
      <c r="BX387" s="165" t="e">
        <v>#NAME?</v>
      </c>
      <c r="BY387" s="157"/>
      <c r="BZ387" s="170" t="e">
        <v>#NAME?</v>
      </c>
      <c r="CA387" s="170" t="e">
        <v>#NAME?</v>
      </c>
      <c r="CB387" s="157"/>
      <c r="CC387" s="170" t="e">
        <v>#NAME?</v>
      </c>
      <c r="CD387" s="171" t="e">
        <f t="shared" si="184"/>
        <v>#NAME?</v>
      </c>
      <c r="CE387" s="157" t="e">
        <f t="shared" si="185"/>
        <v>#NAME?</v>
      </c>
      <c r="CF387" s="165" t="e">
        <f t="shared" si="186"/>
        <v>#NAME?</v>
      </c>
      <c r="CG387" s="172" t="e">
        <v>#NAME?</v>
      </c>
      <c r="CH387" s="172" t="e">
        <v>#NAME?</v>
      </c>
      <c r="CI387" s="173" t="e">
        <v>#NAME?</v>
      </c>
      <c r="CJ387" s="173"/>
      <c r="CK387" s="172" t="e">
        <v>#NAME?</v>
      </c>
      <c r="CL387" s="172" t="e">
        <v>#NAME?</v>
      </c>
      <c r="CM387" s="173" t="e">
        <f t="shared" si="199"/>
        <v>#NAME?</v>
      </c>
      <c r="CN387" s="172">
        <f t="shared" si="188"/>
        <v>16</v>
      </c>
      <c r="CO387" s="173">
        <f t="shared" si="173"/>
        <v>0</v>
      </c>
      <c r="CP387" s="174">
        <f t="shared" si="189"/>
        <v>5</v>
      </c>
      <c r="CQ387" s="172" t="e">
        <f t="shared" si="198"/>
        <v>#NAME?</v>
      </c>
      <c r="CR387" s="173"/>
      <c r="CS387" s="175" t="e">
        <f t="shared" si="190"/>
        <v>#NAME?</v>
      </c>
      <c r="CT387" s="173" t="e">
        <f t="shared" si="191"/>
        <v>#NAME?</v>
      </c>
      <c r="CU387" s="173" t="e">
        <f t="shared" si="192"/>
        <v>#NAME?</v>
      </c>
      <c r="CV387" s="172" t="e">
        <f t="shared" si="193"/>
        <v>#NAME?</v>
      </c>
      <c r="CW387" s="173" t="e">
        <v>#NAME?</v>
      </c>
      <c r="CX387" s="173" t="e">
        <f t="shared" si="194"/>
        <v>#NAME?</v>
      </c>
      <c r="CY387" s="176">
        <f t="shared" si="195"/>
        <v>0</v>
      </c>
      <c r="CZ387" s="181" t="e">
        <f t="shared" si="166"/>
        <v>#NAME?</v>
      </c>
      <c r="DA387" s="182" t="e">
        <f t="shared" si="167"/>
        <v>#NAME?</v>
      </c>
      <c r="DB387" s="183" t="e">
        <f t="shared" si="168"/>
        <v>#NAME?</v>
      </c>
      <c r="DF387" s="180" t="e">
        <f t="shared" si="197"/>
        <v>#NAME?</v>
      </c>
    </row>
    <row r="388" spans="1:110">
      <c r="A388" s="73" t="s">
        <v>6</v>
      </c>
      <c r="B388" s="60" t="s">
        <v>1014</v>
      </c>
      <c r="C388" s="61" t="s">
        <v>1015</v>
      </c>
      <c r="D388" s="62">
        <v>26781</v>
      </c>
      <c r="E388" s="64">
        <v>0</v>
      </c>
      <c r="F388" s="65">
        <v>42380</v>
      </c>
      <c r="G388" s="66" t="s">
        <v>583</v>
      </c>
      <c r="H388" s="66" t="s">
        <v>137</v>
      </c>
      <c r="I388" s="67" t="s">
        <v>114</v>
      </c>
      <c r="J388" s="67" t="s">
        <v>115</v>
      </c>
      <c r="K388" s="67" t="s">
        <v>1016</v>
      </c>
      <c r="L388" s="67" t="s">
        <v>117</v>
      </c>
      <c r="M388" s="67">
        <v>1</v>
      </c>
      <c r="N388" s="67"/>
      <c r="O388" s="68" t="s">
        <v>118</v>
      </c>
      <c r="P388" s="69" t="s">
        <v>119</v>
      </c>
      <c r="Q388" s="69"/>
      <c r="R388" s="70">
        <v>0</v>
      </c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S388" s="70"/>
      <c r="AT388" s="70"/>
      <c r="AU388" s="70"/>
      <c r="AV388" s="70"/>
      <c r="AW388" s="70"/>
      <c r="AX388" s="70"/>
      <c r="AY388" s="70"/>
      <c r="AZ388" s="70"/>
      <c r="BA388" s="70"/>
      <c r="BB388" s="155">
        <f t="shared" si="174"/>
        <v>12</v>
      </c>
      <c r="BC388" s="156">
        <v>12</v>
      </c>
      <c r="BD388" s="157">
        <f t="shared" si="175"/>
        <v>0</v>
      </c>
      <c r="BE388" s="155">
        <f t="shared" si="176"/>
        <v>0</v>
      </c>
      <c r="BF388" s="157">
        <f t="shared" si="177"/>
        <v>0</v>
      </c>
      <c r="BG388" s="155">
        <f t="shared" si="178"/>
        <v>0</v>
      </c>
      <c r="BH388" s="155"/>
      <c r="BI388" s="157">
        <f t="shared" si="169"/>
        <v>96</v>
      </c>
      <c r="BJ388" s="157"/>
      <c r="BK388" s="157"/>
      <c r="BL388" s="157"/>
      <c r="BM388" s="161" t="e">
        <v>#NAME?</v>
      </c>
      <c r="BN388" s="162" t="e">
        <f t="shared" si="179"/>
        <v>#NAME?</v>
      </c>
      <c r="BO388" s="163">
        <f t="shared" si="180"/>
        <v>0</v>
      </c>
      <c r="BP388" s="164" t="e">
        <f t="shared" si="181"/>
        <v>#NAME?</v>
      </c>
      <c r="BQ388" s="165" t="e">
        <v>#NAME?</v>
      </c>
      <c r="BR388" s="166"/>
      <c r="BS388" s="167" t="str">
        <f t="shared" si="182"/>
        <v xml:space="preserve"> </v>
      </c>
      <c r="BT388" s="168" t="str">
        <f t="shared" si="183"/>
        <v/>
      </c>
      <c r="BU388" s="168" t="str">
        <f t="shared" si="170"/>
        <v/>
      </c>
      <c r="BV388" s="168" t="str">
        <f t="shared" si="171"/>
        <v/>
      </c>
      <c r="BW388" s="169" t="str">
        <f t="shared" si="172"/>
        <v/>
      </c>
      <c r="BX388" s="165" t="e">
        <v>#NAME?</v>
      </c>
      <c r="BY388" s="157"/>
      <c r="BZ388" s="170" t="e">
        <v>#NAME?</v>
      </c>
      <c r="CA388" s="170" t="e">
        <v>#NAME?</v>
      </c>
      <c r="CB388" s="157"/>
      <c r="CC388" s="170" t="e">
        <v>#NAME?</v>
      </c>
      <c r="CD388" s="171" t="e">
        <f t="shared" si="184"/>
        <v>#NAME?</v>
      </c>
      <c r="CE388" s="157" t="e">
        <f t="shared" si="185"/>
        <v>#NAME?</v>
      </c>
      <c r="CF388" s="165" t="e">
        <f t="shared" si="186"/>
        <v>#NAME?</v>
      </c>
      <c r="CG388" s="172" t="e">
        <v>#NAME?</v>
      </c>
      <c r="CH388" s="172" t="e">
        <v>#NAME?</v>
      </c>
      <c r="CI388" s="173" t="e">
        <v>#NAME?</v>
      </c>
      <c r="CJ388" s="173"/>
      <c r="CK388" s="172" t="e">
        <v>#NAME?</v>
      </c>
      <c r="CL388" s="172" t="e">
        <v>#NAME?</v>
      </c>
      <c r="CM388" s="173" t="e">
        <f t="shared" si="199"/>
        <v>#NAME?</v>
      </c>
      <c r="CN388" s="172">
        <f t="shared" si="188"/>
        <v>16</v>
      </c>
      <c r="CO388" s="173">
        <f t="shared" si="173"/>
        <v>0</v>
      </c>
      <c r="CP388" s="174">
        <f t="shared" si="189"/>
        <v>5</v>
      </c>
      <c r="CQ388" s="172" t="e">
        <f t="shared" si="198"/>
        <v>#NAME?</v>
      </c>
      <c r="CR388" s="173"/>
      <c r="CS388" s="175" t="e">
        <f t="shared" si="190"/>
        <v>#NAME?</v>
      </c>
      <c r="CT388" s="173" t="e">
        <f t="shared" si="191"/>
        <v>#NAME?</v>
      </c>
      <c r="CU388" s="173" t="e">
        <f t="shared" si="192"/>
        <v>#NAME?</v>
      </c>
      <c r="CV388" s="172" t="e">
        <f t="shared" si="193"/>
        <v>#NAME?</v>
      </c>
      <c r="CW388" s="173" t="e">
        <v>#NAME?</v>
      </c>
      <c r="CX388" s="173" t="e">
        <f t="shared" si="194"/>
        <v>#NAME?</v>
      </c>
      <c r="CY388" s="176">
        <f t="shared" si="195"/>
        <v>0</v>
      </c>
      <c r="CZ388" s="181" t="e">
        <f t="shared" si="166"/>
        <v>#NAME?</v>
      </c>
      <c r="DA388" s="182" t="e">
        <f t="shared" si="167"/>
        <v>#NAME?</v>
      </c>
      <c r="DB388" s="183" t="e">
        <f t="shared" si="168"/>
        <v>#NAME?</v>
      </c>
      <c r="DF388" s="180" t="e">
        <f t="shared" si="197"/>
        <v>#NAME?</v>
      </c>
    </row>
    <row r="389" spans="1:110">
      <c r="A389" s="73" t="s">
        <v>6</v>
      </c>
      <c r="B389" s="60" t="s">
        <v>1017</v>
      </c>
      <c r="C389" s="61" t="s">
        <v>1018</v>
      </c>
      <c r="D389" s="62">
        <v>30117</v>
      </c>
      <c r="E389" s="64">
        <v>0</v>
      </c>
      <c r="F389" s="65">
        <v>42380</v>
      </c>
      <c r="G389" s="66" t="s">
        <v>583</v>
      </c>
      <c r="H389" s="66" t="s">
        <v>137</v>
      </c>
      <c r="I389" s="67" t="s">
        <v>122</v>
      </c>
      <c r="J389" s="67" t="s">
        <v>119</v>
      </c>
      <c r="K389" s="67">
        <v>0</v>
      </c>
      <c r="L389" s="67" t="s">
        <v>117</v>
      </c>
      <c r="M389" s="67">
        <v>1</v>
      </c>
      <c r="N389" s="67"/>
      <c r="O389" s="68" t="s">
        <v>118</v>
      </c>
      <c r="P389" s="69" t="s">
        <v>119</v>
      </c>
      <c r="Q389" s="69"/>
      <c r="R389" s="70">
        <v>0</v>
      </c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S389" s="70"/>
      <c r="AT389" s="70"/>
      <c r="AU389" s="70"/>
      <c r="AV389" s="70"/>
      <c r="AW389" s="70"/>
      <c r="AX389" s="70"/>
      <c r="AY389" s="70"/>
      <c r="AZ389" s="70"/>
      <c r="BA389" s="70"/>
      <c r="BB389" s="155">
        <f t="shared" si="174"/>
        <v>12</v>
      </c>
      <c r="BC389" s="156">
        <v>12</v>
      </c>
      <c r="BD389" s="157">
        <f t="shared" si="175"/>
        <v>0</v>
      </c>
      <c r="BE389" s="155">
        <f t="shared" si="176"/>
        <v>0</v>
      </c>
      <c r="BF389" s="157">
        <f t="shared" si="177"/>
        <v>0</v>
      </c>
      <c r="BG389" s="155">
        <f t="shared" si="178"/>
        <v>0</v>
      </c>
      <c r="BH389" s="155"/>
      <c r="BI389" s="157">
        <f t="shared" si="169"/>
        <v>96</v>
      </c>
      <c r="BJ389" s="157"/>
      <c r="BK389" s="157"/>
      <c r="BL389" s="157"/>
      <c r="BM389" s="161" t="e">
        <v>#NAME?</v>
      </c>
      <c r="BN389" s="162" t="e">
        <f t="shared" si="179"/>
        <v>#NAME?</v>
      </c>
      <c r="BO389" s="163">
        <f t="shared" si="180"/>
        <v>0</v>
      </c>
      <c r="BP389" s="164" t="e">
        <f t="shared" si="181"/>
        <v>#NAME?</v>
      </c>
      <c r="BQ389" s="165" t="e">
        <v>#NAME?</v>
      </c>
      <c r="BR389" s="166"/>
      <c r="BS389" s="167" t="str">
        <f t="shared" si="182"/>
        <v xml:space="preserve"> </v>
      </c>
      <c r="BT389" s="168" t="str">
        <f t="shared" si="183"/>
        <v/>
      </c>
      <c r="BU389" s="168" t="str">
        <f t="shared" si="170"/>
        <v/>
      </c>
      <c r="BV389" s="168" t="str">
        <f t="shared" si="171"/>
        <v/>
      </c>
      <c r="BW389" s="169" t="str">
        <f t="shared" si="172"/>
        <v/>
      </c>
      <c r="BX389" s="165" t="e">
        <v>#NAME?</v>
      </c>
      <c r="BY389" s="157"/>
      <c r="BZ389" s="170" t="e">
        <v>#NAME?</v>
      </c>
      <c r="CA389" s="170" t="e">
        <v>#NAME?</v>
      </c>
      <c r="CB389" s="157"/>
      <c r="CC389" s="170" t="e">
        <v>#NAME?</v>
      </c>
      <c r="CD389" s="171" t="e">
        <f t="shared" si="184"/>
        <v>#NAME?</v>
      </c>
      <c r="CE389" s="157" t="e">
        <f t="shared" si="185"/>
        <v>#NAME?</v>
      </c>
      <c r="CF389" s="165" t="e">
        <f t="shared" si="186"/>
        <v>#NAME?</v>
      </c>
      <c r="CG389" s="172" t="e">
        <v>#NAME?</v>
      </c>
      <c r="CH389" s="172" t="e">
        <v>#NAME?</v>
      </c>
      <c r="CI389" s="173" t="e">
        <v>#NAME?</v>
      </c>
      <c r="CJ389" s="173"/>
      <c r="CK389" s="172" t="e">
        <v>#NAME?</v>
      </c>
      <c r="CL389" s="172" t="e">
        <v>#NAME?</v>
      </c>
      <c r="CM389" s="173" t="e">
        <f t="shared" si="199"/>
        <v>#NAME?</v>
      </c>
      <c r="CN389" s="172">
        <f t="shared" si="188"/>
        <v>16</v>
      </c>
      <c r="CO389" s="173">
        <f t="shared" si="173"/>
        <v>0</v>
      </c>
      <c r="CP389" s="174">
        <f t="shared" si="189"/>
        <v>5</v>
      </c>
      <c r="CQ389" s="172" t="e">
        <f t="shared" si="198"/>
        <v>#NAME?</v>
      </c>
      <c r="CR389" s="173"/>
      <c r="CS389" s="175" t="e">
        <f t="shared" si="190"/>
        <v>#NAME?</v>
      </c>
      <c r="CT389" s="173" t="e">
        <f t="shared" si="191"/>
        <v>#NAME?</v>
      </c>
      <c r="CU389" s="173" t="e">
        <f t="shared" si="192"/>
        <v>#NAME?</v>
      </c>
      <c r="CV389" s="172" t="e">
        <f t="shared" si="193"/>
        <v>#NAME?</v>
      </c>
      <c r="CW389" s="173" t="e">
        <v>#NAME?</v>
      </c>
      <c r="CX389" s="173" t="e">
        <f t="shared" si="194"/>
        <v>#NAME?</v>
      </c>
      <c r="CY389" s="176">
        <f t="shared" si="195"/>
        <v>0</v>
      </c>
      <c r="CZ389" s="181" t="e">
        <f t="shared" si="166"/>
        <v>#NAME?</v>
      </c>
      <c r="DA389" s="182" t="e">
        <f t="shared" si="167"/>
        <v>#NAME?</v>
      </c>
      <c r="DB389" s="183" t="e">
        <f t="shared" si="168"/>
        <v>#NAME?</v>
      </c>
      <c r="DF389" s="180" t="e">
        <f t="shared" si="197"/>
        <v>#NAME?</v>
      </c>
    </row>
    <row r="390" spans="1:110">
      <c r="A390" s="73" t="s">
        <v>6</v>
      </c>
      <c r="B390" s="60" t="s">
        <v>1019</v>
      </c>
      <c r="C390" s="61" t="s">
        <v>1020</v>
      </c>
      <c r="D390" s="62">
        <v>30898</v>
      </c>
      <c r="E390" s="64">
        <v>0</v>
      </c>
      <c r="F390" s="65">
        <v>42380</v>
      </c>
      <c r="G390" s="66" t="s">
        <v>583</v>
      </c>
      <c r="H390" s="66" t="s">
        <v>137</v>
      </c>
      <c r="I390" s="67" t="s">
        <v>122</v>
      </c>
      <c r="J390" s="67" t="s">
        <v>119</v>
      </c>
      <c r="K390" s="67">
        <v>0</v>
      </c>
      <c r="L390" s="67" t="s">
        <v>117</v>
      </c>
      <c r="M390" s="67">
        <v>1</v>
      </c>
      <c r="N390" s="67"/>
      <c r="O390" s="68" t="s">
        <v>118</v>
      </c>
      <c r="P390" s="69" t="s">
        <v>119</v>
      </c>
      <c r="Q390" s="69"/>
      <c r="R390" s="70">
        <v>0</v>
      </c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S390" s="70"/>
      <c r="AT390" s="70"/>
      <c r="AU390" s="70"/>
      <c r="AV390" s="70"/>
      <c r="AW390" s="70"/>
      <c r="AX390" s="70"/>
      <c r="AY390" s="70"/>
      <c r="AZ390" s="70"/>
      <c r="BA390" s="70"/>
      <c r="BB390" s="155">
        <f t="shared" si="174"/>
        <v>18</v>
      </c>
      <c r="BC390" s="156">
        <v>18</v>
      </c>
      <c r="BD390" s="157">
        <f t="shared" si="175"/>
        <v>0</v>
      </c>
      <c r="BE390" s="155">
        <f t="shared" si="176"/>
        <v>0</v>
      </c>
      <c r="BF390" s="157">
        <f t="shared" si="177"/>
        <v>0</v>
      </c>
      <c r="BG390" s="155">
        <f t="shared" si="178"/>
        <v>0</v>
      </c>
      <c r="BH390" s="155"/>
      <c r="BI390" s="157">
        <f t="shared" si="169"/>
        <v>144</v>
      </c>
      <c r="BJ390" s="157"/>
      <c r="BK390" s="157"/>
      <c r="BL390" s="157"/>
      <c r="BM390" s="161" t="e">
        <v>#NAME?</v>
      </c>
      <c r="BN390" s="162" t="e">
        <f t="shared" si="179"/>
        <v>#NAME?</v>
      </c>
      <c r="BO390" s="163">
        <f t="shared" si="180"/>
        <v>0</v>
      </c>
      <c r="BP390" s="164" t="e">
        <f t="shared" si="181"/>
        <v>#NAME?</v>
      </c>
      <c r="BQ390" s="165" t="e">
        <v>#NAME?</v>
      </c>
      <c r="BR390" s="166"/>
      <c r="BS390" s="167" t="str">
        <f t="shared" si="182"/>
        <v xml:space="preserve"> </v>
      </c>
      <c r="BT390" s="168" t="str">
        <f t="shared" si="183"/>
        <v/>
      </c>
      <c r="BU390" s="168" t="str">
        <f t="shared" si="170"/>
        <v/>
      </c>
      <c r="BV390" s="168" t="str">
        <f t="shared" si="171"/>
        <v/>
      </c>
      <c r="BW390" s="169" t="str">
        <f t="shared" si="172"/>
        <v/>
      </c>
      <c r="BX390" s="165" t="e">
        <v>#NAME?</v>
      </c>
      <c r="BY390" s="157"/>
      <c r="BZ390" s="170" t="e">
        <v>#NAME?</v>
      </c>
      <c r="CA390" s="170" t="e">
        <v>#NAME?</v>
      </c>
      <c r="CB390" s="157"/>
      <c r="CC390" s="170" t="e">
        <v>#NAME?</v>
      </c>
      <c r="CD390" s="171" t="e">
        <f t="shared" si="184"/>
        <v>#NAME?</v>
      </c>
      <c r="CE390" s="157" t="e">
        <f t="shared" si="185"/>
        <v>#NAME?</v>
      </c>
      <c r="CF390" s="165" t="e">
        <f t="shared" si="186"/>
        <v>#NAME?</v>
      </c>
      <c r="CG390" s="172" t="e">
        <v>#NAME?</v>
      </c>
      <c r="CH390" s="172" t="e">
        <v>#NAME?</v>
      </c>
      <c r="CI390" s="173" t="e">
        <v>#NAME?</v>
      </c>
      <c r="CJ390" s="173"/>
      <c r="CK390" s="172" t="e">
        <v>#NAME?</v>
      </c>
      <c r="CL390" s="172" t="e">
        <v>#NAME?</v>
      </c>
      <c r="CM390" s="173" t="e">
        <f t="shared" si="199"/>
        <v>#NAME?</v>
      </c>
      <c r="CN390" s="172">
        <f t="shared" si="188"/>
        <v>24</v>
      </c>
      <c r="CO390" s="173">
        <f t="shared" si="173"/>
        <v>0</v>
      </c>
      <c r="CP390" s="174">
        <f t="shared" si="189"/>
        <v>5</v>
      </c>
      <c r="CQ390" s="172" t="e">
        <f t="shared" si="198"/>
        <v>#NAME?</v>
      </c>
      <c r="CR390" s="173"/>
      <c r="CS390" s="175" t="e">
        <f t="shared" si="190"/>
        <v>#NAME?</v>
      </c>
      <c r="CT390" s="173" t="e">
        <f t="shared" si="191"/>
        <v>#NAME?</v>
      </c>
      <c r="CU390" s="173" t="e">
        <f t="shared" si="192"/>
        <v>#NAME?</v>
      </c>
      <c r="CV390" s="172" t="e">
        <f t="shared" si="193"/>
        <v>#NAME?</v>
      </c>
      <c r="CW390" s="173" t="e">
        <v>#NAME?</v>
      </c>
      <c r="CX390" s="173" t="e">
        <f t="shared" si="194"/>
        <v>#NAME?</v>
      </c>
      <c r="CY390" s="176">
        <f t="shared" si="195"/>
        <v>0</v>
      </c>
      <c r="CZ390" s="181" t="e">
        <f t="shared" si="166"/>
        <v>#NAME?</v>
      </c>
      <c r="DA390" s="182" t="e">
        <f t="shared" si="167"/>
        <v>#NAME?</v>
      </c>
      <c r="DB390" s="183" t="e">
        <f t="shared" si="168"/>
        <v>#NAME?</v>
      </c>
      <c r="DF390" s="180" t="e">
        <f t="shared" si="197"/>
        <v>#NAME?</v>
      </c>
    </row>
    <row r="391" spans="1:110">
      <c r="A391" s="73" t="s">
        <v>6</v>
      </c>
      <c r="B391" s="60" t="s">
        <v>1021</v>
      </c>
      <c r="C391" s="61" t="s">
        <v>1022</v>
      </c>
      <c r="D391" s="62">
        <v>28027</v>
      </c>
      <c r="E391" s="64">
        <v>0</v>
      </c>
      <c r="F391" s="65">
        <v>42380</v>
      </c>
      <c r="G391" s="66" t="s">
        <v>583</v>
      </c>
      <c r="H391" s="66" t="s">
        <v>137</v>
      </c>
      <c r="I391" s="67" t="s">
        <v>122</v>
      </c>
      <c r="J391" s="67" t="s">
        <v>119</v>
      </c>
      <c r="K391" s="67">
        <v>0</v>
      </c>
      <c r="L391" s="67" t="s">
        <v>117</v>
      </c>
      <c r="M391" s="67">
        <v>1</v>
      </c>
      <c r="N391" s="67"/>
      <c r="O391" s="68" t="s">
        <v>118</v>
      </c>
      <c r="P391" s="69" t="s">
        <v>119</v>
      </c>
      <c r="Q391" s="69"/>
      <c r="R391" s="70">
        <v>0</v>
      </c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70"/>
      <c r="AV391" s="70"/>
      <c r="AW391" s="70"/>
      <c r="AX391" s="70"/>
      <c r="AY391" s="70"/>
      <c r="AZ391" s="70"/>
      <c r="BA391" s="70"/>
      <c r="BB391" s="155">
        <f t="shared" si="174"/>
        <v>12</v>
      </c>
      <c r="BC391" s="156">
        <v>12</v>
      </c>
      <c r="BD391" s="157">
        <f t="shared" si="175"/>
        <v>0</v>
      </c>
      <c r="BE391" s="155">
        <f t="shared" si="176"/>
        <v>0</v>
      </c>
      <c r="BF391" s="157">
        <f t="shared" si="177"/>
        <v>0</v>
      </c>
      <c r="BG391" s="155">
        <f t="shared" si="178"/>
        <v>0</v>
      </c>
      <c r="BH391" s="155"/>
      <c r="BI391" s="157">
        <f t="shared" si="169"/>
        <v>96</v>
      </c>
      <c r="BJ391" s="157"/>
      <c r="BK391" s="157"/>
      <c r="BL391" s="157"/>
      <c r="BM391" s="161" t="e">
        <v>#NAME?</v>
      </c>
      <c r="BN391" s="162" t="e">
        <f t="shared" si="179"/>
        <v>#NAME?</v>
      </c>
      <c r="BO391" s="163">
        <f t="shared" si="180"/>
        <v>0</v>
      </c>
      <c r="BP391" s="164" t="e">
        <f t="shared" si="181"/>
        <v>#NAME?</v>
      </c>
      <c r="BQ391" s="165" t="e">
        <v>#NAME?</v>
      </c>
      <c r="BR391" s="166"/>
      <c r="BS391" s="167" t="str">
        <f t="shared" si="182"/>
        <v xml:space="preserve"> </v>
      </c>
      <c r="BT391" s="168" t="str">
        <f t="shared" si="183"/>
        <v/>
      </c>
      <c r="BU391" s="168" t="str">
        <f t="shared" si="170"/>
        <v/>
      </c>
      <c r="BV391" s="168" t="str">
        <f t="shared" si="171"/>
        <v/>
      </c>
      <c r="BW391" s="169" t="str">
        <f t="shared" si="172"/>
        <v/>
      </c>
      <c r="BX391" s="165" t="e">
        <v>#NAME?</v>
      </c>
      <c r="BY391" s="157"/>
      <c r="BZ391" s="170" t="e">
        <v>#NAME?</v>
      </c>
      <c r="CA391" s="170" t="e">
        <v>#NAME?</v>
      </c>
      <c r="CB391" s="157"/>
      <c r="CC391" s="170" t="e">
        <v>#NAME?</v>
      </c>
      <c r="CD391" s="171" t="e">
        <f t="shared" si="184"/>
        <v>#NAME?</v>
      </c>
      <c r="CE391" s="157" t="e">
        <f t="shared" si="185"/>
        <v>#NAME?</v>
      </c>
      <c r="CF391" s="165" t="e">
        <f t="shared" si="186"/>
        <v>#NAME?</v>
      </c>
      <c r="CG391" s="172" t="e">
        <v>#NAME?</v>
      </c>
      <c r="CH391" s="172" t="e">
        <v>#NAME?</v>
      </c>
      <c r="CI391" s="173" t="e">
        <v>#NAME?</v>
      </c>
      <c r="CJ391" s="173"/>
      <c r="CK391" s="172" t="e">
        <v>#NAME?</v>
      </c>
      <c r="CL391" s="172" t="e">
        <v>#NAME?</v>
      </c>
      <c r="CM391" s="173" t="e">
        <f t="shared" si="199"/>
        <v>#NAME?</v>
      </c>
      <c r="CN391" s="172">
        <f t="shared" si="188"/>
        <v>16</v>
      </c>
      <c r="CO391" s="173">
        <f t="shared" si="173"/>
        <v>0</v>
      </c>
      <c r="CP391" s="174">
        <f t="shared" si="189"/>
        <v>5</v>
      </c>
      <c r="CQ391" s="172" t="e">
        <f t="shared" si="198"/>
        <v>#NAME?</v>
      </c>
      <c r="CR391" s="173"/>
      <c r="CS391" s="175" t="e">
        <f t="shared" si="190"/>
        <v>#NAME?</v>
      </c>
      <c r="CT391" s="173" t="e">
        <f t="shared" si="191"/>
        <v>#NAME?</v>
      </c>
      <c r="CU391" s="173" t="e">
        <f t="shared" si="192"/>
        <v>#NAME?</v>
      </c>
      <c r="CV391" s="172" t="e">
        <f t="shared" si="193"/>
        <v>#NAME?</v>
      </c>
      <c r="CW391" s="173" t="e">
        <v>#NAME?</v>
      </c>
      <c r="CX391" s="173" t="e">
        <f t="shared" si="194"/>
        <v>#NAME?</v>
      </c>
      <c r="CY391" s="176">
        <f t="shared" si="195"/>
        <v>0</v>
      </c>
      <c r="CZ391" s="181" t="e">
        <f t="shared" si="166"/>
        <v>#NAME?</v>
      </c>
      <c r="DA391" s="182" t="e">
        <f t="shared" si="167"/>
        <v>#NAME?</v>
      </c>
      <c r="DB391" s="183" t="e">
        <f t="shared" si="168"/>
        <v>#NAME?</v>
      </c>
      <c r="DF391" s="180" t="e">
        <f t="shared" si="197"/>
        <v>#NAME?</v>
      </c>
    </row>
    <row r="392" spans="1:110">
      <c r="A392" s="73" t="s">
        <v>6</v>
      </c>
      <c r="B392" s="60" t="s">
        <v>1023</v>
      </c>
      <c r="C392" s="61" t="s">
        <v>1024</v>
      </c>
      <c r="D392" s="62">
        <v>24285</v>
      </c>
      <c r="E392" s="64">
        <v>0</v>
      </c>
      <c r="F392" s="65">
        <v>42380</v>
      </c>
      <c r="G392" s="66" t="s">
        <v>583</v>
      </c>
      <c r="H392" s="66" t="s">
        <v>137</v>
      </c>
      <c r="I392" s="67" t="s">
        <v>122</v>
      </c>
      <c r="J392" s="67" t="s">
        <v>119</v>
      </c>
      <c r="K392" s="67">
        <v>0</v>
      </c>
      <c r="L392" s="67" t="s">
        <v>117</v>
      </c>
      <c r="M392" s="67">
        <v>1</v>
      </c>
      <c r="N392" s="67"/>
      <c r="O392" s="68" t="s">
        <v>118</v>
      </c>
      <c r="P392" s="69" t="s">
        <v>119</v>
      </c>
      <c r="Q392" s="69"/>
      <c r="R392" s="70">
        <v>0</v>
      </c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S392" s="70"/>
      <c r="AT392" s="70"/>
      <c r="AU392" s="70"/>
      <c r="AV392" s="70"/>
      <c r="AW392" s="70"/>
      <c r="AX392" s="70"/>
      <c r="AY392" s="70"/>
      <c r="AZ392" s="70"/>
      <c r="BA392" s="70"/>
      <c r="BB392" s="155">
        <f t="shared" si="174"/>
        <v>18</v>
      </c>
      <c r="BC392" s="156">
        <v>18</v>
      </c>
      <c r="BD392" s="157">
        <f t="shared" si="175"/>
        <v>0</v>
      </c>
      <c r="BE392" s="155">
        <f t="shared" si="176"/>
        <v>0</v>
      </c>
      <c r="BF392" s="157">
        <f t="shared" si="177"/>
        <v>0</v>
      </c>
      <c r="BG392" s="155">
        <f t="shared" si="178"/>
        <v>0</v>
      </c>
      <c r="BH392" s="155"/>
      <c r="BI392" s="157">
        <f t="shared" si="169"/>
        <v>144</v>
      </c>
      <c r="BJ392" s="157"/>
      <c r="BK392" s="157"/>
      <c r="BL392" s="157"/>
      <c r="BM392" s="161" t="e">
        <v>#NAME?</v>
      </c>
      <c r="BN392" s="162" t="e">
        <f t="shared" si="179"/>
        <v>#NAME?</v>
      </c>
      <c r="BO392" s="163">
        <f t="shared" si="180"/>
        <v>0</v>
      </c>
      <c r="BP392" s="164" t="e">
        <f t="shared" si="181"/>
        <v>#NAME?</v>
      </c>
      <c r="BQ392" s="165" t="e">
        <v>#NAME?</v>
      </c>
      <c r="BR392" s="166"/>
      <c r="BS392" s="167" t="str">
        <f t="shared" si="182"/>
        <v xml:space="preserve"> </v>
      </c>
      <c r="BT392" s="168" t="str">
        <f t="shared" si="183"/>
        <v/>
      </c>
      <c r="BU392" s="168" t="str">
        <f t="shared" si="170"/>
        <v/>
      </c>
      <c r="BV392" s="168" t="str">
        <f t="shared" si="171"/>
        <v/>
      </c>
      <c r="BW392" s="169" t="str">
        <f t="shared" si="172"/>
        <v/>
      </c>
      <c r="BX392" s="165" t="e">
        <v>#NAME?</v>
      </c>
      <c r="BY392" s="157"/>
      <c r="BZ392" s="170" t="e">
        <v>#NAME?</v>
      </c>
      <c r="CA392" s="170" t="e">
        <v>#NAME?</v>
      </c>
      <c r="CB392" s="157"/>
      <c r="CC392" s="170" t="e">
        <v>#NAME?</v>
      </c>
      <c r="CD392" s="171" t="e">
        <f t="shared" si="184"/>
        <v>#NAME?</v>
      </c>
      <c r="CE392" s="157" t="e">
        <f t="shared" si="185"/>
        <v>#NAME?</v>
      </c>
      <c r="CF392" s="165" t="e">
        <f t="shared" si="186"/>
        <v>#NAME?</v>
      </c>
      <c r="CG392" s="172" t="e">
        <v>#NAME?</v>
      </c>
      <c r="CH392" s="172" t="e">
        <v>#NAME?</v>
      </c>
      <c r="CI392" s="173" t="e">
        <v>#NAME?</v>
      </c>
      <c r="CJ392" s="173"/>
      <c r="CK392" s="172" t="e">
        <v>#NAME?</v>
      </c>
      <c r="CL392" s="172" t="e">
        <v>#NAME?</v>
      </c>
      <c r="CM392" s="173" t="e">
        <f t="shared" si="199"/>
        <v>#NAME?</v>
      </c>
      <c r="CN392" s="172">
        <f t="shared" si="188"/>
        <v>24</v>
      </c>
      <c r="CO392" s="173">
        <f t="shared" si="173"/>
        <v>0</v>
      </c>
      <c r="CP392" s="174">
        <f t="shared" si="189"/>
        <v>5</v>
      </c>
      <c r="CQ392" s="172" t="e">
        <f t="shared" si="198"/>
        <v>#NAME?</v>
      </c>
      <c r="CR392" s="173"/>
      <c r="CS392" s="175" t="e">
        <f t="shared" si="190"/>
        <v>#NAME?</v>
      </c>
      <c r="CT392" s="173" t="e">
        <f t="shared" si="191"/>
        <v>#NAME?</v>
      </c>
      <c r="CU392" s="173" t="e">
        <f t="shared" si="192"/>
        <v>#NAME?</v>
      </c>
      <c r="CV392" s="172" t="e">
        <f t="shared" si="193"/>
        <v>#NAME?</v>
      </c>
      <c r="CW392" s="173" t="e">
        <v>#NAME?</v>
      </c>
      <c r="CX392" s="173" t="e">
        <f t="shared" si="194"/>
        <v>#NAME?</v>
      </c>
      <c r="CY392" s="176">
        <f t="shared" si="195"/>
        <v>0</v>
      </c>
      <c r="CZ392" s="181" t="e">
        <f t="shared" si="166"/>
        <v>#NAME?</v>
      </c>
      <c r="DA392" s="182" t="e">
        <f t="shared" si="167"/>
        <v>#NAME?</v>
      </c>
      <c r="DB392" s="183" t="e">
        <f t="shared" si="168"/>
        <v>#NAME?</v>
      </c>
      <c r="DF392" s="180" t="e">
        <f t="shared" si="197"/>
        <v>#NAME?</v>
      </c>
    </row>
    <row r="393" spans="1:110">
      <c r="A393" s="73" t="s">
        <v>6</v>
      </c>
      <c r="B393" s="60" t="s">
        <v>1025</v>
      </c>
      <c r="C393" s="61" t="s">
        <v>1026</v>
      </c>
      <c r="D393" s="62">
        <v>28738</v>
      </c>
      <c r="E393" s="64">
        <v>0</v>
      </c>
      <c r="F393" s="65">
        <v>42380</v>
      </c>
      <c r="G393" s="66" t="s">
        <v>583</v>
      </c>
      <c r="H393" s="66" t="s">
        <v>137</v>
      </c>
      <c r="I393" s="67" t="s">
        <v>122</v>
      </c>
      <c r="J393" s="67" t="s">
        <v>119</v>
      </c>
      <c r="K393" s="67">
        <v>0</v>
      </c>
      <c r="L393" s="67" t="s">
        <v>117</v>
      </c>
      <c r="M393" s="67">
        <v>1</v>
      </c>
      <c r="N393" s="67"/>
      <c r="O393" s="68" t="s">
        <v>118</v>
      </c>
      <c r="P393" s="69" t="s">
        <v>119</v>
      </c>
      <c r="Q393" s="69"/>
      <c r="R393" s="70">
        <v>0</v>
      </c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70"/>
      <c r="AV393" s="70"/>
      <c r="AW393" s="70"/>
      <c r="AX393" s="70"/>
      <c r="AY393" s="70"/>
      <c r="AZ393" s="70"/>
      <c r="BA393" s="70"/>
      <c r="BB393" s="155">
        <f t="shared" si="174"/>
        <v>12</v>
      </c>
      <c r="BC393" s="156">
        <v>12</v>
      </c>
      <c r="BD393" s="157">
        <f t="shared" si="175"/>
        <v>0</v>
      </c>
      <c r="BE393" s="155">
        <f t="shared" si="176"/>
        <v>0</v>
      </c>
      <c r="BF393" s="157">
        <f t="shared" si="177"/>
        <v>0</v>
      </c>
      <c r="BG393" s="155">
        <f t="shared" si="178"/>
        <v>0</v>
      </c>
      <c r="BH393" s="155"/>
      <c r="BI393" s="157">
        <f t="shared" si="169"/>
        <v>96</v>
      </c>
      <c r="BJ393" s="157"/>
      <c r="BK393" s="157"/>
      <c r="BL393" s="157"/>
      <c r="BM393" s="161" t="e">
        <v>#NAME?</v>
      </c>
      <c r="BN393" s="162" t="e">
        <f t="shared" si="179"/>
        <v>#NAME?</v>
      </c>
      <c r="BO393" s="163">
        <f t="shared" si="180"/>
        <v>0</v>
      </c>
      <c r="BP393" s="164" t="e">
        <f t="shared" si="181"/>
        <v>#NAME?</v>
      </c>
      <c r="BQ393" s="165" t="e">
        <v>#NAME?</v>
      </c>
      <c r="BR393" s="166"/>
      <c r="BS393" s="167" t="str">
        <f t="shared" si="182"/>
        <v xml:space="preserve"> </v>
      </c>
      <c r="BT393" s="168" t="str">
        <f t="shared" si="183"/>
        <v/>
      </c>
      <c r="BU393" s="168" t="str">
        <f t="shared" si="170"/>
        <v/>
      </c>
      <c r="BV393" s="168" t="str">
        <f t="shared" si="171"/>
        <v/>
      </c>
      <c r="BW393" s="169" t="str">
        <f t="shared" si="172"/>
        <v/>
      </c>
      <c r="BX393" s="165" t="e">
        <v>#NAME?</v>
      </c>
      <c r="BY393" s="157"/>
      <c r="BZ393" s="170" t="e">
        <v>#NAME?</v>
      </c>
      <c r="CA393" s="170" t="e">
        <v>#NAME?</v>
      </c>
      <c r="CB393" s="157"/>
      <c r="CC393" s="170" t="e">
        <v>#NAME?</v>
      </c>
      <c r="CD393" s="171" t="e">
        <f t="shared" si="184"/>
        <v>#NAME?</v>
      </c>
      <c r="CE393" s="157" t="e">
        <f t="shared" si="185"/>
        <v>#NAME?</v>
      </c>
      <c r="CF393" s="165" t="e">
        <f t="shared" si="186"/>
        <v>#NAME?</v>
      </c>
      <c r="CG393" s="172" t="e">
        <v>#NAME?</v>
      </c>
      <c r="CH393" s="172" t="e">
        <v>#NAME?</v>
      </c>
      <c r="CI393" s="173" t="e">
        <v>#NAME?</v>
      </c>
      <c r="CJ393" s="173"/>
      <c r="CK393" s="172" t="e">
        <v>#NAME?</v>
      </c>
      <c r="CL393" s="172" t="e">
        <v>#NAME?</v>
      </c>
      <c r="CM393" s="173" t="e">
        <f t="shared" si="199"/>
        <v>#NAME?</v>
      </c>
      <c r="CN393" s="172">
        <f t="shared" si="188"/>
        <v>16</v>
      </c>
      <c r="CO393" s="173">
        <f t="shared" si="173"/>
        <v>0</v>
      </c>
      <c r="CP393" s="174">
        <f t="shared" si="189"/>
        <v>5</v>
      </c>
      <c r="CQ393" s="172" t="e">
        <f t="shared" si="198"/>
        <v>#NAME?</v>
      </c>
      <c r="CR393" s="173"/>
      <c r="CS393" s="175" t="e">
        <f t="shared" si="190"/>
        <v>#NAME?</v>
      </c>
      <c r="CT393" s="173" t="e">
        <f t="shared" si="191"/>
        <v>#NAME?</v>
      </c>
      <c r="CU393" s="173" t="e">
        <f t="shared" si="192"/>
        <v>#NAME?</v>
      </c>
      <c r="CV393" s="172" t="e">
        <f t="shared" si="193"/>
        <v>#NAME?</v>
      </c>
      <c r="CW393" s="173" t="e">
        <v>#NAME?</v>
      </c>
      <c r="CX393" s="173" t="e">
        <f t="shared" si="194"/>
        <v>#NAME?</v>
      </c>
      <c r="CY393" s="176">
        <f t="shared" si="195"/>
        <v>0</v>
      </c>
      <c r="CZ393" s="181" t="e">
        <f t="shared" si="166"/>
        <v>#NAME?</v>
      </c>
      <c r="DA393" s="182" t="e">
        <f t="shared" si="167"/>
        <v>#NAME?</v>
      </c>
      <c r="DB393" s="183" t="e">
        <f t="shared" si="168"/>
        <v>#NAME?</v>
      </c>
      <c r="DF393" s="180" t="e">
        <f t="shared" si="197"/>
        <v>#NAME?</v>
      </c>
    </row>
    <row r="394" spans="1:110">
      <c r="A394" s="73" t="s">
        <v>6</v>
      </c>
      <c r="B394" s="60" t="s">
        <v>1027</v>
      </c>
      <c r="C394" s="61" t="s">
        <v>1028</v>
      </c>
      <c r="D394" s="62">
        <v>33455</v>
      </c>
      <c r="E394" s="64">
        <v>0</v>
      </c>
      <c r="F394" s="65">
        <v>42380</v>
      </c>
      <c r="G394" s="66" t="s">
        <v>583</v>
      </c>
      <c r="H394" s="66" t="s">
        <v>137</v>
      </c>
      <c r="I394" s="67" t="s">
        <v>122</v>
      </c>
      <c r="J394" s="67" t="s">
        <v>119</v>
      </c>
      <c r="K394" s="67">
        <v>0</v>
      </c>
      <c r="L394" s="67" t="s">
        <v>117</v>
      </c>
      <c r="M394" s="67">
        <v>1</v>
      </c>
      <c r="N394" s="67"/>
      <c r="O394" s="68" t="s">
        <v>118</v>
      </c>
      <c r="P394" s="69" t="s">
        <v>119</v>
      </c>
      <c r="Q394" s="69"/>
      <c r="R394" s="70">
        <v>0</v>
      </c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  <c r="AE394" s="70"/>
      <c r="AF394" s="70"/>
      <c r="AG394" s="70"/>
      <c r="AH394" s="70"/>
      <c r="AI394" s="70"/>
      <c r="AJ394" s="70"/>
      <c r="AK394" s="70"/>
      <c r="AL394" s="70"/>
      <c r="AM394" s="70"/>
      <c r="AN394" s="70"/>
      <c r="AO394" s="70"/>
      <c r="AP394" s="70"/>
      <c r="AQ394" s="70"/>
      <c r="AR394" s="70"/>
      <c r="AS394" s="70"/>
      <c r="AT394" s="70"/>
      <c r="AU394" s="70"/>
      <c r="AV394" s="70"/>
      <c r="AW394" s="70"/>
      <c r="AX394" s="70"/>
      <c r="AY394" s="70"/>
      <c r="AZ394" s="70"/>
      <c r="BA394" s="70"/>
      <c r="BB394" s="155">
        <f t="shared" si="174"/>
        <v>12</v>
      </c>
      <c r="BC394" s="156">
        <v>12</v>
      </c>
      <c r="BD394" s="157">
        <f t="shared" si="175"/>
        <v>0</v>
      </c>
      <c r="BE394" s="155">
        <f t="shared" si="176"/>
        <v>0</v>
      </c>
      <c r="BF394" s="157">
        <f t="shared" si="177"/>
        <v>0</v>
      </c>
      <c r="BG394" s="155">
        <f t="shared" si="178"/>
        <v>0</v>
      </c>
      <c r="BH394" s="155"/>
      <c r="BI394" s="157">
        <f t="shared" si="169"/>
        <v>96</v>
      </c>
      <c r="BJ394" s="157"/>
      <c r="BK394" s="157"/>
      <c r="BL394" s="157"/>
      <c r="BM394" s="161" t="e">
        <v>#NAME?</v>
      </c>
      <c r="BN394" s="162" t="e">
        <f t="shared" si="179"/>
        <v>#NAME?</v>
      </c>
      <c r="BO394" s="163">
        <f t="shared" si="180"/>
        <v>0</v>
      </c>
      <c r="BP394" s="164" t="e">
        <f t="shared" si="181"/>
        <v>#NAME?</v>
      </c>
      <c r="BQ394" s="165" t="e">
        <v>#NAME?</v>
      </c>
      <c r="BR394" s="166"/>
      <c r="BS394" s="167" t="str">
        <f t="shared" si="182"/>
        <v xml:space="preserve"> </v>
      </c>
      <c r="BT394" s="168" t="str">
        <f t="shared" si="183"/>
        <v/>
      </c>
      <c r="BU394" s="168" t="str">
        <f t="shared" si="170"/>
        <v/>
      </c>
      <c r="BV394" s="168" t="str">
        <f t="shared" si="171"/>
        <v/>
      </c>
      <c r="BW394" s="169" t="str">
        <f t="shared" si="172"/>
        <v/>
      </c>
      <c r="BX394" s="165" t="e">
        <v>#NAME?</v>
      </c>
      <c r="BY394" s="157"/>
      <c r="BZ394" s="170" t="e">
        <v>#NAME?</v>
      </c>
      <c r="CA394" s="170" t="e">
        <v>#NAME?</v>
      </c>
      <c r="CB394" s="157"/>
      <c r="CC394" s="170" t="e">
        <v>#NAME?</v>
      </c>
      <c r="CD394" s="171" t="e">
        <f t="shared" si="184"/>
        <v>#NAME?</v>
      </c>
      <c r="CE394" s="157" t="e">
        <f t="shared" si="185"/>
        <v>#NAME?</v>
      </c>
      <c r="CF394" s="165" t="e">
        <f t="shared" si="186"/>
        <v>#NAME?</v>
      </c>
      <c r="CG394" s="172" t="e">
        <v>#NAME?</v>
      </c>
      <c r="CH394" s="172" t="e">
        <v>#NAME?</v>
      </c>
      <c r="CI394" s="173" t="e">
        <v>#NAME?</v>
      </c>
      <c r="CJ394" s="173"/>
      <c r="CK394" s="172" t="e">
        <v>#NAME?</v>
      </c>
      <c r="CL394" s="172" t="e">
        <v>#NAME?</v>
      </c>
      <c r="CM394" s="173" t="e">
        <f t="shared" si="199"/>
        <v>#NAME?</v>
      </c>
      <c r="CN394" s="172">
        <f t="shared" si="188"/>
        <v>16</v>
      </c>
      <c r="CO394" s="173">
        <f t="shared" si="173"/>
        <v>0</v>
      </c>
      <c r="CP394" s="174">
        <f t="shared" si="189"/>
        <v>5</v>
      </c>
      <c r="CQ394" s="172" t="e">
        <f t="shared" si="198"/>
        <v>#NAME?</v>
      </c>
      <c r="CR394" s="173"/>
      <c r="CS394" s="175" t="e">
        <f t="shared" si="190"/>
        <v>#NAME?</v>
      </c>
      <c r="CT394" s="173" t="e">
        <f t="shared" si="191"/>
        <v>#NAME?</v>
      </c>
      <c r="CU394" s="173" t="e">
        <f t="shared" si="192"/>
        <v>#NAME?</v>
      </c>
      <c r="CV394" s="172" t="e">
        <f t="shared" si="193"/>
        <v>#NAME?</v>
      </c>
      <c r="CW394" s="173" t="e">
        <v>#NAME?</v>
      </c>
      <c r="CX394" s="173" t="e">
        <f t="shared" si="194"/>
        <v>#NAME?</v>
      </c>
      <c r="CY394" s="176">
        <f t="shared" si="195"/>
        <v>0</v>
      </c>
      <c r="CZ394" s="181" t="e">
        <f t="shared" si="166"/>
        <v>#NAME?</v>
      </c>
      <c r="DA394" s="182" t="e">
        <f t="shared" si="167"/>
        <v>#NAME?</v>
      </c>
      <c r="DB394" s="183" t="e">
        <f t="shared" si="168"/>
        <v>#NAME?</v>
      </c>
      <c r="DF394" s="180" t="e">
        <f t="shared" si="197"/>
        <v>#NAME?</v>
      </c>
    </row>
    <row r="395" spans="1:110">
      <c r="A395" s="73" t="s">
        <v>6</v>
      </c>
      <c r="B395" s="60" t="s">
        <v>1029</v>
      </c>
      <c r="C395" s="61" t="s">
        <v>1030</v>
      </c>
      <c r="D395" s="62">
        <v>26529</v>
      </c>
      <c r="E395" s="64">
        <v>0</v>
      </c>
      <c r="F395" s="65">
        <v>42380</v>
      </c>
      <c r="G395" s="66" t="s">
        <v>583</v>
      </c>
      <c r="H395" s="66" t="s">
        <v>137</v>
      </c>
      <c r="I395" s="67" t="s">
        <v>122</v>
      </c>
      <c r="J395" s="67" t="s">
        <v>119</v>
      </c>
      <c r="K395" s="67">
        <v>0</v>
      </c>
      <c r="L395" s="67" t="s">
        <v>117</v>
      </c>
      <c r="M395" s="67">
        <v>1</v>
      </c>
      <c r="N395" s="67"/>
      <c r="O395" s="68" t="s">
        <v>118</v>
      </c>
      <c r="P395" s="69" t="s">
        <v>119</v>
      </c>
      <c r="Q395" s="69"/>
      <c r="R395" s="70">
        <v>0</v>
      </c>
      <c r="S395" s="70"/>
      <c r="T395" s="70"/>
      <c r="U395" s="70"/>
      <c r="V395" s="70"/>
      <c r="W395" s="70"/>
      <c r="X395" s="70"/>
      <c r="Y395" s="70"/>
      <c r="Z395" s="70"/>
      <c r="AA395" s="70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70"/>
      <c r="AV395" s="70"/>
      <c r="AW395" s="70"/>
      <c r="AX395" s="70"/>
      <c r="AY395" s="70"/>
      <c r="AZ395" s="70"/>
      <c r="BA395" s="70"/>
      <c r="BB395" s="155">
        <f t="shared" si="174"/>
        <v>12</v>
      </c>
      <c r="BC395" s="156">
        <v>12</v>
      </c>
      <c r="BD395" s="157">
        <f t="shared" si="175"/>
        <v>0</v>
      </c>
      <c r="BE395" s="155">
        <f t="shared" si="176"/>
        <v>0</v>
      </c>
      <c r="BF395" s="157">
        <f t="shared" si="177"/>
        <v>0</v>
      </c>
      <c r="BG395" s="155">
        <f t="shared" si="178"/>
        <v>0</v>
      </c>
      <c r="BH395" s="155"/>
      <c r="BI395" s="157">
        <f t="shared" si="169"/>
        <v>96</v>
      </c>
      <c r="BJ395" s="157"/>
      <c r="BK395" s="157"/>
      <c r="BL395" s="157"/>
      <c r="BM395" s="161" t="e">
        <v>#NAME?</v>
      </c>
      <c r="BN395" s="162" t="e">
        <f t="shared" si="179"/>
        <v>#NAME?</v>
      </c>
      <c r="BO395" s="163">
        <f t="shared" si="180"/>
        <v>0</v>
      </c>
      <c r="BP395" s="164" t="e">
        <f t="shared" si="181"/>
        <v>#NAME?</v>
      </c>
      <c r="BQ395" s="165" t="e">
        <v>#NAME?</v>
      </c>
      <c r="BR395" s="166"/>
      <c r="BS395" s="167" t="str">
        <f t="shared" si="182"/>
        <v xml:space="preserve"> </v>
      </c>
      <c r="BT395" s="168" t="str">
        <f t="shared" si="183"/>
        <v/>
      </c>
      <c r="BU395" s="168" t="str">
        <f t="shared" si="170"/>
        <v/>
      </c>
      <c r="BV395" s="168" t="str">
        <f t="shared" si="171"/>
        <v/>
      </c>
      <c r="BW395" s="169" t="str">
        <f t="shared" si="172"/>
        <v/>
      </c>
      <c r="BX395" s="165" t="e">
        <v>#NAME?</v>
      </c>
      <c r="BY395" s="157"/>
      <c r="BZ395" s="170" t="e">
        <v>#NAME?</v>
      </c>
      <c r="CA395" s="170" t="e">
        <v>#NAME?</v>
      </c>
      <c r="CB395" s="157"/>
      <c r="CC395" s="170" t="e">
        <v>#NAME?</v>
      </c>
      <c r="CD395" s="171" t="e">
        <f t="shared" si="184"/>
        <v>#NAME?</v>
      </c>
      <c r="CE395" s="157" t="e">
        <f t="shared" si="185"/>
        <v>#NAME?</v>
      </c>
      <c r="CF395" s="165" t="e">
        <f t="shared" si="186"/>
        <v>#NAME?</v>
      </c>
      <c r="CG395" s="172" t="e">
        <v>#NAME?</v>
      </c>
      <c r="CH395" s="172" t="e">
        <v>#NAME?</v>
      </c>
      <c r="CI395" s="173" t="e">
        <v>#NAME?</v>
      </c>
      <c r="CJ395" s="173"/>
      <c r="CK395" s="172" t="e">
        <v>#NAME?</v>
      </c>
      <c r="CL395" s="172" t="e">
        <v>#NAME?</v>
      </c>
      <c r="CM395" s="173" t="e">
        <f t="shared" si="199"/>
        <v>#NAME?</v>
      </c>
      <c r="CN395" s="172">
        <f t="shared" si="188"/>
        <v>16</v>
      </c>
      <c r="CO395" s="173">
        <f t="shared" si="173"/>
        <v>0</v>
      </c>
      <c r="CP395" s="174">
        <f t="shared" si="189"/>
        <v>5</v>
      </c>
      <c r="CQ395" s="172" t="e">
        <f t="shared" si="198"/>
        <v>#NAME?</v>
      </c>
      <c r="CR395" s="173"/>
      <c r="CS395" s="175" t="e">
        <f t="shared" si="190"/>
        <v>#NAME?</v>
      </c>
      <c r="CT395" s="173" t="e">
        <f t="shared" si="191"/>
        <v>#NAME?</v>
      </c>
      <c r="CU395" s="173" t="e">
        <f t="shared" si="192"/>
        <v>#NAME?</v>
      </c>
      <c r="CV395" s="172" t="e">
        <f t="shared" si="193"/>
        <v>#NAME?</v>
      </c>
      <c r="CW395" s="173" t="e">
        <v>#NAME?</v>
      </c>
      <c r="CX395" s="173" t="e">
        <f t="shared" si="194"/>
        <v>#NAME?</v>
      </c>
      <c r="CY395" s="176">
        <f t="shared" si="195"/>
        <v>0</v>
      </c>
      <c r="CZ395" s="181" t="e">
        <f t="shared" si="166"/>
        <v>#NAME?</v>
      </c>
      <c r="DA395" s="182" t="e">
        <f t="shared" si="167"/>
        <v>#NAME?</v>
      </c>
      <c r="DB395" s="183" t="e">
        <f t="shared" si="168"/>
        <v>#NAME?</v>
      </c>
      <c r="DF395" s="180" t="e">
        <f t="shared" si="197"/>
        <v>#NAME?</v>
      </c>
    </row>
    <row r="396" spans="1:110">
      <c r="A396" s="73" t="s">
        <v>6</v>
      </c>
      <c r="B396" s="60" t="s">
        <v>1031</v>
      </c>
      <c r="C396" s="61" t="s">
        <v>1032</v>
      </c>
      <c r="D396" s="62">
        <v>34317</v>
      </c>
      <c r="E396" s="64">
        <v>0</v>
      </c>
      <c r="F396" s="65">
        <v>42380</v>
      </c>
      <c r="G396" s="66" t="s">
        <v>583</v>
      </c>
      <c r="H396" s="66" t="s">
        <v>137</v>
      </c>
      <c r="I396" s="67" t="s">
        <v>122</v>
      </c>
      <c r="J396" s="67" t="s">
        <v>119</v>
      </c>
      <c r="K396" s="67">
        <v>0</v>
      </c>
      <c r="L396" s="67" t="s">
        <v>117</v>
      </c>
      <c r="M396" s="67">
        <v>1</v>
      </c>
      <c r="N396" s="67"/>
      <c r="O396" s="68" t="s">
        <v>118</v>
      </c>
      <c r="P396" s="69" t="s">
        <v>119</v>
      </c>
      <c r="Q396" s="69"/>
      <c r="R396" s="70">
        <v>0</v>
      </c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S396" s="70"/>
      <c r="AT396" s="70"/>
      <c r="AU396" s="70"/>
      <c r="AV396" s="70"/>
      <c r="AW396" s="70"/>
      <c r="AX396" s="70"/>
      <c r="AY396" s="70"/>
      <c r="AZ396" s="70"/>
      <c r="BA396" s="70"/>
      <c r="BB396" s="155">
        <f t="shared" si="174"/>
        <v>12</v>
      </c>
      <c r="BC396" s="156">
        <v>12</v>
      </c>
      <c r="BD396" s="157">
        <f t="shared" si="175"/>
        <v>0</v>
      </c>
      <c r="BE396" s="155">
        <f t="shared" si="176"/>
        <v>0</v>
      </c>
      <c r="BF396" s="157">
        <f t="shared" si="177"/>
        <v>0</v>
      </c>
      <c r="BG396" s="155">
        <f t="shared" si="178"/>
        <v>0</v>
      </c>
      <c r="BH396" s="155"/>
      <c r="BI396" s="157">
        <f t="shared" si="169"/>
        <v>96</v>
      </c>
      <c r="BJ396" s="157"/>
      <c r="BK396" s="157"/>
      <c r="BL396" s="157"/>
      <c r="BM396" s="161" t="e">
        <v>#NAME?</v>
      </c>
      <c r="BN396" s="162" t="e">
        <f t="shared" si="179"/>
        <v>#NAME?</v>
      </c>
      <c r="BO396" s="163">
        <f t="shared" si="180"/>
        <v>0</v>
      </c>
      <c r="BP396" s="164" t="e">
        <f t="shared" si="181"/>
        <v>#NAME?</v>
      </c>
      <c r="BQ396" s="165" t="e">
        <v>#NAME?</v>
      </c>
      <c r="BR396" s="166"/>
      <c r="BS396" s="167" t="str">
        <f t="shared" si="182"/>
        <v xml:space="preserve"> </v>
      </c>
      <c r="BT396" s="168" t="str">
        <f t="shared" si="183"/>
        <v/>
      </c>
      <c r="BU396" s="168" t="str">
        <f t="shared" si="170"/>
        <v/>
      </c>
      <c r="BV396" s="168" t="str">
        <f t="shared" si="171"/>
        <v/>
      </c>
      <c r="BW396" s="169" t="str">
        <f t="shared" si="172"/>
        <v/>
      </c>
      <c r="BX396" s="165" t="e">
        <v>#NAME?</v>
      </c>
      <c r="BY396" s="157"/>
      <c r="BZ396" s="170" t="e">
        <v>#NAME?</v>
      </c>
      <c r="CA396" s="170" t="e">
        <v>#NAME?</v>
      </c>
      <c r="CB396" s="157"/>
      <c r="CC396" s="170" t="e">
        <v>#NAME?</v>
      </c>
      <c r="CD396" s="171" t="e">
        <f t="shared" si="184"/>
        <v>#NAME?</v>
      </c>
      <c r="CE396" s="157" t="e">
        <f t="shared" si="185"/>
        <v>#NAME?</v>
      </c>
      <c r="CF396" s="165" t="e">
        <f t="shared" si="186"/>
        <v>#NAME?</v>
      </c>
      <c r="CG396" s="172" t="e">
        <v>#NAME?</v>
      </c>
      <c r="CH396" s="172" t="e">
        <v>#NAME?</v>
      </c>
      <c r="CI396" s="173" t="e">
        <v>#NAME?</v>
      </c>
      <c r="CJ396" s="173"/>
      <c r="CK396" s="172" t="e">
        <v>#NAME?</v>
      </c>
      <c r="CL396" s="172" t="e">
        <v>#NAME?</v>
      </c>
      <c r="CM396" s="173" t="e">
        <f t="shared" si="199"/>
        <v>#NAME?</v>
      </c>
      <c r="CN396" s="172">
        <f t="shared" si="188"/>
        <v>16</v>
      </c>
      <c r="CO396" s="173">
        <f t="shared" si="173"/>
        <v>0</v>
      </c>
      <c r="CP396" s="174">
        <f t="shared" si="189"/>
        <v>5</v>
      </c>
      <c r="CQ396" s="172" t="e">
        <f t="shared" si="198"/>
        <v>#NAME?</v>
      </c>
      <c r="CR396" s="173"/>
      <c r="CS396" s="175" t="e">
        <f t="shared" si="190"/>
        <v>#NAME?</v>
      </c>
      <c r="CT396" s="173" t="e">
        <f t="shared" si="191"/>
        <v>#NAME?</v>
      </c>
      <c r="CU396" s="173" t="e">
        <f t="shared" si="192"/>
        <v>#NAME?</v>
      </c>
      <c r="CV396" s="172" t="e">
        <f t="shared" si="193"/>
        <v>#NAME?</v>
      </c>
      <c r="CW396" s="173" t="e">
        <v>#NAME?</v>
      </c>
      <c r="CX396" s="173" t="e">
        <f t="shared" si="194"/>
        <v>#NAME?</v>
      </c>
      <c r="CY396" s="176">
        <f t="shared" si="195"/>
        <v>0</v>
      </c>
      <c r="CZ396" s="181" t="e">
        <f t="shared" si="166"/>
        <v>#NAME?</v>
      </c>
      <c r="DA396" s="182" t="e">
        <f t="shared" si="167"/>
        <v>#NAME?</v>
      </c>
      <c r="DB396" s="183" t="e">
        <f t="shared" si="168"/>
        <v>#NAME?</v>
      </c>
      <c r="DF396" s="180" t="e">
        <f t="shared" si="197"/>
        <v>#NAME?</v>
      </c>
    </row>
    <row r="397" spans="1:110">
      <c r="A397" s="73" t="s">
        <v>6</v>
      </c>
      <c r="B397" s="60" t="s">
        <v>1033</v>
      </c>
      <c r="C397" s="61" t="s">
        <v>1034</v>
      </c>
      <c r="D397" s="62">
        <v>31155</v>
      </c>
      <c r="E397" s="64">
        <v>0</v>
      </c>
      <c r="F397" s="65">
        <v>42380</v>
      </c>
      <c r="G397" s="66" t="s">
        <v>583</v>
      </c>
      <c r="H397" s="66" t="s">
        <v>137</v>
      </c>
      <c r="I397" s="67" t="s">
        <v>122</v>
      </c>
      <c r="J397" s="67" t="s">
        <v>119</v>
      </c>
      <c r="K397" s="67">
        <v>0</v>
      </c>
      <c r="L397" s="67" t="s">
        <v>117</v>
      </c>
      <c r="M397" s="67">
        <v>1</v>
      </c>
      <c r="N397" s="67"/>
      <c r="O397" s="68" t="s">
        <v>118</v>
      </c>
      <c r="P397" s="69" t="s">
        <v>119</v>
      </c>
      <c r="Q397" s="69"/>
      <c r="R397" s="70">
        <v>0</v>
      </c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70"/>
      <c r="AV397" s="70"/>
      <c r="AW397" s="70"/>
      <c r="AX397" s="70"/>
      <c r="AY397" s="70"/>
      <c r="AZ397" s="70"/>
      <c r="BA397" s="70"/>
      <c r="BB397" s="155">
        <f t="shared" si="174"/>
        <v>18</v>
      </c>
      <c r="BC397" s="156">
        <v>18</v>
      </c>
      <c r="BD397" s="157">
        <f t="shared" si="175"/>
        <v>0</v>
      </c>
      <c r="BE397" s="155">
        <f t="shared" si="176"/>
        <v>0</v>
      </c>
      <c r="BF397" s="157">
        <f t="shared" si="177"/>
        <v>0</v>
      </c>
      <c r="BG397" s="155">
        <f t="shared" si="178"/>
        <v>0</v>
      </c>
      <c r="BH397" s="155"/>
      <c r="BI397" s="157">
        <f t="shared" si="169"/>
        <v>144</v>
      </c>
      <c r="BJ397" s="157"/>
      <c r="BK397" s="157"/>
      <c r="BL397" s="157"/>
      <c r="BM397" s="161" t="e">
        <v>#NAME?</v>
      </c>
      <c r="BN397" s="162" t="e">
        <f t="shared" si="179"/>
        <v>#NAME?</v>
      </c>
      <c r="BO397" s="163">
        <f t="shared" si="180"/>
        <v>0</v>
      </c>
      <c r="BP397" s="164" t="e">
        <f t="shared" si="181"/>
        <v>#NAME?</v>
      </c>
      <c r="BQ397" s="165" t="e">
        <v>#NAME?</v>
      </c>
      <c r="BR397" s="166"/>
      <c r="BS397" s="167" t="str">
        <f t="shared" si="182"/>
        <v xml:space="preserve"> </v>
      </c>
      <c r="BT397" s="168" t="str">
        <f t="shared" si="183"/>
        <v/>
      </c>
      <c r="BU397" s="168" t="str">
        <f t="shared" si="170"/>
        <v/>
      </c>
      <c r="BV397" s="168" t="str">
        <f t="shared" si="171"/>
        <v/>
      </c>
      <c r="BW397" s="169" t="str">
        <f t="shared" si="172"/>
        <v/>
      </c>
      <c r="BX397" s="165" t="e">
        <v>#NAME?</v>
      </c>
      <c r="BY397" s="157"/>
      <c r="BZ397" s="170" t="e">
        <v>#NAME?</v>
      </c>
      <c r="CA397" s="170" t="e">
        <v>#NAME?</v>
      </c>
      <c r="CB397" s="157"/>
      <c r="CC397" s="170" t="e">
        <v>#NAME?</v>
      </c>
      <c r="CD397" s="171" t="e">
        <f t="shared" si="184"/>
        <v>#NAME?</v>
      </c>
      <c r="CE397" s="157" t="e">
        <f t="shared" si="185"/>
        <v>#NAME?</v>
      </c>
      <c r="CF397" s="165" t="e">
        <f t="shared" si="186"/>
        <v>#NAME?</v>
      </c>
      <c r="CG397" s="172" t="e">
        <v>#NAME?</v>
      </c>
      <c r="CH397" s="172" t="e">
        <v>#NAME?</v>
      </c>
      <c r="CI397" s="173" t="e">
        <v>#NAME?</v>
      </c>
      <c r="CJ397" s="173"/>
      <c r="CK397" s="172" t="e">
        <v>#NAME?</v>
      </c>
      <c r="CL397" s="172" t="e">
        <v>#NAME?</v>
      </c>
      <c r="CM397" s="173" t="e">
        <f t="shared" si="199"/>
        <v>#NAME?</v>
      </c>
      <c r="CN397" s="172">
        <f t="shared" si="188"/>
        <v>24</v>
      </c>
      <c r="CO397" s="173">
        <f t="shared" si="173"/>
        <v>0</v>
      </c>
      <c r="CP397" s="174">
        <f t="shared" si="189"/>
        <v>5</v>
      </c>
      <c r="CQ397" s="172" t="e">
        <f t="shared" si="198"/>
        <v>#NAME?</v>
      </c>
      <c r="CR397" s="173"/>
      <c r="CS397" s="175" t="e">
        <f t="shared" si="190"/>
        <v>#NAME?</v>
      </c>
      <c r="CT397" s="173" t="e">
        <f t="shared" si="191"/>
        <v>#NAME?</v>
      </c>
      <c r="CU397" s="173" t="e">
        <f t="shared" si="192"/>
        <v>#NAME?</v>
      </c>
      <c r="CV397" s="172" t="e">
        <f t="shared" si="193"/>
        <v>#NAME?</v>
      </c>
      <c r="CW397" s="173" t="e">
        <v>#NAME?</v>
      </c>
      <c r="CX397" s="173" t="e">
        <f t="shared" si="194"/>
        <v>#NAME?</v>
      </c>
      <c r="CY397" s="176">
        <f t="shared" si="195"/>
        <v>0</v>
      </c>
      <c r="CZ397" s="181" t="e">
        <f t="shared" si="166"/>
        <v>#NAME?</v>
      </c>
      <c r="DA397" s="182" t="e">
        <f t="shared" si="167"/>
        <v>#NAME?</v>
      </c>
      <c r="DB397" s="183" t="e">
        <f t="shared" si="168"/>
        <v>#NAME?</v>
      </c>
      <c r="DF397" s="180" t="e">
        <f t="shared" si="197"/>
        <v>#NAME?</v>
      </c>
    </row>
    <row r="398" spans="1:110">
      <c r="A398" s="73" t="s">
        <v>6</v>
      </c>
      <c r="B398" s="60" t="s">
        <v>1035</v>
      </c>
      <c r="C398" s="61" t="s">
        <v>1036</v>
      </c>
      <c r="D398" s="62">
        <v>35479</v>
      </c>
      <c r="E398" s="64">
        <v>0</v>
      </c>
      <c r="F398" s="65">
        <v>42380</v>
      </c>
      <c r="G398" s="66" t="s">
        <v>583</v>
      </c>
      <c r="H398" s="66" t="s">
        <v>137</v>
      </c>
      <c r="I398" s="67" t="s">
        <v>122</v>
      </c>
      <c r="J398" s="67" t="s">
        <v>119</v>
      </c>
      <c r="K398" s="67">
        <v>0</v>
      </c>
      <c r="L398" s="67" t="s">
        <v>117</v>
      </c>
      <c r="M398" s="67">
        <v>1</v>
      </c>
      <c r="N398" s="67"/>
      <c r="O398" s="68" t="s">
        <v>118</v>
      </c>
      <c r="P398" s="69" t="s">
        <v>119</v>
      </c>
      <c r="Q398" s="69"/>
      <c r="R398" s="70">
        <v>0</v>
      </c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S398" s="70"/>
      <c r="AT398" s="70"/>
      <c r="AU398" s="70"/>
      <c r="AV398" s="70"/>
      <c r="AW398" s="70"/>
      <c r="AX398" s="70"/>
      <c r="AY398" s="70"/>
      <c r="AZ398" s="70"/>
      <c r="BA398" s="70"/>
      <c r="BB398" s="155">
        <f t="shared" si="174"/>
        <v>12</v>
      </c>
      <c r="BC398" s="156">
        <v>12</v>
      </c>
      <c r="BD398" s="157">
        <f t="shared" si="175"/>
        <v>0</v>
      </c>
      <c r="BE398" s="155">
        <f t="shared" si="176"/>
        <v>0</v>
      </c>
      <c r="BF398" s="157">
        <f t="shared" si="177"/>
        <v>0</v>
      </c>
      <c r="BG398" s="155">
        <f t="shared" si="178"/>
        <v>0</v>
      </c>
      <c r="BH398" s="155"/>
      <c r="BI398" s="157">
        <f t="shared" si="169"/>
        <v>96</v>
      </c>
      <c r="BJ398" s="157"/>
      <c r="BK398" s="157"/>
      <c r="BL398" s="157"/>
      <c r="BM398" s="161" t="e">
        <v>#NAME?</v>
      </c>
      <c r="BN398" s="162" t="e">
        <f t="shared" si="179"/>
        <v>#NAME?</v>
      </c>
      <c r="BO398" s="163">
        <f t="shared" si="180"/>
        <v>0</v>
      </c>
      <c r="BP398" s="164" t="e">
        <f t="shared" si="181"/>
        <v>#NAME?</v>
      </c>
      <c r="BQ398" s="165" t="e">
        <v>#NAME?</v>
      </c>
      <c r="BR398" s="166"/>
      <c r="BS398" s="167" t="str">
        <f t="shared" si="182"/>
        <v xml:space="preserve"> </v>
      </c>
      <c r="BT398" s="168" t="str">
        <f t="shared" si="183"/>
        <v/>
      </c>
      <c r="BU398" s="168" t="str">
        <f t="shared" si="170"/>
        <v/>
      </c>
      <c r="BV398" s="168" t="str">
        <f t="shared" si="171"/>
        <v/>
      </c>
      <c r="BW398" s="169" t="str">
        <f t="shared" si="172"/>
        <v/>
      </c>
      <c r="BX398" s="165" t="e">
        <v>#NAME?</v>
      </c>
      <c r="BY398" s="157"/>
      <c r="BZ398" s="170" t="e">
        <v>#NAME?</v>
      </c>
      <c r="CA398" s="170" t="e">
        <v>#NAME?</v>
      </c>
      <c r="CB398" s="157"/>
      <c r="CC398" s="170" t="e">
        <v>#NAME?</v>
      </c>
      <c r="CD398" s="171" t="e">
        <f t="shared" si="184"/>
        <v>#NAME?</v>
      </c>
      <c r="CE398" s="157" t="e">
        <f t="shared" si="185"/>
        <v>#NAME?</v>
      </c>
      <c r="CF398" s="165" t="e">
        <f t="shared" si="186"/>
        <v>#NAME?</v>
      </c>
      <c r="CG398" s="172" t="e">
        <v>#NAME?</v>
      </c>
      <c r="CH398" s="172" t="e">
        <v>#NAME?</v>
      </c>
      <c r="CI398" s="173" t="e">
        <v>#NAME?</v>
      </c>
      <c r="CJ398" s="173"/>
      <c r="CK398" s="172" t="e">
        <v>#NAME?</v>
      </c>
      <c r="CL398" s="172" t="e">
        <v>#NAME?</v>
      </c>
      <c r="CM398" s="173" t="e">
        <f t="shared" si="199"/>
        <v>#NAME?</v>
      </c>
      <c r="CN398" s="172">
        <f t="shared" si="188"/>
        <v>16</v>
      </c>
      <c r="CO398" s="173">
        <f t="shared" si="173"/>
        <v>0</v>
      </c>
      <c r="CP398" s="174">
        <f t="shared" si="189"/>
        <v>5</v>
      </c>
      <c r="CQ398" s="172" t="e">
        <f t="shared" si="198"/>
        <v>#NAME?</v>
      </c>
      <c r="CR398" s="173"/>
      <c r="CS398" s="175" t="e">
        <f t="shared" si="190"/>
        <v>#NAME?</v>
      </c>
      <c r="CT398" s="173" t="e">
        <f t="shared" si="191"/>
        <v>#NAME?</v>
      </c>
      <c r="CU398" s="173" t="e">
        <f t="shared" si="192"/>
        <v>#NAME?</v>
      </c>
      <c r="CV398" s="172" t="e">
        <f t="shared" si="193"/>
        <v>#NAME?</v>
      </c>
      <c r="CW398" s="173" t="e">
        <v>#NAME?</v>
      </c>
      <c r="CX398" s="173" t="e">
        <f t="shared" si="194"/>
        <v>#NAME?</v>
      </c>
      <c r="CY398" s="176">
        <f t="shared" si="195"/>
        <v>0</v>
      </c>
      <c r="CZ398" s="181" t="e">
        <f t="shared" ref="CZ398:CZ410" si="200">IF(AND(CE398=2,H398="EMPLEADO"),(CD398-SUM(BX398:CA398)),IF(AND(CE398=2,H398&lt;&gt;"EMPLEADO"),(CD398-SUM(BW398:CA398)),""))</f>
        <v>#NAME?</v>
      </c>
      <c r="DA398" s="182" t="e">
        <f t="shared" ref="DA398:DA461" si="201">IF(AND(CE398=2,H398&lt;&gt;"EMPLEADO"),(CG398+CL398+CW398),IF(AND(CE398=2,H398="EMPLEADO"),CG398,""))</f>
        <v>#NAME?</v>
      </c>
      <c r="DB398" s="183" t="e">
        <f t="shared" ref="DB398:DB461" si="202">IF(CE398=2,CH398+CK398,"")</f>
        <v>#NAME?</v>
      </c>
      <c r="DF398" s="180" t="e">
        <f t="shared" si="197"/>
        <v>#NAME?</v>
      </c>
    </row>
    <row r="399" spans="1:110">
      <c r="A399" s="73" t="s">
        <v>6</v>
      </c>
      <c r="B399" s="60" t="s">
        <v>1037</v>
      </c>
      <c r="C399" s="61" t="s">
        <v>1038</v>
      </c>
      <c r="D399" s="62">
        <v>23095</v>
      </c>
      <c r="E399" s="64">
        <v>0</v>
      </c>
      <c r="F399" s="65">
        <v>42338</v>
      </c>
      <c r="G399" s="66" t="s">
        <v>112</v>
      </c>
      <c r="H399" s="66" t="s">
        <v>137</v>
      </c>
      <c r="I399" s="67" t="s">
        <v>122</v>
      </c>
      <c r="J399" s="67" t="s">
        <v>119</v>
      </c>
      <c r="K399" s="67">
        <v>0</v>
      </c>
      <c r="L399" s="67" t="s">
        <v>117</v>
      </c>
      <c r="M399" s="67">
        <v>1</v>
      </c>
      <c r="N399" s="67"/>
      <c r="O399" s="68" t="s">
        <v>118</v>
      </c>
      <c r="P399" s="69" t="s">
        <v>119</v>
      </c>
      <c r="Q399" s="69"/>
      <c r="R399" s="70">
        <v>0</v>
      </c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70"/>
      <c r="AV399" s="70"/>
      <c r="AW399" s="70"/>
      <c r="AX399" s="70"/>
      <c r="AY399" s="70"/>
      <c r="AZ399" s="70"/>
      <c r="BA399" s="70"/>
      <c r="BB399" s="155">
        <f t="shared" si="174"/>
        <v>12</v>
      </c>
      <c r="BC399" s="156">
        <v>12</v>
      </c>
      <c r="BD399" s="157">
        <f t="shared" si="175"/>
        <v>0</v>
      </c>
      <c r="BE399" s="155">
        <f t="shared" si="176"/>
        <v>0</v>
      </c>
      <c r="BF399" s="157">
        <f t="shared" si="177"/>
        <v>0</v>
      </c>
      <c r="BG399" s="155">
        <f t="shared" si="178"/>
        <v>0</v>
      </c>
      <c r="BH399" s="155"/>
      <c r="BI399" s="157">
        <f t="shared" ref="BI399:BI438" si="203">+BC399*8</f>
        <v>96</v>
      </c>
      <c r="BJ399" s="157"/>
      <c r="BK399" s="157"/>
      <c r="BL399" s="157"/>
      <c r="BM399" s="161" t="e">
        <v>#NAME?</v>
      </c>
      <c r="BN399" s="162" t="e">
        <f t="shared" si="179"/>
        <v>#NAME?</v>
      </c>
      <c r="BO399" s="163">
        <f t="shared" si="180"/>
        <v>0</v>
      </c>
      <c r="BP399" s="164" t="e">
        <f t="shared" si="181"/>
        <v>#NAME?</v>
      </c>
      <c r="BQ399" s="165" t="e">
        <v>#NAME?</v>
      </c>
      <c r="BR399" s="166"/>
      <c r="BS399" s="167" t="str">
        <f t="shared" si="182"/>
        <v xml:space="preserve"> </v>
      </c>
      <c r="BT399" s="168" t="str">
        <f t="shared" si="183"/>
        <v/>
      </c>
      <c r="BU399" s="168" t="str">
        <f t="shared" ref="BU399:BU462" si="204">IF(AND(B399&gt;0,BK399&gt;0),((BM399/8)*(BK399*2)),"")</f>
        <v/>
      </c>
      <c r="BV399" s="168" t="str">
        <f t="shared" ref="BV399:BV462" si="205">IF(AND(B399&gt;0,BL399&gt;0),((BM399/8)*(BL399*1.35)),"")</f>
        <v/>
      </c>
      <c r="BW399" s="169" t="str">
        <f t="shared" ref="BW399:BW462" si="206">IF(AND(R399&gt;=1,H399="EMPLEADO"),$BW$12*10%,IF(AND(H399="PEON",R399&gt;=1),(BM399*30/360*BB399*R399),IF(AND(H399="OFICIAL",R399&gt;=1),(BM399*30/360*BB399*R399),IF(AND(H399="OPERARIO",R399&gt;=1),(BM399*30/360*BB399*R399),""))))</f>
        <v/>
      </c>
      <c r="BX399" s="165" t="e">
        <v>#NAME?</v>
      </c>
      <c r="BY399" s="157"/>
      <c r="BZ399" s="170" t="e">
        <v>#NAME?</v>
      </c>
      <c r="CA399" s="170" t="e">
        <v>#NAME?</v>
      </c>
      <c r="CB399" s="157"/>
      <c r="CC399" s="170" t="e">
        <v>#NAME?</v>
      </c>
      <c r="CD399" s="171" t="e">
        <f t="shared" si="184"/>
        <v>#NAME?</v>
      </c>
      <c r="CE399" s="157" t="e">
        <f t="shared" si="185"/>
        <v>#NAME?</v>
      </c>
      <c r="CF399" s="165" t="e">
        <f t="shared" si="186"/>
        <v>#NAME?</v>
      </c>
      <c r="CG399" s="172" t="e">
        <v>#NAME?</v>
      </c>
      <c r="CH399" s="172" t="e">
        <v>#NAME?</v>
      </c>
      <c r="CI399" s="173" t="e">
        <v>#NAME?</v>
      </c>
      <c r="CJ399" s="173"/>
      <c r="CK399" s="172" t="e">
        <v>#NAME?</v>
      </c>
      <c r="CL399" s="172" t="e">
        <v>#NAME?</v>
      </c>
      <c r="CM399" s="173" t="e">
        <f t="shared" si="199"/>
        <v>#NAME?</v>
      </c>
      <c r="CN399" s="172">
        <f t="shared" si="188"/>
        <v>16</v>
      </c>
      <c r="CO399" s="173">
        <f t="shared" ref="CO399:CO462" si="207">IF(AND(B399&lt;&gt;"",N399&lt;&gt;"",BB399&gt;=5,BB399&lt;=17),15,0)</f>
        <v>0</v>
      </c>
      <c r="CP399" s="174">
        <f t="shared" si="189"/>
        <v>5</v>
      </c>
      <c r="CQ399" s="172" t="e">
        <f t="shared" si="198"/>
        <v>#NAME?</v>
      </c>
      <c r="CR399" s="173"/>
      <c r="CS399" s="175" t="e">
        <f t="shared" si="190"/>
        <v>#NAME?</v>
      </c>
      <c r="CT399" s="173" t="e">
        <f t="shared" si="191"/>
        <v>#NAME?</v>
      </c>
      <c r="CU399" s="173" t="e">
        <f t="shared" si="192"/>
        <v>#NAME?</v>
      </c>
      <c r="CV399" s="172" t="e">
        <f t="shared" si="193"/>
        <v>#NAME?</v>
      </c>
      <c r="CW399" s="173" t="e">
        <v>#NAME?</v>
      </c>
      <c r="CX399" s="173" t="e">
        <f t="shared" si="194"/>
        <v>#NAME?</v>
      </c>
      <c r="CY399" s="176">
        <f t="shared" si="195"/>
        <v>0</v>
      </c>
      <c r="CZ399" s="181" t="e">
        <f t="shared" si="200"/>
        <v>#NAME?</v>
      </c>
      <c r="DA399" s="182" t="e">
        <f t="shared" si="201"/>
        <v>#NAME?</v>
      </c>
      <c r="DB399" s="183" t="e">
        <f t="shared" si="202"/>
        <v>#NAME?</v>
      </c>
      <c r="DF399" s="180" t="e">
        <f t="shared" si="197"/>
        <v>#NAME?</v>
      </c>
    </row>
    <row r="400" spans="1:110">
      <c r="A400" s="73" t="s">
        <v>6</v>
      </c>
      <c r="B400" s="60" t="s">
        <v>1039</v>
      </c>
      <c r="C400" s="61" t="s">
        <v>1040</v>
      </c>
      <c r="D400" s="62">
        <v>32643</v>
      </c>
      <c r="E400" s="64">
        <v>0</v>
      </c>
      <c r="F400" s="65">
        <v>42380</v>
      </c>
      <c r="G400" s="66" t="s">
        <v>583</v>
      </c>
      <c r="H400" s="66" t="s">
        <v>137</v>
      </c>
      <c r="I400" s="67" t="s">
        <v>122</v>
      </c>
      <c r="J400" s="67" t="s">
        <v>119</v>
      </c>
      <c r="K400" s="67">
        <v>0</v>
      </c>
      <c r="L400" s="67" t="s">
        <v>117</v>
      </c>
      <c r="M400" s="67">
        <v>1</v>
      </c>
      <c r="N400" s="67"/>
      <c r="O400" s="68" t="s">
        <v>118</v>
      </c>
      <c r="P400" s="69" t="s">
        <v>119</v>
      </c>
      <c r="Q400" s="69"/>
      <c r="R400" s="70">
        <v>0</v>
      </c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S400" s="70"/>
      <c r="AT400" s="70"/>
      <c r="AU400" s="70"/>
      <c r="AV400" s="70"/>
      <c r="AW400" s="70"/>
      <c r="AX400" s="70"/>
      <c r="AY400" s="70"/>
      <c r="AZ400" s="70"/>
      <c r="BA400" s="70"/>
      <c r="BB400" s="155">
        <f t="shared" ref="BB400:BB463" si="208">IF(B400&lt;&gt;"",COUNTIF(S400:BA400,"A")+COUNTIF(S400:BA400,"S")+BC400,"")</f>
        <v>12</v>
      </c>
      <c r="BC400" s="156">
        <v>12</v>
      </c>
      <c r="BD400" s="157">
        <f t="shared" ref="BD400:BD463" si="209">IF(B400&lt;&gt;"",COUNTIF(S400:BA400,"D"),"")</f>
        <v>0</v>
      </c>
      <c r="BE400" s="155">
        <f t="shared" ref="BE400:BE463" si="210">IF(B400&lt;&gt;"",COUNTIF(S400:BA400,"F"),"")</f>
        <v>0</v>
      </c>
      <c r="BF400" s="157">
        <f t="shared" ref="BF400:BF463" si="211">IF(B400&lt;&gt;"",COUNTIF(S400:BA400,"X"),"")</f>
        <v>0</v>
      </c>
      <c r="BG400" s="155">
        <f t="shared" ref="BG400:BG463" si="212">IF(BB400&lt;&gt;"",(COUNTIFS(S400:BA400,"A")+COUNTIFS(S400:BA400,"D")+COUNTIFS(S400:BA400,"F")+COUNTIFS(S400:BA400,"S")),"")</f>
        <v>0</v>
      </c>
      <c r="BH400" s="155"/>
      <c r="BI400" s="157">
        <f t="shared" si="203"/>
        <v>96</v>
      </c>
      <c r="BJ400" s="157"/>
      <c r="BK400" s="157"/>
      <c r="BL400" s="157"/>
      <c r="BM400" s="161" t="e">
        <v>#NAME?</v>
      </c>
      <c r="BN400" s="162" t="e">
        <f t="shared" ref="BN400:BN463" si="213">IF(AND(H400&lt;&gt;"EVENTUAL",O400="HABIL",BM400&lt;&gt;""),BB400*BM400,"")</f>
        <v>#NAME?</v>
      </c>
      <c r="BO400" s="163">
        <f t="shared" ref="BO400:BO463" si="214">IF(AND(H400="EVENTUAL",O400="HABIL",B400&lt;&gt;""),P400,0)</f>
        <v>0</v>
      </c>
      <c r="BP400" s="164" t="e">
        <f t="shared" ref="BP400:BP463" si="215">IF(AND(BB400&gt;0,O400="HABIL",BM400&lt;&gt;"",H400&lt;&gt;"EMPLEADO"),(BM400/6*BB400)," ")</f>
        <v>#NAME?</v>
      </c>
      <c r="BQ400" s="165" t="e">
        <v>#NAME?</v>
      </c>
      <c r="BR400" s="166"/>
      <c r="BS400" s="167" t="str">
        <f t="shared" ref="BS400:BS463" si="216">IF(AND(BF400&gt;0,O400="HABIL"),(P400/$B$1*-BF400)," ")</f>
        <v xml:space="preserve"> </v>
      </c>
      <c r="BT400" s="168" t="str">
        <f t="shared" ref="BT400:BT463" si="217">IF(AND(B400&gt;0,BJ400&gt;0),((BM400/8)*(BJ400*1.6)),"")</f>
        <v/>
      </c>
      <c r="BU400" s="168" t="str">
        <f t="shared" si="204"/>
        <v/>
      </c>
      <c r="BV400" s="168" t="str">
        <f t="shared" si="205"/>
        <v/>
      </c>
      <c r="BW400" s="169" t="str">
        <f t="shared" si="206"/>
        <v/>
      </c>
      <c r="BX400" s="165" t="e">
        <v>#NAME?</v>
      </c>
      <c r="BY400" s="157"/>
      <c r="BZ400" s="170" t="e">
        <v>#NAME?</v>
      </c>
      <c r="CA400" s="170" t="e">
        <v>#NAME?</v>
      </c>
      <c r="CB400" s="157"/>
      <c r="CC400" s="170" t="e">
        <v>#NAME?</v>
      </c>
      <c r="CD400" s="171" t="e">
        <f t="shared" ref="CD400:CD463" si="218">IF(AND(B400&lt;&gt;"",O400="HABIL"),(SUM(BN400:CC400)-BO400),0)</f>
        <v>#NAME?</v>
      </c>
      <c r="CE400" s="157" t="e">
        <f t="shared" ref="CE400:CE463" si="219">IF(AND(CD400&gt;0,I400="ONP"),1,IF(AND(CD400&gt;0,I400&lt;&gt;"ONP"),2,""))</f>
        <v>#NAME?</v>
      </c>
      <c r="CF400" s="165" t="e">
        <f t="shared" ref="CF400:CF463" si="220">IF(AND(CE400=1,O400="HABIL",H400="EMPLEADO"),(CD400-SUM(BX400:CA400))*$CF$13,IF(AND(CE400=1,O400="HABIL",H400&lt;&gt;"EMPLEADO"),(CD400-SUM(BW400:CA400))*$CF$13,0))</f>
        <v>#NAME?</v>
      </c>
      <c r="CG400" s="172" t="e">
        <v>#NAME?</v>
      </c>
      <c r="CH400" s="172" t="e">
        <v>#NAME?</v>
      </c>
      <c r="CI400" s="173" t="e">
        <v>#NAME?</v>
      </c>
      <c r="CJ400" s="173"/>
      <c r="CK400" s="172" t="e">
        <v>#NAME?</v>
      </c>
      <c r="CL400" s="172" t="e">
        <v>#NAME?</v>
      </c>
      <c r="CM400" s="173" t="e">
        <f t="shared" si="199"/>
        <v>#NAME?</v>
      </c>
      <c r="CN400" s="172">
        <f t="shared" ref="CN400:CN429" si="221">IF(AND(B400&lt;&gt;"",O400&lt;&gt;"EMPLEADO",BB400&gt;=1,BB400&lt;=7),10/7*BB400,IF(AND(B400&lt;&gt;"",O400&lt;&gt;"EMPLEADO",BB400&gt;=8,BB400&lt;=30),40/30*BB400,0))</f>
        <v>16</v>
      </c>
      <c r="CO400" s="173">
        <f t="shared" si="207"/>
        <v>0</v>
      </c>
      <c r="CP400" s="174">
        <f t="shared" ref="CP400:CP463" si="222">IF(AND(B400&lt;&gt;"",L400="1",O400="HABIL",BB400&gt;0),5,"")</f>
        <v>5</v>
      </c>
      <c r="CQ400" s="172" t="e">
        <f t="shared" si="198"/>
        <v>#NAME?</v>
      </c>
      <c r="CR400" s="173"/>
      <c r="CS400" s="175" t="e">
        <f t="shared" ref="CS400:CS463" si="223">SUM(CF400:CL400)+SUM(CN400:CQ400)-SUM(CI400:CJ400)</f>
        <v>#NAME?</v>
      </c>
      <c r="CT400" s="173" t="e">
        <f t="shared" ref="CT400:CT463" si="224">IF(AND(B400&lt;&gt;"",O400&lt;&gt;"",BB400&lt;&gt;""),CD400-CS400,"")</f>
        <v>#NAME?</v>
      </c>
      <c r="CU400" s="173" t="e">
        <f t="shared" ref="CU400:CU463" si="225">IF(AND(BB400&lt;&gt;"",H400="EMPLEADO",(CD400-SUM(BX400:CA400))*9%&lt;67.5,(CD400-SUM(BX400:CA400))*9%&lt;&gt;0),67.5,IF(AND(BB400&lt;&gt;"",H400&lt;&gt;"EMPLEADO",(CD400-SUM(BW400:CA400))*9%&lt;67.5,(CD400-SUM(BW400:CA400))*9%&lt;&gt;0),67.5,(CD400-SUM(BX400:CA400))*9%))</f>
        <v>#NAME?</v>
      </c>
      <c r="CV400" s="172" t="e">
        <f t="shared" ref="CV400:CV463" si="226">IF(AND(B400&lt;&gt;"",H400&lt;&gt;"EMPLEADO",O400="HABIL",M400=1),(CD400-SUM(BX400:CA400))*1.53%,IF(AND(B400&lt;&gt;"",H400="EMPLEADO",O400="HABIL",M400=1),(CD400-SUM(BW400:CA400))*1.53%,""))</f>
        <v>#NAME?</v>
      </c>
      <c r="CW400" s="173" t="e">
        <v>#NAME?</v>
      </c>
      <c r="CX400" s="173" t="e">
        <f t="shared" ref="CX400:CX463" si="227">IF(CD400&gt;0,SUM(CU400:CW400),"")</f>
        <v>#NAME?</v>
      </c>
      <c r="CY400" s="176">
        <f t="shared" ref="CY400:CY463" si="228">IF(BB400&lt;&gt;"",(BG400+BD400-BF400),"")</f>
        <v>0</v>
      </c>
      <c r="CZ400" s="181" t="e">
        <f t="shared" si="200"/>
        <v>#NAME?</v>
      </c>
      <c r="DA400" s="182" t="e">
        <f t="shared" si="201"/>
        <v>#NAME?</v>
      </c>
      <c r="DB400" s="183" t="e">
        <f t="shared" si="202"/>
        <v>#NAME?</v>
      </c>
      <c r="DF400" s="180" t="e">
        <f t="shared" si="197"/>
        <v>#NAME?</v>
      </c>
    </row>
    <row r="401" spans="1:110">
      <c r="A401" s="73" t="s">
        <v>6</v>
      </c>
      <c r="B401" s="60" t="s">
        <v>1041</v>
      </c>
      <c r="C401" s="61" t="s">
        <v>1042</v>
      </c>
      <c r="D401" s="62">
        <v>28199</v>
      </c>
      <c r="E401" s="64">
        <v>0</v>
      </c>
      <c r="F401" s="65">
        <v>42380</v>
      </c>
      <c r="G401" s="66" t="s">
        <v>583</v>
      </c>
      <c r="H401" s="66" t="s">
        <v>137</v>
      </c>
      <c r="I401" s="67" t="s">
        <v>122</v>
      </c>
      <c r="J401" s="67" t="s">
        <v>119</v>
      </c>
      <c r="K401" s="67">
        <v>0</v>
      </c>
      <c r="L401" s="67" t="s">
        <v>117</v>
      </c>
      <c r="M401" s="67">
        <v>1</v>
      </c>
      <c r="N401" s="67"/>
      <c r="O401" s="68" t="s">
        <v>118</v>
      </c>
      <c r="P401" s="69" t="s">
        <v>119</v>
      </c>
      <c r="Q401" s="69"/>
      <c r="R401" s="70">
        <v>0</v>
      </c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/>
      <c r="AO401" s="70"/>
      <c r="AP401" s="70"/>
      <c r="AQ401" s="70"/>
      <c r="AR401" s="70"/>
      <c r="AS401" s="70"/>
      <c r="AT401" s="70"/>
      <c r="AU401" s="70"/>
      <c r="AV401" s="70"/>
      <c r="AW401" s="70"/>
      <c r="AX401" s="70"/>
      <c r="AY401" s="70"/>
      <c r="AZ401" s="70"/>
      <c r="BA401" s="70"/>
      <c r="BB401" s="155">
        <f t="shared" si="208"/>
        <v>12</v>
      </c>
      <c r="BC401" s="156">
        <v>12</v>
      </c>
      <c r="BD401" s="157">
        <f t="shared" si="209"/>
        <v>0</v>
      </c>
      <c r="BE401" s="155">
        <f t="shared" si="210"/>
        <v>0</v>
      </c>
      <c r="BF401" s="157">
        <f t="shared" si="211"/>
        <v>0</v>
      </c>
      <c r="BG401" s="155">
        <f t="shared" si="212"/>
        <v>0</v>
      </c>
      <c r="BH401" s="155"/>
      <c r="BI401" s="157">
        <f t="shared" si="203"/>
        <v>96</v>
      </c>
      <c r="BJ401" s="157"/>
      <c r="BK401" s="157"/>
      <c r="BL401" s="157"/>
      <c r="BM401" s="161" t="e">
        <v>#NAME?</v>
      </c>
      <c r="BN401" s="162" t="e">
        <f t="shared" si="213"/>
        <v>#NAME?</v>
      </c>
      <c r="BO401" s="163">
        <f t="shared" si="214"/>
        <v>0</v>
      </c>
      <c r="BP401" s="164" t="e">
        <f t="shared" si="215"/>
        <v>#NAME?</v>
      </c>
      <c r="BQ401" s="165" t="e">
        <v>#NAME?</v>
      </c>
      <c r="BR401" s="166"/>
      <c r="BS401" s="167" t="str">
        <f t="shared" si="216"/>
        <v xml:space="preserve"> </v>
      </c>
      <c r="BT401" s="168" t="str">
        <f t="shared" si="217"/>
        <v/>
      </c>
      <c r="BU401" s="168" t="str">
        <f t="shared" si="204"/>
        <v/>
      </c>
      <c r="BV401" s="168" t="str">
        <f t="shared" si="205"/>
        <v/>
      </c>
      <c r="BW401" s="169" t="str">
        <f t="shared" si="206"/>
        <v/>
      </c>
      <c r="BX401" s="165" t="e">
        <v>#NAME?</v>
      </c>
      <c r="BY401" s="157"/>
      <c r="BZ401" s="170" t="e">
        <v>#NAME?</v>
      </c>
      <c r="CA401" s="170" t="e">
        <v>#NAME?</v>
      </c>
      <c r="CB401" s="157"/>
      <c r="CC401" s="170" t="e">
        <v>#NAME?</v>
      </c>
      <c r="CD401" s="171" t="e">
        <f t="shared" si="218"/>
        <v>#NAME?</v>
      </c>
      <c r="CE401" s="157" t="e">
        <f t="shared" si="219"/>
        <v>#NAME?</v>
      </c>
      <c r="CF401" s="165" t="e">
        <f t="shared" si="220"/>
        <v>#NAME?</v>
      </c>
      <c r="CG401" s="172" t="e">
        <v>#NAME?</v>
      </c>
      <c r="CH401" s="172" t="e">
        <v>#NAME?</v>
      </c>
      <c r="CI401" s="173" t="e">
        <v>#NAME?</v>
      </c>
      <c r="CJ401" s="173"/>
      <c r="CK401" s="172" t="e">
        <v>#NAME?</v>
      </c>
      <c r="CL401" s="172" t="e">
        <v>#NAME?</v>
      </c>
      <c r="CM401" s="173" t="e">
        <f t="shared" si="199"/>
        <v>#NAME?</v>
      </c>
      <c r="CN401" s="172">
        <f t="shared" si="221"/>
        <v>16</v>
      </c>
      <c r="CO401" s="173">
        <f t="shared" si="207"/>
        <v>0</v>
      </c>
      <c r="CP401" s="174">
        <f t="shared" si="222"/>
        <v>5</v>
      </c>
      <c r="CQ401" s="172" t="e">
        <f t="shared" si="198"/>
        <v>#NAME?</v>
      </c>
      <c r="CR401" s="173"/>
      <c r="CS401" s="175" t="e">
        <f t="shared" si="223"/>
        <v>#NAME?</v>
      </c>
      <c r="CT401" s="173" t="e">
        <f t="shared" si="224"/>
        <v>#NAME?</v>
      </c>
      <c r="CU401" s="173" t="e">
        <f t="shared" si="225"/>
        <v>#NAME?</v>
      </c>
      <c r="CV401" s="172" t="e">
        <f t="shared" si="226"/>
        <v>#NAME?</v>
      </c>
      <c r="CW401" s="173" t="e">
        <v>#NAME?</v>
      </c>
      <c r="CX401" s="173" t="e">
        <f t="shared" si="227"/>
        <v>#NAME?</v>
      </c>
      <c r="CY401" s="176">
        <f t="shared" si="228"/>
        <v>0</v>
      </c>
      <c r="CZ401" s="181" t="e">
        <f t="shared" si="200"/>
        <v>#NAME?</v>
      </c>
      <c r="DA401" s="182" t="e">
        <f t="shared" si="201"/>
        <v>#NAME?</v>
      </c>
      <c r="DB401" s="183" t="e">
        <f t="shared" si="202"/>
        <v>#NAME?</v>
      </c>
      <c r="DF401" s="180" t="e">
        <f t="shared" si="197"/>
        <v>#NAME?</v>
      </c>
    </row>
    <row r="402" spans="1:110">
      <c r="A402" s="73" t="s">
        <v>6</v>
      </c>
      <c r="B402" s="60" t="s">
        <v>1043</v>
      </c>
      <c r="C402" s="61" t="s">
        <v>1044</v>
      </c>
      <c r="D402" s="62">
        <v>30542</v>
      </c>
      <c r="E402" s="64">
        <v>0</v>
      </c>
      <c r="F402" s="65">
        <v>42380</v>
      </c>
      <c r="G402" s="66" t="s">
        <v>583</v>
      </c>
      <c r="H402" s="66" t="s">
        <v>137</v>
      </c>
      <c r="I402" s="67" t="s">
        <v>122</v>
      </c>
      <c r="J402" s="67" t="s">
        <v>119</v>
      </c>
      <c r="K402" s="67">
        <v>0</v>
      </c>
      <c r="L402" s="67" t="s">
        <v>117</v>
      </c>
      <c r="M402" s="67">
        <v>1</v>
      </c>
      <c r="N402" s="67"/>
      <c r="O402" s="68" t="s">
        <v>118</v>
      </c>
      <c r="P402" s="69" t="s">
        <v>119</v>
      </c>
      <c r="Q402" s="69"/>
      <c r="R402" s="70">
        <v>0</v>
      </c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/>
      <c r="AO402" s="70"/>
      <c r="AP402" s="70"/>
      <c r="AQ402" s="70"/>
      <c r="AR402" s="70"/>
      <c r="AS402" s="70"/>
      <c r="AT402" s="70"/>
      <c r="AU402" s="70"/>
      <c r="AV402" s="70"/>
      <c r="AW402" s="70"/>
      <c r="AX402" s="70"/>
      <c r="AY402" s="70"/>
      <c r="AZ402" s="70"/>
      <c r="BA402" s="70"/>
      <c r="BB402" s="155">
        <f t="shared" si="208"/>
        <v>12</v>
      </c>
      <c r="BC402" s="156">
        <v>12</v>
      </c>
      <c r="BD402" s="157">
        <f t="shared" si="209"/>
        <v>0</v>
      </c>
      <c r="BE402" s="155">
        <f t="shared" si="210"/>
        <v>0</v>
      </c>
      <c r="BF402" s="157">
        <f t="shared" si="211"/>
        <v>0</v>
      </c>
      <c r="BG402" s="155">
        <f t="shared" si="212"/>
        <v>0</v>
      </c>
      <c r="BH402" s="155"/>
      <c r="BI402" s="157">
        <f t="shared" si="203"/>
        <v>96</v>
      </c>
      <c r="BJ402" s="157"/>
      <c r="BK402" s="157"/>
      <c r="BL402" s="157"/>
      <c r="BM402" s="161" t="e">
        <v>#NAME?</v>
      </c>
      <c r="BN402" s="162" t="e">
        <f t="shared" si="213"/>
        <v>#NAME?</v>
      </c>
      <c r="BO402" s="163">
        <f t="shared" si="214"/>
        <v>0</v>
      </c>
      <c r="BP402" s="164" t="e">
        <f t="shared" si="215"/>
        <v>#NAME?</v>
      </c>
      <c r="BQ402" s="165" t="e">
        <v>#NAME?</v>
      </c>
      <c r="BR402" s="166"/>
      <c r="BS402" s="167" t="str">
        <f t="shared" si="216"/>
        <v xml:space="preserve"> </v>
      </c>
      <c r="BT402" s="168" t="str">
        <f t="shared" si="217"/>
        <v/>
      </c>
      <c r="BU402" s="168" t="str">
        <f t="shared" si="204"/>
        <v/>
      </c>
      <c r="BV402" s="168" t="str">
        <f t="shared" si="205"/>
        <v/>
      </c>
      <c r="BW402" s="169" t="str">
        <f t="shared" si="206"/>
        <v/>
      </c>
      <c r="BX402" s="165" t="e">
        <v>#NAME?</v>
      </c>
      <c r="BY402" s="157"/>
      <c r="BZ402" s="170" t="e">
        <v>#NAME?</v>
      </c>
      <c r="CA402" s="170" t="e">
        <v>#NAME?</v>
      </c>
      <c r="CB402" s="157"/>
      <c r="CC402" s="170" t="e">
        <v>#NAME?</v>
      </c>
      <c r="CD402" s="171" t="e">
        <f t="shared" si="218"/>
        <v>#NAME?</v>
      </c>
      <c r="CE402" s="157" t="e">
        <f t="shared" si="219"/>
        <v>#NAME?</v>
      </c>
      <c r="CF402" s="165" t="e">
        <f t="shared" si="220"/>
        <v>#NAME?</v>
      </c>
      <c r="CG402" s="172" t="e">
        <v>#NAME?</v>
      </c>
      <c r="CH402" s="172" t="e">
        <v>#NAME?</v>
      </c>
      <c r="CI402" s="173" t="e">
        <v>#NAME?</v>
      </c>
      <c r="CJ402" s="173"/>
      <c r="CK402" s="172" t="e">
        <v>#NAME?</v>
      </c>
      <c r="CL402" s="172" t="e">
        <v>#NAME?</v>
      </c>
      <c r="CM402" s="173" t="e">
        <f t="shared" si="199"/>
        <v>#NAME?</v>
      </c>
      <c r="CN402" s="172">
        <f t="shared" si="221"/>
        <v>16</v>
      </c>
      <c r="CO402" s="173">
        <f t="shared" si="207"/>
        <v>0</v>
      </c>
      <c r="CP402" s="174">
        <f t="shared" si="222"/>
        <v>5</v>
      </c>
      <c r="CQ402" s="172" t="e">
        <f t="shared" si="198"/>
        <v>#NAME?</v>
      </c>
      <c r="CR402" s="173"/>
      <c r="CS402" s="175" t="e">
        <f t="shared" si="223"/>
        <v>#NAME?</v>
      </c>
      <c r="CT402" s="173" t="e">
        <f t="shared" si="224"/>
        <v>#NAME?</v>
      </c>
      <c r="CU402" s="173" t="e">
        <f t="shared" si="225"/>
        <v>#NAME?</v>
      </c>
      <c r="CV402" s="172" t="e">
        <f t="shared" si="226"/>
        <v>#NAME?</v>
      </c>
      <c r="CW402" s="173" t="e">
        <v>#NAME?</v>
      </c>
      <c r="CX402" s="173" t="e">
        <f t="shared" si="227"/>
        <v>#NAME?</v>
      </c>
      <c r="CY402" s="176">
        <f t="shared" si="228"/>
        <v>0</v>
      </c>
      <c r="CZ402" s="181" t="e">
        <f t="shared" si="200"/>
        <v>#NAME?</v>
      </c>
      <c r="DA402" s="182" t="e">
        <f t="shared" si="201"/>
        <v>#NAME?</v>
      </c>
      <c r="DB402" s="183" t="e">
        <f t="shared" si="202"/>
        <v>#NAME?</v>
      </c>
      <c r="DF402" s="180" t="e">
        <f t="shared" si="197"/>
        <v>#NAME?</v>
      </c>
    </row>
    <row r="403" spans="1:110">
      <c r="A403" s="73" t="s">
        <v>6</v>
      </c>
      <c r="B403" s="60" t="s">
        <v>1045</v>
      </c>
      <c r="C403" s="61" t="s">
        <v>1046</v>
      </c>
      <c r="D403" s="62">
        <v>20117</v>
      </c>
      <c r="E403" s="64">
        <v>0</v>
      </c>
      <c r="F403" s="65">
        <v>42380</v>
      </c>
      <c r="G403" s="66" t="s">
        <v>583</v>
      </c>
      <c r="H403" s="66" t="s">
        <v>137</v>
      </c>
      <c r="I403" s="67" t="s">
        <v>122</v>
      </c>
      <c r="J403" s="67" t="s">
        <v>119</v>
      </c>
      <c r="K403" s="67">
        <v>0</v>
      </c>
      <c r="L403" s="67" t="s">
        <v>117</v>
      </c>
      <c r="M403" s="67">
        <v>1</v>
      </c>
      <c r="N403" s="67"/>
      <c r="O403" s="68" t="s">
        <v>118</v>
      </c>
      <c r="P403" s="69" t="s">
        <v>119</v>
      </c>
      <c r="Q403" s="69"/>
      <c r="R403" s="70">
        <v>0</v>
      </c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/>
      <c r="AO403" s="70"/>
      <c r="AP403" s="70"/>
      <c r="AQ403" s="70"/>
      <c r="AR403" s="70"/>
      <c r="AS403" s="70"/>
      <c r="AT403" s="70"/>
      <c r="AU403" s="70"/>
      <c r="AV403" s="70"/>
      <c r="AW403" s="70"/>
      <c r="AX403" s="70"/>
      <c r="AY403" s="70"/>
      <c r="AZ403" s="70"/>
      <c r="BA403" s="70"/>
      <c r="BB403" s="155">
        <f t="shared" si="208"/>
        <v>12</v>
      </c>
      <c r="BC403" s="156">
        <v>12</v>
      </c>
      <c r="BD403" s="157">
        <f t="shared" si="209"/>
        <v>0</v>
      </c>
      <c r="BE403" s="155">
        <f t="shared" si="210"/>
        <v>0</v>
      </c>
      <c r="BF403" s="157">
        <f t="shared" si="211"/>
        <v>0</v>
      </c>
      <c r="BG403" s="155">
        <f t="shared" si="212"/>
        <v>0</v>
      </c>
      <c r="BH403" s="155"/>
      <c r="BI403" s="157">
        <f t="shared" si="203"/>
        <v>96</v>
      </c>
      <c r="BJ403" s="157"/>
      <c r="BK403" s="157"/>
      <c r="BL403" s="157"/>
      <c r="BM403" s="161" t="e">
        <v>#NAME?</v>
      </c>
      <c r="BN403" s="162" t="e">
        <f t="shared" si="213"/>
        <v>#NAME?</v>
      </c>
      <c r="BO403" s="163">
        <f t="shared" si="214"/>
        <v>0</v>
      </c>
      <c r="BP403" s="164" t="e">
        <f t="shared" si="215"/>
        <v>#NAME?</v>
      </c>
      <c r="BQ403" s="165" t="e">
        <v>#NAME?</v>
      </c>
      <c r="BR403" s="166"/>
      <c r="BS403" s="167" t="str">
        <f t="shared" si="216"/>
        <v xml:space="preserve"> </v>
      </c>
      <c r="BT403" s="168" t="str">
        <f t="shared" si="217"/>
        <v/>
      </c>
      <c r="BU403" s="168" t="str">
        <f t="shared" si="204"/>
        <v/>
      </c>
      <c r="BV403" s="168" t="str">
        <f t="shared" si="205"/>
        <v/>
      </c>
      <c r="BW403" s="169" t="str">
        <f t="shared" si="206"/>
        <v/>
      </c>
      <c r="BX403" s="165" t="e">
        <v>#NAME?</v>
      </c>
      <c r="BY403" s="157"/>
      <c r="BZ403" s="170" t="e">
        <v>#NAME?</v>
      </c>
      <c r="CA403" s="170" t="e">
        <v>#NAME?</v>
      </c>
      <c r="CB403" s="157"/>
      <c r="CC403" s="170" t="e">
        <v>#NAME?</v>
      </c>
      <c r="CD403" s="171" t="e">
        <f t="shared" si="218"/>
        <v>#NAME?</v>
      </c>
      <c r="CE403" s="157" t="e">
        <f t="shared" si="219"/>
        <v>#NAME?</v>
      </c>
      <c r="CF403" s="165" t="e">
        <f t="shared" si="220"/>
        <v>#NAME?</v>
      </c>
      <c r="CG403" s="172" t="e">
        <v>#NAME?</v>
      </c>
      <c r="CH403" s="172" t="e">
        <v>#NAME?</v>
      </c>
      <c r="CI403" s="173" t="e">
        <v>#NAME?</v>
      </c>
      <c r="CJ403" s="173"/>
      <c r="CK403" s="172" t="e">
        <v>#NAME?</v>
      </c>
      <c r="CL403" s="172" t="e">
        <v>#NAME?</v>
      </c>
      <c r="CM403" s="173" t="e">
        <f t="shared" si="199"/>
        <v>#NAME?</v>
      </c>
      <c r="CN403" s="172">
        <f t="shared" si="221"/>
        <v>16</v>
      </c>
      <c r="CO403" s="173">
        <f t="shared" si="207"/>
        <v>0</v>
      </c>
      <c r="CP403" s="174">
        <f t="shared" si="222"/>
        <v>5</v>
      </c>
      <c r="CQ403" s="172" t="e">
        <f t="shared" si="198"/>
        <v>#NAME?</v>
      </c>
      <c r="CR403" s="173"/>
      <c r="CS403" s="175" t="e">
        <f t="shared" si="223"/>
        <v>#NAME?</v>
      </c>
      <c r="CT403" s="173" t="e">
        <f t="shared" si="224"/>
        <v>#NAME?</v>
      </c>
      <c r="CU403" s="173" t="e">
        <f t="shared" si="225"/>
        <v>#NAME?</v>
      </c>
      <c r="CV403" s="172" t="e">
        <f t="shared" si="226"/>
        <v>#NAME?</v>
      </c>
      <c r="CW403" s="173" t="e">
        <v>#NAME?</v>
      </c>
      <c r="CX403" s="173" t="e">
        <f t="shared" si="227"/>
        <v>#NAME?</v>
      </c>
      <c r="CY403" s="176">
        <f t="shared" si="228"/>
        <v>0</v>
      </c>
      <c r="CZ403" s="181" t="e">
        <f t="shared" si="200"/>
        <v>#NAME?</v>
      </c>
      <c r="DA403" s="182" t="e">
        <f t="shared" si="201"/>
        <v>#NAME?</v>
      </c>
      <c r="DB403" s="183" t="e">
        <f t="shared" si="202"/>
        <v>#NAME?</v>
      </c>
      <c r="DF403" s="180" t="e">
        <f t="shared" si="197"/>
        <v>#NAME?</v>
      </c>
    </row>
    <row r="404" spans="1:110">
      <c r="A404" s="73" t="s">
        <v>6</v>
      </c>
      <c r="B404" s="60" t="s">
        <v>1047</v>
      </c>
      <c r="C404" s="61" t="s">
        <v>1048</v>
      </c>
      <c r="D404" s="62">
        <v>25259</v>
      </c>
      <c r="E404" s="64">
        <v>0</v>
      </c>
      <c r="F404" s="65">
        <v>42380</v>
      </c>
      <c r="G404" s="66" t="s">
        <v>583</v>
      </c>
      <c r="H404" s="66" t="s">
        <v>137</v>
      </c>
      <c r="I404" s="67" t="s">
        <v>122</v>
      </c>
      <c r="J404" s="67" t="s">
        <v>119</v>
      </c>
      <c r="K404" s="67">
        <v>0</v>
      </c>
      <c r="L404" s="67" t="s">
        <v>117</v>
      </c>
      <c r="M404" s="67">
        <v>1</v>
      </c>
      <c r="N404" s="67"/>
      <c r="O404" s="68" t="s">
        <v>118</v>
      </c>
      <c r="P404" s="69" t="s">
        <v>119</v>
      </c>
      <c r="Q404" s="69"/>
      <c r="R404" s="70">
        <v>0</v>
      </c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/>
      <c r="AO404" s="70"/>
      <c r="AP404" s="70"/>
      <c r="AQ404" s="70"/>
      <c r="AR404" s="70"/>
      <c r="AS404" s="70"/>
      <c r="AT404" s="70"/>
      <c r="AU404" s="70"/>
      <c r="AV404" s="70"/>
      <c r="AW404" s="70"/>
      <c r="AX404" s="70"/>
      <c r="AY404" s="70"/>
      <c r="AZ404" s="70"/>
      <c r="BA404" s="70"/>
      <c r="BB404" s="155">
        <f t="shared" si="208"/>
        <v>12</v>
      </c>
      <c r="BC404" s="156">
        <v>12</v>
      </c>
      <c r="BD404" s="157">
        <f t="shared" si="209"/>
        <v>0</v>
      </c>
      <c r="BE404" s="155">
        <f t="shared" si="210"/>
        <v>0</v>
      </c>
      <c r="BF404" s="157">
        <f t="shared" si="211"/>
        <v>0</v>
      </c>
      <c r="BG404" s="155">
        <f t="shared" si="212"/>
        <v>0</v>
      </c>
      <c r="BH404" s="155"/>
      <c r="BI404" s="157">
        <f t="shared" si="203"/>
        <v>96</v>
      </c>
      <c r="BJ404" s="157"/>
      <c r="BK404" s="157"/>
      <c r="BL404" s="157"/>
      <c r="BM404" s="161" t="e">
        <v>#NAME?</v>
      </c>
      <c r="BN404" s="162" t="e">
        <f t="shared" si="213"/>
        <v>#NAME?</v>
      </c>
      <c r="BO404" s="163">
        <f t="shared" si="214"/>
        <v>0</v>
      </c>
      <c r="BP404" s="164" t="e">
        <f t="shared" si="215"/>
        <v>#NAME?</v>
      </c>
      <c r="BQ404" s="165" t="e">
        <v>#NAME?</v>
      </c>
      <c r="BR404" s="166"/>
      <c r="BS404" s="167" t="str">
        <f t="shared" si="216"/>
        <v xml:space="preserve"> </v>
      </c>
      <c r="BT404" s="168" t="str">
        <f t="shared" si="217"/>
        <v/>
      </c>
      <c r="BU404" s="168" t="str">
        <f t="shared" si="204"/>
        <v/>
      </c>
      <c r="BV404" s="168" t="str">
        <f t="shared" si="205"/>
        <v/>
      </c>
      <c r="BW404" s="169" t="str">
        <f t="shared" si="206"/>
        <v/>
      </c>
      <c r="BX404" s="165" t="e">
        <v>#NAME?</v>
      </c>
      <c r="BY404" s="157"/>
      <c r="BZ404" s="170" t="e">
        <v>#NAME?</v>
      </c>
      <c r="CA404" s="170" t="e">
        <v>#NAME?</v>
      </c>
      <c r="CB404" s="157"/>
      <c r="CC404" s="170" t="e">
        <v>#NAME?</v>
      </c>
      <c r="CD404" s="171" t="e">
        <f t="shared" si="218"/>
        <v>#NAME?</v>
      </c>
      <c r="CE404" s="157" t="e">
        <f t="shared" si="219"/>
        <v>#NAME?</v>
      </c>
      <c r="CF404" s="165" t="e">
        <f t="shared" si="220"/>
        <v>#NAME?</v>
      </c>
      <c r="CG404" s="172" t="e">
        <v>#NAME?</v>
      </c>
      <c r="CH404" s="172" t="e">
        <v>#NAME?</v>
      </c>
      <c r="CI404" s="173" t="e">
        <v>#NAME?</v>
      </c>
      <c r="CJ404" s="173"/>
      <c r="CK404" s="172" t="e">
        <v>#NAME?</v>
      </c>
      <c r="CL404" s="172" t="e">
        <v>#NAME?</v>
      </c>
      <c r="CM404" s="173" t="e">
        <f t="shared" si="199"/>
        <v>#NAME?</v>
      </c>
      <c r="CN404" s="172">
        <f t="shared" si="221"/>
        <v>16</v>
      </c>
      <c r="CO404" s="173">
        <f t="shared" si="207"/>
        <v>0</v>
      </c>
      <c r="CP404" s="174">
        <f t="shared" si="222"/>
        <v>5</v>
      </c>
      <c r="CQ404" s="172" t="e">
        <f t="shared" si="198"/>
        <v>#NAME?</v>
      </c>
      <c r="CR404" s="173"/>
      <c r="CS404" s="175" t="e">
        <f t="shared" si="223"/>
        <v>#NAME?</v>
      </c>
      <c r="CT404" s="173" t="e">
        <f t="shared" si="224"/>
        <v>#NAME?</v>
      </c>
      <c r="CU404" s="173" t="e">
        <f t="shared" si="225"/>
        <v>#NAME?</v>
      </c>
      <c r="CV404" s="172" t="e">
        <f t="shared" si="226"/>
        <v>#NAME?</v>
      </c>
      <c r="CW404" s="173" t="e">
        <v>#NAME?</v>
      </c>
      <c r="CX404" s="173" t="e">
        <f t="shared" si="227"/>
        <v>#NAME?</v>
      </c>
      <c r="CY404" s="176">
        <f t="shared" si="228"/>
        <v>0</v>
      </c>
      <c r="CZ404" s="181" t="e">
        <f t="shared" si="200"/>
        <v>#NAME?</v>
      </c>
      <c r="DA404" s="182" t="e">
        <f t="shared" si="201"/>
        <v>#NAME?</v>
      </c>
      <c r="DB404" s="183" t="e">
        <f t="shared" si="202"/>
        <v>#NAME?</v>
      </c>
      <c r="DF404" s="180" t="e">
        <f t="shared" si="197"/>
        <v>#NAME?</v>
      </c>
    </row>
    <row r="405" spans="1:110">
      <c r="A405" s="73" t="s">
        <v>6</v>
      </c>
      <c r="B405" s="60" t="s">
        <v>1049</v>
      </c>
      <c r="C405" s="61" t="s">
        <v>1050</v>
      </c>
      <c r="D405" s="62">
        <v>32124</v>
      </c>
      <c r="E405" s="64">
        <v>0</v>
      </c>
      <c r="F405" s="65">
        <v>42380</v>
      </c>
      <c r="G405" s="66" t="s">
        <v>583</v>
      </c>
      <c r="H405" s="66" t="s">
        <v>137</v>
      </c>
      <c r="I405" s="67" t="s">
        <v>122</v>
      </c>
      <c r="J405" s="67" t="s">
        <v>119</v>
      </c>
      <c r="K405" s="67">
        <v>0</v>
      </c>
      <c r="L405" s="67" t="s">
        <v>117</v>
      </c>
      <c r="M405" s="67">
        <v>1</v>
      </c>
      <c r="N405" s="67"/>
      <c r="O405" s="68" t="s">
        <v>118</v>
      </c>
      <c r="P405" s="69" t="s">
        <v>119</v>
      </c>
      <c r="Q405" s="69"/>
      <c r="R405" s="70">
        <v>0</v>
      </c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/>
      <c r="AO405" s="70"/>
      <c r="AP405" s="70"/>
      <c r="AQ405" s="70"/>
      <c r="AR405" s="70"/>
      <c r="AS405" s="70"/>
      <c r="AT405" s="70"/>
      <c r="AU405" s="70"/>
      <c r="AV405" s="70"/>
      <c r="AW405" s="70"/>
      <c r="AX405" s="70"/>
      <c r="AY405" s="70"/>
      <c r="AZ405" s="70"/>
      <c r="BA405" s="70"/>
      <c r="BB405" s="155">
        <f t="shared" si="208"/>
        <v>12</v>
      </c>
      <c r="BC405" s="156">
        <v>12</v>
      </c>
      <c r="BD405" s="157">
        <f t="shared" si="209"/>
        <v>0</v>
      </c>
      <c r="BE405" s="155">
        <f t="shared" si="210"/>
        <v>0</v>
      </c>
      <c r="BF405" s="157">
        <f t="shared" si="211"/>
        <v>0</v>
      </c>
      <c r="BG405" s="155">
        <f t="shared" si="212"/>
        <v>0</v>
      </c>
      <c r="BH405" s="155"/>
      <c r="BI405" s="157">
        <f t="shared" si="203"/>
        <v>96</v>
      </c>
      <c r="BJ405" s="157"/>
      <c r="BK405" s="157"/>
      <c r="BL405" s="157"/>
      <c r="BM405" s="161" t="e">
        <v>#NAME?</v>
      </c>
      <c r="BN405" s="162" t="e">
        <f t="shared" si="213"/>
        <v>#NAME?</v>
      </c>
      <c r="BO405" s="163">
        <f t="shared" si="214"/>
        <v>0</v>
      </c>
      <c r="BP405" s="164" t="e">
        <f t="shared" si="215"/>
        <v>#NAME?</v>
      </c>
      <c r="BQ405" s="165" t="e">
        <v>#NAME?</v>
      </c>
      <c r="BR405" s="166"/>
      <c r="BS405" s="167" t="str">
        <f t="shared" si="216"/>
        <v xml:space="preserve"> </v>
      </c>
      <c r="BT405" s="168" t="str">
        <f t="shared" si="217"/>
        <v/>
      </c>
      <c r="BU405" s="168" t="str">
        <f t="shared" si="204"/>
        <v/>
      </c>
      <c r="BV405" s="168" t="str">
        <f t="shared" si="205"/>
        <v/>
      </c>
      <c r="BW405" s="169" t="str">
        <f t="shared" si="206"/>
        <v/>
      </c>
      <c r="BX405" s="165" t="e">
        <v>#NAME?</v>
      </c>
      <c r="BY405" s="157"/>
      <c r="BZ405" s="170" t="e">
        <v>#NAME?</v>
      </c>
      <c r="CA405" s="170" t="e">
        <v>#NAME?</v>
      </c>
      <c r="CB405" s="157"/>
      <c r="CC405" s="170" t="e">
        <v>#NAME?</v>
      </c>
      <c r="CD405" s="171" t="e">
        <f t="shared" si="218"/>
        <v>#NAME?</v>
      </c>
      <c r="CE405" s="157" t="e">
        <f t="shared" si="219"/>
        <v>#NAME?</v>
      </c>
      <c r="CF405" s="165" t="e">
        <f t="shared" si="220"/>
        <v>#NAME?</v>
      </c>
      <c r="CG405" s="172" t="e">
        <v>#NAME?</v>
      </c>
      <c r="CH405" s="172" t="e">
        <v>#NAME?</v>
      </c>
      <c r="CI405" s="173" t="e">
        <v>#NAME?</v>
      </c>
      <c r="CJ405" s="173"/>
      <c r="CK405" s="172" t="e">
        <v>#NAME?</v>
      </c>
      <c r="CL405" s="172" t="e">
        <v>#NAME?</v>
      </c>
      <c r="CM405" s="173" t="e">
        <f t="shared" si="199"/>
        <v>#NAME?</v>
      </c>
      <c r="CN405" s="172">
        <f t="shared" si="221"/>
        <v>16</v>
      </c>
      <c r="CO405" s="173">
        <f t="shared" si="207"/>
        <v>0</v>
      </c>
      <c r="CP405" s="174">
        <f t="shared" si="222"/>
        <v>5</v>
      </c>
      <c r="CQ405" s="172" t="e">
        <f t="shared" si="198"/>
        <v>#NAME?</v>
      </c>
      <c r="CR405" s="173"/>
      <c r="CS405" s="175" t="e">
        <f t="shared" si="223"/>
        <v>#NAME?</v>
      </c>
      <c r="CT405" s="173" t="e">
        <f t="shared" si="224"/>
        <v>#NAME?</v>
      </c>
      <c r="CU405" s="173" t="e">
        <f t="shared" si="225"/>
        <v>#NAME?</v>
      </c>
      <c r="CV405" s="172" t="e">
        <f t="shared" si="226"/>
        <v>#NAME?</v>
      </c>
      <c r="CW405" s="173" t="e">
        <v>#NAME?</v>
      </c>
      <c r="CX405" s="173" t="e">
        <f t="shared" si="227"/>
        <v>#NAME?</v>
      </c>
      <c r="CY405" s="176">
        <f t="shared" si="228"/>
        <v>0</v>
      </c>
      <c r="CZ405" s="181" t="e">
        <f t="shared" si="200"/>
        <v>#NAME?</v>
      </c>
      <c r="DA405" s="182" t="e">
        <f t="shared" si="201"/>
        <v>#NAME?</v>
      </c>
      <c r="DB405" s="183" t="e">
        <f t="shared" si="202"/>
        <v>#NAME?</v>
      </c>
      <c r="DF405" s="180" t="e">
        <f t="shared" si="197"/>
        <v>#NAME?</v>
      </c>
    </row>
    <row r="406" spans="1:110">
      <c r="A406" s="73" t="s">
        <v>6</v>
      </c>
      <c r="B406" s="60" t="s">
        <v>1051</v>
      </c>
      <c r="C406" s="61" t="s">
        <v>1052</v>
      </c>
      <c r="D406" s="62">
        <v>28738</v>
      </c>
      <c r="E406" s="64">
        <v>0</v>
      </c>
      <c r="F406" s="65">
        <v>42380</v>
      </c>
      <c r="G406" s="66" t="s">
        <v>583</v>
      </c>
      <c r="H406" s="66" t="s">
        <v>137</v>
      </c>
      <c r="I406" s="67" t="s">
        <v>122</v>
      </c>
      <c r="J406" s="67" t="s">
        <v>119</v>
      </c>
      <c r="K406" s="67">
        <v>0</v>
      </c>
      <c r="L406" s="67" t="s">
        <v>117</v>
      </c>
      <c r="M406" s="67">
        <v>1</v>
      </c>
      <c r="N406" s="67"/>
      <c r="O406" s="68" t="s">
        <v>118</v>
      </c>
      <c r="P406" s="69" t="s">
        <v>119</v>
      </c>
      <c r="Q406" s="69"/>
      <c r="R406" s="70">
        <v>0</v>
      </c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/>
      <c r="AO406" s="70"/>
      <c r="AP406" s="70"/>
      <c r="AQ406" s="70"/>
      <c r="AR406" s="70"/>
      <c r="AS406" s="70"/>
      <c r="AT406" s="70"/>
      <c r="AU406" s="70"/>
      <c r="AV406" s="70"/>
      <c r="AW406" s="70"/>
      <c r="AX406" s="70"/>
      <c r="AY406" s="70"/>
      <c r="AZ406" s="70"/>
      <c r="BA406" s="70"/>
      <c r="BB406" s="155">
        <f t="shared" si="208"/>
        <v>12</v>
      </c>
      <c r="BC406" s="156">
        <v>12</v>
      </c>
      <c r="BD406" s="157">
        <f t="shared" si="209"/>
        <v>0</v>
      </c>
      <c r="BE406" s="155">
        <f t="shared" si="210"/>
        <v>0</v>
      </c>
      <c r="BF406" s="157">
        <f t="shared" si="211"/>
        <v>0</v>
      </c>
      <c r="BG406" s="155">
        <f t="shared" si="212"/>
        <v>0</v>
      </c>
      <c r="BH406" s="155"/>
      <c r="BI406" s="157">
        <f t="shared" si="203"/>
        <v>96</v>
      </c>
      <c r="BJ406" s="157"/>
      <c r="BK406" s="157"/>
      <c r="BL406" s="157"/>
      <c r="BM406" s="161" t="e">
        <v>#NAME?</v>
      </c>
      <c r="BN406" s="162" t="e">
        <f t="shared" si="213"/>
        <v>#NAME?</v>
      </c>
      <c r="BO406" s="163">
        <f t="shared" si="214"/>
        <v>0</v>
      </c>
      <c r="BP406" s="164" t="e">
        <f t="shared" si="215"/>
        <v>#NAME?</v>
      </c>
      <c r="BQ406" s="165" t="e">
        <v>#NAME?</v>
      </c>
      <c r="BR406" s="166"/>
      <c r="BS406" s="167" t="str">
        <f t="shared" si="216"/>
        <v xml:space="preserve"> </v>
      </c>
      <c r="BT406" s="168" t="str">
        <f t="shared" si="217"/>
        <v/>
      </c>
      <c r="BU406" s="168" t="str">
        <f t="shared" si="204"/>
        <v/>
      </c>
      <c r="BV406" s="168" t="str">
        <f t="shared" si="205"/>
        <v/>
      </c>
      <c r="BW406" s="169" t="str">
        <f t="shared" si="206"/>
        <v/>
      </c>
      <c r="BX406" s="165" t="e">
        <v>#NAME?</v>
      </c>
      <c r="BY406" s="157"/>
      <c r="BZ406" s="170" t="e">
        <v>#NAME?</v>
      </c>
      <c r="CA406" s="170" t="e">
        <v>#NAME?</v>
      </c>
      <c r="CB406" s="157"/>
      <c r="CC406" s="170" t="e">
        <v>#NAME?</v>
      </c>
      <c r="CD406" s="171" t="e">
        <f t="shared" si="218"/>
        <v>#NAME?</v>
      </c>
      <c r="CE406" s="157" t="e">
        <f t="shared" si="219"/>
        <v>#NAME?</v>
      </c>
      <c r="CF406" s="165" t="e">
        <f t="shared" si="220"/>
        <v>#NAME?</v>
      </c>
      <c r="CG406" s="172" t="e">
        <v>#NAME?</v>
      </c>
      <c r="CH406" s="172" t="e">
        <v>#NAME?</v>
      </c>
      <c r="CI406" s="173" t="e">
        <v>#NAME?</v>
      </c>
      <c r="CJ406" s="173"/>
      <c r="CK406" s="172" t="e">
        <v>#NAME?</v>
      </c>
      <c r="CL406" s="172" t="e">
        <v>#NAME?</v>
      </c>
      <c r="CM406" s="173" t="e">
        <f t="shared" si="199"/>
        <v>#NAME?</v>
      </c>
      <c r="CN406" s="172">
        <f t="shared" si="221"/>
        <v>16</v>
      </c>
      <c r="CO406" s="173">
        <f t="shared" si="207"/>
        <v>0</v>
      </c>
      <c r="CP406" s="174">
        <f t="shared" si="222"/>
        <v>5</v>
      </c>
      <c r="CQ406" s="172" t="e">
        <f t="shared" si="198"/>
        <v>#NAME?</v>
      </c>
      <c r="CR406" s="173"/>
      <c r="CS406" s="175" t="e">
        <f t="shared" si="223"/>
        <v>#NAME?</v>
      </c>
      <c r="CT406" s="173" t="e">
        <f t="shared" si="224"/>
        <v>#NAME?</v>
      </c>
      <c r="CU406" s="173" t="e">
        <f t="shared" si="225"/>
        <v>#NAME?</v>
      </c>
      <c r="CV406" s="172" t="e">
        <f t="shared" si="226"/>
        <v>#NAME?</v>
      </c>
      <c r="CW406" s="173" t="e">
        <v>#NAME?</v>
      </c>
      <c r="CX406" s="173" t="e">
        <f t="shared" si="227"/>
        <v>#NAME?</v>
      </c>
      <c r="CY406" s="176">
        <f t="shared" si="228"/>
        <v>0</v>
      </c>
      <c r="CZ406" s="181" t="e">
        <f t="shared" si="200"/>
        <v>#NAME?</v>
      </c>
      <c r="DA406" s="182" t="e">
        <f t="shared" si="201"/>
        <v>#NAME?</v>
      </c>
      <c r="DB406" s="183" t="e">
        <f t="shared" si="202"/>
        <v>#NAME?</v>
      </c>
      <c r="DF406" s="180" t="e">
        <f t="shared" si="197"/>
        <v>#NAME?</v>
      </c>
    </row>
    <row r="407" spans="1:110">
      <c r="A407" s="73" t="s">
        <v>6</v>
      </c>
      <c r="B407" s="60" t="s">
        <v>1053</v>
      </c>
      <c r="C407" s="61" t="s">
        <v>1054</v>
      </c>
      <c r="D407" s="62">
        <v>35603</v>
      </c>
      <c r="E407" s="64">
        <v>0</v>
      </c>
      <c r="F407" s="65">
        <v>42380</v>
      </c>
      <c r="G407" s="66" t="s">
        <v>583</v>
      </c>
      <c r="H407" s="66" t="s">
        <v>137</v>
      </c>
      <c r="I407" s="67" t="s">
        <v>122</v>
      </c>
      <c r="J407" s="67" t="s">
        <v>119</v>
      </c>
      <c r="K407" s="67">
        <v>0</v>
      </c>
      <c r="L407" s="67" t="s">
        <v>117</v>
      </c>
      <c r="M407" s="67">
        <v>1</v>
      </c>
      <c r="N407" s="67"/>
      <c r="O407" s="68" t="s">
        <v>118</v>
      </c>
      <c r="P407" s="69" t="s">
        <v>119</v>
      </c>
      <c r="Q407" s="69"/>
      <c r="R407" s="70">
        <v>0</v>
      </c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/>
      <c r="AO407" s="70"/>
      <c r="AP407" s="70"/>
      <c r="AQ407" s="70"/>
      <c r="AR407" s="70"/>
      <c r="AS407" s="70"/>
      <c r="AT407" s="70"/>
      <c r="AU407" s="70"/>
      <c r="AV407" s="70"/>
      <c r="AW407" s="70"/>
      <c r="AX407" s="70"/>
      <c r="AY407" s="70"/>
      <c r="AZ407" s="70"/>
      <c r="BA407" s="70"/>
      <c r="BB407" s="155">
        <f t="shared" si="208"/>
        <v>18</v>
      </c>
      <c r="BC407" s="156">
        <v>18</v>
      </c>
      <c r="BD407" s="157">
        <f t="shared" si="209"/>
        <v>0</v>
      </c>
      <c r="BE407" s="155">
        <f t="shared" si="210"/>
        <v>0</v>
      </c>
      <c r="BF407" s="157">
        <f t="shared" si="211"/>
        <v>0</v>
      </c>
      <c r="BG407" s="155">
        <f t="shared" si="212"/>
        <v>0</v>
      </c>
      <c r="BH407" s="155"/>
      <c r="BI407" s="157">
        <f t="shared" si="203"/>
        <v>144</v>
      </c>
      <c r="BJ407" s="157"/>
      <c r="BK407" s="157"/>
      <c r="BL407" s="157"/>
      <c r="BM407" s="161" t="e">
        <v>#NAME?</v>
      </c>
      <c r="BN407" s="162" t="e">
        <f t="shared" si="213"/>
        <v>#NAME?</v>
      </c>
      <c r="BO407" s="163">
        <f t="shared" si="214"/>
        <v>0</v>
      </c>
      <c r="BP407" s="164" t="e">
        <f t="shared" si="215"/>
        <v>#NAME?</v>
      </c>
      <c r="BQ407" s="165" t="e">
        <v>#NAME?</v>
      </c>
      <c r="BR407" s="166"/>
      <c r="BS407" s="167" t="str">
        <f t="shared" si="216"/>
        <v xml:space="preserve"> </v>
      </c>
      <c r="BT407" s="168" t="str">
        <f t="shared" si="217"/>
        <v/>
      </c>
      <c r="BU407" s="168" t="str">
        <f t="shared" si="204"/>
        <v/>
      </c>
      <c r="BV407" s="168" t="str">
        <f t="shared" si="205"/>
        <v/>
      </c>
      <c r="BW407" s="169" t="str">
        <f t="shared" si="206"/>
        <v/>
      </c>
      <c r="BX407" s="165" t="e">
        <v>#NAME?</v>
      </c>
      <c r="BY407" s="157"/>
      <c r="BZ407" s="170" t="e">
        <v>#NAME?</v>
      </c>
      <c r="CA407" s="170" t="e">
        <v>#NAME?</v>
      </c>
      <c r="CB407" s="157"/>
      <c r="CC407" s="170" t="e">
        <v>#NAME?</v>
      </c>
      <c r="CD407" s="171" t="e">
        <f t="shared" si="218"/>
        <v>#NAME?</v>
      </c>
      <c r="CE407" s="157" t="e">
        <f t="shared" si="219"/>
        <v>#NAME?</v>
      </c>
      <c r="CF407" s="165" t="e">
        <f t="shared" si="220"/>
        <v>#NAME?</v>
      </c>
      <c r="CG407" s="172" t="e">
        <v>#NAME?</v>
      </c>
      <c r="CH407" s="172" t="e">
        <v>#NAME?</v>
      </c>
      <c r="CI407" s="173" t="e">
        <v>#NAME?</v>
      </c>
      <c r="CJ407" s="173"/>
      <c r="CK407" s="172" t="e">
        <v>#NAME?</v>
      </c>
      <c r="CL407" s="172" t="e">
        <v>#NAME?</v>
      </c>
      <c r="CM407" s="173" t="e">
        <f t="shared" si="199"/>
        <v>#NAME?</v>
      </c>
      <c r="CN407" s="172">
        <f t="shared" si="221"/>
        <v>24</v>
      </c>
      <c r="CO407" s="173">
        <f t="shared" si="207"/>
        <v>0</v>
      </c>
      <c r="CP407" s="174">
        <f t="shared" si="222"/>
        <v>5</v>
      </c>
      <c r="CQ407" s="172" t="e">
        <f t="shared" si="198"/>
        <v>#NAME?</v>
      </c>
      <c r="CR407" s="173"/>
      <c r="CS407" s="175" t="e">
        <f t="shared" si="223"/>
        <v>#NAME?</v>
      </c>
      <c r="CT407" s="173" t="e">
        <f t="shared" si="224"/>
        <v>#NAME?</v>
      </c>
      <c r="CU407" s="173" t="e">
        <f t="shared" si="225"/>
        <v>#NAME?</v>
      </c>
      <c r="CV407" s="172" t="e">
        <f t="shared" si="226"/>
        <v>#NAME?</v>
      </c>
      <c r="CW407" s="173" t="e">
        <v>#NAME?</v>
      </c>
      <c r="CX407" s="173" t="e">
        <f t="shared" si="227"/>
        <v>#NAME?</v>
      </c>
      <c r="CY407" s="176">
        <f t="shared" si="228"/>
        <v>0</v>
      </c>
      <c r="CZ407" s="181" t="e">
        <f t="shared" si="200"/>
        <v>#NAME?</v>
      </c>
      <c r="DA407" s="182" t="e">
        <f t="shared" si="201"/>
        <v>#NAME?</v>
      </c>
      <c r="DB407" s="183" t="e">
        <f t="shared" si="202"/>
        <v>#NAME?</v>
      </c>
      <c r="DF407" s="180" t="e">
        <f t="shared" si="197"/>
        <v>#NAME?</v>
      </c>
    </row>
    <row r="408" spans="1:110">
      <c r="A408" s="73" t="s">
        <v>6</v>
      </c>
      <c r="B408" s="60" t="s">
        <v>1055</v>
      </c>
      <c r="C408" s="61" t="s">
        <v>1056</v>
      </c>
      <c r="D408" s="62">
        <v>34904</v>
      </c>
      <c r="E408" s="64">
        <v>0</v>
      </c>
      <c r="F408" s="65">
        <v>42338</v>
      </c>
      <c r="G408" s="66" t="s">
        <v>583</v>
      </c>
      <c r="H408" s="66" t="s">
        <v>137</v>
      </c>
      <c r="I408" s="67" t="s">
        <v>122</v>
      </c>
      <c r="J408" s="67" t="s">
        <v>119</v>
      </c>
      <c r="K408" s="67">
        <v>0</v>
      </c>
      <c r="L408" s="67" t="s">
        <v>117</v>
      </c>
      <c r="M408" s="67">
        <v>1</v>
      </c>
      <c r="N408" s="67"/>
      <c r="O408" s="68" t="s">
        <v>118</v>
      </c>
      <c r="P408" s="69" t="s">
        <v>119</v>
      </c>
      <c r="Q408" s="69"/>
      <c r="R408" s="70">
        <v>0</v>
      </c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70"/>
      <c r="AO408" s="70"/>
      <c r="AP408" s="70"/>
      <c r="AQ408" s="70"/>
      <c r="AR408" s="70"/>
      <c r="AS408" s="70"/>
      <c r="AT408" s="70"/>
      <c r="AU408" s="70"/>
      <c r="AV408" s="70"/>
      <c r="AW408" s="70"/>
      <c r="AX408" s="70"/>
      <c r="AY408" s="70"/>
      <c r="AZ408" s="70"/>
      <c r="BA408" s="70"/>
      <c r="BB408" s="155">
        <f t="shared" si="208"/>
        <v>12</v>
      </c>
      <c r="BC408" s="156">
        <v>12</v>
      </c>
      <c r="BD408" s="157">
        <f t="shared" si="209"/>
        <v>0</v>
      </c>
      <c r="BE408" s="155">
        <f t="shared" si="210"/>
        <v>0</v>
      </c>
      <c r="BF408" s="157">
        <f t="shared" si="211"/>
        <v>0</v>
      </c>
      <c r="BG408" s="155">
        <f t="shared" si="212"/>
        <v>0</v>
      </c>
      <c r="BH408" s="155"/>
      <c r="BI408" s="157">
        <f t="shared" si="203"/>
        <v>96</v>
      </c>
      <c r="BJ408" s="157"/>
      <c r="BK408" s="157"/>
      <c r="BL408" s="157"/>
      <c r="BM408" s="161" t="e">
        <v>#NAME?</v>
      </c>
      <c r="BN408" s="162" t="e">
        <f t="shared" si="213"/>
        <v>#NAME?</v>
      </c>
      <c r="BO408" s="163">
        <f t="shared" si="214"/>
        <v>0</v>
      </c>
      <c r="BP408" s="164" t="e">
        <f t="shared" si="215"/>
        <v>#NAME?</v>
      </c>
      <c r="BQ408" s="165" t="e">
        <v>#NAME?</v>
      </c>
      <c r="BR408" s="166"/>
      <c r="BS408" s="167" t="str">
        <f t="shared" si="216"/>
        <v xml:space="preserve"> </v>
      </c>
      <c r="BT408" s="168" t="str">
        <f t="shared" si="217"/>
        <v/>
      </c>
      <c r="BU408" s="168" t="str">
        <f t="shared" si="204"/>
        <v/>
      </c>
      <c r="BV408" s="168" t="str">
        <f t="shared" si="205"/>
        <v/>
      </c>
      <c r="BW408" s="169" t="str">
        <f t="shared" si="206"/>
        <v/>
      </c>
      <c r="BX408" s="165" t="e">
        <v>#NAME?</v>
      </c>
      <c r="BY408" s="157"/>
      <c r="BZ408" s="170" t="e">
        <v>#NAME?</v>
      </c>
      <c r="CA408" s="170" t="e">
        <v>#NAME?</v>
      </c>
      <c r="CB408" s="157"/>
      <c r="CC408" s="170" t="e">
        <v>#NAME?</v>
      </c>
      <c r="CD408" s="171" t="e">
        <f t="shared" si="218"/>
        <v>#NAME?</v>
      </c>
      <c r="CE408" s="157" t="e">
        <f t="shared" si="219"/>
        <v>#NAME?</v>
      </c>
      <c r="CF408" s="165" t="e">
        <f t="shared" si="220"/>
        <v>#NAME?</v>
      </c>
      <c r="CG408" s="172" t="e">
        <v>#NAME?</v>
      </c>
      <c r="CH408" s="172" t="e">
        <v>#NAME?</v>
      </c>
      <c r="CI408" s="173" t="e">
        <v>#NAME?</v>
      </c>
      <c r="CJ408" s="173"/>
      <c r="CK408" s="172" t="e">
        <v>#NAME?</v>
      </c>
      <c r="CL408" s="172" t="e">
        <v>#NAME?</v>
      </c>
      <c r="CM408" s="173" t="e">
        <f t="shared" si="199"/>
        <v>#NAME?</v>
      </c>
      <c r="CN408" s="172">
        <f t="shared" si="221"/>
        <v>16</v>
      </c>
      <c r="CO408" s="173">
        <f t="shared" si="207"/>
        <v>0</v>
      </c>
      <c r="CP408" s="174">
        <f t="shared" si="222"/>
        <v>5</v>
      </c>
      <c r="CQ408" s="172" t="e">
        <f t="shared" si="198"/>
        <v>#NAME?</v>
      </c>
      <c r="CR408" s="173"/>
      <c r="CS408" s="175" t="e">
        <f t="shared" si="223"/>
        <v>#NAME?</v>
      </c>
      <c r="CT408" s="173" t="e">
        <f t="shared" si="224"/>
        <v>#NAME?</v>
      </c>
      <c r="CU408" s="173" t="e">
        <f t="shared" si="225"/>
        <v>#NAME?</v>
      </c>
      <c r="CV408" s="172" t="e">
        <f t="shared" si="226"/>
        <v>#NAME?</v>
      </c>
      <c r="CW408" s="173" t="e">
        <v>#NAME?</v>
      </c>
      <c r="CX408" s="173" t="e">
        <f t="shared" si="227"/>
        <v>#NAME?</v>
      </c>
      <c r="CY408" s="176">
        <f t="shared" si="228"/>
        <v>0</v>
      </c>
      <c r="CZ408" s="181" t="e">
        <f t="shared" si="200"/>
        <v>#NAME?</v>
      </c>
      <c r="DA408" s="182" t="e">
        <f t="shared" si="201"/>
        <v>#NAME?</v>
      </c>
      <c r="DB408" s="183" t="e">
        <f t="shared" si="202"/>
        <v>#NAME?</v>
      </c>
      <c r="DF408" s="180" t="e">
        <f t="shared" si="197"/>
        <v>#NAME?</v>
      </c>
    </row>
    <row r="409" spans="1:110">
      <c r="A409" s="73" t="s">
        <v>6</v>
      </c>
      <c r="B409" s="60" t="s">
        <v>1057</v>
      </c>
      <c r="C409" s="61" t="s">
        <v>1058</v>
      </c>
      <c r="D409" s="62">
        <v>23492</v>
      </c>
      <c r="E409" s="64">
        <v>0</v>
      </c>
      <c r="F409" s="65">
        <v>42394</v>
      </c>
      <c r="G409" s="66" t="s">
        <v>583</v>
      </c>
      <c r="H409" s="66" t="s">
        <v>137</v>
      </c>
      <c r="I409" s="67" t="s">
        <v>122</v>
      </c>
      <c r="J409" s="67" t="s">
        <v>119</v>
      </c>
      <c r="K409" s="67">
        <v>0</v>
      </c>
      <c r="L409" s="67" t="s">
        <v>117</v>
      </c>
      <c r="M409" s="67">
        <v>1</v>
      </c>
      <c r="N409" s="67"/>
      <c r="O409" s="68" t="s">
        <v>118</v>
      </c>
      <c r="P409" s="69" t="s">
        <v>119</v>
      </c>
      <c r="Q409" s="69"/>
      <c r="R409" s="70">
        <v>0</v>
      </c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70"/>
      <c r="AO409" s="70"/>
      <c r="AP409" s="70"/>
      <c r="AQ409" s="70"/>
      <c r="AR409" s="70"/>
      <c r="AS409" s="70"/>
      <c r="AT409" s="70"/>
      <c r="AU409" s="70"/>
      <c r="AV409" s="70"/>
      <c r="AW409" s="70"/>
      <c r="AX409" s="70"/>
      <c r="AY409" s="70"/>
      <c r="AZ409" s="70"/>
      <c r="BA409" s="70"/>
      <c r="BB409" s="155">
        <f t="shared" si="208"/>
        <v>6</v>
      </c>
      <c r="BC409" s="156">
        <v>6</v>
      </c>
      <c r="BD409" s="157">
        <f t="shared" si="209"/>
        <v>0</v>
      </c>
      <c r="BE409" s="155">
        <f t="shared" si="210"/>
        <v>0</v>
      </c>
      <c r="BF409" s="157">
        <f t="shared" si="211"/>
        <v>0</v>
      </c>
      <c r="BG409" s="155">
        <f t="shared" si="212"/>
        <v>0</v>
      </c>
      <c r="BH409" s="155"/>
      <c r="BI409" s="157">
        <f t="shared" si="203"/>
        <v>48</v>
      </c>
      <c r="BJ409" s="157"/>
      <c r="BK409" s="157"/>
      <c r="BL409" s="157"/>
      <c r="BM409" s="161" t="e">
        <v>#NAME?</v>
      </c>
      <c r="BN409" s="162" t="e">
        <f t="shared" si="213"/>
        <v>#NAME?</v>
      </c>
      <c r="BO409" s="163">
        <f t="shared" si="214"/>
        <v>0</v>
      </c>
      <c r="BP409" s="164" t="e">
        <f t="shared" si="215"/>
        <v>#NAME?</v>
      </c>
      <c r="BQ409" s="165" t="e">
        <v>#NAME?</v>
      </c>
      <c r="BR409" s="166"/>
      <c r="BS409" s="167" t="str">
        <f t="shared" si="216"/>
        <v xml:space="preserve"> </v>
      </c>
      <c r="BT409" s="168" t="str">
        <f t="shared" si="217"/>
        <v/>
      </c>
      <c r="BU409" s="168" t="str">
        <f t="shared" si="204"/>
        <v/>
      </c>
      <c r="BV409" s="168" t="str">
        <f t="shared" si="205"/>
        <v/>
      </c>
      <c r="BW409" s="169" t="str">
        <f t="shared" si="206"/>
        <v/>
      </c>
      <c r="BX409" s="165" t="e">
        <v>#NAME?</v>
      </c>
      <c r="BY409" s="157"/>
      <c r="BZ409" s="170" t="e">
        <v>#NAME?</v>
      </c>
      <c r="CA409" s="170" t="e">
        <v>#NAME?</v>
      </c>
      <c r="CB409" s="157"/>
      <c r="CC409" s="170" t="e">
        <v>#NAME?</v>
      </c>
      <c r="CD409" s="171" t="e">
        <f t="shared" si="218"/>
        <v>#NAME?</v>
      </c>
      <c r="CE409" s="157" t="e">
        <f t="shared" si="219"/>
        <v>#NAME?</v>
      </c>
      <c r="CF409" s="165" t="e">
        <f t="shared" si="220"/>
        <v>#NAME?</v>
      </c>
      <c r="CG409" s="172" t="e">
        <v>#NAME?</v>
      </c>
      <c r="CH409" s="172" t="e">
        <v>#NAME?</v>
      </c>
      <c r="CI409" s="173" t="e">
        <v>#NAME?</v>
      </c>
      <c r="CJ409" s="173"/>
      <c r="CK409" s="172" t="e">
        <v>#NAME?</v>
      </c>
      <c r="CL409" s="172" t="e">
        <v>#NAME?</v>
      </c>
      <c r="CM409" s="173" t="e">
        <f t="shared" si="199"/>
        <v>#NAME?</v>
      </c>
      <c r="CN409" s="172">
        <f t="shared" si="221"/>
        <v>8.5714285714285712</v>
      </c>
      <c r="CO409" s="173">
        <f t="shared" si="207"/>
        <v>0</v>
      </c>
      <c r="CP409" s="174">
        <f t="shared" si="222"/>
        <v>5</v>
      </c>
      <c r="CQ409" s="172" t="e">
        <f t="shared" si="198"/>
        <v>#NAME?</v>
      </c>
      <c r="CR409" s="173"/>
      <c r="CS409" s="175" t="e">
        <f t="shared" si="223"/>
        <v>#NAME?</v>
      </c>
      <c r="CT409" s="173" t="e">
        <f t="shared" si="224"/>
        <v>#NAME?</v>
      </c>
      <c r="CU409" s="173" t="e">
        <f t="shared" si="225"/>
        <v>#NAME?</v>
      </c>
      <c r="CV409" s="172" t="e">
        <f t="shared" si="226"/>
        <v>#NAME?</v>
      </c>
      <c r="CW409" s="173" t="e">
        <v>#NAME?</v>
      </c>
      <c r="CX409" s="173" t="e">
        <f t="shared" si="227"/>
        <v>#NAME?</v>
      </c>
      <c r="CY409" s="176">
        <f t="shared" si="228"/>
        <v>0</v>
      </c>
      <c r="CZ409" s="181" t="e">
        <f t="shared" si="200"/>
        <v>#NAME?</v>
      </c>
      <c r="DA409" s="182" t="e">
        <f t="shared" si="201"/>
        <v>#NAME?</v>
      </c>
      <c r="DB409" s="183" t="e">
        <f t="shared" si="202"/>
        <v>#NAME?</v>
      </c>
      <c r="DF409" s="180" t="e">
        <f t="shared" si="197"/>
        <v>#NAME?</v>
      </c>
    </row>
    <row r="410" spans="1:110">
      <c r="A410" s="73" t="s">
        <v>6</v>
      </c>
      <c r="B410" s="60" t="s">
        <v>1059</v>
      </c>
      <c r="C410" s="61" t="s">
        <v>1060</v>
      </c>
      <c r="D410" s="62">
        <v>28552</v>
      </c>
      <c r="E410" s="64">
        <v>0</v>
      </c>
      <c r="F410" s="65">
        <v>41967</v>
      </c>
      <c r="G410" s="66" t="s">
        <v>583</v>
      </c>
      <c r="H410" s="66" t="s">
        <v>137</v>
      </c>
      <c r="I410" s="67" t="s">
        <v>122</v>
      </c>
      <c r="J410" s="67" t="s">
        <v>119</v>
      </c>
      <c r="K410" s="67">
        <v>0</v>
      </c>
      <c r="L410" s="67" t="s">
        <v>117</v>
      </c>
      <c r="M410" s="67">
        <v>1</v>
      </c>
      <c r="N410" s="67"/>
      <c r="O410" s="68" t="s">
        <v>118</v>
      </c>
      <c r="P410" s="69" t="s">
        <v>119</v>
      </c>
      <c r="Q410" s="69"/>
      <c r="R410" s="70">
        <v>0</v>
      </c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70"/>
      <c r="AO410" s="70"/>
      <c r="AP410" s="70"/>
      <c r="AQ410" s="70"/>
      <c r="AR410" s="70"/>
      <c r="AS410" s="70"/>
      <c r="AT410" s="70"/>
      <c r="AU410" s="70"/>
      <c r="AV410" s="70"/>
      <c r="AW410" s="70"/>
      <c r="AX410" s="70"/>
      <c r="AY410" s="70"/>
      <c r="AZ410" s="70"/>
      <c r="BA410" s="70"/>
      <c r="BB410" s="155">
        <f t="shared" si="208"/>
        <v>6</v>
      </c>
      <c r="BC410" s="156">
        <v>6</v>
      </c>
      <c r="BD410" s="157">
        <f t="shared" si="209"/>
        <v>0</v>
      </c>
      <c r="BE410" s="155">
        <f t="shared" si="210"/>
        <v>0</v>
      </c>
      <c r="BF410" s="157">
        <f t="shared" si="211"/>
        <v>0</v>
      </c>
      <c r="BG410" s="155">
        <f t="shared" si="212"/>
        <v>0</v>
      </c>
      <c r="BH410" s="155"/>
      <c r="BI410" s="157">
        <f t="shared" si="203"/>
        <v>48</v>
      </c>
      <c r="BJ410" s="157"/>
      <c r="BK410" s="157"/>
      <c r="BL410" s="157"/>
      <c r="BM410" s="161" t="e">
        <v>#NAME?</v>
      </c>
      <c r="BN410" s="162" t="e">
        <f t="shared" si="213"/>
        <v>#NAME?</v>
      </c>
      <c r="BO410" s="163">
        <f t="shared" si="214"/>
        <v>0</v>
      </c>
      <c r="BP410" s="164" t="e">
        <f t="shared" si="215"/>
        <v>#NAME?</v>
      </c>
      <c r="BQ410" s="165" t="e">
        <v>#NAME?</v>
      </c>
      <c r="BR410" s="166"/>
      <c r="BS410" s="167" t="str">
        <f t="shared" si="216"/>
        <v xml:space="preserve"> </v>
      </c>
      <c r="BT410" s="168" t="str">
        <f t="shared" si="217"/>
        <v/>
      </c>
      <c r="BU410" s="168" t="str">
        <f t="shared" si="204"/>
        <v/>
      </c>
      <c r="BV410" s="168" t="str">
        <f t="shared" si="205"/>
        <v/>
      </c>
      <c r="BW410" s="169" t="str">
        <f t="shared" si="206"/>
        <v/>
      </c>
      <c r="BX410" s="165" t="e">
        <v>#NAME?</v>
      </c>
      <c r="BY410" s="157"/>
      <c r="BZ410" s="170" t="e">
        <v>#NAME?</v>
      </c>
      <c r="CA410" s="170" t="e">
        <v>#NAME?</v>
      </c>
      <c r="CB410" s="157"/>
      <c r="CC410" s="170" t="e">
        <v>#NAME?</v>
      </c>
      <c r="CD410" s="171" t="e">
        <f t="shared" si="218"/>
        <v>#NAME?</v>
      </c>
      <c r="CE410" s="157" t="e">
        <f t="shared" si="219"/>
        <v>#NAME?</v>
      </c>
      <c r="CF410" s="165" t="e">
        <f t="shared" si="220"/>
        <v>#NAME?</v>
      </c>
      <c r="CG410" s="172" t="e">
        <v>#NAME?</v>
      </c>
      <c r="CH410" s="172" t="e">
        <v>#NAME?</v>
      </c>
      <c r="CI410" s="173" t="e">
        <v>#NAME?</v>
      </c>
      <c r="CJ410" s="173"/>
      <c r="CK410" s="172" t="e">
        <v>#NAME?</v>
      </c>
      <c r="CL410" s="172" t="e">
        <v>#NAME?</v>
      </c>
      <c r="CM410" s="173" t="e">
        <f t="shared" si="199"/>
        <v>#NAME?</v>
      </c>
      <c r="CN410" s="172">
        <f t="shared" si="221"/>
        <v>8.5714285714285712</v>
      </c>
      <c r="CO410" s="173">
        <f t="shared" si="207"/>
        <v>0</v>
      </c>
      <c r="CP410" s="174">
        <f t="shared" si="222"/>
        <v>5</v>
      </c>
      <c r="CQ410" s="172" t="e">
        <f t="shared" si="198"/>
        <v>#NAME?</v>
      </c>
      <c r="CR410" s="173"/>
      <c r="CS410" s="175" t="e">
        <f t="shared" si="223"/>
        <v>#NAME?</v>
      </c>
      <c r="CT410" s="173" t="e">
        <f t="shared" si="224"/>
        <v>#NAME?</v>
      </c>
      <c r="CU410" s="173" t="e">
        <f t="shared" si="225"/>
        <v>#NAME?</v>
      </c>
      <c r="CV410" s="172" t="e">
        <f t="shared" si="226"/>
        <v>#NAME?</v>
      </c>
      <c r="CW410" s="173" t="e">
        <v>#NAME?</v>
      </c>
      <c r="CX410" s="173" t="e">
        <f t="shared" si="227"/>
        <v>#NAME?</v>
      </c>
      <c r="CY410" s="176">
        <f t="shared" si="228"/>
        <v>0</v>
      </c>
      <c r="CZ410" s="181" t="e">
        <f t="shared" si="200"/>
        <v>#NAME?</v>
      </c>
      <c r="DA410" s="182" t="e">
        <f t="shared" si="201"/>
        <v>#NAME?</v>
      </c>
      <c r="DB410" s="183" t="e">
        <f t="shared" si="202"/>
        <v>#NAME?</v>
      </c>
      <c r="DF410" s="180" t="e">
        <f t="shared" si="197"/>
        <v>#NAME?</v>
      </c>
    </row>
    <row r="411" spans="1:110">
      <c r="A411" s="73" t="s">
        <v>6</v>
      </c>
      <c r="B411" s="60" t="s">
        <v>1061</v>
      </c>
      <c r="C411" s="61" t="s">
        <v>1062</v>
      </c>
      <c r="D411" s="62">
        <v>33182</v>
      </c>
      <c r="E411" s="64">
        <v>0</v>
      </c>
      <c r="F411" s="65">
        <v>42394</v>
      </c>
      <c r="G411" s="66" t="s">
        <v>583</v>
      </c>
      <c r="H411" s="66" t="s">
        <v>137</v>
      </c>
      <c r="I411" s="67" t="s">
        <v>122</v>
      </c>
      <c r="J411" s="67" t="s">
        <v>119</v>
      </c>
      <c r="K411" s="67">
        <v>0</v>
      </c>
      <c r="L411" s="67" t="s">
        <v>117</v>
      </c>
      <c r="M411" s="67">
        <v>1</v>
      </c>
      <c r="N411" s="67"/>
      <c r="O411" s="68" t="s">
        <v>118</v>
      </c>
      <c r="P411" s="69" t="s">
        <v>119</v>
      </c>
      <c r="Q411" s="69"/>
      <c r="R411" s="70">
        <v>0</v>
      </c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  <c r="AE411" s="70"/>
      <c r="AF411" s="70"/>
      <c r="AG411" s="70"/>
      <c r="AH411" s="70"/>
      <c r="AI411" s="70"/>
      <c r="AJ411" s="70"/>
      <c r="AK411" s="70"/>
      <c r="AL411" s="70"/>
      <c r="AM411" s="70"/>
      <c r="AN411" s="70"/>
      <c r="AO411" s="70"/>
      <c r="AP411" s="70"/>
      <c r="AQ411" s="70"/>
      <c r="AR411" s="70"/>
      <c r="AS411" s="70"/>
      <c r="AT411" s="70"/>
      <c r="AU411" s="70"/>
      <c r="AV411" s="70"/>
      <c r="AW411" s="70"/>
      <c r="AX411" s="70"/>
      <c r="AY411" s="70"/>
      <c r="AZ411" s="70"/>
      <c r="BA411" s="70"/>
      <c r="BB411" s="155">
        <f t="shared" si="208"/>
        <v>6</v>
      </c>
      <c r="BC411" s="156">
        <v>6</v>
      </c>
      <c r="BD411" s="157">
        <f t="shared" si="209"/>
        <v>0</v>
      </c>
      <c r="BE411" s="155">
        <f t="shared" si="210"/>
        <v>0</v>
      </c>
      <c r="BF411" s="157">
        <f t="shared" si="211"/>
        <v>0</v>
      </c>
      <c r="BG411" s="155">
        <f t="shared" si="212"/>
        <v>0</v>
      </c>
      <c r="BH411" s="155"/>
      <c r="BI411" s="157">
        <f t="shared" si="203"/>
        <v>48</v>
      </c>
      <c r="BJ411" s="157"/>
      <c r="BK411" s="157"/>
      <c r="BL411" s="157"/>
      <c r="BM411" s="161" t="e">
        <v>#NAME?</v>
      </c>
      <c r="BN411" s="162" t="e">
        <f t="shared" si="213"/>
        <v>#NAME?</v>
      </c>
      <c r="BO411" s="163">
        <f t="shared" si="214"/>
        <v>0</v>
      </c>
      <c r="BP411" s="164" t="e">
        <f t="shared" si="215"/>
        <v>#NAME?</v>
      </c>
      <c r="BQ411" s="165" t="e">
        <v>#NAME?</v>
      </c>
      <c r="BR411" s="166"/>
      <c r="BS411" s="167" t="str">
        <f t="shared" si="216"/>
        <v xml:space="preserve"> </v>
      </c>
      <c r="BT411" s="168" t="str">
        <f t="shared" si="217"/>
        <v/>
      </c>
      <c r="BU411" s="168" t="str">
        <f t="shared" si="204"/>
        <v/>
      </c>
      <c r="BV411" s="168" t="str">
        <f t="shared" si="205"/>
        <v/>
      </c>
      <c r="BW411" s="169" t="str">
        <f t="shared" si="206"/>
        <v/>
      </c>
      <c r="BX411" s="165" t="e">
        <v>#NAME?</v>
      </c>
      <c r="BY411" s="157"/>
      <c r="BZ411" s="170" t="e">
        <v>#NAME?</v>
      </c>
      <c r="CA411" s="170" t="e">
        <v>#NAME?</v>
      </c>
      <c r="CB411" s="157"/>
      <c r="CC411" s="170" t="e">
        <v>#NAME?</v>
      </c>
      <c r="CD411" s="171" t="e">
        <f t="shared" si="218"/>
        <v>#NAME?</v>
      </c>
      <c r="CE411" s="157" t="e">
        <f t="shared" si="219"/>
        <v>#NAME?</v>
      </c>
      <c r="CF411" s="165" t="e">
        <f t="shared" si="220"/>
        <v>#NAME?</v>
      </c>
      <c r="CG411" s="172" t="e">
        <v>#NAME?</v>
      </c>
      <c r="CH411" s="172" t="e">
        <v>#NAME?</v>
      </c>
      <c r="CI411" s="173" t="e">
        <v>#NAME?</v>
      </c>
      <c r="CJ411" s="173"/>
      <c r="CK411" s="172" t="e">
        <v>#NAME?</v>
      </c>
      <c r="CL411" s="172" t="e">
        <v>#NAME?</v>
      </c>
      <c r="CM411" s="173" t="e">
        <f t="shared" si="199"/>
        <v>#NAME?</v>
      </c>
      <c r="CN411" s="172">
        <f t="shared" si="221"/>
        <v>8.5714285714285712</v>
      </c>
      <c r="CO411" s="173">
        <f t="shared" si="207"/>
        <v>0</v>
      </c>
      <c r="CP411" s="174">
        <f t="shared" si="222"/>
        <v>5</v>
      </c>
      <c r="CQ411" s="172" t="e">
        <f t="shared" si="198"/>
        <v>#NAME?</v>
      </c>
      <c r="CR411" s="173"/>
      <c r="CS411" s="175" t="e">
        <f t="shared" si="223"/>
        <v>#NAME?</v>
      </c>
      <c r="CT411" s="173" t="e">
        <f t="shared" si="224"/>
        <v>#NAME?</v>
      </c>
      <c r="CU411" s="173" t="e">
        <f t="shared" si="225"/>
        <v>#NAME?</v>
      </c>
      <c r="CV411" s="172" t="e">
        <f t="shared" si="226"/>
        <v>#NAME?</v>
      </c>
      <c r="CW411" s="173" t="e">
        <v>#NAME?</v>
      </c>
      <c r="CX411" s="173" t="e">
        <f t="shared" si="227"/>
        <v>#NAME?</v>
      </c>
      <c r="CY411" s="176">
        <f t="shared" si="228"/>
        <v>0</v>
      </c>
      <c r="CZ411" s="181" t="e">
        <f t="shared" ref="CZ411:CZ420" si="229">IF(AND(CE411=2,H411="EMPLEADO"),(CD411-SUM(BX411:CA411)),IF(AND(CE411=2,H411&lt;&gt;"EMPLEADO"),(CD411-SUM(BW411:CA411)),""))</f>
        <v>#NAME?</v>
      </c>
      <c r="DA411" s="182" t="e">
        <f t="shared" si="201"/>
        <v>#NAME?</v>
      </c>
      <c r="DB411" s="183" t="e">
        <f t="shared" si="202"/>
        <v>#NAME?</v>
      </c>
      <c r="DF411" s="180" t="e">
        <f t="shared" si="197"/>
        <v>#NAME?</v>
      </c>
    </row>
    <row r="412" spans="1:110">
      <c r="A412" s="73" t="s">
        <v>6</v>
      </c>
      <c r="B412" s="60" t="s">
        <v>1063</v>
      </c>
      <c r="C412" s="61" t="s">
        <v>1064</v>
      </c>
      <c r="D412" s="62">
        <v>31499</v>
      </c>
      <c r="E412" s="64">
        <v>0</v>
      </c>
      <c r="F412" s="65">
        <v>42394</v>
      </c>
      <c r="G412" s="66" t="s">
        <v>583</v>
      </c>
      <c r="H412" s="66" t="s">
        <v>137</v>
      </c>
      <c r="I412" s="67" t="s">
        <v>122</v>
      </c>
      <c r="J412" s="67" t="s">
        <v>119</v>
      </c>
      <c r="K412" s="67">
        <v>0</v>
      </c>
      <c r="L412" s="67" t="s">
        <v>117</v>
      </c>
      <c r="M412" s="67">
        <v>1</v>
      </c>
      <c r="N412" s="67"/>
      <c r="O412" s="68" t="s">
        <v>118</v>
      </c>
      <c r="P412" s="69" t="s">
        <v>119</v>
      </c>
      <c r="Q412" s="69"/>
      <c r="R412" s="70">
        <v>0</v>
      </c>
      <c r="S412" s="70"/>
      <c r="T412" s="70"/>
      <c r="U412" s="70"/>
      <c r="V412" s="70"/>
      <c r="W412" s="70"/>
      <c r="X412" s="70"/>
      <c r="Y412" s="70"/>
      <c r="Z412" s="70"/>
      <c r="AA412" s="70"/>
      <c r="AB412" s="70"/>
      <c r="AC412" s="70"/>
      <c r="AD412" s="70"/>
      <c r="AE412" s="70"/>
      <c r="AF412" s="70"/>
      <c r="AG412" s="70"/>
      <c r="AH412" s="70"/>
      <c r="AI412" s="70"/>
      <c r="AJ412" s="70"/>
      <c r="AK412" s="70"/>
      <c r="AL412" s="70"/>
      <c r="AM412" s="70"/>
      <c r="AN412" s="70"/>
      <c r="AO412" s="70"/>
      <c r="AP412" s="70"/>
      <c r="AQ412" s="70"/>
      <c r="AR412" s="70"/>
      <c r="AS412" s="70"/>
      <c r="AT412" s="70"/>
      <c r="AU412" s="70"/>
      <c r="AV412" s="70"/>
      <c r="AW412" s="70"/>
      <c r="AX412" s="70"/>
      <c r="AY412" s="70"/>
      <c r="AZ412" s="70"/>
      <c r="BA412" s="70"/>
      <c r="BB412" s="155">
        <f t="shared" si="208"/>
        <v>6</v>
      </c>
      <c r="BC412" s="156">
        <v>6</v>
      </c>
      <c r="BD412" s="157">
        <f t="shared" si="209"/>
        <v>0</v>
      </c>
      <c r="BE412" s="155">
        <f t="shared" si="210"/>
        <v>0</v>
      </c>
      <c r="BF412" s="157">
        <f t="shared" si="211"/>
        <v>0</v>
      </c>
      <c r="BG412" s="155">
        <f t="shared" si="212"/>
        <v>0</v>
      </c>
      <c r="BH412" s="155"/>
      <c r="BI412" s="157">
        <f t="shared" si="203"/>
        <v>48</v>
      </c>
      <c r="BJ412" s="157"/>
      <c r="BK412" s="157"/>
      <c r="BL412" s="157"/>
      <c r="BM412" s="161" t="e">
        <v>#NAME?</v>
      </c>
      <c r="BN412" s="162" t="e">
        <f t="shared" si="213"/>
        <v>#NAME?</v>
      </c>
      <c r="BO412" s="163">
        <f t="shared" si="214"/>
        <v>0</v>
      </c>
      <c r="BP412" s="164" t="e">
        <f t="shared" si="215"/>
        <v>#NAME?</v>
      </c>
      <c r="BQ412" s="165" t="e">
        <v>#NAME?</v>
      </c>
      <c r="BR412" s="166"/>
      <c r="BS412" s="167" t="str">
        <f t="shared" si="216"/>
        <v xml:space="preserve"> </v>
      </c>
      <c r="BT412" s="168" t="str">
        <f t="shared" si="217"/>
        <v/>
      </c>
      <c r="BU412" s="168" t="str">
        <f t="shared" si="204"/>
        <v/>
      </c>
      <c r="BV412" s="168" t="str">
        <f t="shared" si="205"/>
        <v/>
      </c>
      <c r="BW412" s="169" t="str">
        <f t="shared" si="206"/>
        <v/>
      </c>
      <c r="BX412" s="165" t="e">
        <v>#NAME?</v>
      </c>
      <c r="BY412" s="157"/>
      <c r="BZ412" s="170" t="e">
        <v>#NAME?</v>
      </c>
      <c r="CA412" s="170" t="e">
        <v>#NAME?</v>
      </c>
      <c r="CB412" s="157"/>
      <c r="CC412" s="170" t="e">
        <v>#NAME?</v>
      </c>
      <c r="CD412" s="171" t="e">
        <f t="shared" si="218"/>
        <v>#NAME?</v>
      </c>
      <c r="CE412" s="157" t="e">
        <f t="shared" si="219"/>
        <v>#NAME?</v>
      </c>
      <c r="CF412" s="165" t="e">
        <f t="shared" si="220"/>
        <v>#NAME?</v>
      </c>
      <c r="CG412" s="172" t="e">
        <v>#NAME?</v>
      </c>
      <c r="CH412" s="172" t="e">
        <v>#NAME?</v>
      </c>
      <c r="CI412" s="173" t="e">
        <v>#NAME?</v>
      </c>
      <c r="CJ412" s="173"/>
      <c r="CK412" s="172" t="e">
        <v>#NAME?</v>
      </c>
      <c r="CL412" s="172" t="e">
        <v>#NAME?</v>
      </c>
      <c r="CM412" s="173" t="e">
        <f t="shared" si="199"/>
        <v>#NAME?</v>
      </c>
      <c r="CN412" s="172">
        <f t="shared" si="221"/>
        <v>8.5714285714285712</v>
      </c>
      <c r="CO412" s="173">
        <f t="shared" si="207"/>
        <v>0</v>
      </c>
      <c r="CP412" s="174">
        <f t="shared" si="222"/>
        <v>5</v>
      </c>
      <c r="CQ412" s="172" t="e">
        <f t="shared" si="198"/>
        <v>#NAME?</v>
      </c>
      <c r="CR412" s="173"/>
      <c r="CS412" s="175" t="e">
        <f t="shared" si="223"/>
        <v>#NAME?</v>
      </c>
      <c r="CT412" s="173" t="e">
        <f t="shared" si="224"/>
        <v>#NAME?</v>
      </c>
      <c r="CU412" s="173" t="e">
        <f t="shared" si="225"/>
        <v>#NAME?</v>
      </c>
      <c r="CV412" s="172" t="e">
        <f t="shared" si="226"/>
        <v>#NAME?</v>
      </c>
      <c r="CW412" s="173" t="e">
        <v>#NAME?</v>
      </c>
      <c r="CX412" s="173" t="e">
        <f t="shared" si="227"/>
        <v>#NAME?</v>
      </c>
      <c r="CY412" s="176">
        <f t="shared" si="228"/>
        <v>0</v>
      </c>
      <c r="CZ412" s="181" t="e">
        <f t="shared" si="229"/>
        <v>#NAME?</v>
      </c>
      <c r="DA412" s="182" t="e">
        <f t="shared" si="201"/>
        <v>#NAME?</v>
      </c>
      <c r="DB412" s="183" t="e">
        <f t="shared" si="202"/>
        <v>#NAME?</v>
      </c>
      <c r="DF412" s="180" t="e">
        <f t="shared" si="197"/>
        <v>#NAME?</v>
      </c>
    </row>
    <row r="413" spans="1:110">
      <c r="A413" s="73" t="s">
        <v>6</v>
      </c>
      <c r="B413" s="60" t="s">
        <v>1065</v>
      </c>
      <c r="C413" s="61" t="s">
        <v>1066</v>
      </c>
      <c r="D413" s="62">
        <v>27558</v>
      </c>
      <c r="E413" s="64">
        <v>0</v>
      </c>
      <c r="F413" s="65">
        <v>41967</v>
      </c>
      <c r="G413" s="66" t="s">
        <v>583</v>
      </c>
      <c r="H413" s="66" t="s">
        <v>137</v>
      </c>
      <c r="I413" s="67" t="s">
        <v>114</v>
      </c>
      <c r="J413" s="67" t="s">
        <v>115</v>
      </c>
      <c r="K413" s="67" t="s">
        <v>1067</v>
      </c>
      <c r="L413" s="67" t="s">
        <v>117</v>
      </c>
      <c r="M413" s="67">
        <v>1</v>
      </c>
      <c r="N413" s="67"/>
      <c r="O413" s="68" t="s">
        <v>118</v>
      </c>
      <c r="P413" s="69" t="s">
        <v>119</v>
      </c>
      <c r="Q413" s="69"/>
      <c r="R413" s="70">
        <v>0</v>
      </c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/>
      <c r="AO413" s="70"/>
      <c r="AP413" s="70"/>
      <c r="AQ413" s="70"/>
      <c r="AR413" s="70"/>
      <c r="AS413" s="70"/>
      <c r="AT413" s="70"/>
      <c r="AU413" s="70"/>
      <c r="AV413" s="70"/>
      <c r="AW413" s="70"/>
      <c r="AX413" s="70"/>
      <c r="AY413" s="70"/>
      <c r="AZ413" s="70"/>
      <c r="BA413" s="70"/>
      <c r="BB413" s="155">
        <f t="shared" si="208"/>
        <v>6</v>
      </c>
      <c r="BC413" s="156">
        <v>6</v>
      </c>
      <c r="BD413" s="157">
        <f t="shared" si="209"/>
        <v>0</v>
      </c>
      <c r="BE413" s="155">
        <f t="shared" si="210"/>
        <v>0</v>
      </c>
      <c r="BF413" s="157">
        <f t="shared" si="211"/>
        <v>0</v>
      </c>
      <c r="BG413" s="155">
        <f t="shared" si="212"/>
        <v>0</v>
      </c>
      <c r="BH413" s="155"/>
      <c r="BI413" s="157">
        <f t="shared" si="203"/>
        <v>48</v>
      </c>
      <c r="BJ413" s="157"/>
      <c r="BK413" s="157"/>
      <c r="BL413" s="157"/>
      <c r="BM413" s="161" t="e">
        <v>#NAME?</v>
      </c>
      <c r="BN413" s="162" t="e">
        <f t="shared" si="213"/>
        <v>#NAME?</v>
      </c>
      <c r="BO413" s="163">
        <f t="shared" si="214"/>
        <v>0</v>
      </c>
      <c r="BP413" s="164" t="e">
        <f t="shared" si="215"/>
        <v>#NAME?</v>
      </c>
      <c r="BQ413" s="165" t="e">
        <v>#NAME?</v>
      </c>
      <c r="BR413" s="166"/>
      <c r="BS413" s="167" t="str">
        <f t="shared" si="216"/>
        <v xml:space="preserve"> </v>
      </c>
      <c r="BT413" s="168" t="str">
        <f t="shared" si="217"/>
        <v/>
      </c>
      <c r="BU413" s="168" t="str">
        <f t="shared" si="204"/>
        <v/>
      </c>
      <c r="BV413" s="168" t="str">
        <f t="shared" si="205"/>
        <v/>
      </c>
      <c r="BW413" s="169" t="str">
        <f t="shared" si="206"/>
        <v/>
      </c>
      <c r="BX413" s="165" t="e">
        <v>#NAME?</v>
      </c>
      <c r="BY413" s="157"/>
      <c r="BZ413" s="170" t="e">
        <v>#NAME?</v>
      </c>
      <c r="CA413" s="170" t="e">
        <v>#NAME?</v>
      </c>
      <c r="CB413" s="157"/>
      <c r="CC413" s="170" t="e">
        <v>#NAME?</v>
      </c>
      <c r="CD413" s="171" t="e">
        <f t="shared" si="218"/>
        <v>#NAME?</v>
      </c>
      <c r="CE413" s="157" t="e">
        <f t="shared" si="219"/>
        <v>#NAME?</v>
      </c>
      <c r="CF413" s="165" t="e">
        <f t="shared" si="220"/>
        <v>#NAME?</v>
      </c>
      <c r="CG413" s="172" t="e">
        <v>#NAME?</v>
      </c>
      <c r="CH413" s="172" t="e">
        <v>#NAME?</v>
      </c>
      <c r="CI413" s="173" t="e">
        <v>#NAME?</v>
      </c>
      <c r="CJ413" s="173"/>
      <c r="CK413" s="172" t="e">
        <v>#NAME?</v>
      </c>
      <c r="CL413" s="172" t="e">
        <v>#NAME?</v>
      </c>
      <c r="CM413" s="173" t="e">
        <f t="shared" si="199"/>
        <v>#NAME?</v>
      </c>
      <c r="CN413" s="172">
        <f t="shared" si="221"/>
        <v>8.5714285714285712</v>
      </c>
      <c r="CO413" s="173">
        <f t="shared" si="207"/>
        <v>0</v>
      </c>
      <c r="CP413" s="174">
        <f t="shared" si="222"/>
        <v>5</v>
      </c>
      <c r="CQ413" s="172" t="e">
        <f t="shared" ref="CQ413:CQ420" si="230">IF(AND(B413&lt;&gt;"",H413&lt;&gt;"EMPLEADO",O413="HABIL"),SUM(BN413:BP413)*2%," ")</f>
        <v>#NAME?</v>
      </c>
      <c r="CR413" s="173"/>
      <c r="CS413" s="175" t="e">
        <f t="shared" si="223"/>
        <v>#NAME?</v>
      </c>
      <c r="CT413" s="173" t="e">
        <f t="shared" si="224"/>
        <v>#NAME?</v>
      </c>
      <c r="CU413" s="173" t="e">
        <f t="shared" si="225"/>
        <v>#NAME?</v>
      </c>
      <c r="CV413" s="172" t="e">
        <f t="shared" si="226"/>
        <v>#NAME?</v>
      </c>
      <c r="CW413" s="173" t="e">
        <v>#NAME?</v>
      </c>
      <c r="CX413" s="173" t="e">
        <f t="shared" si="227"/>
        <v>#NAME?</v>
      </c>
      <c r="CY413" s="176">
        <f t="shared" si="228"/>
        <v>0</v>
      </c>
      <c r="CZ413" s="181" t="e">
        <f t="shared" si="229"/>
        <v>#NAME?</v>
      </c>
      <c r="DA413" s="182" t="e">
        <f t="shared" si="201"/>
        <v>#NAME?</v>
      </c>
      <c r="DB413" s="183" t="e">
        <f t="shared" si="202"/>
        <v>#NAME?</v>
      </c>
      <c r="DF413" s="180" t="e">
        <f t="shared" si="197"/>
        <v>#NAME?</v>
      </c>
    </row>
    <row r="414" spans="1:110">
      <c r="A414" s="73" t="s">
        <v>6</v>
      </c>
      <c r="B414" s="60" t="s">
        <v>1068</v>
      </c>
      <c r="C414" s="61" t="s">
        <v>1069</v>
      </c>
      <c r="D414" s="62">
        <v>26204</v>
      </c>
      <c r="E414" s="64">
        <v>0</v>
      </c>
      <c r="F414" s="65">
        <v>41967</v>
      </c>
      <c r="G414" s="66" t="s">
        <v>583</v>
      </c>
      <c r="H414" s="66" t="s">
        <v>137</v>
      </c>
      <c r="I414" s="67" t="s">
        <v>122</v>
      </c>
      <c r="J414" s="67" t="s">
        <v>119</v>
      </c>
      <c r="K414" s="67">
        <v>0</v>
      </c>
      <c r="L414" s="67" t="s">
        <v>117</v>
      </c>
      <c r="M414" s="67">
        <v>1</v>
      </c>
      <c r="N414" s="67"/>
      <c r="O414" s="68" t="s">
        <v>118</v>
      </c>
      <c r="P414" s="69" t="s">
        <v>119</v>
      </c>
      <c r="Q414" s="69"/>
      <c r="R414" s="70">
        <v>0</v>
      </c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/>
      <c r="AO414" s="70"/>
      <c r="AP414" s="70"/>
      <c r="AQ414" s="70"/>
      <c r="AR414" s="70"/>
      <c r="AS414" s="70"/>
      <c r="AT414" s="70"/>
      <c r="AU414" s="70"/>
      <c r="AV414" s="70"/>
      <c r="AW414" s="70"/>
      <c r="AX414" s="70"/>
      <c r="AY414" s="70"/>
      <c r="AZ414" s="70"/>
      <c r="BA414" s="70"/>
      <c r="BB414" s="155">
        <f t="shared" si="208"/>
        <v>6</v>
      </c>
      <c r="BC414" s="156">
        <v>6</v>
      </c>
      <c r="BD414" s="157">
        <f t="shared" si="209"/>
        <v>0</v>
      </c>
      <c r="BE414" s="155">
        <f t="shared" si="210"/>
        <v>0</v>
      </c>
      <c r="BF414" s="157">
        <f t="shared" si="211"/>
        <v>0</v>
      </c>
      <c r="BG414" s="155">
        <f t="shared" si="212"/>
        <v>0</v>
      </c>
      <c r="BH414" s="155"/>
      <c r="BI414" s="157">
        <f t="shared" si="203"/>
        <v>48</v>
      </c>
      <c r="BJ414" s="157"/>
      <c r="BK414" s="157"/>
      <c r="BL414" s="157"/>
      <c r="BM414" s="161" t="e">
        <v>#NAME?</v>
      </c>
      <c r="BN414" s="162" t="e">
        <f t="shared" si="213"/>
        <v>#NAME?</v>
      </c>
      <c r="BO414" s="163">
        <f t="shared" si="214"/>
        <v>0</v>
      </c>
      <c r="BP414" s="164" t="e">
        <f t="shared" si="215"/>
        <v>#NAME?</v>
      </c>
      <c r="BQ414" s="165" t="e">
        <v>#NAME?</v>
      </c>
      <c r="BR414" s="166"/>
      <c r="BS414" s="167" t="str">
        <f t="shared" si="216"/>
        <v xml:space="preserve"> </v>
      </c>
      <c r="BT414" s="168" t="str">
        <f t="shared" si="217"/>
        <v/>
      </c>
      <c r="BU414" s="168" t="str">
        <f t="shared" si="204"/>
        <v/>
      </c>
      <c r="BV414" s="168" t="str">
        <f t="shared" si="205"/>
        <v/>
      </c>
      <c r="BW414" s="169" t="str">
        <f t="shared" si="206"/>
        <v/>
      </c>
      <c r="BX414" s="165" t="e">
        <v>#NAME?</v>
      </c>
      <c r="BY414" s="157"/>
      <c r="BZ414" s="170" t="e">
        <v>#NAME?</v>
      </c>
      <c r="CA414" s="170" t="e">
        <v>#NAME?</v>
      </c>
      <c r="CB414" s="157"/>
      <c r="CC414" s="170" t="e">
        <v>#NAME?</v>
      </c>
      <c r="CD414" s="171" t="e">
        <f t="shared" si="218"/>
        <v>#NAME?</v>
      </c>
      <c r="CE414" s="157" t="e">
        <f t="shared" si="219"/>
        <v>#NAME?</v>
      </c>
      <c r="CF414" s="165" t="e">
        <f t="shared" si="220"/>
        <v>#NAME?</v>
      </c>
      <c r="CG414" s="172" t="e">
        <v>#NAME?</v>
      </c>
      <c r="CH414" s="172" t="e">
        <v>#NAME?</v>
      </c>
      <c r="CI414" s="173" t="e">
        <v>#NAME?</v>
      </c>
      <c r="CJ414" s="173"/>
      <c r="CK414" s="172" t="e">
        <v>#NAME?</v>
      </c>
      <c r="CL414" s="172" t="e">
        <v>#NAME?</v>
      </c>
      <c r="CM414" s="173" t="e">
        <f t="shared" si="199"/>
        <v>#NAME?</v>
      </c>
      <c r="CN414" s="172">
        <f t="shared" si="221"/>
        <v>8.5714285714285712</v>
      </c>
      <c r="CO414" s="173">
        <f t="shared" si="207"/>
        <v>0</v>
      </c>
      <c r="CP414" s="174">
        <f t="shared" si="222"/>
        <v>5</v>
      </c>
      <c r="CQ414" s="172" t="e">
        <f t="shared" si="230"/>
        <v>#NAME?</v>
      </c>
      <c r="CR414" s="173"/>
      <c r="CS414" s="175" t="e">
        <f t="shared" si="223"/>
        <v>#NAME?</v>
      </c>
      <c r="CT414" s="173" t="e">
        <f t="shared" si="224"/>
        <v>#NAME?</v>
      </c>
      <c r="CU414" s="173" t="e">
        <f t="shared" si="225"/>
        <v>#NAME?</v>
      </c>
      <c r="CV414" s="172" t="e">
        <f t="shared" si="226"/>
        <v>#NAME?</v>
      </c>
      <c r="CW414" s="173" t="e">
        <v>#NAME?</v>
      </c>
      <c r="CX414" s="173" t="e">
        <f t="shared" si="227"/>
        <v>#NAME?</v>
      </c>
      <c r="CY414" s="176">
        <f t="shared" si="228"/>
        <v>0</v>
      </c>
      <c r="CZ414" s="181" t="e">
        <f t="shared" si="229"/>
        <v>#NAME?</v>
      </c>
      <c r="DA414" s="182" t="e">
        <f t="shared" si="201"/>
        <v>#NAME?</v>
      </c>
      <c r="DB414" s="183" t="e">
        <f t="shared" si="202"/>
        <v>#NAME?</v>
      </c>
      <c r="DF414" s="180" t="e">
        <f t="shared" si="197"/>
        <v>#NAME?</v>
      </c>
    </row>
    <row r="415" spans="1:110">
      <c r="A415" s="73" t="s">
        <v>6</v>
      </c>
      <c r="B415" s="60" t="s">
        <v>1070</v>
      </c>
      <c r="C415" s="61" t="s">
        <v>1071</v>
      </c>
      <c r="D415" s="62">
        <v>31520</v>
      </c>
      <c r="E415" s="64">
        <v>0</v>
      </c>
      <c r="F415" s="65">
        <v>42394</v>
      </c>
      <c r="G415" s="66" t="s">
        <v>583</v>
      </c>
      <c r="H415" s="66" t="s">
        <v>137</v>
      </c>
      <c r="I415" s="67" t="s">
        <v>122</v>
      </c>
      <c r="J415" s="67" t="s">
        <v>119</v>
      </c>
      <c r="K415" s="67">
        <v>0</v>
      </c>
      <c r="L415" s="67" t="s">
        <v>117</v>
      </c>
      <c r="M415" s="67">
        <v>1</v>
      </c>
      <c r="N415" s="67"/>
      <c r="O415" s="68" t="s">
        <v>118</v>
      </c>
      <c r="P415" s="69" t="s">
        <v>119</v>
      </c>
      <c r="Q415" s="69"/>
      <c r="R415" s="70">
        <v>0</v>
      </c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/>
      <c r="AO415" s="70"/>
      <c r="AP415" s="70"/>
      <c r="AQ415" s="70"/>
      <c r="AR415" s="70"/>
      <c r="AS415" s="70"/>
      <c r="AT415" s="70"/>
      <c r="AU415" s="70"/>
      <c r="AV415" s="70"/>
      <c r="AW415" s="70"/>
      <c r="AX415" s="70"/>
      <c r="AY415" s="70"/>
      <c r="AZ415" s="70"/>
      <c r="BA415" s="70"/>
      <c r="BB415" s="155">
        <f t="shared" si="208"/>
        <v>6</v>
      </c>
      <c r="BC415" s="156">
        <v>6</v>
      </c>
      <c r="BD415" s="157">
        <f t="shared" si="209"/>
        <v>0</v>
      </c>
      <c r="BE415" s="155">
        <f t="shared" si="210"/>
        <v>0</v>
      </c>
      <c r="BF415" s="157">
        <f t="shared" si="211"/>
        <v>0</v>
      </c>
      <c r="BG415" s="155">
        <f t="shared" si="212"/>
        <v>0</v>
      </c>
      <c r="BH415" s="155"/>
      <c r="BI415" s="157">
        <f t="shared" si="203"/>
        <v>48</v>
      </c>
      <c r="BJ415" s="157"/>
      <c r="BK415" s="157"/>
      <c r="BL415" s="157"/>
      <c r="BM415" s="161" t="e">
        <v>#NAME?</v>
      </c>
      <c r="BN415" s="162" t="e">
        <f t="shared" si="213"/>
        <v>#NAME?</v>
      </c>
      <c r="BO415" s="163">
        <f t="shared" si="214"/>
        <v>0</v>
      </c>
      <c r="BP415" s="164" t="e">
        <f t="shared" si="215"/>
        <v>#NAME?</v>
      </c>
      <c r="BQ415" s="165" t="e">
        <v>#NAME?</v>
      </c>
      <c r="BR415" s="166"/>
      <c r="BS415" s="167" t="str">
        <f t="shared" si="216"/>
        <v xml:space="preserve"> </v>
      </c>
      <c r="BT415" s="168" t="str">
        <f t="shared" si="217"/>
        <v/>
      </c>
      <c r="BU415" s="168" t="str">
        <f t="shared" si="204"/>
        <v/>
      </c>
      <c r="BV415" s="168" t="str">
        <f t="shared" si="205"/>
        <v/>
      </c>
      <c r="BW415" s="169" t="str">
        <f t="shared" si="206"/>
        <v/>
      </c>
      <c r="BX415" s="165" t="e">
        <v>#NAME?</v>
      </c>
      <c r="BY415" s="157"/>
      <c r="BZ415" s="170" t="e">
        <v>#NAME?</v>
      </c>
      <c r="CA415" s="170" t="e">
        <v>#NAME?</v>
      </c>
      <c r="CB415" s="157"/>
      <c r="CC415" s="170" t="e">
        <v>#NAME?</v>
      </c>
      <c r="CD415" s="171" t="e">
        <f t="shared" si="218"/>
        <v>#NAME?</v>
      </c>
      <c r="CE415" s="157" t="e">
        <f t="shared" si="219"/>
        <v>#NAME?</v>
      </c>
      <c r="CF415" s="165" t="e">
        <f t="shared" si="220"/>
        <v>#NAME?</v>
      </c>
      <c r="CG415" s="172" t="e">
        <v>#NAME?</v>
      </c>
      <c r="CH415" s="172" t="e">
        <v>#NAME?</v>
      </c>
      <c r="CI415" s="173" t="e">
        <v>#NAME?</v>
      </c>
      <c r="CJ415" s="173"/>
      <c r="CK415" s="172" t="e">
        <v>#NAME?</v>
      </c>
      <c r="CL415" s="172" t="e">
        <v>#NAME?</v>
      </c>
      <c r="CM415" s="173" t="e">
        <f t="shared" si="199"/>
        <v>#NAME?</v>
      </c>
      <c r="CN415" s="172">
        <f t="shared" si="221"/>
        <v>8.5714285714285712</v>
      </c>
      <c r="CO415" s="173">
        <f t="shared" si="207"/>
        <v>0</v>
      </c>
      <c r="CP415" s="174">
        <f t="shared" si="222"/>
        <v>5</v>
      </c>
      <c r="CQ415" s="172" t="e">
        <f t="shared" si="230"/>
        <v>#NAME?</v>
      </c>
      <c r="CR415" s="173"/>
      <c r="CS415" s="175" t="e">
        <f t="shared" si="223"/>
        <v>#NAME?</v>
      </c>
      <c r="CT415" s="173" t="e">
        <f t="shared" si="224"/>
        <v>#NAME?</v>
      </c>
      <c r="CU415" s="173" t="e">
        <f t="shared" si="225"/>
        <v>#NAME?</v>
      </c>
      <c r="CV415" s="172" t="e">
        <f t="shared" si="226"/>
        <v>#NAME?</v>
      </c>
      <c r="CW415" s="173" t="e">
        <v>#NAME?</v>
      </c>
      <c r="CX415" s="173" t="e">
        <f t="shared" si="227"/>
        <v>#NAME?</v>
      </c>
      <c r="CY415" s="176">
        <f t="shared" si="228"/>
        <v>0</v>
      </c>
      <c r="CZ415" s="181" t="e">
        <f t="shared" si="229"/>
        <v>#NAME?</v>
      </c>
      <c r="DA415" s="182" t="e">
        <f t="shared" si="201"/>
        <v>#NAME?</v>
      </c>
      <c r="DB415" s="183" t="e">
        <f t="shared" si="202"/>
        <v>#NAME?</v>
      </c>
      <c r="DF415" s="180" t="e">
        <f t="shared" si="197"/>
        <v>#NAME?</v>
      </c>
    </row>
    <row r="416" spans="1:110">
      <c r="A416" s="73" t="s">
        <v>6</v>
      </c>
      <c r="B416" s="60" t="s">
        <v>1072</v>
      </c>
      <c r="C416" s="61" t="s">
        <v>1073</v>
      </c>
      <c r="D416" s="62">
        <v>33654</v>
      </c>
      <c r="E416" s="64">
        <v>0</v>
      </c>
      <c r="F416" s="65">
        <v>42394</v>
      </c>
      <c r="G416" s="66" t="s">
        <v>583</v>
      </c>
      <c r="H416" s="66" t="s">
        <v>137</v>
      </c>
      <c r="I416" s="67" t="s">
        <v>122</v>
      </c>
      <c r="J416" s="67" t="s">
        <v>119</v>
      </c>
      <c r="K416" s="67">
        <v>0</v>
      </c>
      <c r="L416" s="67" t="s">
        <v>117</v>
      </c>
      <c r="M416" s="67">
        <v>1</v>
      </c>
      <c r="N416" s="67"/>
      <c r="O416" s="68" t="s">
        <v>118</v>
      </c>
      <c r="P416" s="69" t="s">
        <v>119</v>
      </c>
      <c r="Q416" s="69"/>
      <c r="R416" s="70">
        <v>0</v>
      </c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/>
      <c r="AO416" s="70"/>
      <c r="AP416" s="70"/>
      <c r="AQ416" s="70"/>
      <c r="AR416" s="70"/>
      <c r="AS416" s="70"/>
      <c r="AT416" s="70"/>
      <c r="AU416" s="70"/>
      <c r="AV416" s="70"/>
      <c r="AW416" s="70"/>
      <c r="AX416" s="70"/>
      <c r="AY416" s="70"/>
      <c r="AZ416" s="70"/>
      <c r="BA416" s="70"/>
      <c r="BB416" s="155">
        <f t="shared" si="208"/>
        <v>6</v>
      </c>
      <c r="BC416" s="156">
        <v>6</v>
      </c>
      <c r="BD416" s="157">
        <f t="shared" si="209"/>
        <v>0</v>
      </c>
      <c r="BE416" s="155">
        <f t="shared" si="210"/>
        <v>0</v>
      </c>
      <c r="BF416" s="157">
        <f t="shared" si="211"/>
        <v>0</v>
      </c>
      <c r="BG416" s="155">
        <f t="shared" si="212"/>
        <v>0</v>
      </c>
      <c r="BH416" s="155"/>
      <c r="BI416" s="157">
        <f t="shared" si="203"/>
        <v>48</v>
      </c>
      <c r="BJ416" s="157"/>
      <c r="BK416" s="157"/>
      <c r="BL416" s="157"/>
      <c r="BM416" s="161" t="e">
        <v>#NAME?</v>
      </c>
      <c r="BN416" s="162" t="e">
        <f t="shared" si="213"/>
        <v>#NAME?</v>
      </c>
      <c r="BO416" s="163">
        <f t="shared" si="214"/>
        <v>0</v>
      </c>
      <c r="BP416" s="164" t="e">
        <f t="shared" si="215"/>
        <v>#NAME?</v>
      </c>
      <c r="BQ416" s="165" t="e">
        <v>#NAME?</v>
      </c>
      <c r="BR416" s="166"/>
      <c r="BS416" s="167" t="str">
        <f t="shared" si="216"/>
        <v xml:space="preserve"> </v>
      </c>
      <c r="BT416" s="168" t="str">
        <f t="shared" si="217"/>
        <v/>
      </c>
      <c r="BU416" s="168" t="str">
        <f t="shared" si="204"/>
        <v/>
      </c>
      <c r="BV416" s="168" t="str">
        <f t="shared" si="205"/>
        <v/>
      </c>
      <c r="BW416" s="169" t="str">
        <f t="shared" si="206"/>
        <v/>
      </c>
      <c r="BX416" s="165" t="e">
        <v>#NAME?</v>
      </c>
      <c r="BY416" s="157"/>
      <c r="BZ416" s="170" t="e">
        <v>#NAME?</v>
      </c>
      <c r="CA416" s="170" t="e">
        <v>#NAME?</v>
      </c>
      <c r="CB416" s="157"/>
      <c r="CC416" s="170" t="e">
        <v>#NAME?</v>
      </c>
      <c r="CD416" s="171" t="e">
        <f t="shared" si="218"/>
        <v>#NAME?</v>
      </c>
      <c r="CE416" s="157" t="e">
        <f t="shared" si="219"/>
        <v>#NAME?</v>
      </c>
      <c r="CF416" s="165" t="e">
        <f t="shared" si="220"/>
        <v>#NAME?</v>
      </c>
      <c r="CG416" s="172" t="e">
        <v>#NAME?</v>
      </c>
      <c r="CH416" s="172" t="e">
        <v>#NAME?</v>
      </c>
      <c r="CI416" s="173" t="e">
        <v>#NAME?</v>
      </c>
      <c r="CJ416" s="173"/>
      <c r="CK416" s="172" t="e">
        <v>#NAME?</v>
      </c>
      <c r="CL416" s="172" t="e">
        <v>#NAME?</v>
      </c>
      <c r="CM416" s="173" t="e">
        <f t="shared" si="199"/>
        <v>#NAME?</v>
      </c>
      <c r="CN416" s="172">
        <f t="shared" si="221"/>
        <v>8.5714285714285712</v>
      </c>
      <c r="CO416" s="173">
        <f t="shared" si="207"/>
        <v>0</v>
      </c>
      <c r="CP416" s="174">
        <f t="shared" si="222"/>
        <v>5</v>
      </c>
      <c r="CQ416" s="172" t="e">
        <f t="shared" si="230"/>
        <v>#NAME?</v>
      </c>
      <c r="CR416" s="173"/>
      <c r="CS416" s="175" t="e">
        <f t="shared" si="223"/>
        <v>#NAME?</v>
      </c>
      <c r="CT416" s="173" t="e">
        <f t="shared" si="224"/>
        <v>#NAME?</v>
      </c>
      <c r="CU416" s="173" t="e">
        <f t="shared" si="225"/>
        <v>#NAME?</v>
      </c>
      <c r="CV416" s="172" t="e">
        <f t="shared" si="226"/>
        <v>#NAME?</v>
      </c>
      <c r="CW416" s="173" t="e">
        <v>#NAME?</v>
      </c>
      <c r="CX416" s="173" t="e">
        <f t="shared" si="227"/>
        <v>#NAME?</v>
      </c>
      <c r="CY416" s="176">
        <f t="shared" si="228"/>
        <v>0</v>
      </c>
      <c r="CZ416" s="181" t="e">
        <f t="shared" si="229"/>
        <v>#NAME?</v>
      </c>
      <c r="DA416" s="182" t="e">
        <f t="shared" si="201"/>
        <v>#NAME?</v>
      </c>
      <c r="DB416" s="183" t="e">
        <f t="shared" si="202"/>
        <v>#NAME?</v>
      </c>
      <c r="DF416" s="180" t="e">
        <f t="shared" si="197"/>
        <v>#NAME?</v>
      </c>
    </row>
    <row r="417" spans="1:110">
      <c r="A417" s="73" t="s">
        <v>6</v>
      </c>
      <c r="B417" s="60" t="s">
        <v>1074</v>
      </c>
      <c r="C417" s="61" t="s">
        <v>1075</v>
      </c>
      <c r="D417" s="62">
        <v>34872</v>
      </c>
      <c r="E417" s="64">
        <v>0</v>
      </c>
      <c r="F417" s="65">
        <v>42394</v>
      </c>
      <c r="G417" s="66" t="s">
        <v>583</v>
      </c>
      <c r="H417" s="66" t="s">
        <v>137</v>
      </c>
      <c r="I417" s="67" t="s">
        <v>122</v>
      </c>
      <c r="J417" s="67" t="s">
        <v>119</v>
      </c>
      <c r="K417" s="67">
        <v>0</v>
      </c>
      <c r="L417" s="67" t="s">
        <v>117</v>
      </c>
      <c r="M417" s="67">
        <v>1</v>
      </c>
      <c r="N417" s="67"/>
      <c r="O417" s="68" t="s">
        <v>118</v>
      </c>
      <c r="P417" s="69" t="s">
        <v>119</v>
      </c>
      <c r="Q417" s="69"/>
      <c r="R417" s="70">
        <v>0</v>
      </c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/>
      <c r="AO417" s="70"/>
      <c r="AP417" s="70"/>
      <c r="AQ417" s="70"/>
      <c r="AR417" s="70"/>
      <c r="AS417" s="70"/>
      <c r="AT417" s="70"/>
      <c r="AU417" s="70"/>
      <c r="AV417" s="70"/>
      <c r="AW417" s="70"/>
      <c r="AX417" s="70"/>
      <c r="AY417" s="70"/>
      <c r="AZ417" s="70"/>
      <c r="BA417" s="70"/>
      <c r="BB417" s="155">
        <f t="shared" si="208"/>
        <v>6</v>
      </c>
      <c r="BC417" s="156">
        <v>6</v>
      </c>
      <c r="BD417" s="157">
        <f t="shared" si="209"/>
        <v>0</v>
      </c>
      <c r="BE417" s="155">
        <f t="shared" si="210"/>
        <v>0</v>
      </c>
      <c r="BF417" s="157">
        <f t="shared" si="211"/>
        <v>0</v>
      </c>
      <c r="BG417" s="155">
        <f t="shared" si="212"/>
        <v>0</v>
      </c>
      <c r="BH417" s="155"/>
      <c r="BI417" s="157">
        <f t="shared" si="203"/>
        <v>48</v>
      </c>
      <c r="BJ417" s="157"/>
      <c r="BK417" s="157"/>
      <c r="BL417" s="157"/>
      <c r="BM417" s="161" t="e">
        <v>#NAME?</v>
      </c>
      <c r="BN417" s="162" t="e">
        <f t="shared" si="213"/>
        <v>#NAME?</v>
      </c>
      <c r="BO417" s="163">
        <f t="shared" si="214"/>
        <v>0</v>
      </c>
      <c r="BP417" s="164" t="e">
        <f t="shared" si="215"/>
        <v>#NAME?</v>
      </c>
      <c r="BQ417" s="165" t="e">
        <v>#NAME?</v>
      </c>
      <c r="BR417" s="166"/>
      <c r="BS417" s="167" t="str">
        <f t="shared" si="216"/>
        <v xml:space="preserve"> </v>
      </c>
      <c r="BT417" s="168" t="str">
        <f t="shared" si="217"/>
        <v/>
      </c>
      <c r="BU417" s="168" t="str">
        <f t="shared" si="204"/>
        <v/>
      </c>
      <c r="BV417" s="168" t="str">
        <f t="shared" si="205"/>
        <v/>
      </c>
      <c r="BW417" s="169" t="str">
        <f t="shared" si="206"/>
        <v/>
      </c>
      <c r="BX417" s="165" t="e">
        <v>#NAME?</v>
      </c>
      <c r="BY417" s="157"/>
      <c r="BZ417" s="170" t="e">
        <v>#NAME?</v>
      </c>
      <c r="CA417" s="170" t="e">
        <v>#NAME?</v>
      </c>
      <c r="CB417" s="157"/>
      <c r="CC417" s="170" t="e">
        <v>#NAME?</v>
      </c>
      <c r="CD417" s="171" t="e">
        <f t="shared" si="218"/>
        <v>#NAME?</v>
      </c>
      <c r="CE417" s="157" t="e">
        <f t="shared" si="219"/>
        <v>#NAME?</v>
      </c>
      <c r="CF417" s="165" t="e">
        <f t="shared" si="220"/>
        <v>#NAME?</v>
      </c>
      <c r="CG417" s="172" t="e">
        <v>#NAME?</v>
      </c>
      <c r="CH417" s="172" t="e">
        <v>#NAME?</v>
      </c>
      <c r="CI417" s="173" t="e">
        <v>#NAME?</v>
      </c>
      <c r="CJ417" s="173"/>
      <c r="CK417" s="172" t="e">
        <v>#NAME?</v>
      </c>
      <c r="CL417" s="172" t="e">
        <v>#NAME?</v>
      </c>
      <c r="CM417" s="173" t="e">
        <f t="shared" si="199"/>
        <v>#NAME?</v>
      </c>
      <c r="CN417" s="172">
        <f t="shared" si="221"/>
        <v>8.5714285714285712</v>
      </c>
      <c r="CO417" s="173">
        <f t="shared" si="207"/>
        <v>0</v>
      </c>
      <c r="CP417" s="174">
        <f t="shared" si="222"/>
        <v>5</v>
      </c>
      <c r="CQ417" s="172" t="e">
        <f t="shared" si="230"/>
        <v>#NAME?</v>
      </c>
      <c r="CR417" s="173"/>
      <c r="CS417" s="175" t="e">
        <f t="shared" si="223"/>
        <v>#NAME?</v>
      </c>
      <c r="CT417" s="173" t="e">
        <f t="shared" si="224"/>
        <v>#NAME?</v>
      </c>
      <c r="CU417" s="173" t="e">
        <f t="shared" si="225"/>
        <v>#NAME?</v>
      </c>
      <c r="CV417" s="172" t="e">
        <f t="shared" si="226"/>
        <v>#NAME?</v>
      </c>
      <c r="CW417" s="173" t="e">
        <v>#NAME?</v>
      </c>
      <c r="CX417" s="173" t="e">
        <f t="shared" si="227"/>
        <v>#NAME?</v>
      </c>
      <c r="CY417" s="176">
        <f t="shared" si="228"/>
        <v>0</v>
      </c>
      <c r="CZ417" s="181" t="e">
        <f t="shared" si="229"/>
        <v>#NAME?</v>
      </c>
      <c r="DA417" s="182" t="e">
        <f t="shared" si="201"/>
        <v>#NAME?</v>
      </c>
      <c r="DB417" s="183" t="e">
        <f t="shared" si="202"/>
        <v>#NAME?</v>
      </c>
      <c r="DF417" s="180" t="e">
        <f t="shared" si="197"/>
        <v>#NAME?</v>
      </c>
    </row>
    <row r="418" spans="1:110">
      <c r="A418" s="73" t="s">
        <v>6</v>
      </c>
      <c r="B418" s="60" t="s">
        <v>1076</v>
      </c>
      <c r="C418" s="61" t="s">
        <v>1077</v>
      </c>
      <c r="D418" s="62">
        <v>30854</v>
      </c>
      <c r="E418" s="64">
        <v>0</v>
      </c>
      <c r="F418" s="65">
        <v>42394</v>
      </c>
      <c r="G418" s="66" t="s">
        <v>583</v>
      </c>
      <c r="H418" s="66" t="s">
        <v>137</v>
      </c>
      <c r="I418" s="67" t="s">
        <v>122</v>
      </c>
      <c r="J418" s="67" t="s">
        <v>119</v>
      </c>
      <c r="K418" s="67">
        <v>0</v>
      </c>
      <c r="L418" s="67" t="s">
        <v>117</v>
      </c>
      <c r="M418" s="67">
        <v>1</v>
      </c>
      <c r="N418" s="67"/>
      <c r="O418" s="68" t="s">
        <v>118</v>
      </c>
      <c r="P418" s="69" t="s">
        <v>119</v>
      </c>
      <c r="Q418" s="69"/>
      <c r="R418" s="70">
        <v>0</v>
      </c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  <c r="AS418" s="70"/>
      <c r="AT418" s="70"/>
      <c r="AU418" s="70"/>
      <c r="AV418" s="70"/>
      <c r="AW418" s="70"/>
      <c r="AX418" s="70"/>
      <c r="AY418" s="70"/>
      <c r="AZ418" s="70"/>
      <c r="BA418" s="70"/>
      <c r="BB418" s="155">
        <f t="shared" si="208"/>
        <v>6</v>
      </c>
      <c r="BC418" s="156">
        <v>6</v>
      </c>
      <c r="BD418" s="157">
        <f t="shared" si="209"/>
        <v>0</v>
      </c>
      <c r="BE418" s="155">
        <f t="shared" si="210"/>
        <v>0</v>
      </c>
      <c r="BF418" s="157">
        <f t="shared" si="211"/>
        <v>0</v>
      </c>
      <c r="BG418" s="155">
        <f t="shared" si="212"/>
        <v>0</v>
      </c>
      <c r="BH418" s="155"/>
      <c r="BI418" s="157">
        <f t="shared" si="203"/>
        <v>48</v>
      </c>
      <c r="BJ418" s="157"/>
      <c r="BK418" s="157"/>
      <c r="BL418" s="157"/>
      <c r="BM418" s="161" t="e">
        <v>#NAME?</v>
      </c>
      <c r="BN418" s="162" t="e">
        <f t="shared" si="213"/>
        <v>#NAME?</v>
      </c>
      <c r="BO418" s="163">
        <f t="shared" si="214"/>
        <v>0</v>
      </c>
      <c r="BP418" s="164" t="e">
        <f t="shared" si="215"/>
        <v>#NAME?</v>
      </c>
      <c r="BQ418" s="165" t="e">
        <v>#NAME?</v>
      </c>
      <c r="BR418" s="166"/>
      <c r="BS418" s="167" t="str">
        <f t="shared" si="216"/>
        <v xml:space="preserve"> </v>
      </c>
      <c r="BT418" s="168" t="str">
        <f t="shared" si="217"/>
        <v/>
      </c>
      <c r="BU418" s="168" t="str">
        <f t="shared" si="204"/>
        <v/>
      </c>
      <c r="BV418" s="168" t="str">
        <f t="shared" si="205"/>
        <v/>
      </c>
      <c r="BW418" s="169" t="str">
        <f t="shared" si="206"/>
        <v/>
      </c>
      <c r="BX418" s="165" t="e">
        <v>#NAME?</v>
      </c>
      <c r="BY418" s="157"/>
      <c r="BZ418" s="170" t="e">
        <v>#NAME?</v>
      </c>
      <c r="CA418" s="170" t="e">
        <v>#NAME?</v>
      </c>
      <c r="CB418" s="157"/>
      <c r="CC418" s="170" t="e">
        <v>#NAME?</v>
      </c>
      <c r="CD418" s="171" t="e">
        <f t="shared" si="218"/>
        <v>#NAME?</v>
      </c>
      <c r="CE418" s="157" t="e">
        <f t="shared" si="219"/>
        <v>#NAME?</v>
      </c>
      <c r="CF418" s="165" t="e">
        <f t="shared" si="220"/>
        <v>#NAME?</v>
      </c>
      <c r="CG418" s="172" t="e">
        <v>#NAME?</v>
      </c>
      <c r="CH418" s="172" t="e">
        <v>#NAME?</v>
      </c>
      <c r="CI418" s="173" t="e">
        <v>#NAME?</v>
      </c>
      <c r="CJ418" s="173"/>
      <c r="CK418" s="172" t="e">
        <v>#NAME?</v>
      </c>
      <c r="CL418" s="172" t="e">
        <v>#NAME?</v>
      </c>
      <c r="CM418" s="173" t="e">
        <f t="shared" si="199"/>
        <v>#NAME?</v>
      </c>
      <c r="CN418" s="172">
        <f t="shared" si="221"/>
        <v>8.5714285714285712</v>
      </c>
      <c r="CO418" s="173">
        <f t="shared" si="207"/>
        <v>0</v>
      </c>
      <c r="CP418" s="174">
        <f t="shared" si="222"/>
        <v>5</v>
      </c>
      <c r="CQ418" s="172" t="e">
        <f t="shared" si="230"/>
        <v>#NAME?</v>
      </c>
      <c r="CR418" s="173"/>
      <c r="CS418" s="175" t="e">
        <f t="shared" si="223"/>
        <v>#NAME?</v>
      </c>
      <c r="CT418" s="173" t="e">
        <f t="shared" si="224"/>
        <v>#NAME?</v>
      </c>
      <c r="CU418" s="173" t="e">
        <f t="shared" si="225"/>
        <v>#NAME?</v>
      </c>
      <c r="CV418" s="172" t="e">
        <f t="shared" si="226"/>
        <v>#NAME?</v>
      </c>
      <c r="CW418" s="173" t="e">
        <v>#NAME?</v>
      </c>
      <c r="CX418" s="173" t="e">
        <f t="shared" si="227"/>
        <v>#NAME?</v>
      </c>
      <c r="CY418" s="176">
        <f t="shared" si="228"/>
        <v>0</v>
      </c>
      <c r="CZ418" s="181" t="e">
        <f t="shared" si="229"/>
        <v>#NAME?</v>
      </c>
      <c r="DA418" s="182" t="e">
        <f t="shared" si="201"/>
        <v>#NAME?</v>
      </c>
      <c r="DB418" s="183" t="e">
        <f t="shared" si="202"/>
        <v>#NAME?</v>
      </c>
      <c r="DF418" s="180" t="e">
        <f t="shared" si="197"/>
        <v>#NAME?</v>
      </c>
    </row>
    <row r="419" spans="1:110">
      <c r="A419" s="73" t="s">
        <v>6</v>
      </c>
      <c r="B419" s="60" t="s">
        <v>1078</v>
      </c>
      <c r="C419" s="61" t="s">
        <v>1079</v>
      </c>
      <c r="D419" s="62">
        <v>30328</v>
      </c>
      <c r="E419" s="64">
        <v>0</v>
      </c>
      <c r="F419" s="65">
        <v>42394</v>
      </c>
      <c r="G419" s="66" t="s">
        <v>583</v>
      </c>
      <c r="H419" s="66" t="s">
        <v>137</v>
      </c>
      <c r="I419" s="67" t="s">
        <v>174</v>
      </c>
      <c r="J419" s="67" t="s">
        <v>115</v>
      </c>
      <c r="K419" s="67" t="s">
        <v>1080</v>
      </c>
      <c r="L419" s="67" t="s">
        <v>117</v>
      </c>
      <c r="M419" s="67">
        <v>1</v>
      </c>
      <c r="N419" s="67"/>
      <c r="O419" s="68" t="s">
        <v>118</v>
      </c>
      <c r="P419" s="69" t="s">
        <v>119</v>
      </c>
      <c r="Q419" s="69"/>
      <c r="R419" s="70">
        <v>0</v>
      </c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/>
      <c r="AO419" s="70"/>
      <c r="AP419" s="70"/>
      <c r="AQ419" s="70"/>
      <c r="AR419" s="70"/>
      <c r="AS419" s="70"/>
      <c r="AT419" s="70"/>
      <c r="AU419" s="70"/>
      <c r="AV419" s="70"/>
      <c r="AW419" s="70"/>
      <c r="AX419" s="70"/>
      <c r="AY419" s="70"/>
      <c r="AZ419" s="70"/>
      <c r="BA419" s="70"/>
      <c r="BB419" s="155">
        <f t="shared" si="208"/>
        <v>6</v>
      </c>
      <c r="BC419" s="156">
        <v>6</v>
      </c>
      <c r="BD419" s="157">
        <f t="shared" si="209"/>
        <v>0</v>
      </c>
      <c r="BE419" s="155">
        <f t="shared" si="210"/>
        <v>0</v>
      </c>
      <c r="BF419" s="157">
        <f t="shared" si="211"/>
        <v>0</v>
      </c>
      <c r="BG419" s="155">
        <f t="shared" si="212"/>
        <v>0</v>
      </c>
      <c r="BH419" s="155"/>
      <c r="BI419" s="157">
        <f t="shared" si="203"/>
        <v>48</v>
      </c>
      <c r="BJ419" s="157"/>
      <c r="BK419" s="157"/>
      <c r="BL419" s="157"/>
      <c r="BM419" s="161" t="e">
        <v>#NAME?</v>
      </c>
      <c r="BN419" s="162" t="e">
        <f t="shared" si="213"/>
        <v>#NAME?</v>
      </c>
      <c r="BO419" s="163">
        <f t="shared" si="214"/>
        <v>0</v>
      </c>
      <c r="BP419" s="164" t="e">
        <f t="shared" si="215"/>
        <v>#NAME?</v>
      </c>
      <c r="BQ419" s="165" t="e">
        <v>#NAME?</v>
      </c>
      <c r="BR419" s="166"/>
      <c r="BS419" s="167" t="str">
        <f t="shared" si="216"/>
        <v xml:space="preserve"> </v>
      </c>
      <c r="BT419" s="168" t="str">
        <f t="shared" si="217"/>
        <v/>
      </c>
      <c r="BU419" s="168" t="str">
        <f t="shared" si="204"/>
        <v/>
      </c>
      <c r="BV419" s="168" t="str">
        <f t="shared" si="205"/>
        <v/>
      </c>
      <c r="BW419" s="169" t="str">
        <f t="shared" si="206"/>
        <v/>
      </c>
      <c r="BX419" s="165" t="e">
        <v>#NAME?</v>
      </c>
      <c r="BY419" s="157"/>
      <c r="BZ419" s="170" t="e">
        <v>#NAME?</v>
      </c>
      <c r="CA419" s="170" t="e">
        <v>#NAME?</v>
      </c>
      <c r="CB419" s="157"/>
      <c r="CC419" s="170" t="e">
        <v>#NAME?</v>
      </c>
      <c r="CD419" s="171" t="e">
        <f t="shared" si="218"/>
        <v>#NAME?</v>
      </c>
      <c r="CE419" s="157" t="e">
        <f t="shared" si="219"/>
        <v>#NAME?</v>
      </c>
      <c r="CF419" s="165" t="e">
        <f t="shared" si="220"/>
        <v>#NAME?</v>
      </c>
      <c r="CG419" s="172" t="e">
        <v>#NAME?</v>
      </c>
      <c r="CH419" s="172" t="e">
        <v>#NAME?</v>
      </c>
      <c r="CI419" s="173" t="e">
        <v>#NAME?</v>
      </c>
      <c r="CJ419" s="173"/>
      <c r="CK419" s="172" t="e">
        <v>#NAME?</v>
      </c>
      <c r="CL419" s="172" t="e">
        <v>#NAME?</v>
      </c>
      <c r="CM419" s="173" t="e">
        <f t="shared" si="199"/>
        <v>#NAME?</v>
      </c>
      <c r="CN419" s="172">
        <f t="shared" si="221"/>
        <v>8.5714285714285712</v>
      </c>
      <c r="CO419" s="173">
        <f t="shared" si="207"/>
        <v>0</v>
      </c>
      <c r="CP419" s="174">
        <f t="shared" si="222"/>
        <v>5</v>
      </c>
      <c r="CQ419" s="172" t="e">
        <f t="shared" si="230"/>
        <v>#NAME?</v>
      </c>
      <c r="CR419" s="173"/>
      <c r="CS419" s="175" t="e">
        <f t="shared" si="223"/>
        <v>#NAME?</v>
      </c>
      <c r="CT419" s="173" t="e">
        <f t="shared" si="224"/>
        <v>#NAME?</v>
      </c>
      <c r="CU419" s="173" t="e">
        <f t="shared" si="225"/>
        <v>#NAME?</v>
      </c>
      <c r="CV419" s="172" t="e">
        <f t="shared" si="226"/>
        <v>#NAME?</v>
      </c>
      <c r="CW419" s="173" t="e">
        <v>#NAME?</v>
      </c>
      <c r="CX419" s="173" t="e">
        <f t="shared" si="227"/>
        <v>#NAME?</v>
      </c>
      <c r="CY419" s="176">
        <f t="shared" si="228"/>
        <v>0</v>
      </c>
      <c r="CZ419" s="181" t="e">
        <f t="shared" si="229"/>
        <v>#NAME?</v>
      </c>
      <c r="DA419" s="182" t="e">
        <f t="shared" si="201"/>
        <v>#NAME?</v>
      </c>
      <c r="DB419" s="183" t="e">
        <f t="shared" si="202"/>
        <v>#NAME?</v>
      </c>
      <c r="DF419" s="180" t="e">
        <f t="shared" si="197"/>
        <v>#NAME?</v>
      </c>
    </row>
    <row r="420" spans="1:110">
      <c r="A420" s="73" t="s">
        <v>6</v>
      </c>
      <c r="B420" s="60" t="s">
        <v>1081</v>
      </c>
      <c r="C420" s="61" t="s">
        <v>1082</v>
      </c>
      <c r="D420" s="62">
        <v>34976</v>
      </c>
      <c r="E420" s="64">
        <v>0</v>
      </c>
      <c r="F420" s="65">
        <v>42394</v>
      </c>
      <c r="G420" s="66" t="s">
        <v>583</v>
      </c>
      <c r="H420" s="66" t="s">
        <v>137</v>
      </c>
      <c r="I420" s="67" t="s">
        <v>122</v>
      </c>
      <c r="J420" s="67" t="s">
        <v>119</v>
      </c>
      <c r="K420" s="67">
        <v>0</v>
      </c>
      <c r="L420" s="67" t="s">
        <v>117</v>
      </c>
      <c r="M420" s="67">
        <v>1</v>
      </c>
      <c r="N420" s="67"/>
      <c r="O420" s="68" t="s">
        <v>118</v>
      </c>
      <c r="P420" s="69" t="s">
        <v>119</v>
      </c>
      <c r="Q420" s="69"/>
      <c r="R420" s="70">
        <v>0</v>
      </c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/>
      <c r="AO420" s="70"/>
      <c r="AP420" s="70"/>
      <c r="AQ420" s="70"/>
      <c r="AR420" s="70"/>
      <c r="AS420" s="70"/>
      <c r="AT420" s="70"/>
      <c r="AU420" s="70"/>
      <c r="AV420" s="70"/>
      <c r="AW420" s="70"/>
      <c r="AX420" s="70"/>
      <c r="AY420" s="70"/>
      <c r="AZ420" s="70"/>
      <c r="BA420" s="70"/>
      <c r="BB420" s="155">
        <f t="shared" si="208"/>
        <v>6</v>
      </c>
      <c r="BC420" s="156">
        <v>6</v>
      </c>
      <c r="BD420" s="157">
        <f t="shared" si="209"/>
        <v>0</v>
      </c>
      <c r="BE420" s="155">
        <f t="shared" si="210"/>
        <v>0</v>
      </c>
      <c r="BF420" s="157">
        <f t="shared" si="211"/>
        <v>0</v>
      </c>
      <c r="BG420" s="155">
        <f t="shared" si="212"/>
        <v>0</v>
      </c>
      <c r="BH420" s="155"/>
      <c r="BI420" s="157">
        <f t="shared" si="203"/>
        <v>48</v>
      </c>
      <c r="BJ420" s="157"/>
      <c r="BK420" s="157"/>
      <c r="BL420" s="157"/>
      <c r="BM420" s="161" t="e">
        <v>#NAME?</v>
      </c>
      <c r="BN420" s="162" t="e">
        <f t="shared" si="213"/>
        <v>#NAME?</v>
      </c>
      <c r="BO420" s="163">
        <f t="shared" si="214"/>
        <v>0</v>
      </c>
      <c r="BP420" s="164" t="e">
        <f t="shared" si="215"/>
        <v>#NAME?</v>
      </c>
      <c r="BQ420" s="165" t="e">
        <v>#NAME?</v>
      </c>
      <c r="BR420" s="166"/>
      <c r="BS420" s="167" t="str">
        <f t="shared" si="216"/>
        <v xml:space="preserve"> </v>
      </c>
      <c r="BT420" s="168" t="str">
        <f t="shared" si="217"/>
        <v/>
      </c>
      <c r="BU420" s="168" t="str">
        <f t="shared" si="204"/>
        <v/>
      </c>
      <c r="BV420" s="168" t="str">
        <f t="shared" si="205"/>
        <v/>
      </c>
      <c r="BW420" s="169" t="str">
        <f t="shared" si="206"/>
        <v/>
      </c>
      <c r="BX420" s="165" t="e">
        <v>#NAME?</v>
      </c>
      <c r="BY420" s="157"/>
      <c r="BZ420" s="170" t="e">
        <v>#NAME?</v>
      </c>
      <c r="CA420" s="170" t="e">
        <v>#NAME?</v>
      </c>
      <c r="CB420" s="157"/>
      <c r="CC420" s="170" t="e">
        <v>#NAME?</v>
      </c>
      <c r="CD420" s="171" t="e">
        <f t="shared" si="218"/>
        <v>#NAME?</v>
      </c>
      <c r="CE420" s="157" t="e">
        <f t="shared" si="219"/>
        <v>#NAME?</v>
      </c>
      <c r="CF420" s="165" t="e">
        <f t="shared" si="220"/>
        <v>#NAME?</v>
      </c>
      <c r="CG420" s="172" t="e">
        <v>#NAME?</v>
      </c>
      <c r="CH420" s="172" t="e">
        <v>#NAME?</v>
      </c>
      <c r="CI420" s="173" t="e">
        <v>#NAME?</v>
      </c>
      <c r="CJ420" s="173"/>
      <c r="CK420" s="172" t="e">
        <v>#NAME?</v>
      </c>
      <c r="CL420" s="172" t="e">
        <v>#NAME?</v>
      </c>
      <c r="CM420" s="173" t="e">
        <f t="shared" si="199"/>
        <v>#NAME?</v>
      </c>
      <c r="CN420" s="172">
        <f t="shared" si="221"/>
        <v>8.5714285714285712</v>
      </c>
      <c r="CO420" s="173">
        <f t="shared" si="207"/>
        <v>0</v>
      </c>
      <c r="CP420" s="174">
        <f t="shared" si="222"/>
        <v>5</v>
      </c>
      <c r="CQ420" s="172" t="e">
        <f t="shared" si="230"/>
        <v>#NAME?</v>
      </c>
      <c r="CR420" s="173"/>
      <c r="CS420" s="175" t="e">
        <f t="shared" si="223"/>
        <v>#NAME?</v>
      </c>
      <c r="CT420" s="173" t="e">
        <f t="shared" si="224"/>
        <v>#NAME?</v>
      </c>
      <c r="CU420" s="173" t="e">
        <f t="shared" si="225"/>
        <v>#NAME?</v>
      </c>
      <c r="CV420" s="172" t="e">
        <f t="shared" si="226"/>
        <v>#NAME?</v>
      </c>
      <c r="CW420" s="173" t="e">
        <v>#NAME?</v>
      </c>
      <c r="CX420" s="173" t="e">
        <f t="shared" si="227"/>
        <v>#NAME?</v>
      </c>
      <c r="CY420" s="176">
        <f t="shared" si="228"/>
        <v>0</v>
      </c>
      <c r="CZ420" s="181" t="e">
        <f t="shared" si="229"/>
        <v>#NAME?</v>
      </c>
      <c r="DA420" s="182" t="e">
        <f t="shared" si="201"/>
        <v>#NAME?</v>
      </c>
      <c r="DB420" s="183" t="e">
        <f t="shared" si="202"/>
        <v>#NAME?</v>
      </c>
      <c r="DF420" s="180" t="e">
        <f t="shared" si="197"/>
        <v>#NAME?</v>
      </c>
    </row>
    <row r="421" spans="1:110">
      <c r="A421" s="73" t="s">
        <v>6</v>
      </c>
      <c r="B421" s="60" t="s">
        <v>1083</v>
      </c>
      <c r="C421" s="61" t="s">
        <v>1084</v>
      </c>
      <c r="D421" s="62">
        <v>35416</v>
      </c>
      <c r="E421" s="64">
        <v>0</v>
      </c>
      <c r="F421" s="65">
        <v>42394</v>
      </c>
      <c r="G421" s="66" t="s">
        <v>583</v>
      </c>
      <c r="H421" s="66" t="s">
        <v>137</v>
      </c>
      <c r="I421" s="67" t="s">
        <v>122</v>
      </c>
      <c r="J421" s="67" t="s">
        <v>119</v>
      </c>
      <c r="K421" s="67">
        <v>0</v>
      </c>
      <c r="L421" s="67" t="s">
        <v>117</v>
      </c>
      <c r="M421" s="67">
        <v>1</v>
      </c>
      <c r="N421" s="67"/>
      <c r="O421" s="68" t="s">
        <v>118</v>
      </c>
      <c r="P421" s="69" t="s">
        <v>119</v>
      </c>
      <c r="Q421" s="69"/>
      <c r="R421" s="70">
        <v>0</v>
      </c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/>
      <c r="AO421" s="70"/>
      <c r="AP421" s="70"/>
      <c r="AQ421" s="70"/>
      <c r="AR421" s="70"/>
      <c r="AS421" s="70"/>
      <c r="AT421" s="70"/>
      <c r="AU421" s="70"/>
      <c r="AV421" s="70"/>
      <c r="AW421" s="70"/>
      <c r="AX421" s="70"/>
      <c r="AY421" s="70"/>
      <c r="AZ421" s="70"/>
      <c r="BA421" s="70"/>
      <c r="BB421" s="155">
        <f t="shared" si="208"/>
        <v>6</v>
      </c>
      <c r="BC421" s="156">
        <v>6</v>
      </c>
      <c r="BD421" s="157">
        <f t="shared" si="209"/>
        <v>0</v>
      </c>
      <c r="BE421" s="155">
        <f t="shared" si="210"/>
        <v>0</v>
      </c>
      <c r="BF421" s="157">
        <f t="shared" si="211"/>
        <v>0</v>
      </c>
      <c r="BG421" s="155">
        <f t="shared" si="212"/>
        <v>0</v>
      </c>
      <c r="BH421" s="155"/>
      <c r="BI421" s="157">
        <f t="shared" si="203"/>
        <v>48</v>
      </c>
      <c r="BJ421" s="157"/>
      <c r="BK421" s="157"/>
      <c r="BL421" s="157"/>
      <c r="BM421" s="161" t="e">
        <v>#NAME?</v>
      </c>
      <c r="BN421" s="162" t="e">
        <f t="shared" si="213"/>
        <v>#NAME?</v>
      </c>
      <c r="BO421" s="163">
        <f t="shared" si="214"/>
        <v>0</v>
      </c>
      <c r="BP421" s="164" t="e">
        <f t="shared" si="215"/>
        <v>#NAME?</v>
      </c>
      <c r="BQ421" s="165" t="e">
        <v>#NAME?</v>
      </c>
      <c r="BR421" s="166"/>
      <c r="BS421" s="167" t="str">
        <f t="shared" si="216"/>
        <v xml:space="preserve"> </v>
      </c>
      <c r="BT421" s="168" t="str">
        <f t="shared" si="217"/>
        <v/>
      </c>
      <c r="BU421" s="168" t="str">
        <f t="shared" si="204"/>
        <v/>
      </c>
      <c r="BV421" s="168" t="str">
        <f t="shared" si="205"/>
        <v/>
      </c>
      <c r="BW421" s="169" t="str">
        <f t="shared" si="206"/>
        <v/>
      </c>
      <c r="BX421" s="165" t="e">
        <v>#NAME?</v>
      </c>
      <c r="BY421" s="157"/>
      <c r="BZ421" s="170" t="e">
        <v>#NAME?</v>
      </c>
      <c r="CA421" s="170" t="e">
        <v>#NAME?</v>
      </c>
      <c r="CB421" s="157"/>
      <c r="CC421" s="170" t="e">
        <v>#NAME?</v>
      </c>
      <c r="CD421" s="171" t="e">
        <f t="shared" si="218"/>
        <v>#NAME?</v>
      </c>
      <c r="CE421" s="157" t="e">
        <f t="shared" si="219"/>
        <v>#NAME?</v>
      </c>
      <c r="CF421" s="165" t="e">
        <f t="shared" si="220"/>
        <v>#NAME?</v>
      </c>
      <c r="CG421" s="172" t="e">
        <v>#NAME?</v>
      </c>
      <c r="CH421" s="172" t="e">
        <v>#NAME?</v>
      </c>
      <c r="CI421" s="173" t="e">
        <v>#NAME?</v>
      </c>
      <c r="CJ421" s="173"/>
      <c r="CK421" s="172" t="e">
        <v>#NAME?</v>
      </c>
      <c r="CL421" s="172" t="e">
        <v>#NAME?</v>
      </c>
      <c r="CM421" s="173" t="e">
        <f t="shared" si="199"/>
        <v>#NAME?</v>
      </c>
      <c r="CN421" s="172">
        <f t="shared" si="221"/>
        <v>8.5714285714285712</v>
      </c>
      <c r="CO421" s="173">
        <f t="shared" si="207"/>
        <v>0</v>
      </c>
      <c r="CP421" s="174">
        <f t="shared" si="222"/>
        <v>5</v>
      </c>
      <c r="CQ421" s="172" t="e">
        <f t="shared" ref="CQ421:CQ437" si="231">IF(AND(B421&lt;&gt;"",H421&lt;&gt;"EMPLEADO",O421="HABIL"),SUM(BN421:BP421)*2%," ")</f>
        <v>#NAME?</v>
      </c>
      <c r="CR421" s="173"/>
      <c r="CS421" s="175" t="e">
        <f t="shared" si="223"/>
        <v>#NAME?</v>
      </c>
      <c r="CT421" s="173" t="e">
        <f t="shared" si="224"/>
        <v>#NAME?</v>
      </c>
      <c r="CU421" s="173" t="e">
        <f t="shared" si="225"/>
        <v>#NAME?</v>
      </c>
      <c r="CV421" s="172" t="e">
        <f t="shared" si="226"/>
        <v>#NAME?</v>
      </c>
      <c r="CW421" s="173" t="e">
        <v>#NAME?</v>
      </c>
      <c r="CX421" s="173" t="e">
        <f t="shared" si="227"/>
        <v>#NAME?</v>
      </c>
      <c r="CY421" s="176">
        <f t="shared" si="228"/>
        <v>0</v>
      </c>
      <c r="CZ421" s="181" t="e">
        <f t="shared" ref="CZ421:CZ434" si="232">IF(AND(CE421=2,H421="EMPLEADO"),(CD421-SUM(BX421:CA421)),IF(AND(CE421=2,H421&lt;&gt;"EMPLEADO"),(CD421-SUM(BW421:CA421)),""))</f>
        <v>#NAME?</v>
      </c>
      <c r="DA421" s="182" t="e">
        <f t="shared" si="201"/>
        <v>#NAME?</v>
      </c>
      <c r="DB421" s="183" t="e">
        <f t="shared" si="202"/>
        <v>#NAME?</v>
      </c>
      <c r="DF421" s="180" t="e">
        <f t="shared" ref="DF421:DF484" si="233">SUM(BN421:BP421)</f>
        <v>#NAME?</v>
      </c>
    </row>
    <row r="422" spans="1:110">
      <c r="A422" s="73" t="s">
        <v>6</v>
      </c>
      <c r="B422" s="60" t="s">
        <v>1085</v>
      </c>
      <c r="C422" s="61" t="s">
        <v>1086</v>
      </c>
      <c r="D422" s="62">
        <v>27687</v>
      </c>
      <c r="E422" s="64">
        <v>0</v>
      </c>
      <c r="F422" s="65">
        <v>42394</v>
      </c>
      <c r="G422" s="66" t="s">
        <v>583</v>
      </c>
      <c r="H422" s="66" t="s">
        <v>137</v>
      </c>
      <c r="I422" s="67" t="s">
        <v>122</v>
      </c>
      <c r="J422" s="67" t="s">
        <v>119</v>
      </c>
      <c r="K422" s="67">
        <v>0</v>
      </c>
      <c r="L422" s="67" t="s">
        <v>117</v>
      </c>
      <c r="M422" s="67">
        <v>1</v>
      </c>
      <c r="N422" s="67"/>
      <c r="O422" s="68" t="s">
        <v>118</v>
      </c>
      <c r="P422" s="69" t="s">
        <v>119</v>
      </c>
      <c r="Q422" s="69"/>
      <c r="R422" s="70">
        <v>0</v>
      </c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/>
      <c r="AO422" s="70"/>
      <c r="AP422" s="70"/>
      <c r="AQ422" s="70"/>
      <c r="AR422" s="70"/>
      <c r="AS422" s="70"/>
      <c r="AT422" s="70"/>
      <c r="AU422" s="70"/>
      <c r="AV422" s="70"/>
      <c r="AW422" s="70"/>
      <c r="AX422" s="70"/>
      <c r="AY422" s="70"/>
      <c r="AZ422" s="70"/>
      <c r="BA422" s="70"/>
      <c r="BB422" s="155">
        <f t="shared" si="208"/>
        <v>6</v>
      </c>
      <c r="BC422" s="156">
        <v>6</v>
      </c>
      <c r="BD422" s="157">
        <f t="shared" si="209"/>
        <v>0</v>
      </c>
      <c r="BE422" s="155">
        <f t="shared" si="210"/>
        <v>0</v>
      </c>
      <c r="BF422" s="157">
        <f t="shared" si="211"/>
        <v>0</v>
      </c>
      <c r="BG422" s="155">
        <f t="shared" si="212"/>
        <v>0</v>
      </c>
      <c r="BH422" s="155"/>
      <c r="BI422" s="157">
        <f t="shared" si="203"/>
        <v>48</v>
      </c>
      <c r="BJ422" s="157"/>
      <c r="BK422" s="157"/>
      <c r="BL422" s="157"/>
      <c r="BM422" s="161" t="e">
        <v>#NAME?</v>
      </c>
      <c r="BN422" s="162" t="e">
        <f t="shared" si="213"/>
        <v>#NAME?</v>
      </c>
      <c r="BO422" s="163">
        <f t="shared" si="214"/>
        <v>0</v>
      </c>
      <c r="BP422" s="164" t="e">
        <f t="shared" si="215"/>
        <v>#NAME?</v>
      </c>
      <c r="BQ422" s="165" t="e">
        <v>#NAME?</v>
      </c>
      <c r="BR422" s="166"/>
      <c r="BS422" s="167" t="str">
        <f t="shared" si="216"/>
        <v xml:space="preserve"> </v>
      </c>
      <c r="BT422" s="168" t="str">
        <f t="shared" si="217"/>
        <v/>
      </c>
      <c r="BU422" s="168" t="str">
        <f t="shared" si="204"/>
        <v/>
      </c>
      <c r="BV422" s="168" t="str">
        <f t="shared" si="205"/>
        <v/>
      </c>
      <c r="BW422" s="169" t="str">
        <f t="shared" si="206"/>
        <v/>
      </c>
      <c r="BX422" s="165" t="e">
        <v>#NAME?</v>
      </c>
      <c r="BY422" s="157"/>
      <c r="BZ422" s="170" t="e">
        <v>#NAME?</v>
      </c>
      <c r="CA422" s="170" t="e">
        <v>#NAME?</v>
      </c>
      <c r="CB422" s="157"/>
      <c r="CC422" s="170" t="e">
        <v>#NAME?</v>
      </c>
      <c r="CD422" s="171" t="e">
        <f t="shared" si="218"/>
        <v>#NAME?</v>
      </c>
      <c r="CE422" s="157" t="e">
        <f t="shared" si="219"/>
        <v>#NAME?</v>
      </c>
      <c r="CF422" s="165" t="e">
        <f t="shared" si="220"/>
        <v>#NAME?</v>
      </c>
      <c r="CG422" s="172" t="e">
        <v>#NAME?</v>
      </c>
      <c r="CH422" s="172" t="e">
        <v>#NAME?</v>
      </c>
      <c r="CI422" s="173" t="e">
        <v>#NAME?</v>
      </c>
      <c r="CJ422" s="173"/>
      <c r="CK422" s="172" t="e">
        <v>#NAME?</v>
      </c>
      <c r="CL422" s="172" t="e">
        <v>#NAME?</v>
      </c>
      <c r="CM422" s="173" t="e">
        <f t="shared" si="199"/>
        <v>#NAME?</v>
      </c>
      <c r="CN422" s="172">
        <f t="shared" si="221"/>
        <v>8.5714285714285712</v>
      </c>
      <c r="CO422" s="173">
        <f t="shared" si="207"/>
        <v>0</v>
      </c>
      <c r="CP422" s="174">
        <f t="shared" si="222"/>
        <v>5</v>
      </c>
      <c r="CQ422" s="172" t="e">
        <f t="shared" si="231"/>
        <v>#NAME?</v>
      </c>
      <c r="CR422" s="173"/>
      <c r="CS422" s="175" t="e">
        <f t="shared" si="223"/>
        <v>#NAME?</v>
      </c>
      <c r="CT422" s="173" t="e">
        <f t="shared" si="224"/>
        <v>#NAME?</v>
      </c>
      <c r="CU422" s="173" t="e">
        <f t="shared" si="225"/>
        <v>#NAME?</v>
      </c>
      <c r="CV422" s="172" t="e">
        <f t="shared" si="226"/>
        <v>#NAME?</v>
      </c>
      <c r="CW422" s="173" t="e">
        <v>#NAME?</v>
      </c>
      <c r="CX422" s="173" t="e">
        <f t="shared" si="227"/>
        <v>#NAME?</v>
      </c>
      <c r="CY422" s="176">
        <f t="shared" si="228"/>
        <v>0</v>
      </c>
      <c r="CZ422" s="181" t="e">
        <f t="shared" si="232"/>
        <v>#NAME?</v>
      </c>
      <c r="DA422" s="182" t="e">
        <f t="shared" si="201"/>
        <v>#NAME?</v>
      </c>
      <c r="DB422" s="183" t="e">
        <f t="shared" si="202"/>
        <v>#NAME?</v>
      </c>
      <c r="DF422" s="180" t="e">
        <f t="shared" si="233"/>
        <v>#NAME?</v>
      </c>
    </row>
    <row r="423" spans="1:110">
      <c r="A423" s="73" t="s">
        <v>6</v>
      </c>
      <c r="B423" s="60" t="s">
        <v>1087</v>
      </c>
      <c r="C423" s="61" t="s">
        <v>1088</v>
      </c>
      <c r="D423" s="62">
        <v>34829</v>
      </c>
      <c r="E423" s="64">
        <v>0</v>
      </c>
      <c r="F423" s="65">
        <v>42394</v>
      </c>
      <c r="G423" s="66" t="s">
        <v>583</v>
      </c>
      <c r="H423" s="66" t="s">
        <v>137</v>
      </c>
      <c r="I423" s="67" t="s">
        <v>122</v>
      </c>
      <c r="J423" s="67" t="s">
        <v>119</v>
      </c>
      <c r="K423" s="67">
        <v>0</v>
      </c>
      <c r="L423" s="67" t="s">
        <v>117</v>
      </c>
      <c r="M423" s="67">
        <v>1</v>
      </c>
      <c r="N423" s="67"/>
      <c r="O423" s="68" t="s">
        <v>118</v>
      </c>
      <c r="P423" s="69" t="s">
        <v>119</v>
      </c>
      <c r="Q423" s="69"/>
      <c r="R423" s="70">
        <v>0</v>
      </c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/>
      <c r="AO423" s="70"/>
      <c r="AP423" s="70"/>
      <c r="AQ423" s="70"/>
      <c r="AR423" s="70"/>
      <c r="AS423" s="70"/>
      <c r="AT423" s="70"/>
      <c r="AU423" s="70"/>
      <c r="AV423" s="70"/>
      <c r="AW423" s="70"/>
      <c r="AX423" s="70"/>
      <c r="AY423" s="70"/>
      <c r="AZ423" s="70"/>
      <c r="BA423" s="70"/>
      <c r="BB423" s="155">
        <f t="shared" si="208"/>
        <v>6</v>
      </c>
      <c r="BC423" s="156">
        <v>6</v>
      </c>
      <c r="BD423" s="157">
        <f t="shared" si="209"/>
        <v>0</v>
      </c>
      <c r="BE423" s="155">
        <f t="shared" si="210"/>
        <v>0</v>
      </c>
      <c r="BF423" s="157">
        <f t="shared" si="211"/>
        <v>0</v>
      </c>
      <c r="BG423" s="155">
        <f t="shared" si="212"/>
        <v>0</v>
      </c>
      <c r="BH423" s="155"/>
      <c r="BI423" s="157">
        <f t="shared" si="203"/>
        <v>48</v>
      </c>
      <c r="BJ423" s="157"/>
      <c r="BK423" s="157"/>
      <c r="BL423" s="157"/>
      <c r="BM423" s="161" t="e">
        <v>#NAME?</v>
      </c>
      <c r="BN423" s="162" t="e">
        <f t="shared" si="213"/>
        <v>#NAME?</v>
      </c>
      <c r="BO423" s="163">
        <f t="shared" si="214"/>
        <v>0</v>
      </c>
      <c r="BP423" s="164" t="e">
        <f t="shared" si="215"/>
        <v>#NAME?</v>
      </c>
      <c r="BQ423" s="165" t="e">
        <v>#NAME?</v>
      </c>
      <c r="BR423" s="166"/>
      <c r="BS423" s="167" t="str">
        <f t="shared" si="216"/>
        <v xml:space="preserve"> </v>
      </c>
      <c r="BT423" s="168" t="str">
        <f t="shared" si="217"/>
        <v/>
      </c>
      <c r="BU423" s="168" t="str">
        <f t="shared" si="204"/>
        <v/>
      </c>
      <c r="BV423" s="168" t="str">
        <f t="shared" si="205"/>
        <v/>
      </c>
      <c r="BW423" s="169" t="str">
        <f t="shared" si="206"/>
        <v/>
      </c>
      <c r="BX423" s="165" t="e">
        <v>#NAME?</v>
      </c>
      <c r="BY423" s="157"/>
      <c r="BZ423" s="170" t="e">
        <v>#NAME?</v>
      </c>
      <c r="CA423" s="170" t="e">
        <v>#NAME?</v>
      </c>
      <c r="CB423" s="157"/>
      <c r="CC423" s="170" t="e">
        <v>#NAME?</v>
      </c>
      <c r="CD423" s="171" t="e">
        <f t="shared" si="218"/>
        <v>#NAME?</v>
      </c>
      <c r="CE423" s="157" t="e">
        <f t="shared" si="219"/>
        <v>#NAME?</v>
      </c>
      <c r="CF423" s="165" t="e">
        <f t="shared" si="220"/>
        <v>#NAME?</v>
      </c>
      <c r="CG423" s="172" t="e">
        <v>#NAME?</v>
      </c>
      <c r="CH423" s="172" t="e">
        <v>#NAME?</v>
      </c>
      <c r="CI423" s="173" t="e">
        <v>#NAME?</v>
      </c>
      <c r="CJ423" s="173"/>
      <c r="CK423" s="172" t="e">
        <v>#NAME?</v>
      </c>
      <c r="CL423" s="172" t="e">
        <v>#NAME?</v>
      </c>
      <c r="CM423" s="173" t="e">
        <f t="shared" si="199"/>
        <v>#NAME?</v>
      </c>
      <c r="CN423" s="172">
        <f t="shared" si="221"/>
        <v>8.5714285714285712</v>
      </c>
      <c r="CO423" s="173">
        <f t="shared" si="207"/>
        <v>0</v>
      </c>
      <c r="CP423" s="174">
        <f t="shared" si="222"/>
        <v>5</v>
      </c>
      <c r="CQ423" s="172" t="e">
        <f t="shared" si="231"/>
        <v>#NAME?</v>
      </c>
      <c r="CR423" s="173"/>
      <c r="CS423" s="175" t="e">
        <f t="shared" si="223"/>
        <v>#NAME?</v>
      </c>
      <c r="CT423" s="173" t="e">
        <f t="shared" si="224"/>
        <v>#NAME?</v>
      </c>
      <c r="CU423" s="173" t="e">
        <f t="shared" si="225"/>
        <v>#NAME?</v>
      </c>
      <c r="CV423" s="172" t="e">
        <f t="shared" si="226"/>
        <v>#NAME?</v>
      </c>
      <c r="CW423" s="173" t="e">
        <v>#NAME?</v>
      </c>
      <c r="CX423" s="173" t="e">
        <f t="shared" si="227"/>
        <v>#NAME?</v>
      </c>
      <c r="CY423" s="176">
        <f t="shared" si="228"/>
        <v>0</v>
      </c>
      <c r="CZ423" s="181" t="e">
        <f t="shared" si="232"/>
        <v>#NAME?</v>
      </c>
      <c r="DA423" s="182" t="e">
        <f t="shared" si="201"/>
        <v>#NAME?</v>
      </c>
      <c r="DB423" s="183" t="e">
        <f t="shared" si="202"/>
        <v>#NAME?</v>
      </c>
      <c r="DF423" s="180" t="e">
        <f t="shared" si="233"/>
        <v>#NAME?</v>
      </c>
    </row>
    <row r="424" spans="1:110">
      <c r="A424" s="73" t="s">
        <v>6</v>
      </c>
      <c r="B424" s="60" t="s">
        <v>1089</v>
      </c>
      <c r="C424" s="61" t="s">
        <v>1090</v>
      </c>
      <c r="D424" s="62">
        <v>35199</v>
      </c>
      <c r="E424" s="64">
        <v>0</v>
      </c>
      <c r="F424" s="65">
        <v>42352</v>
      </c>
      <c r="G424" s="66" t="s">
        <v>583</v>
      </c>
      <c r="H424" s="66" t="s">
        <v>137</v>
      </c>
      <c r="I424" s="67" t="s">
        <v>122</v>
      </c>
      <c r="J424" s="67" t="s">
        <v>119</v>
      </c>
      <c r="K424" s="67">
        <v>0</v>
      </c>
      <c r="L424" s="67" t="s">
        <v>117</v>
      </c>
      <c r="M424" s="67">
        <v>1</v>
      </c>
      <c r="N424" s="67"/>
      <c r="O424" s="68" t="s">
        <v>118</v>
      </c>
      <c r="P424" s="69" t="s">
        <v>119</v>
      </c>
      <c r="Q424" s="69"/>
      <c r="R424" s="70">
        <v>0</v>
      </c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/>
      <c r="AO424" s="70"/>
      <c r="AP424" s="70"/>
      <c r="AQ424" s="70"/>
      <c r="AR424" s="70"/>
      <c r="AS424" s="70"/>
      <c r="AT424" s="70"/>
      <c r="AU424" s="70"/>
      <c r="AV424" s="70"/>
      <c r="AW424" s="70"/>
      <c r="AX424" s="70"/>
      <c r="AY424" s="70"/>
      <c r="AZ424" s="70"/>
      <c r="BA424" s="70"/>
      <c r="BB424" s="155">
        <f t="shared" si="208"/>
        <v>6</v>
      </c>
      <c r="BC424" s="156">
        <v>6</v>
      </c>
      <c r="BD424" s="157">
        <f t="shared" si="209"/>
        <v>0</v>
      </c>
      <c r="BE424" s="155">
        <f t="shared" si="210"/>
        <v>0</v>
      </c>
      <c r="BF424" s="157">
        <f t="shared" si="211"/>
        <v>0</v>
      </c>
      <c r="BG424" s="155">
        <f t="shared" si="212"/>
        <v>0</v>
      </c>
      <c r="BH424" s="155"/>
      <c r="BI424" s="157">
        <f t="shared" si="203"/>
        <v>48</v>
      </c>
      <c r="BJ424" s="157"/>
      <c r="BK424" s="157"/>
      <c r="BL424" s="157"/>
      <c r="BM424" s="161" t="e">
        <v>#NAME?</v>
      </c>
      <c r="BN424" s="162" t="e">
        <f t="shared" si="213"/>
        <v>#NAME?</v>
      </c>
      <c r="BO424" s="163">
        <f t="shared" si="214"/>
        <v>0</v>
      </c>
      <c r="BP424" s="164" t="e">
        <f t="shared" si="215"/>
        <v>#NAME?</v>
      </c>
      <c r="BQ424" s="165" t="e">
        <v>#NAME?</v>
      </c>
      <c r="BR424" s="166"/>
      <c r="BS424" s="167" t="str">
        <f t="shared" si="216"/>
        <v xml:space="preserve"> </v>
      </c>
      <c r="BT424" s="168" t="str">
        <f t="shared" si="217"/>
        <v/>
      </c>
      <c r="BU424" s="168" t="str">
        <f t="shared" si="204"/>
        <v/>
      </c>
      <c r="BV424" s="168" t="str">
        <f t="shared" si="205"/>
        <v/>
      </c>
      <c r="BW424" s="169" t="str">
        <f t="shared" si="206"/>
        <v/>
      </c>
      <c r="BX424" s="165" t="e">
        <v>#NAME?</v>
      </c>
      <c r="BY424" s="157"/>
      <c r="BZ424" s="170" t="e">
        <v>#NAME?</v>
      </c>
      <c r="CA424" s="170" t="e">
        <v>#NAME?</v>
      </c>
      <c r="CB424" s="157"/>
      <c r="CC424" s="170" t="e">
        <v>#NAME?</v>
      </c>
      <c r="CD424" s="171" t="e">
        <f t="shared" si="218"/>
        <v>#NAME?</v>
      </c>
      <c r="CE424" s="157" t="e">
        <f t="shared" si="219"/>
        <v>#NAME?</v>
      </c>
      <c r="CF424" s="165" t="e">
        <f t="shared" si="220"/>
        <v>#NAME?</v>
      </c>
      <c r="CG424" s="172" t="e">
        <v>#NAME?</v>
      </c>
      <c r="CH424" s="172" t="e">
        <v>#NAME?</v>
      </c>
      <c r="CI424" s="173" t="e">
        <v>#NAME?</v>
      </c>
      <c r="CJ424" s="173"/>
      <c r="CK424" s="172" t="e">
        <v>#NAME?</v>
      </c>
      <c r="CL424" s="172" t="e">
        <v>#NAME?</v>
      </c>
      <c r="CM424" s="173" t="e">
        <f t="shared" si="199"/>
        <v>#NAME?</v>
      </c>
      <c r="CN424" s="172">
        <f t="shared" si="221"/>
        <v>8.5714285714285712</v>
      </c>
      <c r="CO424" s="173">
        <f t="shared" si="207"/>
        <v>0</v>
      </c>
      <c r="CP424" s="174">
        <f t="shared" si="222"/>
        <v>5</v>
      </c>
      <c r="CQ424" s="172" t="e">
        <f t="shared" si="231"/>
        <v>#NAME?</v>
      </c>
      <c r="CR424" s="173"/>
      <c r="CS424" s="175" t="e">
        <f t="shared" si="223"/>
        <v>#NAME?</v>
      </c>
      <c r="CT424" s="173" t="e">
        <f t="shared" si="224"/>
        <v>#NAME?</v>
      </c>
      <c r="CU424" s="173" t="e">
        <f t="shared" si="225"/>
        <v>#NAME?</v>
      </c>
      <c r="CV424" s="172" t="e">
        <f t="shared" si="226"/>
        <v>#NAME?</v>
      </c>
      <c r="CW424" s="173" t="e">
        <v>#NAME?</v>
      </c>
      <c r="CX424" s="173" t="e">
        <f t="shared" si="227"/>
        <v>#NAME?</v>
      </c>
      <c r="CY424" s="176">
        <f t="shared" si="228"/>
        <v>0</v>
      </c>
      <c r="CZ424" s="181" t="e">
        <f t="shared" si="232"/>
        <v>#NAME?</v>
      </c>
      <c r="DA424" s="182" t="e">
        <f t="shared" si="201"/>
        <v>#NAME?</v>
      </c>
      <c r="DB424" s="183" t="e">
        <f t="shared" si="202"/>
        <v>#NAME?</v>
      </c>
      <c r="DF424" s="180" t="e">
        <f t="shared" si="233"/>
        <v>#NAME?</v>
      </c>
    </row>
    <row r="425" spans="1:110">
      <c r="A425" s="73" t="s">
        <v>6</v>
      </c>
      <c r="B425" s="60" t="s">
        <v>1091</v>
      </c>
      <c r="C425" s="61" t="s">
        <v>1092</v>
      </c>
      <c r="D425" s="62">
        <v>34669</v>
      </c>
      <c r="E425" s="64">
        <v>0</v>
      </c>
      <c r="F425" s="65">
        <v>42394</v>
      </c>
      <c r="G425" s="66" t="s">
        <v>583</v>
      </c>
      <c r="H425" s="66" t="s">
        <v>137</v>
      </c>
      <c r="I425" s="67" t="s">
        <v>122</v>
      </c>
      <c r="J425" s="67" t="s">
        <v>119</v>
      </c>
      <c r="K425" s="67">
        <v>0</v>
      </c>
      <c r="L425" s="67" t="s">
        <v>117</v>
      </c>
      <c r="M425" s="67">
        <v>1</v>
      </c>
      <c r="N425" s="67"/>
      <c r="O425" s="68" t="s">
        <v>118</v>
      </c>
      <c r="P425" s="69" t="s">
        <v>119</v>
      </c>
      <c r="Q425" s="69"/>
      <c r="R425" s="70">
        <v>0</v>
      </c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/>
      <c r="AO425" s="70"/>
      <c r="AP425" s="70"/>
      <c r="AQ425" s="70"/>
      <c r="AR425" s="70"/>
      <c r="AS425" s="70"/>
      <c r="AT425" s="70"/>
      <c r="AU425" s="70"/>
      <c r="AV425" s="70"/>
      <c r="AW425" s="70"/>
      <c r="AX425" s="70"/>
      <c r="AY425" s="70"/>
      <c r="AZ425" s="70"/>
      <c r="BA425" s="70"/>
      <c r="BB425" s="155">
        <f t="shared" si="208"/>
        <v>6</v>
      </c>
      <c r="BC425" s="156">
        <v>6</v>
      </c>
      <c r="BD425" s="157">
        <f t="shared" si="209"/>
        <v>0</v>
      </c>
      <c r="BE425" s="155">
        <f t="shared" si="210"/>
        <v>0</v>
      </c>
      <c r="BF425" s="157">
        <f t="shared" si="211"/>
        <v>0</v>
      </c>
      <c r="BG425" s="155">
        <f t="shared" si="212"/>
        <v>0</v>
      </c>
      <c r="BH425" s="155"/>
      <c r="BI425" s="157">
        <f t="shared" si="203"/>
        <v>48</v>
      </c>
      <c r="BJ425" s="157"/>
      <c r="BK425" s="157"/>
      <c r="BL425" s="157"/>
      <c r="BM425" s="161" t="e">
        <v>#NAME?</v>
      </c>
      <c r="BN425" s="162" t="e">
        <f t="shared" si="213"/>
        <v>#NAME?</v>
      </c>
      <c r="BO425" s="163">
        <f t="shared" si="214"/>
        <v>0</v>
      </c>
      <c r="BP425" s="164" t="e">
        <f t="shared" si="215"/>
        <v>#NAME?</v>
      </c>
      <c r="BQ425" s="165" t="e">
        <v>#NAME?</v>
      </c>
      <c r="BR425" s="166"/>
      <c r="BS425" s="167" t="str">
        <f t="shared" si="216"/>
        <v xml:space="preserve"> </v>
      </c>
      <c r="BT425" s="168" t="str">
        <f t="shared" si="217"/>
        <v/>
      </c>
      <c r="BU425" s="168" t="str">
        <f t="shared" si="204"/>
        <v/>
      </c>
      <c r="BV425" s="168" t="str">
        <f t="shared" si="205"/>
        <v/>
      </c>
      <c r="BW425" s="169" t="str">
        <f t="shared" si="206"/>
        <v/>
      </c>
      <c r="BX425" s="165" t="e">
        <v>#NAME?</v>
      </c>
      <c r="BY425" s="157"/>
      <c r="BZ425" s="170" t="e">
        <v>#NAME?</v>
      </c>
      <c r="CA425" s="170" t="e">
        <v>#NAME?</v>
      </c>
      <c r="CB425" s="157"/>
      <c r="CC425" s="170" t="e">
        <v>#NAME?</v>
      </c>
      <c r="CD425" s="171" t="e">
        <f t="shared" si="218"/>
        <v>#NAME?</v>
      </c>
      <c r="CE425" s="157" t="e">
        <f t="shared" si="219"/>
        <v>#NAME?</v>
      </c>
      <c r="CF425" s="165" t="e">
        <f t="shared" si="220"/>
        <v>#NAME?</v>
      </c>
      <c r="CG425" s="172" t="e">
        <v>#NAME?</v>
      </c>
      <c r="CH425" s="172" t="e">
        <v>#NAME?</v>
      </c>
      <c r="CI425" s="173" t="e">
        <v>#NAME?</v>
      </c>
      <c r="CJ425" s="173"/>
      <c r="CK425" s="172" t="e">
        <v>#NAME?</v>
      </c>
      <c r="CL425" s="172" t="e">
        <v>#NAME?</v>
      </c>
      <c r="CM425" s="173" t="e">
        <f t="shared" si="199"/>
        <v>#NAME?</v>
      </c>
      <c r="CN425" s="172">
        <f t="shared" si="221"/>
        <v>8.5714285714285712</v>
      </c>
      <c r="CO425" s="173">
        <f t="shared" si="207"/>
        <v>0</v>
      </c>
      <c r="CP425" s="174">
        <f t="shared" si="222"/>
        <v>5</v>
      </c>
      <c r="CQ425" s="172" t="e">
        <f t="shared" si="231"/>
        <v>#NAME?</v>
      </c>
      <c r="CR425" s="173"/>
      <c r="CS425" s="175" t="e">
        <f t="shared" si="223"/>
        <v>#NAME?</v>
      </c>
      <c r="CT425" s="173" t="e">
        <f t="shared" si="224"/>
        <v>#NAME?</v>
      </c>
      <c r="CU425" s="173" t="e">
        <f t="shared" si="225"/>
        <v>#NAME?</v>
      </c>
      <c r="CV425" s="172" t="e">
        <f t="shared" si="226"/>
        <v>#NAME?</v>
      </c>
      <c r="CW425" s="173" t="e">
        <v>#NAME?</v>
      </c>
      <c r="CX425" s="173" t="e">
        <f t="shared" si="227"/>
        <v>#NAME?</v>
      </c>
      <c r="CY425" s="176">
        <f t="shared" si="228"/>
        <v>0</v>
      </c>
      <c r="CZ425" s="181" t="e">
        <f t="shared" si="232"/>
        <v>#NAME?</v>
      </c>
      <c r="DA425" s="182" t="e">
        <f t="shared" si="201"/>
        <v>#NAME?</v>
      </c>
      <c r="DB425" s="183" t="e">
        <f t="shared" si="202"/>
        <v>#NAME?</v>
      </c>
      <c r="DF425" s="180" t="e">
        <f t="shared" si="233"/>
        <v>#NAME?</v>
      </c>
    </row>
    <row r="426" spans="1:110">
      <c r="A426" s="73" t="s">
        <v>6</v>
      </c>
      <c r="B426" s="60" t="s">
        <v>1093</v>
      </c>
      <c r="C426" s="61" t="s">
        <v>1094</v>
      </c>
      <c r="D426" s="62">
        <v>26396</v>
      </c>
      <c r="E426" s="64">
        <v>0</v>
      </c>
      <c r="F426" s="65">
        <v>42394</v>
      </c>
      <c r="G426" s="66" t="s">
        <v>583</v>
      </c>
      <c r="H426" s="66" t="s">
        <v>137</v>
      </c>
      <c r="I426" s="67" t="s">
        <v>122</v>
      </c>
      <c r="J426" s="67" t="s">
        <v>119</v>
      </c>
      <c r="K426" s="67">
        <v>0</v>
      </c>
      <c r="L426" s="67" t="s">
        <v>117</v>
      </c>
      <c r="M426" s="67">
        <v>1</v>
      </c>
      <c r="N426" s="67"/>
      <c r="O426" s="68" t="s">
        <v>118</v>
      </c>
      <c r="P426" s="69" t="s">
        <v>119</v>
      </c>
      <c r="Q426" s="69"/>
      <c r="R426" s="70">
        <v>0</v>
      </c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70"/>
      <c r="AV426" s="70"/>
      <c r="AW426" s="70"/>
      <c r="AX426" s="70"/>
      <c r="AY426" s="70"/>
      <c r="AZ426" s="70"/>
      <c r="BA426" s="70"/>
      <c r="BB426" s="155">
        <f t="shared" si="208"/>
        <v>6</v>
      </c>
      <c r="BC426" s="156">
        <v>6</v>
      </c>
      <c r="BD426" s="157">
        <f t="shared" si="209"/>
        <v>0</v>
      </c>
      <c r="BE426" s="155">
        <f t="shared" si="210"/>
        <v>0</v>
      </c>
      <c r="BF426" s="157">
        <f t="shared" si="211"/>
        <v>0</v>
      </c>
      <c r="BG426" s="155">
        <f t="shared" si="212"/>
        <v>0</v>
      </c>
      <c r="BH426" s="155"/>
      <c r="BI426" s="157">
        <f t="shared" si="203"/>
        <v>48</v>
      </c>
      <c r="BJ426" s="157"/>
      <c r="BK426" s="157"/>
      <c r="BL426" s="157"/>
      <c r="BM426" s="161" t="e">
        <v>#NAME?</v>
      </c>
      <c r="BN426" s="162" t="e">
        <f t="shared" si="213"/>
        <v>#NAME?</v>
      </c>
      <c r="BO426" s="163">
        <f t="shared" si="214"/>
        <v>0</v>
      </c>
      <c r="BP426" s="164" t="e">
        <f t="shared" si="215"/>
        <v>#NAME?</v>
      </c>
      <c r="BQ426" s="165" t="e">
        <v>#NAME?</v>
      </c>
      <c r="BR426" s="166"/>
      <c r="BS426" s="167" t="str">
        <f t="shared" si="216"/>
        <v xml:space="preserve"> </v>
      </c>
      <c r="BT426" s="168" t="str">
        <f t="shared" si="217"/>
        <v/>
      </c>
      <c r="BU426" s="168" t="str">
        <f t="shared" si="204"/>
        <v/>
      </c>
      <c r="BV426" s="168" t="str">
        <f t="shared" si="205"/>
        <v/>
      </c>
      <c r="BW426" s="169" t="str">
        <f t="shared" si="206"/>
        <v/>
      </c>
      <c r="BX426" s="165" t="e">
        <v>#NAME?</v>
      </c>
      <c r="BY426" s="157"/>
      <c r="BZ426" s="170" t="e">
        <v>#NAME?</v>
      </c>
      <c r="CA426" s="170" t="e">
        <v>#NAME?</v>
      </c>
      <c r="CB426" s="157"/>
      <c r="CC426" s="170" t="e">
        <v>#NAME?</v>
      </c>
      <c r="CD426" s="171" t="e">
        <f t="shared" si="218"/>
        <v>#NAME?</v>
      </c>
      <c r="CE426" s="157" t="e">
        <f t="shared" si="219"/>
        <v>#NAME?</v>
      </c>
      <c r="CF426" s="165" t="e">
        <f t="shared" si="220"/>
        <v>#NAME?</v>
      </c>
      <c r="CG426" s="172" t="e">
        <v>#NAME?</v>
      </c>
      <c r="CH426" s="172" t="e">
        <v>#NAME?</v>
      </c>
      <c r="CI426" s="173" t="e">
        <v>#NAME?</v>
      </c>
      <c r="CJ426" s="173"/>
      <c r="CK426" s="172" t="e">
        <v>#NAME?</v>
      </c>
      <c r="CL426" s="172" t="e">
        <v>#NAME?</v>
      </c>
      <c r="CM426" s="173" t="e">
        <f t="shared" si="199"/>
        <v>#NAME?</v>
      </c>
      <c r="CN426" s="172">
        <f t="shared" si="221"/>
        <v>8.5714285714285712</v>
      </c>
      <c r="CO426" s="173">
        <f t="shared" si="207"/>
        <v>0</v>
      </c>
      <c r="CP426" s="174">
        <f t="shared" si="222"/>
        <v>5</v>
      </c>
      <c r="CQ426" s="172" t="e">
        <f t="shared" si="231"/>
        <v>#NAME?</v>
      </c>
      <c r="CR426" s="173"/>
      <c r="CS426" s="175" t="e">
        <f t="shared" si="223"/>
        <v>#NAME?</v>
      </c>
      <c r="CT426" s="173" t="e">
        <f t="shared" si="224"/>
        <v>#NAME?</v>
      </c>
      <c r="CU426" s="173" t="e">
        <f t="shared" si="225"/>
        <v>#NAME?</v>
      </c>
      <c r="CV426" s="172" t="e">
        <f t="shared" si="226"/>
        <v>#NAME?</v>
      </c>
      <c r="CW426" s="173" t="e">
        <v>#NAME?</v>
      </c>
      <c r="CX426" s="173" t="e">
        <f t="shared" si="227"/>
        <v>#NAME?</v>
      </c>
      <c r="CY426" s="176">
        <f t="shared" si="228"/>
        <v>0</v>
      </c>
      <c r="CZ426" s="181" t="e">
        <f t="shared" si="232"/>
        <v>#NAME?</v>
      </c>
      <c r="DA426" s="182" t="e">
        <f t="shared" si="201"/>
        <v>#NAME?</v>
      </c>
      <c r="DB426" s="183" t="e">
        <f t="shared" si="202"/>
        <v>#NAME?</v>
      </c>
      <c r="DF426" s="180" t="e">
        <f t="shared" si="233"/>
        <v>#NAME?</v>
      </c>
    </row>
    <row r="427" spans="1:110">
      <c r="A427" s="73" t="s">
        <v>6</v>
      </c>
      <c r="B427" s="60" t="s">
        <v>1095</v>
      </c>
      <c r="C427" s="61" t="s">
        <v>1096</v>
      </c>
      <c r="D427" s="62">
        <v>32285</v>
      </c>
      <c r="E427" s="64">
        <v>0</v>
      </c>
      <c r="F427" s="65">
        <v>42394</v>
      </c>
      <c r="G427" s="66" t="s">
        <v>583</v>
      </c>
      <c r="H427" s="66" t="s">
        <v>137</v>
      </c>
      <c r="I427" s="67" t="s">
        <v>174</v>
      </c>
      <c r="J427" s="67" t="s">
        <v>115</v>
      </c>
      <c r="K427" s="67" t="s">
        <v>1097</v>
      </c>
      <c r="L427" s="67" t="s">
        <v>117</v>
      </c>
      <c r="M427" s="67">
        <v>1</v>
      </c>
      <c r="N427" s="67"/>
      <c r="O427" s="68" t="s">
        <v>118</v>
      </c>
      <c r="P427" s="69" t="s">
        <v>119</v>
      </c>
      <c r="Q427" s="69"/>
      <c r="R427" s="70">
        <v>0</v>
      </c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/>
      <c r="AO427" s="70"/>
      <c r="AP427" s="70"/>
      <c r="AQ427" s="70"/>
      <c r="AR427" s="70"/>
      <c r="AS427" s="70"/>
      <c r="AT427" s="70"/>
      <c r="AU427" s="70"/>
      <c r="AV427" s="70"/>
      <c r="AW427" s="70"/>
      <c r="AX427" s="70"/>
      <c r="AY427" s="70"/>
      <c r="AZ427" s="70"/>
      <c r="BA427" s="70"/>
      <c r="BB427" s="155">
        <f t="shared" si="208"/>
        <v>6</v>
      </c>
      <c r="BC427" s="156">
        <v>6</v>
      </c>
      <c r="BD427" s="157">
        <f t="shared" si="209"/>
        <v>0</v>
      </c>
      <c r="BE427" s="155">
        <f t="shared" si="210"/>
        <v>0</v>
      </c>
      <c r="BF427" s="157">
        <f t="shared" si="211"/>
        <v>0</v>
      </c>
      <c r="BG427" s="155">
        <f t="shared" si="212"/>
        <v>0</v>
      </c>
      <c r="BH427" s="155"/>
      <c r="BI427" s="157">
        <f t="shared" si="203"/>
        <v>48</v>
      </c>
      <c r="BJ427" s="157"/>
      <c r="BK427" s="157"/>
      <c r="BL427" s="157"/>
      <c r="BM427" s="161" t="e">
        <v>#NAME?</v>
      </c>
      <c r="BN427" s="162" t="e">
        <f t="shared" si="213"/>
        <v>#NAME?</v>
      </c>
      <c r="BO427" s="163">
        <f t="shared" si="214"/>
        <v>0</v>
      </c>
      <c r="BP427" s="164" t="e">
        <f t="shared" si="215"/>
        <v>#NAME?</v>
      </c>
      <c r="BQ427" s="165" t="e">
        <v>#NAME?</v>
      </c>
      <c r="BR427" s="166"/>
      <c r="BS427" s="167" t="str">
        <f t="shared" si="216"/>
        <v xml:space="preserve"> </v>
      </c>
      <c r="BT427" s="168" t="str">
        <f t="shared" si="217"/>
        <v/>
      </c>
      <c r="BU427" s="168" t="str">
        <f t="shared" si="204"/>
        <v/>
      </c>
      <c r="BV427" s="168" t="str">
        <f t="shared" si="205"/>
        <v/>
      </c>
      <c r="BW427" s="169" t="str">
        <f t="shared" si="206"/>
        <v/>
      </c>
      <c r="BX427" s="165" t="e">
        <v>#NAME?</v>
      </c>
      <c r="BY427" s="157"/>
      <c r="BZ427" s="170" t="e">
        <v>#NAME?</v>
      </c>
      <c r="CA427" s="170" t="e">
        <v>#NAME?</v>
      </c>
      <c r="CB427" s="157"/>
      <c r="CC427" s="170" t="e">
        <v>#NAME?</v>
      </c>
      <c r="CD427" s="171" t="e">
        <f t="shared" si="218"/>
        <v>#NAME?</v>
      </c>
      <c r="CE427" s="157" t="e">
        <f t="shared" si="219"/>
        <v>#NAME?</v>
      </c>
      <c r="CF427" s="165" t="e">
        <f t="shared" si="220"/>
        <v>#NAME?</v>
      </c>
      <c r="CG427" s="172" t="e">
        <v>#NAME?</v>
      </c>
      <c r="CH427" s="172" t="e">
        <v>#NAME?</v>
      </c>
      <c r="CI427" s="173" t="e">
        <v>#NAME?</v>
      </c>
      <c r="CJ427" s="173"/>
      <c r="CK427" s="172" t="e">
        <v>#NAME?</v>
      </c>
      <c r="CL427" s="172" t="e">
        <v>#NAME?</v>
      </c>
      <c r="CM427" s="173" t="e">
        <f t="shared" si="199"/>
        <v>#NAME?</v>
      </c>
      <c r="CN427" s="172">
        <f t="shared" si="221"/>
        <v>8.5714285714285712</v>
      </c>
      <c r="CO427" s="173">
        <f t="shared" si="207"/>
        <v>0</v>
      </c>
      <c r="CP427" s="174">
        <f t="shared" si="222"/>
        <v>5</v>
      </c>
      <c r="CQ427" s="172" t="e">
        <f t="shared" si="231"/>
        <v>#NAME?</v>
      </c>
      <c r="CR427" s="173"/>
      <c r="CS427" s="175" t="e">
        <f t="shared" si="223"/>
        <v>#NAME?</v>
      </c>
      <c r="CT427" s="173" t="e">
        <f t="shared" si="224"/>
        <v>#NAME?</v>
      </c>
      <c r="CU427" s="173" t="e">
        <f t="shared" si="225"/>
        <v>#NAME?</v>
      </c>
      <c r="CV427" s="172" t="e">
        <f t="shared" si="226"/>
        <v>#NAME?</v>
      </c>
      <c r="CW427" s="173" t="e">
        <v>#NAME?</v>
      </c>
      <c r="CX427" s="173" t="e">
        <f t="shared" si="227"/>
        <v>#NAME?</v>
      </c>
      <c r="CY427" s="176">
        <f t="shared" si="228"/>
        <v>0</v>
      </c>
      <c r="CZ427" s="181" t="e">
        <f t="shared" si="232"/>
        <v>#NAME?</v>
      </c>
      <c r="DA427" s="182" t="e">
        <f t="shared" si="201"/>
        <v>#NAME?</v>
      </c>
      <c r="DB427" s="183" t="e">
        <f t="shared" si="202"/>
        <v>#NAME?</v>
      </c>
      <c r="DF427" s="180" t="e">
        <f t="shared" si="233"/>
        <v>#NAME?</v>
      </c>
    </row>
    <row r="428" spans="1:110">
      <c r="A428" s="73" t="s">
        <v>6</v>
      </c>
      <c r="B428" s="60" t="s">
        <v>1098</v>
      </c>
      <c r="C428" s="61" t="s">
        <v>1099</v>
      </c>
      <c r="D428" s="62">
        <v>27369</v>
      </c>
      <c r="E428" s="64">
        <v>0</v>
      </c>
      <c r="F428" s="65">
        <v>42394</v>
      </c>
      <c r="G428" s="66" t="s">
        <v>583</v>
      </c>
      <c r="H428" s="66" t="s">
        <v>125</v>
      </c>
      <c r="I428" s="67" t="s">
        <v>122</v>
      </c>
      <c r="J428" s="67" t="s">
        <v>119</v>
      </c>
      <c r="K428" s="67">
        <v>0</v>
      </c>
      <c r="L428" s="67" t="s">
        <v>117</v>
      </c>
      <c r="M428" s="67">
        <v>1</v>
      </c>
      <c r="N428" s="67"/>
      <c r="O428" s="68" t="s">
        <v>118</v>
      </c>
      <c r="P428" s="69" t="s">
        <v>119</v>
      </c>
      <c r="Q428" s="69"/>
      <c r="R428" s="70">
        <v>0</v>
      </c>
      <c r="S428" s="70"/>
      <c r="T428" s="70"/>
      <c r="U428" s="70"/>
      <c r="V428" s="70"/>
      <c r="W428" s="70"/>
      <c r="X428" s="70"/>
      <c r="Y428" s="70"/>
      <c r="Z428" s="70"/>
      <c r="AA428" s="70"/>
      <c r="AB428" s="70"/>
      <c r="AC428" s="70"/>
      <c r="AD428" s="70"/>
      <c r="AE428" s="70"/>
      <c r="AF428" s="70"/>
      <c r="AG428" s="70"/>
      <c r="AH428" s="70"/>
      <c r="AI428" s="70"/>
      <c r="AJ428" s="70"/>
      <c r="AK428" s="70"/>
      <c r="AL428" s="70"/>
      <c r="AM428" s="70"/>
      <c r="AN428" s="70"/>
      <c r="AO428" s="70"/>
      <c r="AP428" s="70"/>
      <c r="AQ428" s="70"/>
      <c r="AR428" s="70"/>
      <c r="AS428" s="70"/>
      <c r="AT428" s="70"/>
      <c r="AU428" s="70"/>
      <c r="AV428" s="70"/>
      <c r="AW428" s="70"/>
      <c r="AX428" s="70"/>
      <c r="AY428" s="70"/>
      <c r="AZ428" s="70"/>
      <c r="BA428" s="70"/>
      <c r="BB428" s="155">
        <f t="shared" si="208"/>
        <v>6</v>
      </c>
      <c r="BC428" s="156">
        <v>6</v>
      </c>
      <c r="BD428" s="157">
        <f t="shared" si="209"/>
        <v>0</v>
      </c>
      <c r="BE428" s="155">
        <f t="shared" si="210"/>
        <v>0</v>
      </c>
      <c r="BF428" s="157">
        <f t="shared" si="211"/>
        <v>0</v>
      </c>
      <c r="BG428" s="155">
        <f t="shared" si="212"/>
        <v>0</v>
      </c>
      <c r="BH428" s="155"/>
      <c r="BI428" s="157">
        <f t="shared" si="203"/>
        <v>48</v>
      </c>
      <c r="BJ428" s="157"/>
      <c r="BK428" s="157"/>
      <c r="BL428" s="157"/>
      <c r="BM428" s="161" t="e">
        <v>#NAME?</v>
      </c>
      <c r="BN428" s="162" t="e">
        <f t="shared" si="213"/>
        <v>#NAME?</v>
      </c>
      <c r="BO428" s="163">
        <f t="shared" si="214"/>
        <v>0</v>
      </c>
      <c r="BP428" s="164" t="e">
        <f t="shared" si="215"/>
        <v>#NAME?</v>
      </c>
      <c r="BQ428" s="165" t="e">
        <v>#NAME?</v>
      </c>
      <c r="BR428" s="166"/>
      <c r="BS428" s="167" t="str">
        <f t="shared" si="216"/>
        <v xml:space="preserve"> </v>
      </c>
      <c r="BT428" s="168" t="str">
        <f t="shared" si="217"/>
        <v/>
      </c>
      <c r="BU428" s="168" t="str">
        <f t="shared" si="204"/>
        <v/>
      </c>
      <c r="BV428" s="168" t="str">
        <f t="shared" si="205"/>
        <v/>
      </c>
      <c r="BW428" s="169" t="str">
        <f t="shared" si="206"/>
        <v/>
      </c>
      <c r="BX428" s="165" t="e">
        <v>#NAME?</v>
      </c>
      <c r="BY428" s="157"/>
      <c r="BZ428" s="170" t="e">
        <v>#NAME?</v>
      </c>
      <c r="CA428" s="170" t="e">
        <v>#NAME?</v>
      </c>
      <c r="CB428" s="157"/>
      <c r="CC428" s="170" t="e">
        <v>#NAME?</v>
      </c>
      <c r="CD428" s="171" t="e">
        <f t="shared" si="218"/>
        <v>#NAME?</v>
      </c>
      <c r="CE428" s="157" t="e">
        <f t="shared" si="219"/>
        <v>#NAME?</v>
      </c>
      <c r="CF428" s="165" t="e">
        <f t="shared" si="220"/>
        <v>#NAME?</v>
      </c>
      <c r="CG428" s="172" t="e">
        <v>#NAME?</v>
      </c>
      <c r="CH428" s="172" t="e">
        <v>#NAME?</v>
      </c>
      <c r="CI428" s="173" t="e">
        <v>#NAME?</v>
      </c>
      <c r="CJ428" s="173"/>
      <c r="CK428" s="172" t="e">
        <v>#NAME?</v>
      </c>
      <c r="CL428" s="172" t="e">
        <v>#NAME?</v>
      </c>
      <c r="CM428" s="173" t="e">
        <f t="shared" si="199"/>
        <v>#NAME?</v>
      </c>
      <c r="CN428" s="172">
        <f t="shared" si="221"/>
        <v>8.5714285714285712</v>
      </c>
      <c r="CO428" s="173">
        <f t="shared" si="207"/>
        <v>0</v>
      </c>
      <c r="CP428" s="174">
        <f t="shared" si="222"/>
        <v>5</v>
      </c>
      <c r="CQ428" s="172" t="e">
        <f t="shared" si="231"/>
        <v>#NAME?</v>
      </c>
      <c r="CR428" s="173"/>
      <c r="CS428" s="175" t="e">
        <f t="shared" si="223"/>
        <v>#NAME?</v>
      </c>
      <c r="CT428" s="173" t="e">
        <f t="shared" si="224"/>
        <v>#NAME?</v>
      </c>
      <c r="CU428" s="173" t="e">
        <f t="shared" si="225"/>
        <v>#NAME?</v>
      </c>
      <c r="CV428" s="172" t="e">
        <f t="shared" si="226"/>
        <v>#NAME?</v>
      </c>
      <c r="CW428" s="173" t="e">
        <v>#NAME?</v>
      </c>
      <c r="CX428" s="173" t="e">
        <f t="shared" si="227"/>
        <v>#NAME?</v>
      </c>
      <c r="CY428" s="176">
        <f t="shared" si="228"/>
        <v>0</v>
      </c>
      <c r="CZ428" s="181" t="e">
        <f t="shared" si="232"/>
        <v>#NAME?</v>
      </c>
      <c r="DA428" s="182" t="e">
        <f t="shared" si="201"/>
        <v>#NAME?</v>
      </c>
      <c r="DB428" s="183" t="e">
        <f t="shared" si="202"/>
        <v>#NAME?</v>
      </c>
      <c r="DF428" s="180" t="e">
        <f t="shared" si="233"/>
        <v>#NAME?</v>
      </c>
    </row>
    <row r="429" spans="1:110">
      <c r="A429" s="73" t="s">
        <v>6</v>
      </c>
      <c r="B429" s="60" t="s">
        <v>1100</v>
      </c>
      <c r="C429" s="61" t="s">
        <v>1101</v>
      </c>
      <c r="D429" s="62">
        <v>35280</v>
      </c>
      <c r="E429" s="64">
        <v>0</v>
      </c>
      <c r="F429" s="65">
        <v>42394</v>
      </c>
      <c r="G429" s="66" t="s">
        <v>583</v>
      </c>
      <c r="H429" s="66" t="s">
        <v>137</v>
      </c>
      <c r="I429" s="67" t="s">
        <v>122</v>
      </c>
      <c r="J429" s="67" t="s">
        <v>119</v>
      </c>
      <c r="K429" s="67">
        <v>0</v>
      </c>
      <c r="L429" s="67" t="s">
        <v>117</v>
      </c>
      <c r="M429" s="67">
        <v>1</v>
      </c>
      <c r="N429" s="67"/>
      <c r="O429" s="68" t="s">
        <v>118</v>
      </c>
      <c r="P429" s="69" t="s">
        <v>119</v>
      </c>
      <c r="Q429" s="69"/>
      <c r="R429" s="70">
        <v>0</v>
      </c>
      <c r="S429" s="70"/>
      <c r="T429" s="70"/>
      <c r="U429" s="70"/>
      <c r="V429" s="70"/>
      <c r="W429" s="70"/>
      <c r="X429" s="70"/>
      <c r="Y429" s="70"/>
      <c r="Z429" s="70"/>
      <c r="AA429" s="70"/>
      <c r="AB429" s="70"/>
      <c r="AC429" s="70"/>
      <c r="AD429" s="70"/>
      <c r="AE429" s="70"/>
      <c r="AF429" s="70"/>
      <c r="AG429" s="70"/>
      <c r="AH429" s="70"/>
      <c r="AI429" s="70"/>
      <c r="AJ429" s="70"/>
      <c r="AK429" s="70"/>
      <c r="AL429" s="70"/>
      <c r="AM429" s="70"/>
      <c r="AN429" s="70"/>
      <c r="AO429" s="70"/>
      <c r="AP429" s="70"/>
      <c r="AQ429" s="70"/>
      <c r="AR429" s="70"/>
      <c r="AS429" s="70"/>
      <c r="AT429" s="70"/>
      <c r="AU429" s="70"/>
      <c r="AV429" s="70"/>
      <c r="AW429" s="70"/>
      <c r="AX429" s="70"/>
      <c r="AY429" s="70"/>
      <c r="AZ429" s="70"/>
      <c r="BA429" s="70"/>
      <c r="BB429" s="155">
        <f t="shared" si="208"/>
        <v>6</v>
      </c>
      <c r="BC429" s="156">
        <v>6</v>
      </c>
      <c r="BD429" s="157">
        <f t="shared" si="209"/>
        <v>0</v>
      </c>
      <c r="BE429" s="155">
        <f t="shared" si="210"/>
        <v>0</v>
      </c>
      <c r="BF429" s="157">
        <f t="shared" si="211"/>
        <v>0</v>
      </c>
      <c r="BG429" s="155">
        <f t="shared" si="212"/>
        <v>0</v>
      </c>
      <c r="BH429" s="155"/>
      <c r="BI429" s="157">
        <f t="shared" si="203"/>
        <v>48</v>
      </c>
      <c r="BJ429" s="157"/>
      <c r="BK429" s="157"/>
      <c r="BL429" s="157"/>
      <c r="BM429" s="161" t="e">
        <v>#NAME?</v>
      </c>
      <c r="BN429" s="162" t="e">
        <f t="shared" si="213"/>
        <v>#NAME?</v>
      </c>
      <c r="BO429" s="163">
        <f t="shared" si="214"/>
        <v>0</v>
      </c>
      <c r="BP429" s="164" t="e">
        <f t="shared" si="215"/>
        <v>#NAME?</v>
      </c>
      <c r="BQ429" s="165" t="e">
        <v>#NAME?</v>
      </c>
      <c r="BR429" s="166"/>
      <c r="BS429" s="167" t="str">
        <f t="shared" si="216"/>
        <v xml:space="preserve"> </v>
      </c>
      <c r="BT429" s="168" t="str">
        <f t="shared" si="217"/>
        <v/>
      </c>
      <c r="BU429" s="168" t="str">
        <f t="shared" si="204"/>
        <v/>
      </c>
      <c r="BV429" s="168" t="str">
        <f t="shared" si="205"/>
        <v/>
      </c>
      <c r="BW429" s="169" t="str">
        <f t="shared" si="206"/>
        <v/>
      </c>
      <c r="BX429" s="165" t="e">
        <v>#NAME?</v>
      </c>
      <c r="BY429" s="157"/>
      <c r="BZ429" s="170" t="e">
        <v>#NAME?</v>
      </c>
      <c r="CA429" s="170" t="e">
        <v>#NAME?</v>
      </c>
      <c r="CB429" s="157"/>
      <c r="CC429" s="170" t="e">
        <v>#NAME?</v>
      </c>
      <c r="CD429" s="171" t="e">
        <f t="shared" si="218"/>
        <v>#NAME?</v>
      </c>
      <c r="CE429" s="157" t="e">
        <f t="shared" si="219"/>
        <v>#NAME?</v>
      </c>
      <c r="CF429" s="165" t="e">
        <f t="shared" si="220"/>
        <v>#NAME?</v>
      </c>
      <c r="CG429" s="172" t="e">
        <v>#NAME?</v>
      </c>
      <c r="CH429" s="172" t="e">
        <v>#NAME?</v>
      </c>
      <c r="CI429" s="173" t="e">
        <v>#NAME?</v>
      </c>
      <c r="CJ429" s="173"/>
      <c r="CK429" s="172" t="e">
        <v>#NAME?</v>
      </c>
      <c r="CL429" s="172" t="e">
        <v>#NAME?</v>
      </c>
      <c r="CM429" s="173" t="e">
        <f t="shared" si="199"/>
        <v>#NAME?</v>
      </c>
      <c r="CN429" s="172">
        <f t="shared" si="221"/>
        <v>8.5714285714285712</v>
      </c>
      <c r="CO429" s="173">
        <f t="shared" si="207"/>
        <v>0</v>
      </c>
      <c r="CP429" s="174">
        <f t="shared" si="222"/>
        <v>5</v>
      </c>
      <c r="CQ429" s="172" t="e">
        <f t="shared" si="231"/>
        <v>#NAME?</v>
      </c>
      <c r="CR429" s="173"/>
      <c r="CS429" s="175" t="e">
        <f t="shared" si="223"/>
        <v>#NAME?</v>
      </c>
      <c r="CT429" s="173" t="e">
        <f t="shared" si="224"/>
        <v>#NAME?</v>
      </c>
      <c r="CU429" s="173" t="e">
        <f t="shared" si="225"/>
        <v>#NAME?</v>
      </c>
      <c r="CV429" s="172" t="e">
        <f t="shared" si="226"/>
        <v>#NAME?</v>
      </c>
      <c r="CW429" s="173" t="e">
        <v>#NAME?</v>
      </c>
      <c r="CX429" s="173" t="e">
        <f t="shared" si="227"/>
        <v>#NAME?</v>
      </c>
      <c r="CY429" s="176">
        <f t="shared" si="228"/>
        <v>0</v>
      </c>
      <c r="CZ429" s="181" t="e">
        <f t="shared" si="232"/>
        <v>#NAME?</v>
      </c>
      <c r="DA429" s="182" t="e">
        <f t="shared" si="201"/>
        <v>#NAME?</v>
      </c>
      <c r="DB429" s="183" t="e">
        <f t="shared" si="202"/>
        <v>#NAME?</v>
      </c>
      <c r="DF429" s="180" t="e">
        <f t="shared" si="233"/>
        <v>#NAME?</v>
      </c>
    </row>
    <row r="430" spans="1:110">
      <c r="A430" s="73" t="s">
        <v>6</v>
      </c>
      <c r="B430" s="60" t="s">
        <v>1102</v>
      </c>
      <c r="C430" s="61" t="s">
        <v>1103</v>
      </c>
      <c r="D430" s="62">
        <v>33040</v>
      </c>
      <c r="E430" s="64">
        <v>0</v>
      </c>
      <c r="F430" s="65">
        <v>42394</v>
      </c>
      <c r="G430" s="66" t="s">
        <v>583</v>
      </c>
      <c r="H430" s="66" t="s">
        <v>137</v>
      </c>
      <c r="I430" s="67" t="s">
        <v>122</v>
      </c>
      <c r="J430" s="67" t="s">
        <v>119</v>
      </c>
      <c r="K430" s="67">
        <v>0</v>
      </c>
      <c r="L430" s="67" t="s">
        <v>117</v>
      </c>
      <c r="M430" s="67">
        <v>1</v>
      </c>
      <c r="N430" s="67"/>
      <c r="O430" s="68" t="s">
        <v>118</v>
      </c>
      <c r="P430" s="69" t="s">
        <v>119</v>
      </c>
      <c r="Q430" s="69"/>
      <c r="R430" s="70">
        <v>0</v>
      </c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70"/>
      <c r="AV430" s="70"/>
      <c r="AW430" s="70"/>
      <c r="AX430" s="70"/>
      <c r="AY430" s="70"/>
      <c r="AZ430" s="70"/>
      <c r="BA430" s="70"/>
      <c r="BB430" s="155">
        <f t="shared" si="208"/>
        <v>6</v>
      </c>
      <c r="BC430" s="156">
        <v>6</v>
      </c>
      <c r="BD430" s="157">
        <f t="shared" si="209"/>
        <v>0</v>
      </c>
      <c r="BE430" s="155">
        <f t="shared" si="210"/>
        <v>0</v>
      </c>
      <c r="BF430" s="157">
        <f t="shared" si="211"/>
        <v>0</v>
      </c>
      <c r="BG430" s="155">
        <f t="shared" si="212"/>
        <v>0</v>
      </c>
      <c r="BH430" s="155"/>
      <c r="BI430" s="157">
        <f t="shared" si="203"/>
        <v>48</v>
      </c>
      <c r="BJ430" s="157"/>
      <c r="BK430" s="157"/>
      <c r="BL430" s="157"/>
      <c r="BM430" s="161" t="e">
        <v>#NAME?</v>
      </c>
      <c r="BN430" s="162" t="e">
        <f t="shared" si="213"/>
        <v>#NAME?</v>
      </c>
      <c r="BO430" s="163">
        <f t="shared" si="214"/>
        <v>0</v>
      </c>
      <c r="BP430" s="164" t="e">
        <f t="shared" si="215"/>
        <v>#NAME?</v>
      </c>
      <c r="BQ430" s="165" t="e">
        <v>#NAME?</v>
      </c>
      <c r="BR430" s="166"/>
      <c r="BS430" s="167" t="str">
        <f t="shared" si="216"/>
        <v xml:space="preserve"> </v>
      </c>
      <c r="BT430" s="168" t="str">
        <f t="shared" si="217"/>
        <v/>
      </c>
      <c r="BU430" s="168" t="str">
        <f t="shared" si="204"/>
        <v/>
      </c>
      <c r="BV430" s="168" t="str">
        <f t="shared" si="205"/>
        <v/>
      </c>
      <c r="BW430" s="169" t="str">
        <f t="shared" si="206"/>
        <v/>
      </c>
      <c r="BX430" s="165" t="e">
        <v>#NAME?</v>
      </c>
      <c r="BY430" s="157"/>
      <c r="BZ430" s="170" t="e">
        <v>#NAME?</v>
      </c>
      <c r="CA430" s="170" t="e">
        <v>#NAME?</v>
      </c>
      <c r="CB430" s="157"/>
      <c r="CC430" s="170" t="e">
        <v>#NAME?</v>
      </c>
      <c r="CD430" s="171" t="e">
        <f t="shared" si="218"/>
        <v>#NAME?</v>
      </c>
      <c r="CE430" s="157" t="e">
        <f t="shared" si="219"/>
        <v>#NAME?</v>
      </c>
      <c r="CF430" s="165" t="e">
        <f t="shared" si="220"/>
        <v>#NAME?</v>
      </c>
      <c r="CG430" s="172" t="e">
        <v>#NAME?</v>
      </c>
      <c r="CH430" s="172" t="e">
        <v>#NAME?</v>
      </c>
      <c r="CI430" s="173" t="e">
        <v>#NAME?</v>
      </c>
      <c r="CJ430" s="173"/>
      <c r="CK430" s="172" t="e">
        <v>#NAME?</v>
      </c>
      <c r="CL430" s="172" t="e">
        <v>#NAME?</v>
      </c>
      <c r="CM430" s="173" t="e">
        <f t="shared" si="199"/>
        <v>#NAME?</v>
      </c>
      <c r="CN430" s="172">
        <f t="shared" ref="CN430:CN489" si="234">IF(AND(B430&lt;&gt;"",O430&lt;&gt;"EMPLEADO",BB430&gt;=1,BB430&lt;=7),10/7*BB430,IF(AND(B430&lt;&gt;"",O430&lt;&gt;"EMPLEADO",BB430&gt;=8,BB430&lt;=17),20/14*BB430,0))</f>
        <v>8.5714285714285712</v>
      </c>
      <c r="CO430" s="173">
        <f t="shared" si="207"/>
        <v>0</v>
      </c>
      <c r="CP430" s="174">
        <f t="shared" si="222"/>
        <v>5</v>
      </c>
      <c r="CQ430" s="172" t="e">
        <f t="shared" si="231"/>
        <v>#NAME?</v>
      </c>
      <c r="CR430" s="173"/>
      <c r="CS430" s="175" t="e">
        <f t="shared" si="223"/>
        <v>#NAME?</v>
      </c>
      <c r="CT430" s="173" t="e">
        <f t="shared" si="224"/>
        <v>#NAME?</v>
      </c>
      <c r="CU430" s="173" t="e">
        <f t="shared" si="225"/>
        <v>#NAME?</v>
      </c>
      <c r="CV430" s="172" t="e">
        <f t="shared" si="226"/>
        <v>#NAME?</v>
      </c>
      <c r="CW430" s="173" t="e">
        <v>#NAME?</v>
      </c>
      <c r="CX430" s="173" t="e">
        <f t="shared" si="227"/>
        <v>#NAME?</v>
      </c>
      <c r="CY430" s="176">
        <f t="shared" si="228"/>
        <v>0</v>
      </c>
      <c r="CZ430" s="181" t="e">
        <f t="shared" si="232"/>
        <v>#NAME?</v>
      </c>
      <c r="DA430" s="182" t="e">
        <f t="shared" si="201"/>
        <v>#NAME?</v>
      </c>
      <c r="DB430" s="183" t="e">
        <f t="shared" si="202"/>
        <v>#NAME?</v>
      </c>
      <c r="DF430" s="180" t="e">
        <f t="shared" si="233"/>
        <v>#NAME?</v>
      </c>
    </row>
    <row r="431" spans="1:110">
      <c r="A431" s="73" t="s">
        <v>6</v>
      </c>
      <c r="B431" s="60" t="s">
        <v>1104</v>
      </c>
      <c r="C431" s="61" t="s">
        <v>1105</v>
      </c>
      <c r="D431" s="62">
        <v>23451</v>
      </c>
      <c r="E431" s="64">
        <v>0</v>
      </c>
      <c r="F431" s="65">
        <v>39600</v>
      </c>
      <c r="G431" s="66" t="s">
        <v>1106</v>
      </c>
      <c r="H431" s="66" t="s">
        <v>1107</v>
      </c>
      <c r="I431" s="67" t="s">
        <v>122</v>
      </c>
      <c r="J431" s="67" t="s">
        <v>119</v>
      </c>
      <c r="K431" s="67">
        <v>0</v>
      </c>
      <c r="L431" s="67" t="s">
        <v>117</v>
      </c>
      <c r="M431" s="67">
        <v>0</v>
      </c>
      <c r="N431" s="67"/>
      <c r="O431" s="68" t="s">
        <v>118</v>
      </c>
      <c r="P431" s="69">
        <v>750</v>
      </c>
      <c r="Q431" s="69"/>
      <c r="R431" s="70">
        <v>0</v>
      </c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/>
      <c r="AO431" s="70"/>
      <c r="AP431" s="70"/>
      <c r="AQ431" s="70"/>
      <c r="AR431" s="70"/>
      <c r="AS431" s="70"/>
      <c r="AT431" s="70"/>
      <c r="AU431" s="70"/>
      <c r="AV431" s="70"/>
      <c r="AW431" s="70"/>
      <c r="AX431" s="70"/>
      <c r="AY431" s="70"/>
      <c r="AZ431" s="70"/>
      <c r="BA431" s="70"/>
      <c r="BB431" s="155">
        <f t="shared" si="208"/>
        <v>30</v>
      </c>
      <c r="BC431" s="156">
        <v>30</v>
      </c>
      <c r="BD431" s="157">
        <f t="shared" si="209"/>
        <v>0</v>
      </c>
      <c r="BE431" s="155">
        <f t="shared" si="210"/>
        <v>0</v>
      </c>
      <c r="BF431" s="157">
        <f t="shared" si="211"/>
        <v>0</v>
      </c>
      <c r="BG431" s="155">
        <f t="shared" si="212"/>
        <v>0</v>
      </c>
      <c r="BH431" s="155"/>
      <c r="BI431" s="157">
        <f t="shared" si="203"/>
        <v>240</v>
      </c>
      <c r="BJ431" s="157"/>
      <c r="BK431" s="157"/>
      <c r="BL431" s="157"/>
      <c r="BM431" s="161">
        <v>25</v>
      </c>
      <c r="BN431" s="162">
        <f t="shared" si="213"/>
        <v>750</v>
      </c>
      <c r="BO431" s="163">
        <f t="shared" si="214"/>
        <v>0</v>
      </c>
      <c r="BP431" s="164" t="str">
        <f t="shared" si="215"/>
        <v xml:space="preserve"> </v>
      </c>
      <c r="BQ431" s="165" t="s">
        <v>1108</v>
      </c>
      <c r="BR431" s="166"/>
      <c r="BS431" s="167" t="str">
        <f t="shared" si="216"/>
        <v xml:space="preserve"> </v>
      </c>
      <c r="BT431" s="168" t="str">
        <f t="shared" si="217"/>
        <v/>
      </c>
      <c r="BU431" s="168" t="str">
        <f t="shared" si="204"/>
        <v/>
      </c>
      <c r="BV431" s="168" t="str">
        <f t="shared" si="205"/>
        <v/>
      </c>
      <c r="BW431" s="169" t="str">
        <f t="shared" si="206"/>
        <v/>
      </c>
      <c r="BX431" s="165" t="s">
        <v>1108</v>
      </c>
      <c r="BY431" s="157"/>
      <c r="BZ431" s="170">
        <v>0</v>
      </c>
      <c r="CA431" s="170" t="s">
        <v>1108</v>
      </c>
      <c r="CB431" s="157"/>
      <c r="CC431" s="170" t="s">
        <v>1108</v>
      </c>
      <c r="CD431" s="171">
        <f t="shared" si="218"/>
        <v>750</v>
      </c>
      <c r="CE431" s="157">
        <f t="shared" si="219"/>
        <v>1</v>
      </c>
      <c r="CF431" s="165">
        <f t="shared" si="220"/>
        <v>97.5</v>
      </c>
      <c r="CG431" s="172" t="s">
        <v>1108</v>
      </c>
      <c r="CH431" s="172" t="s">
        <v>1108</v>
      </c>
      <c r="CI431" s="173" t="s">
        <v>1108</v>
      </c>
      <c r="CJ431" s="173"/>
      <c r="CK431" s="172" t="s">
        <v>1108</v>
      </c>
      <c r="CL431" s="172" t="s">
        <v>1108</v>
      </c>
      <c r="CM431" s="173" t="str">
        <f t="shared" si="199"/>
        <v/>
      </c>
      <c r="CN431" s="172">
        <f t="shared" si="234"/>
        <v>0</v>
      </c>
      <c r="CO431" s="173">
        <f t="shared" si="207"/>
        <v>0</v>
      </c>
      <c r="CP431" s="174">
        <f t="shared" si="222"/>
        <v>5</v>
      </c>
      <c r="CQ431" s="172" t="str">
        <f t="shared" si="231"/>
        <v xml:space="preserve"> </v>
      </c>
      <c r="CR431" s="173"/>
      <c r="CS431" s="175">
        <f t="shared" si="223"/>
        <v>102.5</v>
      </c>
      <c r="CT431" s="173">
        <f t="shared" si="224"/>
        <v>647.5</v>
      </c>
      <c r="CU431" s="173">
        <f t="shared" si="225"/>
        <v>67.5</v>
      </c>
      <c r="CV431" s="172" t="str">
        <f t="shared" si="226"/>
        <v/>
      </c>
      <c r="CW431" s="173" t="s">
        <v>1108</v>
      </c>
      <c r="CX431" s="173">
        <f t="shared" si="227"/>
        <v>67.5</v>
      </c>
      <c r="CY431" s="176">
        <f t="shared" si="228"/>
        <v>0</v>
      </c>
      <c r="CZ431" s="181" t="str">
        <f t="shared" si="232"/>
        <v/>
      </c>
      <c r="DA431" s="182" t="str">
        <f t="shared" si="201"/>
        <v/>
      </c>
      <c r="DB431" s="183" t="str">
        <f t="shared" si="202"/>
        <v/>
      </c>
      <c r="DF431" s="180">
        <f t="shared" si="233"/>
        <v>750</v>
      </c>
    </row>
    <row r="432" spans="1:110" ht="22.7" customHeight="1">
      <c r="A432" s="73" t="s">
        <v>6</v>
      </c>
      <c r="B432" s="60" t="s">
        <v>1109</v>
      </c>
      <c r="C432" s="61" t="s">
        <v>1110</v>
      </c>
      <c r="D432" s="62">
        <v>27723</v>
      </c>
      <c r="E432" s="64">
        <v>0</v>
      </c>
      <c r="F432" s="65">
        <v>39600</v>
      </c>
      <c r="G432" s="66" t="s">
        <v>1106</v>
      </c>
      <c r="H432" s="66" t="s">
        <v>1107</v>
      </c>
      <c r="I432" s="67" t="s">
        <v>122</v>
      </c>
      <c r="J432" s="67" t="s">
        <v>119</v>
      </c>
      <c r="K432" s="67">
        <v>0</v>
      </c>
      <c r="L432" s="67" t="s">
        <v>117</v>
      </c>
      <c r="M432" s="67">
        <v>0</v>
      </c>
      <c r="N432" s="67"/>
      <c r="O432" s="68" t="s">
        <v>118</v>
      </c>
      <c r="P432" s="69">
        <v>750</v>
      </c>
      <c r="Q432" s="69"/>
      <c r="R432" s="70">
        <v>0</v>
      </c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  <c r="AE432" s="70"/>
      <c r="AF432" s="70"/>
      <c r="AG432" s="70"/>
      <c r="AH432" s="70"/>
      <c r="AI432" s="70"/>
      <c r="AJ432" s="70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70"/>
      <c r="AV432" s="70"/>
      <c r="AW432" s="70"/>
      <c r="AX432" s="70"/>
      <c r="AY432" s="70"/>
      <c r="AZ432" s="70"/>
      <c r="BA432" s="70"/>
      <c r="BB432" s="155">
        <f t="shared" si="208"/>
        <v>30</v>
      </c>
      <c r="BC432" s="156">
        <v>30</v>
      </c>
      <c r="BD432" s="157">
        <f t="shared" si="209"/>
        <v>0</v>
      </c>
      <c r="BE432" s="155">
        <f t="shared" si="210"/>
        <v>0</v>
      </c>
      <c r="BF432" s="157">
        <f t="shared" si="211"/>
        <v>0</v>
      </c>
      <c r="BG432" s="155">
        <f t="shared" si="212"/>
        <v>0</v>
      </c>
      <c r="BH432" s="155"/>
      <c r="BI432" s="157">
        <f t="shared" si="203"/>
        <v>240</v>
      </c>
      <c r="BJ432" s="157"/>
      <c r="BK432" s="157"/>
      <c r="BL432" s="157"/>
      <c r="BM432" s="161">
        <v>25</v>
      </c>
      <c r="BN432" s="162">
        <f t="shared" si="213"/>
        <v>750</v>
      </c>
      <c r="BO432" s="163">
        <f t="shared" si="214"/>
        <v>0</v>
      </c>
      <c r="BP432" s="164" t="str">
        <f t="shared" si="215"/>
        <v xml:space="preserve"> </v>
      </c>
      <c r="BQ432" s="165" t="s">
        <v>1108</v>
      </c>
      <c r="BR432" s="166"/>
      <c r="BS432" s="167" t="str">
        <f t="shared" si="216"/>
        <v xml:space="preserve"> </v>
      </c>
      <c r="BT432" s="168" t="str">
        <f t="shared" si="217"/>
        <v/>
      </c>
      <c r="BU432" s="168" t="str">
        <f t="shared" si="204"/>
        <v/>
      </c>
      <c r="BV432" s="168" t="str">
        <f t="shared" si="205"/>
        <v/>
      </c>
      <c r="BW432" s="169" t="str">
        <f t="shared" si="206"/>
        <v/>
      </c>
      <c r="BX432" s="165" t="s">
        <v>1108</v>
      </c>
      <c r="BY432" s="157"/>
      <c r="BZ432" s="170">
        <v>0</v>
      </c>
      <c r="CA432" s="170" t="s">
        <v>1108</v>
      </c>
      <c r="CB432" s="157"/>
      <c r="CC432" s="170" t="s">
        <v>1108</v>
      </c>
      <c r="CD432" s="171">
        <f t="shared" si="218"/>
        <v>750</v>
      </c>
      <c r="CE432" s="157">
        <f t="shared" si="219"/>
        <v>1</v>
      </c>
      <c r="CF432" s="165">
        <f t="shared" si="220"/>
        <v>97.5</v>
      </c>
      <c r="CG432" s="172" t="s">
        <v>1108</v>
      </c>
      <c r="CH432" s="172" t="s">
        <v>1108</v>
      </c>
      <c r="CI432" s="173" t="s">
        <v>1108</v>
      </c>
      <c r="CJ432" s="173"/>
      <c r="CK432" s="172" t="s">
        <v>1108</v>
      </c>
      <c r="CL432" s="172" t="s">
        <v>1108</v>
      </c>
      <c r="CM432" s="173" t="str">
        <f t="shared" si="199"/>
        <v/>
      </c>
      <c r="CN432" s="172">
        <f t="shared" si="234"/>
        <v>0</v>
      </c>
      <c r="CO432" s="173">
        <f t="shared" si="207"/>
        <v>0</v>
      </c>
      <c r="CP432" s="174">
        <f t="shared" si="222"/>
        <v>5</v>
      </c>
      <c r="CQ432" s="172" t="str">
        <f t="shared" si="231"/>
        <v xml:space="preserve"> </v>
      </c>
      <c r="CR432" s="173"/>
      <c r="CS432" s="175">
        <f t="shared" si="223"/>
        <v>102.5</v>
      </c>
      <c r="CT432" s="173">
        <f t="shared" si="224"/>
        <v>647.5</v>
      </c>
      <c r="CU432" s="173">
        <f t="shared" si="225"/>
        <v>67.5</v>
      </c>
      <c r="CV432" s="172" t="str">
        <f t="shared" si="226"/>
        <v/>
      </c>
      <c r="CW432" s="173" t="s">
        <v>1108</v>
      </c>
      <c r="CX432" s="173">
        <f t="shared" si="227"/>
        <v>67.5</v>
      </c>
      <c r="CY432" s="176">
        <f t="shared" si="228"/>
        <v>0</v>
      </c>
      <c r="CZ432" s="181" t="str">
        <f t="shared" si="232"/>
        <v/>
      </c>
      <c r="DA432" s="182" t="str">
        <f t="shared" si="201"/>
        <v/>
      </c>
      <c r="DB432" s="183" t="str">
        <f t="shared" si="202"/>
        <v/>
      </c>
      <c r="DF432" s="180">
        <f t="shared" si="233"/>
        <v>750</v>
      </c>
    </row>
    <row r="433" spans="1:110">
      <c r="A433" s="73" t="s">
        <v>6</v>
      </c>
      <c r="B433" s="60" t="s">
        <v>1111</v>
      </c>
      <c r="C433" s="61" t="s">
        <v>1112</v>
      </c>
      <c r="D433" s="62">
        <v>28155</v>
      </c>
      <c r="E433" s="64">
        <v>0</v>
      </c>
      <c r="F433" s="65">
        <v>40545</v>
      </c>
      <c r="G433" s="66" t="s">
        <v>1106</v>
      </c>
      <c r="H433" s="66" t="s">
        <v>1107</v>
      </c>
      <c r="I433" s="67" t="s">
        <v>122</v>
      </c>
      <c r="J433" s="67" t="s">
        <v>119</v>
      </c>
      <c r="K433" s="67">
        <v>0</v>
      </c>
      <c r="L433" s="67" t="s">
        <v>117</v>
      </c>
      <c r="M433" s="67">
        <v>0</v>
      </c>
      <c r="N433" s="67"/>
      <c r="O433" s="68" t="s">
        <v>118</v>
      </c>
      <c r="P433" s="69">
        <v>750</v>
      </c>
      <c r="Q433" s="69"/>
      <c r="R433" s="70">
        <v>0</v>
      </c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/>
      <c r="AO433" s="70"/>
      <c r="AP433" s="70"/>
      <c r="AQ433" s="70"/>
      <c r="AR433" s="70"/>
      <c r="AS433" s="70"/>
      <c r="AT433" s="70"/>
      <c r="AU433" s="70"/>
      <c r="AV433" s="70"/>
      <c r="AW433" s="70"/>
      <c r="AX433" s="70"/>
      <c r="AY433" s="70"/>
      <c r="AZ433" s="70"/>
      <c r="BA433" s="70"/>
      <c r="BB433" s="155">
        <f t="shared" si="208"/>
        <v>30</v>
      </c>
      <c r="BC433" s="156">
        <v>30</v>
      </c>
      <c r="BD433" s="157">
        <f t="shared" si="209"/>
        <v>0</v>
      </c>
      <c r="BE433" s="155">
        <f t="shared" si="210"/>
        <v>0</v>
      </c>
      <c r="BF433" s="157">
        <f t="shared" si="211"/>
        <v>0</v>
      </c>
      <c r="BG433" s="155">
        <f t="shared" si="212"/>
        <v>0</v>
      </c>
      <c r="BH433" s="155"/>
      <c r="BI433" s="157">
        <f t="shared" si="203"/>
        <v>240</v>
      </c>
      <c r="BJ433" s="157"/>
      <c r="BK433" s="157"/>
      <c r="BL433" s="157"/>
      <c r="BM433" s="161">
        <v>25</v>
      </c>
      <c r="BN433" s="162">
        <f t="shared" si="213"/>
        <v>750</v>
      </c>
      <c r="BO433" s="163">
        <f t="shared" si="214"/>
        <v>0</v>
      </c>
      <c r="BP433" s="164" t="str">
        <f t="shared" si="215"/>
        <v xml:space="preserve"> </v>
      </c>
      <c r="BQ433" s="165" t="s">
        <v>1108</v>
      </c>
      <c r="BR433" s="166"/>
      <c r="BS433" s="167" t="str">
        <f t="shared" si="216"/>
        <v xml:space="preserve"> </v>
      </c>
      <c r="BT433" s="168" t="str">
        <f t="shared" si="217"/>
        <v/>
      </c>
      <c r="BU433" s="168" t="str">
        <f t="shared" si="204"/>
        <v/>
      </c>
      <c r="BV433" s="168" t="str">
        <f t="shared" si="205"/>
        <v/>
      </c>
      <c r="BW433" s="169" t="str">
        <f t="shared" si="206"/>
        <v/>
      </c>
      <c r="BX433" s="165" t="s">
        <v>1108</v>
      </c>
      <c r="BY433" s="157"/>
      <c r="BZ433" s="170">
        <v>0</v>
      </c>
      <c r="CA433" s="170" t="s">
        <v>1108</v>
      </c>
      <c r="CB433" s="157"/>
      <c r="CC433" s="170" t="s">
        <v>1108</v>
      </c>
      <c r="CD433" s="171">
        <f t="shared" si="218"/>
        <v>750</v>
      </c>
      <c r="CE433" s="157">
        <f t="shared" si="219"/>
        <v>1</v>
      </c>
      <c r="CF433" s="165">
        <f t="shared" si="220"/>
        <v>97.5</v>
      </c>
      <c r="CG433" s="172" t="s">
        <v>1108</v>
      </c>
      <c r="CH433" s="172" t="s">
        <v>1108</v>
      </c>
      <c r="CI433" s="173" t="s">
        <v>1108</v>
      </c>
      <c r="CJ433" s="173"/>
      <c r="CK433" s="172" t="s">
        <v>1108</v>
      </c>
      <c r="CL433" s="172" t="s">
        <v>1108</v>
      </c>
      <c r="CM433" s="173" t="str">
        <f t="shared" si="199"/>
        <v/>
      </c>
      <c r="CN433" s="172">
        <f t="shared" si="234"/>
        <v>0</v>
      </c>
      <c r="CO433" s="173">
        <f t="shared" si="207"/>
        <v>0</v>
      </c>
      <c r="CP433" s="174">
        <f t="shared" si="222"/>
        <v>5</v>
      </c>
      <c r="CQ433" s="172" t="str">
        <f t="shared" si="231"/>
        <v xml:space="preserve"> </v>
      </c>
      <c r="CR433" s="173"/>
      <c r="CS433" s="175">
        <f t="shared" si="223"/>
        <v>102.5</v>
      </c>
      <c r="CT433" s="173">
        <f t="shared" si="224"/>
        <v>647.5</v>
      </c>
      <c r="CU433" s="173">
        <f t="shared" si="225"/>
        <v>67.5</v>
      </c>
      <c r="CV433" s="172" t="str">
        <f t="shared" si="226"/>
        <v/>
      </c>
      <c r="CW433" s="173" t="s">
        <v>1108</v>
      </c>
      <c r="CX433" s="173">
        <f t="shared" si="227"/>
        <v>67.5</v>
      </c>
      <c r="CY433" s="176">
        <f t="shared" si="228"/>
        <v>0</v>
      </c>
      <c r="CZ433" s="181" t="str">
        <f t="shared" si="232"/>
        <v/>
      </c>
      <c r="DA433" s="182" t="str">
        <f t="shared" si="201"/>
        <v/>
      </c>
      <c r="DB433" s="183" t="str">
        <f t="shared" si="202"/>
        <v/>
      </c>
      <c r="DF433" s="180">
        <f t="shared" si="233"/>
        <v>750</v>
      </c>
    </row>
    <row r="434" spans="1:110">
      <c r="A434" s="73" t="s">
        <v>6</v>
      </c>
      <c r="B434" s="60" t="s">
        <v>1113</v>
      </c>
      <c r="C434" s="61" t="s">
        <v>1114</v>
      </c>
      <c r="D434" s="62">
        <v>23575</v>
      </c>
      <c r="E434" s="64">
        <v>0</v>
      </c>
      <c r="F434" s="65">
        <v>41334</v>
      </c>
      <c r="G434" s="66" t="s">
        <v>1106</v>
      </c>
      <c r="H434" s="66" t="s">
        <v>1107</v>
      </c>
      <c r="I434" s="67" t="s">
        <v>128</v>
      </c>
      <c r="J434" s="67" t="s">
        <v>115</v>
      </c>
      <c r="K434" s="67" t="s">
        <v>1115</v>
      </c>
      <c r="L434" s="67" t="s">
        <v>117</v>
      </c>
      <c r="M434" s="67">
        <v>0</v>
      </c>
      <c r="N434" s="67"/>
      <c r="O434" s="68" t="s">
        <v>118</v>
      </c>
      <c r="P434" s="69">
        <v>1000</v>
      </c>
      <c r="Q434" s="69"/>
      <c r="R434" s="70">
        <v>1</v>
      </c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70"/>
      <c r="AV434" s="70"/>
      <c r="AW434" s="70"/>
      <c r="AX434" s="70"/>
      <c r="AY434" s="70"/>
      <c r="AZ434" s="70"/>
      <c r="BA434" s="70"/>
      <c r="BB434" s="155">
        <f t="shared" si="208"/>
        <v>30</v>
      </c>
      <c r="BC434" s="156">
        <v>30</v>
      </c>
      <c r="BD434" s="157">
        <f t="shared" si="209"/>
        <v>0</v>
      </c>
      <c r="BE434" s="155">
        <f t="shared" si="210"/>
        <v>0</v>
      </c>
      <c r="BF434" s="157">
        <f t="shared" si="211"/>
        <v>0</v>
      </c>
      <c r="BG434" s="155">
        <f t="shared" si="212"/>
        <v>0</v>
      </c>
      <c r="BH434" s="155"/>
      <c r="BI434" s="157">
        <f t="shared" si="203"/>
        <v>240</v>
      </c>
      <c r="BJ434" s="157"/>
      <c r="BK434" s="157"/>
      <c r="BL434" s="157"/>
      <c r="BM434" s="161">
        <v>33.333333333333336</v>
      </c>
      <c r="BN434" s="162">
        <f t="shared" si="213"/>
        <v>1000.0000000000001</v>
      </c>
      <c r="BO434" s="163">
        <f t="shared" si="214"/>
        <v>0</v>
      </c>
      <c r="BP434" s="164" t="str">
        <f t="shared" si="215"/>
        <v xml:space="preserve"> </v>
      </c>
      <c r="BQ434" s="165" t="s">
        <v>1108</v>
      </c>
      <c r="BR434" s="166"/>
      <c r="BS434" s="167" t="str">
        <f t="shared" si="216"/>
        <v xml:space="preserve"> </v>
      </c>
      <c r="BT434" s="168" t="str">
        <f t="shared" si="217"/>
        <v/>
      </c>
      <c r="BU434" s="168" t="str">
        <f t="shared" si="204"/>
        <v/>
      </c>
      <c r="BV434" s="168" t="str">
        <f t="shared" si="205"/>
        <v/>
      </c>
      <c r="BW434" s="169">
        <f t="shared" si="206"/>
        <v>75</v>
      </c>
      <c r="BX434" s="165" t="s">
        <v>1108</v>
      </c>
      <c r="BY434" s="157"/>
      <c r="BZ434" s="170">
        <v>0</v>
      </c>
      <c r="CA434" s="170" t="s">
        <v>1108</v>
      </c>
      <c r="CB434" s="157"/>
      <c r="CC434" s="170" t="s">
        <v>1108</v>
      </c>
      <c r="CD434" s="171">
        <f t="shared" si="218"/>
        <v>1075</v>
      </c>
      <c r="CE434" s="157">
        <f t="shared" si="219"/>
        <v>2</v>
      </c>
      <c r="CF434" s="165">
        <f t="shared" si="220"/>
        <v>0</v>
      </c>
      <c r="CG434" s="172" t="e">
        <v>#NAME?</v>
      </c>
      <c r="CH434" s="172" t="e">
        <v>#NAME?</v>
      </c>
      <c r="CI434" s="173" t="e">
        <v>#NAME?</v>
      </c>
      <c r="CJ434" s="173"/>
      <c r="CK434" s="172" t="e">
        <v>#NAME?</v>
      </c>
      <c r="CL434" s="172" t="s">
        <v>1108</v>
      </c>
      <c r="CM434" s="173" t="e">
        <f t="shared" si="199"/>
        <v>#NAME?</v>
      </c>
      <c r="CN434" s="172">
        <f t="shared" si="234"/>
        <v>0</v>
      </c>
      <c r="CO434" s="173">
        <f t="shared" si="207"/>
        <v>0</v>
      </c>
      <c r="CP434" s="174">
        <f t="shared" si="222"/>
        <v>5</v>
      </c>
      <c r="CQ434" s="172" t="str">
        <f t="shared" si="231"/>
        <v xml:space="preserve"> </v>
      </c>
      <c r="CR434" s="173"/>
      <c r="CS434" s="175" t="e">
        <f t="shared" si="223"/>
        <v>#NAME?</v>
      </c>
      <c r="CT434" s="173" t="e">
        <f t="shared" si="224"/>
        <v>#NAME?</v>
      </c>
      <c r="CU434" s="173">
        <f t="shared" si="225"/>
        <v>96.75</v>
      </c>
      <c r="CV434" s="172" t="str">
        <f t="shared" si="226"/>
        <v/>
      </c>
      <c r="CW434" s="173" t="s">
        <v>1108</v>
      </c>
      <c r="CX434" s="173">
        <f t="shared" si="227"/>
        <v>96.75</v>
      </c>
      <c r="CY434" s="176">
        <f t="shared" si="228"/>
        <v>0</v>
      </c>
      <c r="CZ434" s="181">
        <f t="shared" si="232"/>
        <v>1075</v>
      </c>
      <c r="DA434" s="182" t="e">
        <f t="shared" si="201"/>
        <v>#NAME?</v>
      </c>
      <c r="DB434" s="183" t="e">
        <f t="shared" si="202"/>
        <v>#NAME?</v>
      </c>
      <c r="DF434" s="180">
        <f t="shared" si="233"/>
        <v>1000.0000000000001</v>
      </c>
    </row>
    <row r="435" spans="1:110">
      <c r="A435" s="73" t="s">
        <v>6</v>
      </c>
      <c r="B435" s="60" t="s">
        <v>1116</v>
      </c>
      <c r="C435" s="61" t="s">
        <v>1117</v>
      </c>
      <c r="D435" s="62">
        <v>33532</v>
      </c>
      <c r="E435" s="64">
        <v>0</v>
      </c>
      <c r="F435" s="65">
        <v>42186</v>
      </c>
      <c r="G435" s="66" t="s">
        <v>1106</v>
      </c>
      <c r="H435" s="66" t="s">
        <v>1107</v>
      </c>
      <c r="I435" s="67" t="s">
        <v>122</v>
      </c>
      <c r="J435" s="67" t="s">
        <v>119</v>
      </c>
      <c r="K435" s="67">
        <v>0</v>
      </c>
      <c r="L435" s="67" t="s">
        <v>117</v>
      </c>
      <c r="M435" s="67">
        <v>1</v>
      </c>
      <c r="N435" s="67"/>
      <c r="O435" s="68" t="s">
        <v>118</v>
      </c>
      <c r="P435" s="69">
        <v>750</v>
      </c>
      <c r="Q435" s="69"/>
      <c r="R435" s="70">
        <v>0</v>
      </c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/>
      <c r="AO435" s="70"/>
      <c r="AP435" s="70"/>
      <c r="AQ435" s="70"/>
      <c r="AR435" s="70"/>
      <c r="AS435" s="70"/>
      <c r="AT435" s="70"/>
      <c r="AU435" s="70"/>
      <c r="AV435" s="70"/>
      <c r="AW435" s="70"/>
      <c r="AX435" s="70"/>
      <c r="AY435" s="70"/>
      <c r="AZ435" s="70"/>
      <c r="BA435" s="70"/>
      <c r="BB435" s="155">
        <f t="shared" si="208"/>
        <v>30</v>
      </c>
      <c r="BC435" s="156">
        <v>30</v>
      </c>
      <c r="BD435" s="157">
        <f t="shared" si="209"/>
        <v>0</v>
      </c>
      <c r="BE435" s="155">
        <f t="shared" si="210"/>
        <v>0</v>
      </c>
      <c r="BF435" s="157">
        <f t="shared" si="211"/>
        <v>0</v>
      </c>
      <c r="BG435" s="155">
        <f t="shared" si="212"/>
        <v>0</v>
      </c>
      <c r="BH435" s="155"/>
      <c r="BI435" s="157">
        <f t="shared" si="203"/>
        <v>240</v>
      </c>
      <c r="BJ435" s="157"/>
      <c r="BK435" s="157"/>
      <c r="BL435" s="157"/>
      <c r="BM435" s="161">
        <v>25</v>
      </c>
      <c r="BN435" s="162">
        <f t="shared" si="213"/>
        <v>750</v>
      </c>
      <c r="BO435" s="163">
        <f t="shared" si="214"/>
        <v>0</v>
      </c>
      <c r="BP435" s="164" t="str">
        <f t="shared" si="215"/>
        <v xml:space="preserve"> </v>
      </c>
      <c r="BQ435" s="165" t="s">
        <v>1108</v>
      </c>
      <c r="BR435" s="166"/>
      <c r="BS435" s="167" t="str">
        <f t="shared" si="216"/>
        <v xml:space="preserve"> </v>
      </c>
      <c r="BT435" s="168" t="str">
        <f t="shared" si="217"/>
        <v/>
      </c>
      <c r="BU435" s="168" t="str">
        <f t="shared" si="204"/>
        <v/>
      </c>
      <c r="BV435" s="168" t="str">
        <f t="shared" si="205"/>
        <v/>
      </c>
      <c r="BW435" s="169" t="str">
        <f t="shared" si="206"/>
        <v/>
      </c>
      <c r="BX435" s="165" t="s">
        <v>1108</v>
      </c>
      <c r="BY435" s="157"/>
      <c r="BZ435" s="170">
        <v>0</v>
      </c>
      <c r="CA435" s="170" t="s">
        <v>1108</v>
      </c>
      <c r="CB435" s="157"/>
      <c r="CC435" s="170" t="s">
        <v>1108</v>
      </c>
      <c r="CD435" s="171">
        <f t="shared" si="218"/>
        <v>750</v>
      </c>
      <c r="CE435" s="157">
        <f t="shared" si="219"/>
        <v>1</v>
      </c>
      <c r="CF435" s="165">
        <f t="shared" si="220"/>
        <v>97.5</v>
      </c>
      <c r="CG435" s="172" t="s">
        <v>1108</v>
      </c>
      <c r="CH435" s="172" t="s">
        <v>1108</v>
      </c>
      <c r="CI435" s="173" t="s">
        <v>1108</v>
      </c>
      <c r="CJ435" s="173"/>
      <c r="CK435" s="172" t="s">
        <v>1108</v>
      </c>
      <c r="CL435" s="172" t="s">
        <v>1108</v>
      </c>
      <c r="CM435" s="173" t="str">
        <f t="shared" si="199"/>
        <v/>
      </c>
      <c r="CN435" s="172">
        <f t="shared" si="234"/>
        <v>0</v>
      </c>
      <c r="CO435" s="173">
        <f t="shared" si="207"/>
        <v>0</v>
      </c>
      <c r="CP435" s="174">
        <f t="shared" si="222"/>
        <v>5</v>
      </c>
      <c r="CQ435" s="172" t="str">
        <f t="shared" si="231"/>
        <v xml:space="preserve"> </v>
      </c>
      <c r="CR435" s="173"/>
      <c r="CS435" s="175">
        <f t="shared" si="223"/>
        <v>102.5</v>
      </c>
      <c r="CT435" s="173">
        <f t="shared" si="224"/>
        <v>647.5</v>
      </c>
      <c r="CU435" s="173">
        <f t="shared" si="225"/>
        <v>67.5</v>
      </c>
      <c r="CV435" s="172">
        <f t="shared" si="226"/>
        <v>11.475000000000001</v>
      </c>
      <c r="CW435" s="173" t="s">
        <v>1108</v>
      </c>
      <c r="CX435" s="173">
        <f t="shared" si="227"/>
        <v>78.974999999999994</v>
      </c>
      <c r="CY435" s="176">
        <f t="shared" si="228"/>
        <v>0</v>
      </c>
      <c r="CZ435" s="181" t="str">
        <f>IF(AND(CE435=2,H435="EMPLEADO"),(CD435-SUM(BX435:CA435)),IF(AND(CE435=2,H435&lt;&gt;"EMPLEADO"),(CD435-SUM(BW435:CA435)),""))</f>
        <v/>
      </c>
      <c r="DA435" s="182" t="str">
        <f t="shared" si="201"/>
        <v/>
      </c>
      <c r="DB435" s="183" t="str">
        <f t="shared" si="202"/>
        <v/>
      </c>
      <c r="DF435" s="180">
        <f t="shared" si="233"/>
        <v>750</v>
      </c>
    </row>
    <row r="436" spans="1:110">
      <c r="A436" s="73" t="s">
        <v>6</v>
      </c>
      <c r="B436" s="60" t="s">
        <v>1118</v>
      </c>
      <c r="C436" s="61" t="s">
        <v>1119</v>
      </c>
      <c r="D436" s="62">
        <v>24434</v>
      </c>
      <c r="E436" s="64">
        <v>0</v>
      </c>
      <c r="F436" s="65">
        <v>39600</v>
      </c>
      <c r="G436" s="66" t="s">
        <v>1106</v>
      </c>
      <c r="H436" s="66" t="s">
        <v>1107</v>
      </c>
      <c r="I436" s="67" t="s">
        <v>122</v>
      </c>
      <c r="J436" s="67" t="s">
        <v>119</v>
      </c>
      <c r="K436" s="67">
        <v>0</v>
      </c>
      <c r="L436" s="67" t="s">
        <v>117</v>
      </c>
      <c r="M436" s="67">
        <v>1</v>
      </c>
      <c r="N436" s="67"/>
      <c r="O436" s="68" t="s">
        <v>118</v>
      </c>
      <c r="P436" s="69">
        <v>750</v>
      </c>
      <c r="Q436" s="69"/>
      <c r="R436" s="70">
        <v>0</v>
      </c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/>
      <c r="AO436" s="70"/>
      <c r="AP436" s="70"/>
      <c r="AQ436" s="70"/>
      <c r="AR436" s="70"/>
      <c r="AS436" s="70"/>
      <c r="AT436" s="70"/>
      <c r="AU436" s="70"/>
      <c r="AV436" s="70"/>
      <c r="AW436" s="70"/>
      <c r="AX436" s="70"/>
      <c r="AY436" s="70"/>
      <c r="AZ436" s="70"/>
      <c r="BA436" s="70"/>
      <c r="BB436" s="155">
        <f t="shared" si="208"/>
        <v>30</v>
      </c>
      <c r="BC436" s="156">
        <v>30</v>
      </c>
      <c r="BD436" s="157">
        <f t="shared" si="209"/>
        <v>0</v>
      </c>
      <c r="BE436" s="155">
        <f t="shared" si="210"/>
        <v>0</v>
      </c>
      <c r="BF436" s="157">
        <f t="shared" si="211"/>
        <v>0</v>
      </c>
      <c r="BG436" s="155">
        <f t="shared" si="212"/>
        <v>0</v>
      </c>
      <c r="BH436" s="155"/>
      <c r="BI436" s="157">
        <f t="shared" si="203"/>
        <v>240</v>
      </c>
      <c r="BJ436" s="157"/>
      <c r="BK436" s="157"/>
      <c r="BL436" s="157"/>
      <c r="BM436" s="161">
        <v>25</v>
      </c>
      <c r="BN436" s="162">
        <f t="shared" si="213"/>
        <v>750</v>
      </c>
      <c r="BO436" s="163">
        <f t="shared" si="214"/>
        <v>0</v>
      </c>
      <c r="BP436" s="164" t="str">
        <f t="shared" si="215"/>
        <v xml:space="preserve"> </v>
      </c>
      <c r="BQ436" s="165" t="s">
        <v>1108</v>
      </c>
      <c r="BR436" s="166"/>
      <c r="BS436" s="167" t="str">
        <f t="shared" si="216"/>
        <v xml:space="preserve"> </v>
      </c>
      <c r="BT436" s="168" t="str">
        <f t="shared" si="217"/>
        <v/>
      </c>
      <c r="BU436" s="168" t="str">
        <f t="shared" si="204"/>
        <v/>
      </c>
      <c r="BV436" s="168" t="str">
        <f t="shared" si="205"/>
        <v/>
      </c>
      <c r="BW436" s="169" t="str">
        <f t="shared" si="206"/>
        <v/>
      </c>
      <c r="BX436" s="165" t="s">
        <v>1108</v>
      </c>
      <c r="BY436" s="157"/>
      <c r="BZ436" s="170">
        <v>0</v>
      </c>
      <c r="CA436" s="170" t="s">
        <v>1108</v>
      </c>
      <c r="CB436" s="157"/>
      <c r="CC436" s="170" t="s">
        <v>1108</v>
      </c>
      <c r="CD436" s="171">
        <f t="shared" si="218"/>
        <v>750</v>
      </c>
      <c r="CE436" s="157">
        <f t="shared" si="219"/>
        <v>1</v>
      </c>
      <c r="CF436" s="165">
        <f t="shared" si="220"/>
        <v>97.5</v>
      </c>
      <c r="CG436" s="172" t="s">
        <v>1108</v>
      </c>
      <c r="CH436" s="172" t="s">
        <v>1108</v>
      </c>
      <c r="CI436" s="173" t="s">
        <v>1108</v>
      </c>
      <c r="CJ436" s="173"/>
      <c r="CK436" s="172" t="s">
        <v>1108</v>
      </c>
      <c r="CL436" s="172" t="s">
        <v>1108</v>
      </c>
      <c r="CM436" s="173" t="str">
        <f t="shared" si="199"/>
        <v/>
      </c>
      <c r="CN436" s="172">
        <f t="shared" si="234"/>
        <v>0</v>
      </c>
      <c r="CO436" s="173">
        <f t="shared" si="207"/>
        <v>0</v>
      </c>
      <c r="CP436" s="174">
        <f t="shared" si="222"/>
        <v>5</v>
      </c>
      <c r="CQ436" s="172" t="str">
        <f t="shared" si="231"/>
        <v xml:space="preserve"> </v>
      </c>
      <c r="CR436" s="173"/>
      <c r="CS436" s="175">
        <f t="shared" si="223"/>
        <v>102.5</v>
      </c>
      <c r="CT436" s="173">
        <f t="shared" si="224"/>
        <v>647.5</v>
      </c>
      <c r="CU436" s="173">
        <f t="shared" si="225"/>
        <v>67.5</v>
      </c>
      <c r="CV436" s="172">
        <f t="shared" si="226"/>
        <v>11.475000000000001</v>
      </c>
      <c r="CW436" s="173" t="s">
        <v>1108</v>
      </c>
      <c r="CX436" s="173">
        <f t="shared" si="227"/>
        <v>78.974999999999994</v>
      </c>
      <c r="CY436" s="176">
        <f t="shared" si="228"/>
        <v>0</v>
      </c>
      <c r="CZ436" s="181" t="str">
        <f>IF(AND(CE436=2,H436="EMPLEADO"),(CD436-SUM(BX436:CA436)),IF(AND(CE436=2,H436&lt;&gt;"EMPLEADO"),(CD436-SUM(BW436:CA436)),""))</f>
        <v/>
      </c>
      <c r="DA436" s="182" t="str">
        <f t="shared" si="201"/>
        <v/>
      </c>
      <c r="DB436" s="183" t="str">
        <f t="shared" si="202"/>
        <v/>
      </c>
      <c r="DF436" s="180">
        <f t="shared" si="233"/>
        <v>750</v>
      </c>
    </row>
    <row r="437" spans="1:110">
      <c r="A437" s="73" t="s">
        <v>6</v>
      </c>
      <c r="B437" s="60" t="s">
        <v>1120</v>
      </c>
      <c r="C437" s="61" t="s">
        <v>1121</v>
      </c>
      <c r="D437" s="62">
        <v>35283</v>
      </c>
      <c r="E437" s="64">
        <v>0</v>
      </c>
      <c r="F437" s="65">
        <v>42387</v>
      </c>
      <c r="G437" s="66" t="s">
        <v>385</v>
      </c>
      <c r="H437" s="66" t="s">
        <v>137</v>
      </c>
      <c r="I437" s="67" t="s">
        <v>122</v>
      </c>
      <c r="J437" s="67" t="s">
        <v>119</v>
      </c>
      <c r="K437" s="67">
        <v>0</v>
      </c>
      <c r="L437" s="67" t="s">
        <v>117</v>
      </c>
      <c r="M437" s="67">
        <v>1</v>
      </c>
      <c r="N437" s="67"/>
      <c r="O437" s="68" t="s">
        <v>118</v>
      </c>
      <c r="P437" s="69" t="str">
        <f>IF(ISERROR(IF(AND(B437&lt;&gt;"",H437="EMPLEADO"),VLOOKUP(B437,DATOS_TRAB,18,0)," ")),"",(IF(AND(B437&lt;&gt;"",H437="EMPLEADO"),VLOOKUP(B437,DATOS_TRAB,18,0)," ")))</f>
        <v xml:space="preserve"> </v>
      </c>
      <c r="Q437" s="69"/>
      <c r="R437" s="70">
        <v>0</v>
      </c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/>
      <c r="AO437" s="70"/>
      <c r="AP437" s="70"/>
      <c r="AQ437" s="70"/>
      <c r="AR437" s="70"/>
      <c r="AS437" s="70"/>
      <c r="AT437" s="70"/>
      <c r="AU437" s="70"/>
      <c r="AV437" s="70"/>
      <c r="AW437" s="70"/>
      <c r="AX437" s="70"/>
      <c r="AY437" s="70"/>
      <c r="AZ437" s="70"/>
      <c r="BA437" s="70"/>
      <c r="BB437" s="155">
        <f t="shared" si="208"/>
        <v>12</v>
      </c>
      <c r="BC437" s="156">
        <v>12</v>
      </c>
      <c r="BD437" s="157">
        <f t="shared" si="209"/>
        <v>0</v>
      </c>
      <c r="BE437" s="155">
        <f t="shared" si="210"/>
        <v>0</v>
      </c>
      <c r="BF437" s="157">
        <f t="shared" si="211"/>
        <v>0</v>
      </c>
      <c r="BG437" s="155">
        <f t="shared" si="212"/>
        <v>0</v>
      </c>
      <c r="BH437" s="155"/>
      <c r="BI437" s="157">
        <f t="shared" si="203"/>
        <v>96</v>
      </c>
      <c r="BJ437" s="157"/>
      <c r="BK437" s="157"/>
      <c r="BL437" s="157"/>
      <c r="BM437" s="161" t="e">
        <v>#NAME?</v>
      </c>
      <c r="BN437" s="162" t="e">
        <f t="shared" si="213"/>
        <v>#NAME?</v>
      </c>
      <c r="BO437" s="163">
        <f t="shared" si="214"/>
        <v>0</v>
      </c>
      <c r="BP437" s="164" t="e">
        <f t="shared" si="215"/>
        <v>#NAME?</v>
      </c>
      <c r="BQ437" s="165" t="e">
        <v>#NAME?</v>
      </c>
      <c r="BR437" s="166"/>
      <c r="BS437" s="167" t="str">
        <f t="shared" si="216"/>
        <v xml:space="preserve"> </v>
      </c>
      <c r="BT437" s="168" t="str">
        <f t="shared" si="217"/>
        <v/>
      </c>
      <c r="BU437" s="168" t="str">
        <f t="shared" si="204"/>
        <v/>
      </c>
      <c r="BV437" s="168" t="str">
        <f t="shared" si="205"/>
        <v/>
      </c>
      <c r="BW437" s="169" t="str">
        <f t="shared" si="206"/>
        <v/>
      </c>
      <c r="BX437" s="165" t="e">
        <v>#NAME?</v>
      </c>
      <c r="BY437" s="157"/>
      <c r="BZ437" s="170" t="e">
        <v>#NAME?</v>
      </c>
      <c r="CA437" s="170" t="e">
        <v>#NAME?</v>
      </c>
      <c r="CB437" s="157"/>
      <c r="CC437" s="170" t="e">
        <v>#NAME?</v>
      </c>
      <c r="CD437" s="171" t="e">
        <f t="shared" si="218"/>
        <v>#NAME?</v>
      </c>
      <c r="CE437" s="157" t="e">
        <f t="shared" si="219"/>
        <v>#NAME?</v>
      </c>
      <c r="CF437" s="165" t="e">
        <f t="shared" si="220"/>
        <v>#NAME?</v>
      </c>
      <c r="CG437" s="172" t="e">
        <v>#NAME?</v>
      </c>
      <c r="CH437" s="172" t="e">
        <v>#NAME?</v>
      </c>
      <c r="CI437" s="173" t="e">
        <v>#NAME?</v>
      </c>
      <c r="CJ437" s="173"/>
      <c r="CK437" s="172" t="e">
        <v>#NAME?</v>
      </c>
      <c r="CL437" s="172" t="e">
        <v>#NAME?</v>
      </c>
      <c r="CM437" s="173" t="e">
        <f t="shared" si="199"/>
        <v>#NAME?</v>
      </c>
      <c r="CN437" s="172">
        <f t="shared" si="234"/>
        <v>17.142857142857142</v>
      </c>
      <c r="CO437" s="173">
        <f t="shared" si="207"/>
        <v>0</v>
      </c>
      <c r="CP437" s="174">
        <f t="shared" si="222"/>
        <v>5</v>
      </c>
      <c r="CQ437" s="172" t="e">
        <f t="shared" si="231"/>
        <v>#NAME?</v>
      </c>
      <c r="CR437" s="173"/>
      <c r="CS437" s="175" t="e">
        <f t="shared" si="223"/>
        <v>#NAME?</v>
      </c>
      <c r="CT437" s="173" t="e">
        <f t="shared" si="224"/>
        <v>#NAME?</v>
      </c>
      <c r="CU437" s="173" t="e">
        <f t="shared" si="225"/>
        <v>#NAME?</v>
      </c>
      <c r="CV437" s="172" t="e">
        <f t="shared" si="226"/>
        <v>#NAME?</v>
      </c>
      <c r="CW437" s="173" t="e">
        <v>#NAME?</v>
      </c>
      <c r="CX437" s="173" t="e">
        <f t="shared" si="227"/>
        <v>#NAME?</v>
      </c>
      <c r="CY437" s="176">
        <f t="shared" si="228"/>
        <v>0</v>
      </c>
      <c r="CZ437" s="181" t="e">
        <f>IF(AND(CE437=2,H437="EMPLEADO"),(CD437-SUM(BX437:CA437)),IF(AND(CE437=2,H437&lt;&gt;"EMPLEADO"),(CD437-SUM(BW437:CA437)),""))</f>
        <v>#NAME?</v>
      </c>
      <c r="DA437" s="182" t="e">
        <f t="shared" si="201"/>
        <v>#NAME?</v>
      </c>
      <c r="DB437" s="183" t="e">
        <f t="shared" si="202"/>
        <v>#NAME?</v>
      </c>
      <c r="DF437" s="180" t="e">
        <f t="shared" si="233"/>
        <v>#NAME?</v>
      </c>
    </row>
    <row r="438" spans="1:110" ht="15.75" thickBot="1">
      <c r="A438" s="73" t="s">
        <v>6</v>
      </c>
      <c r="B438" s="184" t="s">
        <v>1122</v>
      </c>
      <c r="C438" s="61" t="s">
        <v>1123</v>
      </c>
      <c r="D438" s="62">
        <v>35479</v>
      </c>
      <c r="E438" s="64">
        <v>0</v>
      </c>
      <c r="F438" s="65">
        <v>42394</v>
      </c>
      <c r="G438" s="66" t="s">
        <v>583</v>
      </c>
      <c r="H438" s="66" t="s">
        <v>137</v>
      </c>
      <c r="I438" s="67" t="s">
        <v>122</v>
      </c>
      <c r="J438" s="67" t="s">
        <v>119</v>
      </c>
      <c r="K438" s="67">
        <v>0</v>
      </c>
      <c r="L438" s="67" t="s">
        <v>117</v>
      </c>
      <c r="M438" s="67">
        <v>1</v>
      </c>
      <c r="N438" s="67"/>
      <c r="O438" s="68" t="s">
        <v>118</v>
      </c>
      <c r="P438" s="69" t="s">
        <v>119</v>
      </c>
      <c r="Q438" s="69"/>
      <c r="R438" s="70">
        <v>0</v>
      </c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/>
      <c r="AM438" s="70"/>
      <c r="AN438" s="70"/>
      <c r="AO438" s="70"/>
      <c r="AP438" s="70"/>
      <c r="AQ438" s="70"/>
      <c r="AR438" s="70"/>
      <c r="AS438" s="70"/>
      <c r="AT438" s="70"/>
      <c r="AU438" s="70"/>
      <c r="AV438" s="70"/>
      <c r="AW438" s="70"/>
      <c r="AX438" s="70"/>
      <c r="AY438" s="70"/>
      <c r="AZ438" s="70"/>
      <c r="BA438" s="70"/>
      <c r="BB438" s="155">
        <f t="shared" si="208"/>
        <v>6</v>
      </c>
      <c r="BC438" s="156">
        <v>6</v>
      </c>
      <c r="BD438" s="157">
        <f t="shared" si="209"/>
        <v>0</v>
      </c>
      <c r="BE438" s="155">
        <f t="shared" si="210"/>
        <v>0</v>
      </c>
      <c r="BF438" s="157">
        <f t="shared" si="211"/>
        <v>0</v>
      </c>
      <c r="BG438" s="155">
        <f t="shared" si="212"/>
        <v>0</v>
      </c>
      <c r="BH438" s="155"/>
      <c r="BI438" s="157">
        <f t="shared" si="203"/>
        <v>48</v>
      </c>
      <c r="BJ438" s="157"/>
      <c r="BK438" s="157"/>
      <c r="BL438" s="157"/>
      <c r="BM438" s="161" t="e">
        <v>#NAME?</v>
      </c>
      <c r="BN438" s="162" t="e">
        <f t="shared" si="213"/>
        <v>#NAME?</v>
      </c>
      <c r="BO438" s="163">
        <f t="shared" si="214"/>
        <v>0</v>
      </c>
      <c r="BP438" s="164" t="e">
        <f t="shared" si="215"/>
        <v>#NAME?</v>
      </c>
      <c r="BQ438" s="165" t="e">
        <v>#NAME?</v>
      </c>
      <c r="BR438" s="166"/>
      <c r="BS438" s="167" t="str">
        <f t="shared" si="216"/>
        <v xml:space="preserve"> </v>
      </c>
      <c r="BT438" s="168" t="str">
        <f t="shared" si="217"/>
        <v/>
      </c>
      <c r="BU438" s="168" t="str">
        <f t="shared" si="204"/>
        <v/>
      </c>
      <c r="BV438" s="168" t="str">
        <f t="shared" si="205"/>
        <v/>
      </c>
      <c r="BW438" s="169" t="str">
        <f t="shared" si="206"/>
        <v/>
      </c>
      <c r="BX438" s="165" t="e">
        <v>#NAME?</v>
      </c>
      <c r="BY438" s="157"/>
      <c r="BZ438" s="170" t="e">
        <v>#NAME?</v>
      </c>
      <c r="CA438" s="170" t="e">
        <v>#NAME?</v>
      </c>
      <c r="CB438" s="157"/>
      <c r="CC438" s="170" t="e">
        <v>#NAME?</v>
      </c>
      <c r="CD438" s="171" t="e">
        <f t="shared" si="218"/>
        <v>#NAME?</v>
      </c>
      <c r="CE438" s="157" t="e">
        <f t="shared" si="219"/>
        <v>#NAME?</v>
      </c>
      <c r="CF438" s="165" t="e">
        <f t="shared" si="220"/>
        <v>#NAME?</v>
      </c>
      <c r="CG438" s="172" t="e">
        <v>#NAME?</v>
      </c>
      <c r="CH438" s="172" t="e">
        <v>#NAME?</v>
      </c>
      <c r="CI438" s="173" t="e">
        <v>#NAME?</v>
      </c>
      <c r="CJ438" s="173"/>
      <c r="CK438" s="172" t="e">
        <v>#NAME?</v>
      </c>
      <c r="CL438" s="172" t="e">
        <v>#NAME?</v>
      </c>
      <c r="CM438" s="173" t="e">
        <f t="shared" si="199"/>
        <v>#NAME?</v>
      </c>
      <c r="CN438" s="172">
        <f t="shared" si="234"/>
        <v>8.5714285714285712</v>
      </c>
      <c r="CO438" s="173">
        <f t="shared" si="207"/>
        <v>0</v>
      </c>
      <c r="CP438" s="174">
        <f t="shared" si="222"/>
        <v>5</v>
      </c>
      <c r="CQ438" s="172" t="e">
        <f t="shared" ref="CQ438:CQ487" si="235">IF(AND(B438&lt;&gt;"",H438&lt;&gt;"EMPLEADO",O438="HABIL"),SUM(BN438:BP438)*2%," ")</f>
        <v>#NAME?</v>
      </c>
      <c r="CR438" s="173"/>
      <c r="CS438" s="175" t="e">
        <f t="shared" si="223"/>
        <v>#NAME?</v>
      </c>
      <c r="CT438" s="173" t="e">
        <f t="shared" si="224"/>
        <v>#NAME?</v>
      </c>
      <c r="CU438" s="173" t="e">
        <f t="shared" si="225"/>
        <v>#NAME?</v>
      </c>
      <c r="CV438" s="172" t="e">
        <f t="shared" si="226"/>
        <v>#NAME?</v>
      </c>
      <c r="CW438" s="173" t="e">
        <v>#NAME?</v>
      </c>
      <c r="CX438" s="173" t="e">
        <f t="shared" si="227"/>
        <v>#NAME?</v>
      </c>
      <c r="CY438" s="176">
        <f t="shared" si="228"/>
        <v>0</v>
      </c>
      <c r="CZ438" s="181" t="e">
        <f t="shared" ref="CZ438:CZ487" si="236">IF(AND(CE438=2,H438="EMPLEADO"),(CD438-SUM(BX438:CA438)),IF(AND(CE438=2,H438&lt;&gt;"EMPLEADO"),(CD438-SUM(BW438:CA438)),""))</f>
        <v>#NAME?</v>
      </c>
      <c r="DA438" s="182" t="e">
        <f t="shared" si="201"/>
        <v>#NAME?</v>
      </c>
      <c r="DB438" s="183" t="e">
        <f t="shared" si="202"/>
        <v>#NAME?</v>
      </c>
      <c r="DF438" s="180" t="e">
        <f t="shared" si="233"/>
        <v>#NAME?</v>
      </c>
    </row>
    <row r="439" spans="1:110" ht="15.75" hidden="1" thickBot="1">
      <c r="A439" s="73" t="s">
        <v>1108</v>
      </c>
      <c r="B439" s="60"/>
      <c r="C439" s="61" t="s">
        <v>1108</v>
      </c>
      <c r="D439" s="62" t="s">
        <v>1108</v>
      </c>
      <c r="E439" s="64" t="s">
        <v>119</v>
      </c>
      <c r="F439" s="65" t="s">
        <v>1108</v>
      </c>
      <c r="G439" s="66"/>
      <c r="H439" s="66" t="s">
        <v>119</v>
      </c>
      <c r="I439" s="67" t="s">
        <v>119</v>
      </c>
      <c r="J439" s="67" t="s">
        <v>119</v>
      </c>
      <c r="K439" s="67" t="s">
        <v>119</v>
      </c>
      <c r="L439" s="67" t="s">
        <v>119</v>
      </c>
      <c r="M439" s="67" t="s">
        <v>119</v>
      </c>
      <c r="N439" s="67"/>
      <c r="O439" s="68" t="s">
        <v>119</v>
      </c>
      <c r="P439" s="69" t="s">
        <v>119</v>
      </c>
      <c r="Q439" s="69"/>
      <c r="R439" s="70" t="s">
        <v>1108</v>
      </c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70"/>
      <c r="AO439" s="70"/>
      <c r="AP439" s="70"/>
      <c r="AQ439" s="70"/>
      <c r="AR439" s="70"/>
      <c r="AS439" s="70"/>
      <c r="AT439" s="70"/>
      <c r="AU439" s="70"/>
      <c r="AV439" s="70"/>
      <c r="AW439" s="70"/>
      <c r="AX439" s="70"/>
      <c r="AY439" s="70"/>
      <c r="AZ439" s="70"/>
      <c r="BA439" s="70"/>
      <c r="BB439" s="155" t="str">
        <f t="shared" si="208"/>
        <v/>
      </c>
      <c r="BC439" s="156"/>
      <c r="BD439" s="157" t="str">
        <f t="shared" si="209"/>
        <v/>
      </c>
      <c r="BE439" s="155" t="str">
        <f t="shared" si="210"/>
        <v/>
      </c>
      <c r="BF439" s="157" t="str">
        <f t="shared" si="211"/>
        <v/>
      </c>
      <c r="BG439" s="155" t="str">
        <f t="shared" si="212"/>
        <v/>
      </c>
      <c r="BH439" s="155"/>
      <c r="BI439" s="157" t="str">
        <f t="shared" ref="BI439:BI489" si="237">IF(AND(B439&lt;&gt;"",BB439&lt;&gt;""),(COUNTIF(S439:BA439,"A")*8.5+COUNTIF(S439:BA439,"S")*5.5),"")</f>
        <v/>
      </c>
      <c r="BJ439" s="157"/>
      <c r="BK439" s="157"/>
      <c r="BL439" s="157"/>
      <c r="BM439" s="161" t="s">
        <v>1108</v>
      </c>
      <c r="BN439" s="162" t="str">
        <f t="shared" si="213"/>
        <v/>
      </c>
      <c r="BO439" s="163">
        <f t="shared" si="214"/>
        <v>0</v>
      </c>
      <c r="BP439" s="166" t="str">
        <f t="shared" si="215"/>
        <v xml:space="preserve"> </v>
      </c>
      <c r="BQ439" s="171" t="s">
        <v>1108</v>
      </c>
      <c r="BR439" s="166"/>
      <c r="BS439" s="167" t="str">
        <f t="shared" si="216"/>
        <v xml:space="preserve"> </v>
      </c>
      <c r="BT439" s="168" t="str">
        <f t="shared" si="217"/>
        <v/>
      </c>
      <c r="BU439" s="168" t="str">
        <f t="shared" si="204"/>
        <v/>
      </c>
      <c r="BV439" s="168" t="str">
        <f t="shared" si="205"/>
        <v/>
      </c>
      <c r="BW439" s="185" t="str">
        <f t="shared" si="206"/>
        <v/>
      </c>
      <c r="BX439" s="171" t="s">
        <v>1108</v>
      </c>
      <c r="BY439" s="157"/>
      <c r="BZ439" s="186">
        <v>0</v>
      </c>
      <c r="CA439" s="186" t="s">
        <v>1108</v>
      </c>
      <c r="CB439" s="157"/>
      <c r="CC439" s="186" t="s">
        <v>1108</v>
      </c>
      <c r="CD439" s="171">
        <f t="shared" si="218"/>
        <v>0</v>
      </c>
      <c r="CE439" s="157" t="str">
        <f t="shared" si="219"/>
        <v/>
      </c>
      <c r="CF439" s="171">
        <f t="shared" si="220"/>
        <v>0</v>
      </c>
      <c r="CG439" s="173" t="s">
        <v>1108</v>
      </c>
      <c r="CH439" s="173" t="s">
        <v>1108</v>
      </c>
      <c r="CI439" s="173" t="s">
        <v>1108</v>
      </c>
      <c r="CJ439" s="173"/>
      <c r="CK439" s="173" t="s">
        <v>1108</v>
      </c>
      <c r="CL439" s="173" t="s">
        <v>1108</v>
      </c>
      <c r="CM439" s="173" t="str">
        <f t="shared" si="199"/>
        <v/>
      </c>
      <c r="CN439" s="173">
        <f t="shared" si="234"/>
        <v>0</v>
      </c>
      <c r="CO439" s="173">
        <f t="shared" si="207"/>
        <v>0</v>
      </c>
      <c r="CP439" s="187" t="str">
        <f t="shared" si="222"/>
        <v/>
      </c>
      <c r="CQ439" s="173" t="str">
        <f t="shared" si="235"/>
        <v xml:space="preserve"> </v>
      </c>
      <c r="CR439" s="173"/>
      <c r="CS439" s="175">
        <f t="shared" si="223"/>
        <v>0</v>
      </c>
      <c r="CT439" s="173" t="str">
        <f t="shared" si="224"/>
        <v/>
      </c>
      <c r="CU439" s="173">
        <f t="shared" si="225"/>
        <v>0</v>
      </c>
      <c r="CV439" s="173" t="str">
        <f t="shared" si="226"/>
        <v/>
      </c>
      <c r="CW439" s="173" t="s">
        <v>1108</v>
      </c>
      <c r="CX439" s="173" t="str">
        <f t="shared" si="227"/>
        <v/>
      </c>
      <c r="CY439" s="176" t="str">
        <f t="shared" si="228"/>
        <v/>
      </c>
      <c r="CZ439" s="181" t="str">
        <f t="shared" si="236"/>
        <v/>
      </c>
      <c r="DA439" s="182" t="str">
        <f t="shared" si="201"/>
        <v/>
      </c>
      <c r="DB439" s="183" t="str">
        <f t="shared" si="202"/>
        <v/>
      </c>
      <c r="DF439" s="180">
        <f t="shared" si="233"/>
        <v>0</v>
      </c>
    </row>
    <row r="440" spans="1:110" ht="15.75" hidden="1" thickBot="1">
      <c r="A440" s="73" t="s">
        <v>1108</v>
      </c>
      <c r="B440" s="60"/>
      <c r="C440" s="61" t="s">
        <v>1108</v>
      </c>
      <c r="D440" s="62" t="s">
        <v>1108</v>
      </c>
      <c r="E440" s="64" t="s">
        <v>119</v>
      </c>
      <c r="F440" s="65" t="s">
        <v>1108</v>
      </c>
      <c r="G440" s="66"/>
      <c r="H440" s="66" t="s">
        <v>119</v>
      </c>
      <c r="I440" s="67" t="s">
        <v>119</v>
      </c>
      <c r="J440" s="67" t="s">
        <v>119</v>
      </c>
      <c r="K440" s="67" t="s">
        <v>119</v>
      </c>
      <c r="L440" s="67" t="s">
        <v>119</v>
      </c>
      <c r="M440" s="67" t="s">
        <v>119</v>
      </c>
      <c r="N440" s="67"/>
      <c r="O440" s="68" t="s">
        <v>119</v>
      </c>
      <c r="P440" s="69" t="s">
        <v>119</v>
      </c>
      <c r="Q440" s="69"/>
      <c r="R440" s="70" t="s">
        <v>1108</v>
      </c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/>
      <c r="AO440" s="70"/>
      <c r="AP440" s="70"/>
      <c r="AQ440" s="70"/>
      <c r="AR440" s="70"/>
      <c r="AS440" s="70"/>
      <c r="AT440" s="70"/>
      <c r="AU440" s="70"/>
      <c r="AV440" s="70"/>
      <c r="AW440" s="70"/>
      <c r="AX440" s="70"/>
      <c r="AY440" s="70"/>
      <c r="AZ440" s="70"/>
      <c r="BA440" s="70"/>
      <c r="BB440" s="155" t="str">
        <f t="shared" si="208"/>
        <v/>
      </c>
      <c r="BC440" s="156"/>
      <c r="BD440" s="157" t="str">
        <f t="shared" si="209"/>
        <v/>
      </c>
      <c r="BE440" s="155" t="str">
        <f t="shared" si="210"/>
        <v/>
      </c>
      <c r="BF440" s="157" t="str">
        <f t="shared" si="211"/>
        <v/>
      </c>
      <c r="BG440" s="155" t="str">
        <f t="shared" si="212"/>
        <v/>
      </c>
      <c r="BH440" s="155"/>
      <c r="BI440" s="157" t="str">
        <f t="shared" si="237"/>
        <v/>
      </c>
      <c r="BJ440" s="157"/>
      <c r="BK440" s="157"/>
      <c r="BL440" s="157"/>
      <c r="BM440" s="161" t="s">
        <v>1108</v>
      </c>
      <c r="BN440" s="162" t="str">
        <f t="shared" si="213"/>
        <v/>
      </c>
      <c r="BO440" s="163">
        <f t="shared" si="214"/>
        <v>0</v>
      </c>
      <c r="BP440" s="166" t="str">
        <f t="shared" si="215"/>
        <v xml:space="preserve"> </v>
      </c>
      <c r="BQ440" s="171" t="s">
        <v>1108</v>
      </c>
      <c r="BR440" s="166"/>
      <c r="BS440" s="167" t="str">
        <f t="shared" si="216"/>
        <v xml:space="preserve"> </v>
      </c>
      <c r="BT440" s="168" t="str">
        <f t="shared" si="217"/>
        <v/>
      </c>
      <c r="BU440" s="168" t="str">
        <f t="shared" si="204"/>
        <v/>
      </c>
      <c r="BV440" s="168" t="str">
        <f t="shared" si="205"/>
        <v/>
      </c>
      <c r="BW440" s="185" t="str">
        <f t="shared" si="206"/>
        <v/>
      </c>
      <c r="BX440" s="171" t="s">
        <v>1108</v>
      </c>
      <c r="BY440" s="157"/>
      <c r="BZ440" s="186">
        <v>0</v>
      </c>
      <c r="CA440" s="186" t="s">
        <v>1108</v>
      </c>
      <c r="CB440" s="157"/>
      <c r="CC440" s="186" t="s">
        <v>1108</v>
      </c>
      <c r="CD440" s="171">
        <f t="shared" si="218"/>
        <v>0</v>
      </c>
      <c r="CE440" s="157" t="str">
        <f t="shared" si="219"/>
        <v/>
      </c>
      <c r="CF440" s="171">
        <f t="shared" si="220"/>
        <v>0</v>
      </c>
      <c r="CG440" s="173" t="s">
        <v>1108</v>
      </c>
      <c r="CH440" s="173" t="s">
        <v>1108</v>
      </c>
      <c r="CI440" s="173" t="s">
        <v>1108</v>
      </c>
      <c r="CJ440" s="173"/>
      <c r="CK440" s="173" t="s">
        <v>1108</v>
      </c>
      <c r="CL440" s="173" t="s">
        <v>1108</v>
      </c>
      <c r="CM440" s="173" t="str">
        <f t="shared" si="199"/>
        <v/>
      </c>
      <c r="CN440" s="173">
        <f t="shared" si="234"/>
        <v>0</v>
      </c>
      <c r="CO440" s="173">
        <f t="shared" si="207"/>
        <v>0</v>
      </c>
      <c r="CP440" s="187" t="str">
        <f t="shared" si="222"/>
        <v/>
      </c>
      <c r="CQ440" s="173" t="str">
        <f t="shared" si="235"/>
        <v xml:space="preserve"> </v>
      </c>
      <c r="CR440" s="173"/>
      <c r="CS440" s="175">
        <f t="shared" si="223"/>
        <v>0</v>
      </c>
      <c r="CT440" s="173" t="str">
        <f t="shared" si="224"/>
        <v/>
      </c>
      <c r="CU440" s="173">
        <f t="shared" si="225"/>
        <v>0</v>
      </c>
      <c r="CV440" s="173" t="str">
        <f t="shared" si="226"/>
        <v/>
      </c>
      <c r="CW440" s="173" t="s">
        <v>1108</v>
      </c>
      <c r="CX440" s="173" t="str">
        <f t="shared" si="227"/>
        <v/>
      </c>
      <c r="CY440" s="176" t="str">
        <f t="shared" si="228"/>
        <v/>
      </c>
      <c r="CZ440" s="181" t="str">
        <f t="shared" si="236"/>
        <v/>
      </c>
      <c r="DA440" s="182" t="str">
        <f t="shared" si="201"/>
        <v/>
      </c>
      <c r="DB440" s="183" t="str">
        <f t="shared" si="202"/>
        <v/>
      </c>
      <c r="DF440" s="180">
        <f t="shared" si="233"/>
        <v>0</v>
      </c>
    </row>
    <row r="441" spans="1:110" ht="15.75" hidden="1" thickBot="1">
      <c r="A441" s="73" t="s">
        <v>1108</v>
      </c>
      <c r="B441" s="60"/>
      <c r="C441" s="61" t="s">
        <v>1108</v>
      </c>
      <c r="D441" s="62" t="s">
        <v>1108</v>
      </c>
      <c r="E441" s="64" t="s">
        <v>119</v>
      </c>
      <c r="F441" s="65" t="s">
        <v>1108</v>
      </c>
      <c r="G441" s="66"/>
      <c r="H441" s="66" t="s">
        <v>119</v>
      </c>
      <c r="I441" s="67" t="s">
        <v>119</v>
      </c>
      <c r="J441" s="67" t="s">
        <v>119</v>
      </c>
      <c r="K441" s="67" t="s">
        <v>119</v>
      </c>
      <c r="L441" s="67" t="s">
        <v>119</v>
      </c>
      <c r="M441" s="67" t="s">
        <v>119</v>
      </c>
      <c r="N441" s="67"/>
      <c r="O441" s="68" t="s">
        <v>119</v>
      </c>
      <c r="P441" s="69" t="s">
        <v>119</v>
      </c>
      <c r="Q441" s="69"/>
      <c r="R441" s="70" t="s">
        <v>1108</v>
      </c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  <c r="AS441" s="70"/>
      <c r="AT441" s="70"/>
      <c r="AU441" s="70"/>
      <c r="AV441" s="70"/>
      <c r="AW441" s="70"/>
      <c r="AX441" s="70"/>
      <c r="AY441" s="70"/>
      <c r="AZ441" s="70"/>
      <c r="BA441" s="70"/>
      <c r="BB441" s="155" t="str">
        <f t="shared" si="208"/>
        <v/>
      </c>
      <c r="BC441" s="156"/>
      <c r="BD441" s="157" t="str">
        <f t="shared" si="209"/>
        <v/>
      </c>
      <c r="BE441" s="155" t="str">
        <f t="shared" si="210"/>
        <v/>
      </c>
      <c r="BF441" s="157" t="str">
        <f t="shared" si="211"/>
        <v/>
      </c>
      <c r="BG441" s="155" t="str">
        <f t="shared" si="212"/>
        <v/>
      </c>
      <c r="BH441" s="155"/>
      <c r="BI441" s="157" t="str">
        <f t="shared" si="237"/>
        <v/>
      </c>
      <c r="BJ441" s="157"/>
      <c r="BK441" s="157"/>
      <c r="BL441" s="157"/>
      <c r="BM441" s="161" t="s">
        <v>1108</v>
      </c>
      <c r="BN441" s="162" t="str">
        <f t="shared" si="213"/>
        <v/>
      </c>
      <c r="BO441" s="163">
        <f t="shared" si="214"/>
        <v>0</v>
      </c>
      <c r="BP441" s="166" t="str">
        <f t="shared" si="215"/>
        <v xml:space="preserve"> </v>
      </c>
      <c r="BQ441" s="171" t="s">
        <v>1108</v>
      </c>
      <c r="BR441" s="166"/>
      <c r="BS441" s="167" t="str">
        <f t="shared" si="216"/>
        <v xml:space="preserve"> </v>
      </c>
      <c r="BT441" s="168" t="str">
        <f t="shared" si="217"/>
        <v/>
      </c>
      <c r="BU441" s="168" t="str">
        <f t="shared" si="204"/>
        <v/>
      </c>
      <c r="BV441" s="168" t="str">
        <f t="shared" si="205"/>
        <v/>
      </c>
      <c r="BW441" s="185" t="str">
        <f t="shared" si="206"/>
        <v/>
      </c>
      <c r="BX441" s="171" t="s">
        <v>1108</v>
      </c>
      <c r="BY441" s="157"/>
      <c r="BZ441" s="186">
        <v>0</v>
      </c>
      <c r="CA441" s="186" t="s">
        <v>1108</v>
      </c>
      <c r="CB441" s="157"/>
      <c r="CC441" s="186" t="s">
        <v>1108</v>
      </c>
      <c r="CD441" s="171">
        <f t="shared" si="218"/>
        <v>0</v>
      </c>
      <c r="CE441" s="157" t="str">
        <f t="shared" si="219"/>
        <v/>
      </c>
      <c r="CF441" s="171">
        <f t="shared" si="220"/>
        <v>0</v>
      </c>
      <c r="CG441" s="173" t="s">
        <v>1108</v>
      </c>
      <c r="CH441" s="173" t="s">
        <v>1108</v>
      </c>
      <c r="CI441" s="173" t="s">
        <v>1108</v>
      </c>
      <c r="CJ441" s="173"/>
      <c r="CK441" s="173" t="s">
        <v>1108</v>
      </c>
      <c r="CL441" s="173" t="s">
        <v>1108</v>
      </c>
      <c r="CM441" s="173" t="str">
        <f t="shared" si="199"/>
        <v/>
      </c>
      <c r="CN441" s="173">
        <f t="shared" si="234"/>
        <v>0</v>
      </c>
      <c r="CO441" s="173">
        <f t="shared" si="207"/>
        <v>0</v>
      </c>
      <c r="CP441" s="187" t="str">
        <f t="shared" si="222"/>
        <v/>
      </c>
      <c r="CQ441" s="173" t="str">
        <f t="shared" si="235"/>
        <v xml:space="preserve"> </v>
      </c>
      <c r="CR441" s="173"/>
      <c r="CS441" s="175">
        <f t="shared" si="223"/>
        <v>0</v>
      </c>
      <c r="CT441" s="173" t="str">
        <f t="shared" si="224"/>
        <v/>
      </c>
      <c r="CU441" s="173">
        <f t="shared" si="225"/>
        <v>0</v>
      </c>
      <c r="CV441" s="173" t="str">
        <f t="shared" si="226"/>
        <v/>
      </c>
      <c r="CW441" s="173" t="s">
        <v>1108</v>
      </c>
      <c r="CX441" s="173" t="str">
        <f t="shared" si="227"/>
        <v/>
      </c>
      <c r="CY441" s="176" t="str">
        <f t="shared" si="228"/>
        <v/>
      </c>
      <c r="CZ441" s="181" t="str">
        <f t="shared" si="236"/>
        <v/>
      </c>
      <c r="DA441" s="182" t="str">
        <f t="shared" si="201"/>
        <v/>
      </c>
      <c r="DB441" s="183" t="str">
        <f t="shared" si="202"/>
        <v/>
      </c>
      <c r="DF441" s="180">
        <f t="shared" si="233"/>
        <v>0</v>
      </c>
    </row>
    <row r="442" spans="1:110" ht="15.75" hidden="1" thickBot="1">
      <c r="A442" s="73" t="s">
        <v>1108</v>
      </c>
      <c r="B442" s="60"/>
      <c r="C442" s="61" t="s">
        <v>1108</v>
      </c>
      <c r="D442" s="62" t="s">
        <v>1108</v>
      </c>
      <c r="E442" s="64" t="s">
        <v>119</v>
      </c>
      <c r="F442" s="65" t="s">
        <v>1108</v>
      </c>
      <c r="G442" s="66"/>
      <c r="H442" s="66" t="s">
        <v>119</v>
      </c>
      <c r="I442" s="67" t="s">
        <v>119</v>
      </c>
      <c r="J442" s="67" t="s">
        <v>119</v>
      </c>
      <c r="K442" s="67" t="s">
        <v>119</v>
      </c>
      <c r="L442" s="67" t="s">
        <v>119</v>
      </c>
      <c r="M442" s="67" t="s">
        <v>119</v>
      </c>
      <c r="N442" s="67"/>
      <c r="O442" s="68" t="s">
        <v>119</v>
      </c>
      <c r="P442" s="69" t="s">
        <v>119</v>
      </c>
      <c r="Q442" s="69"/>
      <c r="R442" s="70" t="s">
        <v>1108</v>
      </c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/>
      <c r="AO442" s="70"/>
      <c r="AP442" s="70"/>
      <c r="AQ442" s="70"/>
      <c r="AR442" s="70"/>
      <c r="AS442" s="70"/>
      <c r="AT442" s="70"/>
      <c r="AU442" s="70"/>
      <c r="AV442" s="70"/>
      <c r="AW442" s="70"/>
      <c r="AX442" s="70"/>
      <c r="AY442" s="70"/>
      <c r="AZ442" s="70"/>
      <c r="BA442" s="70"/>
      <c r="BB442" s="155" t="str">
        <f t="shared" si="208"/>
        <v/>
      </c>
      <c r="BC442" s="156"/>
      <c r="BD442" s="157" t="str">
        <f t="shared" si="209"/>
        <v/>
      </c>
      <c r="BE442" s="155" t="str">
        <f t="shared" si="210"/>
        <v/>
      </c>
      <c r="BF442" s="157" t="str">
        <f t="shared" si="211"/>
        <v/>
      </c>
      <c r="BG442" s="155" t="str">
        <f t="shared" si="212"/>
        <v/>
      </c>
      <c r="BH442" s="155"/>
      <c r="BI442" s="157" t="str">
        <f t="shared" si="237"/>
        <v/>
      </c>
      <c r="BJ442" s="157"/>
      <c r="BK442" s="157"/>
      <c r="BL442" s="157"/>
      <c r="BM442" s="161" t="s">
        <v>1108</v>
      </c>
      <c r="BN442" s="162" t="str">
        <f t="shared" si="213"/>
        <v/>
      </c>
      <c r="BO442" s="163">
        <f t="shared" si="214"/>
        <v>0</v>
      </c>
      <c r="BP442" s="166" t="str">
        <f t="shared" si="215"/>
        <v xml:space="preserve"> </v>
      </c>
      <c r="BQ442" s="171" t="s">
        <v>1108</v>
      </c>
      <c r="BR442" s="166"/>
      <c r="BS442" s="167" t="str">
        <f t="shared" si="216"/>
        <v xml:space="preserve"> </v>
      </c>
      <c r="BT442" s="168" t="str">
        <f t="shared" si="217"/>
        <v/>
      </c>
      <c r="BU442" s="168" t="str">
        <f t="shared" si="204"/>
        <v/>
      </c>
      <c r="BV442" s="168" t="str">
        <f t="shared" si="205"/>
        <v/>
      </c>
      <c r="BW442" s="185" t="str">
        <f t="shared" si="206"/>
        <v/>
      </c>
      <c r="BX442" s="171" t="s">
        <v>1108</v>
      </c>
      <c r="BY442" s="157"/>
      <c r="BZ442" s="186">
        <v>0</v>
      </c>
      <c r="CA442" s="186" t="s">
        <v>1108</v>
      </c>
      <c r="CB442" s="157"/>
      <c r="CC442" s="186" t="s">
        <v>1108</v>
      </c>
      <c r="CD442" s="171">
        <f t="shared" si="218"/>
        <v>0</v>
      </c>
      <c r="CE442" s="157" t="str">
        <f t="shared" si="219"/>
        <v/>
      </c>
      <c r="CF442" s="171">
        <f t="shared" si="220"/>
        <v>0</v>
      </c>
      <c r="CG442" s="173" t="s">
        <v>1108</v>
      </c>
      <c r="CH442" s="173" t="s">
        <v>1108</v>
      </c>
      <c r="CI442" s="173" t="s">
        <v>1108</v>
      </c>
      <c r="CJ442" s="173"/>
      <c r="CK442" s="173" t="s">
        <v>1108</v>
      </c>
      <c r="CL442" s="173" t="s">
        <v>1108</v>
      </c>
      <c r="CM442" s="173" t="str">
        <f t="shared" si="199"/>
        <v/>
      </c>
      <c r="CN442" s="173">
        <f t="shared" si="234"/>
        <v>0</v>
      </c>
      <c r="CO442" s="173">
        <f t="shared" si="207"/>
        <v>0</v>
      </c>
      <c r="CP442" s="187" t="str">
        <f t="shared" si="222"/>
        <v/>
      </c>
      <c r="CQ442" s="173" t="str">
        <f t="shared" si="235"/>
        <v xml:space="preserve"> </v>
      </c>
      <c r="CR442" s="173"/>
      <c r="CS442" s="175">
        <f t="shared" si="223"/>
        <v>0</v>
      </c>
      <c r="CT442" s="173" t="str">
        <f t="shared" si="224"/>
        <v/>
      </c>
      <c r="CU442" s="173">
        <f t="shared" si="225"/>
        <v>0</v>
      </c>
      <c r="CV442" s="173" t="str">
        <f t="shared" si="226"/>
        <v/>
      </c>
      <c r="CW442" s="173" t="s">
        <v>1108</v>
      </c>
      <c r="CX442" s="173" t="str">
        <f t="shared" si="227"/>
        <v/>
      </c>
      <c r="CY442" s="176" t="str">
        <f t="shared" si="228"/>
        <v/>
      </c>
      <c r="CZ442" s="181" t="str">
        <f t="shared" si="236"/>
        <v/>
      </c>
      <c r="DA442" s="182" t="str">
        <f t="shared" si="201"/>
        <v/>
      </c>
      <c r="DB442" s="183" t="str">
        <f t="shared" si="202"/>
        <v/>
      </c>
      <c r="DF442" s="180">
        <f t="shared" si="233"/>
        <v>0</v>
      </c>
    </row>
    <row r="443" spans="1:110" ht="15.75" hidden="1" thickBot="1">
      <c r="A443" s="73" t="s">
        <v>1108</v>
      </c>
      <c r="B443" s="60"/>
      <c r="C443" s="61" t="s">
        <v>1108</v>
      </c>
      <c r="D443" s="62" t="s">
        <v>1108</v>
      </c>
      <c r="E443" s="64" t="s">
        <v>119</v>
      </c>
      <c r="F443" s="65" t="s">
        <v>1108</v>
      </c>
      <c r="G443" s="66"/>
      <c r="H443" s="66" t="s">
        <v>119</v>
      </c>
      <c r="I443" s="67" t="s">
        <v>119</v>
      </c>
      <c r="J443" s="67" t="s">
        <v>119</v>
      </c>
      <c r="K443" s="67" t="s">
        <v>119</v>
      </c>
      <c r="L443" s="67" t="s">
        <v>119</v>
      </c>
      <c r="M443" s="67" t="s">
        <v>119</v>
      </c>
      <c r="N443" s="67"/>
      <c r="O443" s="68" t="s">
        <v>119</v>
      </c>
      <c r="P443" s="69" t="s">
        <v>119</v>
      </c>
      <c r="Q443" s="69"/>
      <c r="R443" s="70" t="s">
        <v>1108</v>
      </c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/>
      <c r="AO443" s="70"/>
      <c r="AP443" s="70"/>
      <c r="AQ443" s="70"/>
      <c r="AR443" s="70"/>
      <c r="AS443" s="70"/>
      <c r="AT443" s="70"/>
      <c r="AU443" s="70"/>
      <c r="AV443" s="70"/>
      <c r="AW443" s="70"/>
      <c r="AX443" s="70"/>
      <c r="AY443" s="70"/>
      <c r="AZ443" s="70"/>
      <c r="BA443" s="70"/>
      <c r="BB443" s="155" t="str">
        <f t="shared" si="208"/>
        <v/>
      </c>
      <c r="BC443" s="156"/>
      <c r="BD443" s="157" t="str">
        <f t="shared" si="209"/>
        <v/>
      </c>
      <c r="BE443" s="155" t="str">
        <f t="shared" si="210"/>
        <v/>
      </c>
      <c r="BF443" s="157" t="str">
        <f t="shared" si="211"/>
        <v/>
      </c>
      <c r="BG443" s="155" t="str">
        <f t="shared" si="212"/>
        <v/>
      </c>
      <c r="BH443" s="155"/>
      <c r="BI443" s="157" t="str">
        <f t="shared" si="237"/>
        <v/>
      </c>
      <c r="BJ443" s="157"/>
      <c r="BK443" s="157"/>
      <c r="BL443" s="157"/>
      <c r="BM443" s="161" t="s">
        <v>1108</v>
      </c>
      <c r="BN443" s="162" t="str">
        <f t="shared" si="213"/>
        <v/>
      </c>
      <c r="BO443" s="163">
        <f t="shared" si="214"/>
        <v>0</v>
      </c>
      <c r="BP443" s="166" t="str">
        <f t="shared" si="215"/>
        <v xml:space="preserve"> </v>
      </c>
      <c r="BQ443" s="171" t="s">
        <v>1108</v>
      </c>
      <c r="BR443" s="166"/>
      <c r="BS443" s="167" t="str">
        <f t="shared" si="216"/>
        <v xml:space="preserve"> </v>
      </c>
      <c r="BT443" s="168" t="str">
        <f t="shared" si="217"/>
        <v/>
      </c>
      <c r="BU443" s="168" t="str">
        <f t="shared" si="204"/>
        <v/>
      </c>
      <c r="BV443" s="168" t="str">
        <f t="shared" si="205"/>
        <v/>
      </c>
      <c r="BW443" s="185" t="str">
        <f t="shared" si="206"/>
        <v/>
      </c>
      <c r="BX443" s="171" t="s">
        <v>1108</v>
      </c>
      <c r="BY443" s="157"/>
      <c r="BZ443" s="186">
        <v>0</v>
      </c>
      <c r="CA443" s="186" t="s">
        <v>1108</v>
      </c>
      <c r="CB443" s="157"/>
      <c r="CC443" s="186" t="s">
        <v>1108</v>
      </c>
      <c r="CD443" s="171">
        <f t="shared" si="218"/>
        <v>0</v>
      </c>
      <c r="CE443" s="157" t="str">
        <f t="shared" si="219"/>
        <v/>
      </c>
      <c r="CF443" s="171">
        <f t="shared" si="220"/>
        <v>0</v>
      </c>
      <c r="CG443" s="173" t="s">
        <v>1108</v>
      </c>
      <c r="CH443" s="173" t="s">
        <v>1108</v>
      </c>
      <c r="CI443" s="173" t="s">
        <v>1108</v>
      </c>
      <c r="CJ443" s="173"/>
      <c r="CK443" s="173" t="s">
        <v>1108</v>
      </c>
      <c r="CL443" s="173" t="s">
        <v>1108</v>
      </c>
      <c r="CM443" s="173" t="str">
        <f t="shared" si="199"/>
        <v/>
      </c>
      <c r="CN443" s="173">
        <f t="shared" si="234"/>
        <v>0</v>
      </c>
      <c r="CO443" s="173">
        <f t="shared" si="207"/>
        <v>0</v>
      </c>
      <c r="CP443" s="187" t="str">
        <f t="shared" si="222"/>
        <v/>
      </c>
      <c r="CQ443" s="173" t="str">
        <f t="shared" si="235"/>
        <v xml:space="preserve"> </v>
      </c>
      <c r="CR443" s="173"/>
      <c r="CS443" s="175">
        <f t="shared" si="223"/>
        <v>0</v>
      </c>
      <c r="CT443" s="173" t="str">
        <f t="shared" si="224"/>
        <v/>
      </c>
      <c r="CU443" s="173">
        <f t="shared" si="225"/>
        <v>0</v>
      </c>
      <c r="CV443" s="173" t="str">
        <f t="shared" si="226"/>
        <v/>
      </c>
      <c r="CW443" s="173" t="s">
        <v>1108</v>
      </c>
      <c r="CX443" s="173" t="str">
        <f t="shared" si="227"/>
        <v/>
      </c>
      <c r="CY443" s="176" t="str">
        <f t="shared" si="228"/>
        <v/>
      </c>
      <c r="CZ443" s="181" t="str">
        <f t="shared" si="236"/>
        <v/>
      </c>
      <c r="DA443" s="182" t="str">
        <f t="shared" si="201"/>
        <v/>
      </c>
      <c r="DB443" s="183" t="str">
        <f t="shared" si="202"/>
        <v/>
      </c>
      <c r="DF443" s="180">
        <f t="shared" si="233"/>
        <v>0</v>
      </c>
    </row>
    <row r="444" spans="1:110" ht="15.75" hidden="1" thickBot="1">
      <c r="A444" s="73" t="s">
        <v>1108</v>
      </c>
      <c r="B444" s="60"/>
      <c r="C444" s="61" t="s">
        <v>1108</v>
      </c>
      <c r="D444" s="62" t="s">
        <v>1108</v>
      </c>
      <c r="E444" s="64" t="s">
        <v>119</v>
      </c>
      <c r="F444" s="65" t="s">
        <v>1108</v>
      </c>
      <c r="G444" s="66"/>
      <c r="H444" s="66" t="s">
        <v>119</v>
      </c>
      <c r="I444" s="67" t="s">
        <v>119</v>
      </c>
      <c r="J444" s="67" t="s">
        <v>119</v>
      </c>
      <c r="K444" s="67" t="s">
        <v>119</v>
      </c>
      <c r="L444" s="67" t="s">
        <v>119</v>
      </c>
      <c r="M444" s="67" t="s">
        <v>119</v>
      </c>
      <c r="N444" s="67"/>
      <c r="O444" s="68" t="s">
        <v>119</v>
      </c>
      <c r="P444" s="69" t="s">
        <v>119</v>
      </c>
      <c r="Q444" s="69"/>
      <c r="R444" s="70" t="s">
        <v>1108</v>
      </c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/>
      <c r="AO444" s="70"/>
      <c r="AP444" s="70"/>
      <c r="AQ444" s="70"/>
      <c r="AR444" s="70"/>
      <c r="AS444" s="70"/>
      <c r="AT444" s="70"/>
      <c r="AU444" s="70"/>
      <c r="AV444" s="70"/>
      <c r="AW444" s="70"/>
      <c r="AX444" s="70"/>
      <c r="AY444" s="70"/>
      <c r="AZ444" s="70"/>
      <c r="BA444" s="70"/>
      <c r="BB444" s="155" t="str">
        <f t="shared" si="208"/>
        <v/>
      </c>
      <c r="BC444" s="156"/>
      <c r="BD444" s="157" t="str">
        <f t="shared" si="209"/>
        <v/>
      </c>
      <c r="BE444" s="155" t="str">
        <f t="shared" si="210"/>
        <v/>
      </c>
      <c r="BF444" s="157" t="str">
        <f t="shared" si="211"/>
        <v/>
      </c>
      <c r="BG444" s="155" t="str">
        <f t="shared" si="212"/>
        <v/>
      </c>
      <c r="BH444" s="155"/>
      <c r="BI444" s="157" t="str">
        <f t="shared" si="237"/>
        <v/>
      </c>
      <c r="BJ444" s="157"/>
      <c r="BK444" s="157"/>
      <c r="BL444" s="157"/>
      <c r="BM444" s="161" t="s">
        <v>1108</v>
      </c>
      <c r="BN444" s="162" t="str">
        <f t="shared" si="213"/>
        <v/>
      </c>
      <c r="BO444" s="163">
        <f t="shared" si="214"/>
        <v>0</v>
      </c>
      <c r="BP444" s="166" t="str">
        <f t="shared" si="215"/>
        <v xml:space="preserve"> </v>
      </c>
      <c r="BQ444" s="171" t="s">
        <v>1108</v>
      </c>
      <c r="BR444" s="166"/>
      <c r="BS444" s="167" t="str">
        <f t="shared" si="216"/>
        <v xml:space="preserve"> </v>
      </c>
      <c r="BT444" s="168" t="str">
        <f t="shared" si="217"/>
        <v/>
      </c>
      <c r="BU444" s="168" t="str">
        <f t="shared" si="204"/>
        <v/>
      </c>
      <c r="BV444" s="168" t="str">
        <f t="shared" si="205"/>
        <v/>
      </c>
      <c r="BW444" s="185" t="str">
        <f t="shared" si="206"/>
        <v/>
      </c>
      <c r="BX444" s="171" t="s">
        <v>1108</v>
      </c>
      <c r="BY444" s="157"/>
      <c r="BZ444" s="186">
        <v>0</v>
      </c>
      <c r="CA444" s="186" t="s">
        <v>1108</v>
      </c>
      <c r="CB444" s="157"/>
      <c r="CC444" s="186" t="s">
        <v>1108</v>
      </c>
      <c r="CD444" s="171">
        <f t="shared" si="218"/>
        <v>0</v>
      </c>
      <c r="CE444" s="157" t="str">
        <f t="shared" si="219"/>
        <v/>
      </c>
      <c r="CF444" s="171">
        <f t="shared" si="220"/>
        <v>0</v>
      </c>
      <c r="CG444" s="173" t="s">
        <v>1108</v>
      </c>
      <c r="CH444" s="173" t="s">
        <v>1108</v>
      </c>
      <c r="CI444" s="173" t="s">
        <v>1108</v>
      </c>
      <c r="CJ444" s="173"/>
      <c r="CK444" s="173" t="s">
        <v>1108</v>
      </c>
      <c r="CL444" s="173" t="s">
        <v>1108</v>
      </c>
      <c r="CM444" s="173" t="str">
        <f t="shared" si="199"/>
        <v/>
      </c>
      <c r="CN444" s="173">
        <f t="shared" si="234"/>
        <v>0</v>
      </c>
      <c r="CO444" s="173">
        <f t="shared" si="207"/>
        <v>0</v>
      </c>
      <c r="CP444" s="187" t="str">
        <f t="shared" si="222"/>
        <v/>
      </c>
      <c r="CQ444" s="173" t="str">
        <f t="shared" si="235"/>
        <v xml:space="preserve"> </v>
      </c>
      <c r="CR444" s="173"/>
      <c r="CS444" s="175">
        <f t="shared" si="223"/>
        <v>0</v>
      </c>
      <c r="CT444" s="173" t="str">
        <f t="shared" si="224"/>
        <v/>
      </c>
      <c r="CU444" s="173">
        <f t="shared" si="225"/>
        <v>0</v>
      </c>
      <c r="CV444" s="173" t="str">
        <f t="shared" si="226"/>
        <v/>
      </c>
      <c r="CW444" s="173" t="s">
        <v>1108</v>
      </c>
      <c r="CX444" s="173" t="str">
        <f t="shared" si="227"/>
        <v/>
      </c>
      <c r="CY444" s="176" t="str">
        <f t="shared" si="228"/>
        <v/>
      </c>
      <c r="CZ444" s="181" t="str">
        <f t="shared" si="236"/>
        <v/>
      </c>
      <c r="DA444" s="182" t="str">
        <f t="shared" si="201"/>
        <v/>
      </c>
      <c r="DB444" s="183" t="str">
        <f t="shared" si="202"/>
        <v/>
      </c>
      <c r="DF444" s="180">
        <f t="shared" si="233"/>
        <v>0</v>
      </c>
    </row>
    <row r="445" spans="1:110" ht="15.75" hidden="1" thickBot="1">
      <c r="A445" s="73" t="s">
        <v>1108</v>
      </c>
      <c r="B445" s="60"/>
      <c r="C445" s="61" t="s">
        <v>1108</v>
      </c>
      <c r="D445" s="62" t="s">
        <v>1108</v>
      </c>
      <c r="E445" s="64" t="s">
        <v>119</v>
      </c>
      <c r="F445" s="65" t="s">
        <v>1108</v>
      </c>
      <c r="G445" s="66"/>
      <c r="H445" s="66" t="s">
        <v>119</v>
      </c>
      <c r="I445" s="67" t="s">
        <v>119</v>
      </c>
      <c r="J445" s="67" t="s">
        <v>119</v>
      </c>
      <c r="K445" s="67" t="s">
        <v>119</v>
      </c>
      <c r="L445" s="67" t="s">
        <v>119</v>
      </c>
      <c r="M445" s="67" t="s">
        <v>119</v>
      </c>
      <c r="N445" s="67"/>
      <c r="O445" s="68" t="s">
        <v>119</v>
      </c>
      <c r="P445" s="69" t="s">
        <v>119</v>
      </c>
      <c r="Q445" s="69"/>
      <c r="R445" s="70" t="s">
        <v>1108</v>
      </c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  <c r="AE445" s="70"/>
      <c r="AF445" s="70"/>
      <c r="AG445" s="70"/>
      <c r="AH445" s="70"/>
      <c r="AI445" s="70"/>
      <c r="AJ445" s="70"/>
      <c r="AK445" s="70"/>
      <c r="AL445" s="70"/>
      <c r="AM445" s="70"/>
      <c r="AN445" s="70"/>
      <c r="AO445" s="70"/>
      <c r="AP445" s="70"/>
      <c r="AQ445" s="70"/>
      <c r="AR445" s="70"/>
      <c r="AS445" s="70"/>
      <c r="AT445" s="70"/>
      <c r="AU445" s="70"/>
      <c r="AV445" s="70"/>
      <c r="AW445" s="70"/>
      <c r="AX445" s="70"/>
      <c r="AY445" s="70"/>
      <c r="AZ445" s="70"/>
      <c r="BA445" s="70"/>
      <c r="BB445" s="155" t="str">
        <f t="shared" si="208"/>
        <v/>
      </c>
      <c r="BC445" s="156"/>
      <c r="BD445" s="157" t="str">
        <f t="shared" si="209"/>
        <v/>
      </c>
      <c r="BE445" s="155" t="str">
        <f t="shared" si="210"/>
        <v/>
      </c>
      <c r="BF445" s="157" t="str">
        <f t="shared" si="211"/>
        <v/>
      </c>
      <c r="BG445" s="155" t="str">
        <f t="shared" si="212"/>
        <v/>
      </c>
      <c r="BH445" s="155"/>
      <c r="BI445" s="157" t="str">
        <f t="shared" si="237"/>
        <v/>
      </c>
      <c r="BJ445" s="157"/>
      <c r="BK445" s="157"/>
      <c r="BL445" s="157"/>
      <c r="BM445" s="161" t="s">
        <v>1108</v>
      </c>
      <c r="BN445" s="162" t="str">
        <f t="shared" si="213"/>
        <v/>
      </c>
      <c r="BO445" s="163">
        <f t="shared" si="214"/>
        <v>0</v>
      </c>
      <c r="BP445" s="166" t="str">
        <f t="shared" si="215"/>
        <v xml:space="preserve"> </v>
      </c>
      <c r="BQ445" s="171" t="s">
        <v>1108</v>
      </c>
      <c r="BR445" s="166"/>
      <c r="BS445" s="167" t="str">
        <f t="shared" si="216"/>
        <v xml:space="preserve"> </v>
      </c>
      <c r="BT445" s="168" t="str">
        <f t="shared" si="217"/>
        <v/>
      </c>
      <c r="BU445" s="168" t="str">
        <f t="shared" si="204"/>
        <v/>
      </c>
      <c r="BV445" s="168" t="str">
        <f t="shared" si="205"/>
        <v/>
      </c>
      <c r="BW445" s="185" t="str">
        <f t="shared" si="206"/>
        <v/>
      </c>
      <c r="BX445" s="171" t="s">
        <v>1108</v>
      </c>
      <c r="BY445" s="157"/>
      <c r="BZ445" s="186">
        <v>0</v>
      </c>
      <c r="CA445" s="186" t="s">
        <v>1108</v>
      </c>
      <c r="CB445" s="157"/>
      <c r="CC445" s="186" t="s">
        <v>1108</v>
      </c>
      <c r="CD445" s="171">
        <f t="shared" si="218"/>
        <v>0</v>
      </c>
      <c r="CE445" s="157" t="str">
        <f t="shared" si="219"/>
        <v/>
      </c>
      <c r="CF445" s="171">
        <f t="shared" si="220"/>
        <v>0</v>
      </c>
      <c r="CG445" s="173" t="s">
        <v>1108</v>
      </c>
      <c r="CH445" s="173" t="s">
        <v>1108</v>
      </c>
      <c r="CI445" s="173" t="s">
        <v>1108</v>
      </c>
      <c r="CJ445" s="173"/>
      <c r="CK445" s="173" t="s">
        <v>1108</v>
      </c>
      <c r="CL445" s="173" t="s">
        <v>1108</v>
      </c>
      <c r="CM445" s="173" t="str">
        <f t="shared" si="199"/>
        <v/>
      </c>
      <c r="CN445" s="173">
        <f t="shared" si="234"/>
        <v>0</v>
      </c>
      <c r="CO445" s="173">
        <f t="shared" si="207"/>
        <v>0</v>
      </c>
      <c r="CP445" s="187" t="str">
        <f t="shared" si="222"/>
        <v/>
      </c>
      <c r="CQ445" s="173" t="str">
        <f t="shared" si="235"/>
        <v xml:space="preserve"> </v>
      </c>
      <c r="CR445" s="173"/>
      <c r="CS445" s="175">
        <f t="shared" si="223"/>
        <v>0</v>
      </c>
      <c r="CT445" s="173" t="str">
        <f t="shared" si="224"/>
        <v/>
      </c>
      <c r="CU445" s="173">
        <f t="shared" si="225"/>
        <v>0</v>
      </c>
      <c r="CV445" s="173" t="str">
        <f t="shared" si="226"/>
        <v/>
      </c>
      <c r="CW445" s="173" t="s">
        <v>1108</v>
      </c>
      <c r="CX445" s="173" t="str">
        <f t="shared" si="227"/>
        <v/>
      </c>
      <c r="CY445" s="176" t="str">
        <f t="shared" si="228"/>
        <v/>
      </c>
      <c r="CZ445" s="181" t="str">
        <f t="shared" si="236"/>
        <v/>
      </c>
      <c r="DA445" s="182" t="str">
        <f t="shared" si="201"/>
        <v/>
      </c>
      <c r="DB445" s="183" t="str">
        <f t="shared" si="202"/>
        <v/>
      </c>
      <c r="DF445" s="180">
        <f t="shared" si="233"/>
        <v>0</v>
      </c>
    </row>
    <row r="446" spans="1:110" ht="15.75" hidden="1" thickBot="1">
      <c r="A446" s="73" t="s">
        <v>1108</v>
      </c>
      <c r="B446" s="60"/>
      <c r="C446" s="61" t="s">
        <v>1108</v>
      </c>
      <c r="D446" s="62" t="s">
        <v>1108</v>
      </c>
      <c r="E446" s="64" t="s">
        <v>119</v>
      </c>
      <c r="F446" s="65" t="s">
        <v>1108</v>
      </c>
      <c r="G446" s="66"/>
      <c r="H446" s="66" t="s">
        <v>119</v>
      </c>
      <c r="I446" s="67" t="s">
        <v>119</v>
      </c>
      <c r="J446" s="67" t="s">
        <v>119</v>
      </c>
      <c r="K446" s="67" t="s">
        <v>119</v>
      </c>
      <c r="L446" s="67" t="s">
        <v>119</v>
      </c>
      <c r="M446" s="67" t="s">
        <v>119</v>
      </c>
      <c r="N446" s="67"/>
      <c r="O446" s="68" t="s">
        <v>119</v>
      </c>
      <c r="P446" s="69" t="s">
        <v>119</v>
      </c>
      <c r="Q446" s="69"/>
      <c r="R446" s="70" t="s">
        <v>1108</v>
      </c>
      <c r="S446" s="70"/>
      <c r="T446" s="70"/>
      <c r="U446" s="70"/>
      <c r="V446" s="70"/>
      <c r="W446" s="70"/>
      <c r="X446" s="70"/>
      <c r="Y446" s="70"/>
      <c r="Z446" s="70"/>
      <c r="AA446" s="70"/>
      <c r="AB446" s="70"/>
      <c r="AC446" s="70"/>
      <c r="AD446" s="70"/>
      <c r="AE446" s="70"/>
      <c r="AF446" s="70"/>
      <c r="AG446" s="70"/>
      <c r="AH446" s="70"/>
      <c r="AI446" s="70"/>
      <c r="AJ446" s="70"/>
      <c r="AK446" s="70"/>
      <c r="AL446" s="70"/>
      <c r="AM446" s="70"/>
      <c r="AN446" s="70"/>
      <c r="AO446" s="70"/>
      <c r="AP446" s="70"/>
      <c r="AQ446" s="70"/>
      <c r="AR446" s="70"/>
      <c r="AS446" s="70"/>
      <c r="AT446" s="70"/>
      <c r="AU446" s="70"/>
      <c r="AV446" s="70"/>
      <c r="AW446" s="70"/>
      <c r="AX446" s="70"/>
      <c r="AY446" s="70"/>
      <c r="AZ446" s="70"/>
      <c r="BA446" s="70"/>
      <c r="BB446" s="155" t="str">
        <f t="shared" si="208"/>
        <v/>
      </c>
      <c r="BC446" s="156"/>
      <c r="BD446" s="157" t="str">
        <f t="shared" si="209"/>
        <v/>
      </c>
      <c r="BE446" s="155" t="str">
        <f t="shared" si="210"/>
        <v/>
      </c>
      <c r="BF446" s="157" t="str">
        <f t="shared" si="211"/>
        <v/>
      </c>
      <c r="BG446" s="155" t="str">
        <f t="shared" si="212"/>
        <v/>
      </c>
      <c r="BH446" s="155"/>
      <c r="BI446" s="157" t="str">
        <f t="shared" si="237"/>
        <v/>
      </c>
      <c r="BJ446" s="157"/>
      <c r="BK446" s="157"/>
      <c r="BL446" s="157"/>
      <c r="BM446" s="161" t="s">
        <v>1108</v>
      </c>
      <c r="BN446" s="162" t="str">
        <f t="shared" si="213"/>
        <v/>
      </c>
      <c r="BO446" s="163">
        <f t="shared" si="214"/>
        <v>0</v>
      </c>
      <c r="BP446" s="166" t="str">
        <f t="shared" si="215"/>
        <v xml:space="preserve"> </v>
      </c>
      <c r="BQ446" s="171" t="s">
        <v>1108</v>
      </c>
      <c r="BR446" s="166"/>
      <c r="BS446" s="167" t="str">
        <f t="shared" si="216"/>
        <v xml:space="preserve"> </v>
      </c>
      <c r="BT446" s="168" t="str">
        <f t="shared" si="217"/>
        <v/>
      </c>
      <c r="BU446" s="168" t="str">
        <f t="shared" si="204"/>
        <v/>
      </c>
      <c r="BV446" s="168" t="str">
        <f t="shared" si="205"/>
        <v/>
      </c>
      <c r="BW446" s="185" t="str">
        <f t="shared" si="206"/>
        <v/>
      </c>
      <c r="BX446" s="171" t="s">
        <v>1108</v>
      </c>
      <c r="BY446" s="157"/>
      <c r="BZ446" s="186">
        <v>0</v>
      </c>
      <c r="CA446" s="186" t="s">
        <v>1108</v>
      </c>
      <c r="CB446" s="157"/>
      <c r="CC446" s="186" t="s">
        <v>1108</v>
      </c>
      <c r="CD446" s="171">
        <f t="shared" si="218"/>
        <v>0</v>
      </c>
      <c r="CE446" s="157" t="str">
        <f t="shared" si="219"/>
        <v/>
      </c>
      <c r="CF446" s="171">
        <f t="shared" si="220"/>
        <v>0</v>
      </c>
      <c r="CG446" s="173" t="s">
        <v>1108</v>
      </c>
      <c r="CH446" s="173" t="s">
        <v>1108</v>
      </c>
      <c r="CI446" s="173" t="s">
        <v>1108</v>
      </c>
      <c r="CJ446" s="173"/>
      <c r="CK446" s="173" t="s">
        <v>1108</v>
      </c>
      <c r="CL446" s="173" t="s">
        <v>1108</v>
      </c>
      <c r="CM446" s="173" t="str">
        <f t="shared" si="199"/>
        <v/>
      </c>
      <c r="CN446" s="173">
        <f t="shared" si="234"/>
        <v>0</v>
      </c>
      <c r="CO446" s="173">
        <f t="shared" si="207"/>
        <v>0</v>
      </c>
      <c r="CP446" s="187" t="str">
        <f t="shared" si="222"/>
        <v/>
      </c>
      <c r="CQ446" s="173" t="str">
        <f t="shared" si="235"/>
        <v xml:space="preserve"> </v>
      </c>
      <c r="CR446" s="173"/>
      <c r="CS446" s="175">
        <f t="shared" si="223"/>
        <v>0</v>
      </c>
      <c r="CT446" s="173" t="str">
        <f t="shared" si="224"/>
        <v/>
      </c>
      <c r="CU446" s="173">
        <f t="shared" si="225"/>
        <v>0</v>
      </c>
      <c r="CV446" s="173" t="str">
        <f t="shared" si="226"/>
        <v/>
      </c>
      <c r="CW446" s="173" t="s">
        <v>1108</v>
      </c>
      <c r="CX446" s="173" t="str">
        <f t="shared" si="227"/>
        <v/>
      </c>
      <c r="CY446" s="176" t="str">
        <f t="shared" si="228"/>
        <v/>
      </c>
      <c r="CZ446" s="181" t="str">
        <f t="shared" si="236"/>
        <v/>
      </c>
      <c r="DA446" s="182" t="str">
        <f t="shared" si="201"/>
        <v/>
      </c>
      <c r="DB446" s="183" t="str">
        <f t="shared" si="202"/>
        <v/>
      </c>
      <c r="DF446" s="180">
        <f t="shared" si="233"/>
        <v>0</v>
      </c>
    </row>
    <row r="447" spans="1:110" ht="15.75" hidden="1" thickBot="1">
      <c r="A447" s="73" t="s">
        <v>1108</v>
      </c>
      <c r="B447" s="60"/>
      <c r="C447" s="61" t="s">
        <v>1108</v>
      </c>
      <c r="D447" s="62" t="s">
        <v>1108</v>
      </c>
      <c r="E447" s="64" t="s">
        <v>119</v>
      </c>
      <c r="F447" s="65" t="s">
        <v>1108</v>
      </c>
      <c r="G447" s="66"/>
      <c r="H447" s="66" t="s">
        <v>119</v>
      </c>
      <c r="I447" s="67" t="s">
        <v>119</v>
      </c>
      <c r="J447" s="67" t="s">
        <v>119</v>
      </c>
      <c r="K447" s="67" t="s">
        <v>119</v>
      </c>
      <c r="L447" s="67" t="s">
        <v>119</v>
      </c>
      <c r="M447" s="67" t="s">
        <v>119</v>
      </c>
      <c r="N447" s="67"/>
      <c r="O447" s="68" t="s">
        <v>119</v>
      </c>
      <c r="P447" s="69" t="s">
        <v>119</v>
      </c>
      <c r="Q447" s="69"/>
      <c r="R447" s="70" t="s">
        <v>1108</v>
      </c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/>
      <c r="AO447" s="70"/>
      <c r="AP447" s="70"/>
      <c r="AQ447" s="70"/>
      <c r="AR447" s="70"/>
      <c r="AS447" s="70"/>
      <c r="AT447" s="70"/>
      <c r="AU447" s="70"/>
      <c r="AV447" s="70"/>
      <c r="AW447" s="70"/>
      <c r="AX447" s="70"/>
      <c r="AY447" s="70"/>
      <c r="AZ447" s="70"/>
      <c r="BA447" s="70"/>
      <c r="BB447" s="155" t="str">
        <f t="shared" si="208"/>
        <v/>
      </c>
      <c r="BC447" s="156"/>
      <c r="BD447" s="157" t="str">
        <f t="shared" si="209"/>
        <v/>
      </c>
      <c r="BE447" s="155" t="str">
        <f t="shared" si="210"/>
        <v/>
      </c>
      <c r="BF447" s="157" t="str">
        <f t="shared" si="211"/>
        <v/>
      </c>
      <c r="BG447" s="155" t="str">
        <f t="shared" si="212"/>
        <v/>
      </c>
      <c r="BH447" s="155"/>
      <c r="BI447" s="157" t="str">
        <f t="shared" si="237"/>
        <v/>
      </c>
      <c r="BJ447" s="157"/>
      <c r="BK447" s="157"/>
      <c r="BL447" s="157"/>
      <c r="BM447" s="161" t="s">
        <v>1108</v>
      </c>
      <c r="BN447" s="162" t="str">
        <f t="shared" si="213"/>
        <v/>
      </c>
      <c r="BO447" s="163">
        <f t="shared" si="214"/>
        <v>0</v>
      </c>
      <c r="BP447" s="166" t="str">
        <f t="shared" si="215"/>
        <v xml:space="preserve"> </v>
      </c>
      <c r="BQ447" s="171" t="s">
        <v>1108</v>
      </c>
      <c r="BR447" s="166"/>
      <c r="BS447" s="167" t="str">
        <f t="shared" si="216"/>
        <v xml:space="preserve"> </v>
      </c>
      <c r="BT447" s="168" t="str">
        <f t="shared" si="217"/>
        <v/>
      </c>
      <c r="BU447" s="168" t="str">
        <f t="shared" si="204"/>
        <v/>
      </c>
      <c r="BV447" s="168" t="str">
        <f t="shared" si="205"/>
        <v/>
      </c>
      <c r="BW447" s="185" t="str">
        <f t="shared" si="206"/>
        <v/>
      </c>
      <c r="BX447" s="171" t="s">
        <v>1108</v>
      </c>
      <c r="BY447" s="157"/>
      <c r="BZ447" s="186">
        <v>0</v>
      </c>
      <c r="CA447" s="186" t="s">
        <v>1108</v>
      </c>
      <c r="CB447" s="157"/>
      <c r="CC447" s="186" t="s">
        <v>1108</v>
      </c>
      <c r="CD447" s="171">
        <f t="shared" si="218"/>
        <v>0</v>
      </c>
      <c r="CE447" s="157" t="str">
        <f t="shared" si="219"/>
        <v/>
      </c>
      <c r="CF447" s="171">
        <f t="shared" si="220"/>
        <v>0</v>
      </c>
      <c r="CG447" s="173" t="s">
        <v>1108</v>
      </c>
      <c r="CH447" s="173" t="s">
        <v>1108</v>
      </c>
      <c r="CI447" s="173" t="s">
        <v>1108</v>
      </c>
      <c r="CJ447" s="173"/>
      <c r="CK447" s="173" t="s">
        <v>1108</v>
      </c>
      <c r="CL447" s="173" t="s">
        <v>1108</v>
      </c>
      <c r="CM447" s="173" t="str">
        <f t="shared" si="199"/>
        <v/>
      </c>
      <c r="CN447" s="173">
        <f t="shared" si="234"/>
        <v>0</v>
      </c>
      <c r="CO447" s="173">
        <f t="shared" si="207"/>
        <v>0</v>
      </c>
      <c r="CP447" s="187" t="str">
        <f t="shared" si="222"/>
        <v/>
      </c>
      <c r="CQ447" s="173" t="str">
        <f t="shared" si="235"/>
        <v xml:space="preserve"> </v>
      </c>
      <c r="CR447" s="173"/>
      <c r="CS447" s="175">
        <f t="shared" si="223"/>
        <v>0</v>
      </c>
      <c r="CT447" s="173" t="str">
        <f t="shared" si="224"/>
        <v/>
      </c>
      <c r="CU447" s="173">
        <f t="shared" si="225"/>
        <v>0</v>
      </c>
      <c r="CV447" s="173" t="str">
        <f t="shared" si="226"/>
        <v/>
      </c>
      <c r="CW447" s="173" t="s">
        <v>1108</v>
      </c>
      <c r="CX447" s="173" t="str">
        <f t="shared" si="227"/>
        <v/>
      </c>
      <c r="CY447" s="176" t="str">
        <f t="shared" si="228"/>
        <v/>
      </c>
      <c r="CZ447" s="181" t="str">
        <f t="shared" si="236"/>
        <v/>
      </c>
      <c r="DA447" s="182" t="str">
        <f t="shared" si="201"/>
        <v/>
      </c>
      <c r="DB447" s="183" t="str">
        <f t="shared" si="202"/>
        <v/>
      </c>
      <c r="DF447" s="180">
        <f t="shared" si="233"/>
        <v>0</v>
      </c>
    </row>
    <row r="448" spans="1:110" ht="15.75" hidden="1" thickBot="1">
      <c r="A448" s="73" t="s">
        <v>1108</v>
      </c>
      <c r="B448" s="60"/>
      <c r="C448" s="61" t="s">
        <v>1108</v>
      </c>
      <c r="D448" s="62" t="s">
        <v>1108</v>
      </c>
      <c r="E448" s="64" t="s">
        <v>119</v>
      </c>
      <c r="F448" s="65" t="s">
        <v>1108</v>
      </c>
      <c r="G448" s="66"/>
      <c r="H448" s="66" t="s">
        <v>119</v>
      </c>
      <c r="I448" s="67" t="s">
        <v>119</v>
      </c>
      <c r="J448" s="67" t="s">
        <v>119</v>
      </c>
      <c r="K448" s="67" t="s">
        <v>119</v>
      </c>
      <c r="L448" s="67" t="s">
        <v>119</v>
      </c>
      <c r="M448" s="67" t="s">
        <v>119</v>
      </c>
      <c r="N448" s="67"/>
      <c r="O448" s="68" t="s">
        <v>119</v>
      </c>
      <c r="P448" s="69" t="s">
        <v>119</v>
      </c>
      <c r="Q448" s="69"/>
      <c r="R448" s="70" t="s">
        <v>1108</v>
      </c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/>
      <c r="AO448" s="70"/>
      <c r="AP448" s="70"/>
      <c r="AQ448" s="70"/>
      <c r="AR448" s="70"/>
      <c r="AS448" s="70"/>
      <c r="AT448" s="70"/>
      <c r="AU448" s="70"/>
      <c r="AV448" s="70"/>
      <c r="AW448" s="70"/>
      <c r="AX448" s="70"/>
      <c r="AY448" s="70"/>
      <c r="AZ448" s="70"/>
      <c r="BA448" s="70"/>
      <c r="BB448" s="155" t="str">
        <f t="shared" si="208"/>
        <v/>
      </c>
      <c r="BC448" s="156"/>
      <c r="BD448" s="157" t="str">
        <f t="shared" si="209"/>
        <v/>
      </c>
      <c r="BE448" s="155" t="str">
        <f t="shared" si="210"/>
        <v/>
      </c>
      <c r="BF448" s="157" t="str">
        <f t="shared" si="211"/>
        <v/>
      </c>
      <c r="BG448" s="155" t="str">
        <f t="shared" si="212"/>
        <v/>
      </c>
      <c r="BH448" s="155"/>
      <c r="BI448" s="157" t="str">
        <f t="shared" si="237"/>
        <v/>
      </c>
      <c r="BJ448" s="157"/>
      <c r="BK448" s="157"/>
      <c r="BL448" s="157"/>
      <c r="BM448" s="161" t="s">
        <v>1108</v>
      </c>
      <c r="BN448" s="162" t="str">
        <f t="shared" si="213"/>
        <v/>
      </c>
      <c r="BO448" s="163">
        <f t="shared" si="214"/>
        <v>0</v>
      </c>
      <c r="BP448" s="166" t="str">
        <f t="shared" si="215"/>
        <v xml:space="preserve"> </v>
      </c>
      <c r="BQ448" s="171" t="s">
        <v>1108</v>
      </c>
      <c r="BR448" s="166"/>
      <c r="BS448" s="167" t="str">
        <f t="shared" si="216"/>
        <v xml:space="preserve"> </v>
      </c>
      <c r="BT448" s="168" t="str">
        <f t="shared" si="217"/>
        <v/>
      </c>
      <c r="BU448" s="168" t="str">
        <f t="shared" si="204"/>
        <v/>
      </c>
      <c r="BV448" s="168" t="str">
        <f t="shared" si="205"/>
        <v/>
      </c>
      <c r="BW448" s="185" t="str">
        <f t="shared" si="206"/>
        <v/>
      </c>
      <c r="BX448" s="171" t="s">
        <v>1108</v>
      </c>
      <c r="BY448" s="157"/>
      <c r="BZ448" s="186">
        <v>0</v>
      </c>
      <c r="CA448" s="186" t="s">
        <v>1108</v>
      </c>
      <c r="CB448" s="157"/>
      <c r="CC448" s="186" t="s">
        <v>1108</v>
      </c>
      <c r="CD448" s="171">
        <f t="shared" si="218"/>
        <v>0</v>
      </c>
      <c r="CE448" s="157" t="str">
        <f t="shared" si="219"/>
        <v/>
      </c>
      <c r="CF448" s="171">
        <f t="shared" si="220"/>
        <v>0</v>
      </c>
      <c r="CG448" s="173" t="s">
        <v>1108</v>
      </c>
      <c r="CH448" s="173" t="s">
        <v>1108</v>
      </c>
      <c r="CI448" s="173" t="s">
        <v>1108</v>
      </c>
      <c r="CJ448" s="173"/>
      <c r="CK448" s="173" t="s">
        <v>1108</v>
      </c>
      <c r="CL448" s="173" t="s">
        <v>1108</v>
      </c>
      <c r="CM448" s="173" t="str">
        <f t="shared" si="199"/>
        <v/>
      </c>
      <c r="CN448" s="173">
        <f t="shared" si="234"/>
        <v>0</v>
      </c>
      <c r="CO448" s="173">
        <f t="shared" si="207"/>
        <v>0</v>
      </c>
      <c r="CP448" s="187" t="str">
        <f t="shared" si="222"/>
        <v/>
      </c>
      <c r="CQ448" s="173" t="str">
        <f t="shared" si="235"/>
        <v xml:space="preserve"> </v>
      </c>
      <c r="CR448" s="173"/>
      <c r="CS448" s="175">
        <f t="shared" si="223"/>
        <v>0</v>
      </c>
      <c r="CT448" s="173" t="str">
        <f t="shared" si="224"/>
        <v/>
      </c>
      <c r="CU448" s="173">
        <f t="shared" si="225"/>
        <v>0</v>
      </c>
      <c r="CV448" s="173" t="str">
        <f t="shared" si="226"/>
        <v/>
      </c>
      <c r="CW448" s="173" t="s">
        <v>1108</v>
      </c>
      <c r="CX448" s="173" t="str">
        <f t="shared" si="227"/>
        <v/>
      </c>
      <c r="CY448" s="176" t="str">
        <f t="shared" si="228"/>
        <v/>
      </c>
      <c r="CZ448" s="181" t="str">
        <f t="shared" si="236"/>
        <v/>
      </c>
      <c r="DA448" s="182" t="str">
        <f t="shared" si="201"/>
        <v/>
      </c>
      <c r="DB448" s="183" t="str">
        <f t="shared" si="202"/>
        <v/>
      </c>
      <c r="DF448" s="180">
        <f t="shared" si="233"/>
        <v>0</v>
      </c>
    </row>
    <row r="449" spans="1:110" ht="15.75" hidden="1" thickBot="1">
      <c r="A449" s="73" t="s">
        <v>1108</v>
      </c>
      <c r="B449" s="60"/>
      <c r="C449" s="61" t="s">
        <v>1108</v>
      </c>
      <c r="D449" s="62" t="s">
        <v>1108</v>
      </c>
      <c r="E449" s="64" t="s">
        <v>119</v>
      </c>
      <c r="F449" s="65" t="s">
        <v>1108</v>
      </c>
      <c r="G449" s="66"/>
      <c r="H449" s="66" t="s">
        <v>119</v>
      </c>
      <c r="I449" s="67" t="s">
        <v>119</v>
      </c>
      <c r="J449" s="67" t="s">
        <v>119</v>
      </c>
      <c r="K449" s="67" t="s">
        <v>119</v>
      </c>
      <c r="L449" s="67" t="s">
        <v>119</v>
      </c>
      <c r="M449" s="67" t="s">
        <v>119</v>
      </c>
      <c r="N449" s="67"/>
      <c r="O449" s="68" t="s">
        <v>119</v>
      </c>
      <c r="P449" s="69" t="s">
        <v>119</v>
      </c>
      <c r="Q449" s="69"/>
      <c r="R449" s="70" t="s">
        <v>1108</v>
      </c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/>
      <c r="AO449" s="70"/>
      <c r="AP449" s="70"/>
      <c r="AQ449" s="70"/>
      <c r="AR449" s="70"/>
      <c r="AS449" s="70"/>
      <c r="AT449" s="70"/>
      <c r="AU449" s="70"/>
      <c r="AV449" s="70"/>
      <c r="AW449" s="70"/>
      <c r="AX449" s="70"/>
      <c r="AY449" s="70"/>
      <c r="AZ449" s="70"/>
      <c r="BA449" s="70"/>
      <c r="BB449" s="155" t="str">
        <f t="shared" si="208"/>
        <v/>
      </c>
      <c r="BC449" s="156"/>
      <c r="BD449" s="157" t="str">
        <f t="shared" si="209"/>
        <v/>
      </c>
      <c r="BE449" s="155" t="str">
        <f t="shared" si="210"/>
        <v/>
      </c>
      <c r="BF449" s="157" t="str">
        <f t="shared" si="211"/>
        <v/>
      </c>
      <c r="BG449" s="155" t="str">
        <f t="shared" si="212"/>
        <v/>
      </c>
      <c r="BH449" s="155"/>
      <c r="BI449" s="157" t="str">
        <f t="shared" si="237"/>
        <v/>
      </c>
      <c r="BJ449" s="157"/>
      <c r="BK449" s="157"/>
      <c r="BL449" s="157"/>
      <c r="BM449" s="161" t="s">
        <v>1108</v>
      </c>
      <c r="BN449" s="162" t="str">
        <f t="shared" si="213"/>
        <v/>
      </c>
      <c r="BO449" s="163">
        <f t="shared" si="214"/>
        <v>0</v>
      </c>
      <c r="BP449" s="166" t="str">
        <f t="shared" si="215"/>
        <v xml:space="preserve"> </v>
      </c>
      <c r="BQ449" s="171" t="s">
        <v>1108</v>
      </c>
      <c r="BR449" s="166"/>
      <c r="BS449" s="167" t="str">
        <f t="shared" si="216"/>
        <v xml:space="preserve"> </v>
      </c>
      <c r="BT449" s="168" t="str">
        <f t="shared" si="217"/>
        <v/>
      </c>
      <c r="BU449" s="168" t="str">
        <f t="shared" si="204"/>
        <v/>
      </c>
      <c r="BV449" s="168" t="str">
        <f t="shared" si="205"/>
        <v/>
      </c>
      <c r="BW449" s="185" t="str">
        <f t="shared" si="206"/>
        <v/>
      </c>
      <c r="BX449" s="171" t="s">
        <v>1108</v>
      </c>
      <c r="BY449" s="157"/>
      <c r="BZ449" s="186">
        <v>0</v>
      </c>
      <c r="CA449" s="186" t="s">
        <v>1108</v>
      </c>
      <c r="CB449" s="157"/>
      <c r="CC449" s="186" t="s">
        <v>1108</v>
      </c>
      <c r="CD449" s="171">
        <f t="shared" si="218"/>
        <v>0</v>
      </c>
      <c r="CE449" s="157" t="str">
        <f t="shared" si="219"/>
        <v/>
      </c>
      <c r="CF449" s="171">
        <f t="shared" si="220"/>
        <v>0</v>
      </c>
      <c r="CG449" s="173" t="s">
        <v>1108</v>
      </c>
      <c r="CH449" s="173" t="s">
        <v>1108</v>
      </c>
      <c r="CI449" s="173" t="s">
        <v>1108</v>
      </c>
      <c r="CJ449" s="173"/>
      <c r="CK449" s="173" t="s">
        <v>1108</v>
      </c>
      <c r="CL449" s="173" t="s">
        <v>1108</v>
      </c>
      <c r="CM449" s="173" t="str">
        <f t="shared" si="199"/>
        <v/>
      </c>
      <c r="CN449" s="173">
        <f t="shared" si="234"/>
        <v>0</v>
      </c>
      <c r="CO449" s="173">
        <f t="shared" si="207"/>
        <v>0</v>
      </c>
      <c r="CP449" s="187" t="str">
        <f t="shared" si="222"/>
        <v/>
      </c>
      <c r="CQ449" s="173" t="str">
        <f t="shared" si="235"/>
        <v xml:space="preserve"> </v>
      </c>
      <c r="CR449" s="173"/>
      <c r="CS449" s="175">
        <f t="shared" si="223"/>
        <v>0</v>
      </c>
      <c r="CT449" s="173" t="str">
        <f t="shared" si="224"/>
        <v/>
      </c>
      <c r="CU449" s="173">
        <f t="shared" si="225"/>
        <v>0</v>
      </c>
      <c r="CV449" s="173" t="str">
        <f t="shared" si="226"/>
        <v/>
      </c>
      <c r="CW449" s="173" t="s">
        <v>1108</v>
      </c>
      <c r="CX449" s="173" t="str">
        <f t="shared" si="227"/>
        <v/>
      </c>
      <c r="CY449" s="176" t="str">
        <f t="shared" si="228"/>
        <v/>
      </c>
      <c r="CZ449" s="181" t="str">
        <f t="shared" si="236"/>
        <v/>
      </c>
      <c r="DA449" s="182" t="str">
        <f t="shared" si="201"/>
        <v/>
      </c>
      <c r="DB449" s="183" t="str">
        <f t="shared" si="202"/>
        <v/>
      </c>
      <c r="DF449" s="180">
        <f t="shared" si="233"/>
        <v>0</v>
      </c>
    </row>
    <row r="450" spans="1:110" ht="15.75" hidden="1" thickBot="1">
      <c r="A450" s="73" t="s">
        <v>1108</v>
      </c>
      <c r="B450" s="60"/>
      <c r="C450" s="61" t="s">
        <v>1108</v>
      </c>
      <c r="D450" s="62" t="s">
        <v>1108</v>
      </c>
      <c r="E450" s="64" t="s">
        <v>119</v>
      </c>
      <c r="F450" s="65" t="s">
        <v>1108</v>
      </c>
      <c r="G450" s="66"/>
      <c r="H450" s="66" t="s">
        <v>119</v>
      </c>
      <c r="I450" s="67" t="s">
        <v>119</v>
      </c>
      <c r="J450" s="67" t="s">
        <v>119</v>
      </c>
      <c r="K450" s="67" t="s">
        <v>119</v>
      </c>
      <c r="L450" s="67" t="s">
        <v>119</v>
      </c>
      <c r="M450" s="67" t="s">
        <v>119</v>
      </c>
      <c r="N450" s="67"/>
      <c r="O450" s="68" t="s">
        <v>119</v>
      </c>
      <c r="P450" s="69" t="s">
        <v>119</v>
      </c>
      <c r="Q450" s="69"/>
      <c r="R450" s="70" t="s">
        <v>1108</v>
      </c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/>
      <c r="AO450" s="70"/>
      <c r="AP450" s="70"/>
      <c r="AQ450" s="70"/>
      <c r="AR450" s="70"/>
      <c r="AS450" s="70"/>
      <c r="AT450" s="70"/>
      <c r="AU450" s="70"/>
      <c r="AV450" s="70"/>
      <c r="AW450" s="70"/>
      <c r="AX450" s="70"/>
      <c r="AY450" s="70"/>
      <c r="AZ450" s="70"/>
      <c r="BA450" s="70"/>
      <c r="BB450" s="155" t="str">
        <f t="shared" si="208"/>
        <v/>
      </c>
      <c r="BC450" s="156"/>
      <c r="BD450" s="157" t="str">
        <f t="shared" si="209"/>
        <v/>
      </c>
      <c r="BE450" s="155" t="str">
        <f t="shared" si="210"/>
        <v/>
      </c>
      <c r="BF450" s="157" t="str">
        <f t="shared" si="211"/>
        <v/>
      </c>
      <c r="BG450" s="155" t="str">
        <f t="shared" si="212"/>
        <v/>
      </c>
      <c r="BH450" s="155"/>
      <c r="BI450" s="157" t="str">
        <f t="shared" si="237"/>
        <v/>
      </c>
      <c r="BJ450" s="157"/>
      <c r="BK450" s="157"/>
      <c r="BL450" s="157"/>
      <c r="BM450" s="161" t="s">
        <v>1108</v>
      </c>
      <c r="BN450" s="162" t="str">
        <f t="shared" si="213"/>
        <v/>
      </c>
      <c r="BO450" s="163">
        <f t="shared" si="214"/>
        <v>0</v>
      </c>
      <c r="BP450" s="166" t="str">
        <f t="shared" si="215"/>
        <v xml:space="preserve"> </v>
      </c>
      <c r="BQ450" s="171" t="s">
        <v>1108</v>
      </c>
      <c r="BR450" s="166"/>
      <c r="BS450" s="167" t="str">
        <f t="shared" si="216"/>
        <v xml:space="preserve"> </v>
      </c>
      <c r="BT450" s="168" t="str">
        <f t="shared" si="217"/>
        <v/>
      </c>
      <c r="BU450" s="168" t="str">
        <f t="shared" si="204"/>
        <v/>
      </c>
      <c r="BV450" s="168" t="str">
        <f t="shared" si="205"/>
        <v/>
      </c>
      <c r="BW450" s="185" t="str">
        <f t="shared" si="206"/>
        <v/>
      </c>
      <c r="BX450" s="171" t="s">
        <v>1108</v>
      </c>
      <c r="BY450" s="157"/>
      <c r="BZ450" s="186">
        <v>0</v>
      </c>
      <c r="CA450" s="186" t="s">
        <v>1108</v>
      </c>
      <c r="CB450" s="157"/>
      <c r="CC450" s="186" t="s">
        <v>1108</v>
      </c>
      <c r="CD450" s="171">
        <f t="shared" si="218"/>
        <v>0</v>
      </c>
      <c r="CE450" s="157" t="str">
        <f t="shared" si="219"/>
        <v/>
      </c>
      <c r="CF450" s="171">
        <f t="shared" si="220"/>
        <v>0</v>
      </c>
      <c r="CG450" s="173" t="s">
        <v>1108</v>
      </c>
      <c r="CH450" s="173" t="s">
        <v>1108</v>
      </c>
      <c r="CI450" s="173" t="s">
        <v>1108</v>
      </c>
      <c r="CJ450" s="173"/>
      <c r="CK450" s="173" t="s">
        <v>1108</v>
      </c>
      <c r="CL450" s="173" t="s">
        <v>1108</v>
      </c>
      <c r="CM450" s="173" t="str">
        <f t="shared" si="199"/>
        <v/>
      </c>
      <c r="CN450" s="173">
        <f t="shared" si="234"/>
        <v>0</v>
      </c>
      <c r="CO450" s="173">
        <f t="shared" si="207"/>
        <v>0</v>
      </c>
      <c r="CP450" s="187" t="str">
        <f t="shared" si="222"/>
        <v/>
      </c>
      <c r="CQ450" s="173" t="str">
        <f t="shared" si="235"/>
        <v xml:space="preserve"> </v>
      </c>
      <c r="CR450" s="173"/>
      <c r="CS450" s="175">
        <f t="shared" si="223"/>
        <v>0</v>
      </c>
      <c r="CT450" s="173" t="str">
        <f t="shared" si="224"/>
        <v/>
      </c>
      <c r="CU450" s="173">
        <f t="shared" si="225"/>
        <v>0</v>
      </c>
      <c r="CV450" s="173" t="str">
        <f t="shared" si="226"/>
        <v/>
      </c>
      <c r="CW450" s="173" t="s">
        <v>1108</v>
      </c>
      <c r="CX450" s="173" t="str">
        <f t="shared" si="227"/>
        <v/>
      </c>
      <c r="CY450" s="176" t="str">
        <f t="shared" si="228"/>
        <v/>
      </c>
      <c r="CZ450" s="181" t="str">
        <f t="shared" si="236"/>
        <v/>
      </c>
      <c r="DA450" s="182" t="str">
        <f t="shared" si="201"/>
        <v/>
      </c>
      <c r="DB450" s="183" t="str">
        <f t="shared" si="202"/>
        <v/>
      </c>
      <c r="DF450" s="180">
        <f t="shared" si="233"/>
        <v>0</v>
      </c>
    </row>
    <row r="451" spans="1:110" ht="15.75" hidden="1" thickBot="1">
      <c r="A451" s="73" t="s">
        <v>1108</v>
      </c>
      <c r="B451" s="60"/>
      <c r="C451" s="61" t="s">
        <v>1108</v>
      </c>
      <c r="D451" s="62" t="s">
        <v>1108</v>
      </c>
      <c r="E451" s="64" t="s">
        <v>119</v>
      </c>
      <c r="F451" s="65" t="s">
        <v>1108</v>
      </c>
      <c r="G451" s="66"/>
      <c r="H451" s="66" t="s">
        <v>119</v>
      </c>
      <c r="I451" s="67" t="s">
        <v>119</v>
      </c>
      <c r="J451" s="67" t="s">
        <v>119</v>
      </c>
      <c r="K451" s="67" t="s">
        <v>119</v>
      </c>
      <c r="L451" s="67" t="s">
        <v>119</v>
      </c>
      <c r="M451" s="67" t="s">
        <v>119</v>
      </c>
      <c r="N451" s="67"/>
      <c r="O451" s="68" t="s">
        <v>119</v>
      </c>
      <c r="P451" s="69" t="s">
        <v>119</v>
      </c>
      <c r="Q451" s="69"/>
      <c r="R451" s="70" t="s">
        <v>1108</v>
      </c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/>
      <c r="AO451" s="70"/>
      <c r="AP451" s="70"/>
      <c r="AQ451" s="70"/>
      <c r="AR451" s="70"/>
      <c r="AS451" s="70"/>
      <c r="AT451" s="70"/>
      <c r="AU451" s="70"/>
      <c r="AV451" s="70"/>
      <c r="AW451" s="70"/>
      <c r="AX451" s="70"/>
      <c r="AY451" s="70"/>
      <c r="AZ451" s="70"/>
      <c r="BA451" s="70"/>
      <c r="BB451" s="155" t="str">
        <f t="shared" si="208"/>
        <v/>
      </c>
      <c r="BC451" s="156"/>
      <c r="BD451" s="157" t="str">
        <f t="shared" si="209"/>
        <v/>
      </c>
      <c r="BE451" s="155" t="str">
        <f t="shared" si="210"/>
        <v/>
      </c>
      <c r="BF451" s="157" t="str">
        <f t="shared" si="211"/>
        <v/>
      </c>
      <c r="BG451" s="155" t="str">
        <f t="shared" si="212"/>
        <v/>
      </c>
      <c r="BH451" s="155"/>
      <c r="BI451" s="157" t="str">
        <f t="shared" si="237"/>
        <v/>
      </c>
      <c r="BJ451" s="157"/>
      <c r="BK451" s="157"/>
      <c r="BL451" s="157"/>
      <c r="BM451" s="161" t="s">
        <v>1108</v>
      </c>
      <c r="BN451" s="162" t="str">
        <f t="shared" si="213"/>
        <v/>
      </c>
      <c r="BO451" s="163">
        <f t="shared" si="214"/>
        <v>0</v>
      </c>
      <c r="BP451" s="166" t="str">
        <f t="shared" si="215"/>
        <v xml:space="preserve"> </v>
      </c>
      <c r="BQ451" s="171" t="s">
        <v>1108</v>
      </c>
      <c r="BR451" s="166"/>
      <c r="BS451" s="167" t="str">
        <f t="shared" si="216"/>
        <v xml:space="preserve"> </v>
      </c>
      <c r="BT451" s="168" t="str">
        <f t="shared" si="217"/>
        <v/>
      </c>
      <c r="BU451" s="168" t="str">
        <f t="shared" si="204"/>
        <v/>
      </c>
      <c r="BV451" s="168" t="str">
        <f t="shared" si="205"/>
        <v/>
      </c>
      <c r="BW451" s="185" t="str">
        <f t="shared" si="206"/>
        <v/>
      </c>
      <c r="BX451" s="171" t="s">
        <v>1108</v>
      </c>
      <c r="BY451" s="157"/>
      <c r="BZ451" s="186">
        <v>0</v>
      </c>
      <c r="CA451" s="186" t="s">
        <v>1108</v>
      </c>
      <c r="CB451" s="157"/>
      <c r="CC451" s="186" t="s">
        <v>1108</v>
      </c>
      <c r="CD451" s="171">
        <f t="shared" si="218"/>
        <v>0</v>
      </c>
      <c r="CE451" s="157" t="str">
        <f t="shared" si="219"/>
        <v/>
      </c>
      <c r="CF451" s="171">
        <f t="shared" si="220"/>
        <v>0</v>
      </c>
      <c r="CG451" s="173" t="s">
        <v>1108</v>
      </c>
      <c r="CH451" s="173" t="s">
        <v>1108</v>
      </c>
      <c r="CI451" s="173" t="s">
        <v>1108</v>
      </c>
      <c r="CJ451" s="173"/>
      <c r="CK451" s="173" t="s">
        <v>1108</v>
      </c>
      <c r="CL451" s="173" t="s">
        <v>1108</v>
      </c>
      <c r="CM451" s="173" t="str">
        <f t="shared" si="199"/>
        <v/>
      </c>
      <c r="CN451" s="173">
        <f t="shared" si="234"/>
        <v>0</v>
      </c>
      <c r="CO451" s="173">
        <f t="shared" si="207"/>
        <v>0</v>
      </c>
      <c r="CP451" s="187" t="str">
        <f t="shared" si="222"/>
        <v/>
      </c>
      <c r="CQ451" s="173" t="str">
        <f t="shared" si="235"/>
        <v xml:space="preserve"> </v>
      </c>
      <c r="CR451" s="173"/>
      <c r="CS451" s="175">
        <f t="shared" si="223"/>
        <v>0</v>
      </c>
      <c r="CT451" s="173" t="str">
        <f t="shared" si="224"/>
        <v/>
      </c>
      <c r="CU451" s="173">
        <f t="shared" si="225"/>
        <v>0</v>
      </c>
      <c r="CV451" s="173" t="str">
        <f t="shared" si="226"/>
        <v/>
      </c>
      <c r="CW451" s="173" t="s">
        <v>1108</v>
      </c>
      <c r="CX451" s="173" t="str">
        <f t="shared" si="227"/>
        <v/>
      </c>
      <c r="CY451" s="176" t="str">
        <f t="shared" si="228"/>
        <v/>
      </c>
      <c r="CZ451" s="181" t="str">
        <f t="shared" si="236"/>
        <v/>
      </c>
      <c r="DA451" s="182" t="str">
        <f t="shared" si="201"/>
        <v/>
      </c>
      <c r="DB451" s="183" t="str">
        <f t="shared" si="202"/>
        <v/>
      </c>
      <c r="DF451" s="180">
        <f t="shared" si="233"/>
        <v>0</v>
      </c>
    </row>
    <row r="452" spans="1:110" ht="15.75" hidden="1" thickBot="1">
      <c r="A452" s="73" t="s">
        <v>1108</v>
      </c>
      <c r="B452" s="60"/>
      <c r="C452" s="61" t="s">
        <v>1108</v>
      </c>
      <c r="D452" s="62" t="s">
        <v>1108</v>
      </c>
      <c r="E452" s="64" t="s">
        <v>119</v>
      </c>
      <c r="F452" s="65" t="s">
        <v>1108</v>
      </c>
      <c r="G452" s="66"/>
      <c r="H452" s="66" t="s">
        <v>119</v>
      </c>
      <c r="I452" s="67" t="s">
        <v>119</v>
      </c>
      <c r="J452" s="67" t="s">
        <v>119</v>
      </c>
      <c r="K452" s="67" t="s">
        <v>119</v>
      </c>
      <c r="L452" s="67" t="s">
        <v>119</v>
      </c>
      <c r="M452" s="67" t="s">
        <v>119</v>
      </c>
      <c r="N452" s="67"/>
      <c r="O452" s="68" t="s">
        <v>119</v>
      </c>
      <c r="P452" s="69" t="s">
        <v>119</v>
      </c>
      <c r="Q452" s="69"/>
      <c r="R452" s="70" t="s">
        <v>1108</v>
      </c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/>
      <c r="AO452" s="70"/>
      <c r="AP452" s="70"/>
      <c r="AQ452" s="70"/>
      <c r="AR452" s="70"/>
      <c r="AS452" s="70"/>
      <c r="AT452" s="70"/>
      <c r="AU452" s="70"/>
      <c r="AV452" s="70"/>
      <c r="AW452" s="70"/>
      <c r="AX452" s="70"/>
      <c r="AY452" s="70"/>
      <c r="AZ452" s="70"/>
      <c r="BA452" s="70"/>
      <c r="BB452" s="155" t="str">
        <f t="shared" si="208"/>
        <v/>
      </c>
      <c r="BC452" s="156"/>
      <c r="BD452" s="157" t="str">
        <f t="shared" si="209"/>
        <v/>
      </c>
      <c r="BE452" s="155" t="str">
        <f t="shared" si="210"/>
        <v/>
      </c>
      <c r="BF452" s="157" t="str">
        <f t="shared" si="211"/>
        <v/>
      </c>
      <c r="BG452" s="155" t="str">
        <f t="shared" si="212"/>
        <v/>
      </c>
      <c r="BH452" s="155"/>
      <c r="BI452" s="157" t="str">
        <f t="shared" si="237"/>
        <v/>
      </c>
      <c r="BJ452" s="157"/>
      <c r="BK452" s="157"/>
      <c r="BL452" s="157"/>
      <c r="BM452" s="161" t="s">
        <v>1108</v>
      </c>
      <c r="BN452" s="162" t="str">
        <f t="shared" si="213"/>
        <v/>
      </c>
      <c r="BO452" s="163">
        <f t="shared" si="214"/>
        <v>0</v>
      </c>
      <c r="BP452" s="166" t="str">
        <f t="shared" si="215"/>
        <v xml:space="preserve"> </v>
      </c>
      <c r="BQ452" s="171" t="s">
        <v>1108</v>
      </c>
      <c r="BR452" s="166"/>
      <c r="BS452" s="167" t="str">
        <f t="shared" si="216"/>
        <v xml:space="preserve"> </v>
      </c>
      <c r="BT452" s="168" t="str">
        <f t="shared" si="217"/>
        <v/>
      </c>
      <c r="BU452" s="168" t="str">
        <f t="shared" si="204"/>
        <v/>
      </c>
      <c r="BV452" s="168" t="str">
        <f t="shared" si="205"/>
        <v/>
      </c>
      <c r="BW452" s="185" t="str">
        <f t="shared" si="206"/>
        <v/>
      </c>
      <c r="BX452" s="171" t="s">
        <v>1108</v>
      </c>
      <c r="BY452" s="157"/>
      <c r="BZ452" s="186">
        <v>0</v>
      </c>
      <c r="CA452" s="186" t="s">
        <v>1108</v>
      </c>
      <c r="CB452" s="157"/>
      <c r="CC452" s="186" t="s">
        <v>1108</v>
      </c>
      <c r="CD452" s="171">
        <f t="shared" si="218"/>
        <v>0</v>
      </c>
      <c r="CE452" s="157" t="str">
        <f t="shared" si="219"/>
        <v/>
      </c>
      <c r="CF452" s="171">
        <f t="shared" si="220"/>
        <v>0</v>
      </c>
      <c r="CG452" s="173" t="s">
        <v>1108</v>
      </c>
      <c r="CH452" s="173" t="s">
        <v>1108</v>
      </c>
      <c r="CI452" s="173" t="s">
        <v>1108</v>
      </c>
      <c r="CJ452" s="173"/>
      <c r="CK452" s="173" t="s">
        <v>1108</v>
      </c>
      <c r="CL452" s="173" t="s">
        <v>1108</v>
      </c>
      <c r="CM452" s="173" t="str">
        <f t="shared" si="199"/>
        <v/>
      </c>
      <c r="CN452" s="173">
        <f t="shared" si="234"/>
        <v>0</v>
      </c>
      <c r="CO452" s="173">
        <f t="shared" si="207"/>
        <v>0</v>
      </c>
      <c r="CP452" s="187" t="str">
        <f t="shared" si="222"/>
        <v/>
      </c>
      <c r="CQ452" s="173" t="str">
        <f t="shared" si="235"/>
        <v xml:space="preserve"> </v>
      </c>
      <c r="CR452" s="173"/>
      <c r="CS452" s="175">
        <f t="shared" si="223"/>
        <v>0</v>
      </c>
      <c r="CT452" s="173" t="str">
        <f t="shared" si="224"/>
        <v/>
      </c>
      <c r="CU452" s="173">
        <f t="shared" si="225"/>
        <v>0</v>
      </c>
      <c r="CV452" s="173" t="str">
        <f t="shared" si="226"/>
        <v/>
      </c>
      <c r="CW452" s="173" t="s">
        <v>1108</v>
      </c>
      <c r="CX452" s="173" t="str">
        <f t="shared" si="227"/>
        <v/>
      </c>
      <c r="CY452" s="176" t="str">
        <f t="shared" si="228"/>
        <v/>
      </c>
      <c r="CZ452" s="181" t="str">
        <f t="shared" si="236"/>
        <v/>
      </c>
      <c r="DA452" s="182" t="str">
        <f t="shared" si="201"/>
        <v/>
      </c>
      <c r="DB452" s="183" t="str">
        <f t="shared" si="202"/>
        <v/>
      </c>
      <c r="DF452" s="180">
        <f t="shared" si="233"/>
        <v>0</v>
      </c>
    </row>
    <row r="453" spans="1:110" ht="15.75" hidden="1" thickBot="1">
      <c r="A453" s="73" t="s">
        <v>1108</v>
      </c>
      <c r="B453" s="60"/>
      <c r="C453" s="61" t="s">
        <v>1108</v>
      </c>
      <c r="D453" s="62" t="s">
        <v>1108</v>
      </c>
      <c r="E453" s="64" t="s">
        <v>119</v>
      </c>
      <c r="F453" s="65" t="s">
        <v>1108</v>
      </c>
      <c r="G453" s="66"/>
      <c r="H453" s="66" t="s">
        <v>119</v>
      </c>
      <c r="I453" s="67" t="s">
        <v>119</v>
      </c>
      <c r="J453" s="67" t="s">
        <v>119</v>
      </c>
      <c r="K453" s="67" t="s">
        <v>119</v>
      </c>
      <c r="L453" s="67" t="s">
        <v>119</v>
      </c>
      <c r="M453" s="67" t="s">
        <v>119</v>
      </c>
      <c r="N453" s="67"/>
      <c r="O453" s="68" t="s">
        <v>119</v>
      </c>
      <c r="P453" s="69" t="s">
        <v>119</v>
      </c>
      <c r="Q453" s="69"/>
      <c r="R453" s="70" t="s">
        <v>1108</v>
      </c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/>
      <c r="AO453" s="70"/>
      <c r="AP453" s="70"/>
      <c r="AQ453" s="70"/>
      <c r="AR453" s="70"/>
      <c r="AS453" s="70"/>
      <c r="AT453" s="70"/>
      <c r="AU453" s="70"/>
      <c r="AV453" s="70"/>
      <c r="AW453" s="70"/>
      <c r="AX453" s="70"/>
      <c r="AY453" s="70"/>
      <c r="AZ453" s="70"/>
      <c r="BA453" s="70"/>
      <c r="BB453" s="155" t="str">
        <f t="shared" si="208"/>
        <v/>
      </c>
      <c r="BC453" s="156"/>
      <c r="BD453" s="157" t="str">
        <f t="shared" si="209"/>
        <v/>
      </c>
      <c r="BE453" s="155" t="str">
        <f t="shared" si="210"/>
        <v/>
      </c>
      <c r="BF453" s="157" t="str">
        <f t="shared" si="211"/>
        <v/>
      </c>
      <c r="BG453" s="155" t="str">
        <f t="shared" si="212"/>
        <v/>
      </c>
      <c r="BH453" s="155"/>
      <c r="BI453" s="157" t="str">
        <f t="shared" si="237"/>
        <v/>
      </c>
      <c r="BJ453" s="157"/>
      <c r="BK453" s="157"/>
      <c r="BL453" s="157"/>
      <c r="BM453" s="161" t="s">
        <v>1108</v>
      </c>
      <c r="BN453" s="162" t="str">
        <f t="shared" si="213"/>
        <v/>
      </c>
      <c r="BO453" s="163">
        <f t="shared" si="214"/>
        <v>0</v>
      </c>
      <c r="BP453" s="166" t="str">
        <f t="shared" si="215"/>
        <v xml:space="preserve"> </v>
      </c>
      <c r="BQ453" s="171" t="s">
        <v>1108</v>
      </c>
      <c r="BR453" s="166"/>
      <c r="BS453" s="167" t="str">
        <f t="shared" si="216"/>
        <v xml:space="preserve"> </v>
      </c>
      <c r="BT453" s="168" t="str">
        <f t="shared" si="217"/>
        <v/>
      </c>
      <c r="BU453" s="168" t="str">
        <f t="shared" si="204"/>
        <v/>
      </c>
      <c r="BV453" s="168" t="str">
        <f t="shared" si="205"/>
        <v/>
      </c>
      <c r="BW453" s="185" t="str">
        <f t="shared" si="206"/>
        <v/>
      </c>
      <c r="BX453" s="171" t="s">
        <v>1108</v>
      </c>
      <c r="BY453" s="157"/>
      <c r="BZ453" s="186">
        <v>0</v>
      </c>
      <c r="CA453" s="186" t="s">
        <v>1108</v>
      </c>
      <c r="CB453" s="157"/>
      <c r="CC453" s="186" t="s">
        <v>1108</v>
      </c>
      <c r="CD453" s="171">
        <f t="shared" si="218"/>
        <v>0</v>
      </c>
      <c r="CE453" s="157" t="str">
        <f t="shared" si="219"/>
        <v/>
      </c>
      <c r="CF453" s="171">
        <f t="shared" si="220"/>
        <v>0</v>
      </c>
      <c r="CG453" s="173" t="s">
        <v>1108</v>
      </c>
      <c r="CH453" s="173" t="s">
        <v>1108</v>
      </c>
      <c r="CI453" s="173" t="s">
        <v>1108</v>
      </c>
      <c r="CJ453" s="173"/>
      <c r="CK453" s="173" t="s">
        <v>1108</v>
      </c>
      <c r="CL453" s="173" t="s">
        <v>1108</v>
      </c>
      <c r="CM453" s="173" t="str">
        <f t="shared" si="199"/>
        <v/>
      </c>
      <c r="CN453" s="173">
        <f t="shared" si="234"/>
        <v>0</v>
      </c>
      <c r="CO453" s="173">
        <f t="shared" si="207"/>
        <v>0</v>
      </c>
      <c r="CP453" s="187" t="str">
        <f t="shared" si="222"/>
        <v/>
      </c>
      <c r="CQ453" s="173" t="str">
        <f t="shared" si="235"/>
        <v xml:space="preserve"> </v>
      </c>
      <c r="CR453" s="173"/>
      <c r="CS453" s="175">
        <f t="shared" si="223"/>
        <v>0</v>
      </c>
      <c r="CT453" s="173" t="str">
        <f t="shared" si="224"/>
        <v/>
      </c>
      <c r="CU453" s="173">
        <f t="shared" si="225"/>
        <v>0</v>
      </c>
      <c r="CV453" s="173" t="str">
        <f t="shared" si="226"/>
        <v/>
      </c>
      <c r="CW453" s="173" t="s">
        <v>1108</v>
      </c>
      <c r="CX453" s="173" t="str">
        <f t="shared" si="227"/>
        <v/>
      </c>
      <c r="CY453" s="176" t="str">
        <f t="shared" si="228"/>
        <v/>
      </c>
      <c r="CZ453" s="181" t="str">
        <f t="shared" si="236"/>
        <v/>
      </c>
      <c r="DA453" s="182" t="str">
        <f t="shared" si="201"/>
        <v/>
      </c>
      <c r="DB453" s="183" t="str">
        <f t="shared" si="202"/>
        <v/>
      </c>
      <c r="DF453" s="180">
        <f t="shared" si="233"/>
        <v>0</v>
      </c>
    </row>
    <row r="454" spans="1:110" ht="15.75" hidden="1" thickBot="1">
      <c r="A454" s="73" t="s">
        <v>1108</v>
      </c>
      <c r="B454" s="60"/>
      <c r="C454" s="61" t="s">
        <v>1108</v>
      </c>
      <c r="D454" s="62" t="s">
        <v>1108</v>
      </c>
      <c r="E454" s="64" t="s">
        <v>119</v>
      </c>
      <c r="F454" s="65" t="s">
        <v>1108</v>
      </c>
      <c r="G454" s="66"/>
      <c r="H454" s="66" t="s">
        <v>119</v>
      </c>
      <c r="I454" s="67" t="s">
        <v>119</v>
      </c>
      <c r="J454" s="67" t="s">
        <v>119</v>
      </c>
      <c r="K454" s="67" t="s">
        <v>119</v>
      </c>
      <c r="L454" s="67" t="s">
        <v>119</v>
      </c>
      <c r="M454" s="67" t="s">
        <v>119</v>
      </c>
      <c r="N454" s="67"/>
      <c r="O454" s="68" t="s">
        <v>119</v>
      </c>
      <c r="P454" s="69" t="s">
        <v>119</v>
      </c>
      <c r="Q454" s="69"/>
      <c r="R454" s="70" t="s">
        <v>1108</v>
      </c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/>
      <c r="AO454" s="70"/>
      <c r="AP454" s="70"/>
      <c r="AQ454" s="70"/>
      <c r="AR454" s="70"/>
      <c r="AS454" s="70"/>
      <c r="AT454" s="70"/>
      <c r="AU454" s="70"/>
      <c r="AV454" s="70"/>
      <c r="AW454" s="70"/>
      <c r="AX454" s="70"/>
      <c r="AY454" s="70"/>
      <c r="AZ454" s="70"/>
      <c r="BA454" s="70"/>
      <c r="BB454" s="155" t="str">
        <f t="shared" si="208"/>
        <v/>
      </c>
      <c r="BC454" s="156"/>
      <c r="BD454" s="157" t="str">
        <f t="shared" si="209"/>
        <v/>
      </c>
      <c r="BE454" s="155" t="str">
        <f t="shared" si="210"/>
        <v/>
      </c>
      <c r="BF454" s="157" t="str">
        <f t="shared" si="211"/>
        <v/>
      </c>
      <c r="BG454" s="155" t="str">
        <f t="shared" si="212"/>
        <v/>
      </c>
      <c r="BH454" s="155"/>
      <c r="BI454" s="157" t="str">
        <f t="shared" si="237"/>
        <v/>
      </c>
      <c r="BJ454" s="157"/>
      <c r="BK454" s="157"/>
      <c r="BL454" s="157"/>
      <c r="BM454" s="161" t="s">
        <v>1108</v>
      </c>
      <c r="BN454" s="162" t="str">
        <f t="shared" si="213"/>
        <v/>
      </c>
      <c r="BO454" s="163">
        <f t="shared" si="214"/>
        <v>0</v>
      </c>
      <c r="BP454" s="166" t="str">
        <f t="shared" si="215"/>
        <v xml:space="preserve"> </v>
      </c>
      <c r="BQ454" s="171" t="s">
        <v>1108</v>
      </c>
      <c r="BR454" s="166"/>
      <c r="BS454" s="167" t="str">
        <f t="shared" si="216"/>
        <v xml:space="preserve"> </v>
      </c>
      <c r="BT454" s="168" t="str">
        <f t="shared" si="217"/>
        <v/>
      </c>
      <c r="BU454" s="168" t="str">
        <f t="shared" si="204"/>
        <v/>
      </c>
      <c r="BV454" s="168" t="str">
        <f t="shared" si="205"/>
        <v/>
      </c>
      <c r="BW454" s="185" t="str">
        <f t="shared" si="206"/>
        <v/>
      </c>
      <c r="BX454" s="171" t="s">
        <v>1108</v>
      </c>
      <c r="BY454" s="157"/>
      <c r="BZ454" s="186">
        <v>0</v>
      </c>
      <c r="CA454" s="186" t="s">
        <v>1108</v>
      </c>
      <c r="CB454" s="157"/>
      <c r="CC454" s="186" t="s">
        <v>1108</v>
      </c>
      <c r="CD454" s="171">
        <f t="shared" si="218"/>
        <v>0</v>
      </c>
      <c r="CE454" s="157" t="str">
        <f t="shared" si="219"/>
        <v/>
      </c>
      <c r="CF454" s="171">
        <f t="shared" si="220"/>
        <v>0</v>
      </c>
      <c r="CG454" s="173" t="s">
        <v>1108</v>
      </c>
      <c r="CH454" s="173" t="s">
        <v>1108</v>
      </c>
      <c r="CI454" s="173" t="s">
        <v>1108</v>
      </c>
      <c r="CJ454" s="173"/>
      <c r="CK454" s="173" t="s">
        <v>1108</v>
      </c>
      <c r="CL454" s="173" t="s">
        <v>1108</v>
      </c>
      <c r="CM454" s="173" t="str">
        <f t="shared" si="199"/>
        <v/>
      </c>
      <c r="CN454" s="173">
        <f t="shared" si="234"/>
        <v>0</v>
      </c>
      <c r="CO454" s="173">
        <f t="shared" si="207"/>
        <v>0</v>
      </c>
      <c r="CP454" s="187" t="str">
        <f t="shared" si="222"/>
        <v/>
      </c>
      <c r="CQ454" s="173" t="str">
        <f t="shared" si="235"/>
        <v xml:space="preserve"> </v>
      </c>
      <c r="CR454" s="173"/>
      <c r="CS454" s="175">
        <f t="shared" si="223"/>
        <v>0</v>
      </c>
      <c r="CT454" s="173" t="str">
        <f t="shared" si="224"/>
        <v/>
      </c>
      <c r="CU454" s="173">
        <f t="shared" si="225"/>
        <v>0</v>
      </c>
      <c r="CV454" s="173" t="str">
        <f t="shared" si="226"/>
        <v/>
      </c>
      <c r="CW454" s="173" t="s">
        <v>1108</v>
      </c>
      <c r="CX454" s="173" t="str">
        <f t="shared" si="227"/>
        <v/>
      </c>
      <c r="CY454" s="176" t="str">
        <f t="shared" si="228"/>
        <v/>
      </c>
      <c r="CZ454" s="181" t="str">
        <f t="shared" si="236"/>
        <v/>
      </c>
      <c r="DA454" s="182" t="str">
        <f t="shared" si="201"/>
        <v/>
      </c>
      <c r="DB454" s="183" t="str">
        <f t="shared" si="202"/>
        <v/>
      </c>
      <c r="DF454" s="180">
        <f t="shared" si="233"/>
        <v>0</v>
      </c>
    </row>
    <row r="455" spans="1:110" ht="15.75" hidden="1" thickBot="1">
      <c r="A455" s="73" t="s">
        <v>1108</v>
      </c>
      <c r="B455" s="60"/>
      <c r="C455" s="61" t="s">
        <v>1108</v>
      </c>
      <c r="D455" s="62" t="s">
        <v>1108</v>
      </c>
      <c r="E455" s="64" t="s">
        <v>119</v>
      </c>
      <c r="F455" s="65" t="s">
        <v>1108</v>
      </c>
      <c r="G455" s="66"/>
      <c r="H455" s="66" t="s">
        <v>119</v>
      </c>
      <c r="I455" s="67" t="s">
        <v>119</v>
      </c>
      <c r="J455" s="67" t="s">
        <v>119</v>
      </c>
      <c r="K455" s="67" t="s">
        <v>119</v>
      </c>
      <c r="L455" s="67" t="s">
        <v>119</v>
      </c>
      <c r="M455" s="67" t="s">
        <v>119</v>
      </c>
      <c r="N455" s="67"/>
      <c r="O455" s="68" t="s">
        <v>119</v>
      </c>
      <c r="P455" s="69" t="s">
        <v>119</v>
      </c>
      <c r="Q455" s="69"/>
      <c r="R455" s="70" t="s">
        <v>1108</v>
      </c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/>
      <c r="AO455" s="70"/>
      <c r="AP455" s="70"/>
      <c r="AQ455" s="70"/>
      <c r="AR455" s="70"/>
      <c r="AS455" s="70"/>
      <c r="AT455" s="70"/>
      <c r="AU455" s="70"/>
      <c r="AV455" s="70"/>
      <c r="AW455" s="70"/>
      <c r="AX455" s="70"/>
      <c r="AY455" s="70"/>
      <c r="AZ455" s="70"/>
      <c r="BA455" s="70"/>
      <c r="BB455" s="155" t="str">
        <f t="shared" si="208"/>
        <v/>
      </c>
      <c r="BC455" s="156"/>
      <c r="BD455" s="157" t="str">
        <f t="shared" si="209"/>
        <v/>
      </c>
      <c r="BE455" s="155" t="str">
        <f t="shared" si="210"/>
        <v/>
      </c>
      <c r="BF455" s="157" t="str">
        <f t="shared" si="211"/>
        <v/>
      </c>
      <c r="BG455" s="155" t="str">
        <f t="shared" si="212"/>
        <v/>
      </c>
      <c r="BH455" s="155"/>
      <c r="BI455" s="157" t="str">
        <f t="shared" si="237"/>
        <v/>
      </c>
      <c r="BJ455" s="157"/>
      <c r="BK455" s="157"/>
      <c r="BL455" s="157"/>
      <c r="BM455" s="161" t="s">
        <v>1108</v>
      </c>
      <c r="BN455" s="162" t="str">
        <f t="shared" si="213"/>
        <v/>
      </c>
      <c r="BO455" s="163">
        <f t="shared" si="214"/>
        <v>0</v>
      </c>
      <c r="BP455" s="166" t="str">
        <f t="shared" si="215"/>
        <v xml:space="preserve"> </v>
      </c>
      <c r="BQ455" s="171" t="s">
        <v>1108</v>
      </c>
      <c r="BR455" s="166"/>
      <c r="BS455" s="167" t="str">
        <f t="shared" si="216"/>
        <v xml:space="preserve"> </v>
      </c>
      <c r="BT455" s="168" t="str">
        <f t="shared" si="217"/>
        <v/>
      </c>
      <c r="BU455" s="168" t="str">
        <f t="shared" si="204"/>
        <v/>
      </c>
      <c r="BV455" s="168" t="str">
        <f t="shared" si="205"/>
        <v/>
      </c>
      <c r="BW455" s="185" t="str">
        <f t="shared" si="206"/>
        <v/>
      </c>
      <c r="BX455" s="171" t="s">
        <v>1108</v>
      </c>
      <c r="BY455" s="157"/>
      <c r="BZ455" s="186">
        <v>0</v>
      </c>
      <c r="CA455" s="186" t="s">
        <v>1108</v>
      </c>
      <c r="CB455" s="157"/>
      <c r="CC455" s="186" t="s">
        <v>1108</v>
      </c>
      <c r="CD455" s="171">
        <f t="shared" si="218"/>
        <v>0</v>
      </c>
      <c r="CE455" s="157" t="str">
        <f t="shared" si="219"/>
        <v/>
      </c>
      <c r="CF455" s="171">
        <f t="shared" si="220"/>
        <v>0</v>
      </c>
      <c r="CG455" s="173" t="s">
        <v>1108</v>
      </c>
      <c r="CH455" s="173" t="s">
        <v>1108</v>
      </c>
      <c r="CI455" s="173" t="s">
        <v>1108</v>
      </c>
      <c r="CJ455" s="173"/>
      <c r="CK455" s="173" t="s">
        <v>1108</v>
      </c>
      <c r="CL455" s="173" t="s">
        <v>1108</v>
      </c>
      <c r="CM455" s="173" t="str">
        <f t="shared" si="199"/>
        <v/>
      </c>
      <c r="CN455" s="173">
        <f t="shared" si="234"/>
        <v>0</v>
      </c>
      <c r="CO455" s="173">
        <f t="shared" si="207"/>
        <v>0</v>
      </c>
      <c r="CP455" s="187" t="str">
        <f t="shared" si="222"/>
        <v/>
      </c>
      <c r="CQ455" s="173" t="str">
        <f t="shared" si="235"/>
        <v xml:space="preserve"> </v>
      </c>
      <c r="CR455" s="173"/>
      <c r="CS455" s="175">
        <f t="shared" si="223"/>
        <v>0</v>
      </c>
      <c r="CT455" s="173" t="str">
        <f t="shared" si="224"/>
        <v/>
      </c>
      <c r="CU455" s="173">
        <f t="shared" si="225"/>
        <v>0</v>
      </c>
      <c r="CV455" s="173" t="str">
        <f t="shared" si="226"/>
        <v/>
      </c>
      <c r="CW455" s="173" t="s">
        <v>1108</v>
      </c>
      <c r="CX455" s="173" t="str">
        <f t="shared" si="227"/>
        <v/>
      </c>
      <c r="CY455" s="176" t="str">
        <f t="shared" si="228"/>
        <v/>
      </c>
      <c r="CZ455" s="181" t="str">
        <f t="shared" si="236"/>
        <v/>
      </c>
      <c r="DA455" s="182" t="str">
        <f t="shared" si="201"/>
        <v/>
      </c>
      <c r="DB455" s="183" t="str">
        <f t="shared" si="202"/>
        <v/>
      </c>
      <c r="DF455" s="180">
        <f t="shared" si="233"/>
        <v>0</v>
      </c>
    </row>
    <row r="456" spans="1:110" ht="15.75" hidden="1" thickBot="1">
      <c r="A456" s="73" t="s">
        <v>1108</v>
      </c>
      <c r="B456" s="60"/>
      <c r="C456" s="61" t="s">
        <v>1108</v>
      </c>
      <c r="D456" s="62" t="s">
        <v>1108</v>
      </c>
      <c r="E456" s="64" t="s">
        <v>119</v>
      </c>
      <c r="F456" s="65" t="s">
        <v>1108</v>
      </c>
      <c r="G456" s="66"/>
      <c r="H456" s="66" t="s">
        <v>119</v>
      </c>
      <c r="I456" s="67" t="s">
        <v>119</v>
      </c>
      <c r="J456" s="67" t="s">
        <v>119</v>
      </c>
      <c r="K456" s="67" t="s">
        <v>119</v>
      </c>
      <c r="L456" s="67" t="s">
        <v>119</v>
      </c>
      <c r="M456" s="67" t="s">
        <v>119</v>
      </c>
      <c r="N456" s="67"/>
      <c r="O456" s="68" t="s">
        <v>119</v>
      </c>
      <c r="P456" s="69" t="s">
        <v>119</v>
      </c>
      <c r="Q456" s="69"/>
      <c r="R456" s="70" t="s">
        <v>1108</v>
      </c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/>
      <c r="AO456" s="70"/>
      <c r="AP456" s="70"/>
      <c r="AQ456" s="70"/>
      <c r="AR456" s="70"/>
      <c r="AS456" s="70"/>
      <c r="AT456" s="70"/>
      <c r="AU456" s="70"/>
      <c r="AV456" s="70"/>
      <c r="AW456" s="70"/>
      <c r="AX456" s="70"/>
      <c r="AY456" s="70"/>
      <c r="AZ456" s="70"/>
      <c r="BA456" s="70"/>
      <c r="BB456" s="155" t="str">
        <f t="shared" si="208"/>
        <v/>
      </c>
      <c r="BC456" s="156"/>
      <c r="BD456" s="157" t="str">
        <f t="shared" si="209"/>
        <v/>
      </c>
      <c r="BE456" s="155" t="str">
        <f t="shared" si="210"/>
        <v/>
      </c>
      <c r="BF456" s="157" t="str">
        <f t="shared" si="211"/>
        <v/>
      </c>
      <c r="BG456" s="155" t="str">
        <f t="shared" si="212"/>
        <v/>
      </c>
      <c r="BH456" s="155"/>
      <c r="BI456" s="157" t="str">
        <f t="shared" si="237"/>
        <v/>
      </c>
      <c r="BJ456" s="157"/>
      <c r="BK456" s="157"/>
      <c r="BL456" s="157"/>
      <c r="BM456" s="161" t="s">
        <v>1108</v>
      </c>
      <c r="BN456" s="162" t="str">
        <f t="shared" si="213"/>
        <v/>
      </c>
      <c r="BO456" s="163">
        <f t="shared" si="214"/>
        <v>0</v>
      </c>
      <c r="BP456" s="166" t="str">
        <f t="shared" si="215"/>
        <v xml:space="preserve"> </v>
      </c>
      <c r="BQ456" s="171" t="s">
        <v>1108</v>
      </c>
      <c r="BR456" s="166"/>
      <c r="BS456" s="167" t="str">
        <f t="shared" si="216"/>
        <v xml:space="preserve"> </v>
      </c>
      <c r="BT456" s="168" t="str">
        <f t="shared" si="217"/>
        <v/>
      </c>
      <c r="BU456" s="168" t="str">
        <f t="shared" si="204"/>
        <v/>
      </c>
      <c r="BV456" s="168" t="str">
        <f t="shared" si="205"/>
        <v/>
      </c>
      <c r="BW456" s="185" t="str">
        <f t="shared" si="206"/>
        <v/>
      </c>
      <c r="BX456" s="171" t="s">
        <v>1108</v>
      </c>
      <c r="BY456" s="157"/>
      <c r="BZ456" s="186">
        <v>0</v>
      </c>
      <c r="CA456" s="186" t="s">
        <v>1108</v>
      </c>
      <c r="CB456" s="157"/>
      <c r="CC456" s="186" t="s">
        <v>1108</v>
      </c>
      <c r="CD456" s="171">
        <f t="shared" si="218"/>
        <v>0</v>
      </c>
      <c r="CE456" s="157" t="str">
        <f t="shared" si="219"/>
        <v/>
      </c>
      <c r="CF456" s="171">
        <f t="shared" si="220"/>
        <v>0</v>
      </c>
      <c r="CG456" s="173" t="s">
        <v>1108</v>
      </c>
      <c r="CH456" s="173" t="s">
        <v>1108</v>
      </c>
      <c r="CI456" s="173" t="s">
        <v>1108</v>
      </c>
      <c r="CJ456" s="173"/>
      <c r="CK456" s="173" t="s">
        <v>1108</v>
      </c>
      <c r="CL456" s="173" t="s">
        <v>1108</v>
      </c>
      <c r="CM456" s="173" t="str">
        <f t="shared" si="199"/>
        <v/>
      </c>
      <c r="CN456" s="173">
        <f t="shared" si="234"/>
        <v>0</v>
      </c>
      <c r="CO456" s="173">
        <f t="shared" si="207"/>
        <v>0</v>
      </c>
      <c r="CP456" s="187" t="str">
        <f t="shared" si="222"/>
        <v/>
      </c>
      <c r="CQ456" s="173" t="str">
        <f t="shared" si="235"/>
        <v xml:space="preserve"> </v>
      </c>
      <c r="CR456" s="173"/>
      <c r="CS456" s="175">
        <f t="shared" si="223"/>
        <v>0</v>
      </c>
      <c r="CT456" s="173" t="str">
        <f t="shared" si="224"/>
        <v/>
      </c>
      <c r="CU456" s="173">
        <f t="shared" si="225"/>
        <v>0</v>
      </c>
      <c r="CV456" s="173" t="str">
        <f t="shared" si="226"/>
        <v/>
      </c>
      <c r="CW456" s="173" t="s">
        <v>1108</v>
      </c>
      <c r="CX456" s="173" t="str">
        <f t="shared" si="227"/>
        <v/>
      </c>
      <c r="CY456" s="176" t="str">
        <f t="shared" si="228"/>
        <v/>
      </c>
      <c r="CZ456" s="181" t="str">
        <f t="shared" si="236"/>
        <v/>
      </c>
      <c r="DA456" s="182" t="str">
        <f t="shared" si="201"/>
        <v/>
      </c>
      <c r="DB456" s="183" t="str">
        <f t="shared" si="202"/>
        <v/>
      </c>
      <c r="DF456" s="180">
        <f t="shared" si="233"/>
        <v>0</v>
      </c>
    </row>
    <row r="457" spans="1:110" ht="15.75" hidden="1" thickBot="1">
      <c r="A457" s="73" t="s">
        <v>1108</v>
      </c>
      <c r="B457" s="60"/>
      <c r="C457" s="61" t="s">
        <v>1108</v>
      </c>
      <c r="D457" s="62" t="s">
        <v>1108</v>
      </c>
      <c r="E457" s="64" t="s">
        <v>119</v>
      </c>
      <c r="F457" s="65" t="s">
        <v>1108</v>
      </c>
      <c r="G457" s="66"/>
      <c r="H457" s="66" t="s">
        <v>119</v>
      </c>
      <c r="I457" s="67" t="s">
        <v>119</v>
      </c>
      <c r="J457" s="67" t="s">
        <v>119</v>
      </c>
      <c r="K457" s="67" t="s">
        <v>119</v>
      </c>
      <c r="L457" s="67" t="s">
        <v>119</v>
      </c>
      <c r="M457" s="67" t="s">
        <v>119</v>
      </c>
      <c r="N457" s="67"/>
      <c r="O457" s="68" t="s">
        <v>119</v>
      </c>
      <c r="P457" s="69" t="s">
        <v>119</v>
      </c>
      <c r="Q457" s="69"/>
      <c r="R457" s="70" t="s">
        <v>1108</v>
      </c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  <c r="AE457" s="70"/>
      <c r="AF457" s="70"/>
      <c r="AG457" s="70"/>
      <c r="AH457" s="70"/>
      <c r="AI457" s="70"/>
      <c r="AJ457" s="70"/>
      <c r="AK457" s="70"/>
      <c r="AL457" s="70"/>
      <c r="AM457" s="70"/>
      <c r="AN457" s="70"/>
      <c r="AO457" s="70"/>
      <c r="AP457" s="70"/>
      <c r="AQ457" s="70"/>
      <c r="AR457" s="70"/>
      <c r="AS457" s="70"/>
      <c r="AT457" s="70"/>
      <c r="AU457" s="70"/>
      <c r="AV457" s="70"/>
      <c r="AW457" s="70"/>
      <c r="AX457" s="70"/>
      <c r="AY457" s="70"/>
      <c r="AZ457" s="70"/>
      <c r="BA457" s="70"/>
      <c r="BB457" s="155" t="str">
        <f t="shared" si="208"/>
        <v/>
      </c>
      <c r="BC457" s="156"/>
      <c r="BD457" s="157" t="str">
        <f t="shared" si="209"/>
        <v/>
      </c>
      <c r="BE457" s="155" t="str">
        <f t="shared" si="210"/>
        <v/>
      </c>
      <c r="BF457" s="157" t="str">
        <f t="shared" si="211"/>
        <v/>
      </c>
      <c r="BG457" s="155" t="str">
        <f t="shared" si="212"/>
        <v/>
      </c>
      <c r="BH457" s="155"/>
      <c r="BI457" s="157" t="str">
        <f t="shared" si="237"/>
        <v/>
      </c>
      <c r="BJ457" s="157"/>
      <c r="BK457" s="157"/>
      <c r="BL457" s="157"/>
      <c r="BM457" s="161" t="s">
        <v>1108</v>
      </c>
      <c r="BN457" s="162" t="str">
        <f t="shared" si="213"/>
        <v/>
      </c>
      <c r="BO457" s="163">
        <f t="shared" si="214"/>
        <v>0</v>
      </c>
      <c r="BP457" s="166" t="str">
        <f t="shared" si="215"/>
        <v xml:space="preserve"> </v>
      </c>
      <c r="BQ457" s="171" t="s">
        <v>1108</v>
      </c>
      <c r="BR457" s="166"/>
      <c r="BS457" s="167" t="str">
        <f t="shared" si="216"/>
        <v xml:space="preserve"> </v>
      </c>
      <c r="BT457" s="168" t="str">
        <f t="shared" si="217"/>
        <v/>
      </c>
      <c r="BU457" s="168" t="str">
        <f t="shared" si="204"/>
        <v/>
      </c>
      <c r="BV457" s="168" t="str">
        <f t="shared" si="205"/>
        <v/>
      </c>
      <c r="BW457" s="185" t="str">
        <f t="shared" si="206"/>
        <v/>
      </c>
      <c r="BX457" s="171" t="s">
        <v>1108</v>
      </c>
      <c r="BY457" s="157"/>
      <c r="BZ457" s="186">
        <v>0</v>
      </c>
      <c r="CA457" s="186" t="s">
        <v>1108</v>
      </c>
      <c r="CB457" s="157"/>
      <c r="CC457" s="186" t="s">
        <v>1108</v>
      </c>
      <c r="CD457" s="171">
        <f t="shared" si="218"/>
        <v>0</v>
      </c>
      <c r="CE457" s="157" t="str">
        <f t="shared" si="219"/>
        <v/>
      </c>
      <c r="CF457" s="171">
        <f t="shared" si="220"/>
        <v>0</v>
      </c>
      <c r="CG457" s="173" t="s">
        <v>1108</v>
      </c>
      <c r="CH457" s="173" t="s">
        <v>1108</v>
      </c>
      <c r="CI457" s="173" t="s">
        <v>1108</v>
      </c>
      <c r="CJ457" s="173"/>
      <c r="CK457" s="173" t="s">
        <v>1108</v>
      </c>
      <c r="CL457" s="173" t="s">
        <v>1108</v>
      </c>
      <c r="CM457" s="173" t="str">
        <f t="shared" si="199"/>
        <v/>
      </c>
      <c r="CN457" s="173">
        <f t="shared" si="234"/>
        <v>0</v>
      </c>
      <c r="CO457" s="173">
        <f t="shared" si="207"/>
        <v>0</v>
      </c>
      <c r="CP457" s="187" t="str">
        <f t="shared" si="222"/>
        <v/>
      </c>
      <c r="CQ457" s="173" t="str">
        <f t="shared" si="235"/>
        <v xml:space="preserve"> </v>
      </c>
      <c r="CR457" s="173"/>
      <c r="CS457" s="175">
        <f t="shared" si="223"/>
        <v>0</v>
      </c>
      <c r="CT457" s="173" t="str">
        <f t="shared" si="224"/>
        <v/>
      </c>
      <c r="CU457" s="173">
        <f t="shared" si="225"/>
        <v>0</v>
      </c>
      <c r="CV457" s="173" t="str">
        <f t="shared" si="226"/>
        <v/>
      </c>
      <c r="CW457" s="173" t="s">
        <v>1108</v>
      </c>
      <c r="CX457" s="173" t="str">
        <f t="shared" si="227"/>
        <v/>
      </c>
      <c r="CY457" s="176" t="str">
        <f t="shared" si="228"/>
        <v/>
      </c>
      <c r="CZ457" s="181" t="str">
        <f t="shared" si="236"/>
        <v/>
      </c>
      <c r="DA457" s="182" t="str">
        <f t="shared" si="201"/>
        <v/>
      </c>
      <c r="DB457" s="183" t="str">
        <f t="shared" si="202"/>
        <v/>
      </c>
      <c r="DF457" s="180">
        <f t="shared" si="233"/>
        <v>0</v>
      </c>
    </row>
    <row r="458" spans="1:110" ht="15.75" hidden="1" thickBot="1">
      <c r="A458" s="73" t="s">
        <v>1108</v>
      </c>
      <c r="B458" s="60"/>
      <c r="C458" s="61" t="s">
        <v>1108</v>
      </c>
      <c r="D458" s="62" t="s">
        <v>1108</v>
      </c>
      <c r="E458" s="64" t="s">
        <v>119</v>
      </c>
      <c r="F458" s="65" t="s">
        <v>1108</v>
      </c>
      <c r="G458" s="66"/>
      <c r="H458" s="66" t="s">
        <v>119</v>
      </c>
      <c r="I458" s="67" t="s">
        <v>119</v>
      </c>
      <c r="J458" s="67" t="s">
        <v>119</v>
      </c>
      <c r="K458" s="67" t="s">
        <v>119</v>
      </c>
      <c r="L458" s="67" t="s">
        <v>119</v>
      </c>
      <c r="M458" s="67" t="s">
        <v>119</v>
      </c>
      <c r="N458" s="67"/>
      <c r="O458" s="68" t="s">
        <v>119</v>
      </c>
      <c r="P458" s="69" t="s">
        <v>119</v>
      </c>
      <c r="Q458" s="69"/>
      <c r="R458" s="70" t="s">
        <v>1108</v>
      </c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/>
      <c r="AO458" s="70"/>
      <c r="AP458" s="70"/>
      <c r="AQ458" s="70"/>
      <c r="AR458" s="70"/>
      <c r="AS458" s="70"/>
      <c r="AT458" s="70"/>
      <c r="AU458" s="70"/>
      <c r="AV458" s="70"/>
      <c r="AW458" s="70"/>
      <c r="AX458" s="70"/>
      <c r="AY458" s="70"/>
      <c r="AZ458" s="70"/>
      <c r="BA458" s="70"/>
      <c r="BB458" s="155" t="str">
        <f t="shared" si="208"/>
        <v/>
      </c>
      <c r="BC458" s="156"/>
      <c r="BD458" s="157" t="str">
        <f t="shared" si="209"/>
        <v/>
      </c>
      <c r="BE458" s="155" t="str">
        <f t="shared" si="210"/>
        <v/>
      </c>
      <c r="BF458" s="157" t="str">
        <f t="shared" si="211"/>
        <v/>
      </c>
      <c r="BG458" s="155" t="str">
        <f t="shared" si="212"/>
        <v/>
      </c>
      <c r="BH458" s="155"/>
      <c r="BI458" s="157" t="str">
        <f t="shared" si="237"/>
        <v/>
      </c>
      <c r="BJ458" s="157"/>
      <c r="BK458" s="157"/>
      <c r="BL458" s="157"/>
      <c r="BM458" s="161" t="s">
        <v>1108</v>
      </c>
      <c r="BN458" s="162" t="str">
        <f t="shared" si="213"/>
        <v/>
      </c>
      <c r="BO458" s="163">
        <f t="shared" si="214"/>
        <v>0</v>
      </c>
      <c r="BP458" s="166" t="str">
        <f t="shared" si="215"/>
        <v xml:space="preserve"> </v>
      </c>
      <c r="BQ458" s="171" t="s">
        <v>1108</v>
      </c>
      <c r="BR458" s="166"/>
      <c r="BS458" s="167" t="str">
        <f t="shared" si="216"/>
        <v xml:space="preserve"> </v>
      </c>
      <c r="BT458" s="168" t="str">
        <f t="shared" si="217"/>
        <v/>
      </c>
      <c r="BU458" s="168" t="str">
        <f t="shared" si="204"/>
        <v/>
      </c>
      <c r="BV458" s="168" t="str">
        <f t="shared" si="205"/>
        <v/>
      </c>
      <c r="BW458" s="185" t="str">
        <f t="shared" si="206"/>
        <v/>
      </c>
      <c r="BX458" s="171" t="s">
        <v>1108</v>
      </c>
      <c r="BY458" s="157"/>
      <c r="BZ458" s="186">
        <v>0</v>
      </c>
      <c r="CA458" s="186" t="s">
        <v>1108</v>
      </c>
      <c r="CB458" s="157"/>
      <c r="CC458" s="186" t="s">
        <v>1108</v>
      </c>
      <c r="CD458" s="171">
        <f t="shared" si="218"/>
        <v>0</v>
      </c>
      <c r="CE458" s="157" t="str">
        <f t="shared" si="219"/>
        <v/>
      </c>
      <c r="CF458" s="171">
        <f t="shared" si="220"/>
        <v>0</v>
      </c>
      <c r="CG458" s="173" t="s">
        <v>1108</v>
      </c>
      <c r="CH458" s="173" t="s">
        <v>1108</v>
      </c>
      <c r="CI458" s="173" t="s">
        <v>1108</v>
      </c>
      <c r="CJ458" s="173"/>
      <c r="CK458" s="173" t="s">
        <v>1108</v>
      </c>
      <c r="CL458" s="173" t="s">
        <v>1108</v>
      </c>
      <c r="CM458" s="173" t="str">
        <f t="shared" si="199"/>
        <v/>
      </c>
      <c r="CN458" s="173">
        <f t="shared" si="234"/>
        <v>0</v>
      </c>
      <c r="CO458" s="173">
        <f t="shared" si="207"/>
        <v>0</v>
      </c>
      <c r="CP458" s="187" t="str">
        <f t="shared" si="222"/>
        <v/>
      </c>
      <c r="CQ458" s="173" t="str">
        <f t="shared" si="235"/>
        <v xml:space="preserve"> </v>
      </c>
      <c r="CR458" s="173"/>
      <c r="CS458" s="175">
        <f t="shared" si="223"/>
        <v>0</v>
      </c>
      <c r="CT458" s="173" t="str">
        <f t="shared" si="224"/>
        <v/>
      </c>
      <c r="CU458" s="173">
        <f t="shared" si="225"/>
        <v>0</v>
      </c>
      <c r="CV458" s="173" t="str">
        <f t="shared" si="226"/>
        <v/>
      </c>
      <c r="CW458" s="173" t="s">
        <v>1108</v>
      </c>
      <c r="CX458" s="173" t="str">
        <f t="shared" si="227"/>
        <v/>
      </c>
      <c r="CY458" s="176" t="str">
        <f t="shared" si="228"/>
        <v/>
      </c>
      <c r="CZ458" s="181" t="str">
        <f t="shared" si="236"/>
        <v/>
      </c>
      <c r="DA458" s="182" t="str">
        <f t="shared" si="201"/>
        <v/>
      </c>
      <c r="DB458" s="183" t="str">
        <f t="shared" si="202"/>
        <v/>
      </c>
      <c r="DF458" s="180">
        <f t="shared" si="233"/>
        <v>0</v>
      </c>
    </row>
    <row r="459" spans="1:110" ht="15.75" hidden="1" thickBot="1">
      <c r="A459" s="73" t="s">
        <v>1108</v>
      </c>
      <c r="B459" s="60"/>
      <c r="C459" s="61" t="s">
        <v>1108</v>
      </c>
      <c r="D459" s="62" t="s">
        <v>1108</v>
      </c>
      <c r="E459" s="64" t="s">
        <v>119</v>
      </c>
      <c r="F459" s="65" t="s">
        <v>1108</v>
      </c>
      <c r="G459" s="66"/>
      <c r="H459" s="66" t="s">
        <v>119</v>
      </c>
      <c r="I459" s="67" t="s">
        <v>119</v>
      </c>
      <c r="J459" s="67" t="s">
        <v>119</v>
      </c>
      <c r="K459" s="67" t="s">
        <v>119</v>
      </c>
      <c r="L459" s="67" t="s">
        <v>119</v>
      </c>
      <c r="M459" s="67" t="s">
        <v>119</v>
      </c>
      <c r="N459" s="67"/>
      <c r="O459" s="68" t="s">
        <v>119</v>
      </c>
      <c r="P459" s="69" t="s">
        <v>119</v>
      </c>
      <c r="Q459" s="69"/>
      <c r="R459" s="70" t="s">
        <v>1108</v>
      </c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/>
      <c r="AO459" s="70"/>
      <c r="AP459" s="70"/>
      <c r="AQ459" s="70"/>
      <c r="AR459" s="70"/>
      <c r="AS459" s="70"/>
      <c r="AT459" s="70"/>
      <c r="AU459" s="70"/>
      <c r="AV459" s="70"/>
      <c r="AW459" s="70"/>
      <c r="AX459" s="70"/>
      <c r="AY459" s="70"/>
      <c r="AZ459" s="70"/>
      <c r="BA459" s="70"/>
      <c r="BB459" s="155" t="str">
        <f t="shared" si="208"/>
        <v/>
      </c>
      <c r="BC459" s="156"/>
      <c r="BD459" s="157" t="str">
        <f t="shared" si="209"/>
        <v/>
      </c>
      <c r="BE459" s="155" t="str">
        <f t="shared" si="210"/>
        <v/>
      </c>
      <c r="BF459" s="157" t="str">
        <f t="shared" si="211"/>
        <v/>
      </c>
      <c r="BG459" s="155" t="str">
        <f t="shared" si="212"/>
        <v/>
      </c>
      <c r="BH459" s="155"/>
      <c r="BI459" s="157" t="str">
        <f t="shared" si="237"/>
        <v/>
      </c>
      <c r="BJ459" s="157"/>
      <c r="BK459" s="157"/>
      <c r="BL459" s="157"/>
      <c r="BM459" s="161" t="s">
        <v>1108</v>
      </c>
      <c r="BN459" s="162" t="str">
        <f t="shared" si="213"/>
        <v/>
      </c>
      <c r="BO459" s="163">
        <f t="shared" si="214"/>
        <v>0</v>
      </c>
      <c r="BP459" s="166" t="str">
        <f t="shared" si="215"/>
        <v xml:space="preserve"> </v>
      </c>
      <c r="BQ459" s="171" t="s">
        <v>1108</v>
      </c>
      <c r="BR459" s="166"/>
      <c r="BS459" s="167" t="str">
        <f t="shared" si="216"/>
        <v xml:space="preserve"> </v>
      </c>
      <c r="BT459" s="168" t="str">
        <f t="shared" si="217"/>
        <v/>
      </c>
      <c r="BU459" s="168" t="str">
        <f t="shared" si="204"/>
        <v/>
      </c>
      <c r="BV459" s="168" t="str">
        <f t="shared" si="205"/>
        <v/>
      </c>
      <c r="BW459" s="185" t="str">
        <f t="shared" si="206"/>
        <v/>
      </c>
      <c r="BX459" s="171" t="s">
        <v>1108</v>
      </c>
      <c r="BY459" s="157"/>
      <c r="BZ459" s="186">
        <v>0</v>
      </c>
      <c r="CA459" s="186" t="s">
        <v>1108</v>
      </c>
      <c r="CB459" s="157"/>
      <c r="CC459" s="186" t="s">
        <v>1108</v>
      </c>
      <c r="CD459" s="171">
        <f t="shared" si="218"/>
        <v>0</v>
      </c>
      <c r="CE459" s="157" t="str">
        <f t="shared" si="219"/>
        <v/>
      </c>
      <c r="CF459" s="171">
        <f t="shared" si="220"/>
        <v>0</v>
      </c>
      <c r="CG459" s="173" t="s">
        <v>1108</v>
      </c>
      <c r="CH459" s="173" t="s">
        <v>1108</v>
      </c>
      <c r="CI459" s="173" t="s">
        <v>1108</v>
      </c>
      <c r="CJ459" s="173"/>
      <c r="CK459" s="173" t="s">
        <v>1108</v>
      </c>
      <c r="CL459" s="173" t="s">
        <v>1108</v>
      </c>
      <c r="CM459" s="173" t="str">
        <f t="shared" si="199"/>
        <v/>
      </c>
      <c r="CN459" s="173">
        <f t="shared" si="234"/>
        <v>0</v>
      </c>
      <c r="CO459" s="173">
        <f t="shared" si="207"/>
        <v>0</v>
      </c>
      <c r="CP459" s="187" t="str">
        <f t="shared" si="222"/>
        <v/>
      </c>
      <c r="CQ459" s="173" t="str">
        <f t="shared" si="235"/>
        <v xml:space="preserve"> </v>
      </c>
      <c r="CR459" s="173"/>
      <c r="CS459" s="175">
        <f t="shared" si="223"/>
        <v>0</v>
      </c>
      <c r="CT459" s="173" t="str">
        <f t="shared" si="224"/>
        <v/>
      </c>
      <c r="CU459" s="173">
        <f t="shared" si="225"/>
        <v>0</v>
      </c>
      <c r="CV459" s="173" t="str">
        <f t="shared" si="226"/>
        <v/>
      </c>
      <c r="CW459" s="173" t="s">
        <v>1108</v>
      </c>
      <c r="CX459" s="173" t="str">
        <f t="shared" si="227"/>
        <v/>
      </c>
      <c r="CY459" s="176" t="str">
        <f t="shared" si="228"/>
        <v/>
      </c>
      <c r="CZ459" s="181" t="str">
        <f t="shared" si="236"/>
        <v/>
      </c>
      <c r="DA459" s="182" t="str">
        <f t="shared" si="201"/>
        <v/>
      </c>
      <c r="DB459" s="183" t="str">
        <f t="shared" si="202"/>
        <v/>
      </c>
      <c r="DF459" s="180">
        <f t="shared" si="233"/>
        <v>0</v>
      </c>
    </row>
    <row r="460" spans="1:110" ht="15.75" hidden="1" thickBot="1">
      <c r="A460" s="73" t="s">
        <v>1108</v>
      </c>
      <c r="B460" s="60"/>
      <c r="C460" s="61" t="s">
        <v>1108</v>
      </c>
      <c r="D460" s="62" t="s">
        <v>1108</v>
      </c>
      <c r="E460" s="64" t="s">
        <v>119</v>
      </c>
      <c r="F460" s="65" t="s">
        <v>1108</v>
      </c>
      <c r="G460" s="66"/>
      <c r="H460" s="66" t="s">
        <v>119</v>
      </c>
      <c r="I460" s="67" t="s">
        <v>119</v>
      </c>
      <c r="J460" s="67" t="s">
        <v>119</v>
      </c>
      <c r="K460" s="67" t="s">
        <v>119</v>
      </c>
      <c r="L460" s="67" t="s">
        <v>119</v>
      </c>
      <c r="M460" s="67" t="s">
        <v>119</v>
      </c>
      <c r="N460" s="67"/>
      <c r="O460" s="68" t="s">
        <v>119</v>
      </c>
      <c r="P460" s="69" t="s">
        <v>119</v>
      </c>
      <c r="Q460" s="69"/>
      <c r="R460" s="70" t="s">
        <v>1108</v>
      </c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  <c r="AE460" s="70"/>
      <c r="AF460" s="70"/>
      <c r="AG460" s="70"/>
      <c r="AH460" s="70"/>
      <c r="AI460" s="70"/>
      <c r="AJ460" s="70"/>
      <c r="AK460" s="70"/>
      <c r="AL460" s="70"/>
      <c r="AM460" s="70"/>
      <c r="AN460" s="70"/>
      <c r="AO460" s="70"/>
      <c r="AP460" s="70"/>
      <c r="AQ460" s="70"/>
      <c r="AR460" s="70"/>
      <c r="AS460" s="70"/>
      <c r="AT460" s="70"/>
      <c r="AU460" s="70"/>
      <c r="AV460" s="70"/>
      <c r="AW460" s="70"/>
      <c r="AX460" s="70"/>
      <c r="AY460" s="70"/>
      <c r="AZ460" s="70"/>
      <c r="BA460" s="70"/>
      <c r="BB460" s="155" t="str">
        <f t="shared" si="208"/>
        <v/>
      </c>
      <c r="BC460" s="156"/>
      <c r="BD460" s="157" t="str">
        <f t="shared" si="209"/>
        <v/>
      </c>
      <c r="BE460" s="155" t="str">
        <f t="shared" si="210"/>
        <v/>
      </c>
      <c r="BF460" s="157" t="str">
        <f t="shared" si="211"/>
        <v/>
      </c>
      <c r="BG460" s="155" t="str">
        <f t="shared" si="212"/>
        <v/>
      </c>
      <c r="BH460" s="155"/>
      <c r="BI460" s="157" t="str">
        <f t="shared" si="237"/>
        <v/>
      </c>
      <c r="BJ460" s="157"/>
      <c r="BK460" s="157"/>
      <c r="BL460" s="157"/>
      <c r="BM460" s="161" t="s">
        <v>1108</v>
      </c>
      <c r="BN460" s="162" t="str">
        <f t="shared" si="213"/>
        <v/>
      </c>
      <c r="BO460" s="163">
        <f t="shared" si="214"/>
        <v>0</v>
      </c>
      <c r="BP460" s="166" t="str">
        <f t="shared" si="215"/>
        <v xml:space="preserve"> </v>
      </c>
      <c r="BQ460" s="171" t="s">
        <v>1108</v>
      </c>
      <c r="BR460" s="166"/>
      <c r="BS460" s="167" t="str">
        <f t="shared" si="216"/>
        <v xml:space="preserve"> </v>
      </c>
      <c r="BT460" s="168" t="str">
        <f t="shared" si="217"/>
        <v/>
      </c>
      <c r="BU460" s="168" t="str">
        <f t="shared" si="204"/>
        <v/>
      </c>
      <c r="BV460" s="168" t="str">
        <f t="shared" si="205"/>
        <v/>
      </c>
      <c r="BW460" s="185" t="str">
        <f t="shared" si="206"/>
        <v/>
      </c>
      <c r="BX460" s="171" t="s">
        <v>1108</v>
      </c>
      <c r="BY460" s="157"/>
      <c r="BZ460" s="186">
        <v>0</v>
      </c>
      <c r="CA460" s="186" t="s">
        <v>1108</v>
      </c>
      <c r="CB460" s="157"/>
      <c r="CC460" s="186" t="s">
        <v>1108</v>
      </c>
      <c r="CD460" s="171">
        <f t="shared" si="218"/>
        <v>0</v>
      </c>
      <c r="CE460" s="157" t="str">
        <f t="shared" si="219"/>
        <v/>
      </c>
      <c r="CF460" s="171">
        <f t="shared" si="220"/>
        <v>0</v>
      </c>
      <c r="CG460" s="173" t="s">
        <v>1108</v>
      </c>
      <c r="CH460" s="173" t="s">
        <v>1108</v>
      </c>
      <c r="CI460" s="173" t="s">
        <v>1108</v>
      </c>
      <c r="CJ460" s="173"/>
      <c r="CK460" s="173" t="s">
        <v>1108</v>
      </c>
      <c r="CL460" s="173" t="s">
        <v>1108</v>
      </c>
      <c r="CM460" s="173" t="str">
        <f t="shared" si="199"/>
        <v/>
      </c>
      <c r="CN460" s="173">
        <f t="shared" si="234"/>
        <v>0</v>
      </c>
      <c r="CO460" s="173">
        <f t="shared" si="207"/>
        <v>0</v>
      </c>
      <c r="CP460" s="187" t="str">
        <f t="shared" si="222"/>
        <v/>
      </c>
      <c r="CQ460" s="173" t="str">
        <f t="shared" si="235"/>
        <v xml:space="preserve"> </v>
      </c>
      <c r="CR460" s="173"/>
      <c r="CS460" s="175">
        <f t="shared" si="223"/>
        <v>0</v>
      </c>
      <c r="CT460" s="173" t="str">
        <f t="shared" si="224"/>
        <v/>
      </c>
      <c r="CU460" s="173">
        <f t="shared" si="225"/>
        <v>0</v>
      </c>
      <c r="CV460" s="173" t="str">
        <f t="shared" si="226"/>
        <v/>
      </c>
      <c r="CW460" s="173" t="s">
        <v>1108</v>
      </c>
      <c r="CX460" s="173" t="str">
        <f t="shared" si="227"/>
        <v/>
      </c>
      <c r="CY460" s="176" t="str">
        <f t="shared" si="228"/>
        <v/>
      </c>
      <c r="CZ460" s="181" t="str">
        <f t="shared" si="236"/>
        <v/>
      </c>
      <c r="DA460" s="182" t="str">
        <f t="shared" si="201"/>
        <v/>
      </c>
      <c r="DB460" s="183" t="str">
        <f t="shared" si="202"/>
        <v/>
      </c>
      <c r="DF460" s="180">
        <f t="shared" si="233"/>
        <v>0</v>
      </c>
    </row>
    <row r="461" spans="1:110" ht="15.75" hidden="1" thickBot="1">
      <c r="A461" s="73" t="s">
        <v>1108</v>
      </c>
      <c r="B461" s="60"/>
      <c r="C461" s="61" t="s">
        <v>1108</v>
      </c>
      <c r="D461" s="62" t="s">
        <v>1108</v>
      </c>
      <c r="E461" s="64" t="s">
        <v>119</v>
      </c>
      <c r="F461" s="65" t="s">
        <v>1108</v>
      </c>
      <c r="G461" s="66"/>
      <c r="H461" s="66" t="s">
        <v>119</v>
      </c>
      <c r="I461" s="67" t="s">
        <v>119</v>
      </c>
      <c r="J461" s="67" t="s">
        <v>119</v>
      </c>
      <c r="K461" s="67" t="s">
        <v>119</v>
      </c>
      <c r="L461" s="67" t="s">
        <v>119</v>
      </c>
      <c r="M461" s="67" t="s">
        <v>119</v>
      </c>
      <c r="N461" s="67"/>
      <c r="O461" s="68" t="s">
        <v>119</v>
      </c>
      <c r="P461" s="69" t="s">
        <v>119</v>
      </c>
      <c r="Q461" s="69"/>
      <c r="R461" s="70" t="s">
        <v>1108</v>
      </c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70"/>
      <c r="AV461" s="70"/>
      <c r="AW461" s="70"/>
      <c r="AX461" s="70"/>
      <c r="AY461" s="70"/>
      <c r="AZ461" s="70"/>
      <c r="BA461" s="70"/>
      <c r="BB461" s="155" t="str">
        <f t="shared" si="208"/>
        <v/>
      </c>
      <c r="BC461" s="156"/>
      <c r="BD461" s="157" t="str">
        <f t="shared" si="209"/>
        <v/>
      </c>
      <c r="BE461" s="155" t="str">
        <f t="shared" si="210"/>
        <v/>
      </c>
      <c r="BF461" s="157" t="str">
        <f t="shared" si="211"/>
        <v/>
      </c>
      <c r="BG461" s="155" t="str">
        <f t="shared" si="212"/>
        <v/>
      </c>
      <c r="BH461" s="155"/>
      <c r="BI461" s="157" t="str">
        <f t="shared" si="237"/>
        <v/>
      </c>
      <c r="BJ461" s="157"/>
      <c r="BK461" s="157"/>
      <c r="BL461" s="157"/>
      <c r="BM461" s="161" t="s">
        <v>1108</v>
      </c>
      <c r="BN461" s="162" t="str">
        <f t="shared" si="213"/>
        <v/>
      </c>
      <c r="BO461" s="163">
        <f t="shared" si="214"/>
        <v>0</v>
      </c>
      <c r="BP461" s="166" t="str">
        <f t="shared" si="215"/>
        <v xml:space="preserve"> </v>
      </c>
      <c r="BQ461" s="171" t="s">
        <v>1108</v>
      </c>
      <c r="BR461" s="166"/>
      <c r="BS461" s="167" t="str">
        <f t="shared" si="216"/>
        <v xml:space="preserve"> </v>
      </c>
      <c r="BT461" s="168" t="str">
        <f t="shared" si="217"/>
        <v/>
      </c>
      <c r="BU461" s="168" t="str">
        <f t="shared" si="204"/>
        <v/>
      </c>
      <c r="BV461" s="168" t="str">
        <f t="shared" si="205"/>
        <v/>
      </c>
      <c r="BW461" s="185" t="str">
        <f t="shared" si="206"/>
        <v/>
      </c>
      <c r="BX461" s="171" t="s">
        <v>1108</v>
      </c>
      <c r="BY461" s="157"/>
      <c r="BZ461" s="186">
        <v>0</v>
      </c>
      <c r="CA461" s="186" t="s">
        <v>1108</v>
      </c>
      <c r="CB461" s="157"/>
      <c r="CC461" s="186" t="s">
        <v>1108</v>
      </c>
      <c r="CD461" s="171">
        <f t="shared" si="218"/>
        <v>0</v>
      </c>
      <c r="CE461" s="157" t="str">
        <f t="shared" si="219"/>
        <v/>
      </c>
      <c r="CF461" s="171">
        <f t="shared" si="220"/>
        <v>0</v>
      </c>
      <c r="CG461" s="173" t="s">
        <v>1108</v>
      </c>
      <c r="CH461" s="173" t="s">
        <v>1108</v>
      </c>
      <c r="CI461" s="173" t="s">
        <v>1108</v>
      </c>
      <c r="CJ461" s="173"/>
      <c r="CK461" s="173" t="s">
        <v>1108</v>
      </c>
      <c r="CL461" s="173" t="s">
        <v>1108</v>
      </c>
      <c r="CM461" s="173" t="str">
        <f t="shared" si="199"/>
        <v/>
      </c>
      <c r="CN461" s="173">
        <f t="shared" si="234"/>
        <v>0</v>
      </c>
      <c r="CO461" s="173">
        <f t="shared" si="207"/>
        <v>0</v>
      </c>
      <c r="CP461" s="187" t="str">
        <f t="shared" si="222"/>
        <v/>
      </c>
      <c r="CQ461" s="173" t="str">
        <f t="shared" si="235"/>
        <v xml:space="preserve"> </v>
      </c>
      <c r="CR461" s="173"/>
      <c r="CS461" s="175">
        <f t="shared" si="223"/>
        <v>0</v>
      </c>
      <c r="CT461" s="173" t="str">
        <f t="shared" si="224"/>
        <v/>
      </c>
      <c r="CU461" s="173">
        <f t="shared" si="225"/>
        <v>0</v>
      </c>
      <c r="CV461" s="173" t="str">
        <f t="shared" si="226"/>
        <v/>
      </c>
      <c r="CW461" s="173" t="s">
        <v>1108</v>
      </c>
      <c r="CX461" s="173" t="str">
        <f t="shared" si="227"/>
        <v/>
      </c>
      <c r="CY461" s="176" t="str">
        <f t="shared" si="228"/>
        <v/>
      </c>
      <c r="CZ461" s="181" t="str">
        <f t="shared" si="236"/>
        <v/>
      </c>
      <c r="DA461" s="182" t="str">
        <f t="shared" si="201"/>
        <v/>
      </c>
      <c r="DB461" s="183" t="str">
        <f t="shared" si="202"/>
        <v/>
      </c>
      <c r="DF461" s="180">
        <f t="shared" si="233"/>
        <v>0</v>
      </c>
    </row>
    <row r="462" spans="1:110" ht="15.75" hidden="1" thickBot="1">
      <c r="A462" s="73" t="s">
        <v>1108</v>
      </c>
      <c r="B462" s="60"/>
      <c r="C462" s="61" t="s">
        <v>1108</v>
      </c>
      <c r="D462" s="62" t="s">
        <v>1108</v>
      </c>
      <c r="E462" s="64" t="s">
        <v>119</v>
      </c>
      <c r="F462" s="65" t="s">
        <v>1108</v>
      </c>
      <c r="G462" s="66"/>
      <c r="H462" s="66" t="s">
        <v>119</v>
      </c>
      <c r="I462" s="67" t="s">
        <v>119</v>
      </c>
      <c r="J462" s="67" t="s">
        <v>119</v>
      </c>
      <c r="K462" s="67" t="s">
        <v>119</v>
      </c>
      <c r="L462" s="67" t="s">
        <v>119</v>
      </c>
      <c r="M462" s="67" t="s">
        <v>119</v>
      </c>
      <c r="N462" s="67"/>
      <c r="O462" s="68" t="s">
        <v>119</v>
      </c>
      <c r="P462" s="69" t="s">
        <v>119</v>
      </c>
      <c r="Q462" s="69"/>
      <c r="R462" s="70" t="s">
        <v>1108</v>
      </c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  <c r="AE462" s="70"/>
      <c r="AF462" s="70"/>
      <c r="AG462" s="70"/>
      <c r="AH462" s="70"/>
      <c r="AI462" s="70"/>
      <c r="AJ462" s="70"/>
      <c r="AK462" s="70"/>
      <c r="AL462" s="70"/>
      <c r="AM462" s="70"/>
      <c r="AN462" s="70"/>
      <c r="AO462" s="70"/>
      <c r="AP462" s="70"/>
      <c r="AQ462" s="70"/>
      <c r="AR462" s="70"/>
      <c r="AS462" s="70"/>
      <c r="AT462" s="70"/>
      <c r="AU462" s="70"/>
      <c r="AV462" s="70"/>
      <c r="AW462" s="70"/>
      <c r="AX462" s="70"/>
      <c r="AY462" s="70"/>
      <c r="AZ462" s="70"/>
      <c r="BA462" s="70"/>
      <c r="BB462" s="155" t="str">
        <f t="shared" si="208"/>
        <v/>
      </c>
      <c r="BC462" s="156"/>
      <c r="BD462" s="157" t="str">
        <f t="shared" si="209"/>
        <v/>
      </c>
      <c r="BE462" s="155" t="str">
        <f t="shared" si="210"/>
        <v/>
      </c>
      <c r="BF462" s="157" t="str">
        <f t="shared" si="211"/>
        <v/>
      </c>
      <c r="BG462" s="155" t="str">
        <f t="shared" si="212"/>
        <v/>
      </c>
      <c r="BH462" s="155"/>
      <c r="BI462" s="157" t="str">
        <f t="shared" si="237"/>
        <v/>
      </c>
      <c r="BJ462" s="157"/>
      <c r="BK462" s="157"/>
      <c r="BL462" s="157"/>
      <c r="BM462" s="161" t="s">
        <v>1108</v>
      </c>
      <c r="BN462" s="162" t="str">
        <f t="shared" si="213"/>
        <v/>
      </c>
      <c r="BO462" s="163">
        <f t="shared" si="214"/>
        <v>0</v>
      </c>
      <c r="BP462" s="166" t="str">
        <f t="shared" si="215"/>
        <v xml:space="preserve"> </v>
      </c>
      <c r="BQ462" s="171" t="s">
        <v>1108</v>
      </c>
      <c r="BR462" s="166"/>
      <c r="BS462" s="167" t="str">
        <f t="shared" si="216"/>
        <v xml:space="preserve"> </v>
      </c>
      <c r="BT462" s="168" t="str">
        <f t="shared" si="217"/>
        <v/>
      </c>
      <c r="BU462" s="168" t="str">
        <f t="shared" si="204"/>
        <v/>
      </c>
      <c r="BV462" s="168" t="str">
        <f t="shared" si="205"/>
        <v/>
      </c>
      <c r="BW462" s="185" t="str">
        <f t="shared" si="206"/>
        <v/>
      </c>
      <c r="BX462" s="171" t="s">
        <v>1108</v>
      </c>
      <c r="BY462" s="157"/>
      <c r="BZ462" s="186">
        <v>0</v>
      </c>
      <c r="CA462" s="186" t="s">
        <v>1108</v>
      </c>
      <c r="CB462" s="157"/>
      <c r="CC462" s="186" t="s">
        <v>1108</v>
      </c>
      <c r="CD462" s="171">
        <f t="shared" si="218"/>
        <v>0</v>
      </c>
      <c r="CE462" s="157" t="str">
        <f t="shared" si="219"/>
        <v/>
      </c>
      <c r="CF462" s="171">
        <f t="shared" si="220"/>
        <v>0</v>
      </c>
      <c r="CG462" s="173" t="s">
        <v>1108</v>
      </c>
      <c r="CH462" s="173" t="s">
        <v>1108</v>
      </c>
      <c r="CI462" s="173" t="s">
        <v>1108</v>
      </c>
      <c r="CJ462" s="173"/>
      <c r="CK462" s="173" t="s">
        <v>1108</v>
      </c>
      <c r="CL462" s="173" t="s">
        <v>1108</v>
      </c>
      <c r="CM462" s="173" t="str">
        <f t="shared" si="199"/>
        <v/>
      </c>
      <c r="CN462" s="173">
        <f t="shared" si="234"/>
        <v>0</v>
      </c>
      <c r="CO462" s="173">
        <f t="shared" si="207"/>
        <v>0</v>
      </c>
      <c r="CP462" s="187" t="str">
        <f t="shared" si="222"/>
        <v/>
      </c>
      <c r="CQ462" s="173" t="str">
        <f t="shared" si="235"/>
        <v xml:space="preserve"> </v>
      </c>
      <c r="CR462" s="173"/>
      <c r="CS462" s="175">
        <f t="shared" si="223"/>
        <v>0</v>
      </c>
      <c r="CT462" s="173" t="str">
        <f t="shared" si="224"/>
        <v/>
      </c>
      <c r="CU462" s="173">
        <f t="shared" si="225"/>
        <v>0</v>
      </c>
      <c r="CV462" s="173" t="str">
        <f t="shared" si="226"/>
        <v/>
      </c>
      <c r="CW462" s="173" t="s">
        <v>1108</v>
      </c>
      <c r="CX462" s="173" t="str">
        <f t="shared" si="227"/>
        <v/>
      </c>
      <c r="CY462" s="176" t="str">
        <f t="shared" si="228"/>
        <v/>
      </c>
      <c r="CZ462" s="181" t="str">
        <f t="shared" si="236"/>
        <v/>
      </c>
      <c r="DA462" s="182" t="str">
        <f t="shared" ref="DA462:DA489" si="238">IF(AND(CE462=2,H462&lt;&gt;"EMPLEADO"),(CG462+CL462+CW462),IF(AND(CE462=2,H462="EMPLEADO"),CG462,""))</f>
        <v/>
      </c>
      <c r="DB462" s="183" t="str">
        <f t="shared" ref="DB462:DB489" si="239">IF(CE462=2,CH462+CK462,"")</f>
        <v/>
      </c>
      <c r="DF462" s="180">
        <f t="shared" si="233"/>
        <v>0</v>
      </c>
    </row>
    <row r="463" spans="1:110" ht="15.75" hidden="1" thickBot="1">
      <c r="A463" s="73" t="s">
        <v>1108</v>
      </c>
      <c r="B463" s="60"/>
      <c r="C463" s="61" t="s">
        <v>1108</v>
      </c>
      <c r="D463" s="62" t="s">
        <v>1108</v>
      </c>
      <c r="E463" s="64" t="s">
        <v>119</v>
      </c>
      <c r="F463" s="65" t="s">
        <v>1108</v>
      </c>
      <c r="G463" s="66"/>
      <c r="H463" s="66" t="s">
        <v>119</v>
      </c>
      <c r="I463" s="67" t="s">
        <v>119</v>
      </c>
      <c r="J463" s="67" t="s">
        <v>119</v>
      </c>
      <c r="K463" s="67" t="s">
        <v>119</v>
      </c>
      <c r="L463" s="67" t="s">
        <v>119</v>
      </c>
      <c r="M463" s="67" t="s">
        <v>119</v>
      </c>
      <c r="N463" s="67"/>
      <c r="O463" s="68" t="s">
        <v>119</v>
      </c>
      <c r="P463" s="69" t="s">
        <v>119</v>
      </c>
      <c r="Q463" s="69"/>
      <c r="R463" s="70" t="s">
        <v>1108</v>
      </c>
      <c r="S463" s="70"/>
      <c r="T463" s="70"/>
      <c r="U463" s="70"/>
      <c r="V463" s="70"/>
      <c r="W463" s="70"/>
      <c r="X463" s="70"/>
      <c r="Y463" s="70"/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70"/>
      <c r="AV463" s="70"/>
      <c r="AW463" s="70"/>
      <c r="AX463" s="70"/>
      <c r="AY463" s="70"/>
      <c r="AZ463" s="70"/>
      <c r="BA463" s="70"/>
      <c r="BB463" s="155" t="str">
        <f t="shared" si="208"/>
        <v/>
      </c>
      <c r="BC463" s="156"/>
      <c r="BD463" s="157" t="str">
        <f t="shared" si="209"/>
        <v/>
      </c>
      <c r="BE463" s="155" t="str">
        <f t="shared" si="210"/>
        <v/>
      </c>
      <c r="BF463" s="157" t="str">
        <f t="shared" si="211"/>
        <v/>
      </c>
      <c r="BG463" s="155" t="str">
        <f t="shared" si="212"/>
        <v/>
      </c>
      <c r="BH463" s="155"/>
      <c r="BI463" s="157" t="str">
        <f t="shared" si="237"/>
        <v/>
      </c>
      <c r="BJ463" s="157"/>
      <c r="BK463" s="157"/>
      <c r="BL463" s="157"/>
      <c r="BM463" s="161" t="s">
        <v>1108</v>
      </c>
      <c r="BN463" s="162" t="str">
        <f t="shared" si="213"/>
        <v/>
      </c>
      <c r="BO463" s="163">
        <f t="shared" si="214"/>
        <v>0</v>
      </c>
      <c r="BP463" s="166" t="str">
        <f t="shared" si="215"/>
        <v xml:space="preserve"> </v>
      </c>
      <c r="BQ463" s="171" t="s">
        <v>1108</v>
      </c>
      <c r="BR463" s="166"/>
      <c r="BS463" s="167" t="str">
        <f t="shared" si="216"/>
        <v xml:space="preserve"> </v>
      </c>
      <c r="BT463" s="168" t="str">
        <f t="shared" si="217"/>
        <v/>
      </c>
      <c r="BU463" s="168" t="str">
        <f t="shared" ref="BU463:BU489" si="240">IF(AND(B463&gt;0,BK463&gt;0),((BM463/8)*(BK463*2)),"")</f>
        <v/>
      </c>
      <c r="BV463" s="168" t="str">
        <f t="shared" ref="BV463:BV489" si="241">IF(AND(B463&gt;0,BL463&gt;0),((BM463/8)*(BL463*1.35)),"")</f>
        <v/>
      </c>
      <c r="BW463" s="185" t="str">
        <f t="shared" ref="BW463:BW489" si="242">IF(AND(R463&gt;=1,H463="EMPLEADO"),$BW$12*10%,IF(AND(H463="PEON",R463&gt;=1),(BM463*30/360*BB463*R463),IF(AND(H463="OFICIAL",R463&gt;=1),(BM463*30/360*BB463*R463),IF(AND(H463="OPERARIO",R463&gt;=1),(BM463*30/360*BB463*R463),""))))</f>
        <v/>
      </c>
      <c r="BX463" s="171" t="s">
        <v>1108</v>
      </c>
      <c r="BY463" s="157"/>
      <c r="BZ463" s="186">
        <v>0</v>
      </c>
      <c r="CA463" s="186" t="s">
        <v>1108</v>
      </c>
      <c r="CB463" s="157"/>
      <c r="CC463" s="186" t="s">
        <v>1108</v>
      </c>
      <c r="CD463" s="171">
        <f t="shared" si="218"/>
        <v>0</v>
      </c>
      <c r="CE463" s="157" t="str">
        <f t="shared" si="219"/>
        <v/>
      </c>
      <c r="CF463" s="171">
        <f t="shared" si="220"/>
        <v>0</v>
      </c>
      <c r="CG463" s="173" t="s">
        <v>1108</v>
      </c>
      <c r="CH463" s="173" t="s">
        <v>1108</v>
      </c>
      <c r="CI463" s="173" t="s">
        <v>1108</v>
      </c>
      <c r="CJ463" s="173"/>
      <c r="CK463" s="173" t="s">
        <v>1108</v>
      </c>
      <c r="CL463" s="173" t="s">
        <v>1108</v>
      </c>
      <c r="CM463" s="173" t="str">
        <f t="shared" si="199"/>
        <v/>
      </c>
      <c r="CN463" s="173">
        <f t="shared" si="234"/>
        <v>0</v>
      </c>
      <c r="CO463" s="173">
        <f t="shared" ref="CO463:CO487" si="243">IF(AND(B463&lt;&gt;"",N463&lt;&gt;"",BB463&gt;=5,BB463&lt;=17),15,0)</f>
        <v>0</v>
      </c>
      <c r="CP463" s="187" t="str">
        <f t="shared" si="222"/>
        <v/>
      </c>
      <c r="CQ463" s="173" t="str">
        <f t="shared" si="235"/>
        <v xml:space="preserve"> </v>
      </c>
      <c r="CR463" s="173"/>
      <c r="CS463" s="175">
        <f t="shared" si="223"/>
        <v>0</v>
      </c>
      <c r="CT463" s="173" t="str">
        <f t="shared" si="224"/>
        <v/>
      </c>
      <c r="CU463" s="173">
        <f t="shared" si="225"/>
        <v>0</v>
      </c>
      <c r="CV463" s="173" t="str">
        <f t="shared" si="226"/>
        <v/>
      </c>
      <c r="CW463" s="173" t="s">
        <v>1108</v>
      </c>
      <c r="CX463" s="173" t="str">
        <f t="shared" si="227"/>
        <v/>
      </c>
      <c r="CY463" s="176" t="str">
        <f t="shared" si="228"/>
        <v/>
      </c>
      <c r="CZ463" s="181" t="str">
        <f t="shared" si="236"/>
        <v/>
      </c>
      <c r="DA463" s="182" t="str">
        <f t="shared" si="238"/>
        <v/>
      </c>
      <c r="DB463" s="183" t="str">
        <f t="shared" si="239"/>
        <v/>
      </c>
      <c r="DF463" s="180">
        <f t="shared" si="233"/>
        <v>0</v>
      </c>
    </row>
    <row r="464" spans="1:110" ht="15.75" hidden="1" thickBot="1">
      <c r="A464" s="73" t="s">
        <v>1108</v>
      </c>
      <c r="B464" s="60"/>
      <c r="C464" s="61" t="s">
        <v>1108</v>
      </c>
      <c r="D464" s="62" t="s">
        <v>1108</v>
      </c>
      <c r="E464" s="64" t="s">
        <v>119</v>
      </c>
      <c r="F464" s="65" t="s">
        <v>1108</v>
      </c>
      <c r="G464" s="66"/>
      <c r="H464" s="66" t="s">
        <v>119</v>
      </c>
      <c r="I464" s="67" t="s">
        <v>119</v>
      </c>
      <c r="J464" s="67" t="s">
        <v>119</v>
      </c>
      <c r="K464" s="67" t="s">
        <v>119</v>
      </c>
      <c r="L464" s="67" t="s">
        <v>119</v>
      </c>
      <c r="M464" s="67" t="s">
        <v>119</v>
      </c>
      <c r="N464" s="67"/>
      <c r="O464" s="68" t="s">
        <v>119</v>
      </c>
      <c r="P464" s="69" t="s">
        <v>119</v>
      </c>
      <c r="Q464" s="69"/>
      <c r="R464" s="70" t="s">
        <v>1108</v>
      </c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  <c r="AS464" s="70"/>
      <c r="AT464" s="70"/>
      <c r="AU464" s="70"/>
      <c r="AV464" s="70"/>
      <c r="AW464" s="70"/>
      <c r="AX464" s="70"/>
      <c r="AY464" s="70"/>
      <c r="AZ464" s="70"/>
      <c r="BA464" s="70"/>
      <c r="BB464" s="155" t="str">
        <f t="shared" ref="BB464:BB489" si="244">IF(B464&lt;&gt;"",COUNTIF(S464:BA464,"A")+COUNTIF(S464:BA464,"S")+BC464,"")</f>
        <v/>
      </c>
      <c r="BC464" s="156"/>
      <c r="BD464" s="157" t="str">
        <f t="shared" ref="BD464:BD489" si="245">IF(B464&lt;&gt;"",COUNTIF(S464:BA464,"D"),"")</f>
        <v/>
      </c>
      <c r="BE464" s="155" t="str">
        <f t="shared" ref="BE464:BE489" si="246">IF(B464&lt;&gt;"",COUNTIF(S464:BA464,"F"),"")</f>
        <v/>
      </c>
      <c r="BF464" s="157" t="str">
        <f t="shared" ref="BF464:BF489" si="247">IF(B464&lt;&gt;"",COUNTIF(S464:BA464,"X"),"")</f>
        <v/>
      </c>
      <c r="BG464" s="155" t="str">
        <f t="shared" ref="BG464:BG489" si="248">IF(BB464&lt;&gt;"",(COUNTIFS(S464:BA464,"A")+COUNTIFS(S464:BA464,"D")+COUNTIFS(S464:BA464,"F")+COUNTIFS(S464:BA464,"S")),"")</f>
        <v/>
      </c>
      <c r="BH464" s="155"/>
      <c r="BI464" s="157" t="str">
        <f t="shared" si="237"/>
        <v/>
      </c>
      <c r="BJ464" s="157"/>
      <c r="BK464" s="157"/>
      <c r="BL464" s="157"/>
      <c r="BM464" s="161" t="s">
        <v>1108</v>
      </c>
      <c r="BN464" s="162" t="str">
        <f t="shared" ref="BN464:BN489" si="249">IF(AND(H464&lt;&gt;"EVENTUAL",O464="HABIL",BM464&lt;&gt;""),BB464*BM464,"")</f>
        <v/>
      </c>
      <c r="BO464" s="163">
        <f t="shared" ref="BO464:BO489" si="250">IF(AND(H464="EVENTUAL",O464="HABIL",B464&lt;&gt;""),P464,0)</f>
        <v>0</v>
      </c>
      <c r="BP464" s="166" t="str">
        <f t="shared" ref="BP464:BP489" si="251">IF(AND(BB464&gt;0,O464="HABIL",BM464&lt;&gt;"",H464&lt;&gt;"EMPLEADO"),(BM464/6*BB464)," ")</f>
        <v xml:space="preserve"> </v>
      </c>
      <c r="BQ464" s="171" t="s">
        <v>1108</v>
      </c>
      <c r="BR464" s="166"/>
      <c r="BS464" s="167" t="str">
        <f t="shared" ref="BS464:BS489" si="252">IF(AND(BF464&gt;0,O464="HABIL"),(P464/$B$1*-BF464)," ")</f>
        <v xml:space="preserve"> </v>
      </c>
      <c r="BT464" s="168" t="str">
        <f t="shared" ref="BT464:BT489" si="253">IF(AND(B464&gt;0,BJ464&gt;0),((BM464/8)*(BJ464*1.6)),"")</f>
        <v/>
      </c>
      <c r="BU464" s="168" t="str">
        <f t="shared" si="240"/>
        <v/>
      </c>
      <c r="BV464" s="168" t="str">
        <f t="shared" si="241"/>
        <v/>
      </c>
      <c r="BW464" s="185" t="str">
        <f t="shared" si="242"/>
        <v/>
      </c>
      <c r="BX464" s="171" t="s">
        <v>1108</v>
      </c>
      <c r="BY464" s="157"/>
      <c r="BZ464" s="186">
        <v>0</v>
      </c>
      <c r="CA464" s="186" t="s">
        <v>1108</v>
      </c>
      <c r="CB464" s="157"/>
      <c r="CC464" s="186" t="s">
        <v>1108</v>
      </c>
      <c r="CD464" s="171">
        <f t="shared" ref="CD464:CD489" si="254">IF(AND(B464&lt;&gt;"",O464="HABIL"),(SUM(BN464:CC464)-BO464),0)</f>
        <v>0</v>
      </c>
      <c r="CE464" s="157" t="str">
        <f t="shared" ref="CE464:CE489" si="255">IF(AND(CD464&gt;0,I464="ONP"),1,IF(AND(CD464&gt;0,I464&lt;&gt;"ONP"),2,""))</f>
        <v/>
      </c>
      <c r="CF464" s="171">
        <f t="shared" ref="CF464:CF489" si="256">IF(AND(CE464=1,O464="HABIL",H464="EMPLEADO"),(CD464-SUM(BX464:CA464))*$CF$13,IF(AND(CE464=1,O464="HABIL",H464&lt;&gt;"EMPLEADO"),(CD464-SUM(BW464:CA464))*$CF$13,0))</f>
        <v>0</v>
      </c>
      <c r="CG464" s="173" t="s">
        <v>1108</v>
      </c>
      <c r="CH464" s="173" t="s">
        <v>1108</v>
      </c>
      <c r="CI464" s="173" t="s">
        <v>1108</v>
      </c>
      <c r="CJ464" s="173"/>
      <c r="CK464" s="173" t="s">
        <v>1108</v>
      </c>
      <c r="CL464" s="173" t="s">
        <v>1108</v>
      </c>
      <c r="CM464" s="173" t="str">
        <f t="shared" si="199"/>
        <v/>
      </c>
      <c r="CN464" s="173">
        <f t="shared" si="234"/>
        <v>0</v>
      </c>
      <c r="CO464" s="173">
        <f t="shared" si="243"/>
        <v>0</v>
      </c>
      <c r="CP464" s="187" t="str">
        <f t="shared" ref="CP464:CP489" si="257">IF(AND(B464&lt;&gt;"",L464="1",O464="HABIL",BB464&gt;0),5,"")</f>
        <v/>
      </c>
      <c r="CQ464" s="173" t="str">
        <f t="shared" si="235"/>
        <v xml:space="preserve"> </v>
      </c>
      <c r="CR464" s="173"/>
      <c r="CS464" s="175">
        <f t="shared" ref="CS464:CS489" si="258">SUM(CF464:CL464)+SUM(CN464:CQ464)-SUM(CI464:CJ464)</f>
        <v>0</v>
      </c>
      <c r="CT464" s="173" t="str">
        <f t="shared" ref="CT464:CT489" si="259">IF(AND(B464&lt;&gt;"",O464&lt;&gt;"",BB464&lt;&gt;""),CD464-CS464,"")</f>
        <v/>
      </c>
      <c r="CU464" s="173">
        <f t="shared" ref="CU464:CU489" si="260">IF(AND(BB464&lt;&gt;"",H464="EMPLEADO",(CD464-SUM(BX464:CA464))*9%&lt;67.5,(CD464-SUM(BX464:CA464))*9%&lt;&gt;0),67.5,IF(AND(BB464&lt;&gt;"",H464&lt;&gt;"EMPLEADO",(CD464-SUM(BW464:CA464))*9%&lt;67.5,(CD464-SUM(BW464:CA464))*9%&lt;&gt;0),67.5,(CD464-SUM(BX464:CA464))*9%))</f>
        <v>0</v>
      </c>
      <c r="CV464" s="173" t="str">
        <f t="shared" ref="CV464:CV489" si="261">IF(AND(B464&lt;&gt;"",H464&lt;&gt;"EMPLEADO",O464="HABIL",M464=1),(CD464-SUM(BX464:CA464))*1.53%,IF(AND(B464&lt;&gt;"",H464="EMPLEADO",O464="HABIL",M464=1),(CD464-SUM(BW464:CA464))*1.53%,""))</f>
        <v/>
      </c>
      <c r="CW464" s="173" t="s">
        <v>1108</v>
      </c>
      <c r="CX464" s="173" t="str">
        <f t="shared" ref="CX464:CX489" si="262">IF(CD464&gt;0,SUM(CU464:CW464),"")</f>
        <v/>
      </c>
      <c r="CY464" s="176" t="str">
        <f t="shared" ref="CY464:CY489" si="263">IF(BB464&lt;&gt;"",(BG464+BD464-BF464),"")</f>
        <v/>
      </c>
      <c r="CZ464" s="181" t="str">
        <f t="shared" si="236"/>
        <v/>
      </c>
      <c r="DA464" s="182" t="str">
        <f t="shared" si="238"/>
        <v/>
      </c>
      <c r="DB464" s="183" t="str">
        <f t="shared" si="239"/>
        <v/>
      </c>
      <c r="DF464" s="180">
        <f t="shared" si="233"/>
        <v>0</v>
      </c>
    </row>
    <row r="465" spans="1:110" ht="15.75" hidden="1" thickBot="1">
      <c r="A465" s="73" t="s">
        <v>1108</v>
      </c>
      <c r="B465" s="60"/>
      <c r="C465" s="61" t="s">
        <v>1108</v>
      </c>
      <c r="D465" s="62" t="s">
        <v>1108</v>
      </c>
      <c r="E465" s="64" t="s">
        <v>119</v>
      </c>
      <c r="F465" s="65" t="s">
        <v>1108</v>
      </c>
      <c r="G465" s="66"/>
      <c r="H465" s="66" t="s">
        <v>119</v>
      </c>
      <c r="I465" s="67" t="s">
        <v>119</v>
      </c>
      <c r="J465" s="67" t="s">
        <v>119</v>
      </c>
      <c r="K465" s="67" t="s">
        <v>119</v>
      </c>
      <c r="L465" s="67" t="s">
        <v>119</v>
      </c>
      <c r="M465" s="67" t="s">
        <v>119</v>
      </c>
      <c r="N465" s="67"/>
      <c r="O465" s="68" t="s">
        <v>119</v>
      </c>
      <c r="P465" s="69" t="s">
        <v>119</v>
      </c>
      <c r="Q465" s="69"/>
      <c r="R465" s="70" t="s">
        <v>1108</v>
      </c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70"/>
      <c r="AV465" s="70"/>
      <c r="AW465" s="70"/>
      <c r="AX465" s="70"/>
      <c r="AY465" s="70"/>
      <c r="AZ465" s="70"/>
      <c r="BA465" s="70"/>
      <c r="BB465" s="155" t="str">
        <f t="shared" si="244"/>
        <v/>
      </c>
      <c r="BC465" s="156"/>
      <c r="BD465" s="157" t="str">
        <f t="shared" si="245"/>
        <v/>
      </c>
      <c r="BE465" s="155" t="str">
        <f t="shared" si="246"/>
        <v/>
      </c>
      <c r="BF465" s="157" t="str">
        <f t="shared" si="247"/>
        <v/>
      </c>
      <c r="BG465" s="155" t="str">
        <f t="shared" si="248"/>
        <v/>
      </c>
      <c r="BH465" s="155"/>
      <c r="BI465" s="157" t="str">
        <f t="shared" si="237"/>
        <v/>
      </c>
      <c r="BJ465" s="157"/>
      <c r="BK465" s="157"/>
      <c r="BL465" s="157"/>
      <c r="BM465" s="161" t="s">
        <v>1108</v>
      </c>
      <c r="BN465" s="162" t="str">
        <f t="shared" si="249"/>
        <v/>
      </c>
      <c r="BO465" s="163">
        <f t="shared" si="250"/>
        <v>0</v>
      </c>
      <c r="BP465" s="166" t="str">
        <f t="shared" si="251"/>
        <v xml:space="preserve"> </v>
      </c>
      <c r="BQ465" s="171" t="s">
        <v>1108</v>
      </c>
      <c r="BR465" s="166"/>
      <c r="BS465" s="167" t="str">
        <f t="shared" si="252"/>
        <v xml:space="preserve"> </v>
      </c>
      <c r="BT465" s="168" t="str">
        <f t="shared" si="253"/>
        <v/>
      </c>
      <c r="BU465" s="168" t="str">
        <f t="shared" si="240"/>
        <v/>
      </c>
      <c r="BV465" s="168" t="str">
        <f t="shared" si="241"/>
        <v/>
      </c>
      <c r="BW465" s="185" t="str">
        <f t="shared" si="242"/>
        <v/>
      </c>
      <c r="BX465" s="171" t="s">
        <v>1108</v>
      </c>
      <c r="BY465" s="157"/>
      <c r="BZ465" s="186">
        <v>0</v>
      </c>
      <c r="CA465" s="186" t="s">
        <v>1108</v>
      </c>
      <c r="CB465" s="157"/>
      <c r="CC465" s="186" t="s">
        <v>1108</v>
      </c>
      <c r="CD465" s="171">
        <f t="shared" si="254"/>
        <v>0</v>
      </c>
      <c r="CE465" s="157" t="str">
        <f t="shared" si="255"/>
        <v/>
      </c>
      <c r="CF465" s="171">
        <f t="shared" si="256"/>
        <v>0</v>
      </c>
      <c r="CG465" s="173" t="s">
        <v>1108</v>
      </c>
      <c r="CH465" s="173" t="s">
        <v>1108</v>
      </c>
      <c r="CI465" s="173" t="s">
        <v>1108</v>
      </c>
      <c r="CJ465" s="173"/>
      <c r="CK465" s="173" t="s">
        <v>1108</v>
      </c>
      <c r="CL465" s="173" t="s">
        <v>1108</v>
      </c>
      <c r="CM465" s="173" t="str">
        <f t="shared" si="199"/>
        <v/>
      </c>
      <c r="CN465" s="173">
        <f t="shared" si="234"/>
        <v>0</v>
      </c>
      <c r="CO465" s="173">
        <f t="shared" si="243"/>
        <v>0</v>
      </c>
      <c r="CP465" s="187" t="str">
        <f t="shared" si="257"/>
        <v/>
      </c>
      <c r="CQ465" s="173" t="str">
        <f t="shared" si="235"/>
        <v xml:space="preserve"> </v>
      </c>
      <c r="CR465" s="173"/>
      <c r="CS465" s="175">
        <f t="shared" si="258"/>
        <v>0</v>
      </c>
      <c r="CT465" s="173" t="str">
        <f t="shared" si="259"/>
        <v/>
      </c>
      <c r="CU465" s="173">
        <f t="shared" si="260"/>
        <v>0</v>
      </c>
      <c r="CV465" s="173" t="str">
        <f t="shared" si="261"/>
        <v/>
      </c>
      <c r="CW465" s="173" t="s">
        <v>1108</v>
      </c>
      <c r="CX465" s="173" t="str">
        <f t="shared" si="262"/>
        <v/>
      </c>
      <c r="CY465" s="176" t="str">
        <f t="shared" si="263"/>
        <v/>
      </c>
      <c r="CZ465" s="181" t="str">
        <f t="shared" si="236"/>
        <v/>
      </c>
      <c r="DA465" s="182" t="str">
        <f t="shared" si="238"/>
        <v/>
      </c>
      <c r="DB465" s="183" t="str">
        <f t="shared" si="239"/>
        <v/>
      </c>
      <c r="DF465" s="180">
        <f t="shared" si="233"/>
        <v>0</v>
      </c>
    </row>
    <row r="466" spans="1:110" ht="15.75" hidden="1" thickBot="1">
      <c r="A466" s="73" t="s">
        <v>1108</v>
      </c>
      <c r="B466" s="60"/>
      <c r="C466" s="61" t="s">
        <v>1108</v>
      </c>
      <c r="D466" s="62" t="s">
        <v>1108</v>
      </c>
      <c r="E466" s="64" t="s">
        <v>119</v>
      </c>
      <c r="F466" s="65" t="s">
        <v>1108</v>
      </c>
      <c r="G466" s="66"/>
      <c r="H466" s="66" t="s">
        <v>119</v>
      </c>
      <c r="I466" s="67" t="s">
        <v>119</v>
      </c>
      <c r="J466" s="67" t="s">
        <v>119</v>
      </c>
      <c r="K466" s="67" t="s">
        <v>119</v>
      </c>
      <c r="L466" s="67" t="s">
        <v>119</v>
      </c>
      <c r="M466" s="67" t="s">
        <v>119</v>
      </c>
      <c r="N466" s="67"/>
      <c r="O466" s="68" t="s">
        <v>119</v>
      </c>
      <c r="P466" s="69" t="s">
        <v>119</v>
      </c>
      <c r="Q466" s="69"/>
      <c r="R466" s="70" t="s">
        <v>1108</v>
      </c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/>
      <c r="AO466" s="70"/>
      <c r="AP466" s="70"/>
      <c r="AQ466" s="70"/>
      <c r="AR466" s="70"/>
      <c r="AS466" s="70"/>
      <c r="AT466" s="70"/>
      <c r="AU466" s="70"/>
      <c r="AV466" s="70"/>
      <c r="AW466" s="70"/>
      <c r="AX466" s="70"/>
      <c r="AY466" s="70"/>
      <c r="AZ466" s="70"/>
      <c r="BA466" s="70"/>
      <c r="BB466" s="155" t="str">
        <f t="shared" si="244"/>
        <v/>
      </c>
      <c r="BC466" s="156"/>
      <c r="BD466" s="157" t="str">
        <f t="shared" si="245"/>
        <v/>
      </c>
      <c r="BE466" s="155" t="str">
        <f t="shared" si="246"/>
        <v/>
      </c>
      <c r="BF466" s="157" t="str">
        <f t="shared" si="247"/>
        <v/>
      </c>
      <c r="BG466" s="155" t="str">
        <f t="shared" si="248"/>
        <v/>
      </c>
      <c r="BH466" s="155"/>
      <c r="BI466" s="157" t="str">
        <f t="shared" si="237"/>
        <v/>
      </c>
      <c r="BJ466" s="157"/>
      <c r="BK466" s="157"/>
      <c r="BL466" s="157"/>
      <c r="BM466" s="161" t="s">
        <v>1108</v>
      </c>
      <c r="BN466" s="162" t="str">
        <f t="shared" si="249"/>
        <v/>
      </c>
      <c r="BO466" s="163">
        <f t="shared" si="250"/>
        <v>0</v>
      </c>
      <c r="BP466" s="166" t="str">
        <f t="shared" si="251"/>
        <v xml:space="preserve"> </v>
      </c>
      <c r="BQ466" s="171" t="s">
        <v>1108</v>
      </c>
      <c r="BR466" s="166"/>
      <c r="BS466" s="167" t="str">
        <f t="shared" si="252"/>
        <v xml:space="preserve"> </v>
      </c>
      <c r="BT466" s="168" t="str">
        <f t="shared" si="253"/>
        <v/>
      </c>
      <c r="BU466" s="168" t="str">
        <f t="shared" si="240"/>
        <v/>
      </c>
      <c r="BV466" s="168" t="str">
        <f t="shared" si="241"/>
        <v/>
      </c>
      <c r="BW466" s="185" t="str">
        <f t="shared" si="242"/>
        <v/>
      </c>
      <c r="BX466" s="171" t="s">
        <v>1108</v>
      </c>
      <c r="BY466" s="157"/>
      <c r="BZ466" s="186">
        <v>0</v>
      </c>
      <c r="CA466" s="186" t="s">
        <v>1108</v>
      </c>
      <c r="CB466" s="157"/>
      <c r="CC466" s="186" t="s">
        <v>1108</v>
      </c>
      <c r="CD466" s="171">
        <f t="shared" si="254"/>
        <v>0</v>
      </c>
      <c r="CE466" s="157" t="str">
        <f t="shared" si="255"/>
        <v/>
      </c>
      <c r="CF466" s="171">
        <f t="shared" si="256"/>
        <v>0</v>
      </c>
      <c r="CG466" s="173" t="s">
        <v>1108</v>
      </c>
      <c r="CH466" s="173" t="s">
        <v>1108</v>
      </c>
      <c r="CI466" s="173" t="s">
        <v>1108</v>
      </c>
      <c r="CJ466" s="173"/>
      <c r="CK466" s="173" t="s">
        <v>1108</v>
      </c>
      <c r="CL466" s="173" t="s">
        <v>1108</v>
      </c>
      <c r="CM466" s="173" t="str">
        <f t="shared" si="199"/>
        <v/>
      </c>
      <c r="CN466" s="173">
        <f t="shared" si="234"/>
        <v>0</v>
      </c>
      <c r="CO466" s="173">
        <f t="shared" si="243"/>
        <v>0</v>
      </c>
      <c r="CP466" s="187" t="str">
        <f t="shared" si="257"/>
        <v/>
      </c>
      <c r="CQ466" s="173" t="str">
        <f t="shared" si="235"/>
        <v xml:space="preserve"> </v>
      </c>
      <c r="CR466" s="173"/>
      <c r="CS466" s="175">
        <f t="shared" si="258"/>
        <v>0</v>
      </c>
      <c r="CT466" s="173" t="str">
        <f t="shared" si="259"/>
        <v/>
      </c>
      <c r="CU466" s="173">
        <f t="shared" si="260"/>
        <v>0</v>
      </c>
      <c r="CV466" s="173" t="str">
        <f t="shared" si="261"/>
        <v/>
      </c>
      <c r="CW466" s="173" t="s">
        <v>1108</v>
      </c>
      <c r="CX466" s="173" t="str">
        <f t="shared" si="262"/>
        <v/>
      </c>
      <c r="CY466" s="176" t="str">
        <f t="shared" si="263"/>
        <v/>
      </c>
      <c r="CZ466" s="181" t="str">
        <f t="shared" si="236"/>
        <v/>
      </c>
      <c r="DA466" s="182" t="str">
        <f t="shared" si="238"/>
        <v/>
      </c>
      <c r="DB466" s="183" t="str">
        <f t="shared" si="239"/>
        <v/>
      </c>
      <c r="DF466" s="180">
        <f t="shared" si="233"/>
        <v>0</v>
      </c>
    </row>
    <row r="467" spans="1:110" ht="15.75" hidden="1" thickBot="1">
      <c r="A467" s="73" t="s">
        <v>1108</v>
      </c>
      <c r="B467" s="60"/>
      <c r="C467" s="61" t="s">
        <v>1108</v>
      </c>
      <c r="D467" s="62" t="s">
        <v>1108</v>
      </c>
      <c r="E467" s="64" t="s">
        <v>119</v>
      </c>
      <c r="F467" s="65" t="s">
        <v>1108</v>
      </c>
      <c r="G467" s="66"/>
      <c r="H467" s="66" t="s">
        <v>119</v>
      </c>
      <c r="I467" s="67" t="s">
        <v>119</v>
      </c>
      <c r="J467" s="67" t="s">
        <v>119</v>
      </c>
      <c r="K467" s="67" t="s">
        <v>119</v>
      </c>
      <c r="L467" s="67" t="s">
        <v>119</v>
      </c>
      <c r="M467" s="67" t="s">
        <v>119</v>
      </c>
      <c r="N467" s="67"/>
      <c r="O467" s="68" t="s">
        <v>119</v>
      </c>
      <c r="P467" s="69" t="s">
        <v>119</v>
      </c>
      <c r="Q467" s="69"/>
      <c r="R467" s="70" t="s">
        <v>1108</v>
      </c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70"/>
      <c r="AV467" s="70"/>
      <c r="AW467" s="70"/>
      <c r="AX467" s="70"/>
      <c r="AY467" s="70"/>
      <c r="AZ467" s="70"/>
      <c r="BA467" s="70"/>
      <c r="BB467" s="155" t="str">
        <f t="shared" si="244"/>
        <v/>
      </c>
      <c r="BC467" s="156"/>
      <c r="BD467" s="157" t="str">
        <f t="shared" si="245"/>
        <v/>
      </c>
      <c r="BE467" s="155" t="str">
        <f t="shared" si="246"/>
        <v/>
      </c>
      <c r="BF467" s="157" t="str">
        <f t="shared" si="247"/>
        <v/>
      </c>
      <c r="BG467" s="155" t="str">
        <f t="shared" si="248"/>
        <v/>
      </c>
      <c r="BH467" s="155"/>
      <c r="BI467" s="157" t="str">
        <f t="shared" si="237"/>
        <v/>
      </c>
      <c r="BJ467" s="157"/>
      <c r="BK467" s="157"/>
      <c r="BL467" s="157"/>
      <c r="BM467" s="161" t="s">
        <v>1108</v>
      </c>
      <c r="BN467" s="162" t="str">
        <f t="shared" si="249"/>
        <v/>
      </c>
      <c r="BO467" s="163">
        <f t="shared" si="250"/>
        <v>0</v>
      </c>
      <c r="BP467" s="166" t="str">
        <f t="shared" si="251"/>
        <v xml:space="preserve"> </v>
      </c>
      <c r="BQ467" s="171" t="s">
        <v>1108</v>
      </c>
      <c r="BR467" s="166"/>
      <c r="BS467" s="167" t="str">
        <f t="shared" si="252"/>
        <v xml:space="preserve"> </v>
      </c>
      <c r="BT467" s="168" t="str">
        <f t="shared" si="253"/>
        <v/>
      </c>
      <c r="BU467" s="168" t="str">
        <f t="shared" si="240"/>
        <v/>
      </c>
      <c r="BV467" s="168" t="str">
        <f t="shared" si="241"/>
        <v/>
      </c>
      <c r="BW467" s="185" t="str">
        <f t="shared" si="242"/>
        <v/>
      </c>
      <c r="BX467" s="171" t="s">
        <v>1108</v>
      </c>
      <c r="BY467" s="157"/>
      <c r="BZ467" s="186">
        <v>0</v>
      </c>
      <c r="CA467" s="186" t="s">
        <v>1108</v>
      </c>
      <c r="CB467" s="157"/>
      <c r="CC467" s="186" t="s">
        <v>1108</v>
      </c>
      <c r="CD467" s="171">
        <f t="shared" si="254"/>
        <v>0</v>
      </c>
      <c r="CE467" s="157" t="str">
        <f t="shared" si="255"/>
        <v/>
      </c>
      <c r="CF467" s="171">
        <f t="shared" si="256"/>
        <v>0</v>
      </c>
      <c r="CG467" s="173" t="s">
        <v>1108</v>
      </c>
      <c r="CH467" s="173" t="s">
        <v>1108</v>
      </c>
      <c r="CI467" s="173" t="s">
        <v>1108</v>
      </c>
      <c r="CJ467" s="173"/>
      <c r="CK467" s="173" t="s">
        <v>1108</v>
      </c>
      <c r="CL467" s="173" t="s">
        <v>1108</v>
      </c>
      <c r="CM467" s="173" t="str">
        <f t="shared" si="199"/>
        <v/>
      </c>
      <c r="CN467" s="173">
        <f t="shared" si="234"/>
        <v>0</v>
      </c>
      <c r="CO467" s="173">
        <f t="shared" si="243"/>
        <v>0</v>
      </c>
      <c r="CP467" s="187" t="str">
        <f t="shared" si="257"/>
        <v/>
      </c>
      <c r="CQ467" s="173" t="str">
        <f t="shared" si="235"/>
        <v xml:space="preserve"> </v>
      </c>
      <c r="CR467" s="173"/>
      <c r="CS467" s="175">
        <f t="shared" si="258"/>
        <v>0</v>
      </c>
      <c r="CT467" s="173" t="str">
        <f t="shared" si="259"/>
        <v/>
      </c>
      <c r="CU467" s="173">
        <f t="shared" si="260"/>
        <v>0</v>
      </c>
      <c r="CV467" s="173" t="str">
        <f t="shared" si="261"/>
        <v/>
      </c>
      <c r="CW467" s="173" t="s">
        <v>1108</v>
      </c>
      <c r="CX467" s="173" t="str">
        <f t="shared" si="262"/>
        <v/>
      </c>
      <c r="CY467" s="176" t="str">
        <f t="shared" si="263"/>
        <v/>
      </c>
      <c r="CZ467" s="181" t="str">
        <f t="shared" si="236"/>
        <v/>
      </c>
      <c r="DA467" s="182" t="str">
        <f t="shared" si="238"/>
        <v/>
      </c>
      <c r="DB467" s="183" t="str">
        <f t="shared" si="239"/>
        <v/>
      </c>
      <c r="DF467" s="180">
        <f t="shared" si="233"/>
        <v>0</v>
      </c>
    </row>
    <row r="468" spans="1:110" ht="15.75" hidden="1" thickBot="1">
      <c r="A468" s="73" t="s">
        <v>1108</v>
      </c>
      <c r="B468" s="60"/>
      <c r="C468" s="61" t="s">
        <v>1108</v>
      </c>
      <c r="D468" s="62" t="s">
        <v>1108</v>
      </c>
      <c r="E468" s="64" t="s">
        <v>119</v>
      </c>
      <c r="F468" s="65" t="s">
        <v>1108</v>
      </c>
      <c r="G468" s="66"/>
      <c r="H468" s="66" t="s">
        <v>119</v>
      </c>
      <c r="I468" s="67" t="s">
        <v>119</v>
      </c>
      <c r="J468" s="67" t="s">
        <v>119</v>
      </c>
      <c r="K468" s="67" t="s">
        <v>119</v>
      </c>
      <c r="L468" s="67" t="s">
        <v>119</v>
      </c>
      <c r="M468" s="67" t="s">
        <v>119</v>
      </c>
      <c r="N468" s="67"/>
      <c r="O468" s="68" t="s">
        <v>119</v>
      </c>
      <c r="P468" s="69" t="s">
        <v>119</v>
      </c>
      <c r="Q468" s="69"/>
      <c r="R468" s="70" t="s">
        <v>1108</v>
      </c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/>
      <c r="AO468" s="70"/>
      <c r="AP468" s="70"/>
      <c r="AQ468" s="70"/>
      <c r="AR468" s="70"/>
      <c r="AS468" s="70"/>
      <c r="AT468" s="70"/>
      <c r="AU468" s="70"/>
      <c r="AV468" s="70"/>
      <c r="AW468" s="70"/>
      <c r="AX468" s="70"/>
      <c r="AY468" s="70"/>
      <c r="AZ468" s="70"/>
      <c r="BA468" s="70"/>
      <c r="BB468" s="155" t="str">
        <f t="shared" si="244"/>
        <v/>
      </c>
      <c r="BC468" s="156"/>
      <c r="BD468" s="157" t="str">
        <f t="shared" si="245"/>
        <v/>
      </c>
      <c r="BE468" s="155" t="str">
        <f t="shared" si="246"/>
        <v/>
      </c>
      <c r="BF468" s="157" t="str">
        <f t="shared" si="247"/>
        <v/>
      </c>
      <c r="BG468" s="155" t="str">
        <f t="shared" si="248"/>
        <v/>
      </c>
      <c r="BH468" s="155"/>
      <c r="BI468" s="157" t="str">
        <f t="shared" si="237"/>
        <v/>
      </c>
      <c r="BJ468" s="157"/>
      <c r="BK468" s="157"/>
      <c r="BL468" s="157"/>
      <c r="BM468" s="161" t="s">
        <v>1108</v>
      </c>
      <c r="BN468" s="162" t="str">
        <f t="shared" si="249"/>
        <v/>
      </c>
      <c r="BO468" s="163">
        <f t="shared" si="250"/>
        <v>0</v>
      </c>
      <c r="BP468" s="166" t="str">
        <f t="shared" si="251"/>
        <v xml:space="preserve"> </v>
      </c>
      <c r="BQ468" s="171" t="s">
        <v>1108</v>
      </c>
      <c r="BR468" s="166"/>
      <c r="BS468" s="167" t="str">
        <f t="shared" si="252"/>
        <v xml:space="preserve"> </v>
      </c>
      <c r="BT468" s="168" t="str">
        <f t="shared" si="253"/>
        <v/>
      </c>
      <c r="BU468" s="168" t="str">
        <f t="shared" si="240"/>
        <v/>
      </c>
      <c r="BV468" s="168" t="str">
        <f t="shared" si="241"/>
        <v/>
      </c>
      <c r="BW468" s="185" t="str">
        <f t="shared" si="242"/>
        <v/>
      </c>
      <c r="BX468" s="171" t="s">
        <v>1108</v>
      </c>
      <c r="BY468" s="157"/>
      <c r="BZ468" s="186">
        <v>0</v>
      </c>
      <c r="CA468" s="186" t="s">
        <v>1108</v>
      </c>
      <c r="CB468" s="157"/>
      <c r="CC468" s="186" t="s">
        <v>1108</v>
      </c>
      <c r="CD468" s="171">
        <f t="shared" si="254"/>
        <v>0</v>
      </c>
      <c r="CE468" s="157" t="str">
        <f t="shared" si="255"/>
        <v/>
      </c>
      <c r="CF468" s="171">
        <f t="shared" si="256"/>
        <v>0</v>
      </c>
      <c r="CG468" s="173" t="s">
        <v>1108</v>
      </c>
      <c r="CH468" s="173" t="s">
        <v>1108</v>
      </c>
      <c r="CI468" s="173" t="s">
        <v>1108</v>
      </c>
      <c r="CJ468" s="173"/>
      <c r="CK468" s="173" t="s">
        <v>1108</v>
      </c>
      <c r="CL468" s="173" t="s">
        <v>1108</v>
      </c>
      <c r="CM468" s="173" t="str">
        <f t="shared" si="199"/>
        <v/>
      </c>
      <c r="CN468" s="173">
        <f t="shared" si="234"/>
        <v>0</v>
      </c>
      <c r="CO468" s="173">
        <f t="shared" si="243"/>
        <v>0</v>
      </c>
      <c r="CP468" s="187" t="str">
        <f t="shared" si="257"/>
        <v/>
      </c>
      <c r="CQ468" s="173" t="str">
        <f t="shared" si="235"/>
        <v xml:space="preserve"> </v>
      </c>
      <c r="CR468" s="173"/>
      <c r="CS468" s="175">
        <f t="shared" si="258"/>
        <v>0</v>
      </c>
      <c r="CT468" s="173" t="str">
        <f t="shared" si="259"/>
        <v/>
      </c>
      <c r="CU468" s="173">
        <f t="shared" si="260"/>
        <v>0</v>
      </c>
      <c r="CV468" s="173" t="str">
        <f t="shared" si="261"/>
        <v/>
      </c>
      <c r="CW468" s="173" t="s">
        <v>1108</v>
      </c>
      <c r="CX468" s="173" t="str">
        <f t="shared" si="262"/>
        <v/>
      </c>
      <c r="CY468" s="176" t="str">
        <f t="shared" si="263"/>
        <v/>
      </c>
      <c r="CZ468" s="181" t="str">
        <f t="shared" si="236"/>
        <v/>
      </c>
      <c r="DA468" s="182" t="str">
        <f t="shared" si="238"/>
        <v/>
      </c>
      <c r="DB468" s="183" t="str">
        <f t="shared" si="239"/>
        <v/>
      </c>
      <c r="DF468" s="180">
        <f t="shared" si="233"/>
        <v>0</v>
      </c>
    </row>
    <row r="469" spans="1:110" ht="15.75" hidden="1" thickBot="1">
      <c r="A469" s="73" t="s">
        <v>1108</v>
      </c>
      <c r="B469" s="60"/>
      <c r="C469" s="61" t="s">
        <v>1108</v>
      </c>
      <c r="D469" s="62" t="s">
        <v>1108</v>
      </c>
      <c r="E469" s="64" t="s">
        <v>119</v>
      </c>
      <c r="F469" s="65" t="s">
        <v>1108</v>
      </c>
      <c r="G469" s="66"/>
      <c r="H469" s="66" t="s">
        <v>119</v>
      </c>
      <c r="I469" s="67" t="s">
        <v>119</v>
      </c>
      <c r="J469" s="67" t="s">
        <v>119</v>
      </c>
      <c r="K469" s="67" t="s">
        <v>119</v>
      </c>
      <c r="L469" s="67" t="s">
        <v>119</v>
      </c>
      <c r="M469" s="67" t="s">
        <v>119</v>
      </c>
      <c r="N469" s="67"/>
      <c r="O469" s="68" t="s">
        <v>119</v>
      </c>
      <c r="P469" s="69" t="s">
        <v>119</v>
      </c>
      <c r="Q469" s="69"/>
      <c r="R469" s="70" t="s">
        <v>1108</v>
      </c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70"/>
      <c r="AV469" s="70"/>
      <c r="AW469" s="70"/>
      <c r="AX469" s="70"/>
      <c r="AY469" s="70"/>
      <c r="AZ469" s="70"/>
      <c r="BA469" s="70"/>
      <c r="BB469" s="155" t="str">
        <f t="shared" si="244"/>
        <v/>
      </c>
      <c r="BC469" s="156"/>
      <c r="BD469" s="157" t="str">
        <f t="shared" si="245"/>
        <v/>
      </c>
      <c r="BE469" s="155" t="str">
        <f t="shared" si="246"/>
        <v/>
      </c>
      <c r="BF469" s="157" t="str">
        <f t="shared" si="247"/>
        <v/>
      </c>
      <c r="BG469" s="155" t="str">
        <f t="shared" si="248"/>
        <v/>
      </c>
      <c r="BH469" s="155"/>
      <c r="BI469" s="157" t="str">
        <f t="shared" si="237"/>
        <v/>
      </c>
      <c r="BJ469" s="157"/>
      <c r="BK469" s="157"/>
      <c r="BL469" s="157"/>
      <c r="BM469" s="161" t="s">
        <v>1108</v>
      </c>
      <c r="BN469" s="162" t="str">
        <f t="shared" si="249"/>
        <v/>
      </c>
      <c r="BO469" s="163">
        <f t="shared" si="250"/>
        <v>0</v>
      </c>
      <c r="BP469" s="166" t="str">
        <f t="shared" si="251"/>
        <v xml:space="preserve"> </v>
      </c>
      <c r="BQ469" s="171" t="s">
        <v>1108</v>
      </c>
      <c r="BR469" s="166"/>
      <c r="BS469" s="167" t="str">
        <f t="shared" si="252"/>
        <v xml:space="preserve"> </v>
      </c>
      <c r="BT469" s="168" t="str">
        <f t="shared" si="253"/>
        <v/>
      </c>
      <c r="BU469" s="168" t="str">
        <f t="shared" si="240"/>
        <v/>
      </c>
      <c r="BV469" s="168" t="str">
        <f t="shared" si="241"/>
        <v/>
      </c>
      <c r="BW469" s="185" t="str">
        <f t="shared" si="242"/>
        <v/>
      </c>
      <c r="BX469" s="171" t="s">
        <v>1108</v>
      </c>
      <c r="BY469" s="157"/>
      <c r="BZ469" s="186">
        <v>0</v>
      </c>
      <c r="CA469" s="186" t="s">
        <v>1108</v>
      </c>
      <c r="CB469" s="157"/>
      <c r="CC469" s="186" t="s">
        <v>1108</v>
      </c>
      <c r="CD469" s="171">
        <f t="shared" si="254"/>
        <v>0</v>
      </c>
      <c r="CE469" s="157" t="str">
        <f t="shared" si="255"/>
        <v/>
      </c>
      <c r="CF469" s="171">
        <f t="shared" si="256"/>
        <v>0</v>
      </c>
      <c r="CG469" s="173" t="s">
        <v>1108</v>
      </c>
      <c r="CH469" s="173" t="s">
        <v>1108</v>
      </c>
      <c r="CI469" s="173" t="s">
        <v>1108</v>
      </c>
      <c r="CJ469" s="173"/>
      <c r="CK469" s="173" t="s">
        <v>1108</v>
      </c>
      <c r="CL469" s="173" t="s">
        <v>1108</v>
      </c>
      <c r="CM469" s="173" t="str">
        <f t="shared" si="199"/>
        <v/>
      </c>
      <c r="CN469" s="173">
        <f t="shared" si="234"/>
        <v>0</v>
      </c>
      <c r="CO469" s="173">
        <f t="shared" si="243"/>
        <v>0</v>
      </c>
      <c r="CP469" s="187" t="str">
        <f t="shared" si="257"/>
        <v/>
      </c>
      <c r="CQ469" s="173" t="str">
        <f t="shared" si="235"/>
        <v xml:space="preserve"> </v>
      </c>
      <c r="CR469" s="173"/>
      <c r="CS469" s="175">
        <f t="shared" si="258"/>
        <v>0</v>
      </c>
      <c r="CT469" s="173" t="str">
        <f t="shared" si="259"/>
        <v/>
      </c>
      <c r="CU469" s="173">
        <f t="shared" si="260"/>
        <v>0</v>
      </c>
      <c r="CV469" s="173" t="str">
        <f t="shared" si="261"/>
        <v/>
      </c>
      <c r="CW469" s="173" t="s">
        <v>1108</v>
      </c>
      <c r="CX469" s="173" t="str">
        <f t="shared" si="262"/>
        <v/>
      </c>
      <c r="CY469" s="176" t="str">
        <f t="shared" si="263"/>
        <v/>
      </c>
      <c r="CZ469" s="181" t="str">
        <f t="shared" si="236"/>
        <v/>
      </c>
      <c r="DA469" s="182" t="str">
        <f t="shared" si="238"/>
        <v/>
      </c>
      <c r="DB469" s="183" t="str">
        <f t="shared" si="239"/>
        <v/>
      </c>
      <c r="DF469" s="180">
        <f t="shared" si="233"/>
        <v>0</v>
      </c>
    </row>
    <row r="470" spans="1:110" ht="15.75" hidden="1" thickBot="1">
      <c r="A470" s="73" t="s">
        <v>1108</v>
      </c>
      <c r="B470" s="60"/>
      <c r="C470" s="61" t="s">
        <v>1108</v>
      </c>
      <c r="D470" s="62" t="s">
        <v>1108</v>
      </c>
      <c r="E470" s="64" t="s">
        <v>119</v>
      </c>
      <c r="F470" s="65" t="s">
        <v>1108</v>
      </c>
      <c r="G470" s="66"/>
      <c r="H470" s="66" t="s">
        <v>119</v>
      </c>
      <c r="I470" s="67" t="s">
        <v>119</v>
      </c>
      <c r="J470" s="67" t="s">
        <v>119</v>
      </c>
      <c r="K470" s="67" t="s">
        <v>119</v>
      </c>
      <c r="L470" s="67" t="s">
        <v>119</v>
      </c>
      <c r="M470" s="67" t="s">
        <v>119</v>
      </c>
      <c r="N470" s="67"/>
      <c r="O470" s="68" t="s">
        <v>119</v>
      </c>
      <c r="P470" s="69" t="s">
        <v>119</v>
      </c>
      <c r="Q470" s="69"/>
      <c r="R470" s="70" t="s">
        <v>1108</v>
      </c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/>
      <c r="AO470" s="70"/>
      <c r="AP470" s="70"/>
      <c r="AQ470" s="70"/>
      <c r="AR470" s="70"/>
      <c r="AS470" s="70"/>
      <c r="AT470" s="70"/>
      <c r="AU470" s="70"/>
      <c r="AV470" s="70"/>
      <c r="AW470" s="70"/>
      <c r="AX470" s="70"/>
      <c r="AY470" s="70"/>
      <c r="AZ470" s="70"/>
      <c r="BA470" s="70"/>
      <c r="BB470" s="155" t="str">
        <f t="shared" si="244"/>
        <v/>
      </c>
      <c r="BC470" s="156"/>
      <c r="BD470" s="157" t="str">
        <f t="shared" si="245"/>
        <v/>
      </c>
      <c r="BE470" s="155" t="str">
        <f t="shared" si="246"/>
        <v/>
      </c>
      <c r="BF470" s="157" t="str">
        <f t="shared" si="247"/>
        <v/>
      </c>
      <c r="BG470" s="155" t="str">
        <f t="shared" si="248"/>
        <v/>
      </c>
      <c r="BH470" s="155"/>
      <c r="BI470" s="157" t="str">
        <f t="shared" si="237"/>
        <v/>
      </c>
      <c r="BJ470" s="157"/>
      <c r="BK470" s="157"/>
      <c r="BL470" s="157"/>
      <c r="BM470" s="161" t="s">
        <v>1108</v>
      </c>
      <c r="BN470" s="162" t="str">
        <f t="shared" si="249"/>
        <v/>
      </c>
      <c r="BO470" s="163">
        <f t="shared" si="250"/>
        <v>0</v>
      </c>
      <c r="BP470" s="166" t="str">
        <f t="shared" si="251"/>
        <v xml:space="preserve"> </v>
      </c>
      <c r="BQ470" s="171" t="s">
        <v>1108</v>
      </c>
      <c r="BR470" s="166"/>
      <c r="BS470" s="167" t="str">
        <f t="shared" si="252"/>
        <v xml:space="preserve"> </v>
      </c>
      <c r="BT470" s="168" t="str">
        <f t="shared" si="253"/>
        <v/>
      </c>
      <c r="BU470" s="168" t="str">
        <f t="shared" si="240"/>
        <v/>
      </c>
      <c r="BV470" s="168" t="str">
        <f t="shared" si="241"/>
        <v/>
      </c>
      <c r="BW470" s="185" t="str">
        <f t="shared" si="242"/>
        <v/>
      </c>
      <c r="BX470" s="171" t="s">
        <v>1108</v>
      </c>
      <c r="BY470" s="157"/>
      <c r="BZ470" s="186">
        <v>0</v>
      </c>
      <c r="CA470" s="186" t="s">
        <v>1108</v>
      </c>
      <c r="CB470" s="157"/>
      <c r="CC470" s="186" t="s">
        <v>1108</v>
      </c>
      <c r="CD470" s="171">
        <f t="shared" si="254"/>
        <v>0</v>
      </c>
      <c r="CE470" s="157" t="str">
        <f t="shared" si="255"/>
        <v/>
      </c>
      <c r="CF470" s="171">
        <f t="shared" si="256"/>
        <v>0</v>
      </c>
      <c r="CG470" s="173" t="s">
        <v>1108</v>
      </c>
      <c r="CH470" s="173" t="s">
        <v>1108</v>
      </c>
      <c r="CI470" s="173" t="s">
        <v>1108</v>
      </c>
      <c r="CJ470" s="173"/>
      <c r="CK470" s="173" t="s">
        <v>1108</v>
      </c>
      <c r="CL470" s="173" t="s">
        <v>1108</v>
      </c>
      <c r="CM470" s="173" t="str">
        <f t="shared" si="199"/>
        <v/>
      </c>
      <c r="CN470" s="173">
        <f t="shared" si="234"/>
        <v>0</v>
      </c>
      <c r="CO470" s="173">
        <f t="shared" si="243"/>
        <v>0</v>
      </c>
      <c r="CP470" s="187" t="str">
        <f t="shared" si="257"/>
        <v/>
      </c>
      <c r="CQ470" s="173" t="str">
        <f t="shared" si="235"/>
        <v xml:space="preserve"> </v>
      </c>
      <c r="CR470" s="173"/>
      <c r="CS470" s="175">
        <f t="shared" si="258"/>
        <v>0</v>
      </c>
      <c r="CT470" s="173" t="str">
        <f t="shared" si="259"/>
        <v/>
      </c>
      <c r="CU470" s="173">
        <f t="shared" si="260"/>
        <v>0</v>
      </c>
      <c r="CV470" s="173" t="str">
        <f t="shared" si="261"/>
        <v/>
      </c>
      <c r="CW470" s="173" t="s">
        <v>1108</v>
      </c>
      <c r="CX470" s="173" t="str">
        <f t="shared" si="262"/>
        <v/>
      </c>
      <c r="CY470" s="176" t="str">
        <f t="shared" si="263"/>
        <v/>
      </c>
      <c r="CZ470" s="181" t="str">
        <f t="shared" si="236"/>
        <v/>
      </c>
      <c r="DA470" s="182" t="str">
        <f t="shared" si="238"/>
        <v/>
      </c>
      <c r="DB470" s="183" t="str">
        <f t="shared" si="239"/>
        <v/>
      </c>
      <c r="DF470" s="180">
        <f t="shared" si="233"/>
        <v>0</v>
      </c>
    </row>
    <row r="471" spans="1:110" ht="15.75" hidden="1" thickBot="1">
      <c r="A471" s="73" t="s">
        <v>1108</v>
      </c>
      <c r="B471" s="60"/>
      <c r="C471" s="61" t="s">
        <v>1108</v>
      </c>
      <c r="D471" s="62" t="s">
        <v>1108</v>
      </c>
      <c r="E471" s="64" t="s">
        <v>119</v>
      </c>
      <c r="F471" s="65" t="s">
        <v>1108</v>
      </c>
      <c r="G471" s="66"/>
      <c r="H471" s="66" t="s">
        <v>119</v>
      </c>
      <c r="I471" s="67" t="s">
        <v>119</v>
      </c>
      <c r="J471" s="67" t="s">
        <v>119</v>
      </c>
      <c r="K471" s="67" t="s">
        <v>119</v>
      </c>
      <c r="L471" s="67" t="s">
        <v>119</v>
      </c>
      <c r="M471" s="67" t="s">
        <v>119</v>
      </c>
      <c r="N471" s="67"/>
      <c r="O471" s="68" t="s">
        <v>119</v>
      </c>
      <c r="P471" s="69" t="s">
        <v>119</v>
      </c>
      <c r="Q471" s="69"/>
      <c r="R471" s="70" t="s">
        <v>1108</v>
      </c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/>
      <c r="AO471" s="70"/>
      <c r="AP471" s="70"/>
      <c r="AQ471" s="70"/>
      <c r="AR471" s="70"/>
      <c r="AS471" s="70"/>
      <c r="AT471" s="70"/>
      <c r="AU471" s="70"/>
      <c r="AV471" s="70"/>
      <c r="AW471" s="70"/>
      <c r="AX471" s="70"/>
      <c r="AY471" s="70"/>
      <c r="AZ471" s="70"/>
      <c r="BA471" s="70"/>
      <c r="BB471" s="155" t="str">
        <f t="shared" si="244"/>
        <v/>
      </c>
      <c r="BC471" s="156"/>
      <c r="BD471" s="157" t="str">
        <f t="shared" si="245"/>
        <v/>
      </c>
      <c r="BE471" s="155" t="str">
        <f t="shared" si="246"/>
        <v/>
      </c>
      <c r="BF471" s="157" t="str">
        <f t="shared" si="247"/>
        <v/>
      </c>
      <c r="BG471" s="155" t="str">
        <f t="shared" si="248"/>
        <v/>
      </c>
      <c r="BH471" s="155"/>
      <c r="BI471" s="157" t="str">
        <f t="shared" si="237"/>
        <v/>
      </c>
      <c r="BJ471" s="157"/>
      <c r="BK471" s="157"/>
      <c r="BL471" s="157"/>
      <c r="BM471" s="161" t="s">
        <v>1108</v>
      </c>
      <c r="BN471" s="162" t="str">
        <f t="shared" si="249"/>
        <v/>
      </c>
      <c r="BO471" s="163">
        <f t="shared" si="250"/>
        <v>0</v>
      </c>
      <c r="BP471" s="166" t="str">
        <f t="shared" si="251"/>
        <v xml:space="preserve"> </v>
      </c>
      <c r="BQ471" s="171" t="s">
        <v>1108</v>
      </c>
      <c r="BR471" s="166"/>
      <c r="BS471" s="167" t="str">
        <f t="shared" si="252"/>
        <v xml:space="preserve"> </v>
      </c>
      <c r="BT471" s="168" t="str">
        <f t="shared" si="253"/>
        <v/>
      </c>
      <c r="BU471" s="168" t="str">
        <f t="shared" si="240"/>
        <v/>
      </c>
      <c r="BV471" s="168" t="str">
        <f t="shared" si="241"/>
        <v/>
      </c>
      <c r="BW471" s="185" t="str">
        <f t="shared" si="242"/>
        <v/>
      </c>
      <c r="BX471" s="171" t="s">
        <v>1108</v>
      </c>
      <c r="BY471" s="157"/>
      <c r="BZ471" s="186">
        <v>0</v>
      </c>
      <c r="CA471" s="186" t="s">
        <v>1108</v>
      </c>
      <c r="CB471" s="157"/>
      <c r="CC471" s="186" t="s">
        <v>1108</v>
      </c>
      <c r="CD471" s="171">
        <f t="shared" si="254"/>
        <v>0</v>
      </c>
      <c r="CE471" s="157" t="str">
        <f t="shared" si="255"/>
        <v/>
      </c>
      <c r="CF471" s="171">
        <f t="shared" si="256"/>
        <v>0</v>
      </c>
      <c r="CG471" s="173" t="s">
        <v>1108</v>
      </c>
      <c r="CH471" s="173" t="s">
        <v>1108</v>
      </c>
      <c r="CI471" s="173" t="s">
        <v>1108</v>
      </c>
      <c r="CJ471" s="173"/>
      <c r="CK471" s="173" t="s">
        <v>1108</v>
      </c>
      <c r="CL471" s="173" t="s">
        <v>1108</v>
      </c>
      <c r="CM471" s="173" t="str">
        <f t="shared" si="199"/>
        <v/>
      </c>
      <c r="CN471" s="173">
        <f t="shared" si="234"/>
        <v>0</v>
      </c>
      <c r="CO471" s="173">
        <f t="shared" si="243"/>
        <v>0</v>
      </c>
      <c r="CP471" s="187" t="str">
        <f t="shared" si="257"/>
        <v/>
      </c>
      <c r="CQ471" s="173" t="str">
        <f t="shared" si="235"/>
        <v xml:space="preserve"> </v>
      </c>
      <c r="CR471" s="173"/>
      <c r="CS471" s="175">
        <f t="shared" si="258"/>
        <v>0</v>
      </c>
      <c r="CT471" s="173" t="str">
        <f t="shared" si="259"/>
        <v/>
      </c>
      <c r="CU471" s="173">
        <f t="shared" si="260"/>
        <v>0</v>
      </c>
      <c r="CV471" s="173" t="str">
        <f t="shared" si="261"/>
        <v/>
      </c>
      <c r="CW471" s="173" t="s">
        <v>1108</v>
      </c>
      <c r="CX471" s="173" t="str">
        <f t="shared" si="262"/>
        <v/>
      </c>
      <c r="CY471" s="176" t="str">
        <f t="shared" si="263"/>
        <v/>
      </c>
      <c r="CZ471" s="181" t="str">
        <f t="shared" si="236"/>
        <v/>
      </c>
      <c r="DA471" s="182" t="str">
        <f t="shared" si="238"/>
        <v/>
      </c>
      <c r="DB471" s="183" t="str">
        <f t="shared" si="239"/>
        <v/>
      </c>
      <c r="DF471" s="180">
        <f t="shared" si="233"/>
        <v>0</v>
      </c>
    </row>
    <row r="472" spans="1:110" ht="15.75" hidden="1" thickBot="1">
      <c r="A472" s="73" t="s">
        <v>1108</v>
      </c>
      <c r="B472" s="60"/>
      <c r="C472" s="61" t="s">
        <v>1108</v>
      </c>
      <c r="D472" s="62" t="s">
        <v>1108</v>
      </c>
      <c r="E472" s="64" t="s">
        <v>119</v>
      </c>
      <c r="F472" s="65" t="s">
        <v>1108</v>
      </c>
      <c r="G472" s="66"/>
      <c r="H472" s="66" t="s">
        <v>119</v>
      </c>
      <c r="I472" s="67" t="s">
        <v>119</v>
      </c>
      <c r="J472" s="67" t="s">
        <v>119</v>
      </c>
      <c r="K472" s="67" t="s">
        <v>119</v>
      </c>
      <c r="L472" s="67" t="s">
        <v>119</v>
      </c>
      <c r="M472" s="67" t="s">
        <v>119</v>
      </c>
      <c r="N472" s="67"/>
      <c r="O472" s="68" t="s">
        <v>119</v>
      </c>
      <c r="P472" s="69" t="s">
        <v>119</v>
      </c>
      <c r="Q472" s="69"/>
      <c r="R472" s="70" t="s">
        <v>1108</v>
      </c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/>
      <c r="AO472" s="70"/>
      <c r="AP472" s="70"/>
      <c r="AQ472" s="70"/>
      <c r="AR472" s="70"/>
      <c r="AS472" s="70"/>
      <c r="AT472" s="70"/>
      <c r="AU472" s="70"/>
      <c r="AV472" s="70"/>
      <c r="AW472" s="70"/>
      <c r="AX472" s="70"/>
      <c r="AY472" s="70"/>
      <c r="AZ472" s="70"/>
      <c r="BA472" s="70"/>
      <c r="BB472" s="155" t="str">
        <f t="shared" si="244"/>
        <v/>
      </c>
      <c r="BC472" s="156"/>
      <c r="BD472" s="157" t="str">
        <f t="shared" si="245"/>
        <v/>
      </c>
      <c r="BE472" s="155" t="str">
        <f t="shared" si="246"/>
        <v/>
      </c>
      <c r="BF472" s="157" t="str">
        <f t="shared" si="247"/>
        <v/>
      </c>
      <c r="BG472" s="155" t="str">
        <f t="shared" si="248"/>
        <v/>
      </c>
      <c r="BH472" s="155"/>
      <c r="BI472" s="157" t="str">
        <f t="shared" si="237"/>
        <v/>
      </c>
      <c r="BJ472" s="157"/>
      <c r="BK472" s="157"/>
      <c r="BL472" s="157"/>
      <c r="BM472" s="161" t="s">
        <v>1108</v>
      </c>
      <c r="BN472" s="162" t="str">
        <f t="shared" si="249"/>
        <v/>
      </c>
      <c r="BO472" s="163">
        <f t="shared" si="250"/>
        <v>0</v>
      </c>
      <c r="BP472" s="166" t="str">
        <f t="shared" si="251"/>
        <v xml:space="preserve"> </v>
      </c>
      <c r="BQ472" s="171" t="s">
        <v>1108</v>
      </c>
      <c r="BR472" s="166"/>
      <c r="BS472" s="167" t="str">
        <f t="shared" si="252"/>
        <v xml:space="preserve"> </v>
      </c>
      <c r="BT472" s="168" t="str">
        <f t="shared" si="253"/>
        <v/>
      </c>
      <c r="BU472" s="168" t="str">
        <f t="shared" si="240"/>
        <v/>
      </c>
      <c r="BV472" s="168" t="str">
        <f t="shared" si="241"/>
        <v/>
      </c>
      <c r="BW472" s="185" t="str">
        <f t="shared" si="242"/>
        <v/>
      </c>
      <c r="BX472" s="171" t="s">
        <v>1108</v>
      </c>
      <c r="BY472" s="157"/>
      <c r="BZ472" s="186">
        <v>0</v>
      </c>
      <c r="CA472" s="186" t="s">
        <v>1108</v>
      </c>
      <c r="CB472" s="157"/>
      <c r="CC472" s="186" t="s">
        <v>1108</v>
      </c>
      <c r="CD472" s="171">
        <f t="shared" si="254"/>
        <v>0</v>
      </c>
      <c r="CE472" s="157" t="str">
        <f t="shared" si="255"/>
        <v/>
      </c>
      <c r="CF472" s="171">
        <f t="shared" si="256"/>
        <v>0</v>
      </c>
      <c r="CG472" s="173" t="s">
        <v>1108</v>
      </c>
      <c r="CH472" s="173" t="s">
        <v>1108</v>
      </c>
      <c r="CI472" s="173" t="s">
        <v>1108</v>
      </c>
      <c r="CJ472" s="173"/>
      <c r="CK472" s="173" t="s">
        <v>1108</v>
      </c>
      <c r="CL472" s="173" t="s">
        <v>1108</v>
      </c>
      <c r="CM472" s="173" t="str">
        <f t="shared" si="199"/>
        <v/>
      </c>
      <c r="CN472" s="173">
        <f t="shared" si="234"/>
        <v>0</v>
      </c>
      <c r="CO472" s="173">
        <f t="shared" si="243"/>
        <v>0</v>
      </c>
      <c r="CP472" s="187" t="str">
        <f t="shared" si="257"/>
        <v/>
      </c>
      <c r="CQ472" s="173" t="str">
        <f t="shared" si="235"/>
        <v xml:space="preserve"> </v>
      </c>
      <c r="CR472" s="173"/>
      <c r="CS472" s="175">
        <f t="shared" si="258"/>
        <v>0</v>
      </c>
      <c r="CT472" s="173" t="str">
        <f t="shared" si="259"/>
        <v/>
      </c>
      <c r="CU472" s="173">
        <f t="shared" si="260"/>
        <v>0</v>
      </c>
      <c r="CV472" s="173" t="str">
        <f t="shared" si="261"/>
        <v/>
      </c>
      <c r="CW472" s="173" t="s">
        <v>1108</v>
      </c>
      <c r="CX472" s="173" t="str">
        <f t="shared" si="262"/>
        <v/>
      </c>
      <c r="CY472" s="176" t="str">
        <f t="shared" si="263"/>
        <v/>
      </c>
      <c r="CZ472" s="181" t="str">
        <f t="shared" si="236"/>
        <v/>
      </c>
      <c r="DA472" s="182" t="str">
        <f t="shared" si="238"/>
        <v/>
      </c>
      <c r="DB472" s="183" t="str">
        <f t="shared" si="239"/>
        <v/>
      </c>
      <c r="DF472" s="180">
        <f t="shared" si="233"/>
        <v>0</v>
      </c>
    </row>
    <row r="473" spans="1:110" ht="15.75" hidden="1" thickBot="1">
      <c r="A473" s="73" t="s">
        <v>1108</v>
      </c>
      <c r="B473" s="60"/>
      <c r="C473" s="61" t="s">
        <v>1108</v>
      </c>
      <c r="D473" s="62" t="s">
        <v>1108</v>
      </c>
      <c r="E473" s="64" t="s">
        <v>119</v>
      </c>
      <c r="F473" s="65" t="s">
        <v>1108</v>
      </c>
      <c r="G473" s="66"/>
      <c r="H473" s="66" t="s">
        <v>119</v>
      </c>
      <c r="I473" s="67" t="s">
        <v>119</v>
      </c>
      <c r="J473" s="67" t="s">
        <v>119</v>
      </c>
      <c r="K473" s="67" t="s">
        <v>119</v>
      </c>
      <c r="L473" s="67" t="s">
        <v>119</v>
      </c>
      <c r="M473" s="67" t="s">
        <v>119</v>
      </c>
      <c r="N473" s="67"/>
      <c r="O473" s="68" t="s">
        <v>119</v>
      </c>
      <c r="P473" s="69" t="s">
        <v>119</v>
      </c>
      <c r="Q473" s="69"/>
      <c r="R473" s="70" t="s">
        <v>1108</v>
      </c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/>
      <c r="AO473" s="70"/>
      <c r="AP473" s="70"/>
      <c r="AQ473" s="70"/>
      <c r="AR473" s="70"/>
      <c r="AS473" s="70"/>
      <c r="AT473" s="70"/>
      <c r="AU473" s="70"/>
      <c r="AV473" s="70"/>
      <c r="AW473" s="70"/>
      <c r="AX473" s="70"/>
      <c r="AY473" s="70"/>
      <c r="AZ473" s="70"/>
      <c r="BA473" s="70"/>
      <c r="BB473" s="155" t="str">
        <f t="shared" si="244"/>
        <v/>
      </c>
      <c r="BC473" s="156"/>
      <c r="BD473" s="157" t="str">
        <f t="shared" si="245"/>
        <v/>
      </c>
      <c r="BE473" s="155" t="str">
        <f t="shared" si="246"/>
        <v/>
      </c>
      <c r="BF473" s="157" t="str">
        <f t="shared" si="247"/>
        <v/>
      </c>
      <c r="BG473" s="155" t="str">
        <f t="shared" si="248"/>
        <v/>
      </c>
      <c r="BH473" s="155"/>
      <c r="BI473" s="157" t="str">
        <f t="shared" si="237"/>
        <v/>
      </c>
      <c r="BJ473" s="157"/>
      <c r="BK473" s="157"/>
      <c r="BL473" s="157"/>
      <c r="BM473" s="161" t="s">
        <v>1108</v>
      </c>
      <c r="BN473" s="162" t="str">
        <f t="shared" si="249"/>
        <v/>
      </c>
      <c r="BO473" s="163">
        <f t="shared" si="250"/>
        <v>0</v>
      </c>
      <c r="BP473" s="166" t="str">
        <f t="shared" si="251"/>
        <v xml:space="preserve"> </v>
      </c>
      <c r="BQ473" s="171" t="s">
        <v>1108</v>
      </c>
      <c r="BR473" s="166"/>
      <c r="BS473" s="167" t="str">
        <f t="shared" si="252"/>
        <v xml:space="preserve"> </v>
      </c>
      <c r="BT473" s="168" t="str">
        <f t="shared" si="253"/>
        <v/>
      </c>
      <c r="BU473" s="168" t="str">
        <f t="shared" si="240"/>
        <v/>
      </c>
      <c r="BV473" s="168" t="str">
        <f t="shared" si="241"/>
        <v/>
      </c>
      <c r="BW473" s="185" t="str">
        <f t="shared" si="242"/>
        <v/>
      </c>
      <c r="BX473" s="171" t="s">
        <v>1108</v>
      </c>
      <c r="BY473" s="157"/>
      <c r="BZ473" s="186">
        <v>0</v>
      </c>
      <c r="CA473" s="186" t="s">
        <v>1108</v>
      </c>
      <c r="CB473" s="157"/>
      <c r="CC473" s="186" t="s">
        <v>1108</v>
      </c>
      <c r="CD473" s="171">
        <f t="shared" si="254"/>
        <v>0</v>
      </c>
      <c r="CE473" s="157" t="str">
        <f t="shared" si="255"/>
        <v/>
      </c>
      <c r="CF473" s="171">
        <f t="shared" si="256"/>
        <v>0</v>
      </c>
      <c r="CG473" s="173" t="s">
        <v>1108</v>
      </c>
      <c r="CH473" s="173" t="s">
        <v>1108</v>
      </c>
      <c r="CI473" s="173" t="s">
        <v>1108</v>
      </c>
      <c r="CJ473" s="173"/>
      <c r="CK473" s="173" t="s">
        <v>1108</v>
      </c>
      <c r="CL473" s="173" t="s">
        <v>1108</v>
      </c>
      <c r="CM473" s="173" t="str">
        <f t="shared" si="199"/>
        <v/>
      </c>
      <c r="CN473" s="173">
        <f t="shared" si="234"/>
        <v>0</v>
      </c>
      <c r="CO473" s="173">
        <f t="shared" si="243"/>
        <v>0</v>
      </c>
      <c r="CP473" s="187" t="str">
        <f t="shared" si="257"/>
        <v/>
      </c>
      <c r="CQ473" s="173" t="str">
        <f t="shared" si="235"/>
        <v xml:space="preserve"> </v>
      </c>
      <c r="CR473" s="173"/>
      <c r="CS473" s="175">
        <f t="shared" si="258"/>
        <v>0</v>
      </c>
      <c r="CT473" s="173" t="str">
        <f t="shared" si="259"/>
        <v/>
      </c>
      <c r="CU473" s="173">
        <f t="shared" si="260"/>
        <v>0</v>
      </c>
      <c r="CV473" s="173" t="str">
        <f t="shared" si="261"/>
        <v/>
      </c>
      <c r="CW473" s="173" t="s">
        <v>1108</v>
      </c>
      <c r="CX473" s="173" t="str">
        <f t="shared" si="262"/>
        <v/>
      </c>
      <c r="CY473" s="176" t="str">
        <f t="shared" si="263"/>
        <v/>
      </c>
      <c r="CZ473" s="181" t="str">
        <f t="shared" si="236"/>
        <v/>
      </c>
      <c r="DA473" s="182" t="str">
        <f t="shared" si="238"/>
        <v/>
      </c>
      <c r="DB473" s="183" t="str">
        <f t="shared" si="239"/>
        <v/>
      </c>
      <c r="DF473" s="180">
        <f t="shared" si="233"/>
        <v>0</v>
      </c>
    </row>
    <row r="474" spans="1:110" ht="15.75" hidden="1" thickBot="1">
      <c r="A474" s="73" t="s">
        <v>1108</v>
      </c>
      <c r="B474" s="60"/>
      <c r="C474" s="61" t="s">
        <v>1108</v>
      </c>
      <c r="D474" s="62" t="s">
        <v>1108</v>
      </c>
      <c r="E474" s="64" t="s">
        <v>119</v>
      </c>
      <c r="F474" s="65" t="s">
        <v>1108</v>
      </c>
      <c r="G474" s="66"/>
      <c r="H474" s="66" t="s">
        <v>119</v>
      </c>
      <c r="I474" s="67" t="s">
        <v>119</v>
      </c>
      <c r="J474" s="67" t="s">
        <v>119</v>
      </c>
      <c r="K474" s="67" t="s">
        <v>119</v>
      </c>
      <c r="L474" s="67" t="s">
        <v>119</v>
      </c>
      <c r="M474" s="67" t="s">
        <v>119</v>
      </c>
      <c r="N474" s="67"/>
      <c r="O474" s="68" t="s">
        <v>119</v>
      </c>
      <c r="P474" s="69" t="s">
        <v>119</v>
      </c>
      <c r="Q474" s="69"/>
      <c r="R474" s="70" t="s">
        <v>1108</v>
      </c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/>
      <c r="AO474" s="70"/>
      <c r="AP474" s="70"/>
      <c r="AQ474" s="70"/>
      <c r="AR474" s="70"/>
      <c r="AS474" s="70"/>
      <c r="AT474" s="70"/>
      <c r="AU474" s="70"/>
      <c r="AV474" s="70"/>
      <c r="AW474" s="70"/>
      <c r="AX474" s="70"/>
      <c r="AY474" s="70"/>
      <c r="AZ474" s="70"/>
      <c r="BA474" s="70"/>
      <c r="BB474" s="155" t="str">
        <f t="shared" si="244"/>
        <v/>
      </c>
      <c r="BC474" s="156"/>
      <c r="BD474" s="157" t="str">
        <f t="shared" si="245"/>
        <v/>
      </c>
      <c r="BE474" s="155" t="str">
        <f t="shared" si="246"/>
        <v/>
      </c>
      <c r="BF474" s="157" t="str">
        <f t="shared" si="247"/>
        <v/>
      </c>
      <c r="BG474" s="155" t="str">
        <f t="shared" si="248"/>
        <v/>
      </c>
      <c r="BH474" s="155"/>
      <c r="BI474" s="157" t="str">
        <f t="shared" si="237"/>
        <v/>
      </c>
      <c r="BJ474" s="157"/>
      <c r="BK474" s="157"/>
      <c r="BL474" s="157"/>
      <c r="BM474" s="161" t="s">
        <v>1108</v>
      </c>
      <c r="BN474" s="162" t="str">
        <f t="shared" si="249"/>
        <v/>
      </c>
      <c r="BO474" s="163">
        <f t="shared" si="250"/>
        <v>0</v>
      </c>
      <c r="BP474" s="166" t="str">
        <f t="shared" si="251"/>
        <v xml:space="preserve"> </v>
      </c>
      <c r="BQ474" s="171" t="s">
        <v>1108</v>
      </c>
      <c r="BR474" s="166"/>
      <c r="BS474" s="167" t="str">
        <f t="shared" si="252"/>
        <v xml:space="preserve"> </v>
      </c>
      <c r="BT474" s="168" t="str">
        <f t="shared" si="253"/>
        <v/>
      </c>
      <c r="BU474" s="168" t="str">
        <f t="shared" si="240"/>
        <v/>
      </c>
      <c r="BV474" s="168" t="str">
        <f t="shared" si="241"/>
        <v/>
      </c>
      <c r="BW474" s="185" t="str">
        <f t="shared" si="242"/>
        <v/>
      </c>
      <c r="BX474" s="171" t="s">
        <v>1108</v>
      </c>
      <c r="BY474" s="157"/>
      <c r="BZ474" s="186">
        <v>0</v>
      </c>
      <c r="CA474" s="186" t="s">
        <v>1108</v>
      </c>
      <c r="CB474" s="157"/>
      <c r="CC474" s="186" t="s">
        <v>1108</v>
      </c>
      <c r="CD474" s="171">
        <f t="shared" si="254"/>
        <v>0</v>
      </c>
      <c r="CE474" s="157" t="str">
        <f t="shared" si="255"/>
        <v/>
      </c>
      <c r="CF474" s="171">
        <f t="shared" si="256"/>
        <v>0</v>
      </c>
      <c r="CG474" s="173" t="s">
        <v>1108</v>
      </c>
      <c r="CH474" s="173" t="s">
        <v>1108</v>
      </c>
      <c r="CI474" s="173" t="s">
        <v>1108</v>
      </c>
      <c r="CJ474" s="173"/>
      <c r="CK474" s="173" t="s">
        <v>1108</v>
      </c>
      <c r="CL474" s="173" t="s">
        <v>1108</v>
      </c>
      <c r="CM474" s="173" t="str">
        <f t="shared" si="199"/>
        <v/>
      </c>
      <c r="CN474" s="173">
        <f t="shared" si="234"/>
        <v>0</v>
      </c>
      <c r="CO474" s="173">
        <f t="shared" si="243"/>
        <v>0</v>
      </c>
      <c r="CP474" s="187" t="str">
        <f t="shared" si="257"/>
        <v/>
      </c>
      <c r="CQ474" s="173" t="str">
        <f t="shared" si="235"/>
        <v xml:space="preserve"> </v>
      </c>
      <c r="CR474" s="173"/>
      <c r="CS474" s="175">
        <f t="shared" si="258"/>
        <v>0</v>
      </c>
      <c r="CT474" s="173" t="str">
        <f t="shared" si="259"/>
        <v/>
      </c>
      <c r="CU474" s="173">
        <f t="shared" si="260"/>
        <v>0</v>
      </c>
      <c r="CV474" s="173" t="str">
        <f t="shared" si="261"/>
        <v/>
      </c>
      <c r="CW474" s="173" t="s">
        <v>1108</v>
      </c>
      <c r="CX474" s="173" t="str">
        <f t="shared" si="262"/>
        <v/>
      </c>
      <c r="CY474" s="176" t="str">
        <f t="shared" si="263"/>
        <v/>
      </c>
      <c r="CZ474" s="181" t="str">
        <f t="shared" si="236"/>
        <v/>
      </c>
      <c r="DA474" s="182" t="str">
        <f t="shared" si="238"/>
        <v/>
      </c>
      <c r="DB474" s="183" t="str">
        <f t="shared" si="239"/>
        <v/>
      </c>
      <c r="DF474" s="180">
        <f t="shared" si="233"/>
        <v>0</v>
      </c>
    </row>
    <row r="475" spans="1:110" ht="15.75" hidden="1" thickBot="1">
      <c r="A475" s="73" t="s">
        <v>1108</v>
      </c>
      <c r="B475" s="60"/>
      <c r="C475" s="61" t="s">
        <v>1108</v>
      </c>
      <c r="D475" s="62" t="s">
        <v>1108</v>
      </c>
      <c r="E475" s="64" t="s">
        <v>119</v>
      </c>
      <c r="F475" s="65" t="s">
        <v>1108</v>
      </c>
      <c r="G475" s="66"/>
      <c r="H475" s="66" t="s">
        <v>119</v>
      </c>
      <c r="I475" s="67" t="s">
        <v>119</v>
      </c>
      <c r="J475" s="67" t="s">
        <v>119</v>
      </c>
      <c r="K475" s="67" t="s">
        <v>119</v>
      </c>
      <c r="L475" s="67" t="s">
        <v>119</v>
      </c>
      <c r="M475" s="67" t="s">
        <v>119</v>
      </c>
      <c r="N475" s="67"/>
      <c r="O475" s="68" t="s">
        <v>119</v>
      </c>
      <c r="P475" s="69" t="s">
        <v>119</v>
      </c>
      <c r="Q475" s="69"/>
      <c r="R475" s="70" t="s">
        <v>1108</v>
      </c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/>
      <c r="AO475" s="70"/>
      <c r="AP475" s="70"/>
      <c r="AQ475" s="70"/>
      <c r="AR475" s="70"/>
      <c r="AS475" s="70"/>
      <c r="AT475" s="70"/>
      <c r="AU475" s="70"/>
      <c r="AV475" s="70"/>
      <c r="AW475" s="70"/>
      <c r="AX475" s="70"/>
      <c r="AY475" s="70"/>
      <c r="AZ475" s="70"/>
      <c r="BA475" s="70"/>
      <c r="BB475" s="155" t="str">
        <f t="shared" si="244"/>
        <v/>
      </c>
      <c r="BC475" s="156"/>
      <c r="BD475" s="157" t="str">
        <f t="shared" si="245"/>
        <v/>
      </c>
      <c r="BE475" s="155" t="str">
        <f t="shared" si="246"/>
        <v/>
      </c>
      <c r="BF475" s="157" t="str">
        <f t="shared" si="247"/>
        <v/>
      </c>
      <c r="BG475" s="155" t="str">
        <f t="shared" si="248"/>
        <v/>
      </c>
      <c r="BH475" s="155"/>
      <c r="BI475" s="157" t="str">
        <f t="shared" si="237"/>
        <v/>
      </c>
      <c r="BJ475" s="157"/>
      <c r="BK475" s="157"/>
      <c r="BL475" s="157"/>
      <c r="BM475" s="161" t="s">
        <v>1108</v>
      </c>
      <c r="BN475" s="162" t="str">
        <f t="shared" si="249"/>
        <v/>
      </c>
      <c r="BO475" s="163">
        <f t="shared" si="250"/>
        <v>0</v>
      </c>
      <c r="BP475" s="166" t="str">
        <f t="shared" si="251"/>
        <v xml:space="preserve"> </v>
      </c>
      <c r="BQ475" s="171" t="s">
        <v>1108</v>
      </c>
      <c r="BR475" s="166"/>
      <c r="BS475" s="167" t="str">
        <f t="shared" si="252"/>
        <v xml:space="preserve"> </v>
      </c>
      <c r="BT475" s="168" t="str">
        <f t="shared" si="253"/>
        <v/>
      </c>
      <c r="BU475" s="168" t="str">
        <f t="shared" si="240"/>
        <v/>
      </c>
      <c r="BV475" s="168" t="str">
        <f t="shared" si="241"/>
        <v/>
      </c>
      <c r="BW475" s="185" t="str">
        <f t="shared" si="242"/>
        <v/>
      </c>
      <c r="BX475" s="171" t="s">
        <v>1108</v>
      </c>
      <c r="BY475" s="157"/>
      <c r="BZ475" s="186">
        <v>0</v>
      </c>
      <c r="CA475" s="186" t="s">
        <v>1108</v>
      </c>
      <c r="CB475" s="157"/>
      <c r="CC475" s="186" t="s">
        <v>1108</v>
      </c>
      <c r="CD475" s="171">
        <f t="shared" si="254"/>
        <v>0</v>
      </c>
      <c r="CE475" s="157" t="str">
        <f t="shared" si="255"/>
        <v/>
      </c>
      <c r="CF475" s="171">
        <f t="shared" si="256"/>
        <v>0</v>
      </c>
      <c r="CG475" s="173" t="s">
        <v>1108</v>
      </c>
      <c r="CH475" s="173" t="s">
        <v>1108</v>
      </c>
      <c r="CI475" s="173" t="s">
        <v>1108</v>
      </c>
      <c r="CJ475" s="173"/>
      <c r="CK475" s="173" t="s">
        <v>1108</v>
      </c>
      <c r="CL475" s="173" t="s">
        <v>1108</v>
      </c>
      <c r="CM475" s="173" t="str">
        <f t="shared" si="199"/>
        <v/>
      </c>
      <c r="CN475" s="173">
        <f t="shared" si="234"/>
        <v>0</v>
      </c>
      <c r="CO475" s="173">
        <f t="shared" si="243"/>
        <v>0</v>
      </c>
      <c r="CP475" s="187" t="str">
        <f t="shared" si="257"/>
        <v/>
      </c>
      <c r="CQ475" s="173" t="str">
        <f t="shared" si="235"/>
        <v xml:space="preserve"> </v>
      </c>
      <c r="CR475" s="173"/>
      <c r="CS475" s="175">
        <f t="shared" si="258"/>
        <v>0</v>
      </c>
      <c r="CT475" s="173" t="str">
        <f t="shared" si="259"/>
        <v/>
      </c>
      <c r="CU475" s="173">
        <f t="shared" si="260"/>
        <v>0</v>
      </c>
      <c r="CV475" s="173" t="str">
        <f t="shared" si="261"/>
        <v/>
      </c>
      <c r="CW475" s="173" t="s">
        <v>1108</v>
      </c>
      <c r="CX475" s="173" t="str">
        <f t="shared" si="262"/>
        <v/>
      </c>
      <c r="CY475" s="176" t="str">
        <f t="shared" si="263"/>
        <v/>
      </c>
      <c r="CZ475" s="181" t="str">
        <f t="shared" si="236"/>
        <v/>
      </c>
      <c r="DA475" s="182" t="str">
        <f t="shared" si="238"/>
        <v/>
      </c>
      <c r="DB475" s="183" t="str">
        <f t="shared" si="239"/>
        <v/>
      </c>
      <c r="DF475" s="180">
        <f t="shared" si="233"/>
        <v>0</v>
      </c>
    </row>
    <row r="476" spans="1:110" ht="15.75" hidden="1" thickBot="1">
      <c r="A476" s="73" t="s">
        <v>1108</v>
      </c>
      <c r="B476" s="60"/>
      <c r="C476" s="61" t="s">
        <v>1108</v>
      </c>
      <c r="D476" s="62" t="s">
        <v>1108</v>
      </c>
      <c r="E476" s="64" t="s">
        <v>119</v>
      </c>
      <c r="F476" s="65" t="s">
        <v>1108</v>
      </c>
      <c r="G476" s="66"/>
      <c r="H476" s="66" t="s">
        <v>119</v>
      </c>
      <c r="I476" s="67" t="s">
        <v>119</v>
      </c>
      <c r="J476" s="67" t="s">
        <v>119</v>
      </c>
      <c r="K476" s="67" t="s">
        <v>119</v>
      </c>
      <c r="L476" s="67" t="s">
        <v>119</v>
      </c>
      <c r="M476" s="67" t="s">
        <v>119</v>
      </c>
      <c r="N476" s="67"/>
      <c r="O476" s="68" t="s">
        <v>119</v>
      </c>
      <c r="P476" s="69" t="s">
        <v>119</v>
      </c>
      <c r="Q476" s="69"/>
      <c r="R476" s="70" t="s">
        <v>1108</v>
      </c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/>
      <c r="AO476" s="70"/>
      <c r="AP476" s="70"/>
      <c r="AQ476" s="70"/>
      <c r="AR476" s="70"/>
      <c r="AS476" s="70"/>
      <c r="AT476" s="70"/>
      <c r="AU476" s="70"/>
      <c r="AV476" s="70"/>
      <c r="AW476" s="70"/>
      <c r="AX476" s="70"/>
      <c r="AY476" s="70"/>
      <c r="AZ476" s="70"/>
      <c r="BA476" s="70"/>
      <c r="BB476" s="155" t="str">
        <f t="shared" si="244"/>
        <v/>
      </c>
      <c r="BC476" s="156"/>
      <c r="BD476" s="157" t="str">
        <f t="shared" si="245"/>
        <v/>
      </c>
      <c r="BE476" s="155" t="str">
        <f t="shared" si="246"/>
        <v/>
      </c>
      <c r="BF476" s="157" t="str">
        <f t="shared" si="247"/>
        <v/>
      </c>
      <c r="BG476" s="155" t="str">
        <f t="shared" si="248"/>
        <v/>
      </c>
      <c r="BH476" s="155"/>
      <c r="BI476" s="157" t="str">
        <f t="shared" si="237"/>
        <v/>
      </c>
      <c r="BJ476" s="157"/>
      <c r="BK476" s="157"/>
      <c r="BL476" s="157"/>
      <c r="BM476" s="161" t="s">
        <v>1108</v>
      </c>
      <c r="BN476" s="162" t="str">
        <f t="shared" si="249"/>
        <v/>
      </c>
      <c r="BO476" s="163">
        <f t="shared" si="250"/>
        <v>0</v>
      </c>
      <c r="BP476" s="166" t="str">
        <f t="shared" si="251"/>
        <v xml:space="preserve"> </v>
      </c>
      <c r="BQ476" s="171" t="s">
        <v>1108</v>
      </c>
      <c r="BR476" s="166"/>
      <c r="BS476" s="167" t="str">
        <f t="shared" si="252"/>
        <v xml:space="preserve"> </v>
      </c>
      <c r="BT476" s="168" t="str">
        <f t="shared" si="253"/>
        <v/>
      </c>
      <c r="BU476" s="168" t="str">
        <f t="shared" si="240"/>
        <v/>
      </c>
      <c r="BV476" s="168" t="str">
        <f t="shared" si="241"/>
        <v/>
      </c>
      <c r="BW476" s="185" t="str">
        <f t="shared" si="242"/>
        <v/>
      </c>
      <c r="BX476" s="171" t="s">
        <v>1108</v>
      </c>
      <c r="BY476" s="157"/>
      <c r="BZ476" s="186">
        <v>0</v>
      </c>
      <c r="CA476" s="186" t="s">
        <v>1108</v>
      </c>
      <c r="CB476" s="157"/>
      <c r="CC476" s="186" t="s">
        <v>1108</v>
      </c>
      <c r="CD476" s="171">
        <f t="shared" si="254"/>
        <v>0</v>
      </c>
      <c r="CE476" s="157" t="str">
        <f t="shared" si="255"/>
        <v/>
      </c>
      <c r="CF476" s="171">
        <f t="shared" si="256"/>
        <v>0</v>
      </c>
      <c r="CG476" s="173" t="s">
        <v>1108</v>
      </c>
      <c r="CH476" s="173" t="s">
        <v>1108</v>
      </c>
      <c r="CI476" s="173" t="s">
        <v>1108</v>
      </c>
      <c r="CJ476" s="173"/>
      <c r="CK476" s="173" t="s">
        <v>1108</v>
      </c>
      <c r="CL476" s="173" t="s">
        <v>1108</v>
      </c>
      <c r="CM476" s="173" t="str">
        <f t="shared" si="199"/>
        <v/>
      </c>
      <c r="CN476" s="173">
        <f t="shared" si="234"/>
        <v>0</v>
      </c>
      <c r="CO476" s="173">
        <f t="shared" si="243"/>
        <v>0</v>
      </c>
      <c r="CP476" s="187" t="str">
        <f t="shared" si="257"/>
        <v/>
      </c>
      <c r="CQ476" s="173" t="str">
        <f t="shared" si="235"/>
        <v xml:space="preserve"> </v>
      </c>
      <c r="CR476" s="173"/>
      <c r="CS476" s="175">
        <f t="shared" si="258"/>
        <v>0</v>
      </c>
      <c r="CT476" s="173" t="str">
        <f t="shared" si="259"/>
        <v/>
      </c>
      <c r="CU476" s="173">
        <f t="shared" si="260"/>
        <v>0</v>
      </c>
      <c r="CV476" s="173" t="str">
        <f t="shared" si="261"/>
        <v/>
      </c>
      <c r="CW476" s="173" t="s">
        <v>1108</v>
      </c>
      <c r="CX476" s="173" t="str">
        <f t="shared" si="262"/>
        <v/>
      </c>
      <c r="CY476" s="176" t="str">
        <f t="shared" si="263"/>
        <v/>
      </c>
      <c r="CZ476" s="181" t="str">
        <f t="shared" si="236"/>
        <v/>
      </c>
      <c r="DA476" s="182" t="str">
        <f t="shared" si="238"/>
        <v/>
      </c>
      <c r="DB476" s="183" t="str">
        <f t="shared" si="239"/>
        <v/>
      </c>
      <c r="DF476" s="180">
        <f t="shared" si="233"/>
        <v>0</v>
      </c>
    </row>
    <row r="477" spans="1:110" ht="15.75" hidden="1" thickBot="1">
      <c r="A477" s="73" t="s">
        <v>1108</v>
      </c>
      <c r="B477" s="60"/>
      <c r="C477" s="61" t="s">
        <v>1108</v>
      </c>
      <c r="D477" s="62" t="s">
        <v>1108</v>
      </c>
      <c r="E477" s="64" t="s">
        <v>119</v>
      </c>
      <c r="F477" s="65" t="s">
        <v>1108</v>
      </c>
      <c r="G477" s="66"/>
      <c r="H477" s="66" t="s">
        <v>119</v>
      </c>
      <c r="I477" s="67" t="s">
        <v>119</v>
      </c>
      <c r="J477" s="67" t="s">
        <v>119</v>
      </c>
      <c r="K477" s="67" t="s">
        <v>119</v>
      </c>
      <c r="L477" s="67" t="s">
        <v>119</v>
      </c>
      <c r="M477" s="67" t="s">
        <v>119</v>
      </c>
      <c r="N477" s="67"/>
      <c r="O477" s="68" t="s">
        <v>119</v>
      </c>
      <c r="P477" s="69" t="s">
        <v>119</v>
      </c>
      <c r="Q477" s="69"/>
      <c r="R477" s="70" t="s">
        <v>1108</v>
      </c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/>
      <c r="AO477" s="70"/>
      <c r="AP477" s="70"/>
      <c r="AQ477" s="70"/>
      <c r="AR477" s="70"/>
      <c r="AS477" s="70"/>
      <c r="AT477" s="70"/>
      <c r="AU477" s="70"/>
      <c r="AV477" s="70"/>
      <c r="AW477" s="70"/>
      <c r="AX477" s="70"/>
      <c r="AY477" s="70"/>
      <c r="AZ477" s="70"/>
      <c r="BA477" s="70"/>
      <c r="BB477" s="155" t="str">
        <f t="shared" si="244"/>
        <v/>
      </c>
      <c r="BC477" s="156"/>
      <c r="BD477" s="157" t="str">
        <f t="shared" si="245"/>
        <v/>
      </c>
      <c r="BE477" s="155" t="str">
        <f t="shared" si="246"/>
        <v/>
      </c>
      <c r="BF477" s="157" t="str">
        <f t="shared" si="247"/>
        <v/>
      </c>
      <c r="BG477" s="155" t="str">
        <f t="shared" si="248"/>
        <v/>
      </c>
      <c r="BH477" s="155"/>
      <c r="BI477" s="157" t="str">
        <f t="shared" si="237"/>
        <v/>
      </c>
      <c r="BJ477" s="157"/>
      <c r="BK477" s="157"/>
      <c r="BL477" s="157"/>
      <c r="BM477" s="161" t="s">
        <v>1108</v>
      </c>
      <c r="BN477" s="162" t="str">
        <f t="shared" si="249"/>
        <v/>
      </c>
      <c r="BO477" s="163">
        <f t="shared" si="250"/>
        <v>0</v>
      </c>
      <c r="BP477" s="166" t="str">
        <f t="shared" si="251"/>
        <v xml:space="preserve"> </v>
      </c>
      <c r="BQ477" s="171" t="s">
        <v>1108</v>
      </c>
      <c r="BR477" s="166"/>
      <c r="BS477" s="167" t="str">
        <f t="shared" si="252"/>
        <v xml:space="preserve"> </v>
      </c>
      <c r="BT477" s="168" t="str">
        <f t="shared" si="253"/>
        <v/>
      </c>
      <c r="BU477" s="168" t="str">
        <f t="shared" si="240"/>
        <v/>
      </c>
      <c r="BV477" s="168" t="str">
        <f t="shared" si="241"/>
        <v/>
      </c>
      <c r="BW477" s="185" t="str">
        <f t="shared" si="242"/>
        <v/>
      </c>
      <c r="BX477" s="171" t="s">
        <v>1108</v>
      </c>
      <c r="BY477" s="157"/>
      <c r="BZ477" s="186">
        <v>0</v>
      </c>
      <c r="CA477" s="186" t="s">
        <v>1108</v>
      </c>
      <c r="CB477" s="157"/>
      <c r="CC477" s="186" t="s">
        <v>1108</v>
      </c>
      <c r="CD477" s="171">
        <f t="shared" si="254"/>
        <v>0</v>
      </c>
      <c r="CE477" s="157" t="str">
        <f t="shared" si="255"/>
        <v/>
      </c>
      <c r="CF477" s="171">
        <f t="shared" si="256"/>
        <v>0</v>
      </c>
      <c r="CG477" s="173" t="s">
        <v>1108</v>
      </c>
      <c r="CH477" s="173" t="s">
        <v>1108</v>
      </c>
      <c r="CI477" s="173" t="s">
        <v>1108</v>
      </c>
      <c r="CJ477" s="173"/>
      <c r="CK477" s="173" t="s">
        <v>1108</v>
      </c>
      <c r="CL477" s="173" t="s">
        <v>1108</v>
      </c>
      <c r="CM477" s="173" t="str">
        <f t="shared" si="199"/>
        <v/>
      </c>
      <c r="CN477" s="173">
        <f t="shared" si="234"/>
        <v>0</v>
      </c>
      <c r="CO477" s="173">
        <f t="shared" si="243"/>
        <v>0</v>
      </c>
      <c r="CP477" s="187" t="str">
        <f t="shared" si="257"/>
        <v/>
      </c>
      <c r="CQ477" s="173" t="str">
        <f t="shared" si="235"/>
        <v xml:space="preserve"> </v>
      </c>
      <c r="CR477" s="173"/>
      <c r="CS477" s="175">
        <f t="shared" si="258"/>
        <v>0</v>
      </c>
      <c r="CT477" s="173" t="str">
        <f t="shared" si="259"/>
        <v/>
      </c>
      <c r="CU477" s="173">
        <f t="shared" si="260"/>
        <v>0</v>
      </c>
      <c r="CV477" s="173" t="str">
        <f t="shared" si="261"/>
        <v/>
      </c>
      <c r="CW477" s="173" t="s">
        <v>1108</v>
      </c>
      <c r="CX477" s="173" t="str">
        <f t="shared" si="262"/>
        <v/>
      </c>
      <c r="CY477" s="176" t="str">
        <f t="shared" si="263"/>
        <v/>
      </c>
      <c r="CZ477" s="181" t="str">
        <f t="shared" si="236"/>
        <v/>
      </c>
      <c r="DA477" s="182" t="str">
        <f t="shared" si="238"/>
        <v/>
      </c>
      <c r="DB477" s="183" t="str">
        <f t="shared" si="239"/>
        <v/>
      </c>
      <c r="DF477" s="180">
        <f t="shared" si="233"/>
        <v>0</v>
      </c>
    </row>
    <row r="478" spans="1:110" ht="15.75" hidden="1" thickBot="1">
      <c r="A478" s="73" t="s">
        <v>1108</v>
      </c>
      <c r="B478" s="60"/>
      <c r="C478" s="61" t="s">
        <v>1108</v>
      </c>
      <c r="D478" s="62" t="s">
        <v>1108</v>
      </c>
      <c r="E478" s="64" t="s">
        <v>119</v>
      </c>
      <c r="F478" s="65" t="s">
        <v>1108</v>
      </c>
      <c r="G478" s="66"/>
      <c r="H478" s="66" t="s">
        <v>119</v>
      </c>
      <c r="I478" s="67" t="s">
        <v>119</v>
      </c>
      <c r="J478" s="67" t="s">
        <v>119</v>
      </c>
      <c r="K478" s="67" t="s">
        <v>119</v>
      </c>
      <c r="L478" s="67" t="s">
        <v>119</v>
      </c>
      <c r="M478" s="67" t="s">
        <v>119</v>
      </c>
      <c r="N478" s="67"/>
      <c r="O478" s="68" t="s">
        <v>119</v>
      </c>
      <c r="P478" s="69" t="s">
        <v>119</v>
      </c>
      <c r="Q478" s="69"/>
      <c r="R478" s="70" t="s">
        <v>1108</v>
      </c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/>
      <c r="AO478" s="70"/>
      <c r="AP478" s="70"/>
      <c r="AQ478" s="70"/>
      <c r="AR478" s="70"/>
      <c r="AS478" s="70"/>
      <c r="AT478" s="70"/>
      <c r="AU478" s="70"/>
      <c r="AV478" s="70"/>
      <c r="AW478" s="70"/>
      <c r="AX478" s="70"/>
      <c r="AY478" s="70"/>
      <c r="AZ478" s="70"/>
      <c r="BA478" s="70"/>
      <c r="BB478" s="155" t="str">
        <f t="shared" si="244"/>
        <v/>
      </c>
      <c r="BC478" s="156"/>
      <c r="BD478" s="157" t="str">
        <f t="shared" si="245"/>
        <v/>
      </c>
      <c r="BE478" s="155" t="str">
        <f t="shared" si="246"/>
        <v/>
      </c>
      <c r="BF478" s="157" t="str">
        <f t="shared" si="247"/>
        <v/>
      </c>
      <c r="BG478" s="155" t="str">
        <f t="shared" si="248"/>
        <v/>
      </c>
      <c r="BH478" s="155"/>
      <c r="BI478" s="157" t="str">
        <f t="shared" si="237"/>
        <v/>
      </c>
      <c r="BJ478" s="157"/>
      <c r="BK478" s="157"/>
      <c r="BL478" s="157"/>
      <c r="BM478" s="161" t="s">
        <v>1108</v>
      </c>
      <c r="BN478" s="162" t="str">
        <f t="shared" si="249"/>
        <v/>
      </c>
      <c r="BO478" s="163">
        <f t="shared" si="250"/>
        <v>0</v>
      </c>
      <c r="BP478" s="166" t="str">
        <f t="shared" si="251"/>
        <v xml:space="preserve"> </v>
      </c>
      <c r="BQ478" s="171" t="s">
        <v>1108</v>
      </c>
      <c r="BR478" s="166"/>
      <c r="BS478" s="167" t="str">
        <f t="shared" si="252"/>
        <v xml:space="preserve"> </v>
      </c>
      <c r="BT478" s="168" t="str">
        <f t="shared" si="253"/>
        <v/>
      </c>
      <c r="BU478" s="168" t="str">
        <f t="shared" si="240"/>
        <v/>
      </c>
      <c r="BV478" s="168" t="str">
        <f t="shared" si="241"/>
        <v/>
      </c>
      <c r="BW478" s="185" t="str">
        <f t="shared" si="242"/>
        <v/>
      </c>
      <c r="BX478" s="171" t="s">
        <v>1108</v>
      </c>
      <c r="BY478" s="157"/>
      <c r="BZ478" s="186">
        <v>0</v>
      </c>
      <c r="CA478" s="186" t="s">
        <v>1108</v>
      </c>
      <c r="CB478" s="157"/>
      <c r="CC478" s="186" t="s">
        <v>1108</v>
      </c>
      <c r="CD478" s="171">
        <f t="shared" si="254"/>
        <v>0</v>
      </c>
      <c r="CE478" s="157" t="str">
        <f t="shared" si="255"/>
        <v/>
      </c>
      <c r="CF478" s="171">
        <f t="shared" si="256"/>
        <v>0</v>
      </c>
      <c r="CG478" s="173" t="s">
        <v>1108</v>
      </c>
      <c r="CH478" s="173" t="s">
        <v>1108</v>
      </c>
      <c r="CI478" s="173" t="s">
        <v>1108</v>
      </c>
      <c r="CJ478" s="173"/>
      <c r="CK478" s="173" t="s">
        <v>1108</v>
      </c>
      <c r="CL478" s="173" t="s">
        <v>1108</v>
      </c>
      <c r="CM478" s="173" t="str">
        <f t="shared" si="199"/>
        <v/>
      </c>
      <c r="CN478" s="173">
        <f t="shared" si="234"/>
        <v>0</v>
      </c>
      <c r="CO478" s="173">
        <f t="shared" si="243"/>
        <v>0</v>
      </c>
      <c r="CP478" s="187" t="str">
        <f t="shared" si="257"/>
        <v/>
      </c>
      <c r="CQ478" s="173" t="str">
        <f t="shared" si="235"/>
        <v xml:space="preserve"> </v>
      </c>
      <c r="CR478" s="173"/>
      <c r="CS478" s="175">
        <f t="shared" si="258"/>
        <v>0</v>
      </c>
      <c r="CT478" s="173" t="str">
        <f t="shared" si="259"/>
        <v/>
      </c>
      <c r="CU478" s="173">
        <f t="shared" si="260"/>
        <v>0</v>
      </c>
      <c r="CV478" s="173" t="str">
        <f t="shared" si="261"/>
        <v/>
      </c>
      <c r="CW478" s="173" t="s">
        <v>1108</v>
      </c>
      <c r="CX478" s="173" t="str">
        <f t="shared" si="262"/>
        <v/>
      </c>
      <c r="CY478" s="176" t="str">
        <f t="shared" si="263"/>
        <v/>
      </c>
      <c r="CZ478" s="181" t="str">
        <f t="shared" si="236"/>
        <v/>
      </c>
      <c r="DA478" s="182" t="str">
        <f t="shared" si="238"/>
        <v/>
      </c>
      <c r="DB478" s="183" t="str">
        <f t="shared" si="239"/>
        <v/>
      </c>
      <c r="DF478" s="180">
        <f t="shared" si="233"/>
        <v>0</v>
      </c>
    </row>
    <row r="479" spans="1:110" ht="15.75" hidden="1" thickBot="1">
      <c r="A479" s="73" t="s">
        <v>1108</v>
      </c>
      <c r="B479" s="60"/>
      <c r="C479" s="61" t="s">
        <v>1108</v>
      </c>
      <c r="D479" s="62" t="s">
        <v>1108</v>
      </c>
      <c r="E479" s="64" t="s">
        <v>119</v>
      </c>
      <c r="F479" s="65" t="s">
        <v>1108</v>
      </c>
      <c r="G479" s="66"/>
      <c r="H479" s="66" t="s">
        <v>119</v>
      </c>
      <c r="I479" s="67" t="s">
        <v>119</v>
      </c>
      <c r="J479" s="67" t="s">
        <v>119</v>
      </c>
      <c r="K479" s="67" t="s">
        <v>119</v>
      </c>
      <c r="L479" s="67" t="s">
        <v>119</v>
      </c>
      <c r="M479" s="67" t="s">
        <v>119</v>
      </c>
      <c r="N479" s="67"/>
      <c r="O479" s="68" t="s">
        <v>119</v>
      </c>
      <c r="P479" s="69" t="s">
        <v>119</v>
      </c>
      <c r="Q479" s="69"/>
      <c r="R479" s="70" t="s">
        <v>1108</v>
      </c>
      <c r="S479" s="70"/>
      <c r="T479" s="70"/>
      <c r="U479" s="70"/>
      <c r="V479" s="70"/>
      <c r="W479" s="70"/>
      <c r="X479" s="70"/>
      <c r="Y479" s="70"/>
      <c r="Z479" s="70"/>
      <c r="AA479" s="70"/>
      <c r="AB479" s="70"/>
      <c r="AC479" s="70"/>
      <c r="AD479" s="70"/>
      <c r="AE479" s="70"/>
      <c r="AF479" s="70"/>
      <c r="AG479" s="70"/>
      <c r="AH479" s="70"/>
      <c r="AI479" s="70"/>
      <c r="AJ479" s="70"/>
      <c r="AK479" s="70"/>
      <c r="AL479" s="70"/>
      <c r="AM479" s="70"/>
      <c r="AN479" s="70"/>
      <c r="AO479" s="70"/>
      <c r="AP479" s="70"/>
      <c r="AQ479" s="70"/>
      <c r="AR479" s="70"/>
      <c r="AS479" s="70"/>
      <c r="AT479" s="70"/>
      <c r="AU479" s="70"/>
      <c r="AV479" s="70"/>
      <c r="AW479" s="70"/>
      <c r="AX479" s="70"/>
      <c r="AY479" s="70"/>
      <c r="AZ479" s="70"/>
      <c r="BA479" s="70"/>
      <c r="BB479" s="155" t="str">
        <f t="shared" si="244"/>
        <v/>
      </c>
      <c r="BC479" s="156"/>
      <c r="BD479" s="157" t="str">
        <f t="shared" si="245"/>
        <v/>
      </c>
      <c r="BE479" s="155" t="str">
        <f t="shared" si="246"/>
        <v/>
      </c>
      <c r="BF479" s="157" t="str">
        <f t="shared" si="247"/>
        <v/>
      </c>
      <c r="BG479" s="155" t="str">
        <f t="shared" si="248"/>
        <v/>
      </c>
      <c r="BH479" s="155"/>
      <c r="BI479" s="157" t="str">
        <f t="shared" si="237"/>
        <v/>
      </c>
      <c r="BJ479" s="157"/>
      <c r="BK479" s="157"/>
      <c r="BL479" s="157"/>
      <c r="BM479" s="161" t="s">
        <v>1108</v>
      </c>
      <c r="BN479" s="162" t="str">
        <f t="shared" si="249"/>
        <v/>
      </c>
      <c r="BO479" s="163">
        <f t="shared" si="250"/>
        <v>0</v>
      </c>
      <c r="BP479" s="166" t="str">
        <f t="shared" si="251"/>
        <v xml:space="preserve"> </v>
      </c>
      <c r="BQ479" s="171" t="s">
        <v>1108</v>
      </c>
      <c r="BR479" s="166"/>
      <c r="BS479" s="167" t="str">
        <f t="shared" si="252"/>
        <v xml:space="preserve"> </v>
      </c>
      <c r="BT479" s="168" t="str">
        <f t="shared" si="253"/>
        <v/>
      </c>
      <c r="BU479" s="168" t="str">
        <f t="shared" si="240"/>
        <v/>
      </c>
      <c r="BV479" s="168" t="str">
        <f t="shared" si="241"/>
        <v/>
      </c>
      <c r="BW479" s="185" t="str">
        <f t="shared" si="242"/>
        <v/>
      </c>
      <c r="BX479" s="171" t="s">
        <v>1108</v>
      </c>
      <c r="BY479" s="157"/>
      <c r="BZ479" s="186">
        <v>0</v>
      </c>
      <c r="CA479" s="186" t="s">
        <v>1108</v>
      </c>
      <c r="CB479" s="157"/>
      <c r="CC479" s="186" t="s">
        <v>1108</v>
      </c>
      <c r="CD479" s="171">
        <f t="shared" si="254"/>
        <v>0</v>
      </c>
      <c r="CE479" s="157" t="str">
        <f t="shared" si="255"/>
        <v/>
      </c>
      <c r="CF479" s="171">
        <f t="shared" si="256"/>
        <v>0</v>
      </c>
      <c r="CG479" s="173" t="s">
        <v>1108</v>
      </c>
      <c r="CH479" s="173" t="s">
        <v>1108</v>
      </c>
      <c r="CI479" s="173" t="s">
        <v>1108</v>
      </c>
      <c r="CJ479" s="173"/>
      <c r="CK479" s="173" t="s">
        <v>1108</v>
      </c>
      <c r="CL479" s="173" t="s">
        <v>1108</v>
      </c>
      <c r="CM479" s="173" t="str">
        <f t="shared" si="199"/>
        <v/>
      </c>
      <c r="CN479" s="173">
        <f t="shared" si="234"/>
        <v>0</v>
      </c>
      <c r="CO479" s="173">
        <f t="shared" si="243"/>
        <v>0</v>
      </c>
      <c r="CP479" s="187" t="str">
        <f t="shared" si="257"/>
        <v/>
      </c>
      <c r="CQ479" s="173" t="str">
        <f t="shared" si="235"/>
        <v xml:space="preserve"> </v>
      </c>
      <c r="CR479" s="173"/>
      <c r="CS479" s="175">
        <f t="shared" si="258"/>
        <v>0</v>
      </c>
      <c r="CT479" s="173" t="str">
        <f t="shared" si="259"/>
        <v/>
      </c>
      <c r="CU479" s="173">
        <f t="shared" si="260"/>
        <v>0</v>
      </c>
      <c r="CV479" s="173" t="str">
        <f t="shared" si="261"/>
        <v/>
      </c>
      <c r="CW479" s="173" t="s">
        <v>1108</v>
      </c>
      <c r="CX479" s="173" t="str">
        <f t="shared" si="262"/>
        <v/>
      </c>
      <c r="CY479" s="176" t="str">
        <f t="shared" si="263"/>
        <v/>
      </c>
      <c r="CZ479" s="181" t="str">
        <f t="shared" si="236"/>
        <v/>
      </c>
      <c r="DA479" s="182" t="str">
        <f t="shared" si="238"/>
        <v/>
      </c>
      <c r="DB479" s="183" t="str">
        <f t="shared" si="239"/>
        <v/>
      </c>
      <c r="DF479" s="180">
        <f t="shared" si="233"/>
        <v>0</v>
      </c>
    </row>
    <row r="480" spans="1:110" ht="15.75" hidden="1" thickBot="1">
      <c r="A480" s="73" t="s">
        <v>1108</v>
      </c>
      <c r="B480" s="60"/>
      <c r="C480" s="61" t="s">
        <v>1108</v>
      </c>
      <c r="D480" s="62" t="s">
        <v>1108</v>
      </c>
      <c r="E480" s="64" t="s">
        <v>119</v>
      </c>
      <c r="F480" s="65" t="s">
        <v>1108</v>
      </c>
      <c r="G480" s="66"/>
      <c r="H480" s="66" t="s">
        <v>119</v>
      </c>
      <c r="I480" s="67" t="s">
        <v>119</v>
      </c>
      <c r="J480" s="67" t="s">
        <v>119</v>
      </c>
      <c r="K480" s="67" t="s">
        <v>119</v>
      </c>
      <c r="L480" s="67" t="s">
        <v>119</v>
      </c>
      <c r="M480" s="67" t="s">
        <v>119</v>
      </c>
      <c r="N480" s="67"/>
      <c r="O480" s="68" t="s">
        <v>119</v>
      </c>
      <c r="P480" s="69" t="s">
        <v>119</v>
      </c>
      <c r="Q480" s="69"/>
      <c r="R480" s="70" t="s">
        <v>1108</v>
      </c>
      <c r="S480" s="70"/>
      <c r="T480" s="70"/>
      <c r="U480" s="70"/>
      <c r="V480" s="70"/>
      <c r="W480" s="70"/>
      <c r="X480" s="70"/>
      <c r="Y480" s="70"/>
      <c r="Z480" s="70"/>
      <c r="AA480" s="70"/>
      <c r="AB480" s="70"/>
      <c r="AC480" s="70"/>
      <c r="AD480" s="70"/>
      <c r="AE480" s="70"/>
      <c r="AF480" s="70"/>
      <c r="AG480" s="70"/>
      <c r="AH480" s="70"/>
      <c r="AI480" s="70"/>
      <c r="AJ480" s="70"/>
      <c r="AK480" s="70"/>
      <c r="AL480" s="70"/>
      <c r="AM480" s="70"/>
      <c r="AN480" s="70"/>
      <c r="AO480" s="70"/>
      <c r="AP480" s="70"/>
      <c r="AQ480" s="70"/>
      <c r="AR480" s="70"/>
      <c r="AS480" s="70"/>
      <c r="AT480" s="70"/>
      <c r="AU480" s="70"/>
      <c r="AV480" s="70"/>
      <c r="AW480" s="70"/>
      <c r="AX480" s="70"/>
      <c r="AY480" s="70"/>
      <c r="AZ480" s="70"/>
      <c r="BA480" s="70"/>
      <c r="BB480" s="155" t="str">
        <f t="shared" si="244"/>
        <v/>
      </c>
      <c r="BC480" s="156"/>
      <c r="BD480" s="157" t="str">
        <f t="shared" si="245"/>
        <v/>
      </c>
      <c r="BE480" s="155" t="str">
        <f t="shared" si="246"/>
        <v/>
      </c>
      <c r="BF480" s="157" t="str">
        <f t="shared" si="247"/>
        <v/>
      </c>
      <c r="BG480" s="155" t="str">
        <f t="shared" si="248"/>
        <v/>
      </c>
      <c r="BH480" s="155"/>
      <c r="BI480" s="157" t="str">
        <f t="shared" si="237"/>
        <v/>
      </c>
      <c r="BJ480" s="157"/>
      <c r="BK480" s="157"/>
      <c r="BL480" s="157"/>
      <c r="BM480" s="161" t="s">
        <v>1108</v>
      </c>
      <c r="BN480" s="162" t="str">
        <f t="shared" si="249"/>
        <v/>
      </c>
      <c r="BO480" s="163">
        <f t="shared" si="250"/>
        <v>0</v>
      </c>
      <c r="BP480" s="166" t="str">
        <f t="shared" si="251"/>
        <v xml:space="preserve"> </v>
      </c>
      <c r="BQ480" s="171" t="s">
        <v>1108</v>
      </c>
      <c r="BR480" s="166"/>
      <c r="BS480" s="167" t="str">
        <f t="shared" si="252"/>
        <v xml:space="preserve"> </v>
      </c>
      <c r="BT480" s="168" t="str">
        <f t="shared" si="253"/>
        <v/>
      </c>
      <c r="BU480" s="168" t="str">
        <f t="shared" si="240"/>
        <v/>
      </c>
      <c r="BV480" s="168" t="str">
        <f t="shared" si="241"/>
        <v/>
      </c>
      <c r="BW480" s="185" t="str">
        <f t="shared" si="242"/>
        <v/>
      </c>
      <c r="BX480" s="171" t="s">
        <v>1108</v>
      </c>
      <c r="BY480" s="157"/>
      <c r="BZ480" s="186">
        <v>0</v>
      </c>
      <c r="CA480" s="186" t="s">
        <v>1108</v>
      </c>
      <c r="CB480" s="157"/>
      <c r="CC480" s="186" t="s">
        <v>1108</v>
      </c>
      <c r="CD480" s="171">
        <f t="shared" si="254"/>
        <v>0</v>
      </c>
      <c r="CE480" s="157" t="str">
        <f t="shared" si="255"/>
        <v/>
      </c>
      <c r="CF480" s="171">
        <f t="shared" si="256"/>
        <v>0</v>
      </c>
      <c r="CG480" s="173" t="s">
        <v>1108</v>
      </c>
      <c r="CH480" s="173" t="s">
        <v>1108</v>
      </c>
      <c r="CI480" s="173" t="s">
        <v>1108</v>
      </c>
      <c r="CJ480" s="173"/>
      <c r="CK480" s="173" t="s">
        <v>1108</v>
      </c>
      <c r="CL480" s="173" t="s">
        <v>1108</v>
      </c>
      <c r="CM480" s="173" t="str">
        <f t="shared" si="199"/>
        <v/>
      </c>
      <c r="CN480" s="173">
        <f t="shared" si="234"/>
        <v>0</v>
      </c>
      <c r="CO480" s="173">
        <f t="shared" si="243"/>
        <v>0</v>
      </c>
      <c r="CP480" s="187" t="str">
        <f t="shared" si="257"/>
        <v/>
      </c>
      <c r="CQ480" s="173" t="str">
        <f t="shared" si="235"/>
        <v xml:space="preserve"> </v>
      </c>
      <c r="CR480" s="173"/>
      <c r="CS480" s="175">
        <f t="shared" si="258"/>
        <v>0</v>
      </c>
      <c r="CT480" s="173" t="str">
        <f t="shared" si="259"/>
        <v/>
      </c>
      <c r="CU480" s="173">
        <f t="shared" si="260"/>
        <v>0</v>
      </c>
      <c r="CV480" s="173" t="str">
        <f t="shared" si="261"/>
        <v/>
      </c>
      <c r="CW480" s="173" t="s">
        <v>1108</v>
      </c>
      <c r="CX480" s="173" t="str">
        <f t="shared" si="262"/>
        <v/>
      </c>
      <c r="CY480" s="176" t="str">
        <f t="shared" si="263"/>
        <v/>
      </c>
      <c r="CZ480" s="181" t="str">
        <f t="shared" si="236"/>
        <v/>
      </c>
      <c r="DA480" s="182" t="str">
        <f t="shared" si="238"/>
        <v/>
      </c>
      <c r="DB480" s="183" t="str">
        <f t="shared" si="239"/>
        <v/>
      </c>
      <c r="DF480" s="180">
        <f t="shared" si="233"/>
        <v>0</v>
      </c>
    </row>
    <row r="481" spans="1:110" ht="15.75" hidden="1" thickBot="1">
      <c r="A481" s="73" t="s">
        <v>1108</v>
      </c>
      <c r="B481" s="60"/>
      <c r="C481" s="61" t="s">
        <v>1108</v>
      </c>
      <c r="D481" s="62" t="s">
        <v>1108</v>
      </c>
      <c r="E481" s="64" t="s">
        <v>119</v>
      </c>
      <c r="F481" s="65" t="s">
        <v>1108</v>
      </c>
      <c r="G481" s="66"/>
      <c r="H481" s="66" t="s">
        <v>119</v>
      </c>
      <c r="I481" s="67" t="s">
        <v>119</v>
      </c>
      <c r="J481" s="67" t="s">
        <v>119</v>
      </c>
      <c r="K481" s="67" t="s">
        <v>119</v>
      </c>
      <c r="L481" s="67" t="s">
        <v>119</v>
      </c>
      <c r="M481" s="67" t="s">
        <v>119</v>
      </c>
      <c r="N481" s="67"/>
      <c r="O481" s="68" t="s">
        <v>119</v>
      </c>
      <c r="P481" s="69" t="s">
        <v>119</v>
      </c>
      <c r="Q481" s="69"/>
      <c r="R481" s="70" t="s">
        <v>1108</v>
      </c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/>
      <c r="AO481" s="70"/>
      <c r="AP481" s="70"/>
      <c r="AQ481" s="70"/>
      <c r="AR481" s="70"/>
      <c r="AS481" s="70"/>
      <c r="AT481" s="70"/>
      <c r="AU481" s="70"/>
      <c r="AV481" s="70"/>
      <c r="AW481" s="70"/>
      <c r="AX481" s="70"/>
      <c r="AY481" s="70"/>
      <c r="AZ481" s="70"/>
      <c r="BA481" s="70"/>
      <c r="BB481" s="155" t="str">
        <f t="shared" si="244"/>
        <v/>
      </c>
      <c r="BC481" s="156"/>
      <c r="BD481" s="157" t="str">
        <f t="shared" si="245"/>
        <v/>
      </c>
      <c r="BE481" s="155" t="str">
        <f t="shared" si="246"/>
        <v/>
      </c>
      <c r="BF481" s="157" t="str">
        <f t="shared" si="247"/>
        <v/>
      </c>
      <c r="BG481" s="155" t="str">
        <f t="shared" si="248"/>
        <v/>
      </c>
      <c r="BH481" s="155"/>
      <c r="BI481" s="157" t="str">
        <f t="shared" si="237"/>
        <v/>
      </c>
      <c r="BJ481" s="157"/>
      <c r="BK481" s="157"/>
      <c r="BL481" s="157"/>
      <c r="BM481" s="161" t="s">
        <v>1108</v>
      </c>
      <c r="BN481" s="162" t="str">
        <f t="shared" si="249"/>
        <v/>
      </c>
      <c r="BO481" s="163">
        <f t="shared" si="250"/>
        <v>0</v>
      </c>
      <c r="BP481" s="166" t="str">
        <f t="shared" si="251"/>
        <v xml:space="preserve"> </v>
      </c>
      <c r="BQ481" s="171" t="s">
        <v>1108</v>
      </c>
      <c r="BR481" s="166"/>
      <c r="BS481" s="167" t="str">
        <f t="shared" si="252"/>
        <v xml:space="preserve"> </v>
      </c>
      <c r="BT481" s="168" t="str">
        <f t="shared" si="253"/>
        <v/>
      </c>
      <c r="BU481" s="168" t="str">
        <f t="shared" si="240"/>
        <v/>
      </c>
      <c r="BV481" s="168" t="str">
        <f t="shared" si="241"/>
        <v/>
      </c>
      <c r="BW481" s="185" t="str">
        <f t="shared" si="242"/>
        <v/>
      </c>
      <c r="BX481" s="171" t="s">
        <v>1108</v>
      </c>
      <c r="BY481" s="157"/>
      <c r="BZ481" s="186">
        <v>0</v>
      </c>
      <c r="CA481" s="186" t="s">
        <v>1108</v>
      </c>
      <c r="CB481" s="157"/>
      <c r="CC481" s="186" t="s">
        <v>1108</v>
      </c>
      <c r="CD481" s="171">
        <f t="shared" si="254"/>
        <v>0</v>
      </c>
      <c r="CE481" s="157" t="str">
        <f t="shared" si="255"/>
        <v/>
      </c>
      <c r="CF481" s="171">
        <f t="shared" si="256"/>
        <v>0</v>
      </c>
      <c r="CG481" s="173" t="s">
        <v>1108</v>
      </c>
      <c r="CH481" s="173" t="s">
        <v>1108</v>
      </c>
      <c r="CI481" s="173" t="s">
        <v>1108</v>
      </c>
      <c r="CJ481" s="173"/>
      <c r="CK481" s="173" t="s">
        <v>1108</v>
      </c>
      <c r="CL481" s="173" t="s">
        <v>1108</v>
      </c>
      <c r="CM481" s="173" t="str">
        <f t="shared" si="199"/>
        <v/>
      </c>
      <c r="CN481" s="173">
        <f t="shared" si="234"/>
        <v>0</v>
      </c>
      <c r="CO481" s="173">
        <f t="shared" si="243"/>
        <v>0</v>
      </c>
      <c r="CP481" s="187" t="str">
        <f t="shared" si="257"/>
        <v/>
      </c>
      <c r="CQ481" s="173" t="str">
        <f t="shared" si="235"/>
        <v xml:space="preserve"> </v>
      </c>
      <c r="CR481" s="173"/>
      <c r="CS481" s="175">
        <f t="shared" si="258"/>
        <v>0</v>
      </c>
      <c r="CT481" s="173" t="str">
        <f t="shared" si="259"/>
        <v/>
      </c>
      <c r="CU481" s="173">
        <f t="shared" si="260"/>
        <v>0</v>
      </c>
      <c r="CV481" s="173" t="str">
        <f t="shared" si="261"/>
        <v/>
      </c>
      <c r="CW481" s="173" t="s">
        <v>1108</v>
      </c>
      <c r="CX481" s="173" t="str">
        <f t="shared" si="262"/>
        <v/>
      </c>
      <c r="CY481" s="176" t="str">
        <f t="shared" si="263"/>
        <v/>
      </c>
      <c r="CZ481" s="181" t="str">
        <f t="shared" si="236"/>
        <v/>
      </c>
      <c r="DA481" s="182" t="str">
        <f t="shared" si="238"/>
        <v/>
      </c>
      <c r="DB481" s="183" t="str">
        <f t="shared" si="239"/>
        <v/>
      </c>
      <c r="DF481" s="180">
        <f t="shared" si="233"/>
        <v>0</v>
      </c>
    </row>
    <row r="482" spans="1:110" ht="15.75" hidden="1" thickBot="1">
      <c r="A482" s="73" t="s">
        <v>1108</v>
      </c>
      <c r="B482" s="60"/>
      <c r="C482" s="61" t="s">
        <v>1108</v>
      </c>
      <c r="D482" s="62" t="s">
        <v>1108</v>
      </c>
      <c r="E482" s="64" t="s">
        <v>119</v>
      </c>
      <c r="F482" s="65" t="s">
        <v>1108</v>
      </c>
      <c r="G482" s="66"/>
      <c r="H482" s="66" t="s">
        <v>119</v>
      </c>
      <c r="I482" s="67" t="s">
        <v>119</v>
      </c>
      <c r="J482" s="67" t="s">
        <v>119</v>
      </c>
      <c r="K482" s="67" t="s">
        <v>119</v>
      </c>
      <c r="L482" s="67" t="s">
        <v>119</v>
      </c>
      <c r="M482" s="67" t="s">
        <v>119</v>
      </c>
      <c r="N482" s="67"/>
      <c r="O482" s="68" t="s">
        <v>119</v>
      </c>
      <c r="P482" s="69" t="s">
        <v>119</v>
      </c>
      <c r="Q482" s="69"/>
      <c r="R482" s="70" t="s">
        <v>1108</v>
      </c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/>
      <c r="AO482" s="70"/>
      <c r="AP482" s="70"/>
      <c r="AQ482" s="70"/>
      <c r="AR482" s="70"/>
      <c r="AS482" s="70"/>
      <c r="AT482" s="70"/>
      <c r="AU482" s="70"/>
      <c r="AV482" s="70"/>
      <c r="AW482" s="70"/>
      <c r="AX482" s="70"/>
      <c r="AY482" s="70"/>
      <c r="AZ482" s="70"/>
      <c r="BA482" s="70"/>
      <c r="BB482" s="155" t="str">
        <f t="shared" si="244"/>
        <v/>
      </c>
      <c r="BC482" s="156"/>
      <c r="BD482" s="157" t="str">
        <f t="shared" si="245"/>
        <v/>
      </c>
      <c r="BE482" s="155" t="str">
        <f t="shared" si="246"/>
        <v/>
      </c>
      <c r="BF482" s="157" t="str">
        <f t="shared" si="247"/>
        <v/>
      </c>
      <c r="BG482" s="155" t="str">
        <f t="shared" si="248"/>
        <v/>
      </c>
      <c r="BH482" s="155"/>
      <c r="BI482" s="157" t="str">
        <f t="shared" si="237"/>
        <v/>
      </c>
      <c r="BJ482" s="157"/>
      <c r="BK482" s="157"/>
      <c r="BL482" s="157"/>
      <c r="BM482" s="161" t="s">
        <v>1108</v>
      </c>
      <c r="BN482" s="162" t="str">
        <f t="shared" si="249"/>
        <v/>
      </c>
      <c r="BO482" s="163">
        <f t="shared" si="250"/>
        <v>0</v>
      </c>
      <c r="BP482" s="166" t="str">
        <f t="shared" si="251"/>
        <v xml:space="preserve"> </v>
      </c>
      <c r="BQ482" s="171" t="s">
        <v>1108</v>
      </c>
      <c r="BR482" s="166"/>
      <c r="BS482" s="167" t="str">
        <f t="shared" si="252"/>
        <v xml:space="preserve"> </v>
      </c>
      <c r="BT482" s="168" t="str">
        <f t="shared" si="253"/>
        <v/>
      </c>
      <c r="BU482" s="168" t="str">
        <f t="shared" si="240"/>
        <v/>
      </c>
      <c r="BV482" s="168" t="str">
        <f t="shared" si="241"/>
        <v/>
      </c>
      <c r="BW482" s="185" t="str">
        <f t="shared" si="242"/>
        <v/>
      </c>
      <c r="BX482" s="171" t="s">
        <v>1108</v>
      </c>
      <c r="BY482" s="157"/>
      <c r="BZ482" s="186">
        <v>0</v>
      </c>
      <c r="CA482" s="186" t="s">
        <v>1108</v>
      </c>
      <c r="CB482" s="157"/>
      <c r="CC482" s="186" t="s">
        <v>1108</v>
      </c>
      <c r="CD482" s="171">
        <f t="shared" si="254"/>
        <v>0</v>
      </c>
      <c r="CE482" s="157" t="str">
        <f t="shared" si="255"/>
        <v/>
      </c>
      <c r="CF482" s="171">
        <f t="shared" si="256"/>
        <v>0</v>
      </c>
      <c r="CG482" s="173" t="s">
        <v>1108</v>
      </c>
      <c r="CH482" s="173" t="s">
        <v>1108</v>
      </c>
      <c r="CI482" s="173" t="s">
        <v>1108</v>
      </c>
      <c r="CJ482" s="173"/>
      <c r="CK482" s="173" t="s">
        <v>1108</v>
      </c>
      <c r="CL482" s="173" t="s">
        <v>1108</v>
      </c>
      <c r="CM482" s="173" t="str">
        <f t="shared" si="199"/>
        <v/>
      </c>
      <c r="CN482" s="173">
        <f t="shared" si="234"/>
        <v>0</v>
      </c>
      <c r="CO482" s="173">
        <f t="shared" si="243"/>
        <v>0</v>
      </c>
      <c r="CP482" s="187" t="str">
        <f t="shared" si="257"/>
        <v/>
      </c>
      <c r="CQ482" s="173" t="str">
        <f t="shared" si="235"/>
        <v xml:space="preserve"> </v>
      </c>
      <c r="CR482" s="173"/>
      <c r="CS482" s="175">
        <f t="shared" si="258"/>
        <v>0</v>
      </c>
      <c r="CT482" s="173" t="str">
        <f t="shared" si="259"/>
        <v/>
      </c>
      <c r="CU482" s="173">
        <f t="shared" si="260"/>
        <v>0</v>
      </c>
      <c r="CV482" s="173" t="str">
        <f t="shared" si="261"/>
        <v/>
      </c>
      <c r="CW482" s="173" t="s">
        <v>1108</v>
      </c>
      <c r="CX482" s="173" t="str">
        <f t="shared" si="262"/>
        <v/>
      </c>
      <c r="CY482" s="176" t="str">
        <f t="shared" si="263"/>
        <v/>
      </c>
      <c r="CZ482" s="181" t="str">
        <f t="shared" si="236"/>
        <v/>
      </c>
      <c r="DA482" s="182" t="str">
        <f t="shared" si="238"/>
        <v/>
      </c>
      <c r="DB482" s="183" t="str">
        <f t="shared" si="239"/>
        <v/>
      </c>
      <c r="DF482" s="180">
        <f t="shared" si="233"/>
        <v>0</v>
      </c>
    </row>
    <row r="483" spans="1:110" ht="15.75" hidden="1" thickBot="1">
      <c r="A483" s="73" t="s">
        <v>1108</v>
      </c>
      <c r="B483" s="60"/>
      <c r="C483" s="61" t="s">
        <v>1108</v>
      </c>
      <c r="D483" s="62" t="s">
        <v>1108</v>
      </c>
      <c r="E483" s="64" t="s">
        <v>119</v>
      </c>
      <c r="F483" s="65" t="s">
        <v>1108</v>
      </c>
      <c r="G483" s="66"/>
      <c r="H483" s="66" t="s">
        <v>119</v>
      </c>
      <c r="I483" s="67" t="s">
        <v>119</v>
      </c>
      <c r="J483" s="67" t="s">
        <v>119</v>
      </c>
      <c r="K483" s="67" t="s">
        <v>119</v>
      </c>
      <c r="L483" s="67" t="s">
        <v>119</v>
      </c>
      <c r="M483" s="67" t="s">
        <v>119</v>
      </c>
      <c r="N483" s="67"/>
      <c r="O483" s="68" t="s">
        <v>119</v>
      </c>
      <c r="P483" s="69" t="s">
        <v>119</v>
      </c>
      <c r="Q483" s="69"/>
      <c r="R483" s="70" t="s">
        <v>1108</v>
      </c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/>
      <c r="AO483" s="70"/>
      <c r="AP483" s="70"/>
      <c r="AQ483" s="70"/>
      <c r="AR483" s="70"/>
      <c r="AS483" s="70"/>
      <c r="AT483" s="70"/>
      <c r="AU483" s="70"/>
      <c r="AV483" s="70"/>
      <c r="AW483" s="70"/>
      <c r="AX483" s="70"/>
      <c r="AY483" s="70"/>
      <c r="AZ483" s="70"/>
      <c r="BA483" s="70"/>
      <c r="BB483" s="155" t="str">
        <f t="shared" si="244"/>
        <v/>
      </c>
      <c r="BC483" s="156"/>
      <c r="BD483" s="157" t="str">
        <f t="shared" si="245"/>
        <v/>
      </c>
      <c r="BE483" s="155" t="str">
        <f t="shared" si="246"/>
        <v/>
      </c>
      <c r="BF483" s="157" t="str">
        <f t="shared" si="247"/>
        <v/>
      </c>
      <c r="BG483" s="155" t="str">
        <f t="shared" si="248"/>
        <v/>
      </c>
      <c r="BH483" s="155"/>
      <c r="BI483" s="157" t="str">
        <f t="shared" si="237"/>
        <v/>
      </c>
      <c r="BJ483" s="157"/>
      <c r="BK483" s="157"/>
      <c r="BL483" s="157"/>
      <c r="BM483" s="161" t="s">
        <v>1108</v>
      </c>
      <c r="BN483" s="162" t="str">
        <f t="shared" si="249"/>
        <v/>
      </c>
      <c r="BO483" s="163">
        <f t="shared" si="250"/>
        <v>0</v>
      </c>
      <c r="BP483" s="166" t="str">
        <f t="shared" si="251"/>
        <v xml:space="preserve"> </v>
      </c>
      <c r="BQ483" s="171" t="s">
        <v>1108</v>
      </c>
      <c r="BR483" s="166"/>
      <c r="BS483" s="167" t="str">
        <f t="shared" si="252"/>
        <v xml:space="preserve"> </v>
      </c>
      <c r="BT483" s="168" t="str">
        <f t="shared" si="253"/>
        <v/>
      </c>
      <c r="BU483" s="168" t="str">
        <f t="shared" si="240"/>
        <v/>
      </c>
      <c r="BV483" s="168" t="str">
        <f t="shared" si="241"/>
        <v/>
      </c>
      <c r="BW483" s="185" t="str">
        <f t="shared" si="242"/>
        <v/>
      </c>
      <c r="BX483" s="171" t="s">
        <v>1108</v>
      </c>
      <c r="BY483" s="157"/>
      <c r="BZ483" s="186">
        <v>0</v>
      </c>
      <c r="CA483" s="186" t="s">
        <v>1108</v>
      </c>
      <c r="CB483" s="157"/>
      <c r="CC483" s="186" t="s">
        <v>1108</v>
      </c>
      <c r="CD483" s="171">
        <f t="shared" si="254"/>
        <v>0</v>
      </c>
      <c r="CE483" s="157" t="str">
        <f t="shared" si="255"/>
        <v/>
      </c>
      <c r="CF483" s="171">
        <f t="shared" si="256"/>
        <v>0</v>
      </c>
      <c r="CG483" s="173" t="s">
        <v>1108</v>
      </c>
      <c r="CH483" s="173" t="s">
        <v>1108</v>
      </c>
      <c r="CI483" s="173" t="s">
        <v>1108</v>
      </c>
      <c r="CJ483" s="173"/>
      <c r="CK483" s="173" t="s">
        <v>1108</v>
      </c>
      <c r="CL483" s="173" t="s">
        <v>1108</v>
      </c>
      <c r="CM483" s="173" t="str">
        <f t="shared" si="199"/>
        <v/>
      </c>
      <c r="CN483" s="173">
        <f t="shared" si="234"/>
        <v>0</v>
      </c>
      <c r="CO483" s="173">
        <f t="shared" si="243"/>
        <v>0</v>
      </c>
      <c r="CP483" s="187" t="str">
        <f t="shared" si="257"/>
        <v/>
      </c>
      <c r="CQ483" s="173" t="str">
        <f t="shared" si="235"/>
        <v xml:space="preserve"> </v>
      </c>
      <c r="CR483" s="173"/>
      <c r="CS483" s="175">
        <f t="shared" si="258"/>
        <v>0</v>
      </c>
      <c r="CT483" s="173" t="str">
        <f t="shared" si="259"/>
        <v/>
      </c>
      <c r="CU483" s="173">
        <f t="shared" si="260"/>
        <v>0</v>
      </c>
      <c r="CV483" s="173" t="str">
        <f t="shared" si="261"/>
        <v/>
      </c>
      <c r="CW483" s="173" t="s">
        <v>1108</v>
      </c>
      <c r="CX483" s="173" t="str">
        <f t="shared" si="262"/>
        <v/>
      </c>
      <c r="CY483" s="176" t="str">
        <f t="shared" si="263"/>
        <v/>
      </c>
      <c r="CZ483" s="181" t="str">
        <f t="shared" si="236"/>
        <v/>
      </c>
      <c r="DA483" s="182" t="str">
        <f t="shared" si="238"/>
        <v/>
      </c>
      <c r="DB483" s="183" t="str">
        <f t="shared" si="239"/>
        <v/>
      </c>
      <c r="DF483" s="180">
        <f t="shared" si="233"/>
        <v>0</v>
      </c>
    </row>
    <row r="484" spans="1:110" ht="15.75" hidden="1" thickBot="1">
      <c r="A484" s="73" t="s">
        <v>1108</v>
      </c>
      <c r="B484" s="60"/>
      <c r="C484" s="61" t="s">
        <v>1108</v>
      </c>
      <c r="D484" s="62" t="s">
        <v>1108</v>
      </c>
      <c r="E484" s="64" t="s">
        <v>119</v>
      </c>
      <c r="F484" s="65" t="s">
        <v>1108</v>
      </c>
      <c r="G484" s="66"/>
      <c r="H484" s="66" t="s">
        <v>119</v>
      </c>
      <c r="I484" s="67" t="s">
        <v>119</v>
      </c>
      <c r="J484" s="67" t="s">
        <v>119</v>
      </c>
      <c r="K484" s="67" t="s">
        <v>119</v>
      </c>
      <c r="L484" s="67" t="s">
        <v>119</v>
      </c>
      <c r="M484" s="67" t="s">
        <v>119</v>
      </c>
      <c r="N484" s="67"/>
      <c r="O484" s="68" t="s">
        <v>119</v>
      </c>
      <c r="P484" s="69" t="s">
        <v>119</v>
      </c>
      <c r="Q484" s="69"/>
      <c r="R484" s="70" t="s">
        <v>1108</v>
      </c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/>
      <c r="AO484" s="70"/>
      <c r="AP484" s="70"/>
      <c r="AQ484" s="70"/>
      <c r="AR484" s="70"/>
      <c r="AS484" s="70"/>
      <c r="AT484" s="70"/>
      <c r="AU484" s="70"/>
      <c r="AV484" s="70"/>
      <c r="AW484" s="70"/>
      <c r="AX484" s="70"/>
      <c r="AY484" s="70"/>
      <c r="AZ484" s="70"/>
      <c r="BA484" s="70"/>
      <c r="BB484" s="155" t="str">
        <f t="shared" si="244"/>
        <v/>
      </c>
      <c r="BC484" s="156"/>
      <c r="BD484" s="157" t="str">
        <f t="shared" si="245"/>
        <v/>
      </c>
      <c r="BE484" s="155" t="str">
        <f t="shared" si="246"/>
        <v/>
      </c>
      <c r="BF484" s="157" t="str">
        <f t="shared" si="247"/>
        <v/>
      </c>
      <c r="BG484" s="155" t="str">
        <f t="shared" si="248"/>
        <v/>
      </c>
      <c r="BH484" s="155"/>
      <c r="BI484" s="157" t="str">
        <f t="shared" si="237"/>
        <v/>
      </c>
      <c r="BJ484" s="157"/>
      <c r="BK484" s="157"/>
      <c r="BL484" s="157"/>
      <c r="BM484" s="161" t="s">
        <v>1108</v>
      </c>
      <c r="BN484" s="162" t="str">
        <f t="shared" si="249"/>
        <v/>
      </c>
      <c r="BO484" s="163">
        <f t="shared" si="250"/>
        <v>0</v>
      </c>
      <c r="BP484" s="166" t="str">
        <f t="shared" si="251"/>
        <v xml:space="preserve"> </v>
      </c>
      <c r="BQ484" s="171" t="s">
        <v>1108</v>
      </c>
      <c r="BR484" s="166"/>
      <c r="BS484" s="167" t="str">
        <f t="shared" si="252"/>
        <v xml:space="preserve"> </v>
      </c>
      <c r="BT484" s="168" t="str">
        <f t="shared" si="253"/>
        <v/>
      </c>
      <c r="BU484" s="168" t="str">
        <f t="shared" si="240"/>
        <v/>
      </c>
      <c r="BV484" s="168" t="str">
        <f t="shared" si="241"/>
        <v/>
      </c>
      <c r="BW484" s="185" t="str">
        <f t="shared" si="242"/>
        <v/>
      </c>
      <c r="BX484" s="171" t="s">
        <v>1108</v>
      </c>
      <c r="BY484" s="157"/>
      <c r="BZ484" s="186">
        <v>0</v>
      </c>
      <c r="CA484" s="186" t="s">
        <v>1108</v>
      </c>
      <c r="CB484" s="157"/>
      <c r="CC484" s="186" t="s">
        <v>1108</v>
      </c>
      <c r="CD484" s="171">
        <f t="shared" si="254"/>
        <v>0</v>
      </c>
      <c r="CE484" s="157" t="str">
        <f t="shared" si="255"/>
        <v/>
      </c>
      <c r="CF484" s="171">
        <f t="shared" si="256"/>
        <v>0</v>
      </c>
      <c r="CG484" s="173" t="s">
        <v>1108</v>
      </c>
      <c r="CH484" s="173" t="s">
        <v>1108</v>
      </c>
      <c r="CI484" s="173" t="s">
        <v>1108</v>
      </c>
      <c r="CJ484" s="173"/>
      <c r="CK484" s="173" t="s">
        <v>1108</v>
      </c>
      <c r="CL484" s="173" t="s">
        <v>1108</v>
      </c>
      <c r="CM484" s="173" t="str">
        <f t="shared" si="199"/>
        <v/>
      </c>
      <c r="CN484" s="173">
        <f t="shared" si="234"/>
        <v>0</v>
      </c>
      <c r="CO484" s="173">
        <f t="shared" si="243"/>
        <v>0</v>
      </c>
      <c r="CP484" s="187" t="str">
        <f t="shared" si="257"/>
        <v/>
      </c>
      <c r="CQ484" s="173" t="str">
        <f t="shared" si="235"/>
        <v xml:space="preserve"> </v>
      </c>
      <c r="CR484" s="173"/>
      <c r="CS484" s="175">
        <f t="shared" si="258"/>
        <v>0</v>
      </c>
      <c r="CT484" s="173" t="str">
        <f t="shared" si="259"/>
        <v/>
      </c>
      <c r="CU484" s="173">
        <f t="shared" si="260"/>
        <v>0</v>
      </c>
      <c r="CV484" s="173" t="str">
        <f t="shared" si="261"/>
        <v/>
      </c>
      <c r="CW484" s="173" t="s">
        <v>1108</v>
      </c>
      <c r="CX484" s="173" t="str">
        <f t="shared" si="262"/>
        <v/>
      </c>
      <c r="CY484" s="176" t="str">
        <f t="shared" si="263"/>
        <v/>
      </c>
      <c r="CZ484" s="181" t="str">
        <f t="shared" si="236"/>
        <v/>
      </c>
      <c r="DA484" s="182" t="str">
        <f t="shared" si="238"/>
        <v/>
      </c>
      <c r="DB484" s="183" t="str">
        <f t="shared" si="239"/>
        <v/>
      </c>
      <c r="DF484" s="180">
        <f t="shared" si="233"/>
        <v>0</v>
      </c>
    </row>
    <row r="485" spans="1:110" ht="15.75" hidden="1" thickBot="1">
      <c r="A485" s="73" t="s">
        <v>1108</v>
      </c>
      <c r="B485" s="60"/>
      <c r="C485" s="61" t="s">
        <v>1108</v>
      </c>
      <c r="D485" s="62" t="s">
        <v>1108</v>
      </c>
      <c r="E485" s="64" t="s">
        <v>119</v>
      </c>
      <c r="F485" s="65" t="s">
        <v>1108</v>
      </c>
      <c r="G485" s="66"/>
      <c r="H485" s="66" t="s">
        <v>119</v>
      </c>
      <c r="I485" s="67" t="s">
        <v>119</v>
      </c>
      <c r="J485" s="67" t="s">
        <v>119</v>
      </c>
      <c r="K485" s="67" t="s">
        <v>119</v>
      </c>
      <c r="L485" s="67" t="s">
        <v>119</v>
      </c>
      <c r="M485" s="67" t="s">
        <v>119</v>
      </c>
      <c r="N485" s="67"/>
      <c r="O485" s="68" t="s">
        <v>119</v>
      </c>
      <c r="P485" s="69" t="s">
        <v>119</v>
      </c>
      <c r="Q485" s="69"/>
      <c r="R485" s="70" t="s">
        <v>1108</v>
      </c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/>
      <c r="AO485" s="70"/>
      <c r="AP485" s="70"/>
      <c r="AQ485" s="70"/>
      <c r="AR485" s="70"/>
      <c r="AS485" s="70"/>
      <c r="AT485" s="70"/>
      <c r="AU485" s="70"/>
      <c r="AV485" s="70"/>
      <c r="AW485" s="70"/>
      <c r="AX485" s="70"/>
      <c r="AY485" s="70"/>
      <c r="AZ485" s="70"/>
      <c r="BA485" s="70"/>
      <c r="BB485" s="155" t="str">
        <f t="shared" si="244"/>
        <v/>
      </c>
      <c r="BC485" s="156"/>
      <c r="BD485" s="157" t="str">
        <f t="shared" si="245"/>
        <v/>
      </c>
      <c r="BE485" s="155" t="str">
        <f t="shared" si="246"/>
        <v/>
      </c>
      <c r="BF485" s="157" t="str">
        <f t="shared" si="247"/>
        <v/>
      </c>
      <c r="BG485" s="155" t="str">
        <f t="shared" si="248"/>
        <v/>
      </c>
      <c r="BH485" s="155"/>
      <c r="BI485" s="157" t="str">
        <f t="shared" si="237"/>
        <v/>
      </c>
      <c r="BJ485" s="157"/>
      <c r="BK485" s="157"/>
      <c r="BL485" s="157"/>
      <c r="BM485" s="161" t="s">
        <v>1108</v>
      </c>
      <c r="BN485" s="162" t="str">
        <f t="shared" si="249"/>
        <v/>
      </c>
      <c r="BO485" s="163">
        <f t="shared" si="250"/>
        <v>0</v>
      </c>
      <c r="BP485" s="166" t="str">
        <f t="shared" si="251"/>
        <v xml:space="preserve"> </v>
      </c>
      <c r="BQ485" s="171" t="s">
        <v>1108</v>
      </c>
      <c r="BR485" s="166"/>
      <c r="BS485" s="167" t="str">
        <f t="shared" si="252"/>
        <v xml:space="preserve"> </v>
      </c>
      <c r="BT485" s="168" t="str">
        <f t="shared" si="253"/>
        <v/>
      </c>
      <c r="BU485" s="168" t="str">
        <f t="shared" si="240"/>
        <v/>
      </c>
      <c r="BV485" s="168" t="str">
        <f t="shared" si="241"/>
        <v/>
      </c>
      <c r="BW485" s="185" t="str">
        <f t="shared" si="242"/>
        <v/>
      </c>
      <c r="BX485" s="171" t="s">
        <v>1108</v>
      </c>
      <c r="BY485" s="157"/>
      <c r="BZ485" s="186">
        <v>0</v>
      </c>
      <c r="CA485" s="186" t="s">
        <v>1108</v>
      </c>
      <c r="CB485" s="157"/>
      <c r="CC485" s="186" t="s">
        <v>1108</v>
      </c>
      <c r="CD485" s="171">
        <f t="shared" si="254"/>
        <v>0</v>
      </c>
      <c r="CE485" s="157" t="str">
        <f t="shared" si="255"/>
        <v/>
      </c>
      <c r="CF485" s="171">
        <f t="shared" si="256"/>
        <v>0</v>
      </c>
      <c r="CG485" s="173" t="s">
        <v>1108</v>
      </c>
      <c r="CH485" s="173" t="s">
        <v>1108</v>
      </c>
      <c r="CI485" s="173" t="s">
        <v>1108</v>
      </c>
      <c r="CJ485" s="173"/>
      <c r="CK485" s="173" t="s">
        <v>1108</v>
      </c>
      <c r="CL485" s="173" t="s">
        <v>1108</v>
      </c>
      <c r="CM485" s="173" t="str">
        <f t="shared" si="199"/>
        <v/>
      </c>
      <c r="CN485" s="173">
        <f t="shared" si="234"/>
        <v>0</v>
      </c>
      <c r="CO485" s="173">
        <f t="shared" si="243"/>
        <v>0</v>
      </c>
      <c r="CP485" s="187" t="str">
        <f t="shared" si="257"/>
        <v/>
      </c>
      <c r="CQ485" s="173" t="str">
        <f t="shared" si="235"/>
        <v xml:space="preserve"> </v>
      </c>
      <c r="CR485" s="173"/>
      <c r="CS485" s="175">
        <f t="shared" si="258"/>
        <v>0</v>
      </c>
      <c r="CT485" s="173" t="str">
        <f t="shared" si="259"/>
        <v/>
      </c>
      <c r="CU485" s="173">
        <f t="shared" si="260"/>
        <v>0</v>
      </c>
      <c r="CV485" s="173" t="str">
        <f t="shared" si="261"/>
        <v/>
      </c>
      <c r="CW485" s="173" t="s">
        <v>1108</v>
      </c>
      <c r="CX485" s="173" t="str">
        <f t="shared" si="262"/>
        <v/>
      </c>
      <c r="CY485" s="176" t="str">
        <f t="shared" si="263"/>
        <v/>
      </c>
      <c r="CZ485" s="181" t="str">
        <f t="shared" si="236"/>
        <v/>
      </c>
      <c r="DA485" s="182" t="str">
        <f t="shared" si="238"/>
        <v/>
      </c>
      <c r="DB485" s="183" t="str">
        <f t="shared" si="239"/>
        <v/>
      </c>
      <c r="DF485" s="180">
        <f>SUM(BN485:BP485)</f>
        <v>0</v>
      </c>
    </row>
    <row r="486" spans="1:110" ht="15.75" hidden="1" thickBot="1">
      <c r="A486" s="73" t="s">
        <v>1108</v>
      </c>
      <c r="B486" s="60"/>
      <c r="C486" s="61" t="s">
        <v>1108</v>
      </c>
      <c r="D486" s="62" t="s">
        <v>1108</v>
      </c>
      <c r="E486" s="64" t="s">
        <v>119</v>
      </c>
      <c r="F486" s="65" t="s">
        <v>1108</v>
      </c>
      <c r="G486" s="66"/>
      <c r="H486" s="66" t="s">
        <v>119</v>
      </c>
      <c r="I486" s="67" t="s">
        <v>119</v>
      </c>
      <c r="J486" s="67" t="s">
        <v>119</v>
      </c>
      <c r="K486" s="67" t="s">
        <v>119</v>
      </c>
      <c r="L486" s="67" t="s">
        <v>119</v>
      </c>
      <c r="M486" s="67" t="s">
        <v>119</v>
      </c>
      <c r="N486" s="67"/>
      <c r="O486" s="68" t="s">
        <v>119</v>
      </c>
      <c r="P486" s="69" t="s">
        <v>119</v>
      </c>
      <c r="Q486" s="69"/>
      <c r="R486" s="70" t="s">
        <v>1108</v>
      </c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/>
      <c r="AO486" s="70"/>
      <c r="AP486" s="70"/>
      <c r="AQ486" s="70"/>
      <c r="AR486" s="70"/>
      <c r="AS486" s="70"/>
      <c r="AT486" s="70"/>
      <c r="AU486" s="70"/>
      <c r="AV486" s="70"/>
      <c r="AW486" s="70"/>
      <c r="AX486" s="70"/>
      <c r="AY486" s="70"/>
      <c r="AZ486" s="70"/>
      <c r="BA486" s="70"/>
      <c r="BB486" s="155" t="str">
        <f t="shared" si="244"/>
        <v/>
      </c>
      <c r="BC486" s="156"/>
      <c r="BD486" s="157" t="str">
        <f t="shared" si="245"/>
        <v/>
      </c>
      <c r="BE486" s="155" t="str">
        <f t="shared" si="246"/>
        <v/>
      </c>
      <c r="BF486" s="157" t="str">
        <f t="shared" si="247"/>
        <v/>
      </c>
      <c r="BG486" s="155" t="str">
        <f t="shared" si="248"/>
        <v/>
      </c>
      <c r="BH486" s="155"/>
      <c r="BI486" s="157" t="str">
        <f t="shared" si="237"/>
        <v/>
      </c>
      <c r="BJ486" s="157"/>
      <c r="BK486" s="157"/>
      <c r="BL486" s="157"/>
      <c r="BM486" s="161" t="s">
        <v>1108</v>
      </c>
      <c r="BN486" s="162" t="str">
        <f t="shared" si="249"/>
        <v/>
      </c>
      <c r="BO486" s="163">
        <f t="shared" si="250"/>
        <v>0</v>
      </c>
      <c r="BP486" s="166" t="str">
        <f t="shared" si="251"/>
        <v xml:space="preserve"> </v>
      </c>
      <c r="BQ486" s="171" t="s">
        <v>1108</v>
      </c>
      <c r="BR486" s="166"/>
      <c r="BS486" s="167" t="str">
        <f t="shared" si="252"/>
        <v xml:space="preserve"> </v>
      </c>
      <c r="BT486" s="168" t="str">
        <f t="shared" si="253"/>
        <v/>
      </c>
      <c r="BU486" s="168" t="str">
        <f t="shared" si="240"/>
        <v/>
      </c>
      <c r="BV486" s="168" t="str">
        <f t="shared" si="241"/>
        <v/>
      </c>
      <c r="BW486" s="185" t="str">
        <f t="shared" si="242"/>
        <v/>
      </c>
      <c r="BX486" s="171" t="s">
        <v>1108</v>
      </c>
      <c r="BY486" s="157"/>
      <c r="BZ486" s="186">
        <v>0</v>
      </c>
      <c r="CA486" s="186" t="s">
        <v>1108</v>
      </c>
      <c r="CB486" s="157"/>
      <c r="CC486" s="186" t="s">
        <v>1108</v>
      </c>
      <c r="CD486" s="171">
        <f t="shared" si="254"/>
        <v>0</v>
      </c>
      <c r="CE486" s="157" t="str">
        <f t="shared" si="255"/>
        <v/>
      </c>
      <c r="CF486" s="171">
        <f t="shared" si="256"/>
        <v>0</v>
      </c>
      <c r="CG486" s="173" t="s">
        <v>1108</v>
      </c>
      <c r="CH486" s="173" t="s">
        <v>1108</v>
      </c>
      <c r="CI486" s="173" t="s">
        <v>1108</v>
      </c>
      <c r="CJ486" s="173"/>
      <c r="CK486" s="173" t="s">
        <v>1108</v>
      </c>
      <c r="CL486" s="173" t="s">
        <v>1108</v>
      </c>
      <c r="CM486" s="173" t="str">
        <f t="shared" si="199"/>
        <v/>
      </c>
      <c r="CN486" s="173">
        <f t="shared" si="234"/>
        <v>0</v>
      </c>
      <c r="CO486" s="173">
        <f t="shared" si="243"/>
        <v>0</v>
      </c>
      <c r="CP486" s="187" t="str">
        <f t="shared" si="257"/>
        <v/>
      </c>
      <c r="CQ486" s="173" t="str">
        <f t="shared" si="235"/>
        <v xml:space="preserve"> </v>
      </c>
      <c r="CR486" s="173"/>
      <c r="CS486" s="175">
        <f t="shared" si="258"/>
        <v>0</v>
      </c>
      <c r="CT486" s="173" t="str">
        <f t="shared" si="259"/>
        <v/>
      </c>
      <c r="CU486" s="173">
        <f t="shared" si="260"/>
        <v>0</v>
      </c>
      <c r="CV486" s="173" t="str">
        <f t="shared" si="261"/>
        <v/>
      </c>
      <c r="CW486" s="173" t="s">
        <v>1108</v>
      </c>
      <c r="CX486" s="173" t="str">
        <f t="shared" si="262"/>
        <v/>
      </c>
      <c r="CY486" s="176" t="str">
        <f t="shared" si="263"/>
        <v/>
      </c>
      <c r="CZ486" s="181" t="str">
        <f t="shared" si="236"/>
        <v/>
      </c>
      <c r="DA486" s="182" t="str">
        <f t="shared" si="238"/>
        <v/>
      </c>
      <c r="DB486" s="183" t="str">
        <f t="shared" si="239"/>
        <v/>
      </c>
      <c r="DF486" s="180">
        <f>SUM(BN486:BP486)</f>
        <v>0</v>
      </c>
    </row>
    <row r="487" spans="1:110" ht="15.75" hidden="1" thickBot="1">
      <c r="A487" s="73" t="s">
        <v>1108</v>
      </c>
      <c r="B487" s="60"/>
      <c r="C487" s="61" t="s">
        <v>1108</v>
      </c>
      <c r="D487" s="62" t="s">
        <v>1108</v>
      </c>
      <c r="E487" s="64" t="s">
        <v>119</v>
      </c>
      <c r="F487" s="65" t="s">
        <v>1108</v>
      </c>
      <c r="G487" s="66"/>
      <c r="H487" s="66" t="s">
        <v>119</v>
      </c>
      <c r="I487" s="67" t="s">
        <v>119</v>
      </c>
      <c r="J487" s="67" t="s">
        <v>119</v>
      </c>
      <c r="K487" s="67" t="s">
        <v>119</v>
      </c>
      <c r="L487" s="67" t="s">
        <v>119</v>
      </c>
      <c r="M487" s="67" t="s">
        <v>119</v>
      </c>
      <c r="N487" s="67"/>
      <c r="O487" s="68" t="s">
        <v>119</v>
      </c>
      <c r="P487" s="69" t="s">
        <v>119</v>
      </c>
      <c r="Q487" s="69"/>
      <c r="R487" s="70" t="s">
        <v>1108</v>
      </c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  <c r="AS487" s="70"/>
      <c r="AT487" s="70"/>
      <c r="AU487" s="70"/>
      <c r="AV487" s="70"/>
      <c r="AW487" s="70"/>
      <c r="AX487" s="70"/>
      <c r="AY487" s="70"/>
      <c r="AZ487" s="70"/>
      <c r="BA487" s="70"/>
      <c r="BB487" s="155" t="str">
        <f t="shared" si="244"/>
        <v/>
      </c>
      <c r="BC487" s="156"/>
      <c r="BD487" s="157" t="str">
        <f t="shared" si="245"/>
        <v/>
      </c>
      <c r="BE487" s="155" t="str">
        <f t="shared" si="246"/>
        <v/>
      </c>
      <c r="BF487" s="157" t="str">
        <f t="shared" si="247"/>
        <v/>
      </c>
      <c r="BG487" s="155" t="str">
        <f t="shared" si="248"/>
        <v/>
      </c>
      <c r="BH487" s="155"/>
      <c r="BI487" s="157" t="str">
        <f t="shared" si="237"/>
        <v/>
      </c>
      <c r="BJ487" s="157"/>
      <c r="BK487" s="157"/>
      <c r="BL487" s="157"/>
      <c r="BM487" s="161" t="s">
        <v>1108</v>
      </c>
      <c r="BN487" s="162" t="str">
        <f t="shared" si="249"/>
        <v/>
      </c>
      <c r="BO487" s="163">
        <f t="shared" si="250"/>
        <v>0</v>
      </c>
      <c r="BP487" s="166" t="str">
        <f t="shared" si="251"/>
        <v xml:space="preserve"> </v>
      </c>
      <c r="BQ487" s="171" t="s">
        <v>1108</v>
      </c>
      <c r="BR487" s="166"/>
      <c r="BS487" s="167" t="str">
        <f t="shared" si="252"/>
        <v xml:space="preserve"> </v>
      </c>
      <c r="BT487" s="168" t="str">
        <f t="shared" si="253"/>
        <v/>
      </c>
      <c r="BU487" s="168" t="str">
        <f t="shared" si="240"/>
        <v/>
      </c>
      <c r="BV487" s="168" t="str">
        <f t="shared" si="241"/>
        <v/>
      </c>
      <c r="BW487" s="185" t="str">
        <f t="shared" si="242"/>
        <v/>
      </c>
      <c r="BX487" s="171" t="s">
        <v>1108</v>
      </c>
      <c r="BY487" s="157"/>
      <c r="BZ487" s="186">
        <v>0</v>
      </c>
      <c r="CA487" s="186" t="s">
        <v>1108</v>
      </c>
      <c r="CB487" s="157"/>
      <c r="CC487" s="186" t="s">
        <v>1108</v>
      </c>
      <c r="CD487" s="171">
        <f t="shared" si="254"/>
        <v>0</v>
      </c>
      <c r="CE487" s="157" t="str">
        <f t="shared" si="255"/>
        <v/>
      </c>
      <c r="CF487" s="171">
        <f t="shared" si="256"/>
        <v>0</v>
      </c>
      <c r="CG487" s="173" t="s">
        <v>1108</v>
      </c>
      <c r="CH487" s="173" t="s">
        <v>1108</v>
      </c>
      <c r="CI487" s="173" t="s">
        <v>1108</v>
      </c>
      <c r="CJ487" s="173"/>
      <c r="CK487" s="173" t="s">
        <v>1108</v>
      </c>
      <c r="CL487" s="173" t="s">
        <v>1108</v>
      </c>
      <c r="CM487" s="173" t="str">
        <f t="shared" si="199"/>
        <v/>
      </c>
      <c r="CN487" s="173">
        <f t="shared" si="234"/>
        <v>0</v>
      </c>
      <c r="CO487" s="173">
        <f t="shared" si="243"/>
        <v>0</v>
      </c>
      <c r="CP487" s="187" t="str">
        <f t="shared" si="257"/>
        <v/>
      </c>
      <c r="CQ487" s="173" t="str">
        <f t="shared" si="235"/>
        <v xml:space="preserve"> </v>
      </c>
      <c r="CR487" s="173"/>
      <c r="CS487" s="175">
        <f t="shared" si="258"/>
        <v>0</v>
      </c>
      <c r="CT487" s="173" t="str">
        <f t="shared" si="259"/>
        <v/>
      </c>
      <c r="CU487" s="173">
        <f t="shared" si="260"/>
        <v>0</v>
      </c>
      <c r="CV487" s="173" t="str">
        <f t="shared" si="261"/>
        <v/>
      </c>
      <c r="CW487" s="173" t="s">
        <v>1108</v>
      </c>
      <c r="CX487" s="173" t="str">
        <f t="shared" si="262"/>
        <v/>
      </c>
      <c r="CY487" s="176" t="str">
        <f t="shared" si="263"/>
        <v/>
      </c>
      <c r="CZ487" s="181" t="str">
        <f t="shared" si="236"/>
        <v/>
      </c>
      <c r="DA487" s="182" t="str">
        <f t="shared" si="238"/>
        <v/>
      </c>
      <c r="DB487" s="183" t="str">
        <f t="shared" si="239"/>
        <v/>
      </c>
      <c r="DF487" s="180">
        <f>SUM(BN487:BP487)</f>
        <v>0</v>
      </c>
    </row>
    <row r="488" spans="1:110" ht="15.75" hidden="1" thickBot="1">
      <c r="A488" s="73" t="s">
        <v>1108</v>
      </c>
      <c r="B488" s="60"/>
      <c r="C488" s="61" t="str">
        <f>IF(ISERROR((IF(B488&lt;&gt;" ",VLOOKUP(B488,DATOS_TRAB,2,0),""))),"",(IF(B488&lt;&gt;"",VLOOKUP(B488,DATOS_TRAB,2,0))))</f>
        <v/>
      </c>
      <c r="D488" s="63" t="s">
        <v>1108</v>
      </c>
      <c r="E488" s="64" t="str">
        <f>IF(ISERROR(IF(B488&lt;&gt;"",VLOOKUP(B488,DATOS_TRAB,13,0)," ")),"",(IF(B488&lt;&gt;"",VLOOKUP(B488,DATOS_TRAB,13,0)," ")))</f>
        <v xml:space="preserve"> </v>
      </c>
      <c r="F488" s="65" t="str">
        <f>IF(ISERROR(IF(B488&lt;&gt;"",VLOOKUP(B488,DATOS_TRAB,8,0)," ")),"",(IF(B488&lt;&gt;"",VLOOKUP(B488,DATOS_TRAB,8,0),"")))</f>
        <v/>
      </c>
      <c r="G488" s="66"/>
      <c r="H488" s="66" t="str">
        <f>IF(ISERROR(IF(B488&lt;&gt;"",VLOOKUP(B488,DATOS_TRAB,6,0)," ")),"",(IF(B488&lt;&gt;"",VLOOKUP(B488,DATOS_TRAB,6,0)," ")))</f>
        <v xml:space="preserve"> </v>
      </c>
      <c r="I488" s="67" t="str">
        <f>IF(ISERROR(IF(B488&lt;&gt;"",VLOOKUP(B488,DATOS_TRAB,10,0)," ")),"",(IF(B488&lt;&gt;"",VLOOKUP(B488,DATOS_TRAB,10,0)," ")))</f>
        <v xml:space="preserve"> </v>
      </c>
      <c r="J488" s="67" t="str">
        <f>IF(ISERROR(IF(B488&lt;&gt;"",VLOOKUP(B488,DATOS_TRAB,12,0)," ")),"",(IF(AND(B488&lt;&gt;"",I488&lt;&gt;"ONP"),VLOOKUP(B488,DATOS_TRAB,12,0)," ")))</f>
        <v xml:space="preserve"> </v>
      </c>
      <c r="K488" s="67" t="str">
        <f>IF(ISERROR(IF(B488&lt;&gt;"",VLOOKUP(B488,DATOS_TRAB,11,0)," ")),"",(IF(B488&lt;&gt;"",VLOOKUP(B488,DATOS_TRAB,11,0)," ")))</f>
        <v xml:space="preserve"> </v>
      </c>
      <c r="L488" s="67" t="str">
        <f>IF(ISERROR(IF(B488&lt;&gt;"",VLOOKUP(B488,DATOS_TRAB,15,0)," ")),"",(IF(B488&lt;&gt;"",VLOOKUP(B488,DATOS_TRAB,15,0)," ")))</f>
        <v xml:space="preserve"> </v>
      </c>
      <c r="M488" s="67" t="str">
        <f>IF(ISERROR(IF(B488&lt;&gt;"",VLOOKUP(B488,DATOS_TRAB,14,0)," ")),"",(IF(B488&lt;&gt;"",VLOOKUP(B488,DATOS_TRAB,14,0)," ")))</f>
        <v xml:space="preserve"> </v>
      </c>
      <c r="N488" s="67" t="s">
        <v>119</v>
      </c>
      <c r="O488" s="68" t="str">
        <f>IF(ISERROR(IF(B488&lt;&gt;"",VLOOKUP(B488,DATOS_TRAB,17,0)," ")),"",(IF(B488&lt;&gt;"",VLOOKUP(B488,DATOS_TRAB,17,0)," ")))</f>
        <v xml:space="preserve"> </v>
      </c>
      <c r="P488" s="69" t="str">
        <f>IF(ISERROR(IF(AND(B488&lt;&gt;"",H488="EMPLEADO"),VLOOKUP(B488,DATOS_TRAB,18,0)," ")),"",(IF(AND(B488&lt;&gt;"",H488="EMPLEADO"),VLOOKUP(B488,DATOS_TRAB,18,0)," ")))</f>
        <v xml:space="preserve"> </v>
      </c>
      <c r="Q488" s="69"/>
      <c r="R488" s="70" t="str">
        <f>IF(ISERROR(IF(B488&lt;&gt;"",VLOOKUP(B488,DATOS_TRAB,5,0),0)),"",(IF(B488&lt;&gt;"",VLOOKUP(B488,DATOS_TRAB,5,0),"")))</f>
        <v/>
      </c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/>
      <c r="AO488" s="70"/>
      <c r="AP488" s="70"/>
      <c r="AQ488" s="70"/>
      <c r="AR488" s="70"/>
      <c r="AS488" s="70"/>
      <c r="AT488" s="70"/>
      <c r="AU488" s="70"/>
      <c r="AV488" s="70"/>
      <c r="AW488" s="70"/>
      <c r="AX488" s="70"/>
      <c r="AY488" s="70"/>
      <c r="AZ488" s="70"/>
      <c r="BA488" s="70"/>
      <c r="BB488" s="155" t="str">
        <f t="shared" si="244"/>
        <v/>
      </c>
      <c r="BC488" s="156"/>
      <c r="BD488" s="157" t="str">
        <f t="shared" si="245"/>
        <v/>
      </c>
      <c r="BE488" s="155" t="str">
        <f t="shared" si="246"/>
        <v/>
      </c>
      <c r="BF488" s="157" t="str">
        <f t="shared" si="247"/>
        <v/>
      </c>
      <c r="BG488" s="155" t="str">
        <f t="shared" si="248"/>
        <v/>
      </c>
      <c r="BH488" s="155"/>
      <c r="BI488" s="157" t="str">
        <f t="shared" si="237"/>
        <v/>
      </c>
      <c r="BJ488" s="157"/>
      <c r="BK488" s="157"/>
      <c r="BL488" s="157"/>
      <c r="BM488" s="161" t="s">
        <v>1108</v>
      </c>
      <c r="BN488" s="162" t="str">
        <f t="shared" si="249"/>
        <v/>
      </c>
      <c r="BO488" s="163">
        <f t="shared" si="250"/>
        <v>0</v>
      </c>
      <c r="BP488" s="166" t="str">
        <f t="shared" si="251"/>
        <v xml:space="preserve"> </v>
      </c>
      <c r="BQ488" s="171" t="s">
        <v>1108</v>
      </c>
      <c r="BR488" s="166"/>
      <c r="BS488" s="167" t="str">
        <f t="shared" si="252"/>
        <v xml:space="preserve"> </v>
      </c>
      <c r="BT488" s="168" t="str">
        <f t="shared" si="253"/>
        <v/>
      </c>
      <c r="BU488" s="168" t="str">
        <f t="shared" si="240"/>
        <v/>
      </c>
      <c r="BV488" s="168" t="str">
        <f t="shared" si="241"/>
        <v/>
      </c>
      <c r="BW488" s="185" t="str">
        <f t="shared" si="242"/>
        <v/>
      </c>
      <c r="BX488" s="171" t="s">
        <v>1108</v>
      </c>
      <c r="BY488" s="157"/>
      <c r="BZ488" s="186">
        <v>0</v>
      </c>
      <c r="CA488" s="186" t="s">
        <v>1108</v>
      </c>
      <c r="CB488" s="157"/>
      <c r="CC488" s="186" t="s">
        <v>1108</v>
      </c>
      <c r="CD488" s="171">
        <f t="shared" si="254"/>
        <v>0</v>
      </c>
      <c r="CE488" s="157" t="str">
        <f t="shared" si="255"/>
        <v/>
      </c>
      <c r="CF488" s="171">
        <f t="shared" si="256"/>
        <v>0</v>
      </c>
      <c r="CG488" s="173" t="s">
        <v>1108</v>
      </c>
      <c r="CH488" s="173" t="s">
        <v>1108</v>
      </c>
      <c r="CI488" s="173" t="s">
        <v>1108</v>
      </c>
      <c r="CJ488" s="173"/>
      <c r="CK488" s="173" t="s">
        <v>1108</v>
      </c>
      <c r="CL488" s="173" t="s">
        <v>1108</v>
      </c>
      <c r="CM488" s="173" t="str">
        <f t="shared" si="199"/>
        <v/>
      </c>
      <c r="CN488" s="173">
        <f t="shared" si="234"/>
        <v>0</v>
      </c>
      <c r="CO488" s="173">
        <f>IF(AND(B488&lt;&gt;"",O488&lt;&gt;"EMPLEADO",BB488&gt;=5,BB488&lt;=17),15,0)</f>
        <v>0</v>
      </c>
      <c r="CP488" s="187" t="str">
        <f t="shared" si="257"/>
        <v/>
      </c>
      <c r="CQ488" s="173" t="str">
        <f>IF(AND(B488&lt;&gt;"",H488&lt;&gt;"EMPLEADO",O488="HABIL"),SUM(BN488:BP488)*2%," ")</f>
        <v xml:space="preserve"> </v>
      </c>
      <c r="CR488" s="173"/>
      <c r="CS488" s="175">
        <f t="shared" si="258"/>
        <v>0</v>
      </c>
      <c r="CT488" s="173" t="str">
        <f t="shared" si="259"/>
        <v/>
      </c>
      <c r="CU488" s="173">
        <f t="shared" si="260"/>
        <v>0</v>
      </c>
      <c r="CV488" s="173" t="str">
        <f t="shared" si="261"/>
        <v/>
      </c>
      <c r="CW488" s="173" t="s">
        <v>1108</v>
      </c>
      <c r="CX488" s="173" t="str">
        <f t="shared" si="262"/>
        <v/>
      </c>
      <c r="CY488" s="176" t="str">
        <f t="shared" si="263"/>
        <v/>
      </c>
      <c r="CZ488" s="181" t="str">
        <f>IF(AND(CE488=2,H488="EMPLEADO"),(CD488-SUM(BX488:CA488)),IF(AND(CE488=2,H488&lt;&gt;"EMPLEADO"),(CD488-SUM(BW488:CA488)),""))</f>
        <v/>
      </c>
      <c r="DA488" s="182" t="str">
        <f t="shared" si="238"/>
        <v/>
      </c>
      <c r="DB488" s="183" t="str">
        <f t="shared" si="239"/>
        <v/>
      </c>
    </row>
    <row r="489" spans="1:110" ht="15.75" hidden="1" thickBot="1">
      <c r="A489" s="73" t="s">
        <v>1108</v>
      </c>
      <c r="B489" s="60"/>
      <c r="C489" s="61" t="str">
        <f>IF(ISERROR((IF(B489&lt;&gt;" ",VLOOKUP(B489,DATOS_TRAB,2,0),""))),"",(IF(B489&lt;&gt;"",VLOOKUP(B489,DATOS_TRAB,2,0))))</f>
        <v/>
      </c>
      <c r="D489" s="63" t="s">
        <v>1108</v>
      </c>
      <c r="E489" s="64" t="str">
        <f>IF(ISERROR(IF(B489&lt;&gt;"",VLOOKUP(B489,DATOS_TRAB,13,0)," ")),"",(IF(B489&lt;&gt;"",VLOOKUP(B489,DATOS_TRAB,13,0)," ")))</f>
        <v xml:space="preserve"> </v>
      </c>
      <c r="F489" s="65" t="str">
        <f>IF(ISERROR(IF(B489&lt;&gt;"",VLOOKUP(B489,DATOS_TRAB,8,0)," ")),"",(IF(B489&lt;&gt;"",VLOOKUP(B489,DATOS_TRAB,8,0),"")))</f>
        <v/>
      </c>
      <c r="G489" s="66"/>
      <c r="H489" s="66" t="s">
        <v>119</v>
      </c>
      <c r="I489" s="67" t="str">
        <f>IF(ISERROR(IF(B489&lt;&gt;"",VLOOKUP(B489,DATOS_TRAB,10,0)," ")),"",(IF(B489&lt;&gt;"",VLOOKUP(B489,DATOS_TRAB,10,0)," ")))</f>
        <v xml:space="preserve"> </v>
      </c>
      <c r="J489" s="67" t="str">
        <f>IF(ISERROR(IF(B489&lt;&gt;"",VLOOKUP(B489,DATOS_TRAB,12,0)," ")),"",(IF(AND(B489&lt;&gt;"",I489&lt;&gt;"ONP"),VLOOKUP(B489,DATOS_TRAB,12,0)," ")))</f>
        <v xml:space="preserve"> </v>
      </c>
      <c r="K489" s="67" t="str">
        <f>IF(ISERROR(IF(B489&lt;&gt;"",VLOOKUP(B489,DATOS_TRAB,11,0)," ")),"",(IF(B489&lt;&gt;"",VLOOKUP(B489,DATOS_TRAB,11,0)," ")))</f>
        <v xml:space="preserve"> </v>
      </c>
      <c r="L489" s="67" t="str">
        <f>IF(ISERROR(IF(B489&lt;&gt;"",VLOOKUP(B489,DATOS_TRAB,15,0)," ")),"",(IF(B489&lt;&gt;"",VLOOKUP(B489,DATOS_TRAB,15,0)," ")))</f>
        <v xml:space="preserve"> </v>
      </c>
      <c r="M489" s="67" t="str">
        <f>IF(ISERROR(IF(B489&lt;&gt;"",VLOOKUP(B489,DATOS_TRAB,14,0)," ")),"",(IF(B489&lt;&gt;"",VLOOKUP(B489,DATOS_TRAB,14,0)," ")))</f>
        <v xml:space="preserve"> </v>
      </c>
      <c r="N489" s="67" t="s">
        <v>119</v>
      </c>
      <c r="O489" s="68" t="str">
        <f>IF(ISERROR(IF(B489&lt;&gt;"",VLOOKUP(B489,DATOS_TRAB,17,0)," ")),"",(IF(B489&lt;&gt;"",VLOOKUP(B489,DATOS_TRAB,17,0)," ")))</f>
        <v xml:space="preserve"> </v>
      </c>
      <c r="P489" s="69" t="str">
        <f>IF(ISERROR(IF(AND(B489&lt;&gt;"",H489="EMPLEADO"),VLOOKUP(B489,DATOS_TRAB,18,0)," ")),"",(IF(AND(B489&lt;&gt;"",H489="EMPLEADO"),VLOOKUP(B489,DATOS_TRAB,18,0)," ")))</f>
        <v xml:space="preserve"> </v>
      </c>
      <c r="Q489" s="69"/>
      <c r="R489" s="70" t="str">
        <f>IF(ISERROR(IF(B489&lt;&gt;"",VLOOKUP(B489,DATOS_TRAB,5,0),0)),"",(IF(B489&lt;&gt;"",VLOOKUP(B489,DATOS_TRAB,5,0),"")))</f>
        <v/>
      </c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/>
      <c r="AO489" s="70"/>
      <c r="AP489" s="70"/>
      <c r="AQ489" s="70"/>
      <c r="AR489" s="70"/>
      <c r="AS489" s="70"/>
      <c r="AT489" s="70"/>
      <c r="AU489" s="70"/>
      <c r="AV489" s="70"/>
      <c r="AW489" s="70"/>
      <c r="AX489" s="70"/>
      <c r="AY489" s="70"/>
      <c r="AZ489" s="70"/>
      <c r="BA489" s="70"/>
      <c r="BB489" s="155" t="str">
        <f t="shared" si="244"/>
        <v/>
      </c>
      <c r="BC489" s="156"/>
      <c r="BD489" s="157" t="str">
        <f t="shared" si="245"/>
        <v/>
      </c>
      <c r="BE489" s="155" t="str">
        <f t="shared" si="246"/>
        <v/>
      </c>
      <c r="BF489" s="157" t="str">
        <f t="shared" si="247"/>
        <v/>
      </c>
      <c r="BG489" s="155" t="str">
        <f t="shared" si="248"/>
        <v/>
      </c>
      <c r="BH489" s="155"/>
      <c r="BI489" s="157" t="str">
        <f t="shared" si="237"/>
        <v/>
      </c>
      <c r="BJ489" s="157"/>
      <c r="BK489" s="157"/>
      <c r="BL489" s="157"/>
      <c r="BM489" s="161" t="s">
        <v>1108</v>
      </c>
      <c r="BN489" s="163" t="str">
        <f t="shared" si="249"/>
        <v/>
      </c>
      <c r="BO489" s="163">
        <f t="shared" si="250"/>
        <v>0</v>
      </c>
      <c r="BP489" s="166" t="str">
        <f t="shared" si="251"/>
        <v xml:space="preserve"> </v>
      </c>
      <c r="BQ489" s="171" t="s">
        <v>1108</v>
      </c>
      <c r="BR489" s="166"/>
      <c r="BS489" s="167" t="str">
        <f t="shared" si="252"/>
        <v xml:space="preserve"> </v>
      </c>
      <c r="BT489" s="168" t="str">
        <f t="shared" si="253"/>
        <v/>
      </c>
      <c r="BU489" s="168" t="str">
        <f t="shared" si="240"/>
        <v/>
      </c>
      <c r="BV489" s="168" t="str">
        <f t="shared" si="241"/>
        <v/>
      </c>
      <c r="BW489" s="185" t="str">
        <f t="shared" si="242"/>
        <v/>
      </c>
      <c r="BX489" s="171" t="s">
        <v>1108</v>
      </c>
      <c r="BY489" s="157"/>
      <c r="BZ489" s="186">
        <v>0</v>
      </c>
      <c r="CA489" s="186" t="s">
        <v>1108</v>
      </c>
      <c r="CB489" s="157"/>
      <c r="CC489" s="186" t="s">
        <v>1108</v>
      </c>
      <c r="CD489" s="171">
        <f t="shared" si="254"/>
        <v>0</v>
      </c>
      <c r="CE489" s="157" t="str">
        <f t="shared" si="255"/>
        <v/>
      </c>
      <c r="CF489" s="171">
        <f t="shared" si="256"/>
        <v>0</v>
      </c>
      <c r="CG489" s="173" t="s">
        <v>1108</v>
      </c>
      <c r="CH489" s="173" t="s">
        <v>1108</v>
      </c>
      <c r="CI489" s="173" t="s">
        <v>1108</v>
      </c>
      <c r="CJ489" s="173"/>
      <c r="CK489" s="173" t="s">
        <v>1108</v>
      </c>
      <c r="CL489" s="173" t="s">
        <v>1108</v>
      </c>
      <c r="CM489" s="173" t="str">
        <f t="shared" si="199"/>
        <v/>
      </c>
      <c r="CN489" s="173">
        <f t="shared" si="234"/>
        <v>0</v>
      </c>
      <c r="CO489" s="173">
        <f>IF(AND(B489&lt;&gt;"",O489&lt;&gt;"EMPLEADO",BB489&gt;=5,BB489&lt;=17),15,0)</f>
        <v>0</v>
      </c>
      <c r="CP489" s="187" t="str">
        <f t="shared" si="257"/>
        <v/>
      </c>
      <c r="CQ489" s="173" t="str">
        <f>IF(AND(B489&lt;&gt;"",H489&lt;&gt;"EMPLEADO",O489="HABIL"),SUM(BN489:BP489)*2%," ")</f>
        <v xml:space="preserve"> </v>
      </c>
      <c r="CR489" s="173"/>
      <c r="CS489" s="175">
        <f t="shared" si="258"/>
        <v>0</v>
      </c>
      <c r="CT489" s="173" t="str">
        <f t="shared" si="259"/>
        <v/>
      </c>
      <c r="CU489" s="173">
        <f t="shared" si="260"/>
        <v>0</v>
      </c>
      <c r="CV489" s="173" t="str">
        <f t="shared" si="261"/>
        <v/>
      </c>
      <c r="CW489" s="188" t="s">
        <v>1108</v>
      </c>
      <c r="CX489" s="188" t="str">
        <f t="shared" si="262"/>
        <v/>
      </c>
      <c r="CY489" s="189" t="str">
        <f t="shared" si="263"/>
        <v/>
      </c>
      <c r="CZ489" s="181" t="str">
        <f>IF(AND(CE489=2,H489="EMPLEADO"),(CD489-SUM(BX489:CA489)),IF(AND(CE489=2,H489&lt;&gt;"EMPLEADO"),(CD489-SUM(BW489:CA489)),""))</f>
        <v/>
      </c>
      <c r="DA489" s="182" t="str">
        <f t="shared" si="238"/>
        <v/>
      </c>
      <c r="DB489" s="183" t="str">
        <f t="shared" si="239"/>
        <v/>
      </c>
    </row>
    <row r="490" spans="1:110" ht="15.75" thickBot="1">
      <c r="A490" s="190"/>
      <c r="B490" s="191"/>
      <c r="C490" s="192" t="s">
        <v>1124</v>
      </c>
      <c r="D490" s="193"/>
      <c r="E490" s="193"/>
      <c r="F490" s="193"/>
      <c r="G490" s="193"/>
      <c r="H490" s="193"/>
      <c r="I490" s="193"/>
      <c r="J490" s="193"/>
      <c r="K490" s="193"/>
      <c r="L490" s="193"/>
      <c r="M490" s="193"/>
      <c r="N490" s="193"/>
      <c r="O490" s="193"/>
      <c r="P490" s="193"/>
      <c r="Q490" s="193"/>
      <c r="R490" s="193"/>
      <c r="S490" s="193"/>
      <c r="T490" s="193"/>
      <c r="U490" s="193"/>
      <c r="V490" s="193"/>
      <c r="W490" s="193"/>
      <c r="X490" s="193"/>
      <c r="Y490" s="193"/>
      <c r="Z490" s="193"/>
      <c r="AA490" s="193"/>
      <c r="AB490" s="193"/>
      <c r="AC490" s="193"/>
      <c r="AD490" s="193"/>
      <c r="AE490" s="193"/>
      <c r="AF490" s="193"/>
      <c r="AG490" s="193"/>
      <c r="AH490" s="193"/>
      <c r="AI490" s="193"/>
      <c r="AJ490" s="193"/>
      <c r="AK490" s="193"/>
      <c r="AL490" s="193"/>
      <c r="AM490" s="193"/>
      <c r="AN490" s="193"/>
      <c r="AO490" s="193"/>
      <c r="AP490" s="193"/>
      <c r="AQ490" s="193"/>
      <c r="AR490" s="193"/>
      <c r="AS490" s="193"/>
      <c r="AT490" s="193"/>
      <c r="AU490" s="193"/>
      <c r="AV490" s="193"/>
      <c r="AW490" s="193"/>
      <c r="AX490" s="193"/>
      <c r="AY490" s="193"/>
      <c r="AZ490" s="193"/>
      <c r="BA490" s="193"/>
      <c r="BB490" s="193"/>
      <c r="BC490" s="193"/>
      <c r="BD490" s="193"/>
      <c r="BE490" s="193"/>
      <c r="BF490" s="193"/>
      <c r="BG490" s="193"/>
      <c r="BH490" s="193"/>
      <c r="BI490" s="193"/>
      <c r="BJ490" s="193"/>
      <c r="BK490" s="193"/>
      <c r="BL490" s="194"/>
      <c r="BM490" s="195" t="e">
        <f t="shared" ref="BM490:BX490" si="264">SUBTOTAL(9,BM14:BM489)</f>
        <v>#NAME?</v>
      </c>
      <c r="BN490" s="195" t="e">
        <f t="shared" si="264"/>
        <v>#NAME?</v>
      </c>
      <c r="BO490" s="195">
        <f t="shared" si="264"/>
        <v>0</v>
      </c>
      <c r="BP490" s="195" t="e">
        <f t="shared" si="264"/>
        <v>#NAME?</v>
      </c>
      <c r="BQ490" s="195" t="e">
        <f t="shared" si="264"/>
        <v>#NAME?</v>
      </c>
      <c r="BR490" s="195">
        <f t="shared" si="264"/>
        <v>0</v>
      </c>
      <c r="BS490" s="195">
        <f t="shared" si="264"/>
        <v>0</v>
      </c>
      <c r="BT490" s="195">
        <f t="shared" si="264"/>
        <v>0</v>
      </c>
      <c r="BU490" s="195">
        <f t="shared" si="264"/>
        <v>0</v>
      </c>
      <c r="BV490" s="195">
        <f t="shared" si="264"/>
        <v>0</v>
      </c>
      <c r="BW490" s="195" t="e">
        <f t="shared" si="264"/>
        <v>#NAME?</v>
      </c>
      <c r="BX490" s="195" t="e">
        <f t="shared" si="264"/>
        <v>#NAME?</v>
      </c>
      <c r="BY490" s="195"/>
      <c r="BZ490" s="195" t="e">
        <f>SUBTOTAL(9,BZ14:BZ489)</f>
        <v>#NAME?</v>
      </c>
      <c r="CA490" s="195" t="e">
        <f>SUBTOTAL(9,CA14:CA489)</f>
        <v>#NAME?</v>
      </c>
      <c r="CB490" s="195"/>
      <c r="CC490" s="195" t="e">
        <f>SUBTOTAL(9,CC14:CC489)</f>
        <v>#NAME?</v>
      </c>
      <c r="CD490" s="195" t="e">
        <f>SUBTOTAL(9,CD14:CD489)</f>
        <v>#NAME?</v>
      </c>
      <c r="CE490" s="195"/>
      <c r="CF490" s="195" t="e">
        <f t="shared" ref="CF490:CX490" si="265">SUBTOTAL(9,CF14:CF489)</f>
        <v>#NAME?</v>
      </c>
      <c r="CG490" s="195" t="e">
        <f t="shared" si="265"/>
        <v>#NAME?</v>
      </c>
      <c r="CH490" s="195" t="e">
        <f t="shared" si="265"/>
        <v>#NAME?</v>
      </c>
      <c r="CI490" s="195" t="e">
        <f t="shared" si="265"/>
        <v>#NAME?</v>
      </c>
      <c r="CJ490" s="195">
        <f t="shared" si="265"/>
        <v>0</v>
      </c>
      <c r="CK490" s="195" t="e">
        <f t="shared" si="265"/>
        <v>#NAME?</v>
      </c>
      <c r="CL490" s="195" t="e">
        <f t="shared" si="265"/>
        <v>#NAME?</v>
      </c>
      <c r="CM490" s="195" t="e">
        <f t="shared" si="265"/>
        <v>#NAME?</v>
      </c>
      <c r="CN490" s="195">
        <f t="shared" si="265"/>
        <v>8212.2857142857138</v>
      </c>
      <c r="CO490" s="195">
        <f t="shared" si="265"/>
        <v>0</v>
      </c>
      <c r="CP490" s="195">
        <f t="shared" si="265"/>
        <v>2125</v>
      </c>
      <c r="CQ490" s="195" t="e">
        <f t="shared" si="265"/>
        <v>#NAME?</v>
      </c>
      <c r="CR490" s="195">
        <f t="shared" si="265"/>
        <v>0</v>
      </c>
      <c r="CS490" s="195" t="e">
        <f t="shared" si="265"/>
        <v>#NAME?</v>
      </c>
      <c r="CT490" s="195" t="e">
        <f t="shared" si="265"/>
        <v>#NAME?</v>
      </c>
      <c r="CU490" s="195" t="e">
        <f t="shared" si="265"/>
        <v>#NAME?</v>
      </c>
      <c r="CV490" s="195" t="e">
        <f t="shared" si="265"/>
        <v>#NAME?</v>
      </c>
      <c r="CW490" s="195" t="e">
        <f t="shared" si="265"/>
        <v>#NAME?</v>
      </c>
      <c r="CX490" s="195" t="e">
        <f t="shared" si="265"/>
        <v>#NAME?</v>
      </c>
      <c r="CZ490" s="195" t="e">
        <f>SUBTOTAL(9,CZ14:CZ489)</f>
        <v>#NAME?</v>
      </c>
      <c r="DA490" s="195" t="e">
        <f>SUBTOTAL(9,DA14:DA489)</f>
        <v>#NAME?</v>
      </c>
      <c r="DB490" s="195" t="e">
        <f>SUBTOTAL(9,DB14:DB489)</f>
        <v>#NAME?</v>
      </c>
      <c r="DF490" s="195" t="e">
        <f>SUBTOTAL(9,DF14:DF489)</f>
        <v>#NAME?</v>
      </c>
    </row>
    <row r="491" spans="1:110">
      <c r="A491" s="2"/>
      <c r="C491" s="196"/>
      <c r="D491" s="196"/>
      <c r="E491" s="196"/>
      <c r="F491" s="196"/>
      <c r="G491" s="196"/>
      <c r="H491" s="196"/>
      <c r="I491" s="196"/>
      <c r="J491" s="196"/>
      <c r="K491" s="196"/>
      <c r="L491" s="196"/>
      <c r="M491" s="196"/>
      <c r="N491" s="196"/>
      <c r="O491" s="196"/>
      <c r="P491" s="196"/>
      <c r="Q491" s="196"/>
      <c r="R491" s="196"/>
      <c r="S491" s="196"/>
      <c r="T491" s="196"/>
      <c r="U491" s="196"/>
      <c r="V491" s="196"/>
      <c r="W491" s="196"/>
      <c r="X491" s="196"/>
      <c r="Y491" s="196"/>
      <c r="Z491" s="196"/>
      <c r="AA491" s="196"/>
      <c r="AB491" s="196"/>
      <c r="AC491" s="196"/>
      <c r="AD491" s="196"/>
      <c r="AE491" s="196"/>
      <c r="AF491" s="196"/>
      <c r="AG491" s="196"/>
      <c r="AH491" s="196"/>
      <c r="AI491" s="196"/>
      <c r="AJ491" s="196"/>
      <c r="AK491" s="196"/>
      <c r="AL491" s="196"/>
      <c r="AM491" s="196"/>
      <c r="AN491" s="196"/>
      <c r="AO491" s="196"/>
      <c r="AP491" s="196"/>
      <c r="AQ491" s="196"/>
      <c r="AR491" s="196"/>
      <c r="AS491" s="196"/>
      <c r="AT491" s="196"/>
      <c r="AU491" s="196"/>
      <c r="AV491" s="196"/>
      <c r="AW491" s="196"/>
      <c r="AX491" s="196"/>
      <c r="AY491" s="196"/>
      <c r="AZ491" s="196"/>
      <c r="BA491" s="196"/>
      <c r="BB491" s="196"/>
      <c r="BC491" s="196"/>
      <c r="BD491" s="196"/>
      <c r="BE491" s="196"/>
      <c r="BF491" s="196"/>
      <c r="BG491" s="196"/>
      <c r="BH491" s="196"/>
      <c r="BI491" s="196"/>
      <c r="BJ491" s="196"/>
      <c r="BK491" s="196"/>
      <c r="BL491" s="196"/>
      <c r="BM491" s="196"/>
      <c r="BN491" s="197"/>
      <c r="BO491" s="197"/>
      <c r="BP491" s="197"/>
      <c r="BQ491" s="197"/>
      <c r="BR491" s="197"/>
      <c r="BS491" s="197"/>
      <c r="BT491" s="197"/>
      <c r="BU491" s="197"/>
      <c r="BV491" s="197"/>
      <c r="BW491" s="197"/>
      <c r="BX491" s="197"/>
      <c r="BY491" s="197"/>
      <c r="BZ491" s="197"/>
      <c r="CA491" s="197"/>
      <c r="CB491" s="197"/>
      <c r="CC491" s="197"/>
      <c r="CD491" s="197"/>
      <c r="CE491" s="197"/>
      <c r="CF491" s="197"/>
      <c r="CG491" s="197"/>
      <c r="CH491" s="197"/>
      <c r="CI491" s="197"/>
      <c r="CJ491" s="197"/>
      <c r="CK491" s="197"/>
      <c r="CL491" s="197"/>
      <c r="CM491" s="197"/>
      <c r="CN491" s="197"/>
      <c r="CO491" s="197"/>
      <c r="CP491" s="197"/>
      <c r="CQ491" s="197"/>
      <c r="CR491" s="197"/>
      <c r="CS491" s="197"/>
      <c r="CT491" s="197"/>
      <c r="CU491" s="197"/>
      <c r="CV491" s="197"/>
      <c r="CW491" s="197"/>
    </row>
    <row r="493" spans="1:110" ht="15.75" thickBot="1">
      <c r="A493" s="71" t="s">
        <v>1125</v>
      </c>
      <c r="H493" s="198"/>
      <c r="I493" t="s">
        <v>1126</v>
      </c>
    </row>
    <row r="494" spans="1:110" ht="15.75" thickBot="1">
      <c r="A494" s="199" t="s">
        <v>1127</v>
      </c>
      <c r="B494" s="200" t="s">
        <v>1128</v>
      </c>
      <c r="C494" s="201" t="s">
        <v>1129</v>
      </c>
      <c r="D494" s="201" t="s">
        <v>1130</v>
      </c>
      <c r="E494" s="202" t="s">
        <v>1131</v>
      </c>
      <c r="F494" s="203" t="s">
        <v>1132</v>
      </c>
      <c r="G494" s="204" t="s">
        <v>1133</v>
      </c>
      <c r="H494" s="205" t="s">
        <v>1134</v>
      </c>
      <c r="I494" s="205" t="s">
        <v>1135</v>
      </c>
    </row>
    <row r="495" spans="1:110">
      <c r="A495" s="206">
        <v>621101</v>
      </c>
      <c r="B495" s="207" t="s">
        <v>1136</v>
      </c>
      <c r="C495" s="208" t="s">
        <v>1137</v>
      </c>
      <c r="D495" s="209">
        <f>SUMIF($G$14:$G$489,"ADM1",$DF$14:$DF$489)</f>
        <v>4750</v>
      </c>
      <c r="E495" s="210">
        <f t="shared" ref="E495:E559" si="266">IF(B495="D",D495,0)</f>
        <v>4750</v>
      </c>
      <c r="F495" s="211">
        <f t="shared" ref="F495:F559" si="267">IF(B495="H",D495,0)</f>
        <v>0</v>
      </c>
      <c r="H495" s="212">
        <f t="shared" ref="H495:H557" si="268">IF(G495&lt;&gt;"",G495-(E495+F495),0)</f>
        <v>0</v>
      </c>
      <c r="I495" t="str">
        <f>RIGHT(C495,4)</f>
        <v>ADM1</v>
      </c>
    </row>
    <row r="496" spans="1:110">
      <c r="A496" s="213">
        <v>6211022</v>
      </c>
      <c r="B496" s="214" t="s">
        <v>1136</v>
      </c>
      <c r="C496" s="215" t="s">
        <v>1138</v>
      </c>
      <c r="D496" s="209">
        <f>SUMIF($G$14:$G$489,"P002",$DF$14:$DF$489)</f>
        <v>0</v>
      </c>
      <c r="E496" s="216">
        <f t="shared" si="266"/>
        <v>0</v>
      </c>
      <c r="F496" s="211">
        <f t="shared" si="267"/>
        <v>0</v>
      </c>
      <c r="H496" s="212">
        <f t="shared" si="268"/>
        <v>0</v>
      </c>
      <c r="I496" t="str">
        <f t="shared" ref="I496:I546" si="269">RIGHT(C496,4)</f>
        <v>P002</v>
      </c>
    </row>
    <row r="497" spans="1:9">
      <c r="A497" s="217">
        <v>6211023</v>
      </c>
      <c r="B497" s="218" t="s">
        <v>1136</v>
      </c>
      <c r="C497" s="215" t="s">
        <v>1139</v>
      </c>
      <c r="D497" s="209" t="e">
        <f>SUMIF($G$14:$G$489,"P003",$DF$14:$DF$489)</f>
        <v>#NAME?</v>
      </c>
      <c r="E497" s="216" t="e">
        <f t="shared" si="266"/>
        <v>#NAME?</v>
      </c>
      <c r="F497" s="211">
        <f t="shared" si="267"/>
        <v>0</v>
      </c>
      <c r="H497" s="212">
        <f t="shared" si="268"/>
        <v>0</v>
      </c>
      <c r="I497" t="str">
        <f t="shared" si="269"/>
        <v>P003</v>
      </c>
    </row>
    <row r="498" spans="1:9">
      <c r="A498" s="213">
        <v>6211024</v>
      </c>
      <c r="B498" s="214" t="s">
        <v>1136</v>
      </c>
      <c r="C498" s="215" t="s">
        <v>1140</v>
      </c>
      <c r="D498" s="209" t="e">
        <f>SUMIF($G$14:$G$489,"P004",$DF$14:$DF$489)</f>
        <v>#NAME?</v>
      </c>
      <c r="E498" s="216" t="e">
        <f t="shared" si="266"/>
        <v>#NAME?</v>
      </c>
      <c r="F498" s="211">
        <f t="shared" si="267"/>
        <v>0</v>
      </c>
      <c r="H498" s="212">
        <f t="shared" si="268"/>
        <v>0</v>
      </c>
      <c r="I498" t="str">
        <f t="shared" si="269"/>
        <v>P004</v>
      </c>
    </row>
    <row r="499" spans="1:9">
      <c r="A499" s="213">
        <v>6211025</v>
      </c>
      <c r="B499" s="214" t="s">
        <v>1136</v>
      </c>
      <c r="C499" s="215" t="s">
        <v>1141</v>
      </c>
      <c r="D499" s="209" t="e">
        <f>SUMIF($G$14:$G$489,"P005",$DF$14:$DF$489)</f>
        <v>#NAME?</v>
      </c>
      <c r="E499" s="216" t="e">
        <f t="shared" si="266"/>
        <v>#NAME?</v>
      </c>
      <c r="F499" s="211">
        <f t="shared" si="267"/>
        <v>0</v>
      </c>
      <c r="H499" s="212"/>
      <c r="I499" t="str">
        <f t="shared" si="269"/>
        <v>P005</v>
      </c>
    </row>
    <row r="500" spans="1:9">
      <c r="A500" s="213">
        <v>6211026</v>
      </c>
      <c r="B500" s="214" t="s">
        <v>1136</v>
      </c>
      <c r="C500" s="215" t="s">
        <v>1142</v>
      </c>
      <c r="D500" s="209" t="e">
        <f>SUMIF($G$14:$G$489,"P006",$DF$14:$DF$489)</f>
        <v>#NAME?</v>
      </c>
      <c r="E500" s="216" t="e">
        <f t="shared" si="266"/>
        <v>#NAME?</v>
      </c>
      <c r="F500" s="211">
        <f t="shared" si="267"/>
        <v>0</v>
      </c>
      <c r="H500" s="212"/>
      <c r="I500" t="str">
        <f t="shared" si="269"/>
        <v>P006</v>
      </c>
    </row>
    <row r="501" spans="1:9">
      <c r="A501" s="213">
        <v>6214021</v>
      </c>
      <c r="B501" s="214" t="s">
        <v>1136</v>
      </c>
      <c r="C501" s="215" t="s">
        <v>1143</v>
      </c>
      <c r="D501" s="219">
        <f>SUMIF($G$14:$G$489,"ADM1",$BZ$14:$BZ$489)</f>
        <v>0</v>
      </c>
      <c r="E501" s="216">
        <f t="shared" si="266"/>
        <v>0</v>
      </c>
      <c r="F501" s="211">
        <f t="shared" si="267"/>
        <v>0</v>
      </c>
      <c r="H501" s="212">
        <f t="shared" si="268"/>
        <v>0</v>
      </c>
      <c r="I501" t="str">
        <f t="shared" si="269"/>
        <v>ADM1</v>
      </c>
    </row>
    <row r="502" spans="1:9">
      <c r="A502" s="213">
        <v>6214024</v>
      </c>
      <c r="B502" s="214" t="s">
        <v>1136</v>
      </c>
      <c r="C502" s="215" t="s">
        <v>1144</v>
      </c>
      <c r="D502" s="219" t="e">
        <f>SUMIF($G$14:$G$489,"P003",$BZ$14:$BZ$489)</f>
        <v>#NAME?</v>
      </c>
      <c r="E502" s="216" t="e">
        <f t="shared" si="266"/>
        <v>#NAME?</v>
      </c>
      <c r="F502" s="211">
        <f t="shared" si="267"/>
        <v>0</v>
      </c>
      <c r="H502" s="212">
        <f t="shared" si="268"/>
        <v>0</v>
      </c>
      <c r="I502" t="str">
        <f t="shared" si="269"/>
        <v>P003</v>
      </c>
    </row>
    <row r="503" spans="1:9">
      <c r="A503" s="213">
        <v>6214025</v>
      </c>
      <c r="B503" s="214" t="s">
        <v>1136</v>
      </c>
      <c r="C503" s="215" t="s">
        <v>1145</v>
      </c>
      <c r="D503" s="219" t="e">
        <f>SUMIF($G$14:$G$489,"P004",$BZ$14:$BZ$489)</f>
        <v>#NAME?</v>
      </c>
      <c r="E503" s="216" t="e">
        <f t="shared" si="266"/>
        <v>#NAME?</v>
      </c>
      <c r="F503" s="211">
        <f t="shared" si="267"/>
        <v>0</v>
      </c>
      <c r="H503" s="212">
        <f t="shared" si="268"/>
        <v>0</v>
      </c>
      <c r="I503" t="str">
        <f t="shared" si="269"/>
        <v>P004</v>
      </c>
    </row>
    <row r="504" spans="1:9">
      <c r="A504" s="213">
        <v>6214026</v>
      </c>
      <c r="B504" s="214" t="s">
        <v>1136</v>
      </c>
      <c r="C504" s="215" t="s">
        <v>1146</v>
      </c>
      <c r="D504" s="219" t="e">
        <f>SUMIF($G$14:$G$489,"P005",$BZ$14:$BZ$489)</f>
        <v>#NAME?</v>
      </c>
      <c r="E504" s="216" t="e">
        <f t="shared" si="266"/>
        <v>#NAME?</v>
      </c>
      <c r="F504" s="211">
        <f t="shared" si="267"/>
        <v>0</v>
      </c>
      <c r="H504" s="212"/>
      <c r="I504" t="str">
        <f t="shared" si="269"/>
        <v>P005</v>
      </c>
    </row>
    <row r="505" spans="1:9">
      <c r="A505" s="213">
        <v>6214027</v>
      </c>
      <c r="B505" s="214" t="s">
        <v>1136</v>
      </c>
      <c r="C505" s="215" t="s">
        <v>1147</v>
      </c>
      <c r="D505" s="219" t="e">
        <f>SUMIF($G$14:$G$489,"P006",$BZ$14:$BZ$489)</f>
        <v>#NAME?</v>
      </c>
      <c r="E505" s="216" t="e">
        <f t="shared" si="266"/>
        <v>#NAME?</v>
      </c>
      <c r="F505" s="211">
        <f t="shared" si="267"/>
        <v>0</v>
      </c>
      <c r="H505" s="212"/>
      <c r="I505" t="str">
        <f t="shared" si="269"/>
        <v>P006</v>
      </c>
    </row>
    <row r="506" spans="1:9">
      <c r="A506" s="213">
        <v>6215023</v>
      </c>
      <c r="B506" s="214" t="s">
        <v>1136</v>
      </c>
      <c r="C506" s="215" t="s">
        <v>1148</v>
      </c>
      <c r="D506" s="219">
        <f>SUMIF($G$14:$G$489,"P002",$CC$14:$CC$489)</f>
        <v>0</v>
      </c>
      <c r="E506" s="216">
        <f t="shared" si="266"/>
        <v>0</v>
      </c>
      <c r="F506" s="211">
        <f t="shared" si="267"/>
        <v>0</v>
      </c>
      <c r="H506" s="212">
        <f t="shared" si="268"/>
        <v>0</v>
      </c>
      <c r="I506" t="str">
        <f t="shared" si="269"/>
        <v>P002</v>
      </c>
    </row>
    <row r="507" spans="1:9">
      <c r="A507" s="213">
        <v>6215024</v>
      </c>
      <c r="B507" s="214" t="s">
        <v>1136</v>
      </c>
      <c r="C507" s="215" t="s">
        <v>1149</v>
      </c>
      <c r="D507" s="219" t="e">
        <f>SUMIF($G$14:$G$489,"P003",$CC$14:$CC$489)</f>
        <v>#NAME?</v>
      </c>
      <c r="E507" s="216" t="e">
        <f t="shared" si="266"/>
        <v>#NAME?</v>
      </c>
      <c r="F507" s="211">
        <f t="shared" si="267"/>
        <v>0</v>
      </c>
      <c r="H507" s="212">
        <f t="shared" si="268"/>
        <v>0</v>
      </c>
      <c r="I507" t="str">
        <f t="shared" si="269"/>
        <v>P003</v>
      </c>
    </row>
    <row r="508" spans="1:9">
      <c r="A508" s="213">
        <v>6215025</v>
      </c>
      <c r="B508" s="214" t="s">
        <v>1136</v>
      </c>
      <c r="C508" s="215" t="s">
        <v>1150</v>
      </c>
      <c r="D508" s="219" t="e">
        <f>SUMIF($G$14:$G$489,"P004",$CC$14:$CC$489)</f>
        <v>#NAME?</v>
      </c>
      <c r="E508" s="216" t="e">
        <f t="shared" si="266"/>
        <v>#NAME?</v>
      </c>
      <c r="F508" s="211">
        <f t="shared" si="267"/>
        <v>0</v>
      </c>
      <c r="H508" s="212">
        <f t="shared" si="268"/>
        <v>0</v>
      </c>
      <c r="I508" t="str">
        <f t="shared" si="269"/>
        <v>P004</v>
      </c>
    </row>
    <row r="509" spans="1:9">
      <c r="A509" s="213">
        <v>6215026</v>
      </c>
      <c r="B509" s="214" t="s">
        <v>1136</v>
      </c>
      <c r="C509" s="215" t="s">
        <v>1151</v>
      </c>
      <c r="D509" s="219" t="e">
        <f>SUMIF($G$14:$G$489,"P005",$CC$14:$CC$489)</f>
        <v>#NAME?</v>
      </c>
      <c r="E509" s="216" t="e">
        <f t="shared" si="266"/>
        <v>#NAME?</v>
      </c>
      <c r="F509" s="211">
        <f t="shared" si="267"/>
        <v>0</v>
      </c>
      <c r="H509" s="212"/>
      <c r="I509" t="str">
        <f t="shared" si="269"/>
        <v>P005</v>
      </c>
    </row>
    <row r="510" spans="1:9">
      <c r="A510" s="213">
        <v>6215027</v>
      </c>
      <c r="B510" s="214" t="s">
        <v>1136</v>
      </c>
      <c r="C510" s="215" t="s">
        <v>1152</v>
      </c>
      <c r="D510" s="219" t="e">
        <f>SUMIF($G$14:$G$489,"P006",$CC$14:$CC$489)</f>
        <v>#NAME?</v>
      </c>
      <c r="E510" s="216" t="e">
        <f t="shared" si="266"/>
        <v>#NAME?</v>
      </c>
      <c r="F510" s="211">
        <f t="shared" si="267"/>
        <v>0</v>
      </c>
      <c r="H510" s="212"/>
      <c r="I510" t="str">
        <f t="shared" si="269"/>
        <v>P006</v>
      </c>
    </row>
    <row r="511" spans="1:9">
      <c r="A511" s="213">
        <v>6221011</v>
      </c>
      <c r="B511" s="214" t="s">
        <v>1136</v>
      </c>
      <c r="C511" s="215" t="s">
        <v>1153</v>
      </c>
      <c r="D511" s="219">
        <f>SUMIF($G$14:$G$489,"ADM1",$BW$14:$BW$489)</f>
        <v>75</v>
      </c>
      <c r="E511" s="216">
        <f t="shared" si="266"/>
        <v>75</v>
      </c>
      <c r="F511" s="211">
        <f t="shared" si="267"/>
        <v>0</v>
      </c>
      <c r="H511" s="212">
        <f t="shared" si="268"/>
        <v>0</v>
      </c>
      <c r="I511" t="str">
        <f t="shared" si="269"/>
        <v>ADM1</v>
      </c>
    </row>
    <row r="512" spans="1:9">
      <c r="A512" s="213">
        <v>6221016</v>
      </c>
      <c r="B512" s="214" t="s">
        <v>1136</v>
      </c>
      <c r="C512" s="215" t="s">
        <v>1154</v>
      </c>
      <c r="D512" s="219" t="e">
        <f>SUMIF($G$14:$G$489,"P005",$BW$14:$BW$489)</f>
        <v>#NAME?</v>
      </c>
      <c r="E512" s="216" t="e">
        <f t="shared" si="266"/>
        <v>#NAME?</v>
      </c>
      <c r="F512" s="211">
        <f t="shared" si="267"/>
        <v>0</v>
      </c>
      <c r="H512" s="212">
        <f t="shared" si="268"/>
        <v>0</v>
      </c>
      <c r="I512" t="str">
        <f t="shared" si="269"/>
        <v>P005</v>
      </c>
    </row>
    <row r="513" spans="1:9">
      <c r="A513" s="213">
        <v>6221022</v>
      </c>
      <c r="B513" s="214" t="s">
        <v>1136</v>
      </c>
      <c r="C513" s="215" t="s">
        <v>1155</v>
      </c>
      <c r="D513" s="219">
        <f>SUMIF($G$14:$G$489,"P002",$BQ$14:$BQ$489)</f>
        <v>0</v>
      </c>
      <c r="E513" s="216">
        <f t="shared" si="266"/>
        <v>0</v>
      </c>
      <c r="F513" s="211">
        <f t="shared" si="267"/>
        <v>0</v>
      </c>
      <c r="H513" s="212">
        <f t="shared" si="268"/>
        <v>0</v>
      </c>
      <c r="I513" t="str">
        <f t="shared" si="269"/>
        <v>P002</v>
      </c>
    </row>
    <row r="514" spans="1:9">
      <c r="A514" s="213">
        <v>6221023</v>
      </c>
      <c r="B514" s="214" t="s">
        <v>1136</v>
      </c>
      <c r="C514" s="215" t="s">
        <v>1156</v>
      </c>
      <c r="D514" s="219" t="e">
        <f>SUMIF($G$14:$G$489,"P003",$BQ$14:$BQ$489)</f>
        <v>#NAME?</v>
      </c>
      <c r="E514" s="216" t="e">
        <f t="shared" si="266"/>
        <v>#NAME?</v>
      </c>
      <c r="F514" s="211">
        <f t="shared" si="267"/>
        <v>0</v>
      </c>
      <c r="H514" s="212">
        <f t="shared" si="268"/>
        <v>0</v>
      </c>
      <c r="I514" t="str">
        <f t="shared" si="269"/>
        <v>P003</v>
      </c>
    </row>
    <row r="515" spans="1:9">
      <c r="A515" s="213">
        <v>6221024</v>
      </c>
      <c r="B515" s="214" t="s">
        <v>1136</v>
      </c>
      <c r="C515" s="215" t="s">
        <v>1157</v>
      </c>
      <c r="D515" s="219" t="e">
        <f>SUMIF($G$14:$G$489,"P004",$BQ$14:$BQ$489)</f>
        <v>#NAME?</v>
      </c>
      <c r="E515" s="216" t="e">
        <f t="shared" si="266"/>
        <v>#NAME?</v>
      </c>
      <c r="F515" s="211">
        <f t="shared" si="267"/>
        <v>0</v>
      </c>
      <c r="H515" s="212">
        <f t="shared" si="268"/>
        <v>0</v>
      </c>
      <c r="I515" t="str">
        <f t="shared" si="269"/>
        <v>P004</v>
      </c>
    </row>
    <row r="516" spans="1:9">
      <c r="A516" s="213">
        <v>6221025</v>
      </c>
      <c r="B516" s="214" t="s">
        <v>1136</v>
      </c>
      <c r="C516" s="215" t="s">
        <v>1158</v>
      </c>
      <c r="D516" s="219" t="e">
        <f>SUMIF($G$14:$G$489,"P005",$BQ$14:$BQ$489)</f>
        <v>#NAME?</v>
      </c>
      <c r="E516" s="216" t="e">
        <f t="shared" si="266"/>
        <v>#NAME?</v>
      </c>
      <c r="F516" s="211">
        <f t="shared" si="267"/>
        <v>0</v>
      </c>
      <c r="H516" s="212"/>
      <c r="I516" t="str">
        <f t="shared" si="269"/>
        <v>P005</v>
      </c>
    </row>
    <row r="517" spans="1:9">
      <c r="A517" s="213">
        <v>6221026</v>
      </c>
      <c r="B517" s="214" t="s">
        <v>1136</v>
      </c>
      <c r="C517" s="215" t="s">
        <v>1159</v>
      </c>
      <c r="D517" s="219" t="e">
        <f>SUMIF($G$14:$G$489,"P006",$BQ$14:$BQ$489)</f>
        <v>#NAME?</v>
      </c>
      <c r="E517" s="216" t="e">
        <f t="shared" si="266"/>
        <v>#NAME?</v>
      </c>
      <c r="F517" s="211">
        <f t="shared" si="267"/>
        <v>0</v>
      </c>
      <c r="H517" s="212"/>
      <c r="I517" t="str">
        <f t="shared" si="269"/>
        <v>P006</v>
      </c>
    </row>
    <row r="518" spans="1:9">
      <c r="A518" s="213">
        <v>6221033</v>
      </c>
      <c r="B518" s="214" t="s">
        <v>1136</v>
      </c>
      <c r="C518" s="215" t="s">
        <v>1160</v>
      </c>
      <c r="D518" s="219">
        <f>SUMIF($G$14:$G$489,"P002",$BX$14:$BX$489)</f>
        <v>0</v>
      </c>
      <c r="E518" s="216">
        <f t="shared" si="266"/>
        <v>0</v>
      </c>
      <c r="F518" s="211">
        <f t="shared" si="267"/>
        <v>0</v>
      </c>
      <c r="H518" s="212">
        <f t="shared" si="268"/>
        <v>0</v>
      </c>
      <c r="I518" t="str">
        <f t="shared" si="269"/>
        <v>P002</v>
      </c>
    </row>
    <row r="519" spans="1:9">
      <c r="A519" s="213">
        <v>6221034</v>
      </c>
      <c r="B519" s="214" t="s">
        <v>1136</v>
      </c>
      <c r="C519" s="215" t="s">
        <v>1161</v>
      </c>
      <c r="D519" s="219" t="e">
        <f>SUMIF($G$14:$G$489,"P003",$BX$14:$BX$489)</f>
        <v>#NAME?</v>
      </c>
      <c r="E519" s="216" t="e">
        <f t="shared" si="266"/>
        <v>#NAME?</v>
      </c>
      <c r="F519" s="211">
        <f t="shared" si="267"/>
        <v>0</v>
      </c>
      <c r="H519" s="212">
        <f t="shared" si="268"/>
        <v>0</v>
      </c>
      <c r="I519" t="str">
        <f t="shared" si="269"/>
        <v>P003</v>
      </c>
    </row>
    <row r="520" spans="1:9">
      <c r="A520" s="213">
        <v>6221035</v>
      </c>
      <c r="B520" s="214" t="s">
        <v>1136</v>
      </c>
      <c r="C520" s="215" t="s">
        <v>1162</v>
      </c>
      <c r="D520" s="219" t="e">
        <f>SUMIF($G$14:$G$489,"P004",$BX$14:$BX$489)</f>
        <v>#NAME?</v>
      </c>
      <c r="E520" s="216" t="e">
        <f t="shared" si="266"/>
        <v>#NAME?</v>
      </c>
      <c r="F520" s="211">
        <f t="shared" si="267"/>
        <v>0</v>
      </c>
      <c r="H520" s="212">
        <f t="shared" si="268"/>
        <v>0</v>
      </c>
      <c r="I520" t="str">
        <f t="shared" si="269"/>
        <v>P004</v>
      </c>
    </row>
    <row r="521" spans="1:9">
      <c r="A521" s="213">
        <v>6221036</v>
      </c>
      <c r="B521" s="214" t="s">
        <v>1136</v>
      </c>
      <c r="C521" s="215" t="s">
        <v>1163</v>
      </c>
      <c r="D521" s="219" t="e">
        <f>SUMIF($G$14:$G$489,"P005",$BX$14:$BX$489)</f>
        <v>#NAME?</v>
      </c>
      <c r="E521" s="216" t="e">
        <f t="shared" si="266"/>
        <v>#NAME?</v>
      </c>
      <c r="F521" s="211">
        <f t="shared" si="267"/>
        <v>0</v>
      </c>
      <c r="H521" s="212"/>
      <c r="I521" t="str">
        <f t="shared" si="269"/>
        <v>P005</v>
      </c>
    </row>
    <row r="522" spans="1:9">
      <c r="A522" s="213">
        <v>6221037</v>
      </c>
      <c r="B522" s="214" t="s">
        <v>1136</v>
      </c>
      <c r="C522" s="215" t="s">
        <v>1164</v>
      </c>
      <c r="D522" s="219" t="e">
        <f>SUMIF($G$14:$G$489,"P006",$BX$14:$BX$489)</f>
        <v>#NAME?</v>
      </c>
      <c r="E522" s="216" t="e">
        <f t="shared" si="266"/>
        <v>#NAME?</v>
      </c>
      <c r="F522" s="211">
        <f t="shared" si="267"/>
        <v>0</v>
      </c>
      <c r="H522" s="212"/>
      <c r="I522" t="str">
        <f t="shared" si="269"/>
        <v>P006</v>
      </c>
    </row>
    <row r="523" spans="1:9">
      <c r="A523" s="213">
        <v>625306</v>
      </c>
      <c r="B523" s="214" t="s">
        <v>1136</v>
      </c>
      <c r="C523" s="215" t="s">
        <v>1165</v>
      </c>
      <c r="D523" s="219">
        <f>SUMIF($G$14:$G$489,"P005",$BT$14:$BT$489)</f>
        <v>0</v>
      </c>
      <c r="E523" s="216">
        <f t="shared" si="266"/>
        <v>0</v>
      </c>
      <c r="F523" s="211">
        <f t="shared" si="267"/>
        <v>0</v>
      </c>
      <c r="H523" s="212"/>
      <c r="I523" t="str">
        <f t="shared" si="269"/>
        <v>P005</v>
      </c>
    </row>
    <row r="524" spans="1:9" ht="30">
      <c r="A524" s="213">
        <v>6271011</v>
      </c>
      <c r="B524" s="214" t="s">
        <v>1136</v>
      </c>
      <c r="C524" s="215" t="s">
        <v>1166</v>
      </c>
      <c r="D524" s="219">
        <f>SUMIF($G$14:$G$489,"ADM1",$CU$14:$CU$489)</f>
        <v>434.25</v>
      </c>
      <c r="E524" s="216">
        <f t="shared" si="266"/>
        <v>434.25</v>
      </c>
      <c r="F524" s="211">
        <f t="shared" si="267"/>
        <v>0</v>
      </c>
      <c r="H524" s="212">
        <f t="shared" si="268"/>
        <v>0</v>
      </c>
      <c r="I524" t="str">
        <f t="shared" si="269"/>
        <v>ADM1</v>
      </c>
    </row>
    <row r="525" spans="1:9" ht="30">
      <c r="A525" s="213">
        <v>6271013</v>
      </c>
      <c r="B525" s="214" t="s">
        <v>1136</v>
      </c>
      <c r="C525" s="215" t="s">
        <v>1167</v>
      </c>
      <c r="D525" s="219">
        <f>SUMIF($G$14:$G$489,"P002",$CU$14:$CU$489)</f>
        <v>0</v>
      </c>
      <c r="E525" s="216">
        <f t="shared" si="266"/>
        <v>0</v>
      </c>
      <c r="F525" s="211">
        <f t="shared" si="267"/>
        <v>0</v>
      </c>
      <c r="H525" s="212">
        <f t="shared" si="268"/>
        <v>0</v>
      </c>
      <c r="I525" t="str">
        <f t="shared" si="269"/>
        <v>P002</v>
      </c>
    </row>
    <row r="526" spans="1:9" ht="30">
      <c r="A526" s="213">
        <v>6271014</v>
      </c>
      <c r="B526" s="214" t="s">
        <v>1136</v>
      </c>
      <c r="C526" s="215" t="s">
        <v>1168</v>
      </c>
      <c r="D526" s="219" t="e">
        <f>SUMIF($G$14:$G$489,"P003",$CU$14:$CU$489)</f>
        <v>#NAME?</v>
      </c>
      <c r="E526" s="216" t="e">
        <f t="shared" si="266"/>
        <v>#NAME?</v>
      </c>
      <c r="F526" s="211">
        <f t="shared" si="267"/>
        <v>0</v>
      </c>
      <c r="H526" s="212">
        <f t="shared" si="268"/>
        <v>0</v>
      </c>
      <c r="I526" t="str">
        <f t="shared" si="269"/>
        <v>P003</v>
      </c>
    </row>
    <row r="527" spans="1:9" ht="30">
      <c r="A527" s="213">
        <v>6271015</v>
      </c>
      <c r="B527" s="214" t="s">
        <v>1136</v>
      </c>
      <c r="C527" s="215" t="s">
        <v>1169</v>
      </c>
      <c r="D527" s="219" t="e">
        <f>SUMIF($G$14:$G$489,"P004",$CU$14:$CU$489)</f>
        <v>#NAME?</v>
      </c>
      <c r="E527" s="216" t="e">
        <f t="shared" si="266"/>
        <v>#NAME?</v>
      </c>
      <c r="F527" s="211">
        <f t="shared" si="267"/>
        <v>0</v>
      </c>
      <c r="H527" s="212">
        <f t="shared" si="268"/>
        <v>0</v>
      </c>
      <c r="I527" t="str">
        <f t="shared" si="269"/>
        <v>P004</v>
      </c>
    </row>
    <row r="528" spans="1:9" ht="30">
      <c r="A528" s="213">
        <v>6271016</v>
      </c>
      <c r="B528" s="214" t="s">
        <v>1136</v>
      </c>
      <c r="C528" s="215" t="s">
        <v>1170</v>
      </c>
      <c r="D528" s="219" t="e">
        <f>SUMIF($G$14:$G$489,"P005",$CU$14:$CU$489)</f>
        <v>#NAME?</v>
      </c>
      <c r="E528" s="216" t="e">
        <f t="shared" si="266"/>
        <v>#NAME?</v>
      </c>
      <c r="F528" s="211">
        <f t="shared" si="267"/>
        <v>0</v>
      </c>
      <c r="H528" s="212"/>
      <c r="I528" t="str">
        <f t="shared" si="269"/>
        <v>P005</v>
      </c>
    </row>
    <row r="529" spans="1:9" ht="30">
      <c r="A529" s="213">
        <v>6271017</v>
      </c>
      <c r="B529" s="214" t="s">
        <v>1136</v>
      </c>
      <c r="C529" s="215" t="s">
        <v>1171</v>
      </c>
      <c r="D529" s="219" t="e">
        <f>SUMIF($G$14:$G$489,"P006",$CU$14:$CU$489)</f>
        <v>#NAME?</v>
      </c>
      <c r="E529" s="216" t="e">
        <f t="shared" si="266"/>
        <v>#NAME?</v>
      </c>
      <c r="F529" s="211">
        <f t="shared" si="267"/>
        <v>0</v>
      </c>
      <c r="H529" s="212"/>
      <c r="I529" t="str">
        <f t="shared" si="269"/>
        <v>P006</v>
      </c>
    </row>
    <row r="530" spans="1:9">
      <c r="A530" s="213">
        <v>6272022</v>
      </c>
      <c r="B530" s="214" t="s">
        <v>1136</v>
      </c>
      <c r="C530" s="215" t="s">
        <v>1172</v>
      </c>
      <c r="D530" s="219">
        <f>SUMIF($G$14:$G$489,"P002",$CW$14:$CW$489)</f>
        <v>0</v>
      </c>
      <c r="E530" s="216">
        <f t="shared" si="266"/>
        <v>0</v>
      </c>
      <c r="F530" s="211">
        <f t="shared" si="267"/>
        <v>0</v>
      </c>
      <c r="H530" s="212">
        <f t="shared" si="268"/>
        <v>0</v>
      </c>
      <c r="I530" t="str">
        <f t="shared" si="269"/>
        <v>P002</v>
      </c>
    </row>
    <row r="531" spans="1:9">
      <c r="A531" s="213">
        <v>6272023</v>
      </c>
      <c r="B531" s="214" t="s">
        <v>1136</v>
      </c>
      <c r="C531" s="215" t="s">
        <v>1173</v>
      </c>
      <c r="D531" s="219" t="e">
        <f>SUMIF($G$14:$G$489,"P003",$CW$14:$CW$489)</f>
        <v>#NAME?</v>
      </c>
      <c r="E531" s="216" t="e">
        <f t="shared" si="266"/>
        <v>#NAME?</v>
      </c>
      <c r="F531" s="211">
        <f t="shared" si="267"/>
        <v>0</v>
      </c>
      <c r="H531" s="212">
        <f t="shared" si="268"/>
        <v>0</v>
      </c>
      <c r="I531" t="str">
        <f t="shared" si="269"/>
        <v>P003</v>
      </c>
    </row>
    <row r="532" spans="1:9">
      <c r="A532" s="213">
        <v>6272024</v>
      </c>
      <c r="B532" s="214" t="s">
        <v>1136</v>
      </c>
      <c r="C532" s="215" t="s">
        <v>1174</v>
      </c>
      <c r="D532" s="219" t="e">
        <f>SUMIF($G$14:$G$489,"P004",$CW$14:$CW$489)</f>
        <v>#NAME?</v>
      </c>
      <c r="E532" s="216" t="e">
        <f t="shared" si="266"/>
        <v>#NAME?</v>
      </c>
      <c r="F532" s="211">
        <f t="shared" si="267"/>
        <v>0</v>
      </c>
      <c r="H532" s="212"/>
      <c r="I532" t="str">
        <f t="shared" si="269"/>
        <v>P004</v>
      </c>
    </row>
    <row r="533" spans="1:9">
      <c r="A533" s="213">
        <v>6272025</v>
      </c>
      <c r="B533" s="214" t="s">
        <v>1136</v>
      </c>
      <c r="C533" s="215" t="s">
        <v>1175</v>
      </c>
      <c r="D533" s="219" t="e">
        <f>SUMIF($G$14:$G$489,"P005",$CW$14:$CW$489)</f>
        <v>#NAME?</v>
      </c>
      <c r="E533" s="216" t="e">
        <f t="shared" si="266"/>
        <v>#NAME?</v>
      </c>
      <c r="F533" s="211">
        <f t="shared" si="267"/>
        <v>0</v>
      </c>
      <c r="H533" s="212"/>
      <c r="I533" t="str">
        <f t="shared" si="269"/>
        <v>P005</v>
      </c>
    </row>
    <row r="534" spans="1:9">
      <c r="A534" s="213">
        <v>6272026</v>
      </c>
      <c r="B534" s="214" t="s">
        <v>1136</v>
      </c>
      <c r="C534" s="215" t="s">
        <v>1176</v>
      </c>
      <c r="D534" s="219" t="e">
        <f>SUMIF($G$14:$G$489,"P006",$CW$14:$CW$489)</f>
        <v>#NAME?</v>
      </c>
      <c r="E534" s="216" t="e">
        <f t="shared" si="266"/>
        <v>#NAME?</v>
      </c>
      <c r="F534" s="211">
        <f t="shared" si="267"/>
        <v>0</v>
      </c>
      <c r="H534" s="212"/>
      <c r="I534" t="str">
        <f t="shared" si="269"/>
        <v>P006</v>
      </c>
    </row>
    <row r="535" spans="1:9">
      <c r="A535" s="213">
        <v>6273010</v>
      </c>
      <c r="B535" s="214" t="s">
        <v>1136</v>
      </c>
      <c r="C535" s="215" t="s">
        <v>1177</v>
      </c>
      <c r="D535" s="219">
        <f>SUMIF($G$14:$G$489,"ADM1",$CV$14:$CV$489)</f>
        <v>22.950000000000003</v>
      </c>
      <c r="E535" s="216">
        <f t="shared" si="266"/>
        <v>22.950000000000003</v>
      </c>
      <c r="F535" s="211"/>
      <c r="H535" s="212"/>
      <c r="I535" t="str">
        <f t="shared" si="269"/>
        <v>ADM1</v>
      </c>
    </row>
    <row r="536" spans="1:9">
      <c r="A536" s="213">
        <v>6273012</v>
      </c>
      <c r="B536" s="214" t="s">
        <v>1136</v>
      </c>
      <c r="C536" s="215" t="s">
        <v>1178</v>
      </c>
      <c r="D536" s="219">
        <f>SUMIF($G$14:$G$489,"P002",$CV$14:$CV$489)</f>
        <v>0</v>
      </c>
      <c r="E536" s="216">
        <f t="shared" si="266"/>
        <v>0</v>
      </c>
      <c r="F536" s="211">
        <f t="shared" si="267"/>
        <v>0</v>
      </c>
      <c r="H536" s="212">
        <f t="shared" si="268"/>
        <v>0</v>
      </c>
      <c r="I536" t="str">
        <f t="shared" si="269"/>
        <v>P002</v>
      </c>
    </row>
    <row r="537" spans="1:9">
      <c r="A537" s="213">
        <v>6273013</v>
      </c>
      <c r="B537" s="214" t="s">
        <v>1136</v>
      </c>
      <c r="C537" s="215" t="s">
        <v>1179</v>
      </c>
      <c r="D537" s="219" t="e">
        <f>SUMIF($G$14:$G$489,"P003",$CV$14:$CV$489)</f>
        <v>#NAME?</v>
      </c>
      <c r="E537" s="216" t="e">
        <f t="shared" si="266"/>
        <v>#NAME?</v>
      </c>
      <c r="F537" s="211">
        <f t="shared" si="267"/>
        <v>0</v>
      </c>
      <c r="H537" s="212">
        <f t="shared" si="268"/>
        <v>0</v>
      </c>
      <c r="I537" t="str">
        <f t="shared" si="269"/>
        <v>P003</v>
      </c>
    </row>
    <row r="538" spans="1:9">
      <c r="A538" s="213">
        <v>6273014</v>
      </c>
      <c r="B538" s="214" t="s">
        <v>1136</v>
      </c>
      <c r="C538" s="215" t="s">
        <v>1180</v>
      </c>
      <c r="D538" s="219" t="e">
        <f>SUMIF($G$14:$G$489,"P004",$CV$14:$CV$489)</f>
        <v>#NAME?</v>
      </c>
      <c r="E538" s="216" t="e">
        <f t="shared" si="266"/>
        <v>#NAME?</v>
      </c>
      <c r="F538" s="211">
        <f t="shared" si="267"/>
        <v>0</v>
      </c>
      <c r="H538" s="212">
        <f t="shared" si="268"/>
        <v>0</v>
      </c>
      <c r="I538" t="str">
        <f t="shared" si="269"/>
        <v>P004</v>
      </c>
    </row>
    <row r="539" spans="1:9">
      <c r="A539" s="213">
        <v>6273015</v>
      </c>
      <c r="B539" s="214" t="s">
        <v>1136</v>
      </c>
      <c r="C539" s="215" t="s">
        <v>1181</v>
      </c>
      <c r="D539" s="219" t="e">
        <f>SUMIF($G$14:$G$489,"P005",$CV$14:$CV$489)</f>
        <v>#NAME?</v>
      </c>
      <c r="E539" s="216" t="e">
        <f t="shared" si="266"/>
        <v>#NAME?</v>
      </c>
      <c r="F539" s="211">
        <f t="shared" si="267"/>
        <v>0</v>
      </c>
      <c r="H539" s="212"/>
      <c r="I539" t="str">
        <f t="shared" si="269"/>
        <v>P005</v>
      </c>
    </row>
    <row r="540" spans="1:9">
      <c r="A540" s="213">
        <v>6273016</v>
      </c>
      <c r="B540" s="214" t="s">
        <v>1136</v>
      </c>
      <c r="C540" s="215" t="s">
        <v>1182</v>
      </c>
      <c r="D540" s="219" t="e">
        <f>SUMIF($G$14:$G$489,"P006",$CV$14:$CV$489)</f>
        <v>#NAME?</v>
      </c>
      <c r="E540" s="216" t="e">
        <f t="shared" si="266"/>
        <v>#NAME?</v>
      </c>
      <c r="F540" s="211">
        <f t="shared" si="267"/>
        <v>0</v>
      </c>
      <c r="H540" s="212"/>
      <c r="I540" t="str">
        <f t="shared" si="269"/>
        <v>P006</v>
      </c>
    </row>
    <row r="541" spans="1:9" ht="30">
      <c r="A541" s="213">
        <v>6291011</v>
      </c>
      <c r="B541" s="214" t="s">
        <v>1136</v>
      </c>
      <c r="C541" s="215" t="s">
        <v>1183</v>
      </c>
      <c r="D541" s="219">
        <f>SUMIF($G$14:$G$489,"ADM1",$CA$14:$CA$489)</f>
        <v>0</v>
      </c>
      <c r="E541" s="216">
        <f t="shared" si="266"/>
        <v>0</v>
      </c>
      <c r="F541" s="211">
        <f t="shared" si="267"/>
        <v>0</v>
      </c>
      <c r="H541" s="212">
        <f t="shared" si="268"/>
        <v>0</v>
      </c>
      <c r="I541" t="str">
        <f t="shared" si="269"/>
        <v>ADM1</v>
      </c>
    </row>
    <row r="542" spans="1:9" ht="30">
      <c r="A542" s="213">
        <v>6291013</v>
      </c>
      <c r="B542" s="214" t="s">
        <v>1136</v>
      </c>
      <c r="C542" s="215" t="s">
        <v>1184</v>
      </c>
      <c r="D542" s="219">
        <f>SUMIF($G$14:$G$489,"P002",$CA$14:$CA$489)</f>
        <v>0</v>
      </c>
      <c r="E542" s="216">
        <f t="shared" si="266"/>
        <v>0</v>
      </c>
      <c r="F542" s="211">
        <f t="shared" si="267"/>
        <v>0</v>
      </c>
      <c r="H542" s="212">
        <f t="shared" si="268"/>
        <v>0</v>
      </c>
      <c r="I542" t="str">
        <f t="shared" si="269"/>
        <v>P002</v>
      </c>
    </row>
    <row r="543" spans="1:9" ht="30">
      <c r="A543" s="213">
        <v>6291014</v>
      </c>
      <c r="B543" s="214" t="s">
        <v>1136</v>
      </c>
      <c r="C543" s="215" t="s">
        <v>1185</v>
      </c>
      <c r="D543" s="219" t="e">
        <f>SUMIF($G$14:$G$489,"P003",$CA$14:$CA$489)</f>
        <v>#NAME?</v>
      </c>
      <c r="E543" s="216" t="e">
        <f t="shared" si="266"/>
        <v>#NAME?</v>
      </c>
      <c r="F543" s="211">
        <f t="shared" si="267"/>
        <v>0</v>
      </c>
      <c r="H543" s="212">
        <f t="shared" si="268"/>
        <v>0</v>
      </c>
      <c r="I543" t="str">
        <f t="shared" si="269"/>
        <v>P003</v>
      </c>
    </row>
    <row r="544" spans="1:9" ht="30">
      <c r="A544" s="213">
        <v>6291015</v>
      </c>
      <c r="B544" s="214" t="s">
        <v>1136</v>
      </c>
      <c r="C544" s="215" t="s">
        <v>1186</v>
      </c>
      <c r="D544" s="219" t="e">
        <f>SUMIF($G$14:$G$489,"P004",$CA$14:$CA$489)</f>
        <v>#NAME?</v>
      </c>
      <c r="E544" s="216" t="e">
        <f t="shared" si="266"/>
        <v>#NAME?</v>
      </c>
      <c r="F544" s="211">
        <f t="shared" si="267"/>
        <v>0</v>
      </c>
      <c r="H544" s="212">
        <f t="shared" si="268"/>
        <v>0</v>
      </c>
      <c r="I544" t="str">
        <f t="shared" si="269"/>
        <v>P004</v>
      </c>
    </row>
    <row r="545" spans="1:9" ht="30">
      <c r="A545" s="213">
        <v>6291016</v>
      </c>
      <c r="B545" s="214" t="s">
        <v>1136</v>
      </c>
      <c r="C545" s="215" t="s">
        <v>1187</v>
      </c>
      <c r="D545" s="219" t="e">
        <f>SUMIF($G$14:$G$489,"P005",$CA$14:$CA$489)</f>
        <v>#NAME?</v>
      </c>
      <c r="E545" s="216" t="e">
        <f t="shared" si="266"/>
        <v>#NAME?</v>
      </c>
      <c r="F545" s="211">
        <f t="shared" si="267"/>
        <v>0</v>
      </c>
      <c r="H545" s="212"/>
      <c r="I545" t="str">
        <f t="shared" si="269"/>
        <v>P005</v>
      </c>
    </row>
    <row r="546" spans="1:9" ht="30">
      <c r="A546" s="213">
        <v>6291017</v>
      </c>
      <c r="B546" s="214" t="s">
        <v>1136</v>
      </c>
      <c r="C546" s="215" t="s">
        <v>1188</v>
      </c>
      <c r="D546" s="219" t="e">
        <f>SUMIF($G$14:$G$489,"P006",$CA$14:$CA$489)</f>
        <v>#NAME?</v>
      </c>
      <c r="E546" s="216" t="e">
        <f t="shared" si="266"/>
        <v>#NAME?</v>
      </c>
      <c r="F546" s="211">
        <f t="shared" si="267"/>
        <v>0</v>
      </c>
      <c r="H546" s="212"/>
      <c r="I546" t="str">
        <f t="shared" si="269"/>
        <v>P006</v>
      </c>
    </row>
    <row r="547" spans="1:9">
      <c r="A547" s="213">
        <v>40311</v>
      </c>
      <c r="B547" s="214" t="s">
        <v>1189</v>
      </c>
      <c r="C547" s="215" t="s">
        <v>1190</v>
      </c>
      <c r="D547" s="219" t="e">
        <f>SUMIF($O$14:$O$489,"HABIL",$CU$14:$CU$489)</f>
        <v>#NAME?</v>
      </c>
      <c r="E547" s="216">
        <f t="shared" si="266"/>
        <v>0</v>
      </c>
      <c r="F547" s="211" t="e">
        <f t="shared" si="267"/>
        <v>#NAME?</v>
      </c>
      <c r="H547" s="212">
        <f t="shared" si="268"/>
        <v>0</v>
      </c>
    </row>
    <row r="548" spans="1:9" ht="30">
      <c r="A548" s="213">
        <v>40361</v>
      </c>
      <c r="B548" s="214" t="s">
        <v>1189</v>
      </c>
      <c r="C548" s="215" t="s">
        <v>1191</v>
      </c>
      <c r="D548" s="219" t="e">
        <f>SUMIF($O$14:$O$489,"HABIL",$CV$14:$CV$489)</f>
        <v>#NAME?</v>
      </c>
      <c r="E548" s="216">
        <f t="shared" si="266"/>
        <v>0</v>
      </c>
      <c r="F548" s="211" t="e">
        <f t="shared" si="267"/>
        <v>#NAME?</v>
      </c>
      <c r="H548" s="212">
        <f t="shared" si="268"/>
        <v>0</v>
      </c>
    </row>
    <row r="549" spans="1:9">
      <c r="A549" s="213">
        <v>40371</v>
      </c>
      <c r="B549" s="214" t="s">
        <v>1189</v>
      </c>
      <c r="C549" s="215" t="s">
        <v>1192</v>
      </c>
      <c r="D549" s="219" t="e">
        <f>SUMIF($O$14:$O$489,"HABIL",$CQ$14:$CQ$489)</f>
        <v>#NAME?</v>
      </c>
      <c r="E549" s="216">
        <f t="shared" si="266"/>
        <v>0</v>
      </c>
      <c r="F549" s="211" t="e">
        <f t="shared" si="267"/>
        <v>#NAME?</v>
      </c>
      <c r="H549" s="212">
        <f t="shared" si="268"/>
        <v>0</v>
      </c>
    </row>
    <row r="550" spans="1:9">
      <c r="A550" s="213">
        <v>40321</v>
      </c>
      <c r="B550" s="214" t="s">
        <v>1189</v>
      </c>
      <c r="C550" s="215" t="s">
        <v>1193</v>
      </c>
      <c r="D550" s="219" t="e">
        <f>SUMIF($I$14:$I$489,"ONP",$CF$14:$CF$489)</f>
        <v>#NAME?</v>
      </c>
      <c r="E550" s="216">
        <f t="shared" si="266"/>
        <v>0</v>
      </c>
      <c r="F550" s="211" t="e">
        <f t="shared" si="267"/>
        <v>#NAME?</v>
      </c>
      <c r="H550" s="212">
        <f t="shared" si="268"/>
        <v>0</v>
      </c>
    </row>
    <row r="551" spans="1:9">
      <c r="A551" s="213">
        <v>40351</v>
      </c>
      <c r="B551" s="214" t="s">
        <v>1189</v>
      </c>
      <c r="C551" s="215" t="s">
        <v>1194</v>
      </c>
      <c r="D551" s="219">
        <f>SUMIF($O$14:$O$489,"HABIL",$CP$14:$CP$489)</f>
        <v>2125</v>
      </c>
      <c r="E551" s="216">
        <f t="shared" si="266"/>
        <v>0</v>
      </c>
      <c r="F551" s="211">
        <f t="shared" si="267"/>
        <v>2125</v>
      </c>
      <c r="H551" s="212">
        <f t="shared" si="268"/>
        <v>0</v>
      </c>
    </row>
    <row r="552" spans="1:9">
      <c r="A552" s="213">
        <v>40704</v>
      </c>
      <c r="B552" s="214" t="s">
        <v>1189</v>
      </c>
      <c r="C552" s="215" t="s">
        <v>1195</v>
      </c>
      <c r="D552" s="219" t="e">
        <f>SUMIF($I$14:$I$489,"PRIMA",$CM$14:$CM$489)</f>
        <v>#NAME?</v>
      </c>
      <c r="E552" s="216">
        <f t="shared" si="266"/>
        <v>0</v>
      </c>
      <c r="F552" s="211" t="e">
        <f t="shared" si="267"/>
        <v>#NAME?</v>
      </c>
      <c r="H552" s="212">
        <f t="shared" si="268"/>
        <v>0</v>
      </c>
    </row>
    <row r="553" spans="1:9">
      <c r="A553" s="213">
        <v>40702</v>
      </c>
      <c r="B553" s="214" t="s">
        <v>1189</v>
      </c>
      <c r="C553" s="215" t="s">
        <v>1196</v>
      </c>
      <c r="D553" s="219" t="e">
        <f>SUMIF($I$14:$I$489,"INTEGRA",$CM$14:$CM$489)</f>
        <v>#NAME?</v>
      </c>
      <c r="E553" s="216">
        <f t="shared" si="266"/>
        <v>0</v>
      </c>
      <c r="F553" s="211" t="e">
        <f t="shared" si="267"/>
        <v>#NAME?</v>
      </c>
      <c r="H553" s="212">
        <f t="shared" si="268"/>
        <v>0</v>
      </c>
    </row>
    <row r="554" spans="1:9">
      <c r="A554" s="213">
        <v>40703</v>
      </c>
      <c r="B554" s="214" t="s">
        <v>1189</v>
      </c>
      <c r="C554" s="215" t="s">
        <v>1197</v>
      </c>
      <c r="D554" s="219" t="e">
        <f>SUMIF($I$14:$I$489,"PROFUTURO",$CM$14:$CM$489)</f>
        <v>#NAME?</v>
      </c>
      <c r="E554" s="216">
        <f t="shared" si="266"/>
        <v>0</v>
      </c>
      <c r="F554" s="211" t="e">
        <f t="shared" si="267"/>
        <v>#NAME?</v>
      </c>
      <c r="H554" s="212">
        <f t="shared" si="268"/>
        <v>0</v>
      </c>
    </row>
    <row r="555" spans="1:9">
      <c r="A555" s="213">
        <v>40705</v>
      </c>
      <c r="B555" s="214" t="s">
        <v>1189</v>
      </c>
      <c r="C555" s="215" t="s">
        <v>1198</v>
      </c>
      <c r="D555" s="219" t="e">
        <f>SUMIF($I$14:$I$489,"HABITAT",$CM$14:$CM$489)</f>
        <v>#NAME?</v>
      </c>
      <c r="E555" s="216"/>
      <c r="F555" s="211" t="e">
        <f t="shared" si="267"/>
        <v>#NAME?</v>
      </c>
      <c r="H555" s="212"/>
    </row>
    <row r="556" spans="1:9" ht="30">
      <c r="A556" s="213">
        <v>407111</v>
      </c>
      <c r="B556" s="214" t="s">
        <v>1189</v>
      </c>
      <c r="C556" s="215" t="s">
        <v>1199</v>
      </c>
      <c r="D556" s="219" t="e">
        <f>SUMIF($O$14:$O$489,"HABIL",$CW$14:$CW$489)</f>
        <v>#NAME?</v>
      </c>
      <c r="E556" s="216">
        <f t="shared" si="266"/>
        <v>0</v>
      </c>
      <c r="F556" s="211" t="e">
        <f t="shared" si="267"/>
        <v>#NAME?</v>
      </c>
      <c r="H556" s="212">
        <f t="shared" si="268"/>
        <v>0</v>
      </c>
    </row>
    <row r="557" spans="1:9" ht="30">
      <c r="A557" s="213">
        <v>407112</v>
      </c>
      <c r="B557" s="214" t="s">
        <v>1189</v>
      </c>
      <c r="C557" s="215" t="s">
        <v>1200</v>
      </c>
      <c r="D557" s="219" t="e">
        <f>SUMIF($O$14:$O$489,"HABIL",$CL$14:$CL$489)</f>
        <v>#NAME?</v>
      </c>
      <c r="E557" s="216">
        <f t="shared" si="266"/>
        <v>0</v>
      </c>
      <c r="F557" s="211" t="e">
        <f t="shared" si="267"/>
        <v>#NAME?</v>
      </c>
      <c r="H557" s="212">
        <f t="shared" si="268"/>
        <v>0</v>
      </c>
    </row>
    <row r="558" spans="1:9" ht="30">
      <c r="A558" s="213">
        <v>407113</v>
      </c>
      <c r="B558" s="214" t="s">
        <v>1189</v>
      </c>
      <c r="C558" s="215" t="s">
        <v>1201</v>
      </c>
      <c r="D558" s="219">
        <f>SUMIF($O$14:$O$489,"HABIL",$CO$14:$CO$489)</f>
        <v>0</v>
      </c>
      <c r="E558" s="216">
        <f t="shared" si="266"/>
        <v>0</v>
      </c>
      <c r="F558" s="211">
        <f t="shared" si="267"/>
        <v>0</v>
      </c>
      <c r="H558" s="212"/>
    </row>
    <row r="559" spans="1:9">
      <c r="A559" s="213">
        <v>407114</v>
      </c>
      <c r="B559" s="214" t="s">
        <v>1189</v>
      </c>
      <c r="C559" s="215" t="s">
        <v>1202</v>
      </c>
      <c r="D559" s="219">
        <f>SUMIF($O$14:$O$489,"HABIL",$CN$14:$CN$489)</f>
        <v>8212.2857142857138</v>
      </c>
      <c r="E559" s="216">
        <f t="shared" si="266"/>
        <v>0</v>
      </c>
      <c r="F559" s="211">
        <f t="shared" si="267"/>
        <v>8212.2857142857138</v>
      </c>
      <c r="H559" s="212"/>
    </row>
    <row r="560" spans="1:9">
      <c r="A560" s="213">
        <v>41111</v>
      </c>
      <c r="B560" s="214" t="s">
        <v>1189</v>
      </c>
      <c r="C560" s="215" t="s">
        <v>1203</v>
      </c>
      <c r="D560" s="219" t="e">
        <f>SUMIF($O$14:$O$489,"HABIL",$CT$14:$CT$489)</f>
        <v>#NAME?</v>
      </c>
      <c r="E560" s="216">
        <f>IF(B560="D",D560,0)</f>
        <v>0</v>
      </c>
      <c r="F560" s="211" t="e">
        <f>IF(B560="H",D560,0)</f>
        <v>#NAME?</v>
      </c>
      <c r="H560" s="212">
        <f>IF(G560&lt;&gt;"",G560-(E560+F560),0)</f>
        <v>0</v>
      </c>
    </row>
    <row r="561" spans="2:6" ht="15.75" thickBot="1">
      <c r="E561" s="220" t="e">
        <f>SUBTOTAL(9,E495:E560)</f>
        <v>#NAME?</v>
      </c>
      <c r="F561" s="220" t="e">
        <f>SUBTOTAL(9,F495:F560)</f>
        <v>#NAME?</v>
      </c>
    </row>
    <row r="562" spans="2:6" ht="15.75" thickTop="1">
      <c r="E562" s="221" t="e">
        <f>+E561-F561</f>
        <v>#NAME?</v>
      </c>
    </row>
    <row r="563" spans="2:6">
      <c r="B563" s="222" t="s">
        <v>1204</v>
      </c>
    </row>
    <row r="564" spans="2:6">
      <c r="B564" s="223" t="s">
        <v>1205</v>
      </c>
      <c r="C564" s="223" t="s">
        <v>1206</v>
      </c>
      <c r="D564" s="223" t="s">
        <v>1207</v>
      </c>
    </row>
    <row r="565" spans="2:6">
      <c r="B565" s="224" t="s">
        <v>1106</v>
      </c>
      <c r="C565" s="224" t="s">
        <v>1208</v>
      </c>
      <c r="D565" s="225">
        <f>SUMIF($I$495:$I$546,B565,$D$495:$D$546)</f>
        <v>5282.2</v>
      </c>
    </row>
    <row r="566" spans="2:6">
      <c r="B566" s="224" t="s">
        <v>1209</v>
      </c>
      <c r="C566" s="224" t="s">
        <v>1210</v>
      </c>
      <c r="D566" s="225">
        <f t="shared" ref="D566:D571" si="270">SUMIF($I$495:$I$546,B566,$D$495:$D$546)</f>
        <v>0</v>
      </c>
    </row>
    <row r="567" spans="2:6">
      <c r="B567" s="224" t="s">
        <v>1211</v>
      </c>
      <c r="C567" s="224" t="s">
        <v>1212</v>
      </c>
      <c r="D567" s="225">
        <f t="shared" si="270"/>
        <v>0</v>
      </c>
    </row>
    <row r="568" spans="2:6">
      <c r="B568" s="224" t="s">
        <v>583</v>
      </c>
      <c r="C568" s="224" t="s">
        <v>1213</v>
      </c>
      <c r="D568" s="225" t="e">
        <f t="shared" si="270"/>
        <v>#NAME?</v>
      </c>
    </row>
    <row r="569" spans="2:6">
      <c r="B569" s="224" t="s">
        <v>590</v>
      </c>
      <c r="C569" s="224" t="s">
        <v>1214</v>
      </c>
      <c r="D569" s="225" t="e">
        <f t="shared" si="270"/>
        <v>#NAME?</v>
      </c>
    </row>
    <row r="570" spans="2:6">
      <c r="B570" s="224" t="s">
        <v>112</v>
      </c>
      <c r="C570" s="224" t="s">
        <v>1215</v>
      </c>
      <c r="D570" s="225" t="e">
        <f t="shared" si="270"/>
        <v>#NAME?</v>
      </c>
    </row>
    <row r="571" spans="2:6">
      <c r="B571" s="224" t="s">
        <v>385</v>
      </c>
      <c r="C571" s="224" t="s">
        <v>1216</v>
      </c>
      <c r="D571" s="225" t="e">
        <f t="shared" si="270"/>
        <v>#NAME?</v>
      </c>
    </row>
    <row r="572" spans="2:6">
      <c r="D572" s="226" t="e">
        <f>SUBTOTAL(9,D565:D571)</f>
        <v>#NAME?</v>
      </c>
    </row>
  </sheetData>
  <autoFilter ref="A13:DF489" xr:uid="{00000000-0009-0000-0000-000000000000}">
    <filterColumn colId="14">
      <customFilters>
        <customFilter operator="notEqual" val=" "/>
      </customFilters>
    </filterColumn>
  </autoFilter>
  <customSheetViews>
    <customSheetView guid="{505DC555-A801-48CD-8CCF-229361836C68}" fitToPage="1" filter="1" showAutoFilter="1" hiddenColumns="1" state="hidden" topLeftCell="A5">
      <selection activeCell="C16" sqref="C16"/>
      <pageMargins left="0" right="0" top="0" bottom="0" header="0" footer="0"/>
      <pageSetup paperSize="9" scale="52" orientation="landscape" verticalDpi="300" r:id="rId1"/>
      <autoFilter ref="A13:DF489" xr:uid="{128D5920-DD62-4051-9CFA-666234742B76}">
        <filterColumn colId="14">
          <customFilters>
            <customFilter operator="notEqual" val=" "/>
          </customFilters>
        </filterColumn>
      </autoFilter>
    </customSheetView>
    <customSheetView guid="{41D4C88D-8F14-439A-A238-0A3E13F1F5FC}" fitToPage="1" filter="1" showAutoFilter="1" hiddenColumns="1" state="hidden" topLeftCell="A5">
      <selection activeCell="C16" sqref="C16"/>
      <pageMargins left="0" right="0" top="0" bottom="0" header="0" footer="0"/>
      <pageSetup paperSize="9" scale="52" orientation="landscape" verticalDpi="300" r:id="rId2"/>
      <autoFilter ref="A13:DF489" xr:uid="{F387A4F5-BA56-49D2-8F16-ABABCBA820B7}">
        <filterColumn colId="14">
          <customFilters>
            <customFilter operator="notEqual" val=" "/>
          </customFilters>
        </filterColumn>
      </autoFilter>
    </customSheetView>
  </customSheetViews>
  <mergeCells count="9">
    <mergeCell ref="R11:R12"/>
    <mergeCell ref="S11:BM11"/>
    <mergeCell ref="BN11:CC11"/>
    <mergeCell ref="CF11:CQ11"/>
    <mergeCell ref="CU11:CX11"/>
    <mergeCell ref="S12:BG12"/>
    <mergeCell ref="BI12:BL12"/>
    <mergeCell ref="BT12:BV12"/>
    <mergeCell ref="CI12:CJ12"/>
  </mergeCells>
  <conditionalFormatting sqref="S13:BA13">
    <cfRule type="expression" dxfId="227" priority="1">
      <formula>TEXT(S13,"dddd")="sábado"</formula>
    </cfRule>
    <cfRule type="expression" dxfId="226" priority="6">
      <formula>TEXT(S13,"dddd")="domingo"</formula>
    </cfRule>
  </conditionalFormatting>
  <conditionalFormatting sqref="AH13">
    <cfRule type="expression" dxfId="225" priority="5">
      <formula>TEXT(AH13,"dddd")="domingo"</formula>
    </cfRule>
  </conditionalFormatting>
  <conditionalFormatting sqref="AP13">
    <cfRule type="expression" dxfId="224" priority="4">
      <formula>TEXT(AP13,"dddd")="domingo"</formula>
    </cfRule>
  </conditionalFormatting>
  <conditionalFormatting sqref="AX13">
    <cfRule type="expression" dxfId="223" priority="3">
      <formula>TEXT(AX13,"dddd")="domingo"</formula>
    </cfRule>
  </conditionalFormatting>
  <dataValidations count="8">
    <dataValidation type="list" allowBlank="1" showInputMessage="1" showErrorMessage="1" sqref="C7" xr:uid="{00000000-0002-0000-0000-000000000000}">
      <formula1>MESES</formula1>
    </dataValidation>
    <dataValidation type="list" allowBlank="1" showInputMessage="1" showErrorMessage="1" promptTitle="TIPO PAGO" prompt="M=MENSUAL_x000a_Q=QUINCENAL_x000a_S=SEMANAL" sqref="Q14:Q489" xr:uid="{00000000-0002-0000-0000-000001000000}">
      <formula1>"M,Q1,Q2,Q1+Q2,S1,S2,S3,S4,S5,Q1+S3"</formula1>
    </dataValidation>
    <dataValidation type="list" allowBlank="1" showInputMessage="1" showErrorMessage="1" sqref="S15:BA489" xr:uid="{00000000-0002-0000-0000-000002000000}">
      <formula1>"X,D,F"</formula1>
    </dataValidation>
    <dataValidation type="list" allowBlank="1" showInputMessage="1" showErrorMessage="1" promptTitle="SISTEMA DE PENSIONES" prompt="1 = ONP_x000a_2 = AFP" sqref="CE14:CE489" xr:uid="{00000000-0002-0000-0000-000003000000}">
      <formula1>"1,2"</formula1>
    </dataValidation>
    <dataValidation type="list" allowBlank="1" showInputMessage="1" showErrorMessage="1" promptTitle="VACACIONES" prompt="V  = VACACIONES_x000a_VT= VACACIONES TRUNCAS" sqref="CB14:CB489" xr:uid="{00000000-0002-0000-0000-000004000000}">
      <formula1>"V,VT"</formula1>
    </dataValidation>
    <dataValidation type="list" showInputMessage="1" showErrorMessage="1" promptTitle="GRATIFICACIONES" prompt="G  = GRATIFICACIONES 100%_x000a_GT= GRATIFICACIONES TRUNCAS" sqref="BY14:BY489" xr:uid="{00000000-0002-0000-0000-000005000000}">
      <formula1>"G,GT"</formula1>
    </dataValidation>
    <dataValidation type="list" allowBlank="1" showInputMessage="1" showErrorMessage="1" sqref="S14:BA14" xr:uid="{00000000-0002-0000-0000-000006000000}">
      <formula1>"A,D,F,X,S"</formula1>
    </dataValidation>
    <dataValidation type="list" allowBlank="1" showInputMessage="1" showErrorMessage="1" sqref="C6" xr:uid="{00000000-0002-0000-0000-000007000000}">
      <formula1>TIPO_PLANILLA</formula1>
    </dataValidation>
  </dataValidations>
  <pageMargins left="0.19685039370078741" right="0.19685039370078741" top="0.82" bottom="0.23622047244094491" header="0.53" footer="0.15748031496062992"/>
  <pageSetup paperSize="9" scale="52" orientation="landscape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AJ11642"/>
  <sheetViews>
    <sheetView tabSelected="1" topLeftCell="B1" zoomScale="73" zoomScaleNormal="73" zoomScaleSheetLayoutView="71" workbookViewId="0">
      <pane xSplit="5" ySplit="1" topLeftCell="G2" activePane="bottomRight" state="frozen"/>
      <selection pane="topRight" activeCell="G1" sqref="G1"/>
      <selection pane="bottomLeft" activeCell="B2" sqref="B2"/>
      <selection pane="bottomRight" activeCell="D6" sqref="D6"/>
    </sheetView>
  </sheetViews>
  <sheetFormatPr baseColWidth="10" defaultColWidth="1.42578125" defaultRowHeight="14.25"/>
  <cols>
    <col min="1" max="1" width="5.140625" style="292" customWidth="1"/>
    <col min="2" max="2" width="14.140625" style="319" bestFit="1" customWidth="1"/>
    <col min="3" max="3" width="7.28515625" style="319" customWidth="1"/>
    <col min="4" max="4" width="13.42578125" style="501" customWidth="1"/>
    <col min="5" max="5" width="45.5703125" style="319" bestFit="1" customWidth="1"/>
    <col min="6" max="6" width="15.7109375" style="428" customWidth="1"/>
    <col min="7" max="7" width="32.7109375" style="319" customWidth="1"/>
    <col min="8" max="8" width="14.5703125" style="311" customWidth="1"/>
    <col min="9" max="9" width="24.140625" style="311" customWidth="1"/>
    <col min="10" max="10" width="21.5703125" style="311" customWidth="1"/>
    <col min="11" max="11" width="43.42578125" style="314" customWidth="1"/>
    <col min="12" max="12" width="13.5703125" style="391" customWidth="1"/>
    <col min="13" max="13" width="12.42578125" style="391" customWidth="1"/>
    <col min="14" max="14" width="17.28515625" style="314" customWidth="1"/>
    <col min="15" max="15" width="20" style="314" customWidth="1"/>
    <col min="16" max="16" width="11.85546875" style="390" customWidth="1"/>
    <col min="17" max="17" width="19.28515625" style="319" customWidth="1"/>
    <col min="18" max="18" width="12" style="319" customWidth="1"/>
    <col min="19" max="19" width="10.140625" style="429" customWidth="1"/>
    <col min="20" max="20" width="8.7109375" style="319" customWidth="1"/>
    <col min="21" max="21" width="9.28515625" style="429" customWidth="1"/>
    <col min="22" max="22" width="10.42578125" style="319" customWidth="1"/>
    <col min="23" max="23" width="16.28515625" style="430" customWidth="1"/>
    <col min="24" max="24" width="11.140625" style="431" customWidth="1"/>
    <col min="25" max="25" width="14.42578125" style="431" customWidth="1"/>
    <col min="26" max="26" width="14.42578125" style="432" customWidth="1"/>
    <col min="27" max="27" width="15.5703125" style="319" customWidth="1"/>
    <col min="28" max="28" width="22.7109375" style="319" customWidth="1"/>
    <col min="29" max="29" width="57.140625" style="319" bestFit="1" customWidth="1"/>
    <col min="30" max="30" width="30.140625" style="319" bestFit="1" customWidth="1"/>
    <col min="31" max="31" width="37" style="392" customWidth="1"/>
    <col min="32" max="32" width="22.28515625" style="319" customWidth="1"/>
    <col min="33" max="33" width="15.5703125" style="393" bestFit="1" customWidth="1"/>
    <col min="34" max="34" width="40" style="319" customWidth="1"/>
    <col min="35" max="35" width="14" style="292" customWidth="1"/>
    <col min="36" max="36" width="21.85546875" style="292" bestFit="1" customWidth="1"/>
    <col min="37" max="16384" width="1.42578125" style="292"/>
  </cols>
  <sheetData>
    <row r="1" spans="1:36" s="396" customFormat="1" ht="64.5" customHeight="1">
      <c r="A1" s="292"/>
      <c r="B1" s="254" t="s">
        <v>1205</v>
      </c>
      <c r="C1" s="254" t="s">
        <v>1217</v>
      </c>
      <c r="D1" s="256" t="s">
        <v>55</v>
      </c>
      <c r="E1" s="254" t="s">
        <v>1218</v>
      </c>
      <c r="F1" s="394" t="s">
        <v>1219</v>
      </c>
      <c r="G1" s="254" t="s">
        <v>1220</v>
      </c>
      <c r="H1" s="254" t="s">
        <v>1221</v>
      </c>
      <c r="I1" s="394" t="s">
        <v>1222</v>
      </c>
      <c r="J1" s="394" t="s">
        <v>1223</v>
      </c>
      <c r="K1" s="589" t="s">
        <v>1224</v>
      </c>
      <c r="L1" s="394" t="s">
        <v>1225</v>
      </c>
      <c r="M1" s="394" t="s">
        <v>1226</v>
      </c>
      <c r="N1" s="394" t="s">
        <v>1227</v>
      </c>
      <c r="O1" s="254" t="s">
        <v>1228</v>
      </c>
      <c r="P1" s="254" t="s">
        <v>1229</v>
      </c>
      <c r="Q1" s="254" t="s">
        <v>1230</v>
      </c>
      <c r="R1" s="254" t="s">
        <v>1231</v>
      </c>
      <c r="S1" s="256" t="s">
        <v>1232</v>
      </c>
      <c r="T1" s="254" t="s">
        <v>1233</v>
      </c>
      <c r="U1" s="256" t="s">
        <v>1234</v>
      </c>
      <c r="V1" s="254" t="s">
        <v>1235</v>
      </c>
      <c r="W1" s="254" t="s">
        <v>1236</v>
      </c>
      <c r="X1" s="395" t="s">
        <v>1237</v>
      </c>
      <c r="Y1" s="395" t="s">
        <v>1238</v>
      </c>
      <c r="Z1" s="254" t="s">
        <v>1239</v>
      </c>
      <c r="AA1" s="254" t="s">
        <v>1240</v>
      </c>
      <c r="AB1" s="254" t="s">
        <v>1241</v>
      </c>
      <c r="AC1" s="254" t="s">
        <v>1242</v>
      </c>
      <c r="AD1" s="254" t="s">
        <v>1243</v>
      </c>
      <c r="AE1" s="255" t="s">
        <v>1244</v>
      </c>
      <c r="AF1" s="254" t="s">
        <v>1245</v>
      </c>
      <c r="AG1" s="256" t="s">
        <v>1246</v>
      </c>
      <c r="AH1" s="254" t="s">
        <v>1247</v>
      </c>
      <c r="AJ1" s="254" t="s">
        <v>1248</v>
      </c>
    </row>
    <row r="2" spans="1:36" ht="17.100000000000001" customHeight="1">
      <c r="B2" s="258" t="str">
        <f>MID(H2,1,1)&amp;D2</f>
        <v>P00249968</v>
      </c>
      <c r="C2" s="257" t="s">
        <v>117</v>
      </c>
      <c r="D2" s="486" t="s">
        <v>14568</v>
      </c>
      <c r="E2" s="472" t="s">
        <v>14569</v>
      </c>
      <c r="F2" s="473">
        <v>26991</v>
      </c>
      <c r="G2" s="474" t="s">
        <v>1251</v>
      </c>
      <c r="H2" s="475" t="s">
        <v>137</v>
      </c>
      <c r="I2" s="475" t="s">
        <v>12682</v>
      </c>
      <c r="J2" s="475" t="s">
        <v>1253</v>
      </c>
      <c r="K2" s="476" t="s">
        <v>8700</v>
      </c>
      <c r="L2" s="477">
        <v>45932</v>
      </c>
      <c r="M2" s="477" t="s">
        <v>1269</v>
      </c>
      <c r="N2" s="475" t="s">
        <v>122</v>
      </c>
      <c r="O2" s="282"/>
      <c r="P2" s="266"/>
      <c r="Q2" s="258"/>
      <c r="R2" s="471" t="s">
        <v>117</v>
      </c>
      <c r="S2" s="265"/>
      <c r="T2" s="506">
        <v>0</v>
      </c>
      <c r="U2" s="269" t="s">
        <v>1256</v>
      </c>
      <c r="V2" s="270">
        <v>1</v>
      </c>
      <c r="W2" s="271" t="s">
        <v>118</v>
      </c>
      <c r="X2" s="272"/>
      <c r="Y2" s="272"/>
      <c r="Z2" s="274" t="s">
        <v>1257</v>
      </c>
      <c r="AA2" s="258" t="b">
        <f>COUNTIF($D$2:$D$3790,D2)&gt;1</f>
        <v>0</v>
      </c>
      <c r="AB2" s="273" t="s">
        <v>14570</v>
      </c>
      <c r="AC2" s="273"/>
      <c r="AD2" s="504" t="s">
        <v>1259</v>
      </c>
      <c r="AE2" s="275" t="s">
        <v>14571</v>
      </c>
      <c r="AF2" s="267" t="str">
        <f t="shared" ref="AF2:AF65" ca="1" si="0">IF($D2&lt;&gt;"",DATEDIF(F2,TODAY(),"y")&amp;"años"&amp;DATEDIF(F2,TODAY(),"ym")&amp;"meses","")</f>
        <v>52años8meses</v>
      </c>
      <c r="AG2" s="276" t="s">
        <v>14572</v>
      </c>
      <c r="AH2" s="442" t="s">
        <v>14573</v>
      </c>
    </row>
    <row r="3" spans="1:36" ht="17.100000000000001" customHeight="1">
      <c r="B3" s="258" t="str">
        <f t="shared" ref="B3:B47" si="1">MID(H3,1,1)&amp;D3</f>
        <v>E02638111</v>
      </c>
      <c r="C3" s="257" t="s">
        <v>117</v>
      </c>
      <c r="D3" s="486" t="s">
        <v>569</v>
      </c>
      <c r="E3" s="480" t="s">
        <v>15042</v>
      </c>
      <c r="F3" s="473">
        <v>23045</v>
      </c>
      <c r="G3" s="481" t="s">
        <v>1251</v>
      </c>
      <c r="H3" s="475" t="s">
        <v>1107</v>
      </c>
      <c r="I3" s="479" t="s">
        <v>6511</v>
      </c>
      <c r="J3" s="475" t="s">
        <v>7578</v>
      </c>
      <c r="K3" s="476" t="s">
        <v>8566</v>
      </c>
      <c r="L3" s="477">
        <v>45951</v>
      </c>
      <c r="M3" s="482">
        <v>46205</v>
      </c>
      <c r="N3" s="479" t="s">
        <v>114</v>
      </c>
      <c r="O3" s="475" t="s">
        <v>571</v>
      </c>
      <c r="P3" s="478" t="s">
        <v>138</v>
      </c>
      <c r="Q3" s="267"/>
      <c r="R3" s="268" t="s">
        <v>157</v>
      </c>
      <c r="S3" s="265"/>
      <c r="T3" s="265">
        <v>0</v>
      </c>
      <c r="U3" s="269" t="s">
        <v>1256</v>
      </c>
      <c r="V3" s="270">
        <v>0</v>
      </c>
      <c r="W3" s="271" t="s">
        <v>118</v>
      </c>
      <c r="X3" s="272">
        <v>1800</v>
      </c>
      <c r="Y3" s="279">
        <v>204.66</v>
      </c>
      <c r="Z3" s="274" t="s">
        <v>1257</v>
      </c>
      <c r="AA3" s="258" t="b">
        <f>COUNTIF($D$2:$D$3790,D3)&gt;1</f>
        <v>0</v>
      </c>
      <c r="AB3" s="258" t="s">
        <v>15043</v>
      </c>
      <c r="AC3" s="273"/>
      <c r="AD3" s="504" t="s">
        <v>1259</v>
      </c>
      <c r="AE3" s="320" t="s">
        <v>15044</v>
      </c>
      <c r="AF3" s="267" t="str">
        <f t="shared" ca="1" si="0"/>
        <v>63años6meses</v>
      </c>
      <c r="AG3" s="276">
        <v>918532574</v>
      </c>
      <c r="AH3" s="405" t="s">
        <v>15045</v>
      </c>
    </row>
    <row r="4" spans="1:36" ht="17.100000000000001" customHeight="1">
      <c r="B4" s="258" t="str">
        <f t="shared" si="1"/>
        <v>O02686942</v>
      </c>
      <c r="C4" s="257" t="s">
        <v>117</v>
      </c>
      <c r="D4" s="486" t="s">
        <v>13674</v>
      </c>
      <c r="E4" s="258" t="s">
        <v>13675</v>
      </c>
      <c r="F4" s="259">
        <v>24358</v>
      </c>
      <c r="G4" s="283" t="s">
        <v>3610</v>
      </c>
      <c r="H4" s="261" t="s">
        <v>113</v>
      </c>
      <c r="I4" s="261" t="s">
        <v>8360</v>
      </c>
      <c r="J4" s="261" t="s">
        <v>1276</v>
      </c>
      <c r="K4" s="282" t="s">
        <v>1254</v>
      </c>
      <c r="L4" s="264">
        <v>46097</v>
      </c>
      <c r="M4" s="264">
        <v>46179</v>
      </c>
      <c r="N4" s="551" t="s">
        <v>114</v>
      </c>
      <c r="O4" s="282" t="s">
        <v>13676</v>
      </c>
      <c r="P4" s="266" t="s">
        <v>138</v>
      </c>
      <c r="Q4" s="273"/>
      <c r="R4" s="268" t="s">
        <v>157</v>
      </c>
      <c r="S4" s="265"/>
      <c r="T4" s="506">
        <v>0</v>
      </c>
      <c r="U4" s="269" t="s">
        <v>1256</v>
      </c>
      <c r="V4" s="270">
        <v>1</v>
      </c>
      <c r="W4" s="271" t="s">
        <v>118</v>
      </c>
      <c r="X4" s="272"/>
      <c r="Y4" s="272"/>
      <c r="Z4" s="342" t="s">
        <v>1257</v>
      </c>
      <c r="AA4" s="258" t="b">
        <f>COUNTIF($D$2:$D$3790,D4)&gt;1</f>
        <v>0</v>
      </c>
      <c r="AB4" s="273" t="s">
        <v>13677</v>
      </c>
      <c r="AC4" s="273"/>
      <c r="AD4" s="504" t="s">
        <v>1259</v>
      </c>
      <c r="AE4" s="303" t="s">
        <v>18382</v>
      </c>
      <c r="AF4" s="267" t="str">
        <f t="shared" ca="1" si="0"/>
        <v>59años11meses</v>
      </c>
      <c r="AG4" s="276" t="s">
        <v>13678</v>
      </c>
      <c r="AH4" s="273" t="s">
        <v>13679</v>
      </c>
    </row>
    <row r="5" spans="1:36" ht="17.100000000000001" customHeight="1">
      <c r="B5" s="258" t="str">
        <f t="shared" si="1"/>
        <v>E02694963</v>
      </c>
      <c r="C5" s="257" t="s">
        <v>117</v>
      </c>
      <c r="D5" s="486" t="s">
        <v>1104</v>
      </c>
      <c r="E5" s="480" t="s">
        <v>1274</v>
      </c>
      <c r="F5" s="473">
        <v>23451</v>
      </c>
      <c r="G5" s="481" t="s">
        <v>1251</v>
      </c>
      <c r="H5" s="475" t="s">
        <v>1107</v>
      </c>
      <c r="I5" s="479" t="s">
        <v>1275</v>
      </c>
      <c r="J5" s="475" t="s">
        <v>1276</v>
      </c>
      <c r="K5" s="479" t="s">
        <v>1268</v>
      </c>
      <c r="L5" s="477">
        <v>39600</v>
      </c>
      <c r="M5" s="484" t="s">
        <v>1269</v>
      </c>
      <c r="N5" s="479" t="s">
        <v>122</v>
      </c>
      <c r="O5" s="261"/>
      <c r="P5" s="266"/>
      <c r="Q5" s="267"/>
      <c r="R5" s="284" t="s">
        <v>157</v>
      </c>
      <c r="S5" s="265"/>
      <c r="T5" s="265">
        <v>0</v>
      </c>
      <c r="U5" s="269" t="s">
        <v>1256</v>
      </c>
      <c r="V5" s="270">
        <v>0</v>
      </c>
      <c r="W5" s="271" t="s">
        <v>118</v>
      </c>
      <c r="X5" s="272">
        <v>1724.15</v>
      </c>
      <c r="Y5" s="279">
        <v>99.99</v>
      </c>
      <c r="Z5" s="274" t="s">
        <v>1257</v>
      </c>
      <c r="AA5" s="258" t="b">
        <f>COUNTIF($D$2:$D$3790,D5)&gt;1</f>
        <v>0</v>
      </c>
      <c r="AB5" s="258" t="s">
        <v>1277</v>
      </c>
      <c r="AC5" s="258"/>
      <c r="AD5" s="504" t="s">
        <v>1259</v>
      </c>
      <c r="AE5" s="281" t="s">
        <v>1278</v>
      </c>
      <c r="AF5" s="267" t="str">
        <f t="shared" ca="1" si="0"/>
        <v>62años5meses</v>
      </c>
      <c r="AG5" s="294">
        <v>948293478</v>
      </c>
      <c r="AH5" s="410" t="s">
        <v>1279</v>
      </c>
      <c r="AJ5" s="554" t="str">
        <f ca="1">IF($D5&lt;&gt;"",DATEDIF(L5,TODAY(),"y")&amp;"años"&amp;DATEDIF(L5,TODAY(),"ym")&amp;"meses"&amp;DATEDIF(L5,TODAY(),"md")&amp;"dias","")</f>
        <v>18años2meses20dias</v>
      </c>
    </row>
    <row r="6" spans="1:36" ht="17.100000000000001" customHeight="1">
      <c r="B6" s="273" t="str">
        <f t="shared" si="1"/>
        <v>O02702066</v>
      </c>
      <c r="C6" s="257" t="s">
        <v>117</v>
      </c>
      <c r="D6" s="486" t="s">
        <v>610</v>
      </c>
      <c r="E6" s="480" t="s">
        <v>15051</v>
      </c>
      <c r="F6" s="473">
        <v>23818</v>
      </c>
      <c r="G6" s="481" t="s">
        <v>1251</v>
      </c>
      <c r="H6" s="475" t="s">
        <v>125</v>
      </c>
      <c r="I6" s="479" t="s">
        <v>5933</v>
      </c>
      <c r="J6" s="475" t="s">
        <v>7578</v>
      </c>
      <c r="K6" s="476" t="s">
        <v>8566</v>
      </c>
      <c r="L6" s="477">
        <v>46070</v>
      </c>
      <c r="M6" s="484" t="s">
        <v>1269</v>
      </c>
      <c r="N6" s="479" t="s">
        <v>174</v>
      </c>
      <c r="O6" s="475" t="s">
        <v>612</v>
      </c>
      <c r="P6" s="478" t="s">
        <v>138</v>
      </c>
      <c r="Q6" s="267"/>
      <c r="R6" s="471" t="s">
        <v>117</v>
      </c>
      <c r="S6" s="265"/>
      <c r="T6" s="265">
        <v>0</v>
      </c>
      <c r="U6" s="269" t="s">
        <v>1256</v>
      </c>
      <c r="V6" s="270">
        <v>1</v>
      </c>
      <c r="W6" s="271" t="s">
        <v>118</v>
      </c>
      <c r="X6" s="272"/>
      <c r="Y6" s="258"/>
      <c r="Z6" s="274" t="s">
        <v>1257</v>
      </c>
      <c r="AA6" s="258" t="b">
        <f>COUNTIF($D$2:$D$3790,D6)&gt;1</f>
        <v>0</v>
      </c>
      <c r="AB6" s="258" t="s">
        <v>15052</v>
      </c>
      <c r="AC6" s="258"/>
      <c r="AD6" s="504" t="s">
        <v>1259</v>
      </c>
      <c r="AE6" s="281" t="s">
        <v>15053</v>
      </c>
      <c r="AF6" s="267" t="str">
        <f t="shared" ca="1" si="0"/>
        <v>61años5meses</v>
      </c>
      <c r="AG6" s="294">
        <v>968807216</v>
      </c>
      <c r="AH6" s="258" t="s">
        <v>15054</v>
      </c>
    </row>
    <row r="7" spans="1:36" ht="16.5" customHeight="1">
      <c r="B7" s="273" t="str">
        <f t="shared" si="1"/>
        <v>P02726383</v>
      </c>
      <c r="C7" s="257" t="s">
        <v>117</v>
      </c>
      <c r="D7" s="294" t="s">
        <v>17621</v>
      </c>
      <c r="E7" s="472" t="s">
        <v>17615</v>
      </c>
      <c r="F7" s="473">
        <v>23566</v>
      </c>
      <c r="G7" s="474" t="s">
        <v>1251</v>
      </c>
      <c r="H7" s="475" t="s">
        <v>137</v>
      </c>
      <c r="I7" s="475" t="s">
        <v>1252</v>
      </c>
      <c r="J7" s="475" t="s">
        <v>1276</v>
      </c>
      <c r="K7" s="476" t="s">
        <v>8566</v>
      </c>
      <c r="L7" s="477">
        <v>46132</v>
      </c>
      <c r="M7" s="477" t="s">
        <v>1269</v>
      </c>
      <c r="N7" s="622" t="s">
        <v>114</v>
      </c>
      <c r="O7" s="476" t="s">
        <v>17620</v>
      </c>
      <c r="P7" s="478" t="s">
        <v>138</v>
      </c>
      <c r="Q7" s="258"/>
      <c r="R7" s="268" t="s">
        <v>157</v>
      </c>
      <c r="S7" s="265"/>
      <c r="T7" s="271">
        <v>0</v>
      </c>
      <c r="U7" s="269" t="s">
        <v>1256</v>
      </c>
      <c r="V7" s="270">
        <v>1</v>
      </c>
      <c r="W7" s="271" t="s">
        <v>118</v>
      </c>
      <c r="X7" s="272"/>
      <c r="Y7" s="272"/>
      <c r="Z7" s="342" t="s">
        <v>1257</v>
      </c>
      <c r="AA7" s="258" t="b">
        <v>0</v>
      </c>
      <c r="AB7" s="273" t="s">
        <v>17619</v>
      </c>
      <c r="AC7" s="273"/>
      <c r="AD7" s="504" t="s">
        <v>1259</v>
      </c>
      <c r="AE7" s="275" t="s">
        <v>17618</v>
      </c>
      <c r="AF7" s="267" t="str">
        <f t="shared" ca="1" si="0"/>
        <v>62años1meses</v>
      </c>
      <c r="AG7" s="276" t="s">
        <v>17616</v>
      </c>
      <c r="AH7" s="273" t="s">
        <v>17617</v>
      </c>
    </row>
    <row r="8" spans="1:36" ht="17.100000000000001" customHeight="1">
      <c r="B8" s="258" t="str">
        <f t="shared" si="1"/>
        <v>E02776078</v>
      </c>
      <c r="C8" s="257" t="s">
        <v>117</v>
      </c>
      <c r="D8" s="486" t="s">
        <v>12725</v>
      </c>
      <c r="E8" s="472" t="s">
        <v>12726</v>
      </c>
      <c r="F8" s="473">
        <v>23208</v>
      </c>
      <c r="G8" s="474" t="s">
        <v>7450</v>
      </c>
      <c r="H8" s="481" t="s">
        <v>1107</v>
      </c>
      <c r="I8" s="475" t="s">
        <v>12727</v>
      </c>
      <c r="J8" s="475" t="s">
        <v>1276</v>
      </c>
      <c r="K8" s="476" t="s">
        <v>12562</v>
      </c>
      <c r="L8" s="477">
        <v>45770</v>
      </c>
      <c r="M8" s="484" t="s">
        <v>1269</v>
      </c>
      <c r="N8" s="475" t="s">
        <v>114</v>
      </c>
      <c r="O8" s="475" t="s">
        <v>12728</v>
      </c>
      <c r="P8" s="478" t="s">
        <v>138</v>
      </c>
      <c r="Q8" s="273"/>
      <c r="R8" s="284" t="s">
        <v>157</v>
      </c>
      <c r="S8" s="265"/>
      <c r="T8" s="265">
        <v>0</v>
      </c>
      <c r="U8" s="269" t="s">
        <v>1256</v>
      </c>
      <c r="V8" s="270">
        <v>0</v>
      </c>
      <c r="W8" s="271" t="s">
        <v>118</v>
      </c>
      <c r="X8" s="272">
        <v>10000</v>
      </c>
      <c r="Y8" s="258"/>
      <c r="Z8" s="274" t="s">
        <v>1257</v>
      </c>
      <c r="AA8" s="258" t="b">
        <f>COUNTIF($D$2:$D$3790,D8)&gt;1</f>
        <v>0</v>
      </c>
      <c r="AB8" s="273" t="s">
        <v>12729</v>
      </c>
      <c r="AC8" s="273"/>
      <c r="AD8" s="504" t="s">
        <v>1259</v>
      </c>
      <c r="AE8" s="275" t="s">
        <v>12730</v>
      </c>
      <c r="AF8" s="267" t="str">
        <f t="shared" ca="1" si="0"/>
        <v>63años1meses</v>
      </c>
      <c r="AG8" s="276">
        <v>958655892</v>
      </c>
      <c r="AH8" s="399" t="s">
        <v>12731</v>
      </c>
    </row>
    <row r="9" spans="1:36" ht="17.100000000000001" customHeight="1">
      <c r="B9" s="258" t="str">
        <f t="shared" si="1"/>
        <v>E02786253</v>
      </c>
      <c r="C9" s="285">
        <v>1</v>
      </c>
      <c r="D9" s="486" t="s">
        <v>1118</v>
      </c>
      <c r="E9" s="480" t="s">
        <v>1266</v>
      </c>
      <c r="F9" s="473">
        <v>24434</v>
      </c>
      <c r="G9" s="481" t="s">
        <v>1251</v>
      </c>
      <c r="H9" s="475" t="s">
        <v>1107</v>
      </c>
      <c r="I9" s="479" t="s">
        <v>1267</v>
      </c>
      <c r="J9" s="475"/>
      <c r="K9" s="479" t="s">
        <v>1268</v>
      </c>
      <c r="L9" s="477">
        <v>39600</v>
      </c>
      <c r="M9" s="484" t="s">
        <v>1269</v>
      </c>
      <c r="N9" s="479" t="s">
        <v>122</v>
      </c>
      <c r="O9" s="261"/>
      <c r="P9" s="266"/>
      <c r="Q9" s="267"/>
      <c r="R9" s="268" t="s">
        <v>157</v>
      </c>
      <c r="S9" s="265"/>
      <c r="T9" s="265">
        <v>0</v>
      </c>
      <c r="U9" s="269" t="s">
        <v>1256</v>
      </c>
      <c r="V9" s="270">
        <v>0</v>
      </c>
      <c r="W9" s="271" t="s">
        <v>118</v>
      </c>
      <c r="X9" s="272">
        <v>1724.14</v>
      </c>
      <c r="Y9" s="279"/>
      <c r="Z9" s="274" t="s">
        <v>1257</v>
      </c>
      <c r="AA9" s="258" t="b">
        <f>COUNTIF($D$2:$D$3790,D9)&gt;1</f>
        <v>0</v>
      </c>
      <c r="AB9" s="258" t="s">
        <v>1270</v>
      </c>
      <c r="AC9" s="258"/>
      <c r="AD9" s="504" t="s">
        <v>1271</v>
      </c>
      <c r="AE9" s="281" t="s">
        <v>1272</v>
      </c>
      <c r="AF9" s="267" t="str">
        <f t="shared" ca="1" si="0"/>
        <v>59años8meses</v>
      </c>
      <c r="AG9" s="294">
        <v>969440629</v>
      </c>
      <c r="AH9" s="258" t="s">
        <v>1273</v>
      </c>
      <c r="AJ9" s="258"/>
    </row>
    <row r="10" spans="1:36" ht="17.100000000000001" customHeight="1">
      <c r="B10" s="258" t="str">
        <f t="shared" si="1"/>
        <v>P02789806</v>
      </c>
      <c r="C10" s="257" t="s">
        <v>117</v>
      </c>
      <c r="D10" s="486" t="s">
        <v>15836</v>
      </c>
      <c r="E10" s="472" t="s">
        <v>15837</v>
      </c>
      <c r="F10" s="473">
        <v>24418</v>
      </c>
      <c r="G10" s="474" t="s">
        <v>1996</v>
      </c>
      <c r="H10" s="475" t="s">
        <v>137</v>
      </c>
      <c r="I10" s="475" t="s">
        <v>1252</v>
      </c>
      <c r="J10" s="475" t="s">
        <v>1253</v>
      </c>
      <c r="K10" s="476" t="s">
        <v>8566</v>
      </c>
      <c r="L10" s="477">
        <v>45979</v>
      </c>
      <c r="M10" s="477" t="s">
        <v>1269</v>
      </c>
      <c r="N10" s="475" t="s">
        <v>122</v>
      </c>
      <c r="O10" s="282"/>
      <c r="P10" s="266"/>
      <c r="Q10" s="258"/>
      <c r="R10" s="268" t="s">
        <v>157</v>
      </c>
      <c r="S10" s="265"/>
      <c r="T10" s="271">
        <v>0</v>
      </c>
      <c r="U10" s="269" t="s">
        <v>1256</v>
      </c>
      <c r="V10" s="270">
        <v>1</v>
      </c>
      <c r="W10" s="524" t="s">
        <v>118</v>
      </c>
      <c r="X10" s="272"/>
      <c r="Y10" s="272"/>
      <c r="Z10" s="525" t="s">
        <v>1257</v>
      </c>
      <c r="AA10" s="258" t="b">
        <f>COUNTIF($D$2:$D$3790,D10)&gt;1</f>
        <v>0</v>
      </c>
      <c r="AB10" s="273" t="s">
        <v>15838</v>
      </c>
      <c r="AC10" s="273"/>
      <c r="AD10" s="400" t="s">
        <v>1259</v>
      </c>
      <c r="AE10" s="275" t="s">
        <v>15839</v>
      </c>
      <c r="AF10" s="267" t="str">
        <f t="shared" ca="1" si="0"/>
        <v>59años9meses</v>
      </c>
      <c r="AG10" s="276" t="s">
        <v>15840</v>
      </c>
      <c r="AH10" s="273" t="s">
        <v>15841</v>
      </c>
    </row>
    <row r="11" spans="1:36" ht="17.100000000000001" customHeight="1">
      <c r="B11" s="273" t="str">
        <f t="shared" si="1"/>
        <v>O02790169</v>
      </c>
      <c r="C11" s="257" t="s">
        <v>117</v>
      </c>
      <c r="D11" s="294" t="s">
        <v>17451</v>
      </c>
      <c r="E11" s="655" t="s">
        <v>17452</v>
      </c>
      <c r="F11" s="473">
        <v>24679</v>
      </c>
      <c r="G11" s="474" t="s">
        <v>1251</v>
      </c>
      <c r="H11" s="475" t="s">
        <v>113</v>
      </c>
      <c r="I11" s="475" t="s">
        <v>5699</v>
      </c>
      <c r="J11" s="475" t="s">
        <v>1253</v>
      </c>
      <c r="K11" s="476" t="s">
        <v>8566</v>
      </c>
      <c r="L11" s="477">
        <v>46069</v>
      </c>
      <c r="M11" s="477" t="s">
        <v>1269</v>
      </c>
      <c r="N11" s="475" t="s">
        <v>122</v>
      </c>
      <c r="O11" s="282"/>
      <c r="P11" s="266"/>
      <c r="Q11" s="258"/>
      <c r="R11" s="268" t="s">
        <v>157</v>
      </c>
      <c r="S11" s="265"/>
      <c r="T11" s="271">
        <v>0</v>
      </c>
      <c r="U11" s="269" t="s">
        <v>1256</v>
      </c>
      <c r="V11" s="270">
        <v>1</v>
      </c>
      <c r="W11" s="271" t="s">
        <v>118</v>
      </c>
      <c r="X11" s="272"/>
      <c r="Y11" s="272"/>
      <c r="Z11" s="342" t="s">
        <v>1257</v>
      </c>
      <c r="AA11" s="258" t="b">
        <v>0</v>
      </c>
      <c r="AB11" s="273" t="s">
        <v>17870</v>
      </c>
      <c r="AC11" s="273"/>
      <c r="AD11" s="400" t="s">
        <v>1259</v>
      </c>
      <c r="AE11" s="275" t="s">
        <v>17473</v>
      </c>
      <c r="AF11" s="267" t="str">
        <f t="shared" ca="1" si="0"/>
        <v>59años0meses</v>
      </c>
      <c r="AG11" s="276" t="s">
        <v>17464</v>
      </c>
      <c r="AH11" s="273" t="s">
        <v>17465</v>
      </c>
      <c r="AJ11" s="258"/>
    </row>
    <row r="12" spans="1:36" ht="17.100000000000001" customHeight="1">
      <c r="B12" s="258" t="str">
        <f t="shared" si="1"/>
        <v>P02790653</v>
      </c>
      <c r="C12" s="257" t="s">
        <v>117</v>
      </c>
      <c r="D12" s="294" t="s">
        <v>17381</v>
      </c>
      <c r="E12" s="472" t="s">
        <v>17382</v>
      </c>
      <c r="F12" s="473">
        <v>24559</v>
      </c>
      <c r="G12" s="474" t="s">
        <v>1251</v>
      </c>
      <c r="H12" s="475" t="s">
        <v>137</v>
      </c>
      <c r="I12" s="475" t="s">
        <v>1252</v>
      </c>
      <c r="J12" s="475" t="s">
        <v>1253</v>
      </c>
      <c r="K12" s="476" t="s">
        <v>8566</v>
      </c>
      <c r="L12" s="477">
        <v>46059</v>
      </c>
      <c r="M12" s="477" t="s">
        <v>1269</v>
      </c>
      <c r="N12" s="475" t="s">
        <v>114</v>
      </c>
      <c r="O12" s="476" t="s">
        <v>17383</v>
      </c>
      <c r="P12" s="478" t="s">
        <v>138</v>
      </c>
      <c r="Q12" s="258"/>
      <c r="R12" s="471" t="s">
        <v>117</v>
      </c>
      <c r="S12" s="265"/>
      <c r="T12" s="271">
        <v>0</v>
      </c>
      <c r="U12" s="269" t="s">
        <v>1256</v>
      </c>
      <c r="V12" s="270">
        <v>1</v>
      </c>
      <c r="W12" s="271" t="s">
        <v>118</v>
      </c>
      <c r="X12" s="272"/>
      <c r="Y12" s="272"/>
      <c r="Z12" s="342" t="s">
        <v>1257</v>
      </c>
      <c r="AA12" s="258" t="b">
        <v>0</v>
      </c>
      <c r="AB12" s="273" t="s">
        <v>17445</v>
      </c>
      <c r="AC12" s="273"/>
      <c r="AD12" s="400" t="s">
        <v>1259</v>
      </c>
      <c r="AE12" s="275" t="s">
        <v>17385</v>
      </c>
      <c r="AF12" s="267" t="str">
        <f t="shared" ca="1" si="0"/>
        <v>59años4meses</v>
      </c>
      <c r="AG12" s="276" t="s">
        <v>17384</v>
      </c>
      <c r="AH12" s="442" t="s">
        <v>17430</v>
      </c>
      <c r="AJ12" s="258"/>
    </row>
    <row r="13" spans="1:36" ht="17.100000000000001" customHeight="1">
      <c r="B13" s="273" t="str">
        <f t="shared" si="1"/>
        <v>R02794367</v>
      </c>
      <c r="C13" s="257" t="s">
        <v>117</v>
      </c>
      <c r="D13" s="486" t="s">
        <v>331</v>
      </c>
      <c r="E13" s="480" t="s">
        <v>19815</v>
      </c>
      <c r="F13" s="259">
        <v>25154</v>
      </c>
      <c r="G13" s="260" t="s">
        <v>1251</v>
      </c>
      <c r="H13" s="261" t="s">
        <v>4426</v>
      </c>
      <c r="I13" s="263" t="s">
        <v>8360</v>
      </c>
      <c r="J13" s="261" t="s">
        <v>1276</v>
      </c>
      <c r="K13" s="263" t="s">
        <v>8700</v>
      </c>
      <c r="L13" s="259">
        <v>46070</v>
      </c>
      <c r="M13" s="290" t="s">
        <v>1269</v>
      </c>
      <c r="N13" s="263" t="s">
        <v>114</v>
      </c>
      <c r="O13" s="261" t="s">
        <v>333</v>
      </c>
      <c r="P13" s="266" t="s">
        <v>138</v>
      </c>
      <c r="Q13" s="267"/>
      <c r="R13" s="284" t="s">
        <v>157</v>
      </c>
      <c r="S13" s="265"/>
      <c r="T13" s="265">
        <v>0</v>
      </c>
      <c r="U13" s="269" t="s">
        <v>1256</v>
      </c>
      <c r="V13" s="270">
        <v>1</v>
      </c>
      <c r="W13" s="271" t="s">
        <v>118</v>
      </c>
      <c r="X13" s="272"/>
      <c r="Y13" s="273"/>
      <c r="Z13" s="274" t="s">
        <v>1257</v>
      </c>
      <c r="AA13" s="258" t="b">
        <f>COUNTIF($D$2:$D$3790,D13)&gt;1</f>
        <v>0</v>
      </c>
      <c r="AB13" s="258" t="s">
        <v>5803</v>
      </c>
      <c r="AC13" s="273" t="s">
        <v>1302</v>
      </c>
      <c r="AD13" s="273"/>
      <c r="AE13" s="281"/>
      <c r="AF13" s="267" t="str">
        <f t="shared" ca="1" si="0"/>
        <v>57años9meses</v>
      </c>
      <c r="AG13" s="276">
        <v>968168532</v>
      </c>
      <c r="AH13" s="273" t="s">
        <v>5804</v>
      </c>
    </row>
    <row r="14" spans="1:36" ht="17.100000000000001" customHeight="1">
      <c r="B14" s="258" t="str">
        <f t="shared" si="1"/>
        <v>O02814147</v>
      </c>
      <c r="C14" s="257" t="s">
        <v>117</v>
      </c>
      <c r="D14" s="294" t="s">
        <v>18967</v>
      </c>
      <c r="E14" s="472" t="s">
        <v>18968</v>
      </c>
      <c r="F14" s="473">
        <v>26173</v>
      </c>
      <c r="G14" s="474" t="s">
        <v>1251</v>
      </c>
      <c r="H14" s="475" t="s">
        <v>113</v>
      </c>
      <c r="I14" s="475" t="s">
        <v>5699</v>
      </c>
      <c r="J14" s="475" t="s">
        <v>1253</v>
      </c>
      <c r="K14" s="476" t="s">
        <v>8566</v>
      </c>
      <c r="L14" s="477">
        <v>46132</v>
      </c>
      <c r="M14" s="477" t="s">
        <v>1269</v>
      </c>
      <c r="N14" s="475" t="s">
        <v>122</v>
      </c>
      <c r="O14" s="282"/>
      <c r="P14" s="266"/>
      <c r="Q14" s="258"/>
      <c r="R14" s="268" t="s">
        <v>1256</v>
      </c>
      <c r="S14" s="265"/>
      <c r="T14" s="271">
        <v>0</v>
      </c>
      <c r="U14" s="269" t="s">
        <v>1256</v>
      </c>
      <c r="V14" s="270">
        <v>1</v>
      </c>
      <c r="W14" s="271" t="s">
        <v>118</v>
      </c>
      <c r="X14" s="272"/>
      <c r="Y14" s="272"/>
      <c r="Z14" s="342" t="s">
        <v>1257</v>
      </c>
      <c r="AA14" s="258" t="b">
        <v>0</v>
      </c>
      <c r="AB14" s="273"/>
      <c r="AC14" s="273"/>
      <c r="AD14" s="400" t="s">
        <v>1259</v>
      </c>
      <c r="AE14" s="275" t="s">
        <v>18976</v>
      </c>
      <c r="AF14" s="267" t="str">
        <f t="shared" ca="1" si="0"/>
        <v>54años11meses</v>
      </c>
      <c r="AG14" s="276" t="s">
        <v>18973</v>
      </c>
      <c r="AH14" s="273" t="s">
        <v>18974</v>
      </c>
      <c r="AJ14" s="267" t="str">
        <f ca="1">IF($D14&lt;&gt;"",DATEDIF(L14,TODAY(),"y")&amp;"años"&amp;DATEDIF(L14,TODAY(),"ym")&amp;"meses"&amp;DATEDIF(L14,TODAY(),"md")&amp;"dias","")</f>
        <v>0años4meses1dias</v>
      </c>
    </row>
    <row r="15" spans="1:36" ht="17.100000000000001" customHeight="1">
      <c r="B15" s="273" t="str">
        <f t="shared" si="1"/>
        <v>O02830534</v>
      </c>
      <c r="C15" s="257" t="s">
        <v>117</v>
      </c>
      <c r="D15" s="486" t="s">
        <v>14824</v>
      </c>
      <c r="E15" s="258" t="s">
        <v>14825</v>
      </c>
      <c r="F15" s="259">
        <v>26705</v>
      </c>
      <c r="G15" s="283" t="s">
        <v>1251</v>
      </c>
      <c r="H15" s="261" t="s">
        <v>113</v>
      </c>
      <c r="I15" s="263" t="s">
        <v>1339</v>
      </c>
      <c r="J15" s="261" t="s">
        <v>7578</v>
      </c>
      <c r="K15" s="282" t="s">
        <v>8700</v>
      </c>
      <c r="L15" s="264">
        <v>46133</v>
      </c>
      <c r="M15" s="264">
        <v>46230</v>
      </c>
      <c r="N15" s="263" t="s">
        <v>128</v>
      </c>
      <c r="O15" s="261" t="s">
        <v>14826</v>
      </c>
      <c r="P15" s="266" t="s">
        <v>138</v>
      </c>
      <c r="Q15" s="273"/>
      <c r="R15" s="268" t="s">
        <v>157</v>
      </c>
      <c r="S15" s="265"/>
      <c r="T15" s="265">
        <v>0</v>
      </c>
      <c r="U15" s="269" t="s">
        <v>1256</v>
      </c>
      <c r="V15" s="270">
        <v>1</v>
      </c>
      <c r="W15" s="271" t="s">
        <v>118</v>
      </c>
      <c r="X15" s="272"/>
      <c r="Y15" s="273"/>
      <c r="Z15" s="274" t="s">
        <v>1257</v>
      </c>
      <c r="AA15" s="258" t="b">
        <f>COUNTIF($D$2:$D$3790,D15)&gt;1</f>
        <v>0</v>
      </c>
      <c r="AB15" s="273" t="s">
        <v>14827</v>
      </c>
      <c r="AC15" s="273"/>
      <c r="AD15" s="400" t="s">
        <v>1259</v>
      </c>
      <c r="AE15" s="275" t="s">
        <v>14828</v>
      </c>
      <c r="AF15" s="267" t="str">
        <f t="shared" ca="1" si="0"/>
        <v>53años6meses</v>
      </c>
      <c r="AG15" s="276">
        <v>989449530</v>
      </c>
      <c r="AH15" s="273" t="s">
        <v>14829</v>
      </c>
      <c r="AJ15" s="258"/>
    </row>
    <row r="16" spans="1:36" ht="17.100000000000001" customHeight="1">
      <c r="B16" s="273" t="str">
        <f t="shared" si="1"/>
        <v>O02840417</v>
      </c>
      <c r="C16" s="257" t="s">
        <v>117</v>
      </c>
      <c r="D16" s="486" t="s">
        <v>1918</v>
      </c>
      <c r="E16" s="258" t="s">
        <v>1919</v>
      </c>
      <c r="F16" s="259">
        <v>26259</v>
      </c>
      <c r="G16" s="260" t="s">
        <v>1251</v>
      </c>
      <c r="H16" s="261" t="s">
        <v>113</v>
      </c>
      <c r="I16" s="263" t="s">
        <v>15642</v>
      </c>
      <c r="J16" s="261" t="s">
        <v>1276</v>
      </c>
      <c r="K16" s="263" t="s">
        <v>8700</v>
      </c>
      <c r="L16" s="264">
        <v>46084</v>
      </c>
      <c r="M16" s="290">
        <v>46166</v>
      </c>
      <c r="N16" s="263" t="s">
        <v>128</v>
      </c>
      <c r="O16" s="261" t="s">
        <v>1920</v>
      </c>
      <c r="P16" s="266" t="s">
        <v>138</v>
      </c>
      <c r="Q16" s="267"/>
      <c r="R16" s="284" t="s">
        <v>157</v>
      </c>
      <c r="S16" s="265"/>
      <c r="T16" s="265">
        <v>0</v>
      </c>
      <c r="U16" s="269" t="s">
        <v>1256</v>
      </c>
      <c r="V16" s="270">
        <v>1</v>
      </c>
      <c r="W16" s="271" t="s">
        <v>118</v>
      </c>
      <c r="X16" s="272"/>
      <c r="Y16" s="258"/>
      <c r="Z16" s="274" t="s">
        <v>1257</v>
      </c>
      <c r="AA16" s="258" t="b">
        <f>COUNTIF($D$2:$D$3790,D16)&gt;1</f>
        <v>0</v>
      </c>
      <c r="AB16" s="258" t="s">
        <v>1328</v>
      </c>
      <c r="AC16" s="258" t="s">
        <v>1298</v>
      </c>
      <c r="AD16" s="258" t="s">
        <v>1271</v>
      </c>
      <c r="AE16" s="320" t="s">
        <v>18096</v>
      </c>
      <c r="AF16" s="267" t="str">
        <f t="shared" ca="1" si="0"/>
        <v>54años8meses</v>
      </c>
      <c r="AG16" s="276" t="s">
        <v>18094</v>
      </c>
      <c r="AH16" s="258" t="s">
        <v>18095</v>
      </c>
    </row>
    <row r="17" spans="2:36" ht="17.100000000000001" customHeight="1">
      <c r="B17" s="273" t="str">
        <f t="shared" si="1"/>
        <v>P02844558</v>
      </c>
      <c r="C17" s="257" t="s">
        <v>117</v>
      </c>
      <c r="D17" s="294" t="s">
        <v>18575</v>
      </c>
      <c r="E17" s="472" t="s">
        <v>18576</v>
      </c>
      <c r="F17" s="473">
        <v>26544</v>
      </c>
      <c r="G17" s="474" t="s">
        <v>1251</v>
      </c>
      <c r="H17" s="475" t="s">
        <v>137</v>
      </c>
      <c r="I17" s="475" t="s">
        <v>13055</v>
      </c>
      <c r="J17" s="475" t="s">
        <v>1253</v>
      </c>
      <c r="K17" s="476" t="s">
        <v>8566</v>
      </c>
      <c r="L17" s="477">
        <v>46104</v>
      </c>
      <c r="M17" s="477" t="s">
        <v>1269</v>
      </c>
      <c r="N17" s="475" t="s">
        <v>114</v>
      </c>
      <c r="O17" s="476" t="s">
        <v>18584</v>
      </c>
      <c r="P17" s="478" t="s">
        <v>138</v>
      </c>
      <c r="Q17" s="258"/>
      <c r="R17" s="471" t="s">
        <v>1256</v>
      </c>
      <c r="S17" s="265"/>
      <c r="T17" s="271">
        <v>0</v>
      </c>
      <c r="U17" s="269" t="s">
        <v>1256</v>
      </c>
      <c r="V17" s="270">
        <v>1</v>
      </c>
      <c r="W17" s="271" t="s">
        <v>118</v>
      </c>
      <c r="X17" s="272"/>
      <c r="Y17" s="272"/>
      <c r="Z17" s="342" t="s">
        <v>1257</v>
      </c>
      <c r="AA17" s="258" t="b">
        <v>0</v>
      </c>
      <c r="AB17" s="273" t="s">
        <v>18906</v>
      </c>
      <c r="AC17" s="273"/>
      <c r="AD17" s="400" t="s">
        <v>1259</v>
      </c>
      <c r="AE17" s="275" t="s">
        <v>18604</v>
      </c>
      <c r="AF17" s="267" t="str">
        <f t="shared" ca="1" si="0"/>
        <v>53años11meses</v>
      </c>
      <c r="AG17" s="276" t="s">
        <v>18595</v>
      </c>
      <c r="AH17" s="273" t="s">
        <v>18596</v>
      </c>
    </row>
    <row r="18" spans="2:36" ht="17.100000000000001" customHeight="1">
      <c r="B18" s="273" t="str">
        <f t="shared" si="1"/>
        <v>O02846291</v>
      </c>
      <c r="C18" s="257" t="s">
        <v>117</v>
      </c>
      <c r="D18" s="486" t="s">
        <v>264</v>
      </c>
      <c r="E18" s="480" t="s">
        <v>265</v>
      </c>
      <c r="F18" s="473">
        <v>26032</v>
      </c>
      <c r="G18" s="481" t="s">
        <v>1251</v>
      </c>
      <c r="H18" s="475" t="s">
        <v>113</v>
      </c>
      <c r="I18" s="479" t="s">
        <v>13122</v>
      </c>
      <c r="J18" s="475" t="s">
        <v>1276</v>
      </c>
      <c r="K18" s="479" t="s">
        <v>8566</v>
      </c>
      <c r="L18" s="477">
        <v>46070</v>
      </c>
      <c r="M18" s="482" t="s">
        <v>1269</v>
      </c>
      <c r="N18" s="595" t="s">
        <v>128</v>
      </c>
      <c r="O18" s="475" t="s">
        <v>17587</v>
      </c>
      <c r="P18" s="478" t="s">
        <v>138</v>
      </c>
      <c r="Q18" s="267"/>
      <c r="R18" s="268" t="s">
        <v>157</v>
      </c>
      <c r="S18" s="265"/>
      <c r="T18" s="271">
        <v>0</v>
      </c>
      <c r="U18" s="269" t="s">
        <v>1256</v>
      </c>
      <c r="V18" s="270">
        <v>1</v>
      </c>
      <c r="W18" s="271" t="s">
        <v>118</v>
      </c>
      <c r="X18" s="272"/>
      <c r="Y18" s="272"/>
      <c r="Z18" s="342" t="s">
        <v>1257</v>
      </c>
      <c r="AA18" s="258" t="b">
        <v>0</v>
      </c>
      <c r="AB18" s="258" t="s">
        <v>17591</v>
      </c>
      <c r="AC18" s="258"/>
      <c r="AD18" s="400" t="s">
        <v>1259</v>
      </c>
      <c r="AE18" s="281" t="s">
        <v>17590</v>
      </c>
      <c r="AF18" s="267" t="str">
        <f t="shared" ca="1" si="0"/>
        <v>55años4meses</v>
      </c>
      <c r="AG18" s="276" t="s">
        <v>17588</v>
      </c>
      <c r="AH18" s="258" t="s">
        <v>17589</v>
      </c>
    </row>
    <row r="19" spans="2:36" ht="17.100000000000001" customHeight="1">
      <c r="B19" s="273" t="str">
        <f t="shared" si="1"/>
        <v>O02854144</v>
      </c>
      <c r="C19" s="257" t="s">
        <v>117</v>
      </c>
      <c r="D19" s="486" t="s">
        <v>16607</v>
      </c>
      <c r="E19" s="472" t="s">
        <v>16608</v>
      </c>
      <c r="F19" s="473">
        <v>27316</v>
      </c>
      <c r="G19" s="474" t="s">
        <v>1251</v>
      </c>
      <c r="H19" s="475" t="s">
        <v>113</v>
      </c>
      <c r="I19" s="475" t="s">
        <v>13122</v>
      </c>
      <c r="J19" s="475" t="s">
        <v>1253</v>
      </c>
      <c r="K19" s="476" t="s">
        <v>8566</v>
      </c>
      <c r="L19" s="477">
        <v>46034</v>
      </c>
      <c r="M19" s="477" t="s">
        <v>1269</v>
      </c>
      <c r="N19" s="475" t="s">
        <v>122</v>
      </c>
      <c r="O19" s="282"/>
      <c r="P19" s="266"/>
      <c r="Q19" s="258"/>
      <c r="R19" s="268" t="s">
        <v>157</v>
      </c>
      <c r="S19" s="265"/>
      <c r="T19" s="271">
        <v>0</v>
      </c>
      <c r="U19" s="269" t="s">
        <v>1256</v>
      </c>
      <c r="V19" s="270">
        <v>1</v>
      </c>
      <c r="W19" s="271" t="s">
        <v>118</v>
      </c>
      <c r="X19" s="272"/>
      <c r="Y19" s="272"/>
      <c r="Z19" s="342" t="s">
        <v>1257</v>
      </c>
      <c r="AA19" s="258" t="b">
        <v>0</v>
      </c>
      <c r="AB19" s="273" t="s">
        <v>16609</v>
      </c>
      <c r="AC19" s="273"/>
      <c r="AD19" s="400" t="s">
        <v>1259</v>
      </c>
      <c r="AE19" s="275" t="s">
        <v>16610</v>
      </c>
      <c r="AF19" s="267" t="str">
        <f t="shared" ca="1" si="0"/>
        <v>51años10meses</v>
      </c>
      <c r="AG19" s="276" t="s">
        <v>16611</v>
      </c>
      <c r="AH19" s="273" t="s">
        <v>16612</v>
      </c>
      <c r="AJ19" s="267" t="str">
        <f ca="1">IF($D19&lt;&gt;"",DATEDIF(L19,TODAY(),"y")&amp;"años"&amp;DATEDIF(L19,TODAY(),"ym")&amp;"meses"&amp;DATEDIF(L19,TODAY(),"md")&amp;"dias","")</f>
        <v>0años7meses9dias</v>
      </c>
    </row>
    <row r="20" spans="2:36" ht="17.100000000000001" customHeight="1">
      <c r="B20" s="258" t="str">
        <f t="shared" si="1"/>
        <v>O02860998</v>
      </c>
      <c r="C20" s="257" t="s">
        <v>117</v>
      </c>
      <c r="D20" s="486" t="s">
        <v>14954</v>
      </c>
      <c r="E20" s="472" t="s">
        <v>14955</v>
      </c>
      <c r="F20" s="473">
        <v>26462</v>
      </c>
      <c r="G20" s="474" t="s">
        <v>1251</v>
      </c>
      <c r="H20" s="475" t="s">
        <v>125</v>
      </c>
      <c r="I20" s="475" t="s">
        <v>5699</v>
      </c>
      <c r="J20" s="475" t="s">
        <v>1276</v>
      </c>
      <c r="K20" s="476" t="s">
        <v>8566</v>
      </c>
      <c r="L20" s="477">
        <v>46091</v>
      </c>
      <c r="M20" s="477" t="s">
        <v>1269</v>
      </c>
      <c r="N20" s="475" t="s">
        <v>128</v>
      </c>
      <c r="O20" s="476" t="s">
        <v>14956</v>
      </c>
      <c r="P20" s="478" t="s">
        <v>138</v>
      </c>
      <c r="Q20" s="258"/>
      <c r="R20" s="268" t="s">
        <v>1256</v>
      </c>
      <c r="S20" s="265"/>
      <c r="T20" s="506">
        <v>0</v>
      </c>
      <c r="U20" s="269" t="s">
        <v>1256</v>
      </c>
      <c r="V20" s="270">
        <v>1</v>
      </c>
      <c r="W20" s="271" t="s">
        <v>118</v>
      </c>
      <c r="X20" s="272"/>
      <c r="Y20" s="272"/>
      <c r="Z20" s="274" t="s">
        <v>1257</v>
      </c>
      <c r="AA20" s="258" t="b">
        <f>COUNTIF($D$2:$D$3790,D20)&gt;1</f>
        <v>0</v>
      </c>
      <c r="AB20" s="296" t="s">
        <v>14957</v>
      </c>
      <c r="AC20" s="273"/>
      <c r="AD20" s="400" t="s">
        <v>1259</v>
      </c>
      <c r="AE20" s="304" t="s">
        <v>14958</v>
      </c>
      <c r="AF20" s="267" t="str">
        <f t="shared" ca="1" si="0"/>
        <v>54años2meses</v>
      </c>
      <c r="AG20" s="271">
        <v>943116923</v>
      </c>
      <c r="AH20" s="273" t="s">
        <v>14959</v>
      </c>
    </row>
    <row r="21" spans="2:36" ht="17.100000000000001" customHeight="1">
      <c r="B21" s="258" t="str">
        <f t="shared" si="1"/>
        <v>O02861558</v>
      </c>
      <c r="C21" s="257" t="s">
        <v>117</v>
      </c>
      <c r="D21" s="486" t="s">
        <v>601</v>
      </c>
      <c r="E21" s="480" t="s">
        <v>602</v>
      </c>
      <c r="F21" s="473">
        <v>27691</v>
      </c>
      <c r="G21" s="481" t="s">
        <v>1251</v>
      </c>
      <c r="H21" s="475" t="s">
        <v>113</v>
      </c>
      <c r="I21" s="479" t="s">
        <v>1339</v>
      </c>
      <c r="J21" s="475" t="s">
        <v>1276</v>
      </c>
      <c r="K21" s="476" t="s">
        <v>12562</v>
      </c>
      <c r="L21" s="477">
        <v>46190</v>
      </c>
      <c r="M21" s="484">
        <v>46219</v>
      </c>
      <c r="N21" s="479" t="s">
        <v>174</v>
      </c>
      <c r="O21" s="479" t="s">
        <v>603</v>
      </c>
      <c r="P21" s="478" t="s">
        <v>138</v>
      </c>
      <c r="Q21" s="267"/>
      <c r="R21" s="284" t="s">
        <v>157</v>
      </c>
      <c r="S21" s="265"/>
      <c r="T21" s="506">
        <v>0</v>
      </c>
      <c r="U21" s="269" t="s">
        <v>1256</v>
      </c>
      <c r="V21" s="270">
        <v>1</v>
      </c>
      <c r="W21" s="271" t="s">
        <v>118</v>
      </c>
      <c r="X21" s="272"/>
      <c r="Y21" s="258"/>
      <c r="Z21" s="274" t="s">
        <v>1257</v>
      </c>
      <c r="AA21" s="258" t="b">
        <f>COUNTIF($D$2:$D$3790,D21)&gt;1</f>
        <v>0</v>
      </c>
      <c r="AB21" s="258" t="s">
        <v>2006</v>
      </c>
      <c r="AC21" s="273" t="s">
        <v>2033</v>
      </c>
      <c r="AD21" s="400" t="s">
        <v>1259</v>
      </c>
      <c r="AE21" s="281" t="s">
        <v>13843</v>
      </c>
      <c r="AF21" s="267" t="str">
        <f t="shared" ca="1" si="0"/>
        <v>50años9meses</v>
      </c>
      <c r="AG21" s="276" t="s">
        <v>13844</v>
      </c>
      <c r="AH21" s="559" t="s">
        <v>13845</v>
      </c>
    </row>
    <row r="22" spans="2:36" ht="17.100000000000001" customHeight="1">
      <c r="B22" s="258" t="str">
        <f t="shared" si="1"/>
        <v>P02863529</v>
      </c>
      <c r="C22" s="257" t="s">
        <v>117</v>
      </c>
      <c r="D22" s="294" t="s">
        <v>18979</v>
      </c>
      <c r="E22" s="472" t="s">
        <v>18980</v>
      </c>
      <c r="F22" s="473">
        <v>27156</v>
      </c>
      <c r="G22" s="474" t="s">
        <v>1251</v>
      </c>
      <c r="H22" s="475" t="s">
        <v>137</v>
      </c>
      <c r="I22" s="475" t="s">
        <v>1252</v>
      </c>
      <c r="J22" s="475" t="s">
        <v>1253</v>
      </c>
      <c r="K22" s="476" t="s">
        <v>8566</v>
      </c>
      <c r="L22" s="477">
        <v>46134</v>
      </c>
      <c r="M22" s="477" t="s">
        <v>1269</v>
      </c>
      <c r="N22" s="475" t="s">
        <v>114</v>
      </c>
      <c r="O22" s="476" t="s">
        <v>18985</v>
      </c>
      <c r="P22" s="478" t="s">
        <v>138</v>
      </c>
      <c r="Q22" s="258"/>
      <c r="R22" s="268" t="s">
        <v>157</v>
      </c>
      <c r="S22" s="265"/>
      <c r="T22" s="271">
        <v>0</v>
      </c>
      <c r="U22" s="269" t="s">
        <v>1256</v>
      </c>
      <c r="V22" s="270">
        <v>1</v>
      </c>
      <c r="W22" s="271" t="s">
        <v>118</v>
      </c>
      <c r="X22" s="272"/>
      <c r="Y22" s="272"/>
      <c r="Z22" s="342" t="s">
        <v>1257</v>
      </c>
      <c r="AA22" s="258" t="b">
        <v>0</v>
      </c>
      <c r="AB22" s="273"/>
      <c r="AC22" s="297"/>
      <c r="AD22" s="511" t="s">
        <v>1259</v>
      </c>
      <c r="AE22" s="275" t="s">
        <v>18988</v>
      </c>
      <c r="AF22" s="267" t="str">
        <f t="shared" ca="1" si="0"/>
        <v>52años3meses</v>
      </c>
      <c r="AG22" s="276" t="s">
        <v>18986</v>
      </c>
      <c r="AH22" s="273" t="s">
        <v>18987</v>
      </c>
      <c r="AJ22" s="258"/>
    </row>
    <row r="23" spans="2:36" ht="17.100000000000001" customHeight="1">
      <c r="B23" s="258" t="str">
        <f t="shared" si="1"/>
        <v>O02872903</v>
      </c>
      <c r="C23" s="257" t="s">
        <v>117</v>
      </c>
      <c r="D23" s="486" t="s">
        <v>745</v>
      </c>
      <c r="E23" s="480" t="s">
        <v>746</v>
      </c>
      <c r="F23" s="473">
        <v>27472</v>
      </c>
      <c r="G23" s="481" t="s">
        <v>1291</v>
      </c>
      <c r="H23" s="475" t="s">
        <v>113</v>
      </c>
      <c r="I23" s="479" t="s">
        <v>1339</v>
      </c>
      <c r="J23" s="475" t="s">
        <v>1276</v>
      </c>
      <c r="K23" s="479" t="s">
        <v>8700</v>
      </c>
      <c r="L23" s="477">
        <v>46071</v>
      </c>
      <c r="M23" s="488" t="s">
        <v>1269</v>
      </c>
      <c r="N23" s="479" t="s">
        <v>122</v>
      </c>
      <c r="O23" s="261"/>
      <c r="P23" s="266"/>
      <c r="Q23" s="267"/>
      <c r="R23" s="268" t="s">
        <v>157</v>
      </c>
      <c r="S23" s="265"/>
      <c r="T23" s="271">
        <v>0</v>
      </c>
      <c r="U23" s="269" t="s">
        <v>1256</v>
      </c>
      <c r="V23" s="270">
        <v>1</v>
      </c>
      <c r="W23" s="271" t="s">
        <v>118</v>
      </c>
      <c r="X23" s="272"/>
      <c r="Y23" s="272"/>
      <c r="Z23" s="342" t="s">
        <v>1257</v>
      </c>
      <c r="AA23" s="258" t="b">
        <v>0</v>
      </c>
      <c r="AB23" s="258" t="s">
        <v>2009</v>
      </c>
      <c r="AC23" s="300" t="s">
        <v>2004</v>
      </c>
      <c r="AD23" s="300"/>
      <c r="AE23" s="281"/>
      <c r="AF23" s="267" t="str">
        <f t="shared" ca="1" si="0"/>
        <v>51años5meses</v>
      </c>
      <c r="AG23" s="276" t="s">
        <v>17644</v>
      </c>
      <c r="AH23" s="258" t="s">
        <v>17645</v>
      </c>
      <c r="AJ23" s="258"/>
    </row>
    <row r="24" spans="2:36" ht="17.100000000000001" customHeight="1">
      <c r="B24" s="258" t="str">
        <f t="shared" si="1"/>
        <v>R02879377</v>
      </c>
      <c r="C24" s="282">
        <v>1</v>
      </c>
      <c r="D24" s="500" t="s">
        <v>13773</v>
      </c>
      <c r="E24" s="472" t="s">
        <v>13774</v>
      </c>
      <c r="F24" s="302">
        <v>21995</v>
      </c>
      <c r="G24" s="283" t="s">
        <v>1251</v>
      </c>
      <c r="H24" s="261" t="s">
        <v>4426</v>
      </c>
      <c r="I24" s="261" t="s">
        <v>8360</v>
      </c>
      <c r="J24" s="261" t="s">
        <v>1276</v>
      </c>
      <c r="K24" s="282" t="s">
        <v>8700</v>
      </c>
      <c r="L24" s="264">
        <v>45873</v>
      </c>
      <c r="M24" s="287" t="s">
        <v>1269</v>
      </c>
      <c r="N24" s="261" t="s">
        <v>128</v>
      </c>
      <c r="O24" s="305" t="s">
        <v>13775</v>
      </c>
      <c r="P24" s="266" t="s">
        <v>138</v>
      </c>
      <c r="Q24" s="273"/>
      <c r="R24" s="268" t="s">
        <v>157</v>
      </c>
      <c r="S24" s="265"/>
      <c r="T24" s="506">
        <v>0</v>
      </c>
      <c r="U24" s="269" t="s">
        <v>1256</v>
      </c>
      <c r="V24" s="270">
        <v>0</v>
      </c>
      <c r="W24" s="271" t="s">
        <v>118</v>
      </c>
      <c r="X24" s="272">
        <v>5000</v>
      </c>
      <c r="Y24" s="272"/>
      <c r="Z24" s="342" t="s">
        <v>1257</v>
      </c>
      <c r="AA24" s="258" t="b">
        <f>COUNTIF($D$2:$D$3790,D24)&gt;1</f>
        <v>0</v>
      </c>
      <c r="AB24" s="273" t="s">
        <v>13776</v>
      </c>
      <c r="AC24" s="297"/>
      <c r="AD24" s="511" t="s">
        <v>1878</v>
      </c>
      <c r="AE24" s="304" t="s">
        <v>13777</v>
      </c>
      <c r="AF24" s="267" t="str">
        <f t="shared" ca="1" si="0"/>
        <v>66años5meses</v>
      </c>
      <c r="AG24" s="276" t="s">
        <v>13778</v>
      </c>
      <c r="AH24" s="273" t="s">
        <v>13779</v>
      </c>
      <c r="AJ24" s="258"/>
    </row>
    <row r="25" spans="2:36" ht="17.100000000000001" customHeight="1">
      <c r="B25" s="258" t="str">
        <f t="shared" si="1"/>
        <v>O02882616</v>
      </c>
      <c r="C25" s="257" t="s">
        <v>117</v>
      </c>
      <c r="D25" s="294" t="s">
        <v>17431</v>
      </c>
      <c r="E25" s="472" t="s">
        <v>17432</v>
      </c>
      <c r="F25" s="473">
        <v>27693</v>
      </c>
      <c r="G25" s="474" t="s">
        <v>1291</v>
      </c>
      <c r="H25" s="475" t="s">
        <v>113</v>
      </c>
      <c r="I25" s="475" t="s">
        <v>13122</v>
      </c>
      <c r="J25" s="475" t="s">
        <v>1253</v>
      </c>
      <c r="K25" s="476" t="s">
        <v>8566</v>
      </c>
      <c r="L25" s="477">
        <v>46065</v>
      </c>
      <c r="M25" s="477" t="s">
        <v>1269</v>
      </c>
      <c r="N25" s="475" t="s">
        <v>128</v>
      </c>
      <c r="O25" s="476" t="s">
        <v>17433</v>
      </c>
      <c r="P25" s="478" t="s">
        <v>138</v>
      </c>
      <c r="Q25" s="258"/>
      <c r="R25" s="268" t="s">
        <v>157</v>
      </c>
      <c r="S25" s="265"/>
      <c r="T25" s="271">
        <v>0</v>
      </c>
      <c r="U25" s="269" t="s">
        <v>1256</v>
      </c>
      <c r="V25" s="270">
        <v>1</v>
      </c>
      <c r="W25" s="271" t="s">
        <v>118</v>
      </c>
      <c r="X25" s="272"/>
      <c r="Y25" s="272"/>
      <c r="Z25" s="342" t="s">
        <v>1257</v>
      </c>
      <c r="AA25" s="258" t="b">
        <v>0</v>
      </c>
      <c r="AB25" s="273" t="s">
        <v>17438</v>
      </c>
      <c r="AC25" s="297"/>
      <c r="AD25" s="511" t="s">
        <v>1259</v>
      </c>
      <c r="AE25" s="304" t="s">
        <v>17436</v>
      </c>
      <c r="AF25" s="267" t="str">
        <f t="shared" ca="1" si="0"/>
        <v>50años9meses</v>
      </c>
      <c r="AG25" s="276" t="s">
        <v>17434</v>
      </c>
      <c r="AH25" s="273" t="s">
        <v>17435</v>
      </c>
    </row>
    <row r="26" spans="2:36" ht="17.100000000000001" customHeight="1">
      <c r="B26" s="273" t="str">
        <f t="shared" si="1"/>
        <v>O02886486</v>
      </c>
      <c r="C26" s="263">
        <v>1</v>
      </c>
      <c r="D26" s="294" t="s">
        <v>18569</v>
      </c>
      <c r="E26" s="258" t="s">
        <v>18570</v>
      </c>
      <c r="F26" s="259">
        <v>25664</v>
      </c>
      <c r="G26" s="283" t="s">
        <v>1251</v>
      </c>
      <c r="H26" s="261" t="s">
        <v>125</v>
      </c>
      <c r="I26" s="261" t="s">
        <v>13485</v>
      </c>
      <c r="J26" s="261" t="s">
        <v>1253</v>
      </c>
      <c r="K26" s="282" t="s">
        <v>8566</v>
      </c>
      <c r="L26" s="264">
        <v>46104</v>
      </c>
      <c r="M26" s="264">
        <v>46193</v>
      </c>
      <c r="N26" s="261" t="s">
        <v>114</v>
      </c>
      <c r="O26" s="282" t="s">
        <v>18582</v>
      </c>
      <c r="P26" s="266" t="s">
        <v>138</v>
      </c>
      <c r="Q26" s="258"/>
      <c r="R26" s="268" t="s">
        <v>117</v>
      </c>
      <c r="S26" s="265"/>
      <c r="T26" s="271">
        <v>0</v>
      </c>
      <c r="U26" s="269" t="s">
        <v>1256</v>
      </c>
      <c r="V26" s="270">
        <v>1</v>
      </c>
      <c r="W26" s="271" t="s">
        <v>118</v>
      </c>
      <c r="X26" s="272"/>
      <c r="Y26" s="272"/>
      <c r="Z26" s="342" t="s">
        <v>1257</v>
      </c>
      <c r="AA26" s="258" t="b">
        <v>0</v>
      </c>
      <c r="AB26" s="273" t="s">
        <v>18903</v>
      </c>
      <c r="AC26" s="297"/>
      <c r="AD26" s="511" t="s">
        <v>1259</v>
      </c>
      <c r="AE26" s="275" t="s">
        <v>18602</v>
      </c>
      <c r="AF26" s="267" t="str">
        <f t="shared" ca="1" si="0"/>
        <v>56años4meses</v>
      </c>
      <c r="AG26" s="276" t="s">
        <v>18589</v>
      </c>
      <c r="AH26" s="273" t="s">
        <v>18590</v>
      </c>
    </row>
    <row r="27" spans="2:36" ht="17.100000000000001" customHeight="1">
      <c r="B27" s="273" t="str">
        <f t="shared" si="1"/>
        <v>O02891532</v>
      </c>
      <c r="C27" s="257" t="s">
        <v>117</v>
      </c>
      <c r="D27" s="294" t="s">
        <v>17635</v>
      </c>
      <c r="E27" s="472" t="s">
        <v>17636</v>
      </c>
      <c r="F27" s="473">
        <v>26791</v>
      </c>
      <c r="G27" s="474" t="s">
        <v>1251</v>
      </c>
      <c r="H27" s="475" t="s">
        <v>113</v>
      </c>
      <c r="I27" s="475" t="s">
        <v>1339</v>
      </c>
      <c r="J27" s="475" t="s">
        <v>1276</v>
      </c>
      <c r="K27" s="476" t="s">
        <v>8700</v>
      </c>
      <c r="L27" s="477">
        <v>46154</v>
      </c>
      <c r="M27" s="477" t="s">
        <v>1269</v>
      </c>
      <c r="N27" s="475" t="s">
        <v>128</v>
      </c>
      <c r="O27" s="476" t="s">
        <v>17637</v>
      </c>
      <c r="P27" s="478" t="s">
        <v>138</v>
      </c>
      <c r="Q27" s="258"/>
      <c r="R27" s="268" t="s">
        <v>157</v>
      </c>
      <c r="S27" s="265"/>
      <c r="T27" s="271">
        <v>0</v>
      </c>
      <c r="U27" s="269" t="s">
        <v>1256</v>
      </c>
      <c r="V27" s="270">
        <v>1</v>
      </c>
      <c r="W27" s="271" t="s">
        <v>118</v>
      </c>
      <c r="X27" s="272"/>
      <c r="Y27" s="272"/>
      <c r="Z27" s="342" t="s">
        <v>1257</v>
      </c>
      <c r="AA27" s="258" t="b">
        <v>0</v>
      </c>
      <c r="AB27" s="273" t="s">
        <v>17898</v>
      </c>
      <c r="AC27" s="297"/>
      <c r="AD27" s="511"/>
      <c r="AE27" s="275"/>
      <c r="AF27" s="267" t="str">
        <f t="shared" ca="1" si="0"/>
        <v>53años3meses</v>
      </c>
      <c r="AG27" s="276" t="s">
        <v>17638</v>
      </c>
      <c r="AH27" s="273" t="s">
        <v>17678</v>
      </c>
    </row>
    <row r="28" spans="2:36" ht="17.100000000000001" customHeight="1">
      <c r="B28" s="258" t="str">
        <f t="shared" si="1"/>
        <v>O02893169</v>
      </c>
      <c r="C28" s="257" t="s">
        <v>117</v>
      </c>
      <c r="D28" s="486" t="s">
        <v>15706</v>
      </c>
      <c r="E28" s="472" t="s">
        <v>15707</v>
      </c>
      <c r="F28" s="473">
        <v>27492</v>
      </c>
      <c r="G28" s="474" t="s">
        <v>1251</v>
      </c>
      <c r="H28" s="475" t="s">
        <v>113</v>
      </c>
      <c r="I28" s="475" t="s">
        <v>15642</v>
      </c>
      <c r="J28" s="475" t="s">
        <v>1276</v>
      </c>
      <c r="K28" s="476" t="s">
        <v>8566</v>
      </c>
      <c r="L28" s="477">
        <v>46189</v>
      </c>
      <c r="M28" s="477" t="s">
        <v>1269</v>
      </c>
      <c r="N28" s="475" t="s">
        <v>114</v>
      </c>
      <c r="O28" s="476" t="s">
        <v>15708</v>
      </c>
      <c r="P28" s="478" t="s">
        <v>138</v>
      </c>
      <c r="Q28" s="258"/>
      <c r="R28" s="542" t="s">
        <v>6343</v>
      </c>
      <c r="S28" s="265"/>
      <c r="T28" s="271">
        <v>0</v>
      </c>
      <c r="U28" s="269" t="s">
        <v>1256</v>
      </c>
      <c r="V28" s="270">
        <v>1</v>
      </c>
      <c r="W28" s="524" t="s">
        <v>118</v>
      </c>
      <c r="X28" s="272"/>
      <c r="Y28" s="272"/>
      <c r="Z28" s="525" t="s">
        <v>1257</v>
      </c>
      <c r="AA28" s="258" t="b">
        <f t="shared" ref="AA28:AA42" si="2">COUNTIF($D$2:$D$3790,D28)&gt;1</f>
        <v>0</v>
      </c>
      <c r="AB28" s="273" t="s">
        <v>15709</v>
      </c>
      <c r="AC28" s="297"/>
      <c r="AD28" s="511" t="s">
        <v>1259</v>
      </c>
      <c r="AE28" s="275" t="s">
        <v>19453</v>
      </c>
      <c r="AF28" s="267" t="str">
        <f t="shared" ca="1" si="0"/>
        <v>51años4meses</v>
      </c>
      <c r="AG28" s="276" t="s">
        <v>15710</v>
      </c>
      <c r="AH28" s="273" t="s">
        <v>15711</v>
      </c>
    </row>
    <row r="29" spans="2:36" ht="17.100000000000001" customHeight="1">
      <c r="B29" s="258" t="str">
        <f t="shared" si="1"/>
        <v>O02894690</v>
      </c>
      <c r="C29" s="257" t="s">
        <v>117</v>
      </c>
      <c r="D29" s="486" t="s">
        <v>260</v>
      </c>
      <c r="E29" s="480" t="s">
        <v>261</v>
      </c>
      <c r="F29" s="473" t="s">
        <v>14357</v>
      </c>
      <c r="G29" s="481" t="s">
        <v>1251</v>
      </c>
      <c r="H29" s="475" t="s">
        <v>113</v>
      </c>
      <c r="I29" s="479" t="s">
        <v>3682</v>
      </c>
      <c r="J29" s="475" t="s">
        <v>1276</v>
      </c>
      <c r="K29" s="479" t="s">
        <v>8566</v>
      </c>
      <c r="L29" s="473">
        <v>46029</v>
      </c>
      <c r="M29" s="484" t="s">
        <v>1269</v>
      </c>
      <c r="N29" s="479" t="s">
        <v>122</v>
      </c>
      <c r="O29" s="261"/>
      <c r="P29" s="266"/>
      <c r="Q29" s="267"/>
      <c r="R29" s="284" t="s">
        <v>157</v>
      </c>
      <c r="S29" s="265"/>
      <c r="T29" s="506">
        <v>0</v>
      </c>
      <c r="U29" s="269" t="s">
        <v>1256</v>
      </c>
      <c r="V29" s="270">
        <v>1</v>
      </c>
      <c r="W29" s="271" t="s">
        <v>118</v>
      </c>
      <c r="X29" s="272"/>
      <c r="Y29" s="273"/>
      <c r="Z29" s="274" t="s">
        <v>1257</v>
      </c>
      <c r="AA29" s="258" t="b">
        <f t="shared" si="2"/>
        <v>0</v>
      </c>
      <c r="AB29" s="258" t="s">
        <v>14358</v>
      </c>
      <c r="AC29" s="297"/>
      <c r="AD29" s="400" t="s">
        <v>1259</v>
      </c>
      <c r="AE29" s="281" t="s">
        <v>14359</v>
      </c>
      <c r="AF29" s="267" t="str">
        <f t="shared" ca="1" si="0"/>
        <v>54años2meses</v>
      </c>
      <c r="AG29" s="294">
        <v>970001563</v>
      </c>
      <c r="AH29" s="273" t="s">
        <v>14360</v>
      </c>
    </row>
    <row r="30" spans="2:36" ht="17.100000000000001" customHeight="1">
      <c r="B30" s="258" t="str">
        <f t="shared" si="1"/>
        <v>O02899893</v>
      </c>
      <c r="C30" s="282">
        <v>1</v>
      </c>
      <c r="D30" s="486" t="s">
        <v>594</v>
      </c>
      <c r="E30" s="480" t="s">
        <v>595</v>
      </c>
      <c r="F30" s="473">
        <v>27569</v>
      </c>
      <c r="G30" s="481" t="s">
        <v>1251</v>
      </c>
      <c r="H30" s="475" t="s">
        <v>113</v>
      </c>
      <c r="I30" s="479" t="s">
        <v>8360</v>
      </c>
      <c r="J30" s="475" t="s">
        <v>1276</v>
      </c>
      <c r="K30" s="476" t="s">
        <v>12562</v>
      </c>
      <c r="L30" s="473">
        <v>46183</v>
      </c>
      <c r="M30" s="484">
        <v>46219</v>
      </c>
      <c r="N30" s="479" t="s">
        <v>128</v>
      </c>
      <c r="O30" s="475" t="s">
        <v>596</v>
      </c>
      <c r="P30" s="478" t="s">
        <v>138</v>
      </c>
      <c r="Q30" s="267"/>
      <c r="R30" s="284" t="s">
        <v>157</v>
      </c>
      <c r="S30" s="265"/>
      <c r="T30" s="506">
        <v>0</v>
      </c>
      <c r="U30" s="269" t="s">
        <v>1256</v>
      </c>
      <c r="V30" s="270">
        <v>1</v>
      </c>
      <c r="W30" s="271" t="s">
        <v>118</v>
      </c>
      <c r="X30" s="272"/>
      <c r="Y30" s="273"/>
      <c r="Z30" s="274" t="s">
        <v>1257</v>
      </c>
      <c r="AA30" s="258" t="b">
        <f t="shared" si="2"/>
        <v>0</v>
      </c>
      <c r="AB30" s="258" t="s">
        <v>13733</v>
      </c>
      <c r="AC30" s="297"/>
      <c r="AD30" s="400" t="s">
        <v>1271</v>
      </c>
      <c r="AE30" s="281" t="s">
        <v>13734</v>
      </c>
      <c r="AF30" s="267" t="str">
        <f t="shared" ca="1" si="0"/>
        <v>51años1meses</v>
      </c>
      <c r="AG30" s="294">
        <v>951982358</v>
      </c>
      <c r="AH30" s="410" t="s">
        <v>13735</v>
      </c>
    </row>
    <row r="31" spans="2:36" ht="17.100000000000001" customHeight="1">
      <c r="B31" s="258" t="str">
        <f t="shared" si="1"/>
        <v>E03132809</v>
      </c>
      <c r="C31" s="257" t="s">
        <v>117</v>
      </c>
      <c r="D31" s="486" t="s">
        <v>1111</v>
      </c>
      <c r="E31" s="480" t="s">
        <v>1280</v>
      </c>
      <c r="F31" s="473">
        <v>28155</v>
      </c>
      <c r="G31" s="481" t="s">
        <v>1251</v>
      </c>
      <c r="H31" s="475" t="s">
        <v>1107</v>
      </c>
      <c r="I31" s="475" t="s">
        <v>1281</v>
      </c>
      <c r="J31" s="475" t="s">
        <v>1276</v>
      </c>
      <c r="K31" s="479" t="s">
        <v>1268</v>
      </c>
      <c r="L31" s="477">
        <v>40545</v>
      </c>
      <c r="M31" s="484" t="s">
        <v>1269</v>
      </c>
      <c r="N31" s="479" t="s">
        <v>122</v>
      </c>
      <c r="O31" s="261"/>
      <c r="P31" s="266"/>
      <c r="Q31" s="267"/>
      <c r="R31" s="284" t="s">
        <v>157</v>
      </c>
      <c r="S31" s="265"/>
      <c r="T31" s="265">
        <v>0</v>
      </c>
      <c r="U31" s="269" t="s">
        <v>1256</v>
      </c>
      <c r="V31" s="270">
        <v>0</v>
      </c>
      <c r="W31" s="271" t="s">
        <v>118</v>
      </c>
      <c r="X31" s="272">
        <v>2500</v>
      </c>
      <c r="Y31" s="279">
        <v>325</v>
      </c>
      <c r="Z31" s="274" t="s">
        <v>1257</v>
      </c>
      <c r="AA31" s="258" t="b">
        <f t="shared" si="2"/>
        <v>0</v>
      </c>
      <c r="AB31" s="258" t="s">
        <v>1282</v>
      </c>
      <c r="AC31" s="300"/>
      <c r="AD31" s="511" t="s">
        <v>1259</v>
      </c>
      <c r="AE31" s="329" t="s">
        <v>1283</v>
      </c>
      <c r="AF31" s="267" t="str">
        <f t="shared" ca="1" si="0"/>
        <v>49años6meses</v>
      </c>
      <c r="AG31" s="294">
        <v>990992538</v>
      </c>
      <c r="AH31" s="258" t="s">
        <v>1284</v>
      </c>
    </row>
    <row r="32" spans="2:36" ht="17.100000000000001" customHeight="1">
      <c r="B32" s="258" t="str">
        <f t="shared" si="1"/>
        <v>O03213579</v>
      </c>
      <c r="C32" s="257" t="s">
        <v>117</v>
      </c>
      <c r="D32" s="486" t="s">
        <v>15534</v>
      </c>
      <c r="E32" s="258" t="s">
        <v>15535</v>
      </c>
      <c r="F32" s="259">
        <v>24593</v>
      </c>
      <c r="G32" s="283" t="s">
        <v>1251</v>
      </c>
      <c r="H32" s="261" t="s">
        <v>113</v>
      </c>
      <c r="I32" s="261" t="s">
        <v>14678</v>
      </c>
      <c r="J32" s="261" t="s">
        <v>1276</v>
      </c>
      <c r="K32" s="282" t="s">
        <v>8700</v>
      </c>
      <c r="L32" s="264">
        <v>45971</v>
      </c>
      <c r="M32" s="264">
        <v>46179</v>
      </c>
      <c r="N32" s="261" t="s">
        <v>128</v>
      </c>
      <c r="O32" s="282" t="s">
        <v>15536</v>
      </c>
      <c r="P32" s="266" t="s">
        <v>138</v>
      </c>
      <c r="Q32" s="258"/>
      <c r="R32" s="471" t="s">
        <v>117</v>
      </c>
      <c r="S32" s="265"/>
      <c r="T32" s="271">
        <v>0</v>
      </c>
      <c r="U32" s="269" t="s">
        <v>1256</v>
      </c>
      <c r="V32" s="270">
        <v>1</v>
      </c>
      <c r="W32" s="271" t="s">
        <v>118</v>
      </c>
      <c r="X32" s="272"/>
      <c r="Y32" s="272"/>
      <c r="Z32" s="342" t="s">
        <v>1257</v>
      </c>
      <c r="AA32" s="258" t="b">
        <f t="shared" si="2"/>
        <v>0</v>
      </c>
      <c r="AB32" s="273" t="s">
        <v>15537</v>
      </c>
      <c r="AC32" s="297"/>
      <c r="AD32" s="511" t="s">
        <v>1259</v>
      </c>
      <c r="AE32" s="275" t="s">
        <v>15538</v>
      </c>
      <c r="AF32" s="267" t="str">
        <f t="shared" ca="1" si="0"/>
        <v>59años3meses</v>
      </c>
      <c r="AG32" s="276">
        <v>920373115</v>
      </c>
      <c r="AH32" s="273" t="s">
        <v>15539</v>
      </c>
    </row>
    <row r="33" spans="2:35" ht="17.100000000000001" customHeight="1">
      <c r="B33" s="258" t="str">
        <f t="shared" si="1"/>
        <v>O03238228</v>
      </c>
      <c r="C33" s="305">
        <v>1</v>
      </c>
      <c r="D33" s="486" t="s">
        <v>11030</v>
      </c>
      <c r="E33" s="472" t="s">
        <v>17402</v>
      </c>
      <c r="F33" s="473">
        <v>26023</v>
      </c>
      <c r="G33" s="474" t="s">
        <v>1251</v>
      </c>
      <c r="H33" s="475" t="s">
        <v>125</v>
      </c>
      <c r="I33" s="479" t="s">
        <v>5699</v>
      </c>
      <c r="J33" s="475" t="s">
        <v>1276</v>
      </c>
      <c r="K33" s="476" t="s">
        <v>12562</v>
      </c>
      <c r="L33" s="477">
        <v>46195</v>
      </c>
      <c r="M33" s="477">
        <v>46219</v>
      </c>
      <c r="N33" s="479" t="s">
        <v>122</v>
      </c>
      <c r="O33" s="282" t="s">
        <v>1108</v>
      </c>
      <c r="P33" s="266"/>
      <c r="Q33" s="273"/>
      <c r="R33" s="268" t="s">
        <v>157</v>
      </c>
      <c r="S33" s="265"/>
      <c r="T33" s="265">
        <v>0</v>
      </c>
      <c r="U33" s="269" t="s">
        <v>1256</v>
      </c>
      <c r="V33" s="270">
        <v>1</v>
      </c>
      <c r="W33" s="271" t="s">
        <v>118</v>
      </c>
      <c r="X33" s="272"/>
      <c r="Y33" s="273"/>
      <c r="Z33" s="274" t="s">
        <v>1257</v>
      </c>
      <c r="AA33" s="258" t="b">
        <f t="shared" si="2"/>
        <v>0</v>
      </c>
      <c r="AB33" s="258" t="s">
        <v>1979</v>
      </c>
      <c r="AC33" s="297"/>
      <c r="AD33" s="511" t="s">
        <v>2101</v>
      </c>
      <c r="AE33" s="275" t="s">
        <v>18349</v>
      </c>
      <c r="AF33" s="267" t="str">
        <f t="shared" ca="1" si="0"/>
        <v>55años4meses</v>
      </c>
      <c r="AG33" s="276">
        <v>928833833</v>
      </c>
      <c r="AH33" s="273" t="s">
        <v>11031</v>
      </c>
    </row>
    <row r="34" spans="2:35" ht="17.100000000000001" customHeight="1">
      <c r="B34" s="273" t="str">
        <f t="shared" si="1"/>
        <v>O03242668</v>
      </c>
      <c r="C34" s="257" t="s">
        <v>117</v>
      </c>
      <c r="D34" s="486" t="s">
        <v>457</v>
      </c>
      <c r="E34" s="480" t="s">
        <v>458</v>
      </c>
      <c r="F34" s="473">
        <v>28444</v>
      </c>
      <c r="G34" s="481" t="s">
        <v>1291</v>
      </c>
      <c r="H34" s="475" t="s">
        <v>125</v>
      </c>
      <c r="I34" s="479" t="s">
        <v>5933</v>
      </c>
      <c r="J34" s="475" t="s">
        <v>1276</v>
      </c>
      <c r="K34" s="476" t="s">
        <v>12562</v>
      </c>
      <c r="L34" s="473">
        <v>46183</v>
      </c>
      <c r="M34" s="484">
        <v>46224</v>
      </c>
      <c r="N34" s="479" t="s">
        <v>122</v>
      </c>
      <c r="O34" s="261"/>
      <c r="P34" s="266"/>
      <c r="Q34" s="267"/>
      <c r="R34" s="521" t="s">
        <v>117</v>
      </c>
      <c r="S34" s="265"/>
      <c r="T34" s="265">
        <v>0</v>
      </c>
      <c r="U34" s="269" t="s">
        <v>1256</v>
      </c>
      <c r="V34" s="270">
        <v>1</v>
      </c>
      <c r="W34" s="271" t="s">
        <v>118</v>
      </c>
      <c r="X34" s="272"/>
      <c r="Y34" s="258"/>
      <c r="Z34" s="274" t="s">
        <v>1257</v>
      </c>
      <c r="AA34" s="258" t="b">
        <f t="shared" si="2"/>
        <v>0</v>
      </c>
      <c r="AB34" s="258" t="s">
        <v>1975</v>
      </c>
      <c r="AC34" s="300"/>
      <c r="AD34" s="511" t="s">
        <v>1259</v>
      </c>
      <c r="AE34" s="275" t="s">
        <v>14293</v>
      </c>
      <c r="AF34" s="267" t="str">
        <f t="shared" ca="1" si="0"/>
        <v>48años9meses</v>
      </c>
      <c r="AG34" s="294">
        <v>937659098</v>
      </c>
      <c r="AH34" s="273" t="s">
        <v>14294</v>
      </c>
    </row>
    <row r="35" spans="2:35" ht="17.100000000000001" customHeight="1">
      <c r="B35" s="258" t="str">
        <f t="shared" si="1"/>
        <v>O03335783</v>
      </c>
      <c r="C35" s="282">
        <v>1</v>
      </c>
      <c r="D35" s="486" t="s">
        <v>15081</v>
      </c>
      <c r="E35" s="472" t="s">
        <v>15082</v>
      </c>
      <c r="F35" s="473">
        <v>22398</v>
      </c>
      <c r="G35" s="474" t="s">
        <v>1251</v>
      </c>
      <c r="H35" s="475" t="s">
        <v>113</v>
      </c>
      <c r="I35" s="475" t="s">
        <v>1339</v>
      </c>
      <c r="J35" s="475" t="s">
        <v>7578</v>
      </c>
      <c r="K35" s="476" t="s">
        <v>8566</v>
      </c>
      <c r="L35" s="477">
        <v>46058</v>
      </c>
      <c r="M35" s="477" t="s">
        <v>1269</v>
      </c>
      <c r="N35" s="595" t="s">
        <v>128</v>
      </c>
      <c r="O35" s="475" t="s">
        <v>15083</v>
      </c>
      <c r="P35" s="478" t="s">
        <v>138</v>
      </c>
      <c r="Q35" s="273"/>
      <c r="R35" s="284" t="s">
        <v>157</v>
      </c>
      <c r="S35" s="265"/>
      <c r="T35" s="516">
        <v>0</v>
      </c>
      <c r="U35" s="269" t="s">
        <v>1256</v>
      </c>
      <c r="V35" s="270">
        <v>1</v>
      </c>
      <c r="W35" s="271" t="s">
        <v>118</v>
      </c>
      <c r="X35" s="272"/>
      <c r="Y35" s="273"/>
      <c r="Z35" s="274" t="s">
        <v>1257</v>
      </c>
      <c r="AA35" s="258" t="b">
        <f t="shared" si="2"/>
        <v>0</v>
      </c>
      <c r="AB35" s="273" t="s">
        <v>15084</v>
      </c>
      <c r="AC35" s="297"/>
      <c r="AD35" s="511" t="s">
        <v>1259</v>
      </c>
      <c r="AE35" s="275" t="s">
        <v>15085</v>
      </c>
      <c r="AF35" s="267" t="str">
        <f t="shared" ca="1" si="0"/>
        <v>65años3meses</v>
      </c>
      <c r="AG35" s="294">
        <v>912478747</v>
      </c>
      <c r="AH35" s="258" t="s">
        <v>7630</v>
      </c>
    </row>
    <row r="36" spans="2:35" ht="17.100000000000001" customHeight="1">
      <c r="B36" s="258" t="str">
        <f t="shared" si="1"/>
        <v>O03381490</v>
      </c>
      <c r="C36" s="257" t="s">
        <v>117</v>
      </c>
      <c r="D36" s="486" t="s">
        <v>16270</v>
      </c>
      <c r="E36" s="472" t="s">
        <v>16271</v>
      </c>
      <c r="F36" s="473">
        <v>27025</v>
      </c>
      <c r="G36" s="474" t="s">
        <v>1996</v>
      </c>
      <c r="H36" s="475" t="s">
        <v>113</v>
      </c>
      <c r="I36" s="479" t="s">
        <v>5699</v>
      </c>
      <c r="J36" s="475" t="s">
        <v>1276</v>
      </c>
      <c r="K36" s="476" t="s">
        <v>8700</v>
      </c>
      <c r="L36" s="477">
        <v>46027</v>
      </c>
      <c r="M36" s="484" t="s">
        <v>1269</v>
      </c>
      <c r="N36" s="479" t="s">
        <v>174</v>
      </c>
      <c r="O36" s="475" t="s">
        <v>16272</v>
      </c>
      <c r="P36" s="478" t="s">
        <v>138</v>
      </c>
      <c r="Q36" s="273"/>
      <c r="R36" s="284" t="s">
        <v>157</v>
      </c>
      <c r="S36" s="265"/>
      <c r="T36" s="506">
        <v>0</v>
      </c>
      <c r="U36" s="269" t="s">
        <v>1256</v>
      </c>
      <c r="V36" s="270">
        <v>1</v>
      </c>
      <c r="W36" s="271" t="s">
        <v>118</v>
      </c>
      <c r="X36" s="272"/>
      <c r="Y36" s="273"/>
      <c r="Z36" s="274" t="s">
        <v>1257</v>
      </c>
      <c r="AA36" s="258" t="b">
        <f t="shared" si="2"/>
        <v>0</v>
      </c>
      <c r="AB36" s="273" t="s">
        <v>16273</v>
      </c>
      <c r="AC36" s="297"/>
      <c r="AD36" s="511" t="s">
        <v>1259</v>
      </c>
      <c r="AE36" s="275" t="s">
        <v>16274</v>
      </c>
      <c r="AF36" s="267" t="str">
        <f t="shared" ca="1" si="0"/>
        <v>52años7meses</v>
      </c>
      <c r="AG36" s="276">
        <v>935297114</v>
      </c>
      <c r="AH36" s="273" t="s">
        <v>16275</v>
      </c>
    </row>
    <row r="37" spans="2:35" ht="17.100000000000001" customHeight="1">
      <c r="B37" s="273" t="str">
        <f t="shared" si="1"/>
        <v>O05385893</v>
      </c>
      <c r="C37" s="282">
        <v>1</v>
      </c>
      <c r="D37" s="486" t="s">
        <v>16299</v>
      </c>
      <c r="E37" s="472" t="s">
        <v>16300</v>
      </c>
      <c r="F37" s="473">
        <v>27304</v>
      </c>
      <c r="G37" s="474" t="s">
        <v>1996</v>
      </c>
      <c r="H37" s="479" t="s">
        <v>113</v>
      </c>
      <c r="I37" s="479" t="s">
        <v>1339</v>
      </c>
      <c r="J37" s="475" t="s">
        <v>1276</v>
      </c>
      <c r="K37" s="476" t="s">
        <v>12562</v>
      </c>
      <c r="L37" s="477">
        <v>46190</v>
      </c>
      <c r="M37" s="484">
        <v>46219</v>
      </c>
      <c r="N37" s="479" t="s">
        <v>174</v>
      </c>
      <c r="O37" s="479" t="s">
        <v>16301</v>
      </c>
      <c r="P37" s="478" t="s">
        <v>138</v>
      </c>
      <c r="Q37" s="267"/>
      <c r="R37" s="284" t="s">
        <v>157</v>
      </c>
      <c r="S37" s="265"/>
      <c r="T37" s="265">
        <v>0</v>
      </c>
      <c r="U37" s="269" t="s">
        <v>1256</v>
      </c>
      <c r="V37" s="270">
        <v>1</v>
      </c>
      <c r="W37" s="271" t="s">
        <v>118</v>
      </c>
      <c r="X37" s="272"/>
      <c r="Y37" s="273"/>
      <c r="Z37" s="274" t="s">
        <v>1257</v>
      </c>
      <c r="AA37" s="258" t="b">
        <f t="shared" si="2"/>
        <v>0</v>
      </c>
      <c r="AB37" s="258" t="s">
        <v>16302</v>
      </c>
      <c r="AC37" s="297"/>
      <c r="AD37" s="511" t="s">
        <v>2101</v>
      </c>
      <c r="AE37" s="275" t="s">
        <v>16303</v>
      </c>
      <c r="AF37" s="267" t="str">
        <f t="shared" ca="1" si="0"/>
        <v>51años10meses</v>
      </c>
      <c r="AG37" s="276">
        <v>971387142</v>
      </c>
      <c r="AH37" s="401" t="s">
        <v>16304</v>
      </c>
    </row>
    <row r="38" spans="2:35" ht="17.100000000000001" customHeight="1">
      <c r="B38" s="258" t="str">
        <f t="shared" si="1"/>
        <v>O05645862</v>
      </c>
      <c r="C38" s="257" t="s">
        <v>117</v>
      </c>
      <c r="D38" s="486" t="s">
        <v>12560</v>
      </c>
      <c r="E38" s="480" t="s">
        <v>12561</v>
      </c>
      <c r="F38" s="473">
        <v>27760</v>
      </c>
      <c r="G38" s="481" t="s">
        <v>1291</v>
      </c>
      <c r="H38" s="475" t="s">
        <v>113</v>
      </c>
      <c r="I38" s="479" t="s">
        <v>8348</v>
      </c>
      <c r="J38" s="475" t="s">
        <v>1276</v>
      </c>
      <c r="K38" s="476" t="s">
        <v>8566</v>
      </c>
      <c r="L38" s="473">
        <v>46237</v>
      </c>
      <c r="M38" s="484" t="s">
        <v>1269</v>
      </c>
      <c r="N38" s="479" t="s">
        <v>128</v>
      </c>
      <c r="O38" s="475" t="s">
        <v>12563</v>
      </c>
      <c r="P38" s="478" t="s">
        <v>138</v>
      </c>
      <c r="Q38" s="267"/>
      <c r="R38" s="284" t="s">
        <v>157</v>
      </c>
      <c r="S38" s="265"/>
      <c r="T38" s="265">
        <v>0</v>
      </c>
      <c r="U38" s="269" t="s">
        <v>1256</v>
      </c>
      <c r="V38" s="270">
        <v>1</v>
      </c>
      <c r="W38" s="271" t="s">
        <v>118</v>
      </c>
      <c r="X38" s="272"/>
      <c r="Y38" s="258"/>
      <c r="Z38" s="274" t="s">
        <v>1257</v>
      </c>
      <c r="AA38" s="258" t="b">
        <f t="shared" si="2"/>
        <v>0</v>
      </c>
      <c r="AB38" s="273" t="s">
        <v>12564</v>
      </c>
      <c r="AC38" s="297"/>
      <c r="AD38" s="511" t="s">
        <v>1259</v>
      </c>
      <c r="AE38" s="281" t="s">
        <v>12565</v>
      </c>
      <c r="AF38" s="267" t="str">
        <f t="shared" ca="1" si="0"/>
        <v>50años7meses</v>
      </c>
      <c r="AG38" s="276">
        <v>950564594</v>
      </c>
      <c r="AH38" s="258" t="s">
        <v>12566</v>
      </c>
    </row>
    <row r="39" spans="2:35" ht="17.100000000000001" customHeight="1">
      <c r="B39" s="273" t="str">
        <f t="shared" si="1"/>
        <v>O05645962</v>
      </c>
      <c r="C39" s="257" t="s">
        <v>117</v>
      </c>
      <c r="D39" s="500" t="s">
        <v>13970</v>
      </c>
      <c r="E39" s="472" t="s">
        <v>13971</v>
      </c>
      <c r="F39" s="473">
        <v>28764</v>
      </c>
      <c r="G39" s="474" t="s">
        <v>1297</v>
      </c>
      <c r="H39" s="475" t="s">
        <v>113</v>
      </c>
      <c r="I39" s="475" t="s">
        <v>1339</v>
      </c>
      <c r="J39" s="475" t="s">
        <v>1276</v>
      </c>
      <c r="K39" s="476" t="s">
        <v>8700</v>
      </c>
      <c r="L39" s="477">
        <v>45885</v>
      </c>
      <c r="M39" s="477" t="s">
        <v>1269</v>
      </c>
      <c r="N39" s="475" t="s">
        <v>122</v>
      </c>
      <c r="O39" s="305"/>
      <c r="P39" s="266"/>
      <c r="Q39" s="273"/>
      <c r="R39" s="471" t="s">
        <v>1256</v>
      </c>
      <c r="S39" s="265"/>
      <c r="T39" s="506">
        <v>0</v>
      </c>
      <c r="U39" s="269" t="s">
        <v>1256</v>
      </c>
      <c r="V39" s="270">
        <v>1</v>
      </c>
      <c r="W39" s="271" t="s">
        <v>118</v>
      </c>
      <c r="X39" s="272"/>
      <c r="Y39" s="272"/>
      <c r="Z39" s="342" t="s">
        <v>1257</v>
      </c>
      <c r="AA39" s="258" t="b">
        <f t="shared" si="2"/>
        <v>0</v>
      </c>
      <c r="AB39" s="273" t="s">
        <v>13972</v>
      </c>
      <c r="AC39" s="297"/>
      <c r="AD39" s="511" t="s">
        <v>1259</v>
      </c>
      <c r="AE39" s="275" t="s">
        <v>13973</v>
      </c>
      <c r="AF39" s="267" t="str">
        <f t="shared" ca="1" si="0"/>
        <v>47años10meses</v>
      </c>
      <c r="AG39" s="276" t="s">
        <v>13974</v>
      </c>
      <c r="AH39" s="273" t="s">
        <v>13975</v>
      </c>
    </row>
    <row r="40" spans="2:35" ht="17.100000000000001" customHeight="1">
      <c r="B40" s="273" t="str">
        <f t="shared" si="1"/>
        <v>R06141122</v>
      </c>
      <c r="C40" s="305">
        <v>1</v>
      </c>
      <c r="D40" s="486" t="s">
        <v>12802</v>
      </c>
      <c r="E40" s="472" t="s">
        <v>12803</v>
      </c>
      <c r="F40" s="302">
        <v>24020</v>
      </c>
      <c r="G40" s="283" t="s">
        <v>3610</v>
      </c>
      <c r="H40" s="261" t="s">
        <v>4426</v>
      </c>
      <c r="I40" s="261" t="s">
        <v>12804</v>
      </c>
      <c r="J40" s="261" t="s">
        <v>1276</v>
      </c>
      <c r="K40" s="305" t="s">
        <v>12562</v>
      </c>
      <c r="L40" s="264">
        <v>45772</v>
      </c>
      <c r="M40" s="287" t="s">
        <v>1269</v>
      </c>
      <c r="N40" s="261" t="s">
        <v>114</v>
      </c>
      <c r="O40" s="305" t="s">
        <v>12805</v>
      </c>
      <c r="P40" s="266" t="s">
        <v>138</v>
      </c>
      <c r="Q40" s="273"/>
      <c r="R40" s="268" t="s">
        <v>157</v>
      </c>
      <c r="S40" s="265"/>
      <c r="T40" s="271">
        <v>0</v>
      </c>
      <c r="U40" s="269" t="s">
        <v>1256</v>
      </c>
      <c r="V40" s="270">
        <v>0</v>
      </c>
      <c r="W40" s="271" t="s">
        <v>118</v>
      </c>
      <c r="X40" s="279">
        <v>6000</v>
      </c>
      <c r="Y40" s="272"/>
      <c r="Z40" s="342" t="s">
        <v>1257</v>
      </c>
      <c r="AA40" s="258" t="b">
        <f t="shared" si="2"/>
        <v>0</v>
      </c>
      <c r="AB40" s="273" t="s">
        <v>12806</v>
      </c>
      <c r="AC40" s="297"/>
      <c r="AD40" s="300"/>
      <c r="AE40" s="281"/>
      <c r="AF40" s="267" t="str">
        <f t="shared" ca="1" si="0"/>
        <v>60años10meses</v>
      </c>
      <c r="AG40" s="276" t="s">
        <v>12807</v>
      </c>
      <c r="AH40" s="273" t="s">
        <v>12808</v>
      </c>
    </row>
    <row r="41" spans="2:35" ht="17.100000000000001" customHeight="1">
      <c r="B41" s="273" t="str">
        <f t="shared" si="1"/>
        <v>O10100892</v>
      </c>
      <c r="C41" s="305">
        <v>1</v>
      </c>
      <c r="D41" s="486" t="s">
        <v>13990</v>
      </c>
      <c r="E41" s="472" t="s">
        <v>13991</v>
      </c>
      <c r="F41" s="473">
        <v>27334</v>
      </c>
      <c r="G41" s="481" t="s">
        <v>1251</v>
      </c>
      <c r="H41" s="475" t="s">
        <v>4311</v>
      </c>
      <c r="I41" s="479" t="s">
        <v>6537</v>
      </c>
      <c r="J41" s="475" t="s">
        <v>1276</v>
      </c>
      <c r="K41" s="479" t="s">
        <v>8566</v>
      </c>
      <c r="L41" s="477">
        <v>45886</v>
      </c>
      <c r="M41" s="484" t="s">
        <v>1269</v>
      </c>
      <c r="N41" s="479" t="s">
        <v>128</v>
      </c>
      <c r="O41" s="475" t="s">
        <v>13992</v>
      </c>
      <c r="P41" s="478" t="s">
        <v>138</v>
      </c>
      <c r="Q41" s="267"/>
      <c r="R41" s="521" t="s">
        <v>117</v>
      </c>
      <c r="S41" s="265"/>
      <c r="T41" s="506">
        <v>0</v>
      </c>
      <c r="U41" s="269" t="s">
        <v>1256</v>
      </c>
      <c r="V41" s="270">
        <v>1</v>
      </c>
      <c r="W41" s="271" t="s">
        <v>118</v>
      </c>
      <c r="X41" s="272"/>
      <c r="Y41" s="258"/>
      <c r="Z41" s="274" t="s">
        <v>1257</v>
      </c>
      <c r="AA41" s="258" t="b">
        <f t="shared" si="2"/>
        <v>0</v>
      </c>
      <c r="AB41" s="273" t="s">
        <v>13993</v>
      </c>
      <c r="AC41" s="297"/>
      <c r="AD41" s="511" t="s">
        <v>1259</v>
      </c>
      <c r="AE41" s="275" t="s">
        <v>13994</v>
      </c>
      <c r="AF41" s="267" t="str">
        <f t="shared" ca="1" si="0"/>
        <v>51años9meses</v>
      </c>
      <c r="AG41" s="276">
        <v>963977569</v>
      </c>
      <c r="AH41" s="273" t="s">
        <v>13995</v>
      </c>
    </row>
    <row r="42" spans="2:35" ht="17.100000000000001" customHeight="1">
      <c r="B42" s="258" t="str">
        <f t="shared" si="1"/>
        <v>O10405231</v>
      </c>
      <c r="C42" s="257" t="s">
        <v>117</v>
      </c>
      <c r="D42" s="486" t="s">
        <v>14446</v>
      </c>
      <c r="E42" s="472" t="s">
        <v>14447</v>
      </c>
      <c r="F42" s="473">
        <v>26966</v>
      </c>
      <c r="G42" s="474" t="s">
        <v>1251</v>
      </c>
      <c r="H42" s="475" t="s">
        <v>113</v>
      </c>
      <c r="I42" s="475" t="s">
        <v>13047</v>
      </c>
      <c r="J42" s="475" t="s">
        <v>1276</v>
      </c>
      <c r="K42" s="476" t="s">
        <v>8566</v>
      </c>
      <c r="L42" s="477">
        <v>46133</v>
      </c>
      <c r="M42" s="477">
        <v>46217</v>
      </c>
      <c r="N42" s="622" t="s">
        <v>114</v>
      </c>
      <c r="O42" s="476" t="s">
        <v>14448</v>
      </c>
      <c r="P42" s="478" t="s">
        <v>138</v>
      </c>
      <c r="Q42" s="258"/>
      <c r="R42" s="268" t="s">
        <v>157</v>
      </c>
      <c r="S42" s="265"/>
      <c r="T42" s="506">
        <v>0</v>
      </c>
      <c r="U42" s="269" t="s">
        <v>1256</v>
      </c>
      <c r="V42" s="270">
        <v>1</v>
      </c>
      <c r="W42" s="271" t="s">
        <v>118</v>
      </c>
      <c r="X42" s="272"/>
      <c r="Y42" s="272"/>
      <c r="Z42" s="274" t="s">
        <v>1257</v>
      </c>
      <c r="AA42" s="258" t="b">
        <f t="shared" si="2"/>
        <v>0</v>
      </c>
      <c r="AB42" s="273" t="s">
        <v>14449</v>
      </c>
      <c r="AC42" s="297"/>
      <c r="AD42" s="511" t="s">
        <v>1259</v>
      </c>
      <c r="AE42" s="275" t="s">
        <v>14450</v>
      </c>
      <c r="AF42" s="267" t="str">
        <f t="shared" ca="1" si="0"/>
        <v>52años9meses</v>
      </c>
      <c r="AG42" s="276" t="s">
        <v>14451</v>
      </c>
      <c r="AH42" s="273" t="s">
        <v>14452</v>
      </c>
    </row>
    <row r="43" spans="2:35" ht="17.100000000000001" customHeight="1">
      <c r="B43" s="258" t="str">
        <f t="shared" si="1"/>
        <v>O10491191</v>
      </c>
      <c r="C43" s="257" t="s">
        <v>117</v>
      </c>
      <c r="D43" s="294" t="s">
        <v>18028</v>
      </c>
      <c r="E43" s="472" t="s">
        <v>18029</v>
      </c>
      <c r="F43" s="473">
        <v>24811</v>
      </c>
      <c r="G43" s="474" t="s">
        <v>1251</v>
      </c>
      <c r="H43" s="475" t="s">
        <v>125</v>
      </c>
      <c r="I43" s="475" t="s">
        <v>5699</v>
      </c>
      <c r="J43" s="475" t="s">
        <v>1253</v>
      </c>
      <c r="K43" s="476" t="s">
        <v>12562</v>
      </c>
      <c r="L43" s="473">
        <v>46183</v>
      </c>
      <c r="M43" s="484">
        <v>46219</v>
      </c>
      <c r="N43" s="475" t="s">
        <v>114</v>
      </c>
      <c r="O43" s="476" t="s">
        <v>18034</v>
      </c>
      <c r="P43" s="478" t="s">
        <v>138</v>
      </c>
      <c r="Q43" s="258"/>
      <c r="R43" s="268" t="s">
        <v>157</v>
      </c>
      <c r="S43" s="265"/>
      <c r="T43" s="271">
        <v>0</v>
      </c>
      <c r="U43" s="269" t="s">
        <v>1256</v>
      </c>
      <c r="V43" s="270">
        <v>1</v>
      </c>
      <c r="W43" s="271" t="s">
        <v>118</v>
      </c>
      <c r="X43" s="272"/>
      <c r="Y43" s="272"/>
      <c r="Z43" s="342" t="s">
        <v>1257</v>
      </c>
      <c r="AA43" s="258" t="b">
        <v>0</v>
      </c>
      <c r="AB43" s="273" t="s">
        <v>18818</v>
      </c>
      <c r="AC43" s="297"/>
      <c r="AD43" s="511" t="s">
        <v>1271</v>
      </c>
      <c r="AE43" s="275" t="s">
        <v>18046</v>
      </c>
      <c r="AF43" s="267" t="str">
        <f t="shared" ca="1" si="0"/>
        <v>58años8meses</v>
      </c>
      <c r="AG43" s="276" t="s">
        <v>18039</v>
      </c>
      <c r="AH43" s="273" t="s">
        <v>18040</v>
      </c>
      <c r="AI43" s="292" t="s">
        <v>1412</v>
      </c>
    </row>
    <row r="44" spans="2:35" ht="17.100000000000001" customHeight="1">
      <c r="B44" s="258" t="str">
        <f t="shared" si="1"/>
        <v>R16423697</v>
      </c>
      <c r="C44" s="257" t="s">
        <v>117</v>
      </c>
      <c r="D44" s="486" t="s">
        <v>12782</v>
      </c>
      <c r="E44" s="472" t="s">
        <v>12783</v>
      </c>
      <c r="F44" s="259">
        <v>23026</v>
      </c>
      <c r="G44" s="283" t="s">
        <v>7450</v>
      </c>
      <c r="H44" s="261" t="s">
        <v>4426</v>
      </c>
      <c r="I44" s="261" t="s">
        <v>12666</v>
      </c>
      <c r="J44" s="261" t="s">
        <v>9469</v>
      </c>
      <c r="K44" s="282" t="s">
        <v>12562</v>
      </c>
      <c r="L44" s="264">
        <v>45772</v>
      </c>
      <c r="M44" s="264" t="s">
        <v>1269</v>
      </c>
      <c r="N44" s="551" t="s">
        <v>174</v>
      </c>
      <c r="O44" s="305" t="s">
        <v>12784</v>
      </c>
      <c r="P44" s="266" t="s">
        <v>138</v>
      </c>
      <c r="Q44" s="273"/>
      <c r="R44" s="268" t="s">
        <v>157</v>
      </c>
      <c r="S44" s="265"/>
      <c r="T44" s="265">
        <v>0</v>
      </c>
      <c r="U44" s="269" t="s">
        <v>1256</v>
      </c>
      <c r="V44" s="270">
        <v>0</v>
      </c>
      <c r="W44" s="271" t="s">
        <v>118</v>
      </c>
      <c r="X44" s="279">
        <v>10000</v>
      </c>
      <c r="Y44" s="272"/>
      <c r="Z44" s="274" t="s">
        <v>1257</v>
      </c>
      <c r="AA44" s="258" t="b">
        <f t="shared" ref="AA44:AA55" si="3">COUNTIF($D$2:$D$3790,D44)&gt;1</f>
        <v>0</v>
      </c>
      <c r="AB44" s="273" t="s">
        <v>12785</v>
      </c>
      <c r="AC44" s="297"/>
      <c r="AD44" s="400" t="s">
        <v>1259</v>
      </c>
      <c r="AE44" s="275" t="s">
        <v>12786</v>
      </c>
      <c r="AF44" s="267" t="str">
        <f t="shared" ca="1" si="0"/>
        <v>63años7meses</v>
      </c>
      <c r="AG44" s="276" t="s">
        <v>12787</v>
      </c>
      <c r="AH44" s="399" t="s">
        <v>12788</v>
      </c>
    </row>
    <row r="45" spans="2:35" ht="17.100000000000001" customHeight="1">
      <c r="B45" s="313" t="str">
        <f t="shared" si="1"/>
        <v>O16484187</v>
      </c>
      <c r="C45" s="257" t="s">
        <v>117</v>
      </c>
      <c r="D45" s="486" t="s">
        <v>12706</v>
      </c>
      <c r="E45" s="258" t="s">
        <v>12707</v>
      </c>
      <c r="F45" s="259">
        <v>22337</v>
      </c>
      <c r="G45" s="283" t="s">
        <v>1251</v>
      </c>
      <c r="H45" s="261" t="s">
        <v>113</v>
      </c>
      <c r="I45" s="261" t="s">
        <v>1339</v>
      </c>
      <c r="J45" s="261" t="s">
        <v>9469</v>
      </c>
      <c r="K45" s="282" t="s">
        <v>1254</v>
      </c>
      <c r="L45" s="264">
        <v>45769</v>
      </c>
      <c r="M45" s="264">
        <v>46179</v>
      </c>
      <c r="N45" s="551" t="s">
        <v>122</v>
      </c>
      <c r="O45" s="282"/>
      <c r="P45" s="266"/>
      <c r="Q45" s="273"/>
      <c r="R45" s="268" t="s">
        <v>157</v>
      </c>
      <c r="S45" s="265"/>
      <c r="T45" s="506">
        <v>0</v>
      </c>
      <c r="U45" s="269" t="s">
        <v>1256</v>
      </c>
      <c r="V45" s="270">
        <v>1</v>
      </c>
      <c r="W45" s="265" t="s">
        <v>118</v>
      </c>
      <c r="X45" s="272"/>
      <c r="Y45" s="279"/>
      <c r="Z45" s="274" t="s">
        <v>1257</v>
      </c>
      <c r="AA45" s="258" t="b">
        <f t="shared" si="3"/>
        <v>0</v>
      </c>
      <c r="AB45" s="273" t="s">
        <v>12708</v>
      </c>
      <c r="AC45" s="297"/>
      <c r="AD45" s="400" t="s">
        <v>1271</v>
      </c>
      <c r="AE45" s="281" t="s">
        <v>12709</v>
      </c>
      <c r="AF45" s="267" t="str">
        <f t="shared" ca="1" si="0"/>
        <v>65años5meses</v>
      </c>
      <c r="AG45" s="276" t="s">
        <v>12710</v>
      </c>
      <c r="AH45" s="442" t="s">
        <v>12711</v>
      </c>
    </row>
    <row r="46" spans="2:35" ht="17.100000000000001" customHeight="1">
      <c r="B46" s="273" t="str">
        <f t="shared" si="1"/>
        <v>O16568233</v>
      </c>
      <c r="C46" s="257" t="s">
        <v>117</v>
      </c>
      <c r="D46" s="486" t="s">
        <v>15016</v>
      </c>
      <c r="E46" s="472" t="s">
        <v>15017</v>
      </c>
      <c r="F46" s="473">
        <v>21563</v>
      </c>
      <c r="G46" s="474" t="s">
        <v>1291</v>
      </c>
      <c r="H46" s="475" t="s">
        <v>113</v>
      </c>
      <c r="I46" s="475" t="s">
        <v>13047</v>
      </c>
      <c r="J46" s="475" t="s">
        <v>1276</v>
      </c>
      <c r="K46" s="476" t="s">
        <v>12562</v>
      </c>
      <c r="L46" s="473">
        <v>46183</v>
      </c>
      <c r="M46" s="484">
        <v>46219</v>
      </c>
      <c r="N46" s="622" t="s">
        <v>174</v>
      </c>
      <c r="O46" s="476" t="s">
        <v>15018</v>
      </c>
      <c r="P46" s="478" t="s">
        <v>138</v>
      </c>
      <c r="Q46" s="258"/>
      <c r="R46" s="268" t="s">
        <v>157</v>
      </c>
      <c r="S46" s="265"/>
      <c r="T46" s="271">
        <v>0</v>
      </c>
      <c r="U46" s="269" t="s">
        <v>1256</v>
      </c>
      <c r="V46" s="270">
        <v>1</v>
      </c>
      <c r="W46" s="271" t="s">
        <v>118</v>
      </c>
      <c r="X46" s="272"/>
      <c r="Y46" s="272"/>
      <c r="Z46" s="342" t="s">
        <v>1257</v>
      </c>
      <c r="AA46" s="273" t="b">
        <f t="shared" si="3"/>
        <v>0</v>
      </c>
      <c r="AB46" s="273" t="s">
        <v>15019</v>
      </c>
      <c r="AC46" s="297"/>
      <c r="AD46" s="511" t="s">
        <v>14995</v>
      </c>
      <c r="AE46" s="275" t="s">
        <v>15020</v>
      </c>
      <c r="AF46" s="267" t="str">
        <f t="shared" ca="1" si="0"/>
        <v>67años7meses</v>
      </c>
      <c r="AG46" s="276">
        <v>979604173</v>
      </c>
      <c r="AH46" s="273" t="s">
        <v>15021</v>
      </c>
    </row>
    <row r="47" spans="2:35" ht="17.100000000000001" customHeight="1">
      <c r="B47" s="258" t="str">
        <f t="shared" si="1"/>
        <v>P16658520</v>
      </c>
      <c r="C47" s="282">
        <v>1</v>
      </c>
      <c r="D47" s="500" t="s">
        <v>14220</v>
      </c>
      <c r="E47" s="258" t="s">
        <v>14221</v>
      </c>
      <c r="F47" s="259">
        <v>24681</v>
      </c>
      <c r="G47" s="283" t="s">
        <v>1251</v>
      </c>
      <c r="H47" s="261" t="s">
        <v>137</v>
      </c>
      <c r="I47" s="261" t="s">
        <v>1252</v>
      </c>
      <c r="J47" s="261" t="s">
        <v>1276</v>
      </c>
      <c r="K47" s="282" t="s">
        <v>1254</v>
      </c>
      <c r="L47" s="264">
        <v>46168</v>
      </c>
      <c r="M47" s="264">
        <v>46179</v>
      </c>
      <c r="N47" s="551" t="s">
        <v>128</v>
      </c>
      <c r="O47" s="282" t="s">
        <v>14222</v>
      </c>
      <c r="P47" s="266" t="s">
        <v>138</v>
      </c>
      <c r="Q47" s="258"/>
      <c r="R47" s="268" t="s">
        <v>157</v>
      </c>
      <c r="S47" s="265"/>
      <c r="T47" s="506">
        <v>0</v>
      </c>
      <c r="U47" s="269" t="s">
        <v>1256</v>
      </c>
      <c r="V47" s="270">
        <v>1</v>
      </c>
      <c r="W47" s="271" t="s">
        <v>118</v>
      </c>
      <c r="X47" s="272"/>
      <c r="Y47" s="272"/>
      <c r="Z47" s="274" t="s">
        <v>1257</v>
      </c>
      <c r="AA47" s="258" t="b">
        <f t="shared" si="3"/>
        <v>0</v>
      </c>
      <c r="AB47" s="273" t="s">
        <v>14223</v>
      </c>
      <c r="AC47" s="297"/>
      <c r="AD47" s="400" t="s">
        <v>1259</v>
      </c>
      <c r="AE47" s="275" t="s">
        <v>14224</v>
      </c>
      <c r="AF47" s="267" t="str">
        <f t="shared" ca="1" si="0"/>
        <v>59años0meses</v>
      </c>
      <c r="AG47" s="276" t="s">
        <v>14225</v>
      </c>
      <c r="AH47" s="273" t="s">
        <v>14226</v>
      </c>
    </row>
    <row r="48" spans="2:35" ht="17.100000000000001" customHeight="1">
      <c r="B48" s="273" t="str">
        <f t="shared" ref="B48:B57" si="4">MID(H48,1,1)&amp;D48</f>
        <v>P16669135</v>
      </c>
      <c r="C48" s="282">
        <v>1</v>
      </c>
      <c r="D48" s="500" t="s">
        <v>14105</v>
      </c>
      <c r="E48" s="258" t="s">
        <v>14106</v>
      </c>
      <c r="F48" s="259">
        <v>24492</v>
      </c>
      <c r="G48" s="283" t="s">
        <v>1251</v>
      </c>
      <c r="H48" s="261" t="s">
        <v>137</v>
      </c>
      <c r="I48" s="261" t="s">
        <v>3227</v>
      </c>
      <c r="J48" s="261" t="s">
        <v>1276</v>
      </c>
      <c r="K48" s="282" t="s">
        <v>1254</v>
      </c>
      <c r="L48" s="264">
        <v>46104</v>
      </c>
      <c r="M48" s="264">
        <v>46189</v>
      </c>
      <c r="N48" s="551" t="s">
        <v>114</v>
      </c>
      <c r="O48" s="282" t="s">
        <v>14107</v>
      </c>
      <c r="P48" s="266" t="s">
        <v>138</v>
      </c>
      <c r="Q48" s="258"/>
      <c r="R48" s="268" t="s">
        <v>157</v>
      </c>
      <c r="S48" s="265"/>
      <c r="T48" s="506">
        <v>0</v>
      </c>
      <c r="U48" s="269" t="s">
        <v>1256</v>
      </c>
      <c r="V48" s="270">
        <v>1</v>
      </c>
      <c r="W48" s="271" t="s">
        <v>118</v>
      </c>
      <c r="X48" s="272"/>
      <c r="Y48" s="272"/>
      <c r="Z48" s="342"/>
      <c r="AA48" s="258" t="b">
        <f t="shared" si="3"/>
        <v>0</v>
      </c>
      <c r="AB48" s="273" t="s">
        <v>14108</v>
      </c>
      <c r="AC48" s="297"/>
      <c r="AD48" s="400" t="s">
        <v>1259</v>
      </c>
      <c r="AE48" s="304" t="s">
        <v>14109</v>
      </c>
      <c r="AF48" s="267" t="str">
        <f t="shared" ca="1" si="0"/>
        <v>59años7meses</v>
      </c>
      <c r="AG48" s="276" t="s">
        <v>14110</v>
      </c>
      <c r="AH48" s="273" t="s">
        <v>14111</v>
      </c>
    </row>
    <row r="49" spans="2:36" ht="17.100000000000001" customHeight="1">
      <c r="B49" s="258" t="str">
        <f t="shared" si="4"/>
        <v>O16676771</v>
      </c>
      <c r="C49" s="282">
        <v>1</v>
      </c>
      <c r="D49" s="486" t="s">
        <v>12948</v>
      </c>
      <c r="E49" s="258" t="s">
        <v>12949</v>
      </c>
      <c r="F49" s="259">
        <v>25064</v>
      </c>
      <c r="G49" s="283" t="s">
        <v>1251</v>
      </c>
      <c r="H49" s="261" t="s">
        <v>113</v>
      </c>
      <c r="I49" s="261" t="s">
        <v>1876</v>
      </c>
      <c r="J49" s="261" t="s">
        <v>1276</v>
      </c>
      <c r="K49" s="282" t="s">
        <v>1254</v>
      </c>
      <c r="L49" s="264">
        <v>46084</v>
      </c>
      <c r="M49" s="489">
        <v>46179</v>
      </c>
      <c r="N49" s="551" t="s">
        <v>114</v>
      </c>
      <c r="O49" s="282" t="s">
        <v>12950</v>
      </c>
      <c r="P49" s="266" t="s">
        <v>138</v>
      </c>
      <c r="Q49" s="273"/>
      <c r="R49" s="268" t="s">
        <v>157</v>
      </c>
      <c r="S49" s="265"/>
      <c r="T49" s="506">
        <v>0</v>
      </c>
      <c r="U49" s="269" t="s">
        <v>1256</v>
      </c>
      <c r="V49" s="270">
        <v>1</v>
      </c>
      <c r="W49" s="271" t="s">
        <v>118</v>
      </c>
      <c r="X49" s="272"/>
      <c r="Y49" s="279"/>
      <c r="Z49" s="342" t="s">
        <v>1257</v>
      </c>
      <c r="AA49" s="258" t="b">
        <f t="shared" si="3"/>
        <v>0</v>
      </c>
      <c r="AB49" s="273" t="s">
        <v>12951</v>
      </c>
      <c r="AC49" s="297"/>
      <c r="AD49" s="511" t="s">
        <v>1271</v>
      </c>
      <c r="AE49" s="275" t="s">
        <v>18083</v>
      </c>
      <c r="AF49" s="267" t="str">
        <f t="shared" ca="1" si="0"/>
        <v>58años0meses</v>
      </c>
      <c r="AG49" s="276">
        <v>925924686</v>
      </c>
      <c r="AH49" s="273" t="s">
        <v>12952</v>
      </c>
    </row>
    <row r="50" spans="2:36" ht="17.100000000000001" customHeight="1">
      <c r="B50" s="258" t="str">
        <f t="shared" si="4"/>
        <v>O16683661</v>
      </c>
      <c r="C50" s="257" t="s">
        <v>117</v>
      </c>
      <c r="D50" s="486" t="s">
        <v>13067</v>
      </c>
      <c r="E50" s="258" t="s">
        <v>13068</v>
      </c>
      <c r="F50" s="259">
        <v>24337</v>
      </c>
      <c r="G50" s="283" t="s">
        <v>1251</v>
      </c>
      <c r="H50" s="261" t="s">
        <v>113</v>
      </c>
      <c r="I50" s="261" t="s">
        <v>8763</v>
      </c>
      <c r="J50" s="261" t="s">
        <v>1253</v>
      </c>
      <c r="K50" s="282" t="s">
        <v>1254</v>
      </c>
      <c r="L50" s="264">
        <v>45789</v>
      </c>
      <c r="M50" s="489">
        <v>46191</v>
      </c>
      <c r="N50" s="261" t="s">
        <v>114</v>
      </c>
      <c r="O50" s="282" t="s">
        <v>13069</v>
      </c>
      <c r="P50" s="266" t="s">
        <v>138</v>
      </c>
      <c r="Q50" s="273"/>
      <c r="R50" s="268" t="s">
        <v>157</v>
      </c>
      <c r="S50" s="265"/>
      <c r="T50" s="271">
        <v>0</v>
      </c>
      <c r="U50" s="269" t="s">
        <v>1256</v>
      </c>
      <c r="V50" s="270">
        <v>1</v>
      </c>
      <c r="W50" s="271" t="s">
        <v>118</v>
      </c>
      <c r="X50" s="272"/>
      <c r="Y50" s="272"/>
      <c r="Z50" s="342" t="s">
        <v>1257</v>
      </c>
      <c r="AA50" s="258" t="b">
        <f t="shared" si="3"/>
        <v>0</v>
      </c>
      <c r="AB50" s="273" t="s">
        <v>13070</v>
      </c>
      <c r="AC50" s="297"/>
      <c r="AD50" s="400" t="s">
        <v>1271</v>
      </c>
      <c r="AE50" s="275" t="s">
        <v>13071</v>
      </c>
      <c r="AF50" s="267" t="str">
        <f t="shared" ca="1" si="0"/>
        <v>60años0meses</v>
      </c>
      <c r="AG50" s="276" t="s">
        <v>13072</v>
      </c>
      <c r="AH50" s="273" t="s">
        <v>13073</v>
      </c>
    </row>
    <row r="51" spans="2:36" ht="17.100000000000001" customHeight="1">
      <c r="B51" s="258" t="str">
        <f t="shared" si="4"/>
        <v>P16713390</v>
      </c>
      <c r="C51" s="257" t="s">
        <v>117</v>
      </c>
      <c r="D51" s="486" t="s">
        <v>13157</v>
      </c>
      <c r="E51" s="258" t="s">
        <v>13158</v>
      </c>
      <c r="F51" s="259">
        <v>26848</v>
      </c>
      <c r="G51" s="283" t="s">
        <v>1251</v>
      </c>
      <c r="H51" s="261" t="s">
        <v>137</v>
      </c>
      <c r="I51" s="261" t="s">
        <v>1252</v>
      </c>
      <c r="J51" s="261" t="s">
        <v>1276</v>
      </c>
      <c r="K51" s="282" t="s">
        <v>1254</v>
      </c>
      <c r="L51" s="264">
        <v>45805</v>
      </c>
      <c r="M51" s="264">
        <v>46179</v>
      </c>
      <c r="N51" s="261" t="s">
        <v>122</v>
      </c>
      <c r="O51" s="282"/>
      <c r="P51" s="266"/>
      <c r="Q51" s="273"/>
      <c r="R51" s="268" t="s">
        <v>157</v>
      </c>
      <c r="S51" s="265"/>
      <c r="T51" s="506">
        <v>0</v>
      </c>
      <c r="U51" s="269" t="s">
        <v>1256</v>
      </c>
      <c r="V51" s="270">
        <v>1</v>
      </c>
      <c r="W51" s="271" t="s">
        <v>118</v>
      </c>
      <c r="X51" s="272"/>
      <c r="Y51" s="272"/>
      <c r="Z51" s="342" t="s">
        <v>1257</v>
      </c>
      <c r="AA51" s="258" t="b">
        <f t="shared" si="3"/>
        <v>0</v>
      </c>
      <c r="AB51" s="273" t="s">
        <v>13159</v>
      </c>
      <c r="AC51" s="297"/>
      <c r="AD51" s="511" t="s">
        <v>1259</v>
      </c>
      <c r="AE51" s="275" t="s">
        <v>13160</v>
      </c>
      <c r="AF51" s="267" t="str">
        <f t="shared" ca="1" si="0"/>
        <v>53años1meses</v>
      </c>
      <c r="AG51" s="276">
        <v>971121265</v>
      </c>
      <c r="AH51" s="273" t="s">
        <v>13161</v>
      </c>
      <c r="AJ51" s="554" t="str">
        <f ca="1">IF($D51&lt;&gt;"",DATEDIF(L51,TODAY(),"y")&amp;"años"&amp;DATEDIF(L51,TODAY(),"ym")&amp;"meses"&amp;DATEDIF(L51,TODAY(),"md")&amp;"dias","")</f>
        <v>1años2meses24dias</v>
      </c>
    </row>
    <row r="52" spans="2:36" ht="17.100000000000001" customHeight="1">
      <c r="B52" s="258" t="str">
        <f t="shared" si="4"/>
        <v>R16717144</v>
      </c>
      <c r="C52" s="257" t="s">
        <v>117</v>
      </c>
      <c r="D52" s="486" t="s">
        <v>12719</v>
      </c>
      <c r="E52" s="258" t="s">
        <v>12720</v>
      </c>
      <c r="F52" s="302">
        <v>27105</v>
      </c>
      <c r="G52" s="283" t="s">
        <v>1251</v>
      </c>
      <c r="H52" s="261" t="s">
        <v>4426</v>
      </c>
      <c r="I52" s="261" t="s">
        <v>1275</v>
      </c>
      <c r="J52" s="261" t="s">
        <v>1276</v>
      </c>
      <c r="K52" s="305" t="s">
        <v>1254</v>
      </c>
      <c r="L52" s="287">
        <v>45770</v>
      </c>
      <c r="M52" s="287">
        <v>46189</v>
      </c>
      <c r="N52" s="551" t="s">
        <v>122</v>
      </c>
      <c r="O52" s="305"/>
      <c r="P52" s="266"/>
      <c r="Q52" s="273"/>
      <c r="R52" s="268" t="s">
        <v>157</v>
      </c>
      <c r="S52" s="265"/>
      <c r="T52" s="506">
        <v>0</v>
      </c>
      <c r="U52" s="269" t="s">
        <v>1256</v>
      </c>
      <c r="V52" s="270">
        <v>0</v>
      </c>
      <c r="W52" s="271" t="s">
        <v>118</v>
      </c>
      <c r="X52" s="272">
        <v>2000</v>
      </c>
      <c r="Y52" s="272"/>
      <c r="Z52" s="342" t="s">
        <v>1257</v>
      </c>
      <c r="AA52" s="258" t="b">
        <f t="shared" si="3"/>
        <v>0</v>
      </c>
      <c r="AB52" s="273" t="s">
        <v>12721</v>
      </c>
      <c r="AC52" s="297"/>
      <c r="AD52" s="511" t="s">
        <v>1259</v>
      </c>
      <c r="AE52" s="275" t="s">
        <v>12722</v>
      </c>
      <c r="AF52" s="267" t="str">
        <f t="shared" ca="1" si="0"/>
        <v>52años5meses</v>
      </c>
      <c r="AG52" s="276" t="s">
        <v>12723</v>
      </c>
      <c r="AH52" s="273" t="s">
        <v>12724</v>
      </c>
    </row>
    <row r="53" spans="2:36" ht="17.100000000000001" customHeight="1">
      <c r="B53" s="258" t="str">
        <f t="shared" si="4"/>
        <v>O16718547</v>
      </c>
      <c r="C53" s="257" t="s">
        <v>117</v>
      </c>
      <c r="D53" s="500" t="s">
        <v>16465</v>
      </c>
      <c r="E53" s="258" t="s">
        <v>16466</v>
      </c>
      <c r="F53" s="259">
        <v>26675</v>
      </c>
      <c r="G53" s="283" t="s">
        <v>1251</v>
      </c>
      <c r="H53" s="261" t="s">
        <v>113</v>
      </c>
      <c r="I53" s="261" t="s">
        <v>5699</v>
      </c>
      <c r="J53" s="261" t="s">
        <v>1276</v>
      </c>
      <c r="K53" s="282" t="s">
        <v>1254</v>
      </c>
      <c r="L53" s="264">
        <v>46125</v>
      </c>
      <c r="M53" s="264">
        <v>46177</v>
      </c>
      <c r="N53" s="551" t="s">
        <v>114</v>
      </c>
      <c r="O53" s="282" t="s">
        <v>16467</v>
      </c>
      <c r="P53" s="266" t="s">
        <v>138</v>
      </c>
      <c r="Q53" s="273"/>
      <c r="R53" s="268" t="s">
        <v>157</v>
      </c>
      <c r="S53" s="265"/>
      <c r="T53" s="271">
        <v>0</v>
      </c>
      <c r="U53" s="269" t="s">
        <v>1256</v>
      </c>
      <c r="V53" s="270">
        <v>1</v>
      </c>
      <c r="W53" s="271" t="s">
        <v>118</v>
      </c>
      <c r="X53" s="272"/>
      <c r="Y53" s="279"/>
      <c r="Z53" s="342" t="s">
        <v>1257</v>
      </c>
      <c r="AA53" s="258" t="b">
        <f t="shared" si="3"/>
        <v>0</v>
      </c>
      <c r="AB53" s="273" t="s">
        <v>16468</v>
      </c>
      <c r="AC53" s="297"/>
      <c r="AD53" s="511" t="s">
        <v>1259</v>
      </c>
      <c r="AE53" s="275" t="s">
        <v>16469</v>
      </c>
      <c r="AF53" s="267" t="str">
        <f t="shared" ca="1" si="0"/>
        <v>53años7meses</v>
      </c>
      <c r="AG53" s="276" t="s">
        <v>16470</v>
      </c>
      <c r="AH53" s="273" t="s">
        <v>16471</v>
      </c>
    </row>
    <row r="54" spans="2:36" ht="17.100000000000001" customHeight="1">
      <c r="B54" s="258" t="str">
        <f t="shared" si="4"/>
        <v>P16730166</v>
      </c>
      <c r="C54" s="257" t="s">
        <v>117</v>
      </c>
      <c r="D54" s="486" t="s">
        <v>13506</v>
      </c>
      <c r="E54" s="258" t="s">
        <v>13507</v>
      </c>
      <c r="F54" s="259">
        <v>27538</v>
      </c>
      <c r="G54" s="258" t="s">
        <v>1251</v>
      </c>
      <c r="H54" s="263" t="s">
        <v>137</v>
      </c>
      <c r="I54" s="261" t="s">
        <v>1252</v>
      </c>
      <c r="J54" s="261" t="s">
        <v>1276</v>
      </c>
      <c r="K54" s="282" t="s">
        <v>1254</v>
      </c>
      <c r="L54" s="264">
        <v>46083</v>
      </c>
      <c r="M54" s="264">
        <v>46179</v>
      </c>
      <c r="N54" s="551" t="s">
        <v>114</v>
      </c>
      <c r="O54" s="282" t="s">
        <v>13508</v>
      </c>
      <c r="P54" s="266" t="s">
        <v>138</v>
      </c>
      <c r="Q54" s="258"/>
      <c r="R54" s="268" t="s">
        <v>157</v>
      </c>
      <c r="S54" s="265"/>
      <c r="T54" s="506">
        <v>0</v>
      </c>
      <c r="U54" s="269" t="s">
        <v>1256</v>
      </c>
      <c r="V54" s="270">
        <v>1</v>
      </c>
      <c r="W54" s="271" t="s">
        <v>118</v>
      </c>
      <c r="X54" s="272"/>
      <c r="Y54" s="272"/>
      <c r="Z54" s="342" t="s">
        <v>1257</v>
      </c>
      <c r="AA54" s="258" t="b">
        <f t="shared" si="3"/>
        <v>0</v>
      </c>
      <c r="AB54" s="273" t="s">
        <v>13509</v>
      </c>
      <c r="AC54" s="297"/>
      <c r="AD54" s="511" t="s">
        <v>1259</v>
      </c>
      <c r="AE54" s="303">
        <v>30508202324063</v>
      </c>
      <c r="AF54" s="267" t="str">
        <f t="shared" ca="1" si="0"/>
        <v>51años2meses</v>
      </c>
      <c r="AG54" s="276" t="s">
        <v>13510</v>
      </c>
      <c r="AH54" s="273" t="s">
        <v>13511</v>
      </c>
    </row>
    <row r="55" spans="2:36" ht="17.100000000000001" customHeight="1">
      <c r="B55" s="258" t="str">
        <f t="shared" si="4"/>
        <v>P16764579</v>
      </c>
      <c r="C55" s="257" t="s">
        <v>117</v>
      </c>
      <c r="D55" s="486" t="s">
        <v>12965</v>
      </c>
      <c r="E55" s="472" t="s">
        <v>12966</v>
      </c>
      <c r="F55" s="473">
        <v>27824</v>
      </c>
      <c r="G55" s="474" t="s">
        <v>1251</v>
      </c>
      <c r="H55" s="475" t="s">
        <v>137</v>
      </c>
      <c r="I55" s="475" t="s">
        <v>1252</v>
      </c>
      <c r="J55" s="475" t="s">
        <v>1253</v>
      </c>
      <c r="K55" s="476" t="s">
        <v>1254</v>
      </c>
      <c r="L55" s="477">
        <v>45783</v>
      </c>
      <c r="M55" s="477" t="s">
        <v>1269</v>
      </c>
      <c r="N55" s="622" t="s">
        <v>128</v>
      </c>
      <c r="O55" s="476" t="s">
        <v>12967</v>
      </c>
      <c r="P55" s="478" t="s">
        <v>138</v>
      </c>
      <c r="Q55" s="273"/>
      <c r="R55" s="268" t="s">
        <v>157</v>
      </c>
      <c r="S55" s="265"/>
      <c r="T55" s="506">
        <v>0</v>
      </c>
      <c r="U55" s="269" t="s">
        <v>1256</v>
      </c>
      <c r="V55" s="270">
        <v>1</v>
      </c>
      <c r="W55" s="271" t="s">
        <v>118</v>
      </c>
      <c r="X55" s="272"/>
      <c r="Y55" s="272"/>
      <c r="Z55" s="342" t="s">
        <v>1257</v>
      </c>
      <c r="AA55" s="258" t="b">
        <f t="shared" si="3"/>
        <v>0</v>
      </c>
      <c r="AB55" s="273" t="s">
        <v>12968</v>
      </c>
      <c r="AC55" s="297"/>
      <c r="AD55" s="511" t="s">
        <v>1259</v>
      </c>
      <c r="AE55" s="303" t="s">
        <v>12969</v>
      </c>
      <c r="AF55" s="267" t="str">
        <f t="shared" ca="1" si="0"/>
        <v>50años5meses</v>
      </c>
      <c r="AG55" s="276" t="s">
        <v>12970</v>
      </c>
      <c r="AH55" s="273" t="s">
        <v>12971</v>
      </c>
    </row>
    <row r="56" spans="2:36" ht="17.100000000000001" customHeight="1">
      <c r="B56" s="258" t="str">
        <f t="shared" si="4"/>
        <v>O16777649</v>
      </c>
      <c r="C56" s="257" t="s">
        <v>117</v>
      </c>
      <c r="D56" s="294" t="s">
        <v>17840</v>
      </c>
      <c r="E56" s="472" t="s">
        <v>17841</v>
      </c>
      <c r="F56" s="473">
        <v>26690</v>
      </c>
      <c r="G56" s="474" t="s">
        <v>1251</v>
      </c>
      <c r="H56" s="475" t="s">
        <v>113</v>
      </c>
      <c r="I56" s="475" t="s">
        <v>1339</v>
      </c>
      <c r="J56" s="475" t="s">
        <v>1276</v>
      </c>
      <c r="K56" s="476" t="s">
        <v>12562</v>
      </c>
      <c r="L56" s="473">
        <v>46183</v>
      </c>
      <c r="M56" s="484">
        <v>46219</v>
      </c>
      <c r="N56" s="475" t="s">
        <v>122</v>
      </c>
      <c r="O56" s="282"/>
      <c r="P56" s="266"/>
      <c r="Q56" s="258"/>
      <c r="R56" s="268" t="s">
        <v>157</v>
      </c>
      <c r="S56" s="265"/>
      <c r="T56" s="271">
        <v>0</v>
      </c>
      <c r="U56" s="269" t="s">
        <v>1256</v>
      </c>
      <c r="V56" s="270">
        <v>1</v>
      </c>
      <c r="W56" s="271" t="s">
        <v>118</v>
      </c>
      <c r="X56" s="272"/>
      <c r="Y56" s="272"/>
      <c r="Z56" s="342" t="s">
        <v>1257</v>
      </c>
      <c r="AA56" s="258" t="b">
        <v>0</v>
      </c>
      <c r="AB56" s="273" t="s">
        <v>17930</v>
      </c>
      <c r="AC56" s="297"/>
      <c r="AD56" s="511" t="s">
        <v>1259</v>
      </c>
      <c r="AE56" s="275" t="s">
        <v>17857</v>
      </c>
      <c r="AF56" s="267" t="str">
        <f t="shared" ca="1" si="0"/>
        <v>53años6meses</v>
      </c>
      <c r="AG56" s="276" t="s">
        <v>17850</v>
      </c>
      <c r="AH56" s="273" t="s">
        <v>17851</v>
      </c>
    </row>
    <row r="57" spans="2:36" ht="17.100000000000001" customHeight="1">
      <c r="B57" s="273" t="str">
        <f t="shared" si="4"/>
        <v>P16778072</v>
      </c>
      <c r="C57" s="257" t="s">
        <v>117</v>
      </c>
      <c r="D57" s="486" t="s">
        <v>12616</v>
      </c>
      <c r="E57" s="258" t="s">
        <v>12617</v>
      </c>
      <c r="F57" s="259">
        <v>28026</v>
      </c>
      <c r="G57" s="283" t="s">
        <v>1251</v>
      </c>
      <c r="H57" s="261" t="s">
        <v>137</v>
      </c>
      <c r="I57" s="261" t="s">
        <v>1252</v>
      </c>
      <c r="J57" s="261" t="s">
        <v>9469</v>
      </c>
      <c r="K57" s="282" t="s">
        <v>1254</v>
      </c>
      <c r="L57" s="264">
        <v>45761</v>
      </c>
      <c r="M57" s="264">
        <v>46179</v>
      </c>
      <c r="N57" s="551" t="s">
        <v>128</v>
      </c>
      <c r="O57" s="282" t="s">
        <v>12618</v>
      </c>
      <c r="P57" s="266" t="s">
        <v>138</v>
      </c>
      <c r="Q57" s="273"/>
      <c r="R57" s="268" t="s">
        <v>157</v>
      </c>
      <c r="S57" s="265"/>
      <c r="T57" s="506">
        <v>0</v>
      </c>
      <c r="U57" s="269" t="s">
        <v>1256</v>
      </c>
      <c r="V57" s="270">
        <v>1</v>
      </c>
      <c r="W57" s="265" t="s">
        <v>118</v>
      </c>
      <c r="X57" s="279"/>
      <c r="Y57" s="279"/>
      <c r="Z57" s="274" t="s">
        <v>1257</v>
      </c>
      <c r="AA57" s="258" t="b">
        <f>COUNTIF($D$2:$D$3790,D57)&gt;1</f>
        <v>0</v>
      </c>
      <c r="AB57" s="273" t="s">
        <v>12619</v>
      </c>
      <c r="AC57" s="297"/>
      <c r="AD57" s="511" t="s">
        <v>1259</v>
      </c>
      <c r="AE57" s="329" t="s">
        <v>12620</v>
      </c>
      <c r="AF57" s="267" t="str">
        <f t="shared" ca="1" si="0"/>
        <v>49años10meses</v>
      </c>
      <c r="AG57" s="294" t="s">
        <v>12621</v>
      </c>
      <c r="AH57" s="258" t="s">
        <v>12622</v>
      </c>
    </row>
    <row r="58" spans="2:36" ht="17.100000000000001" customHeight="1">
      <c r="B58" s="258" t="str">
        <f t="shared" ref="B58:B93" si="5">MID(H58,1,1)&amp;D58</f>
        <v>O16789057</v>
      </c>
      <c r="C58" s="257" t="s">
        <v>117</v>
      </c>
      <c r="D58" s="294" t="s">
        <v>18203</v>
      </c>
      <c r="E58" s="258" t="s">
        <v>18204</v>
      </c>
      <c r="F58" s="259">
        <v>28387</v>
      </c>
      <c r="G58" s="283" t="s">
        <v>1251</v>
      </c>
      <c r="H58" s="261" t="s">
        <v>125</v>
      </c>
      <c r="I58" s="261" t="s">
        <v>5699</v>
      </c>
      <c r="J58" s="261" t="s">
        <v>1276</v>
      </c>
      <c r="K58" s="282" t="s">
        <v>12562</v>
      </c>
      <c r="L58" s="259">
        <v>46183</v>
      </c>
      <c r="M58" s="298">
        <v>46183</v>
      </c>
      <c r="N58" s="261" t="s">
        <v>128</v>
      </c>
      <c r="O58" s="282" t="s">
        <v>18214</v>
      </c>
      <c r="P58" s="266" t="s">
        <v>138</v>
      </c>
      <c r="Q58" s="258"/>
      <c r="R58" s="471" t="s">
        <v>117</v>
      </c>
      <c r="S58" s="265"/>
      <c r="T58" s="271">
        <v>0</v>
      </c>
      <c r="U58" s="269" t="s">
        <v>1256</v>
      </c>
      <c r="V58" s="270">
        <v>1</v>
      </c>
      <c r="W58" s="271" t="s">
        <v>118</v>
      </c>
      <c r="X58" s="272"/>
      <c r="Y58" s="272"/>
      <c r="Z58" s="342" t="s">
        <v>1257</v>
      </c>
      <c r="AA58" s="258" t="b">
        <v>0</v>
      </c>
      <c r="AB58" s="273" t="s">
        <v>18844</v>
      </c>
      <c r="AC58" s="297"/>
      <c r="AD58" s="511" t="s">
        <v>1259</v>
      </c>
      <c r="AE58" s="275" t="s">
        <v>18228</v>
      </c>
      <c r="AF58" s="267" t="str">
        <f t="shared" ca="1" si="0"/>
        <v>48años11meses</v>
      </c>
      <c r="AG58" s="276" t="s">
        <v>18219</v>
      </c>
      <c r="AH58" s="273" t="s">
        <v>18330</v>
      </c>
    </row>
    <row r="59" spans="2:36" ht="17.100000000000001" customHeight="1">
      <c r="B59" s="273" t="str">
        <f t="shared" si="5"/>
        <v>O16790081</v>
      </c>
      <c r="C59" s="257" t="s">
        <v>117</v>
      </c>
      <c r="D59" s="486" t="s">
        <v>12869</v>
      </c>
      <c r="E59" s="258" t="s">
        <v>12870</v>
      </c>
      <c r="F59" s="259">
        <v>23065</v>
      </c>
      <c r="G59" s="283" t="s">
        <v>1251</v>
      </c>
      <c r="H59" s="261" t="s">
        <v>125</v>
      </c>
      <c r="I59" s="261" t="s">
        <v>1876</v>
      </c>
      <c r="J59" s="261" t="s">
        <v>1276</v>
      </c>
      <c r="K59" s="282" t="s">
        <v>1254</v>
      </c>
      <c r="L59" s="264">
        <v>46090</v>
      </c>
      <c r="M59" s="264">
        <v>46179</v>
      </c>
      <c r="N59" s="261" t="s">
        <v>114</v>
      </c>
      <c r="O59" s="282" t="s">
        <v>12871</v>
      </c>
      <c r="P59" s="266" t="s">
        <v>138</v>
      </c>
      <c r="Q59" s="273"/>
      <c r="R59" s="268" t="s">
        <v>157</v>
      </c>
      <c r="S59" s="265"/>
      <c r="T59" s="506">
        <v>0</v>
      </c>
      <c r="U59" s="269" t="s">
        <v>1256</v>
      </c>
      <c r="V59" s="270">
        <v>1</v>
      </c>
      <c r="W59" s="271" t="s">
        <v>118</v>
      </c>
      <c r="X59" s="272"/>
      <c r="Y59" s="272"/>
      <c r="Z59" s="342" t="s">
        <v>1257</v>
      </c>
      <c r="AA59" s="258" t="b">
        <f>COUNTIF($D$2:$D$3790,D59)&gt;1</f>
        <v>0</v>
      </c>
      <c r="AB59" s="273" t="s">
        <v>12872</v>
      </c>
      <c r="AC59" s="297"/>
      <c r="AD59" s="400" t="s">
        <v>1271</v>
      </c>
      <c r="AE59" s="304" t="s">
        <v>18238</v>
      </c>
      <c r="AF59" s="267" t="str">
        <f t="shared" ca="1" si="0"/>
        <v>63años5meses</v>
      </c>
      <c r="AG59" s="276" t="s">
        <v>12873</v>
      </c>
      <c r="AH59" s="273" t="s">
        <v>12874</v>
      </c>
    </row>
    <row r="60" spans="2:36" ht="17.100000000000001" customHeight="1">
      <c r="B60" s="258" t="str">
        <f t="shared" si="5"/>
        <v>O17423652</v>
      </c>
      <c r="C60" s="257" t="s">
        <v>117</v>
      </c>
      <c r="D60" s="486" t="s">
        <v>15916</v>
      </c>
      <c r="E60" s="472" t="s">
        <v>15917</v>
      </c>
      <c r="F60" s="473">
        <v>23433</v>
      </c>
      <c r="G60" s="474" t="s">
        <v>1291</v>
      </c>
      <c r="H60" s="475" t="s">
        <v>113</v>
      </c>
      <c r="I60" s="475" t="s">
        <v>5699</v>
      </c>
      <c r="J60" s="475" t="s">
        <v>1276</v>
      </c>
      <c r="K60" s="476" t="s">
        <v>12562</v>
      </c>
      <c r="L60" s="473">
        <v>46183</v>
      </c>
      <c r="M60" s="477">
        <v>46219</v>
      </c>
      <c r="N60" s="475" t="s">
        <v>128</v>
      </c>
      <c r="O60" s="476" t="s">
        <v>15918</v>
      </c>
      <c r="P60" s="478" t="s">
        <v>138</v>
      </c>
      <c r="Q60" s="273"/>
      <c r="R60" s="268" t="s">
        <v>157</v>
      </c>
      <c r="S60" s="265"/>
      <c r="T60" s="271">
        <v>0</v>
      </c>
      <c r="U60" s="269" t="s">
        <v>1256</v>
      </c>
      <c r="V60" s="270">
        <v>1</v>
      </c>
      <c r="W60" s="271" t="s">
        <v>118</v>
      </c>
      <c r="X60" s="272"/>
      <c r="Y60" s="272"/>
      <c r="Z60" s="342" t="s">
        <v>1257</v>
      </c>
      <c r="AA60" s="258" t="b">
        <f>COUNTIF($D$2:$D$3790,D60)&gt;1</f>
        <v>0</v>
      </c>
      <c r="AB60" s="273" t="s">
        <v>15919</v>
      </c>
      <c r="AC60" s="297"/>
      <c r="AD60" s="511" t="s">
        <v>1259</v>
      </c>
      <c r="AE60" s="275" t="s">
        <v>15920</v>
      </c>
      <c r="AF60" s="267" t="str">
        <f t="shared" ca="1" si="0"/>
        <v>62años5meses</v>
      </c>
      <c r="AG60" s="276" t="s">
        <v>15921</v>
      </c>
      <c r="AH60" s="442" t="s">
        <v>15922</v>
      </c>
    </row>
    <row r="61" spans="2:36" ht="17.100000000000001" customHeight="1">
      <c r="B61" s="258" t="str">
        <f t="shared" si="5"/>
        <v>P17428088</v>
      </c>
      <c r="C61" s="257" t="s">
        <v>117</v>
      </c>
      <c r="D61" s="294" t="s">
        <v>18942</v>
      </c>
      <c r="E61" s="472" t="s">
        <v>18943</v>
      </c>
      <c r="F61" s="473">
        <v>24011</v>
      </c>
      <c r="G61" s="474" t="s">
        <v>1251</v>
      </c>
      <c r="H61" s="475" t="s">
        <v>137</v>
      </c>
      <c r="I61" s="475" t="s">
        <v>1252</v>
      </c>
      <c r="J61" s="475" t="s">
        <v>1253</v>
      </c>
      <c r="K61" s="476" t="s">
        <v>12562</v>
      </c>
      <c r="L61" s="477">
        <v>46189</v>
      </c>
      <c r="M61" s="477">
        <v>46219</v>
      </c>
      <c r="N61" s="622" t="s">
        <v>122</v>
      </c>
      <c r="O61" s="282"/>
      <c r="P61" s="266"/>
      <c r="Q61" s="258"/>
      <c r="R61" s="268" t="s">
        <v>157</v>
      </c>
      <c r="S61" s="265"/>
      <c r="T61" s="271">
        <v>0</v>
      </c>
      <c r="U61" s="269" t="s">
        <v>1256</v>
      </c>
      <c r="V61" s="270">
        <v>1</v>
      </c>
      <c r="W61" s="271" t="s">
        <v>118</v>
      </c>
      <c r="X61" s="272"/>
      <c r="Y61" s="272"/>
      <c r="Z61" s="342" t="s">
        <v>1257</v>
      </c>
      <c r="AA61" s="258" t="b">
        <v>0</v>
      </c>
      <c r="AB61" s="273"/>
      <c r="AC61" s="297"/>
      <c r="AD61" s="511" t="s">
        <v>1271</v>
      </c>
      <c r="AE61" s="275" t="s">
        <v>18951</v>
      </c>
      <c r="AF61" s="267" t="str">
        <f t="shared" ca="1" si="0"/>
        <v>60años10meses</v>
      </c>
      <c r="AG61" s="276" t="s">
        <v>18949</v>
      </c>
      <c r="AH61" s="273" t="s">
        <v>18950</v>
      </c>
    </row>
    <row r="62" spans="2:36" ht="17.100000000000001" customHeight="1">
      <c r="B62" s="258" t="str">
        <f t="shared" si="5"/>
        <v>O17428724</v>
      </c>
      <c r="C62" s="263">
        <v>1</v>
      </c>
      <c r="D62" s="486" t="s">
        <v>13435</v>
      </c>
      <c r="E62" s="258" t="s">
        <v>13436</v>
      </c>
      <c r="F62" s="259">
        <v>22870</v>
      </c>
      <c r="G62" s="258" t="s">
        <v>1251</v>
      </c>
      <c r="H62" s="263" t="s">
        <v>113</v>
      </c>
      <c r="I62" s="261" t="s">
        <v>7410</v>
      </c>
      <c r="J62" s="261" t="s">
        <v>1276</v>
      </c>
      <c r="K62" s="282" t="s">
        <v>1254</v>
      </c>
      <c r="L62" s="264">
        <v>46083</v>
      </c>
      <c r="M62" s="264">
        <v>46179</v>
      </c>
      <c r="N62" s="551" t="s">
        <v>114</v>
      </c>
      <c r="O62" s="282" t="s">
        <v>13437</v>
      </c>
      <c r="P62" s="266" t="s">
        <v>138</v>
      </c>
      <c r="Q62" s="273"/>
      <c r="R62" s="268" t="s">
        <v>157</v>
      </c>
      <c r="S62" s="265"/>
      <c r="T62" s="506">
        <v>0</v>
      </c>
      <c r="U62" s="269" t="s">
        <v>1256</v>
      </c>
      <c r="V62" s="270">
        <v>1</v>
      </c>
      <c r="W62" s="271" t="s">
        <v>118</v>
      </c>
      <c r="X62" s="272"/>
      <c r="Y62" s="272"/>
      <c r="Z62" s="342" t="s">
        <v>1257</v>
      </c>
      <c r="AA62" s="258" t="b">
        <f>COUNTIF($D$2:$D$3790,D62)&gt;1</f>
        <v>0</v>
      </c>
      <c r="AB62" s="273" t="s">
        <v>13438</v>
      </c>
      <c r="AC62" s="297"/>
      <c r="AD62" s="511" t="s">
        <v>1259</v>
      </c>
      <c r="AE62" s="303">
        <v>30506614554054</v>
      </c>
      <c r="AF62" s="267" t="str">
        <f t="shared" ca="1" si="0"/>
        <v>64años0meses</v>
      </c>
      <c r="AG62" s="276" t="s">
        <v>13439</v>
      </c>
      <c r="AH62" s="273" t="s">
        <v>13440</v>
      </c>
      <c r="AJ62" s="258"/>
    </row>
    <row r="63" spans="2:36" ht="17.100000000000001" customHeight="1">
      <c r="B63" s="258" t="str">
        <f t="shared" si="5"/>
        <v>O17434553</v>
      </c>
      <c r="C63" s="263">
        <v>1</v>
      </c>
      <c r="D63" s="294" t="s">
        <v>17730</v>
      </c>
      <c r="E63" s="472" t="s">
        <v>17731</v>
      </c>
      <c r="F63" s="473">
        <v>26737</v>
      </c>
      <c r="G63" s="474" t="s">
        <v>1251</v>
      </c>
      <c r="H63" s="475" t="s">
        <v>113</v>
      </c>
      <c r="I63" s="475" t="s">
        <v>1339</v>
      </c>
      <c r="J63" s="475" t="s">
        <v>1253</v>
      </c>
      <c r="K63" s="476" t="s">
        <v>12562</v>
      </c>
      <c r="L63" s="473">
        <v>46183</v>
      </c>
      <c r="M63" s="484">
        <v>46219</v>
      </c>
      <c r="N63" s="475" t="s">
        <v>128</v>
      </c>
      <c r="O63" s="476" t="s">
        <v>17741</v>
      </c>
      <c r="P63" s="478" t="s">
        <v>138</v>
      </c>
      <c r="Q63" s="258"/>
      <c r="R63" s="268" t="s">
        <v>157</v>
      </c>
      <c r="S63" s="265"/>
      <c r="T63" s="271">
        <v>0</v>
      </c>
      <c r="U63" s="269" t="s">
        <v>1256</v>
      </c>
      <c r="V63" s="270">
        <v>1</v>
      </c>
      <c r="W63" s="271" t="s">
        <v>118</v>
      </c>
      <c r="X63" s="272"/>
      <c r="Y63" s="272"/>
      <c r="Z63" s="342" t="s">
        <v>1257</v>
      </c>
      <c r="AA63" s="258" t="b">
        <v>0</v>
      </c>
      <c r="AB63" s="273" t="s">
        <v>17915</v>
      </c>
      <c r="AC63" s="297"/>
      <c r="AD63" s="511" t="s">
        <v>1259</v>
      </c>
      <c r="AE63" s="275" t="s">
        <v>17762</v>
      </c>
      <c r="AF63" s="267" t="str">
        <f t="shared" ca="1" si="0"/>
        <v>53años5meses</v>
      </c>
      <c r="AG63" s="276" t="s">
        <v>17750</v>
      </c>
      <c r="AH63" s="273" t="s">
        <v>17751</v>
      </c>
    </row>
    <row r="64" spans="2:36" ht="17.100000000000001" customHeight="1">
      <c r="B64" s="258" t="str">
        <f t="shared" si="5"/>
        <v>O17436671</v>
      </c>
      <c r="C64" s="257" t="s">
        <v>117</v>
      </c>
      <c r="D64" s="486" t="s">
        <v>14747</v>
      </c>
      <c r="E64" s="472" t="s">
        <v>14748</v>
      </c>
      <c r="F64" s="473">
        <v>25703</v>
      </c>
      <c r="G64" s="474" t="s">
        <v>1251</v>
      </c>
      <c r="H64" s="475" t="s">
        <v>113</v>
      </c>
      <c r="I64" s="475" t="s">
        <v>13122</v>
      </c>
      <c r="J64" s="475" t="s">
        <v>1253</v>
      </c>
      <c r="K64" s="476" t="s">
        <v>12562</v>
      </c>
      <c r="L64" s="473">
        <v>46183</v>
      </c>
      <c r="M64" s="484">
        <v>46219</v>
      </c>
      <c r="N64" s="475" t="s">
        <v>174</v>
      </c>
      <c r="O64" s="476" t="s">
        <v>14749</v>
      </c>
      <c r="P64" s="478" t="s">
        <v>138</v>
      </c>
      <c r="Q64" s="258"/>
      <c r="R64" s="268" t="s">
        <v>157</v>
      </c>
      <c r="S64" s="265"/>
      <c r="T64" s="265">
        <v>0</v>
      </c>
      <c r="U64" s="269" t="s">
        <v>1256</v>
      </c>
      <c r="V64" s="270">
        <v>1</v>
      </c>
      <c r="W64" s="271" t="s">
        <v>118</v>
      </c>
      <c r="X64" s="272"/>
      <c r="Y64" s="272"/>
      <c r="Z64" s="274" t="s">
        <v>1257</v>
      </c>
      <c r="AA64" s="273" t="b">
        <f>COUNTIF($D$2:$D$3790,D64)&gt;1</f>
        <v>0</v>
      </c>
      <c r="AB64" s="273" t="s">
        <v>14750</v>
      </c>
      <c r="AC64" s="297"/>
      <c r="AD64" s="297" t="s">
        <v>1259</v>
      </c>
      <c r="AE64" s="275" t="s">
        <v>14751</v>
      </c>
      <c r="AF64" s="267" t="str">
        <f t="shared" ca="1" si="0"/>
        <v>56años3meses</v>
      </c>
      <c r="AG64" s="276" t="s">
        <v>14752</v>
      </c>
      <c r="AH64" s="258" t="s">
        <v>14753</v>
      </c>
    </row>
    <row r="65" spans="2:36" ht="17.100000000000001" customHeight="1">
      <c r="B65" s="258" t="str">
        <f t="shared" si="5"/>
        <v>O17439524</v>
      </c>
      <c r="C65" s="263">
        <v>1</v>
      </c>
      <c r="D65" s="294" t="s">
        <v>18110</v>
      </c>
      <c r="E65" s="472" t="s">
        <v>18111</v>
      </c>
      <c r="F65" s="473">
        <v>26765</v>
      </c>
      <c r="G65" s="474" t="s">
        <v>1251</v>
      </c>
      <c r="H65" s="475" t="s">
        <v>113</v>
      </c>
      <c r="I65" s="475" t="s">
        <v>1339</v>
      </c>
      <c r="J65" s="475" t="s">
        <v>1253</v>
      </c>
      <c r="K65" s="476" t="s">
        <v>12562</v>
      </c>
      <c r="L65" s="477">
        <v>46189</v>
      </c>
      <c r="M65" s="477">
        <v>46219</v>
      </c>
      <c r="N65" s="622" t="s">
        <v>174</v>
      </c>
      <c r="O65" s="476" t="s">
        <v>18140</v>
      </c>
      <c r="P65" s="478" t="s">
        <v>138</v>
      </c>
      <c r="Q65" s="258"/>
      <c r="R65" s="268" t="s">
        <v>117</v>
      </c>
      <c r="S65" s="265"/>
      <c r="T65" s="271">
        <v>0</v>
      </c>
      <c r="U65" s="269" t="s">
        <v>1256</v>
      </c>
      <c r="V65" s="270">
        <v>1</v>
      </c>
      <c r="W65" s="271" t="s">
        <v>118</v>
      </c>
      <c r="X65" s="272"/>
      <c r="Y65" s="272"/>
      <c r="Z65" s="342" t="s">
        <v>1257</v>
      </c>
      <c r="AA65" s="258" t="b">
        <v>0</v>
      </c>
      <c r="AB65" s="273" t="s">
        <v>18829</v>
      </c>
      <c r="AC65" s="297"/>
      <c r="AD65" s="511" t="s">
        <v>1259</v>
      </c>
      <c r="AE65" s="275" t="s">
        <v>18185</v>
      </c>
      <c r="AF65" s="267" t="str">
        <f t="shared" ca="1" si="0"/>
        <v>53años4meses</v>
      </c>
      <c r="AG65" s="276" t="s">
        <v>18157</v>
      </c>
      <c r="AH65" s="273" t="s">
        <v>18158</v>
      </c>
    </row>
    <row r="66" spans="2:36" ht="17.100000000000001" customHeight="1">
      <c r="B66" s="258" t="str">
        <f t="shared" si="5"/>
        <v>O17440236</v>
      </c>
      <c r="C66" s="263">
        <v>1</v>
      </c>
      <c r="D66" s="294" t="s">
        <v>18490</v>
      </c>
      <c r="E66" s="472" t="s">
        <v>18491</v>
      </c>
      <c r="F66" s="473">
        <v>27560</v>
      </c>
      <c r="G66" s="474" t="s">
        <v>1251</v>
      </c>
      <c r="H66" s="527" t="s">
        <v>113</v>
      </c>
      <c r="I66" s="475" t="s">
        <v>1339</v>
      </c>
      <c r="J66" s="475" t="s">
        <v>1276</v>
      </c>
      <c r="K66" s="476" t="s">
        <v>12562</v>
      </c>
      <c r="L66" s="473">
        <v>46183</v>
      </c>
      <c r="M66" s="484">
        <v>46219</v>
      </c>
      <c r="N66" s="475" t="s">
        <v>122</v>
      </c>
      <c r="O66" s="282"/>
      <c r="P66" s="266"/>
      <c r="Q66" s="258"/>
      <c r="R66" s="268" t="s">
        <v>157</v>
      </c>
      <c r="S66" s="265"/>
      <c r="T66" s="271">
        <v>0</v>
      </c>
      <c r="U66" s="269" t="s">
        <v>1256</v>
      </c>
      <c r="V66" s="270">
        <v>1</v>
      </c>
      <c r="W66" s="271" t="s">
        <v>118</v>
      </c>
      <c r="X66" s="272"/>
      <c r="Y66" s="272"/>
      <c r="Z66" s="342" t="s">
        <v>1257</v>
      </c>
      <c r="AA66" s="258" t="b">
        <v>0</v>
      </c>
      <c r="AB66" s="273" t="s">
        <v>18888</v>
      </c>
      <c r="AC66" s="297"/>
      <c r="AD66" s="297" t="s">
        <v>1259</v>
      </c>
      <c r="AE66" s="400" t="s">
        <v>19395</v>
      </c>
      <c r="AF66" s="267" t="str">
        <f t="shared" ref="AF66:AF129" ca="1" si="6">IF($D66&lt;&gt;"",DATEDIF(F66,TODAY(),"y")&amp;"años"&amp;DATEDIF(F66,TODAY(),"ym")&amp;"meses","")</f>
        <v>51años2meses</v>
      </c>
      <c r="AG66" s="276" t="s">
        <v>18492</v>
      </c>
      <c r="AH66" s="273" t="s">
        <v>18493</v>
      </c>
    </row>
    <row r="67" spans="2:36" ht="17.100000000000001" customHeight="1">
      <c r="B67" s="258" t="str">
        <f t="shared" si="5"/>
        <v>P17444337</v>
      </c>
      <c r="C67" s="257" t="s">
        <v>117</v>
      </c>
      <c r="D67" s="500" t="s">
        <v>14042</v>
      </c>
      <c r="E67" s="472" t="s">
        <v>14043</v>
      </c>
      <c r="F67" s="473">
        <v>25446</v>
      </c>
      <c r="G67" s="474" t="s">
        <v>1251</v>
      </c>
      <c r="H67" s="475" t="s">
        <v>137</v>
      </c>
      <c r="I67" s="475" t="s">
        <v>3227</v>
      </c>
      <c r="J67" s="475" t="s">
        <v>1276</v>
      </c>
      <c r="K67" s="687" t="s">
        <v>12562</v>
      </c>
      <c r="L67" s="477">
        <v>45892</v>
      </c>
      <c r="M67" s="477" t="s">
        <v>1269</v>
      </c>
      <c r="N67" s="475" t="s">
        <v>114</v>
      </c>
      <c r="O67" s="476" t="s">
        <v>14044</v>
      </c>
      <c r="P67" s="478" t="s">
        <v>138</v>
      </c>
      <c r="Q67" s="273"/>
      <c r="R67" s="268" t="s">
        <v>157</v>
      </c>
      <c r="S67" s="265"/>
      <c r="T67" s="265">
        <v>0</v>
      </c>
      <c r="U67" s="269" t="s">
        <v>1256</v>
      </c>
      <c r="V67" s="270">
        <v>0</v>
      </c>
      <c r="W67" s="271" t="s">
        <v>118</v>
      </c>
      <c r="X67" s="272">
        <v>1500</v>
      </c>
      <c r="Y67" s="272"/>
      <c r="Z67" s="342" t="s">
        <v>1257</v>
      </c>
      <c r="AA67" s="258" t="b">
        <f>COUNTIF($D$2:$D$3790,D67)&gt;1</f>
        <v>0</v>
      </c>
      <c r="AB67" s="273" t="s">
        <v>14045</v>
      </c>
      <c r="AC67" s="297"/>
      <c r="AD67" s="511" t="s">
        <v>2201</v>
      </c>
      <c r="AE67" s="275" t="s">
        <v>14046</v>
      </c>
      <c r="AF67" s="267" t="str">
        <f t="shared" ca="1" si="6"/>
        <v>56años11meses</v>
      </c>
      <c r="AG67" s="276" t="s">
        <v>14047</v>
      </c>
      <c r="AH67" s="273" t="s">
        <v>14048</v>
      </c>
    </row>
    <row r="68" spans="2:36" ht="17.100000000000001" customHeight="1">
      <c r="B68" s="273" t="str">
        <f t="shared" si="5"/>
        <v>P17446058</v>
      </c>
      <c r="C68" s="285">
        <v>1</v>
      </c>
      <c r="D68" s="486" t="s">
        <v>16512</v>
      </c>
      <c r="E68" s="472" t="s">
        <v>16513</v>
      </c>
      <c r="F68" s="473">
        <v>25980</v>
      </c>
      <c r="G68" s="474" t="s">
        <v>1251</v>
      </c>
      <c r="H68" s="475" t="s">
        <v>137</v>
      </c>
      <c r="I68" s="475" t="s">
        <v>1252</v>
      </c>
      <c r="J68" s="475" t="s">
        <v>1276</v>
      </c>
      <c r="K68" s="476" t="s">
        <v>12562</v>
      </c>
      <c r="L68" s="473">
        <v>46184</v>
      </c>
      <c r="M68" s="477">
        <v>46219</v>
      </c>
      <c r="N68" s="475" t="s">
        <v>114</v>
      </c>
      <c r="O68" s="476" t="s">
        <v>16514</v>
      </c>
      <c r="P68" s="478" t="s">
        <v>138</v>
      </c>
      <c r="Q68" s="258"/>
      <c r="R68" s="268" t="s">
        <v>157</v>
      </c>
      <c r="S68" s="265"/>
      <c r="T68" s="271">
        <v>0</v>
      </c>
      <c r="U68" s="269" t="s">
        <v>1256</v>
      </c>
      <c r="V68" s="270">
        <v>1</v>
      </c>
      <c r="W68" s="524" t="s">
        <v>118</v>
      </c>
      <c r="X68" s="272"/>
      <c r="Y68" s="272"/>
      <c r="Z68" s="525" t="s">
        <v>1257</v>
      </c>
      <c r="AA68" s="258" t="b">
        <f>COUNTIF($D$2:$D$3790,D68)&gt;1</f>
        <v>0</v>
      </c>
      <c r="AB68" s="273" t="s">
        <v>16515</v>
      </c>
      <c r="AC68" s="297"/>
      <c r="AD68" s="511" t="s">
        <v>1259</v>
      </c>
      <c r="AE68" s="275" t="s">
        <v>19396</v>
      </c>
      <c r="AF68" s="267" t="str">
        <f t="shared" ca="1" si="6"/>
        <v>55años6meses</v>
      </c>
      <c r="AG68" s="276" t="s">
        <v>16516</v>
      </c>
      <c r="AH68" s="273" t="s">
        <v>16517</v>
      </c>
      <c r="AJ68" s="258"/>
    </row>
    <row r="69" spans="2:36" ht="17.100000000000001" customHeight="1">
      <c r="B69" s="258" t="str">
        <f t="shared" si="5"/>
        <v>O17447479</v>
      </c>
      <c r="C69" s="257" t="s">
        <v>117</v>
      </c>
      <c r="D69" s="294" t="s">
        <v>18030</v>
      </c>
      <c r="E69" s="472" t="s">
        <v>18031</v>
      </c>
      <c r="F69" s="473">
        <v>26905</v>
      </c>
      <c r="G69" s="474" t="s">
        <v>1251</v>
      </c>
      <c r="H69" s="475" t="s">
        <v>125</v>
      </c>
      <c r="I69" s="475" t="s">
        <v>5699</v>
      </c>
      <c r="J69" s="475" t="s">
        <v>1253</v>
      </c>
      <c r="K69" s="476" t="s">
        <v>12562</v>
      </c>
      <c r="L69" s="473">
        <v>46183</v>
      </c>
      <c r="M69" s="484">
        <v>46219</v>
      </c>
      <c r="N69" s="622" t="s">
        <v>128</v>
      </c>
      <c r="O69" s="476" t="s">
        <v>18035</v>
      </c>
      <c r="P69" s="478" t="s">
        <v>138</v>
      </c>
      <c r="Q69" s="258"/>
      <c r="R69" s="268" t="s">
        <v>117</v>
      </c>
      <c r="S69" s="265"/>
      <c r="T69" s="271">
        <v>0</v>
      </c>
      <c r="U69" s="269" t="s">
        <v>1256</v>
      </c>
      <c r="V69" s="270">
        <v>1</v>
      </c>
      <c r="W69" s="271" t="s">
        <v>118</v>
      </c>
      <c r="X69" s="272"/>
      <c r="Y69" s="272"/>
      <c r="Z69" s="342" t="s">
        <v>1257</v>
      </c>
      <c r="AA69" s="258" t="b">
        <v>0</v>
      </c>
      <c r="AB69" s="273" t="s">
        <v>18819</v>
      </c>
      <c r="AC69" s="297"/>
      <c r="AD69" s="511" t="s">
        <v>1271</v>
      </c>
      <c r="AE69" s="275" t="s">
        <v>18047</v>
      </c>
      <c r="AF69" s="267" t="str">
        <f t="shared" ca="1" si="6"/>
        <v>52años11meses</v>
      </c>
      <c r="AG69" s="276" t="s">
        <v>18041</v>
      </c>
      <c r="AH69" s="273" t="s">
        <v>18042</v>
      </c>
      <c r="AJ69" s="258"/>
    </row>
    <row r="70" spans="2:36" ht="17.100000000000001" customHeight="1">
      <c r="B70" s="258" t="str">
        <f t="shared" si="5"/>
        <v>P17452283</v>
      </c>
      <c r="C70" s="257" t="s">
        <v>117</v>
      </c>
      <c r="D70" s="294" t="s">
        <v>18521</v>
      </c>
      <c r="E70" s="472" t="s">
        <v>18522</v>
      </c>
      <c r="F70" s="473">
        <v>26584</v>
      </c>
      <c r="G70" s="474" t="s">
        <v>1251</v>
      </c>
      <c r="H70" s="475" t="s">
        <v>137</v>
      </c>
      <c r="I70" s="475" t="s">
        <v>1252</v>
      </c>
      <c r="J70" s="475" t="s">
        <v>1276</v>
      </c>
      <c r="K70" s="476" t="s">
        <v>12562</v>
      </c>
      <c r="L70" s="473">
        <v>46183</v>
      </c>
      <c r="M70" s="484">
        <v>46219</v>
      </c>
      <c r="N70" s="622" t="s">
        <v>128</v>
      </c>
      <c r="O70" s="476" t="s">
        <v>18528</v>
      </c>
      <c r="P70" s="478" t="s">
        <v>138</v>
      </c>
      <c r="Q70" s="258"/>
      <c r="R70" s="268" t="s">
        <v>157</v>
      </c>
      <c r="S70" s="265"/>
      <c r="T70" s="271">
        <v>0</v>
      </c>
      <c r="U70" s="269" t="s">
        <v>1256</v>
      </c>
      <c r="V70" s="270">
        <v>1</v>
      </c>
      <c r="W70" s="271" t="s">
        <v>118</v>
      </c>
      <c r="X70" s="272"/>
      <c r="Y70" s="272"/>
      <c r="Z70" s="342" t="s">
        <v>1257</v>
      </c>
      <c r="AA70" s="258" t="b">
        <v>0</v>
      </c>
      <c r="AB70" s="273" t="s">
        <v>18899</v>
      </c>
      <c r="AC70" s="297"/>
      <c r="AD70" s="511" t="s">
        <v>1259</v>
      </c>
      <c r="AE70" s="275" t="s">
        <v>18554</v>
      </c>
      <c r="AF70" s="267" t="str">
        <f t="shared" ca="1" si="6"/>
        <v>53años10meses</v>
      </c>
      <c r="AG70" s="276" t="s">
        <v>18546</v>
      </c>
      <c r="AH70" s="273" t="s">
        <v>18547</v>
      </c>
    </row>
    <row r="71" spans="2:36" ht="17.100000000000001" customHeight="1">
      <c r="B71" s="258" t="str">
        <f t="shared" si="5"/>
        <v>O17452309</v>
      </c>
      <c r="C71" s="285">
        <v>1</v>
      </c>
      <c r="D71" s="486" t="s">
        <v>16054</v>
      </c>
      <c r="E71" s="472" t="s">
        <v>16055</v>
      </c>
      <c r="F71" s="473">
        <v>28420</v>
      </c>
      <c r="G71" s="474" t="s">
        <v>1251</v>
      </c>
      <c r="H71" s="475" t="s">
        <v>113</v>
      </c>
      <c r="I71" s="475" t="s">
        <v>1339</v>
      </c>
      <c r="J71" s="475" t="s">
        <v>1276</v>
      </c>
      <c r="K71" s="476" t="s">
        <v>12562</v>
      </c>
      <c r="L71" s="473">
        <v>46183</v>
      </c>
      <c r="M71" s="484">
        <v>46219</v>
      </c>
      <c r="N71" s="475" t="s">
        <v>128</v>
      </c>
      <c r="O71" s="476" t="s">
        <v>16056</v>
      </c>
      <c r="P71" s="478" t="s">
        <v>138</v>
      </c>
      <c r="Q71" s="258"/>
      <c r="R71" s="268" t="s">
        <v>157</v>
      </c>
      <c r="S71" s="265"/>
      <c r="T71" s="271">
        <v>0</v>
      </c>
      <c r="U71" s="269" t="s">
        <v>1256</v>
      </c>
      <c r="V71" s="270">
        <v>1</v>
      </c>
      <c r="W71" s="524" t="s">
        <v>118</v>
      </c>
      <c r="X71" s="272"/>
      <c r="Y71" s="272"/>
      <c r="Z71" s="525" t="s">
        <v>1257</v>
      </c>
      <c r="AA71" s="258" t="b">
        <f>COUNTIF($D$2:$D$3790,D71)&gt;1</f>
        <v>0</v>
      </c>
      <c r="AB71" s="273" t="s">
        <v>16057</v>
      </c>
      <c r="AC71" s="297"/>
      <c r="AD71" s="511" t="s">
        <v>1259</v>
      </c>
      <c r="AE71" s="275" t="s">
        <v>16058</v>
      </c>
      <c r="AF71" s="267" t="str">
        <f t="shared" ca="1" si="6"/>
        <v>48años9meses</v>
      </c>
      <c r="AG71" s="276" t="s">
        <v>16059</v>
      </c>
      <c r="AH71" s="273" t="s">
        <v>16060</v>
      </c>
    </row>
    <row r="72" spans="2:36" ht="17.100000000000001" customHeight="1">
      <c r="B72" s="273" t="str">
        <f t="shared" si="5"/>
        <v>P17453213</v>
      </c>
      <c r="C72" s="257" t="s">
        <v>117</v>
      </c>
      <c r="D72" s="486" t="s">
        <v>13392</v>
      </c>
      <c r="E72" s="472" t="s">
        <v>13393</v>
      </c>
      <c r="F72" s="473">
        <v>28448</v>
      </c>
      <c r="G72" s="472" t="s">
        <v>1291</v>
      </c>
      <c r="H72" s="479" t="s">
        <v>137</v>
      </c>
      <c r="I72" s="475" t="s">
        <v>3227</v>
      </c>
      <c r="J72" s="475" t="s">
        <v>1276</v>
      </c>
      <c r="K72" s="476" t="s">
        <v>12562</v>
      </c>
      <c r="L72" s="477">
        <v>45819</v>
      </c>
      <c r="M72" s="477" t="s">
        <v>1269</v>
      </c>
      <c r="N72" s="475" t="s">
        <v>128</v>
      </c>
      <c r="O72" s="476" t="s">
        <v>13394</v>
      </c>
      <c r="P72" s="478" t="s">
        <v>138</v>
      </c>
      <c r="Q72" s="273"/>
      <c r="R72" s="268" t="s">
        <v>157</v>
      </c>
      <c r="S72" s="265"/>
      <c r="T72" s="265">
        <v>0</v>
      </c>
      <c r="U72" s="269" t="s">
        <v>1256</v>
      </c>
      <c r="V72" s="270">
        <v>0</v>
      </c>
      <c r="W72" s="271" t="s">
        <v>118</v>
      </c>
      <c r="X72" s="272">
        <v>1500</v>
      </c>
      <c r="Y72" s="272"/>
      <c r="Z72" s="342" t="s">
        <v>1257</v>
      </c>
      <c r="AA72" s="258" t="b">
        <f>COUNTIF($D$2:$D$3790,D72)&gt;1</f>
        <v>0</v>
      </c>
      <c r="AB72" s="273" t="s">
        <v>13395</v>
      </c>
      <c r="AC72" s="297"/>
      <c r="AD72" s="297"/>
      <c r="AE72" s="275"/>
      <c r="AF72" s="267" t="str">
        <f t="shared" ca="1" si="6"/>
        <v>48años9meses</v>
      </c>
      <c r="AG72" s="276" t="s">
        <v>13396</v>
      </c>
      <c r="AH72" s="273" t="s">
        <v>13397</v>
      </c>
    </row>
    <row r="73" spans="2:36" ht="17.100000000000001" customHeight="1">
      <c r="B73" s="258" t="str">
        <f t="shared" si="5"/>
        <v>O17454921</v>
      </c>
      <c r="C73" s="257" t="s">
        <v>117</v>
      </c>
      <c r="D73" s="294" t="s">
        <v>16731</v>
      </c>
      <c r="E73" s="472" t="s">
        <v>16732</v>
      </c>
      <c r="F73" s="473">
        <v>27642</v>
      </c>
      <c r="G73" s="474" t="s">
        <v>1251</v>
      </c>
      <c r="H73" s="475" t="s">
        <v>125</v>
      </c>
      <c r="I73" s="475" t="s">
        <v>5699</v>
      </c>
      <c r="J73" s="475" t="s">
        <v>1253</v>
      </c>
      <c r="K73" s="476" t="s">
        <v>12562</v>
      </c>
      <c r="L73" s="473">
        <v>46183</v>
      </c>
      <c r="M73" s="484">
        <v>46219</v>
      </c>
      <c r="N73" s="622" t="s">
        <v>174</v>
      </c>
      <c r="O73" s="476" t="s">
        <v>16733</v>
      </c>
      <c r="P73" s="478" t="s">
        <v>138</v>
      </c>
      <c r="Q73" s="258"/>
      <c r="R73" s="268" t="s">
        <v>157</v>
      </c>
      <c r="S73" s="265"/>
      <c r="T73" s="271">
        <v>0</v>
      </c>
      <c r="U73" s="269" t="s">
        <v>1256</v>
      </c>
      <c r="V73" s="270">
        <v>1</v>
      </c>
      <c r="W73" s="271" t="s">
        <v>118</v>
      </c>
      <c r="X73" s="272"/>
      <c r="Y73" s="272"/>
      <c r="Z73" s="342" t="s">
        <v>1257</v>
      </c>
      <c r="AA73" s="258" t="b">
        <v>0</v>
      </c>
      <c r="AB73" s="273" t="s">
        <v>16734</v>
      </c>
      <c r="AC73" s="297"/>
      <c r="AD73" s="400" t="s">
        <v>1259</v>
      </c>
      <c r="AE73" s="275" t="s">
        <v>16735</v>
      </c>
      <c r="AF73" s="267" t="str">
        <f t="shared" ca="1" si="6"/>
        <v>50años11meses</v>
      </c>
      <c r="AG73" s="276" t="s">
        <v>16736</v>
      </c>
      <c r="AH73" s="273" t="s">
        <v>16737</v>
      </c>
      <c r="AJ73" s="258"/>
    </row>
    <row r="74" spans="2:36" ht="17.100000000000001" customHeight="1">
      <c r="B74" s="258" t="str">
        <f t="shared" si="5"/>
        <v>O17545088</v>
      </c>
      <c r="C74" s="257" t="s">
        <v>117</v>
      </c>
      <c r="D74" s="500" t="s">
        <v>14252</v>
      </c>
      <c r="E74" s="258" t="s">
        <v>14253</v>
      </c>
      <c r="F74" s="259">
        <v>27164</v>
      </c>
      <c r="G74" s="283" t="s">
        <v>1251</v>
      </c>
      <c r="H74" s="261" t="s">
        <v>113</v>
      </c>
      <c r="I74" s="261" t="s">
        <v>13122</v>
      </c>
      <c r="J74" s="261" t="s">
        <v>1276</v>
      </c>
      <c r="K74" s="282" t="s">
        <v>1254</v>
      </c>
      <c r="L74" s="264">
        <v>46091</v>
      </c>
      <c r="M74" s="264">
        <v>46176</v>
      </c>
      <c r="N74" s="261" t="s">
        <v>128</v>
      </c>
      <c r="O74" s="282" t="s">
        <v>14254</v>
      </c>
      <c r="P74" s="266" t="s">
        <v>138</v>
      </c>
      <c r="Q74" s="258"/>
      <c r="R74" s="268" t="s">
        <v>157</v>
      </c>
      <c r="S74" s="265"/>
      <c r="T74" s="506">
        <v>0</v>
      </c>
      <c r="U74" s="269" t="s">
        <v>1256</v>
      </c>
      <c r="V74" s="270">
        <v>1</v>
      </c>
      <c r="W74" s="271" t="s">
        <v>118</v>
      </c>
      <c r="X74" s="272"/>
      <c r="Y74" s="272"/>
      <c r="Z74" s="274" t="s">
        <v>1257</v>
      </c>
      <c r="AA74" s="258" t="b">
        <f>COUNTIF($D$2:$D$3790,D74)&gt;1</f>
        <v>0</v>
      </c>
      <c r="AB74" s="273" t="s">
        <v>14255</v>
      </c>
      <c r="AC74" s="297"/>
      <c r="AD74" s="400" t="s">
        <v>1271</v>
      </c>
      <c r="AE74" s="304" t="s">
        <v>14256</v>
      </c>
      <c r="AF74" s="267" t="str">
        <f t="shared" ca="1" si="6"/>
        <v>52años3meses</v>
      </c>
      <c r="AG74" s="276" t="s">
        <v>14257</v>
      </c>
      <c r="AH74" s="273" t="s">
        <v>14258</v>
      </c>
    </row>
    <row r="75" spans="2:36" ht="17.100000000000001" customHeight="1">
      <c r="B75" s="258" t="str">
        <f t="shared" si="5"/>
        <v>O17562641</v>
      </c>
      <c r="C75" s="257" t="s">
        <v>117</v>
      </c>
      <c r="D75" s="486" t="s">
        <v>16601</v>
      </c>
      <c r="E75" s="472" t="s">
        <v>16602</v>
      </c>
      <c r="F75" s="473">
        <v>25150</v>
      </c>
      <c r="G75" s="474" t="s">
        <v>1251</v>
      </c>
      <c r="H75" s="475" t="s">
        <v>113</v>
      </c>
      <c r="I75" s="475" t="s">
        <v>1339</v>
      </c>
      <c r="J75" s="475" t="s">
        <v>1276</v>
      </c>
      <c r="K75" s="476" t="s">
        <v>8700</v>
      </c>
      <c r="L75" s="477">
        <v>46034</v>
      </c>
      <c r="M75" s="477" t="s">
        <v>1269</v>
      </c>
      <c r="N75" s="622" t="s">
        <v>128</v>
      </c>
      <c r="O75" s="476" t="s">
        <v>16603</v>
      </c>
      <c r="P75" s="478" t="s">
        <v>138</v>
      </c>
      <c r="Q75" s="258"/>
      <c r="R75" s="471" t="s">
        <v>117</v>
      </c>
      <c r="S75" s="265"/>
      <c r="T75" s="271">
        <v>0</v>
      </c>
      <c r="U75" s="269" t="s">
        <v>1256</v>
      </c>
      <c r="V75" s="270">
        <v>1</v>
      </c>
      <c r="W75" s="271" t="s">
        <v>118</v>
      </c>
      <c r="X75" s="272"/>
      <c r="Y75" s="272"/>
      <c r="Z75" s="342" t="s">
        <v>1257</v>
      </c>
      <c r="AA75" s="258" t="b">
        <v>0</v>
      </c>
      <c r="AB75" s="273" t="s">
        <v>17163</v>
      </c>
      <c r="AC75" s="297"/>
      <c r="AD75" s="511" t="s">
        <v>1259</v>
      </c>
      <c r="AE75" s="275" t="s">
        <v>16604</v>
      </c>
      <c r="AF75" s="267" t="str">
        <f t="shared" ca="1" si="6"/>
        <v>57años9meses</v>
      </c>
      <c r="AG75" s="276" t="s">
        <v>16605</v>
      </c>
      <c r="AH75" s="442" t="s">
        <v>16606</v>
      </c>
    </row>
    <row r="76" spans="2:36" ht="17.100000000000001" customHeight="1">
      <c r="B76" s="273" t="str">
        <f t="shared" si="5"/>
        <v>O17595343</v>
      </c>
      <c r="C76" s="257" t="s">
        <v>117</v>
      </c>
      <c r="D76" s="486" t="s">
        <v>14998</v>
      </c>
      <c r="E76" s="472" t="s">
        <v>14999</v>
      </c>
      <c r="F76" s="473">
        <v>24739</v>
      </c>
      <c r="G76" s="474" t="s">
        <v>1251</v>
      </c>
      <c r="H76" s="475" t="s">
        <v>125</v>
      </c>
      <c r="I76" s="475" t="s">
        <v>13485</v>
      </c>
      <c r="J76" s="475" t="s">
        <v>1276</v>
      </c>
      <c r="K76" s="476" t="s">
        <v>12562</v>
      </c>
      <c r="L76" s="473">
        <v>46183</v>
      </c>
      <c r="M76" s="484">
        <v>46219</v>
      </c>
      <c r="N76" s="622" t="s">
        <v>128</v>
      </c>
      <c r="O76" s="476" t="s">
        <v>15000</v>
      </c>
      <c r="P76" s="478" t="s">
        <v>138</v>
      </c>
      <c r="Q76" s="258"/>
      <c r="R76" s="268" t="s">
        <v>157</v>
      </c>
      <c r="S76" s="265"/>
      <c r="T76" s="271">
        <v>0</v>
      </c>
      <c r="U76" s="269" t="s">
        <v>1256</v>
      </c>
      <c r="V76" s="270">
        <v>1</v>
      </c>
      <c r="W76" s="271" t="s">
        <v>118</v>
      </c>
      <c r="X76" s="272"/>
      <c r="Y76" s="272"/>
      <c r="Z76" s="342" t="s">
        <v>1257</v>
      </c>
      <c r="AA76" s="273" t="b">
        <f>COUNTIF($D$2:$D$3790,D76)&gt;1</f>
        <v>0</v>
      </c>
      <c r="AB76" s="273" t="s">
        <v>15001</v>
      </c>
      <c r="AC76" s="297"/>
      <c r="AD76" s="511" t="s">
        <v>14995</v>
      </c>
      <c r="AE76" s="275" t="s">
        <v>15002</v>
      </c>
      <c r="AF76" s="267" t="str">
        <f t="shared" ca="1" si="6"/>
        <v>58años10meses</v>
      </c>
      <c r="AG76" s="276">
        <v>978664673</v>
      </c>
      <c r="AH76" s="273" t="s">
        <v>15003</v>
      </c>
    </row>
    <row r="77" spans="2:36" ht="17.100000000000001" customHeight="1">
      <c r="B77" s="258" t="str">
        <f t="shared" si="5"/>
        <v>O17611008</v>
      </c>
      <c r="C77" s="257" t="s">
        <v>117</v>
      </c>
      <c r="D77" s="486" t="s">
        <v>16372</v>
      </c>
      <c r="E77" s="472" t="s">
        <v>16373</v>
      </c>
      <c r="F77" s="473">
        <v>25509</v>
      </c>
      <c r="G77" s="474" t="s">
        <v>1251</v>
      </c>
      <c r="H77" s="475" t="s">
        <v>113</v>
      </c>
      <c r="I77" s="475" t="s">
        <v>13122</v>
      </c>
      <c r="J77" s="475" t="s">
        <v>1276</v>
      </c>
      <c r="K77" s="476" t="s">
        <v>12562</v>
      </c>
      <c r="L77" s="473">
        <v>46183</v>
      </c>
      <c r="M77" s="484">
        <v>46219</v>
      </c>
      <c r="N77" s="622" t="s">
        <v>174</v>
      </c>
      <c r="O77" s="476" t="s">
        <v>16374</v>
      </c>
      <c r="P77" s="478" t="s">
        <v>138</v>
      </c>
      <c r="Q77" s="258"/>
      <c r="R77" s="268" t="s">
        <v>157</v>
      </c>
      <c r="S77" s="265"/>
      <c r="T77" s="271">
        <v>0</v>
      </c>
      <c r="U77" s="269" t="s">
        <v>1256</v>
      </c>
      <c r="V77" s="270">
        <v>1</v>
      </c>
      <c r="W77" s="524" t="s">
        <v>118</v>
      </c>
      <c r="X77" s="279"/>
      <c r="Y77" s="279"/>
      <c r="Z77" s="525" t="s">
        <v>1257</v>
      </c>
      <c r="AA77" s="258" t="b">
        <f>COUNTIF($D$2:$D$3790,D77)&gt;1</f>
        <v>0</v>
      </c>
      <c r="AB77" s="273" t="s">
        <v>16375</v>
      </c>
      <c r="AC77" s="297"/>
      <c r="AD77" s="400" t="s">
        <v>1271</v>
      </c>
      <c r="AE77" s="275" t="s">
        <v>16376</v>
      </c>
      <c r="AF77" s="267" t="str">
        <f t="shared" ca="1" si="6"/>
        <v>56años9meses</v>
      </c>
      <c r="AG77" s="276" t="s">
        <v>16377</v>
      </c>
      <c r="AH77" s="442" t="s">
        <v>16378</v>
      </c>
    </row>
    <row r="78" spans="2:36" ht="17.100000000000001" customHeight="1">
      <c r="B78" s="258" t="str">
        <f t="shared" si="5"/>
        <v>O17639255</v>
      </c>
      <c r="C78" s="282">
        <v>1</v>
      </c>
      <c r="D78" s="294" t="s">
        <v>17724</v>
      </c>
      <c r="E78" s="472" t="s">
        <v>17725</v>
      </c>
      <c r="F78" s="473">
        <v>28351</v>
      </c>
      <c r="G78" s="474" t="s">
        <v>1251</v>
      </c>
      <c r="H78" s="475" t="s">
        <v>113</v>
      </c>
      <c r="I78" s="475" t="s">
        <v>1339</v>
      </c>
      <c r="J78" s="475" t="s">
        <v>1253</v>
      </c>
      <c r="K78" s="476" t="s">
        <v>12562</v>
      </c>
      <c r="L78" s="477">
        <v>46189</v>
      </c>
      <c r="M78" s="477">
        <v>46219</v>
      </c>
      <c r="N78" s="475" t="s">
        <v>122</v>
      </c>
      <c r="O78" s="282"/>
      <c r="P78" s="266"/>
      <c r="Q78" s="258"/>
      <c r="R78" s="471" t="s">
        <v>1256</v>
      </c>
      <c r="S78" s="265"/>
      <c r="T78" s="271">
        <v>0</v>
      </c>
      <c r="U78" s="269" t="s">
        <v>1256</v>
      </c>
      <c r="V78" s="270">
        <v>1</v>
      </c>
      <c r="W78" s="271" t="s">
        <v>118</v>
      </c>
      <c r="X78" s="272"/>
      <c r="Y78" s="272"/>
      <c r="Z78" s="342" t="s">
        <v>1257</v>
      </c>
      <c r="AA78" s="258" t="b">
        <v>0</v>
      </c>
      <c r="AB78" s="273" t="s">
        <v>17912</v>
      </c>
      <c r="AC78" s="297"/>
      <c r="AD78" s="400" t="s">
        <v>1259</v>
      </c>
      <c r="AE78" s="275" t="s">
        <v>17759</v>
      </c>
      <c r="AF78" s="267" t="str">
        <f t="shared" ca="1" si="6"/>
        <v>49años0meses</v>
      </c>
      <c r="AG78" s="276" t="s">
        <v>17746</v>
      </c>
      <c r="AH78" s="273" t="s">
        <v>17778</v>
      </c>
    </row>
    <row r="79" spans="2:36" ht="17.100000000000001" customHeight="1">
      <c r="B79" s="273" t="str">
        <f t="shared" si="5"/>
        <v>P17639418</v>
      </c>
      <c r="C79" s="257" t="s">
        <v>117</v>
      </c>
      <c r="D79" s="486" t="s">
        <v>16479</v>
      </c>
      <c r="E79" s="472" t="s">
        <v>16480</v>
      </c>
      <c r="F79" s="473">
        <v>28365</v>
      </c>
      <c r="G79" s="474" t="s">
        <v>1251</v>
      </c>
      <c r="H79" s="475" t="s">
        <v>137</v>
      </c>
      <c r="I79" s="475" t="s">
        <v>1252</v>
      </c>
      <c r="J79" s="475" t="s">
        <v>1253</v>
      </c>
      <c r="K79" s="476" t="s">
        <v>12562</v>
      </c>
      <c r="L79" s="473">
        <v>46183</v>
      </c>
      <c r="M79" s="484">
        <v>46219</v>
      </c>
      <c r="N79" s="475" t="s">
        <v>128</v>
      </c>
      <c r="O79" s="476" t="s">
        <v>16481</v>
      </c>
      <c r="P79" s="478" t="s">
        <v>138</v>
      </c>
      <c r="Q79" s="258"/>
      <c r="R79" s="471" t="s">
        <v>597</v>
      </c>
      <c r="S79" s="265"/>
      <c r="T79" s="271">
        <v>0</v>
      </c>
      <c r="U79" s="269" t="s">
        <v>1256</v>
      </c>
      <c r="V79" s="270">
        <v>1</v>
      </c>
      <c r="W79" s="524" t="s">
        <v>118</v>
      </c>
      <c r="X79" s="279"/>
      <c r="Y79" s="279"/>
      <c r="Z79" s="525" t="s">
        <v>1257</v>
      </c>
      <c r="AA79" s="258" t="b">
        <f t="shared" ref="AA79:AA84" si="7">COUNTIF($D$2:$D$3790,D79)&gt;1</f>
        <v>0</v>
      </c>
      <c r="AB79" s="258" t="s">
        <v>16482</v>
      </c>
      <c r="AC79" s="300"/>
      <c r="AD79" s="400" t="s">
        <v>1259</v>
      </c>
      <c r="AE79" s="281" t="s">
        <v>16483</v>
      </c>
      <c r="AF79" s="267" t="str">
        <f t="shared" ca="1" si="6"/>
        <v>48años11meses</v>
      </c>
      <c r="AG79" s="294" t="s">
        <v>16484</v>
      </c>
      <c r="AH79" s="258" t="s">
        <v>16485</v>
      </c>
    </row>
    <row r="80" spans="2:36" ht="17.100000000000001" customHeight="1">
      <c r="B80" s="258" t="str">
        <f t="shared" si="5"/>
        <v>O18186704</v>
      </c>
      <c r="C80" s="257" t="s">
        <v>117</v>
      </c>
      <c r="D80" s="486" t="s">
        <v>13792</v>
      </c>
      <c r="E80" s="472" t="s">
        <v>13793</v>
      </c>
      <c r="F80" s="473">
        <v>27657</v>
      </c>
      <c r="G80" s="481" t="s">
        <v>1996</v>
      </c>
      <c r="H80" s="475" t="s">
        <v>113</v>
      </c>
      <c r="I80" s="475" t="s">
        <v>1339</v>
      </c>
      <c r="J80" s="475" t="s">
        <v>1276</v>
      </c>
      <c r="K80" s="687" t="s">
        <v>8700</v>
      </c>
      <c r="L80" s="477">
        <v>45873</v>
      </c>
      <c r="M80" s="484" t="s">
        <v>1269</v>
      </c>
      <c r="N80" s="479" t="s">
        <v>122</v>
      </c>
      <c r="O80" s="261"/>
      <c r="P80" s="266"/>
      <c r="Q80" s="273"/>
      <c r="R80" s="471" t="s">
        <v>1256</v>
      </c>
      <c r="S80" s="265"/>
      <c r="T80" s="506">
        <v>0</v>
      </c>
      <c r="U80" s="269" t="s">
        <v>1256</v>
      </c>
      <c r="V80" s="270">
        <v>1</v>
      </c>
      <c r="W80" s="271" t="s">
        <v>118</v>
      </c>
      <c r="X80" s="273"/>
      <c r="Y80" s="273"/>
      <c r="Z80" s="274" t="s">
        <v>1257</v>
      </c>
      <c r="AA80" s="258" t="b">
        <f t="shared" si="7"/>
        <v>0</v>
      </c>
      <c r="AB80" s="273" t="s">
        <v>13794</v>
      </c>
      <c r="AC80" s="297"/>
      <c r="AD80" s="511" t="s">
        <v>1259</v>
      </c>
      <c r="AE80" s="275" t="s">
        <v>13795</v>
      </c>
      <c r="AF80" s="267" t="str">
        <f t="shared" ca="1" si="6"/>
        <v>50años11meses</v>
      </c>
      <c r="AG80" s="294">
        <v>976270458</v>
      </c>
      <c r="AH80" s="258" t="s">
        <v>13796</v>
      </c>
    </row>
    <row r="81" spans="2:36" ht="17.100000000000001" customHeight="1">
      <c r="B81" s="258" t="str">
        <f t="shared" si="5"/>
        <v>E19234748</v>
      </c>
      <c r="C81" s="257" t="s">
        <v>117</v>
      </c>
      <c r="D81" s="486" t="s">
        <v>15270</v>
      </c>
      <c r="E81" s="472" t="s">
        <v>15271</v>
      </c>
      <c r="F81" s="473">
        <v>22129</v>
      </c>
      <c r="G81" s="474" t="s">
        <v>7450</v>
      </c>
      <c r="H81" s="475" t="s">
        <v>1107</v>
      </c>
      <c r="I81" s="479" t="s">
        <v>12666</v>
      </c>
      <c r="J81" s="475" t="s">
        <v>1276</v>
      </c>
      <c r="K81" s="476" t="s">
        <v>8566</v>
      </c>
      <c r="L81" s="477">
        <v>45962</v>
      </c>
      <c r="M81" s="477" t="s">
        <v>1269</v>
      </c>
      <c r="N81" s="595" t="s">
        <v>114</v>
      </c>
      <c r="O81" s="476" t="s">
        <v>15272</v>
      </c>
      <c r="P81" s="478" t="s">
        <v>138</v>
      </c>
      <c r="Q81" s="273"/>
      <c r="R81" s="268" t="s">
        <v>157</v>
      </c>
      <c r="S81" s="265"/>
      <c r="T81" s="271">
        <v>0</v>
      </c>
      <c r="U81" s="269" t="s">
        <v>1256</v>
      </c>
      <c r="V81" s="270">
        <v>0</v>
      </c>
      <c r="W81" s="271" t="s">
        <v>118</v>
      </c>
      <c r="X81" s="272">
        <v>2500</v>
      </c>
      <c r="Y81" s="279"/>
      <c r="Z81" s="274" t="s">
        <v>1257</v>
      </c>
      <c r="AA81" s="258" t="b">
        <f t="shared" si="7"/>
        <v>0</v>
      </c>
      <c r="AB81" s="258" t="s">
        <v>15273</v>
      </c>
      <c r="AC81" s="297"/>
      <c r="AD81" s="511" t="s">
        <v>1271</v>
      </c>
      <c r="AE81" s="304" t="s">
        <v>15274</v>
      </c>
      <c r="AF81" s="267" t="str">
        <f t="shared" ca="1" si="6"/>
        <v>66años0meses</v>
      </c>
      <c r="AG81" s="276">
        <v>957829878</v>
      </c>
      <c r="AH81" s="273" t="s">
        <v>15275</v>
      </c>
    </row>
    <row r="82" spans="2:36" ht="17.100000000000001" customHeight="1">
      <c r="B82" s="258" t="str">
        <f t="shared" si="5"/>
        <v>O19237951</v>
      </c>
      <c r="C82" s="257" t="s">
        <v>117</v>
      </c>
      <c r="D82" s="486" t="s">
        <v>15146</v>
      </c>
      <c r="E82" s="258" t="s">
        <v>15147</v>
      </c>
      <c r="F82" s="259" t="s">
        <v>15148</v>
      </c>
      <c r="G82" s="283" t="s">
        <v>1251</v>
      </c>
      <c r="H82" s="261" t="s">
        <v>113</v>
      </c>
      <c r="I82" s="261" t="s">
        <v>1339</v>
      </c>
      <c r="J82" s="261" t="s">
        <v>1276</v>
      </c>
      <c r="K82" s="282" t="s">
        <v>8566</v>
      </c>
      <c r="L82" s="264">
        <v>46038</v>
      </c>
      <c r="M82" s="264">
        <v>46195</v>
      </c>
      <c r="N82" s="551" t="s">
        <v>122</v>
      </c>
      <c r="O82" s="282"/>
      <c r="P82" s="266"/>
      <c r="Q82" s="258"/>
      <c r="R82" s="471" t="s">
        <v>117</v>
      </c>
      <c r="S82" s="265"/>
      <c r="T82" s="271">
        <v>0</v>
      </c>
      <c r="U82" s="269" t="s">
        <v>1256</v>
      </c>
      <c r="V82" s="270">
        <v>1</v>
      </c>
      <c r="W82" s="271" t="s">
        <v>118</v>
      </c>
      <c r="X82" s="272"/>
      <c r="Y82" s="272"/>
      <c r="Z82" s="342" t="s">
        <v>1257</v>
      </c>
      <c r="AA82" s="258" t="b">
        <f t="shared" si="7"/>
        <v>0</v>
      </c>
      <c r="AB82" s="273" t="s">
        <v>15149</v>
      </c>
      <c r="AC82" s="297"/>
      <c r="AD82" s="511" t="s">
        <v>1259</v>
      </c>
      <c r="AE82" s="304" t="s">
        <v>15150</v>
      </c>
      <c r="AF82" s="267" t="str">
        <f t="shared" ca="1" si="6"/>
        <v>58años7meses</v>
      </c>
      <c r="AG82" s="276" t="s">
        <v>15151</v>
      </c>
      <c r="AH82" s="442" t="s">
        <v>15152</v>
      </c>
    </row>
    <row r="83" spans="2:36" ht="17.100000000000001" customHeight="1">
      <c r="B83" s="258" t="str">
        <f t="shared" si="5"/>
        <v>O19434267</v>
      </c>
      <c r="C83" s="257" t="s">
        <v>117</v>
      </c>
      <c r="D83" s="486" t="s">
        <v>13804</v>
      </c>
      <c r="E83" s="472" t="s">
        <v>13805</v>
      </c>
      <c r="F83" s="473">
        <v>27993</v>
      </c>
      <c r="G83" s="481" t="s">
        <v>1291</v>
      </c>
      <c r="H83" s="475" t="s">
        <v>113</v>
      </c>
      <c r="I83" s="475" t="s">
        <v>1339</v>
      </c>
      <c r="J83" s="475" t="s">
        <v>1276</v>
      </c>
      <c r="K83" s="476" t="s">
        <v>8700</v>
      </c>
      <c r="L83" s="477">
        <v>45874</v>
      </c>
      <c r="M83" s="484" t="s">
        <v>1269</v>
      </c>
      <c r="N83" s="479" t="s">
        <v>174</v>
      </c>
      <c r="O83" s="475" t="s">
        <v>13806</v>
      </c>
      <c r="P83" s="478" t="s">
        <v>138</v>
      </c>
      <c r="Q83" s="273"/>
      <c r="R83" s="284" t="s">
        <v>157</v>
      </c>
      <c r="S83" s="265"/>
      <c r="T83" s="506">
        <v>0</v>
      </c>
      <c r="U83" s="269" t="s">
        <v>1256</v>
      </c>
      <c r="V83" s="270">
        <v>1</v>
      </c>
      <c r="W83" s="271" t="s">
        <v>118</v>
      </c>
      <c r="X83" s="273"/>
      <c r="Y83" s="273"/>
      <c r="Z83" s="274" t="s">
        <v>1257</v>
      </c>
      <c r="AA83" s="258" t="b">
        <f t="shared" si="7"/>
        <v>0</v>
      </c>
      <c r="AB83" s="273" t="s">
        <v>13807</v>
      </c>
      <c r="AC83" s="297"/>
      <c r="AD83" s="400" t="s">
        <v>1259</v>
      </c>
      <c r="AE83" s="275" t="s">
        <v>13808</v>
      </c>
      <c r="AF83" s="267" t="str">
        <f t="shared" ca="1" si="6"/>
        <v>50años0meses</v>
      </c>
      <c r="AG83" s="294">
        <v>966012173</v>
      </c>
      <c r="AH83" s="258" t="s">
        <v>13809</v>
      </c>
    </row>
    <row r="84" spans="2:36" ht="17.100000000000001" customHeight="1">
      <c r="B84" s="258" t="str">
        <f t="shared" si="5"/>
        <v>P27673118</v>
      </c>
      <c r="C84" s="257" t="s">
        <v>117</v>
      </c>
      <c r="D84" s="486" t="s">
        <v>14266</v>
      </c>
      <c r="E84" s="258" t="s">
        <v>14267</v>
      </c>
      <c r="F84" s="259">
        <v>22535</v>
      </c>
      <c r="G84" s="283" t="s">
        <v>1251</v>
      </c>
      <c r="H84" s="261" t="s">
        <v>137</v>
      </c>
      <c r="I84" s="261" t="s">
        <v>1252</v>
      </c>
      <c r="J84" s="261" t="s">
        <v>1253</v>
      </c>
      <c r="K84" s="282" t="s">
        <v>1254</v>
      </c>
      <c r="L84" s="264">
        <v>46085</v>
      </c>
      <c r="M84" s="264">
        <v>46175</v>
      </c>
      <c r="N84" s="261" t="s">
        <v>128</v>
      </c>
      <c r="O84" s="282" t="s">
        <v>14268</v>
      </c>
      <c r="P84" s="266" t="s">
        <v>138</v>
      </c>
      <c r="Q84" s="258"/>
      <c r="R84" s="268" t="s">
        <v>157</v>
      </c>
      <c r="S84" s="265"/>
      <c r="T84" s="506">
        <v>0</v>
      </c>
      <c r="U84" s="269" t="s">
        <v>1256</v>
      </c>
      <c r="V84" s="270">
        <v>1</v>
      </c>
      <c r="W84" s="271" t="s">
        <v>118</v>
      </c>
      <c r="X84" s="272"/>
      <c r="Y84" s="272"/>
      <c r="Z84" s="274" t="s">
        <v>1257</v>
      </c>
      <c r="AA84" s="258" t="b">
        <f t="shared" si="7"/>
        <v>0</v>
      </c>
      <c r="AB84" s="273" t="s">
        <v>14269</v>
      </c>
      <c r="AC84" s="297"/>
      <c r="AD84" s="400" t="s">
        <v>1259</v>
      </c>
      <c r="AE84" s="275" t="s">
        <v>14270</v>
      </c>
      <c r="AF84" s="267" t="str">
        <f t="shared" ca="1" si="6"/>
        <v>64años11meses</v>
      </c>
      <c r="AG84" s="276" t="s">
        <v>14271</v>
      </c>
      <c r="AH84" s="273" t="s">
        <v>14272</v>
      </c>
      <c r="AJ84" s="554" t="str">
        <f ca="1">IF($D84&lt;&gt;"",DATEDIF(L84,TODAY(),"y")&amp;"años"&amp;DATEDIF(L84,TODAY(),"ym")&amp;"meses"&amp;DATEDIF(L84,TODAY(),"md")&amp;"dias","")</f>
        <v>0años5meses17dias</v>
      </c>
    </row>
    <row r="85" spans="2:36" ht="17.100000000000001" customHeight="1">
      <c r="B85" s="258" t="str">
        <f t="shared" si="5"/>
        <v>O40042746</v>
      </c>
      <c r="C85" s="282">
        <v>1</v>
      </c>
      <c r="D85" s="294" t="s">
        <v>18263</v>
      </c>
      <c r="E85" s="472" t="s">
        <v>18264</v>
      </c>
      <c r="F85" s="473">
        <v>28783</v>
      </c>
      <c r="G85" s="474" t="s">
        <v>1251</v>
      </c>
      <c r="H85" s="475" t="s">
        <v>113</v>
      </c>
      <c r="I85" s="475" t="s">
        <v>1339</v>
      </c>
      <c r="J85" s="475" t="s">
        <v>1276</v>
      </c>
      <c r="K85" s="476" t="s">
        <v>12562</v>
      </c>
      <c r="L85" s="477">
        <v>46189</v>
      </c>
      <c r="M85" s="477">
        <v>46219</v>
      </c>
      <c r="N85" s="622" t="s">
        <v>122</v>
      </c>
      <c r="O85" s="282"/>
      <c r="P85" s="266"/>
      <c r="Q85" s="258"/>
      <c r="R85" s="268" t="s">
        <v>597</v>
      </c>
      <c r="S85" s="265"/>
      <c r="T85" s="271">
        <v>0</v>
      </c>
      <c r="U85" s="269" t="s">
        <v>1256</v>
      </c>
      <c r="V85" s="270">
        <v>1</v>
      </c>
      <c r="W85" s="271" t="s">
        <v>118</v>
      </c>
      <c r="X85" s="272"/>
      <c r="Y85" s="272"/>
      <c r="Z85" s="342" t="s">
        <v>1257</v>
      </c>
      <c r="AA85" s="258" t="b">
        <v>0</v>
      </c>
      <c r="AB85" s="273" t="s">
        <v>18856</v>
      </c>
      <c r="AC85" s="297"/>
      <c r="AD85" s="511" t="s">
        <v>1259</v>
      </c>
      <c r="AE85" s="275" t="s">
        <v>19467</v>
      </c>
      <c r="AF85" s="267" t="str">
        <f t="shared" ca="1" si="6"/>
        <v>47años10meses</v>
      </c>
      <c r="AG85" s="276" t="s">
        <v>18291</v>
      </c>
      <c r="AH85" s="273" t="s">
        <v>18292</v>
      </c>
    </row>
    <row r="86" spans="2:36" ht="17.100000000000001" customHeight="1">
      <c r="B86" s="258" t="str">
        <f t="shared" si="5"/>
        <v>O40220560</v>
      </c>
      <c r="C86" s="257" t="s">
        <v>117</v>
      </c>
      <c r="D86" s="288" t="s">
        <v>17333</v>
      </c>
      <c r="E86" s="587" t="s">
        <v>17334</v>
      </c>
      <c r="F86" s="585">
        <v>28263</v>
      </c>
      <c r="G86" s="475" t="s">
        <v>1251</v>
      </c>
      <c r="H86" s="475" t="s">
        <v>113</v>
      </c>
      <c r="I86" s="475" t="s">
        <v>1339</v>
      </c>
      <c r="J86" s="476" t="s">
        <v>1276</v>
      </c>
      <c r="K86" s="590" t="s">
        <v>8700</v>
      </c>
      <c r="L86" s="477">
        <v>46056</v>
      </c>
      <c r="M86" s="478" t="s">
        <v>1269</v>
      </c>
      <c r="N86" s="476" t="s">
        <v>114</v>
      </c>
      <c r="O86" s="478" t="s">
        <v>17335</v>
      </c>
      <c r="P86" s="586" t="s">
        <v>138</v>
      </c>
      <c r="Q86" s="258"/>
      <c r="R86" s="471" t="s">
        <v>117</v>
      </c>
      <c r="S86" s="265"/>
      <c r="T86" s="271">
        <v>0</v>
      </c>
      <c r="U86" s="269" t="s">
        <v>1256</v>
      </c>
      <c r="V86" s="270">
        <v>1</v>
      </c>
      <c r="W86" s="271" t="s">
        <v>118</v>
      </c>
      <c r="X86" s="272"/>
      <c r="Y86" s="272"/>
      <c r="Z86" s="342" t="s">
        <v>1257</v>
      </c>
      <c r="AA86" s="258" t="b">
        <v>0</v>
      </c>
      <c r="AB86" s="273" t="s">
        <v>17447</v>
      </c>
      <c r="AC86" s="297"/>
      <c r="AD86" s="511" t="s">
        <v>1259</v>
      </c>
      <c r="AE86" s="275" t="s">
        <v>17338</v>
      </c>
      <c r="AF86" s="267" t="str">
        <f t="shared" ca="1" si="6"/>
        <v>49años3meses</v>
      </c>
      <c r="AG86" s="276" t="s">
        <v>17336</v>
      </c>
      <c r="AH86" s="273" t="s">
        <v>17337</v>
      </c>
      <c r="AJ86" s="554" t="str">
        <f ca="1">IF($D86&lt;&gt;"",DATEDIF(L86,TODAY(),"y")&amp;"años"&amp;DATEDIF(L86,TODAY(),"ym")&amp;"meses"&amp;DATEDIF(L86,TODAY(),"md")&amp;"dias","")</f>
        <v>0años6meses18dias</v>
      </c>
    </row>
    <row r="87" spans="2:36" ht="17.100000000000001" customHeight="1">
      <c r="B87" s="258" t="str">
        <f t="shared" si="5"/>
        <v>O40287847</v>
      </c>
      <c r="C87" s="257" t="s">
        <v>117</v>
      </c>
      <c r="D87" s="486" t="s">
        <v>16724</v>
      </c>
      <c r="E87" s="472" t="s">
        <v>16725</v>
      </c>
      <c r="F87" s="473">
        <v>28141</v>
      </c>
      <c r="G87" s="472" t="s">
        <v>1251</v>
      </c>
      <c r="H87" s="479" t="s">
        <v>113</v>
      </c>
      <c r="I87" s="475" t="s">
        <v>1339</v>
      </c>
      <c r="J87" s="475" t="s">
        <v>1276</v>
      </c>
      <c r="K87" s="476" t="s">
        <v>12562</v>
      </c>
      <c r="L87" s="473">
        <v>46183</v>
      </c>
      <c r="M87" s="484">
        <v>46214</v>
      </c>
      <c r="N87" s="475" t="s">
        <v>114</v>
      </c>
      <c r="O87" s="476" t="s">
        <v>16726</v>
      </c>
      <c r="P87" s="478" t="s">
        <v>138</v>
      </c>
      <c r="Q87" s="273"/>
      <c r="R87" s="471" t="s">
        <v>117</v>
      </c>
      <c r="S87" s="265"/>
      <c r="T87" s="271">
        <v>0</v>
      </c>
      <c r="U87" s="291" t="s">
        <v>117</v>
      </c>
      <c r="V87" s="270">
        <v>1</v>
      </c>
      <c r="W87" s="271" t="s">
        <v>118</v>
      </c>
      <c r="X87" s="272"/>
      <c r="Y87" s="272"/>
      <c r="Z87" s="342" t="s">
        <v>1257</v>
      </c>
      <c r="AA87" s="258" t="b">
        <f>COUNTIF($D$2:$D$3790,D87)&gt;1</f>
        <v>0</v>
      </c>
      <c r="AB87" s="273" t="s">
        <v>16727</v>
      </c>
      <c r="AC87" s="297"/>
      <c r="AD87" s="400" t="s">
        <v>1271</v>
      </c>
      <c r="AE87" s="275" t="s">
        <v>16728</v>
      </c>
      <c r="AF87" s="267" t="str">
        <f t="shared" ca="1" si="6"/>
        <v>49años7meses</v>
      </c>
      <c r="AG87" s="276" t="s">
        <v>16729</v>
      </c>
      <c r="AH87" s="442" t="s">
        <v>16730</v>
      </c>
    </row>
    <row r="88" spans="2:36" ht="17.100000000000001" customHeight="1">
      <c r="B88" s="258" t="str">
        <f t="shared" si="5"/>
        <v>O40293764</v>
      </c>
      <c r="C88" s="258" t="s">
        <v>117</v>
      </c>
      <c r="D88" s="486" t="s">
        <v>16538</v>
      </c>
      <c r="E88" s="258" t="s">
        <v>16539</v>
      </c>
      <c r="F88" s="259">
        <v>28825</v>
      </c>
      <c r="G88" s="283" t="s">
        <v>1251</v>
      </c>
      <c r="H88" s="261" t="s">
        <v>113</v>
      </c>
      <c r="I88" s="261" t="s">
        <v>1339</v>
      </c>
      <c r="J88" s="261" t="s">
        <v>1276</v>
      </c>
      <c r="K88" s="282" t="s">
        <v>1254</v>
      </c>
      <c r="L88" s="264">
        <v>46029</v>
      </c>
      <c r="M88" s="264">
        <v>46179</v>
      </c>
      <c r="N88" s="261" t="s">
        <v>114</v>
      </c>
      <c r="O88" s="282" t="s">
        <v>16540</v>
      </c>
      <c r="P88" s="266" t="s">
        <v>138</v>
      </c>
      <c r="Q88" s="258"/>
      <c r="R88" s="268" t="s">
        <v>157</v>
      </c>
      <c r="S88" s="265"/>
      <c r="T88" s="271">
        <v>0</v>
      </c>
      <c r="U88" s="269" t="s">
        <v>1256</v>
      </c>
      <c r="V88" s="270">
        <v>1</v>
      </c>
      <c r="W88" s="524" t="s">
        <v>118</v>
      </c>
      <c r="X88" s="272"/>
      <c r="Y88" s="272"/>
      <c r="Z88" s="525" t="s">
        <v>1257</v>
      </c>
      <c r="AA88" s="258" t="b">
        <f>COUNTIF($D$2:$D$3790,D88)&gt;1</f>
        <v>0</v>
      </c>
      <c r="AB88" s="273" t="s">
        <v>16541</v>
      </c>
      <c r="AC88" s="297"/>
      <c r="AD88" s="511" t="s">
        <v>1259</v>
      </c>
      <c r="AE88" s="275" t="s">
        <v>16542</v>
      </c>
      <c r="AF88" s="267" t="str">
        <f t="shared" ca="1" si="6"/>
        <v>47años8meses</v>
      </c>
      <c r="AG88" s="276" t="s">
        <v>16543</v>
      </c>
      <c r="AH88" s="273" t="s">
        <v>16544</v>
      </c>
      <c r="AJ88" s="554" t="str">
        <f ca="1">IF($D88&lt;&gt;"",DATEDIF(L88,TODAY(),"y")&amp;"años"&amp;DATEDIF(L88,TODAY(),"ym")&amp;"meses"&amp;DATEDIF(L88,TODAY(),"md")&amp;"dias","")</f>
        <v>0años7meses14dias</v>
      </c>
    </row>
    <row r="89" spans="2:36" ht="17.100000000000001" customHeight="1">
      <c r="B89" s="258" t="str">
        <f t="shared" si="5"/>
        <v>R40305652</v>
      </c>
      <c r="C89" s="257" t="s">
        <v>117</v>
      </c>
      <c r="D89" s="486" t="s">
        <v>14430</v>
      </c>
      <c r="E89" s="258" t="s">
        <v>14431</v>
      </c>
      <c r="F89" s="259">
        <v>28394</v>
      </c>
      <c r="G89" s="283" t="s">
        <v>1996</v>
      </c>
      <c r="H89" s="261" t="s">
        <v>4426</v>
      </c>
      <c r="I89" s="261" t="s">
        <v>3227</v>
      </c>
      <c r="J89" s="261" t="s">
        <v>1276</v>
      </c>
      <c r="K89" s="282" t="s">
        <v>8700</v>
      </c>
      <c r="L89" s="264">
        <v>45929</v>
      </c>
      <c r="M89" s="264">
        <v>46022</v>
      </c>
      <c r="N89" s="551" t="s">
        <v>122</v>
      </c>
      <c r="O89" s="282"/>
      <c r="P89" s="266" t="s">
        <v>138</v>
      </c>
      <c r="Q89" s="258"/>
      <c r="R89" s="268" t="s">
        <v>157</v>
      </c>
      <c r="S89" s="265"/>
      <c r="T89" s="506">
        <v>0</v>
      </c>
      <c r="U89" s="269" t="s">
        <v>1256</v>
      </c>
      <c r="V89" s="270">
        <v>1</v>
      </c>
      <c r="W89" s="271" t="s">
        <v>118</v>
      </c>
      <c r="X89" s="272">
        <v>2000</v>
      </c>
      <c r="Y89" s="272"/>
      <c r="Z89" s="274" t="s">
        <v>1257</v>
      </c>
      <c r="AA89" s="258" t="b">
        <f>COUNTIF($D$2:$D$3790,D89)&gt;1</f>
        <v>0</v>
      </c>
      <c r="AB89" s="273"/>
      <c r="AC89" s="297"/>
      <c r="AD89" s="400" t="s">
        <v>1259</v>
      </c>
      <c r="AE89" s="275" t="s">
        <v>14432</v>
      </c>
      <c r="AF89" s="267" t="str">
        <f t="shared" ca="1" si="6"/>
        <v>48años10meses</v>
      </c>
      <c r="AG89" s="276" t="s">
        <v>14433</v>
      </c>
      <c r="AH89" s="273" t="s">
        <v>14434</v>
      </c>
    </row>
    <row r="90" spans="2:36" ht="17.100000000000001" customHeight="1">
      <c r="B90" s="258" t="str">
        <f t="shared" si="5"/>
        <v>O40305772</v>
      </c>
      <c r="C90" s="257" t="s">
        <v>117</v>
      </c>
      <c r="D90" s="486" t="s">
        <v>14622</v>
      </c>
      <c r="E90" s="472" t="s">
        <v>14623</v>
      </c>
      <c r="F90" s="473">
        <v>28582</v>
      </c>
      <c r="G90" s="474" t="s">
        <v>1251</v>
      </c>
      <c r="H90" s="475" t="s">
        <v>113</v>
      </c>
      <c r="I90" s="475" t="s">
        <v>13122</v>
      </c>
      <c r="J90" s="475" t="s">
        <v>1276</v>
      </c>
      <c r="K90" s="476" t="s">
        <v>12562</v>
      </c>
      <c r="L90" s="473">
        <v>46183</v>
      </c>
      <c r="M90" s="484">
        <v>46219</v>
      </c>
      <c r="N90" s="622" t="s">
        <v>114</v>
      </c>
      <c r="O90" s="476" t="s">
        <v>14624</v>
      </c>
      <c r="P90" s="478" t="s">
        <v>138</v>
      </c>
      <c r="Q90" s="258"/>
      <c r="R90" s="268" t="s">
        <v>157</v>
      </c>
      <c r="S90" s="265"/>
      <c r="T90" s="265">
        <v>0</v>
      </c>
      <c r="U90" s="269" t="s">
        <v>1256</v>
      </c>
      <c r="V90" s="270">
        <v>1</v>
      </c>
      <c r="W90" s="271" t="s">
        <v>118</v>
      </c>
      <c r="X90" s="272"/>
      <c r="Y90" s="272"/>
      <c r="Z90" s="274" t="s">
        <v>1257</v>
      </c>
      <c r="AA90" s="258" t="b">
        <f>COUNTIF($D$2:$D$3790,D90)&gt;1</f>
        <v>0</v>
      </c>
      <c r="AB90" s="273" t="s">
        <v>14625</v>
      </c>
      <c r="AC90" s="297"/>
      <c r="AD90" s="511" t="s">
        <v>1259</v>
      </c>
      <c r="AE90" s="275" t="s">
        <v>14626</v>
      </c>
      <c r="AF90" s="267" t="str">
        <f t="shared" ca="1" si="6"/>
        <v>48años4meses</v>
      </c>
      <c r="AG90" s="276" t="s">
        <v>14627</v>
      </c>
      <c r="AH90" s="273" t="s">
        <v>14628</v>
      </c>
    </row>
    <row r="91" spans="2:36" ht="17.100000000000001" customHeight="1">
      <c r="B91" s="273" t="str">
        <f t="shared" si="5"/>
        <v>P40336876</v>
      </c>
      <c r="C91" s="257" t="s">
        <v>117</v>
      </c>
      <c r="D91" s="294" t="s">
        <v>18567</v>
      </c>
      <c r="E91" s="258" t="s">
        <v>18568</v>
      </c>
      <c r="F91" s="259">
        <v>28319</v>
      </c>
      <c r="G91" s="283" t="s">
        <v>1251</v>
      </c>
      <c r="H91" s="261" t="s">
        <v>137</v>
      </c>
      <c r="I91" s="261" t="s">
        <v>13055</v>
      </c>
      <c r="J91" s="261" t="s">
        <v>1253</v>
      </c>
      <c r="K91" s="282" t="s">
        <v>8566</v>
      </c>
      <c r="L91" s="264">
        <v>46104</v>
      </c>
      <c r="M91" s="264">
        <v>46193</v>
      </c>
      <c r="N91" s="551" t="s">
        <v>128</v>
      </c>
      <c r="O91" s="282" t="s">
        <v>18581</v>
      </c>
      <c r="P91" s="266" t="s">
        <v>138</v>
      </c>
      <c r="Q91" s="258"/>
      <c r="R91" s="268" t="s">
        <v>117</v>
      </c>
      <c r="S91" s="265"/>
      <c r="T91" s="271">
        <v>0</v>
      </c>
      <c r="U91" s="269" t="s">
        <v>1256</v>
      </c>
      <c r="V91" s="270">
        <v>1</v>
      </c>
      <c r="W91" s="271" t="s">
        <v>118</v>
      </c>
      <c r="X91" s="272"/>
      <c r="Y91" s="272"/>
      <c r="Z91" s="342" t="s">
        <v>1257</v>
      </c>
      <c r="AA91" s="258" t="b">
        <v>0</v>
      </c>
      <c r="AB91" s="273" t="s">
        <v>18902</v>
      </c>
      <c r="AC91" s="297"/>
      <c r="AD91" s="511" t="s">
        <v>1259</v>
      </c>
      <c r="AE91" s="275" t="s">
        <v>18601</v>
      </c>
      <c r="AF91" s="267" t="str">
        <f t="shared" ca="1" si="6"/>
        <v>49años1meses</v>
      </c>
      <c r="AG91" s="276" t="s">
        <v>18587</v>
      </c>
      <c r="AH91" s="273" t="s">
        <v>18588</v>
      </c>
    </row>
    <row r="92" spans="2:36" ht="17.100000000000001" customHeight="1">
      <c r="B92" s="258" t="str">
        <f t="shared" si="5"/>
        <v>P40396180</v>
      </c>
      <c r="C92" s="257" t="s">
        <v>117</v>
      </c>
      <c r="D92" s="294" t="s">
        <v>17732</v>
      </c>
      <c r="E92" s="472" t="s">
        <v>17733</v>
      </c>
      <c r="F92" s="473">
        <v>28645</v>
      </c>
      <c r="G92" s="474" t="s">
        <v>1251</v>
      </c>
      <c r="H92" s="475" t="s">
        <v>137</v>
      </c>
      <c r="I92" s="475" t="s">
        <v>1252</v>
      </c>
      <c r="J92" s="475" t="s">
        <v>1253</v>
      </c>
      <c r="K92" s="476" t="s">
        <v>12562</v>
      </c>
      <c r="L92" s="473">
        <v>46183</v>
      </c>
      <c r="M92" s="484">
        <v>46219</v>
      </c>
      <c r="N92" s="622" t="s">
        <v>122</v>
      </c>
      <c r="O92" s="282"/>
      <c r="P92" s="266"/>
      <c r="Q92" s="258"/>
      <c r="R92" s="471" t="s">
        <v>597</v>
      </c>
      <c r="S92" s="265"/>
      <c r="T92" s="271">
        <v>0</v>
      </c>
      <c r="U92" s="269" t="s">
        <v>1256</v>
      </c>
      <c r="V92" s="270">
        <v>1</v>
      </c>
      <c r="W92" s="271" t="s">
        <v>118</v>
      </c>
      <c r="X92" s="272"/>
      <c r="Y92" s="272"/>
      <c r="Z92" s="342" t="s">
        <v>1257</v>
      </c>
      <c r="AA92" s="258" t="b">
        <v>0</v>
      </c>
      <c r="AB92" s="273" t="s">
        <v>17916</v>
      </c>
      <c r="AC92" s="297"/>
      <c r="AD92" s="400" t="s">
        <v>1259</v>
      </c>
      <c r="AE92" s="275" t="s">
        <v>17763</v>
      </c>
      <c r="AF92" s="267" t="str">
        <f t="shared" ca="1" si="6"/>
        <v>48años2meses</v>
      </c>
      <c r="AG92" s="276" t="s">
        <v>17752</v>
      </c>
      <c r="AH92" s="273" t="s">
        <v>17753</v>
      </c>
    </row>
    <row r="93" spans="2:36" ht="17.100000000000001" customHeight="1">
      <c r="B93" s="258" t="str">
        <f t="shared" si="5"/>
        <v>O40519826</v>
      </c>
      <c r="C93" s="257" t="s">
        <v>117</v>
      </c>
      <c r="D93" s="486" t="s">
        <v>9375</v>
      </c>
      <c r="E93" s="472" t="s">
        <v>9376</v>
      </c>
      <c r="F93" s="473">
        <v>28765</v>
      </c>
      <c r="G93" s="474" t="s">
        <v>1251</v>
      </c>
      <c r="H93" s="475" t="s">
        <v>113</v>
      </c>
      <c r="I93" s="479" t="s">
        <v>5699</v>
      </c>
      <c r="J93" s="475" t="s">
        <v>1276</v>
      </c>
      <c r="K93" s="476" t="s">
        <v>12562</v>
      </c>
      <c r="L93" s="477">
        <v>46189</v>
      </c>
      <c r="M93" s="488">
        <v>46219</v>
      </c>
      <c r="N93" s="595" t="s">
        <v>114</v>
      </c>
      <c r="O93" s="476" t="s">
        <v>9378</v>
      </c>
      <c r="P93" s="478" t="s">
        <v>138</v>
      </c>
      <c r="Q93" s="273"/>
      <c r="R93" s="284" t="s">
        <v>157</v>
      </c>
      <c r="S93" s="265"/>
      <c r="T93" s="265">
        <v>0</v>
      </c>
      <c r="U93" s="269" t="s">
        <v>1256</v>
      </c>
      <c r="V93" s="270">
        <v>1</v>
      </c>
      <c r="W93" s="271" t="s">
        <v>118</v>
      </c>
      <c r="X93" s="272"/>
      <c r="Y93" s="273"/>
      <c r="Z93" s="274" t="s">
        <v>1257</v>
      </c>
      <c r="AA93" s="258" t="b">
        <f>COUNTIF($D$2:$D$3790,D93)&gt;1</f>
        <v>0</v>
      </c>
      <c r="AB93" s="258" t="s">
        <v>9379</v>
      </c>
      <c r="AC93" s="297"/>
      <c r="AD93" s="511" t="s">
        <v>1271</v>
      </c>
      <c r="AE93" s="275" t="s">
        <v>18052</v>
      </c>
      <c r="AF93" s="267" t="str">
        <f t="shared" ca="1" si="6"/>
        <v>47años10meses</v>
      </c>
      <c r="AG93" s="276" t="s">
        <v>18051</v>
      </c>
      <c r="AH93" s="273" t="s">
        <v>9380</v>
      </c>
    </row>
    <row r="94" spans="2:36" ht="17.100000000000001" customHeight="1">
      <c r="B94" s="258" t="str">
        <f>MID(H94,1,1)&amp;D94</f>
        <v>O40631366</v>
      </c>
      <c r="C94" s="257" t="s">
        <v>117</v>
      </c>
      <c r="D94" s="294" t="s">
        <v>18758</v>
      </c>
      <c r="E94" s="472" t="s">
        <v>18759</v>
      </c>
      <c r="F94" s="473">
        <v>29184</v>
      </c>
      <c r="G94" s="474" t="s">
        <v>1251</v>
      </c>
      <c r="H94" s="475" t="s">
        <v>113</v>
      </c>
      <c r="I94" s="475" t="s">
        <v>1339</v>
      </c>
      <c r="J94" s="475" t="s">
        <v>1276</v>
      </c>
      <c r="K94" s="476" t="s">
        <v>12562</v>
      </c>
      <c r="L94" s="473">
        <v>46183</v>
      </c>
      <c r="M94" s="484">
        <v>46219</v>
      </c>
      <c r="N94" s="622" t="s">
        <v>122</v>
      </c>
      <c r="O94" s="282"/>
      <c r="P94" s="266"/>
      <c r="Q94" s="258"/>
      <c r="R94" s="268" t="s">
        <v>157</v>
      </c>
      <c r="S94" s="265"/>
      <c r="T94" s="271">
        <v>0</v>
      </c>
      <c r="U94" s="269" t="s">
        <v>1256</v>
      </c>
      <c r="V94" s="270">
        <v>1</v>
      </c>
      <c r="W94" s="271" t="s">
        <v>118</v>
      </c>
      <c r="X94" s="272"/>
      <c r="Y94" s="272"/>
      <c r="Z94" s="342" t="s">
        <v>1257</v>
      </c>
      <c r="AA94" s="258" t="b">
        <v>0</v>
      </c>
      <c r="AB94" s="273"/>
      <c r="AC94" s="297"/>
      <c r="AD94" s="511" t="s">
        <v>1271</v>
      </c>
      <c r="AE94" s="275" t="s">
        <v>19399</v>
      </c>
      <c r="AF94" s="267" t="str">
        <f t="shared" ca="1" si="6"/>
        <v>46años8meses</v>
      </c>
      <c r="AG94" s="276" t="s">
        <v>18767</v>
      </c>
      <c r="AH94" s="273" t="s">
        <v>18948</v>
      </c>
      <c r="AJ94" s="554" t="str">
        <f ca="1">IF($D94&lt;&gt;"",DATEDIF(L94,TODAY(),"y")&amp;"años"&amp;DATEDIF(L94,TODAY(),"ym")&amp;"meses"&amp;DATEDIF(L94,TODAY(),"md")&amp;"dias","")</f>
        <v>0años2meses11dias</v>
      </c>
    </row>
    <row r="95" spans="2:36" ht="17.100000000000001" customHeight="1">
      <c r="B95" s="258" t="str">
        <f>MID(H95,1,1)&amp;D95</f>
        <v>R40635179</v>
      </c>
      <c r="C95" s="257" t="s">
        <v>117</v>
      </c>
      <c r="D95" s="486" t="s">
        <v>13756</v>
      </c>
      <c r="E95" s="472" t="s">
        <v>13757</v>
      </c>
      <c r="F95" s="259">
        <v>29511</v>
      </c>
      <c r="G95" s="283" t="s">
        <v>1251</v>
      </c>
      <c r="H95" s="261" t="s">
        <v>4426</v>
      </c>
      <c r="I95" s="261" t="s">
        <v>1275</v>
      </c>
      <c r="J95" s="261" t="s">
        <v>1276</v>
      </c>
      <c r="K95" s="305" t="s">
        <v>12562</v>
      </c>
      <c r="L95" s="264">
        <v>45873</v>
      </c>
      <c r="M95" s="264" t="s">
        <v>1269</v>
      </c>
      <c r="N95" s="551" t="s">
        <v>122</v>
      </c>
      <c r="O95" s="305"/>
      <c r="P95" s="266"/>
      <c r="Q95" s="273"/>
      <c r="R95" s="268" t="s">
        <v>157</v>
      </c>
      <c r="S95" s="265"/>
      <c r="T95" s="265">
        <v>0</v>
      </c>
      <c r="U95" s="269" t="s">
        <v>1256</v>
      </c>
      <c r="V95" s="270">
        <v>1</v>
      </c>
      <c r="W95" s="271" t="s">
        <v>118</v>
      </c>
      <c r="X95" s="279">
        <v>2000</v>
      </c>
      <c r="Y95" s="279"/>
      <c r="Z95" s="342" t="s">
        <v>1257</v>
      </c>
      <c r="AA95" s="258" t="b">
        <f>COUNTIF($D$2:$D$3790,D95)&gt;1</f>
        <v>0</v>
      </c>
      <c r="AB95" s="273" t="s">
        <v>13758</v>
      </c>
      <c r="AC95" s="297"/>
      <c r="AD95" s="511" t="s">
        <v>1259</v>
      </c>
      <c r="AE95" s="275" t="s">
        <v>13759</v>
      </c>
      <c r="AF95" s="267" t="str">
        <f t="shared" ca="1" si="6"/>
        <v>45años10meses</v>
      </c>
      <c r="AG95" s="276" t="s">
        <v>13760</v>
      </c>
      <c r="AH95" s="273"/>
    </row>
    <row r="96" spans="2:36" ht="17.100000000000001" customHeight="1">
      <c r="B96" s="258" t="str">
        <f>MID(H96,1,1)&amp;D96</f>
        <v>O40657729</v>
      </c>
      <c r="C96" s="257" t="s">
        <v>117</v>
      </c>
      <c r="D96" s="486" t="s">
        <v>16792</v>
      </c>
      <c r="E96" s="472" t="s">
        <v>16793</v>
      </c>
      <c r="F96" s="473">
        <v>28340</v>
      </c>
      <c r="G96" s="474" t="s">
        <v>1251</v>
      </c>
      <c r="H96" s="475" t="s">
        <v>125</v>
      </c>
      <c r="I96" s="475" t="s">
        <v>1339</v>
      </c>
      <c r="J96" s="475" t="s">
        <v>1253</v>
      </c>
      <c r="K96" s="476" t="s">
        <v>12562</v>
      </c>
      <c r="L96" s="477">
        <v>46189</v>
      </c>
      <c r="M96" s="477">
        <v>46219</v>
      </c>
      <c r="N96" s="622" t="s">
        <v>128</v>
      </c>
      <c r="O96" s="476" t="s">
        <v>16794</v>
      </c>
      <c r="P96" s="478" t="s">
        <v>138</v>
      </c>
      <c r="Q96" s="258"/>
      <c r="R96" s="471" t="s">
        <v>1256</v>
      </c>
      <c r="S96" s="265"/>
      <c r="T96" s="271">
        <v>0</v>
      </c>
      <c r="U96" s="269" t="s">
        <v>1256</v>
      </c>
      <c r="V96" s="270">
        <v>1</v>
      </c>
      <c r="W96" s="271" t="s">
        <v>118</v>
      </c>
      <c r="X96" s="272"/>
      <c r="Y96" s="272"/>
      <c r="Z96" s="342" t="s">
        <v>1257</v>
      </c>
      <c r="AA96" s="258" t="b">
        <v>0</v>
      </c>
      <c r="AB96" s="273" t="s">
        <v>16795</v>
      </c>
      <c r="AC96" s="297"/>
      <c r="AD96" s="511" t="s">
        <v>1271</v>
      </c>
      <c r="AE96" s="275" t="s">
        <v>16796</v>
      </c>
      <c r="AF96" s="267" t="str">
        <f t="shared" ca="1" si="6"/>
        <v>49años0meses</v>
      </c>
      <c r="AG96" s="276" t="s">
        <v>16797</v>
      </c>
      <c r="AH96" s="273" t="s">
        <v>16798</v>
      </c>
    </row>
    <row r="97" spans="2:36" ht="17.100000000000001" customHeight="1">
      <c r="B97" s="258" t="str">
        <f>MID(H97,1,1)&amp;D97</f>
        <v>O40780208</v>
      </c>
      <c r="C97" s="257" t="s">
        <v>117</v>
      </c>
      <c r="D97" s="486" t="s">
        <v>16365</v>
      </c>
      <c r="E97" s="472" t="s">
        <v>16366</v>
      </c>
      <c r="F97" s="473">
        <v>29152</v>
      </c>
      <c r="G97" s="474" t="s">
        <v>1251</v>
      </c>
      <c r="H97" s="475" t="s">
        <v>113</v>
      </c>
      <c r="I97" s="475" t="s">
        <v>13122</v>
      </c>
      <c r="J97" s="475" t="s">
        <v>1276</v>
      </c>
      <c r="K97" s="687" t="s">
        <v>12562</v>
      </c>
      <c r="L97" s="473">
        <v>46183</v>
      </c>
      <c r="M97" s="484">
        <v>46219</v>
      </c>
      <c r="N97" s="622" t="s">
        <v>128</v>
      </c>
      <c r="O97" s="476" t="s">
        <v>16367</v>
      </c>
      <c r="P97" s="478" t="s">
        <v>138</v>
      </c>
      <c r="Q97" s="258"/>
      <c r="R97" s="268" t="s">
        <v>1256</v>
      </c>
      <c r="S97" s="265"/>
      <c r="T97" s="271">
        <v>0</v>
      </c>
      <c r="U97" s="269" t="s">
        <v>1256</v>
      </c>
      <c r="V97" s="270">
        <v>1</v>
      </c>
      <c r="W97" s="524" t="s">
        <v>118</v>
      </c>
      <c r="X97" s="279"/>
      <c r="Y97" s="279"/>
      <c r="Z97" s="525" t="s">
        <v>1257</v>
      </c>
      <c r="AA97" s="258" t="b">
        <f>COUNTIF($D$2:$D$3790,D97)&gt;1</f>
        <v>0</v>
      </c>
      <c r="AB97" s="273" t="s">
        <v>16368</v>
      </c>
      <c r="AC97" s="297"/>
      <c r="AD97" s="511" t="s">
        <v>1259</v>
      </c>
      <c r="AE97" s="275" t="s">
        <v>16369</v>
      </c>
      <c r="AF97" s="267" t="str">
        <f t="shared" ca="1" si="6"/>
        <v>46años9meses</v>
      </c>
      <c r="AG97" s="276" t="s">
        <v>16370</v>
      </c>
      <c r="AH97" s="273" t="s">
        <v>16371</v>
      </c>
      <c r="AJ97" s="554" t="str">
        <f ca="1">IF($D97&lt;&gt;"",DATEDIF(L97,TODAY(),"y")&amp;"años"&amp;DATEDIF(L97,TODAY(),"ym")&amp;"meses"&amp;DATEDIF(L97,TODAY(),"md")&amp;"dias","")</f>
        <v>0años2meses11dias</v>
      </c>
    </row>
    <row r="98" spans="2:36" ht="17.100000000000001" customHeight="1">
      <c r="B98" s="258" t="str">
        <f>MID(H98,1,1)&amp;D98</f>
        <v>O40831599</v>
      </c>
      <c r="C98" s="257" t="s">
        <v>117</v>
      </c>
      <c r="D98" s="486" t="s">
        <v>14884</v>
      </c>
      <c r="E98" s="258" t="s">
        <v>14885</v>
      </c>
      <c r="F98" s="259">
        <v>29053</v>
      </c>
      <c r="G98" s="283" t="s">
        <v>1251</v>
      </c>
      <c r="H98" s="261" t="s">
        <v>113</v>
      </c>
      <c r="I98" s="261" t="s">
        <v>5699</v>
      </c>
      <c r="J98" s="261" t="s">
        <v>1276</v>
      </c>
      <c r="K98" s="282" t="s">
        <v>1254</v>
      </c>
      <c r="L98" s="264">
        <v>46085</v>
      </c>
      <c r="M98" s="264">
        <v>46179</v>
      </c>
      <c r="N98" s="551" t="s">
        <v>174</v>
      </c>
      <c r="O98" s="282" t="s">
        <v>14886</v>
      </c>
      <c r="P98" s="266" t="s">
        <v>138</v>
      </c>
      <c r="Q98" s="258"/>
      <c r="R98" s="268" t="s">
        <v>157</v>
      </c>
      <c r="S98" s="265"/>
      <c r="T98" s="265">
        <v>0</v>
      </c>
      <c r="U98" s="269" t="s">
        <v>1256</v>
      </c>
      <c r="V98" s="270">
        <v>1</v>
      </c>
      <c r="W98" s="271" t="s">
        <v>118</v>
      </c>
      <c r="X98" s="272"/>
      <c r="Y98" s="272"/>
      <c r="Z98" s="342" t="s">
        <v>1257</v>
      </c>
      <c r="AA98" s="258" t="b">
        <f>COUNTIF($D$2:$D$3790,D98)&gt;1</f>
        <v>0</v>
      </c>
      <c r="AB98" s="273" t="s">
        <v>14887</v>
      </c>
      <c r="AC98" s="297"/>
      <c r="AD98" s="511" t="s">
        <v>1259</v>
      </c>
      <c r="AE98" s="304" t="s">
        <v>14888</v>
      </c>
      <c r="AF98" s="267" t="str">
        <f t="shared" ca="1" si="6"/>
        <v>47años1meses</v>
      </c>
      <c r="AG98" s="294" t="s">
        <v>14889</v>
      </c>
      <c r="AH98" s="258" t="s">
        <v>14890</v>
      </c>
    </row>
    <row r="99" spans="2:36" ht="17.100000000000001" customHeight="1">
      <c r="B99" s="258" t="s">
        <v>1670</v>
      </c>
      <c r="C99" s="257" t="s">
        <v>117</v>
      </c>
      <c r="D99" s="486" t="s">
        <v>13100</v>
      </c>
      <c r="E99" s="258" t="s">
        <v>13101</v>
      </c>
      <c r="F99" s="259">
        <v>29680</v>
      </c>
      <c r="G99" s="283" t="s">
        <v>1251</v>
      </c>
      <c r="H99" s="261" t="s">
        <v>113</v>
      </c>
      <c r="I99" s="261" t="s">
        <v>8763</v>
      </c>
      <c r="J99" s="261" t="s">
        <v>1253</v>
      </c>
      <c r="K99" s="282" t="s">
        <v>1254</v>
      </c>
      <c r="L99" s="264">
        <v>45789</v>
      </c>
      <c r="M99" s="489">
        <v>46191</v>
      </c>
      <c r="N99" s="551" t="s">
        <v>122</v>
      </c>
      <c r="O99" s="282"/>
      <c r="P99" s="266"/>
      <c r="Q99" s="273"/>
      <c r="R99" s="268" t="s">
        <v>157</v>
      </c>
      <c r="S99" s="265"/>
      <c r="T99" s="506">
        <v>0</v>
      </c>
      <c r="U99" s="269" t="s">
        <v>1256</v>
      </c>
      <c r="V99" s="270">
        <v>1</v>
      </c>
      <c r="W99" s="271" t="s">
        <v>118</v>
      </c>
      <c r="X99" s="272"/>
      <c r="Y99" s="279"/>
      <c r="Z99" s="342" t="s">
        <v>1257</v>
      </c>
      <c r="AA99" s="258" t="b">
        <f>COUNTIF($D$2:$D$3790,D99)&gt;1</f>
        <v>0</v>
      </c>
      <c r="AB99" s="273" t="s">
        <v>13102</v>
      </c>
      <c r="AC99" s="297"/>
      <c r="AD99" s="511" t="s">
        <v>1259</v>
      </c>
      <c r="AE99" s="275" t="s">
        <v>13103</v>
      </c>
      <c r="AF99" s="267" t="str">
        <f t="shared" ca="1" si="6"/>
        <v>45años4meses</v>
      </c>
      <c r="AG99" s="276" t="s">
        <v>13104</v>
      </c>
      <c r="AH99" s="273" t="s">
        <v>13105</v>
      </c>
    </row>
    <row r="100" spans="2:36" ht="17.100000000000001" customHeight="1">
      <c r="B100" s="273" t="str">
        <f>MID(H100,1,1)&amp;D100</f>
        <v>O40975243</v>
      </c>
      <c r="C100" s="257" t="s">
        <v>117</v>
      </c>
      <c r="D100" s="294" t="s">
        <v>18725</v>
      </c>
      <c r="E100" s="472" t="s">
        <v>18726</v>
      </c>
      <c r="F100" s="473">
        <v>28729</v>
      </c>
      <c r="G100" s="474" t="s">
        <v>1251</v>
      </c>
      <c r="H100" s="475" t="s">
        <v>113</v>
      </c>
      <c r="I100" s="475" t="s">
        <v>5699</v>
      </c>
      <c r="J100" s="475" t="s">
        <v>1253</v>
      </c>
      <c r="K100" s="476" t="s">
        <v>8566</v>
      </c>
      <c r="L100" s="477">
        <v>46119</v>
      </c>
      <c r="M100" s="477" t="s">
        <v>1269</v>
      </c>
      <c r="N100" s="622" t="s">
        <v>174</v>
      </c>
      <c r="O100" s="476" t="s">
        <v>18728</v>
      </c>
      <c r="P100" s="478" t="s">
        <v>138</v>
      </c>
      <c r="Q100" s="258"/>
      <c r="R100" s="268" t="s">
        <v>1256</v>
      </c>
      <c r="S100" s="265"/>
      <c r="T100" s="271">
        <v>0</v>
      </c>
      <c r="U100" s="269" t="s">
        <v>1256</v>
      </c>
      <c r="V100" s="270">
        <v>1</v>
      </c>
      <c r="W100" s="271" t="s">
        <v>118</v>
      </c>
      <c r="X100" s="272"/>
      <c r="Y100" s="272"/>
      <c r="Z100" s="342" t="s">
        <v>1257</v>
      </c>
      <c r="AA100" s="258" t="b">
        <v>0</v>
      </c>
      <c r="AB100" s="273" t="s">
        <v>18930</v>
      </c>
      <c r="AC100" s="297"/>
      <c r="AD100" s="511" t="s">
        <v>1259</v>
      </c>
      <c r="AE100" s="275" t="s">
        <v>18735</v>
      </c>
      <c r="AF100" s="267" t="str">
        <f t="shared" ca="1" si="6"/>
        <v>47años11meses</v>
      </c>
      <c r="AG100" s="276" t="s">
        <v>18733</v>
      </c>
      <c r="AH100" s="273" t="s">
        <v>18734</v>
      </c>
    </row>
    <row r="101" spans="2:36" ht="17.100000000000001" customHeight="1">
      <c r="B101" s="273" t="str">
        <f>MID(H101,1,1)&amp;D101</f>
        <v>P41037752</v>
      </c>
      <c r="C101" s="257" t="s">
        <v>117</v>
      </c>
      <c r="D101" s="294" t="s">
        <v>17503</v>
      </c>
      <c r="E101" s="472" t="s">
        <v>17504</v>
      </c>
      <c r="F101" s="473">
        <v>29655</v>
      </c>
      <c r="G101" s="474" t="s">
        <v>1251</v>
      </c>
      <c r="H101" s="475" t="s">
        <v>137</v>
      </c>
      <c r="I101" s="475" t="s">
        <v>1252</v>
      </c>
      <c r="J101" s="475" t="s">
        <v>1276</v>
      </c>
      <c r="K101" s="476" t="s">
        <v>12562</v>
      </c>
      <c r="L101" s="477">
        <v>46184</v>
      </c>
      <c r="M101" s="477">
        <v>46219</v>
      </c>
      <c r="N101" s="622" t="s">
        <v>128</v>
      </c>
      <c r="O101" s="476" t="s">
        <v>17517</v>
      </c>
      <c r="P101" s="478" t="s">
        <v>138</v>
      </c>
      <c r="Q101" s="258"/>
      <c r="R101" s="268" t="s">
        <v>157</v>
      </c>
      <c r="S101" s="265"/>
      <c r="T101" s="271">
        <v>0</v>
      </c>
      <c r="U101" s="269" t="s">
        <v>1256</v>
      </c>
      <c r="V101" s="270">
        <v>1</v>
      </c>
      <c r="W101" s="271" t="s">
        <v>118</v>
      </c>
      <c r="X101" s="272"/>
      <c r="Y101" s="272"/>
      <c r="Z101" s="342" t="s">
        <v>1257</v>
      </c>
      <c r="AA101" s="258" t="b">
        <v>0</v>
      </c>
      <c r="AB101" s="273" t="s">
        <v>17886</v>
      </c>
      <c r="AC101" s="297"/>
      <c r="AD101" s="511" t="s">
        <v>1271</v>
      </c>
      <c r="AE101" s="275" t="s">
        <v>17550</v>
      </c>
      <c r="AF101" s="267" t="str">
        <f t="shared" ca="1" si="6"/>
        <v>45años5meses</v>
      </c>
      <c r="AG101" s="276" t="s">
        <v>17536</v>
      </c>
      <c r="AH101" s="273" t="s">
        <v>17537</v>
      </c>
    </row>
    <row r="102" spans="2:36" ht="17.100000000000001" customHeight="1">
      <c r="B102" s="273" t="str">
        <f>MID(H102,1,1)&amp;D102</f>
        <v>O41057197</v>
      </c>
      <c r="C102" s="282">
        <v>1</v>
      </c>
      <c r="D102" s="294" t="s">
        <v>17592</v>
      </c>
      <c r="E102" s="472" t="s">
        <v>17593</v>
      </c>
      <c r="F102" s="473">
        <v>29505</v>
      </c>
      <c r="G102" s="474" t="s">
        <v>1912</v>
      </c>
      <c r="H102" s="475" t="s">
        <v>113</v>
      </c>
      <c r="I102" s="475" t="s">
        <v>1339</v>
      </c>
      <c r="J102" s="475" t="s">
        <v>1276</v>
      </c>
      <c r="K102" s="476" t="s">
        <v>8700</v>
      </c>
      <c r="L102" s="477">
        <v>46070</v>
      </c>
      <c r="M102" s="477" t="s">
        <v>1269</v>
      </c>
      <c r="N102" s="622" t="s">
        <v>122</v>
      </c>
      <c r="O102" s="282"/>
      <c r="P102" s="266"/>
      <c r="Q102" s="258"/>
      <c r="R102" s="268" t="s">
        <v>157</v>
      </c>
      <c r="S102" s="265"/>
      <c r="T102" s="271">
        <v>0</v>
      </c>
      <c r="U102" s="269" t="s">
        <v>1256</v>
      </c>
      <c r="V102" s="270">
        <v>1</v>
      </c>
      <c r="W102" s="271" t="s">
        <v>118</v>
      </c>
      <c r="X102" s="272"/>
      <c r="Y102" s="272"/>
      <c r="Z102" s="342" t="s">
        <v>1257</v>
      </c>
      <c r="AA102" s="258" t="b">
        <v>0</v>
      </c>
      <c r="AB102" s="273" t="s">
        <v>17893</v>
      </c>
      <c r="AC102" s="297"/>
      <c r="AD102" s="511" t="s">
        <v>1259</v>
      </c>
      <c r="AE102" s="275" t="s">
        <v>17601</v>
      </c>
      <c r="AF102" s="267" t="str">
        <f t="shared" ca="1" si="6"/>
        <v>45años10meses</v>
      </c>
      <c r="AG102" s="276" t="s">
        <v>17597</v>
      </c>
      <c r="AH102" s="273" t="s">
        <v>17598</v>
      </c>
    </row>
    <row r="103" spans="2:36" ht="17.100000000000001" customHeight="1">
      <c r="B103" s="258" t="s">
        <v>1680</v>
      </c>
      <c r="C103" s="282">
        <v>1</v>
      </c>
      <c r="D103" s="294" t="s">
        <v>17812</v>
      </c>
      <c r="E103" s="472" t="s">
        <v>17813</v>
      </c>
      <c r="F103" s="473">
        <v>29863</v>
      </c>
      <c r="G103" s="474" t="s">
        <v>1251</v>
      </c>
      <c r="H103" s="475" t="s">
        <v>113</v>
      </c>
      <c r="I103" s="475" t="s">
        <v>5699</v>
      </c>
      <c r="J103" s="475" t="s">
        <v>1253</v>
      </c>
      <c r="K103" s="476" t="s">
        <v>8566</v>
      </c>
      <c r="L103" s="477">
        <v>46078</v>
      </c>
      <c r="M103" s="477" t="s">
        <v>1269</v>
      </c>
      <c r="N103" s="622" t="s">
        <v>128</v>
      </c>
      <c r="O103" s="476" t="s">
        <v>17819</v>
      </c>
      <c r="P103" s="478" t="s">
        <v>138</v>
      </c>
      <c r="Q103" s="258"/>
      <c r="R103" s="268" t="s">
        <v>1256</v>
      </c>
      <c r="S103" s="265"/>
      <c r="T103" s="271">
        <v>0</v>
      </c>
      <c r="U103" s="269" t="s">
        <v>1256</v>
      </c>
      <c r="V103" s="270">
        <v>1</v>
      </c>
      <c r="W103" s="271" t="s">
        <v>118</v>
      </c>
      <c r="X103" s="272"/>
      <c r="Y103" s="272"/>
      <c r="Z103" s="342" t="s">
        <v>1257</v>
      </c>
      <c r="AA103" s="258" t="b">
        <v>0</v>
      </c>
      <c r="AB103" s="273" t="s">
        <v>17928</v>
      </c>
      <c r="AC103" s="297"/>
      <c r="AD103" s="511" t="s">
        <v>1259</v>
      </c>
      <c r="AE103" s="275" t="s">
        <v>17837</v>
      </c>
      <c r="AF103" s="267" t="str">
        <f t="shared" ca="1" si="6"/>
        <v>44años10meses</v>
      </c>
      <c r="AG103" s="276" t="s">
        <v>17860</v>
      </c>
      <c r="AH103" s="273" t="s">
        <v>17861</v>
      </c>
    </row>
    <row r="104" spans="2:36" ht="17.100000000000001" customHeight="1">
      <c r="B104" s="258" t="str">
        <f>MID(H104,1,1)&amp;D104</f>
        <v>P41072540</v>
      </c>
      <c r="C104" s="257" t="s">
        <v>117</v>
      </c>
      <c r="D104" s="486" t="s">
        <v>13625</v>
      </c>
      <c r="E104" s="472" t="s">
        <v>13626</v>
      </c>
      <c r="F104" s="473">
        <v>29364</v>
      </c>
      <c r="G104" s="474" t="s">
        <v>1251</v>
      </c>
      <c r="H104" s="475" t="s">
        <v>137</v>
      </c>
      <c r="I104" s="475" t="s">
        <v>1252</v>
      </c>
      <c r="J104" s="475" t="s">
        <v>1276</v>
      </c>
      <c r="K104" s="476" t="s">
        <v>12562</v>
      </c>
      <c r="L104" s="473">
        <v>46183</v>
      </c>
      <c r="M104" s="484">
        <v>46219</v>
      </c>
      <c r="N104" s="475" t="s">
        <v>122</v>
      </c>
      <c r="O104" s="305"/>
      <c r="P104" s="266"/>
      <c r="Q104" s="273"/>
      <c r="R104" s="471" t="s">
        <v>117</v>
      </c>
      <c r="S104" s="265"/>
      <c r="T104" s="265">
        <v>0</v>
      </c>
      <c r="U104" s="269" t="s">
        <v>1256</v>
      </c>
      <c r="V104" s="270">
        <v>1</v>
      </c>
      <c r="W104" s="271" t="s">
        <v>118</v>
      </c>
      <c r="X104" s="272"/>
      <c r="Y104" s="272"/>
      <c r="Z104" s="342" t="s">
        <v>1257</v>
      </c>
      <c r="AA104" s="258" t="b">
        <f>COUNTIF($D$2:$D$3790,D104)&gt;1</f>
        <v>0</v>
      </c>
      <c r="AB104" s="273" t="s">
        <v>13627</v>
      </c>
      <c r="AC104" s="297"/>
      <c r="AD104" s="511" t="s">
        <v>1259</v>
      </c>
      <c r="AE104" s="275" t="s">
        <v>13628</v>
      </c>
      <c r="AF104" s="267" t="str">
        <f t="shared" ca="1" si="6"/>
        <v>46años2meses</v>
      </c>
      <c r="AG104" s="276" t="s">
        <v>13629</v>
      </c>
      <c r="AH104" s="273" t="s">
        <v>13630</v>
      </c>
    </row>
    <row r="105" spans="2:36" ht="17.100000000000001" customHeight="1">
      <c r="B105" s="258" t="str">
        <f t="shared" ref="B105:B119" si="8">MID(H105,1,1)&amp;D105</f>
        <v>P41104826</v>
      </c>
      <c r="C105" s="257" t="s">
        <v>117</v>
      </c>
      <c r="D105" s="486" t="s">
        <v>16127</v>
      </c>
      <c r="E105" s="472" t="s">
        <v>16128</v>
      </c>
      <c r="F105" s="473">
        <v>29098</v>
      </c>
      <c r="G105" s="474" t="s">
        <v>1251</v>
      </c>
      <c r="H105" s="475" t="s">
        <v>137</v>
      </c>
      <c r="I105" s="475" t="s">
        <v>1252</v>
      </c>
      <c r="J105" s="475" t="s">
        <v>1276</v>
      </c>
      <c r="K105" s="476" t="s">
        <v>12562</v>
      </c>
      <c r="L105" s="473">
        <v>46183</v>
      </c>
      <c r="M105" s="484">
        <v>46219</v>
      </c>
      <c r="N105" s="622" t="s">
        <v>114</v>
      </c>
      <c r="O105" s="476" t="s">
        <v>16129</v>
      </c>
      <c r="P105" s="478" t="s">
        <v>138</v>
      </c>
      <c r="Q105" s="258"/>
      <c r="R105" s="268" t="s">
        <v>157</v>
      </c>
      <c r="S105" s="265"/>
      <c r="T105" s="271">
        <v>0</v>
      </c>
      <c r="U105" s="269" t="s">
        <v>1256</v>
      </c>
      <c r="V105" s="270">
        <v>1</v>
      </c>
      <c r="W105" s="524" t="s">
        <v>118</v>
      </c>
      <c r="X105" s="272"/>
      <c r="Y105" s="272"/>
      <c r="Z105" s="525" t="s">
        <v>1257</v>
      </c>
      <c r="AA105" s="258" t="b">
        <f>COUNTIF($D$2:$D$3790,D105)&gt;1</f>
        <v>0</v>
      </c>
      <c r="AB105" s="273" t="s">
        <v>16130</v>
      </c>
      <c r="AC105" s="297"/>
      <c r="AD105" s="504" t="s">
        <v>1259</v>
      </c>
      <c r="AE105" s="275" t="s">
        <v>16131</v>
      </c>
      <c r="AF105" s="267" t="str">
        <f t="shared" ca="1" si="6"/>
        <v>46años11meses</v>
      </c>
      <c r="AG105" s="276" t="s">
        <v>16132</v>
      </c>
      <c r="AH105" s="273" t="s">
        <v>16133</v>
      </c>
    </row>
    <row r="106" spans="2:36" ht="17.100000000000001" customHeight="1">
      <c r="B106" s="258" t="str">
        <f t="shared" si="8"/>
        <v>O41194567</v>
      </c>
      <c r="C106" s="257" t="s">
        <v>117</v>
      </c>
      <c r="D106" s="294" t="s">
        <v>16738</v>
      </c>
      <c r="E106" s="472" t="s">
        <v>16739</v>
      </c>
      <c r="F106" s="473">
        <v>29881</v>
      </c>
      <c r="G106" s="474" t="s">
        <v>1251</v>
      </c>
      <c r="H106" s="475" t="s">
        <v>125</v>
      </c>
      <c r="I106" s="475" t="s">
        <v>5699</v>
      </c>
      <c r="J106" s="475" t="s">
        <v>1253</v>
      </c>
      <c r="K106" s="476" t="s">
        <v>12562</v>
      </c>
      <c r="L106" s="473">
        <v>46183</v>
      </c>
      <c r="M106" s="484">
        <v>46219</v>
      </c>
      <c r="N106" s="475" t="s">
        <v>174</v>
      </c>
      <c r="O106" s="476" t="s">
        <v>16740</v>
      </c>
      <c r="P106" s="478" t="s">
        <v>138</v>
      </c>
      <c r="Q106" s="258"/>
      <c r="R106" s="471" t="s">
        <v>1256</v>
      </c>
      <c r="S106" s="265"/>
      <c r="T106" s="271">
        <v>0</v>
      </c>
      <c r="U106" s="269" t="s">
        <v>1256</v>
      </c>
      <c r="V106" s="270">
        <v>1</v>
      </c>
      <c r="W106" s="271" t="s">
        <v>118</v>
      </c>
      <c r="X106" s="272"/>
      <c r="Y106" s="272"/>
      <c r="Z106" s="342" t="s">
        <v>1257</v>
      </c>
      <c r="AA106" s="258" t="b">
        <v>0</v>
      </c>
      <c r="AB106" s="273" t="s">
        <v>16741</v>
      </c>
      <c r="AC106" s="297"/>
      <c r="AD106" s="400" t="s">
        <v>1259</v>
      </c>
      <c r="AE106" s="275" t="s">
        <v>16742</v>
      </c>
      <c r="AF106" s="267" t="str">
        <f t="shared" ca="1" si="6"/>
        <v>44años9meses</v>
      </c>
      <c r="AG106" s="276" t="s">
        <v>16743</v>
      </c>
      <c r="AH106" s="273" t="s">
        <v>16744</v>
      </c>
    </row>
    <row r="107" spans="2:36" ht="17.100000000000001" customHeight="1">
      <c r="B107" s="258" t="str">
        <f t="shared" si="8"/>
        <v>O41202844</v>
      </c>
      <c r="C107" s="257" t="s">
        <v>117</v>
      </c>
      <c r="D107" s="486" t="s">
        <v>12795</v>
      </c>
      <c r="E107" s="472" t="s">
        <v>12796</v>
      </c>
      <c r="F107" s="473">
        <v>29914</v>
      </c>
      <c r="G107" s="474" t="s">
        <v>8311</v>
      </c>
      <c r="H107" s="475" t="s">
        <v>6452</v>
      </c>
      <c r="I107" s="475" t="s">
        <v>6453</v>
      </c>
      <c r="J107" s="475" t="s">
        <v>9469</v>
      </c>
      <c r="K107" s="476" t="s">
        <v>12562</v>
      </c>
      <c r="L107" s="473">
        <v>46183</v>
      </c>
      <c r="M107" s="484">
        <v>46219</v>
      </c>
      <c r="N107" s="622" t="s">
        <v>128</v>
      </c>
      <c r="O107" s="476" t="s">
        <v>12797</v>
      </c>
      <c r="P107" s="478" t="s">
        <v>138</v>
      </c>
      <c r="Q107" s="273"/>
      <c r="R107" s="268" t="s">
        <v>157</v>
      </c>
      <c r="S107" s="265"/>
      <c r="T107" s="265">
        <v>0</v>
      </c>
      <c r="U107" s="269" t="s">
        <v>1256</v>
      </c>
      <c r="V107" s="270">
        <v>1</v>
      </c>
      <c r="W107" s="271" t="s">
        <v>118</v>
      </c>
      <c r="X107" s="272"/>
      <c r="Y107" s="272"/>
      <c r="Z107" s="274" t="s">
        <v>1257</v>
      </c>
      <c r="AA107" s="258" t="b">
        <f>COUNTIF($D$2:$D$3790,D107)&gt;1</f>
        <v>0</v>
      </c>
      <c r="AB107" s="273" t="s">
        <v>12798</v>
      </c>
      <c r="AC107" s="297"/>
      <c r="AD107" s="511" t="s">
        <v>1259</v>
      </c>
      <c r="AE107" s="275" t="s">
        <v>12799</v>
      </c>
      <c r="AF107" s="267" t="str">
        <f t="shared" ca="1" si="6"/>
        <v>44años8meses</v>
      </c>
      <c r="AG107" s="276" t="s">
        <v>12800</v>
      </c>
      <c r="AH107" s="399" t="s">
        <v>12801</v>
      </c>
      <c r="AJ107" s="554" t="str">
        <f ca="1">IF($D107&lt;&gt;"",DATEDIF(L107,TODAY(),"y")&amp;"años"&amp;DATEDIF(L107,TODAY(),"ym")&amp;"meses"&amp;DATEDIF(L107,TODAY(),"md")&amp;"dias","")</f>
        <v>0años2meses11dias</v>
      </c>
    </row>
    <row r="108" spans="2:36" ht="17.100000000000001" customHeight="1">
      <c r="B108" s="273" t="str">
        <f t="shared" si="8"/>
        <v>O41244111</v>
      </c>
      <c r="C108" s="257" t="s">
        <v>117</v>
      </c>
      <c r="D108" s="294" t="s">
        <v>19066</v>
      </c>
      <c r="E108" s="472" t="s">
        <v>19132</v>
      </c>
      <c r="F108" s="473">
        <v>29677</v>
      </c>
      <c r="G108" s="474" t="s">
        <v>1996</v>
      </c>
      <c r="H108" s="475" t="s">
        <v>113</v>
      </c>
      <c r="I108" s="475" t="s">
        <v>13122</v>
      </c>
      <c r="J108" s="475" t="s">
        <v>1276</v>
      </c>
      <c r="K108" s="476" t="s">
        <v>8566</v>
      </c>
      <c r="L108" s="477">
        <v>46147</v>
      </c>
      <c r="M108" s="477" t="s">
        <v>1269</v>
      </c>
      <c r="N108" s="475" t="s">
        <v>114</v>
      </c>
      <c r="O108" s="476" t="s">
        <v>19069</v>
      </c>
      <c r="P108" s="478" t="s">
        <v>138</v>
      </c>
      <c r="Q108" s="258"/>
      <c r="R108" s="471" t="s">
        <v>597</v>
      </c>
      <c r="S108" s="265"/>
      <c r="T108" s="271">
        <v>0</v>
      </c>
      <c r="U108" s="269" t="s">
        <v>1256</v>
      </c>
      <c r="V108" s="270">
        <v>1</v>
      </c>
      <c r="W108" s="271" t="s">
        <v>118</v>
      </c>
      <c r="X108" s="272"/>
      <c r="Y108" s="272"/>
      <c r="Z108" s="342" t="s">
        <v>1257</v>
      </c>
      <c r="AA108" s="258" t="b">
        <v>0</v>
      </c>
      <c r="AB108" s="273"/>
      <c r="AC108" s="297"/>
      <c r="AD108" s="511" t="s">
        <v>1259</v>
      </c>
      <c r="AE108" s="275" t="s">
        <v>19074</v>
      </c>
      <c r="AF108" s="267" t="str">
        <f t="shared" ca="1" si="6"/>
        <v>45años4meses</v>
      </c>
      <c r="AG108" s="276" t="s">
        <v>19071</v>
      </c>
      <c r="AH108" s="273" t="s">
        <v>19072</v>
      </c>
    </row>
    <row r="109" spans="2:36" ht="17.100000000000001" customHeight="1">
      <c r="B109" s="273" t="str">
        <f t="shared" si="8"/>
        <v>O41247250</v>
      </c>
      <c r="C109" s="305">
        <v>1</v>
      </c>
      <c r="D109" s="486" t="s">
        <v>15939</v>
      </c>
      <c r="E109" s="472" t="s">
        <v>15940</v>
      </c>
      <c r="F109" s="473">
        <v>28753</v>
      </c>
      <c r="G109" s="474" t="s">
        <v>1251</v>
      </c>
      <c r="H109" s="475" t="s">
        <v>113</v>
      </c>
      <c r="I109" s="475" t="s">
        <v>5699</v>
      </c>
      <c r="J109" s="475" t="s">
        <v>1276</v>
      </c>
      <c r="K109" s="476" t="s">
        <v>12562</v>
      </c>
      <c r="L109" s="473">
        <v>46183</v>
      </c>
      <c r="M109" s="484">
        <v>46214</v>
      </c>
      <c r="N109" s="622" t="s">
        <v>128</v>
      </c>
      <c r="O109" s="475" t="s">
        <v>15941</v>
      </c>
      <c r="P109" s="478" t="s">
        <v>138</v>
      </c>
      <c r="Q109" s="273"/>
      <c r="R109" s="284" t="s">
        <v>157</v>
      </c>
      <c r="S109" s="265"/>
      <c r="T109" s="265">
        <v>0</v>
      </c>
      <c r="U109" s="269" t="s">
        <v>1256</v>
      </c>
      <c r="V109" s="270">
        <v>1</v>
      </c>
      <c r="W109" s="271" t="s">
        <v>118</v>
      </c>
      <c r="X109" s="273"/>
      <c r="Y109" s="273"/>
      <c r="Z109" s="274" t="s">
        <v>1257</v>
      </c>
      <c r="AA109" s="258" t="b">
        <f>COUNTIF($D$2:$D$3790,D109)&gt;1</f>
        <v>0</v>
      </c>
      <c r="AB109" s="273" t="s">
        <v>15942</v>
      </c>
      <c r="AC109" s="297"/>
      <c r="AD109" s="400" t="s">
        <v>1259</v>
      </c>
      <c r="AE109" s="320" t="s">
        <v>15943</v>
      </c>
      <c r="AF109" s="267" t="str">
        <f t="shared" ca="1" si="6"/>
        <v>47años11meses</v>
      </c>
      <c r="AG109" s="276">
        <v>982432609</v>
      </c>
      <c r="AH109" s="325" t="s">
        <v>15944</v>
      </c>
    </row>
    <row r="110" spans="2:36" ht="17.100000000000001" customHeight="1">
      <c r="B110" s="258" t="str">
        <f t="shared" si="8"/>
        <v>P41267186</v>
      </c>
      <c r="C110" s="282">
        <v>1</v>
      </c>
      <c r="D110" s="486" t="s">
        <v>16933</v>
      </c>
      <c r="E110" s="472" t="s">
        <v>16934</v>
      </c>
      <c r="F110" s="473">
        <v>28637</v>
      </c>
      <c r="G110" s="474" t="s">
        <v>1996</v>
      </c>
      <c r="H110" s="475" t="s">
        <v>137</v>
      </c>
      <c r="I110" s="475" t="s">
        <v>1252</v>
      </c>
      <c r="J110" s="475" t="s">
        <v>1253</v>
      </c>
      <c r="K110" s="476" t="s">
        <v>8566</v>
      </c>
      <c r="L110" s="477">
        <v>46042</v>
      </c>
      <c r="M110" s="477" t="s">
        <v>1269</v>
      </c>
      <c r="N110" s="622" t="s">
        <v>122</v>
      </c>
      <c r="O110" s="282"/>
      <c r="P110" s="266"/>
      <c r="Q110" s="258"/>
      <c r="R110" s="471" t="s">
        <v>117</v>
      </c>
      <c r="S110" s="265"/>
      <c r="T110" s="271">
        <v>0</v>
      </c>
      <c r="U110" s="269" t="s">
        <v>1256</v>
      </c>
      <c r="V110" s="270">
        <v>1</v>
      </c>
      <c r="W110" s="271" t="s">
        <v>118</v>
      </c>
      <c r="X110" s="272"/>
      <c r="Y110" s="272"/>
      <c r="Z110" s="342" t="s">
        <v>1257</v>
      </c>
      <c r="AA110" s="258" t="b">
        <v>0</v>
      </c>
      <c r="AB110" s="273" t="s">
        <v>16935</v>
      </c>
      <c r="AC110" s="297"/>
      <c r="AD110" s="511" t="s">
        <v>1259</v>
      </c>
      <c r="AE110" s="275" t="s">
        <v>16936</v>
      </c>
      <c r="AF110" s="267" t="str">
        <f t="shared" ca="1" si="6"/>
        <v>48años2meses</v>
      </c>
      <c r="AG110" s="276" t="s">
        <v>16937</v>
      </c>
      <c r="AH110" s="273" t="s">
        <v>16938</v>
      </c>
    </row>
    <row r="111" spans="2:36" ht="17.100000000000001" customHeight="1">
      <c r="B111" s="258" t="str">
        <f t="shared" si="8"/>
        <v>P41274721</v>
      </c>
      <c r="C111" s="257" t="s">
        <v>117</v>
      </c>
      <c r="D111" s="486" t="s">
        <v>15622</v>
      </c>
      <c r="E111" s="520" t="s">
        <v>15623</v>
      </c>
      <c r="F111" s="473">
        <v>29366</v>
      </c>
      <c r="G111" s="474" t="s">
        <v>1996</v>
      </c>
      <c r="H111" s="475" t="s">
        <v>137</v>
      </c>
      <c r="I111" s="475" t="s">
        <v>12610</v>
      </c>
      <c r="J111" s="475" t="s">
        <v>1253</v>
      </c>
      <c r="K111" s="476" t="s">
        <v>8566</v>
      </c>
      <c r="L111" s="477">
        <v>46153</v>
      </c>
      <c r="M111" s="477" t="s">
        <v>1269</v>
      </c>
      <c r="N111" s="622" t="s">
        <v>114</v>
      </c>
      <c r="O111" s="476" t="s">
        <v>15624</v>
      </c>
      <c r="P111" s="478" t="s">
        <v>138</v>
      </c>
      <c r="Q111" s="258"/>
      <c r="R111" s="536" t="s">
        <v>1256</v>
      </c>
      <c r="S111" s="265"/>
      <c r="T111" s="271">
        <v>0</v>
      </c>
      <c r="U111" s="269" t="s">
        <v>1256</v>
      </c>
      <c r="V111" s="270">
        <v>1</v>
      </c>
      <c r="W111" s="524" t="s">
        <v>118</v>
      </c>
      <c r="X111" s="272"/>
      <c r="Y111" s="272"/>
      <c r="Z111" s="525" t="s">
        <v>1257</v>
      </c>
      <c r="AA111" s="258" t="b">
        <f>COUNTIF($D$2:$D$3790,D111)&gt;1</f>
        <v>0</v>
      </c>
      <c r="AB111" s="273" t="s">
        <v>15625</v>
      </c>
      <c r="AC111" s="297"/>
      <c r="AD111" s="511" t="s">
        <v>1259</v>
      </c>
      <c r="AE111" s="275" t="s">
        <v>19285</v>
      </c>
      <c r="AF111" s="267" t="str">
        <f t="shared" ca="1" si="6"/>
        <v>46años2meses</v>
      </c>
      <c r="AG111" s="276" t="s">
        <v>15626</v>
      </c>
      <c r="AH111" s="273" t="s">
        <v>15627</v>
      </c>
    </row>
    <row r="112" spans="2:36" ht="17.100000000000001" customHeight="1">
      <c r="B112" s="258" t="str">
        <f t="shared" si="8"/>
        <v>O41281099</v>
      </c>
      <c r="C112" s="257" t="s">
        <v>117</v>
      </c>
      <c r="D112" s="486" t="s">
        <v>15209</v>
      </c>
      <c r="E112" s="472" t="s">
        <v>15210</v>
      </c>
      <c r="F112" s="473">
        <v>28402</v>
      </c>
      <c r="G112" s="474" t="s">
        <v>1251</v>
      </c>
      <c r="H112" s="475" t="s">
        <v>125</v>
      </c>
      <c r="I112" s="475" t="s">
        <v>15425</v>
      </c>
      <c r="J112" s="475" t="s">
        <v>1276</v>
      </c>
      <c r="K112" s="476" t="s">
        <v>8566</v>
      </c>
      <c r="L112" s="477">
        <v>46084</v>
      </c>
      <c r="M112" s="477" t="s">
        <v>1269</v>
      </c>
      <c r="N112" s="475" t="s">
        <v>114</v>
      </c>
      <c r="O112" s="476" t="s">
        <v>19133</v>
      </c>
      <c r="P112" s="478" t="s">
        <v>138</v>
      </c>
      <c r="Q112" s="258"/>
      <c r="R112" s="268" t="s">
        <v>157</v>
      </c>
      <c r="S112" s="265"/>
      <c r="T112" s="271">
        <v>0</v>
      </c>
      <c r="U112" s="269" t="s">
        <v>1256</v>
      </c>
      <c r="V112" s="270">
        <v>1</v>
      </c>
      <c r="W112" s="271" t="s">
        <v>118</v>
      </c>
      <c r="X112" s="272"/>
      <c r="Y112" s="272"/>
      <c r="Z112" s="342" t="s">
        <v>1257</v>
      </c>
      <c r="AA112" s="258" t="b">
        <f>COUNTIF($D$2:$D$3790,D112)&gt;1</f>
        <v>0</v>
      </c>
      <c r="AB112" s="273" t="s">
        <v>15211</v>
      </c>
      <c r="AC112" s="297"/>
      <c r="AD112" s="400" t="s">
        <v>1259</v>
      </c>
      <c r="AE112" s="304" t="s">
        <v>15212</v>
      </c>
      <c r="AF112" s="267" t="str">
        <f t="shared" ca="1" si="6"/>
        <v>48años10meses</v>
      </c>
      <c r="AG112" s="276" t="s">
        <v>15213</v>
      </c>
      <c r="AH112" s="273" t="s">
        <v>15214</v>
      </c>
    </row>
    <row r="113" spans="2:36" ht="17.100000000000001" customHeight="1">
      <c r="B113" s="258" t="str">
        <f t="shared" si="8"/>
        <v>O41287551</v>
      </c>
      <c r="C113" s="263">
        <v>1</v>
      </c>
      <c r="D113" s="294" t="s">
        <v>18257</v>
      </c>
      <c r="E113" s="258" t="s">
        <v>18258</v>
      </c>
      <c r="F113" s="259">
        <v>29638</v>
      </c>
      <c r="G113" s="283" t="s">
        <v>1251</v>
      </c>
      <c r="H113" s="261" t="s">
        <v>125</v>
      </c>
      <c r="I113" s="261" t="s">
        <v>5933</v>
      </c>
      <c r="J113" s="261" t="s">
        <v>1276</v>
      </c>
      <c r="K113" s="282" t="s">
        <v>12562</v>
      </c>
      <c r="L113" s="259">
        <v>46183</v>
      </c>
      <c r="M113" s="298">
        <v>46196</v>
      </c>
      <c r="N113" s="261" t="s">
        <v>114</v>
      </c>
      <c r="O113" s="282" t="s">
        <v>18280</v>
      </c>
      <c r="P113" s="266" t="s">
        <v>138</v>
      </c>
      <c r="Q113" s="258"/>
      <c r="R113" s="268" t="s">
        <v>157</v>
      </c>
      <c r="S113" s="265"/>
      <c r="T113" s="271">
        <v>0</v>
      </c>
      <c r="U113" s="269" t="s">
        <v>1256</v>
      </c>
      <c r="V113" s="270">
        <v>1</v>
      </c>
      <c r="W113" s="271" t="s">
        <v>118</v>
      </c>
      <c r="X113" s="272"/>
      <c r="Y113" s="272"/>
      <c r="Z113" s="342" t="s">
        <v>1257</v>
      </c>
      <c r="AA113" s="258" t="b">
        <v>0</v>
      </c>
      <c r="AB113" s="273" t="s">
        <v>18854</v>
      </c>
      <c r="AC113" s="297"/>
      <c r="AD113" s="511" t="s">
        <v>1259</v>
      </c>
      <c r="AE113" s="275" t="s">
        <v>19405</v>
      </c>
      <c r="AF113" s="267" t="str">
        <f t="shared" ca="1" si="6"/>
        <v>45años6meses</v>
      </c>
      <c r="AG113" s="276" t="s">
        <v>18281</v>
      </c>
      <c r="AH113" s="273" t="s">
        <v>18282</v>
      </c>
    </row>
    <row r="114" spans="2:36" ht="17.100000000000001" customHeight="1">
      <c r="B114" s="273" t="str">
        <f t="shared" si="8"/>
        <v>P41301216</v>
      </c>
      <c r="C114" s="257" t="s">
        <v>117</v>
      </c>
      <c r="D114" s="486" t="s">
        <v>16718</v>
      </c>
      <c r="E114" s="472" t="s">
        <v>16719</v>
      </c>
      <c r="F114" s="473">
        <v>29331</v>
      </c>
      <c r="G114" s="474" t="s">
        <v>1251</v>
      </c>
      <c r="H114" s="475" t="s">
        <v>137</v>
      </c>
      <c r="I114" s="475" t="s">
        <v>1252</v>
      </c>
      <c r="J114" s="475" t="s">
        <v>1253</v>
      </c>
      <c r="K114" s="476" t="s">
        <v>8566</v>
      </c>
      <c r="L114" s="477">
        <v>46058</v>
      </c>
      <c r="M114" s="477" t="s">
        <v>1269</v>
      </c>
      <c r="N114" s="475" t="s">
        <v>128</v>
      </c>
      <c r="O114" s="476" t="s">
        <v>16720</v>
      </c>
      <c r="P114" s="478" t="s">
        <v>138</v>
      </c>
      <c r="Q114" s="258"/>
      <c r="R114" s="268" t="s">
        <v>157</v>
      </c>
      <c r="S114" s="265"/>
      <c r="T114" s="271">
        <v>0</v>
      </c>
      <c r="U114" s="269" t="s">
        <v>1256</v>
      </c>
      <c r="V114" s="270">
        <v>1</v>
      </c>
      <c r="W114" s="271" t="s">
        <v>118</v>
      </c>
      <c r="X114" s="272"/>
      <c r="Y114" s="272"/>
      <c r="Z114" s="342" t="s">
        <v>1257</v>
      </c>
      <c r="AA114" s="258" t="b">
        <f>COUNTIF($D$2:$D$3790,D114)&gt;1</f>
        <v>0</v>
      </c>
      <c r="AB114" s="273" t="s">
        <v>16721</v>
      </c>
      <c r="AC114" s="297"/>
      <c r="AD114" s="511" t="s">
        <v>1259</v>
      </c>
      <c r="AE114" s="275" t="s">
        <v>16722</v>
      </c>
      <c r="AF114" s="267" t="str">
        <f t="shared" ca="1" si="6"/>
        <v>46años4meses</v>
      </c>
      <c r="AG114" s="276" t="s">
        <v>17766</v>
      </c>
      <c r="AH114" s="442" t="s">
        <v>16723</v>
      </c>
    </row>
    <row r="115" spans="2:36" ht="17.100000000000001" customHeight="1">
      <c r="B115" s="258" t="str">
        <f t="shared" si="8"/>
        <v>O41389941</v>
      </c>
      <c r="C115" s="257" t="s">
        <v>117</v>
      </c>
      <c r="D115" s="294" t="s">
        <v>17838</v>
      </c>
      <c r="E115" s="472" t="s">
        <v>17839</v>
      </c>
      <c r="F115" s="473">
        <v>29901</v>
      </c>
      <c r="G115" s="474" t="s">
        <v>1251</v>
      </c>
      <c r="H115" s="475" t="s">
        <v>113</v>
      </c>
      <c r="I115" s="475" t="s">
        <v>13047</v>
      </c>
      <c r="J115" s="475" t="s">
        <v>1276</v>
      </c>
      <c r="K115" s="476" t="s">
        <v>12562</v>
      </c>
      <c r="L115" s="473">
        <v>46183</v>
      </c>
      <c r="M115" s="484">
        <v>46219</v>
      </c>
      <c r="N115" s="475" t="s">
        <v>128</v>
      </c>
      <c r="O115" s="476" t="s">
        <v>17846</v>
      </c>
      <c r="P115" s="478" t="s">
        <v>138</v>
      </c>
      <c r="Q115" s="258"/>
      <c r="R115" s="268" t="s">
        <v>157</v>
      </c>
      <c r="S115" s="265"/>
      <c r="T115" s="271">
        <v>0</v>
      </c>
      <c r="U115" s="269" t="s">
        <v>1256</v>
      </c>
      <c r="V115" s="270">
        <v>1</v>
      </c>
      <c r="W115" s="271" t="s">
        <v>118</v>
      </c>
      <c r="X115" s="272"/>
      <c r="Y115" s="272"/>
      <c r="Z115" s="342" t="s">
        <v>1257</v>
      </c>
      <c r="AA115" s="258" t="b">
        <v>0</v>
      </c>
      <c r="AB115" s="273" t="s">
        <v>17929</v>
      </c>
      <c r="AC115" s="297"/>
      <c r="AD115" s="511" t="s">
        <v>1259</v>
      </c>
      <c r="AE115" s="275" t="s">
        <v>17856</v>
      </c>
      <c r="AF115" s="267" t="str">
        <f t="shared" ca="1" si="6"/>
        <v>44años9meses</v>
      </c>
      <c r="AG115" s="276" t="s">
        <v>17848</v>
      </c>
      <c r="AH115" s="273" t="s">
        <v>17849</v>
      </c>
    </row>
    <row r="116" spans="2:36" ht="17.100000000000001" customHeight="1">
      <c r="B116" s="273" t="str">
        <f t="shared" si="8"/>
        <v>P41454308</v>
      </c>
      <c r="C116" s="257" t="s">
        <v>117</v>
      </c>
      <c r="D116" s="294" t="s">
        <v>19026</v>
      </c>
      <c r="E116" s="472" t="s">
        <v>19027</v>
      </c>
      <c r="F116" s="473">
        <v>30154</v>
      </c>
      <c r="G116" s="474" t="s">
        <v>1251</v>
      </c>
      <c r="H116" s="475" t="s">
        <v>137</v>
      </c>
      <c r="I116" s="475" t="s">
        <v>12610</v>
      </c>
      <c r="J116" s="475" t="s">
        <v>1253</v>
      </c>
      <c r="K116" s="476" t="s">
        <v>8566</v>
      </c>
      <c r="L116" s="477">
        <v>46141</v>
      </c>
      <c r="M116" s="477" t="s">
        <v>1269</v>
      </c>
      <c r="N116" s="622" t="s">
        <v>174</v>
      </c>
      <c r="O116" s="476" t="s">
        <v>19028</v>
      </c>
      <c r="P116" s="478" t="s">
        <v>138</v>
      </c>
      <c r="Q116" s="258"/>
      <c r="R116" s="268" t="s">
        <v>1256</v>
      </c>
      <c r="S116" s="265"/>
      <c r="T116" s="271">
        <v>0</v>
      </c>
      <c r="U116" s="269" t="s">
        <v>1256</v>
      </c>
      <c r="V116" s="270">
        <v>1</v>
      </c>
      <c r="W116" s="271" t="s">
        <v>118</v>
      </c>
      <c r="X116" s="272"/>
      <c r="Y116" s="272"/>
      <c r="Z116" s="342" t="s">
        <v>1257</v>
      </c>
      <c r="AA116" s="258" t="b">
        <v>0</v>
      </c>
      <c r="AB116" s="273"/>
      <c r="AC116" s="297"/>
      <c r="AD116" s="511" t="s">
        <v>1271</v>
      </c>
      <c r="AE116" s="275" t="s">
        <v>19031</v>
      </c>
      <c r="AF116" s="267" t="str">
        <f t="shared" ca="1" si="6"/>
        <v>44años0meses</v>
      </c>
      <c r="AG116" s="276" t="s">
        <v>19029</v>
      </c>
      <c r="AH116" s="273" t="s">
        <v>19030</v>
      </c>
    </row>
    <row r="117" spans="2:36" ht="17.100000000000001" customHeight="1">
      <c r="B117" s="258" t="str">
        <f t="shared" si="8"/>
        <v>O41475714</v>
      </c>
      <c r="C117" s="257" t="s">
        <v>117</v>
      </c>
      <c r="D117" s="294" t="s">
        <v>18245</v>
      </c>
      <c r="E117" s="472" t="s">
        <v>18246</v>
      </c>
      <c r="F117" s="473">
        <v>29750</v>
      </c>
      <c r="G117" s="474" t="s">
        <v>1251</v>
      </c>
      <c r="H117" s="475" t="s">
        <v>125</v>
      </c>
      <c r="I117" s="475" t="s">
        <v>15425</v>
      </c>
      <c r="J117" s="475" t="s">
        <v>1276</v>
      </c>
      <c r="K117" s="476" t="s">
        <v>8566</v>
      </c>
      <c r="L117" s="477">
        <v>46091</v>
      </c>
      <c r="M117" s="477" t="s">
        <v>1269</v>
      </c>
      <c r="N117" s="475" t="s">
        <v>122</v>
      </c>
      <c r="O117" s="282"/>
      <c r="P117" s="266"/>
      <c r="Q117" s="258"/>
      <c r="R117" s="268" t="s">
        <v>117</v>
      </c>
      <c r="S117" s="265"/>
      <c r="T117" s="271">
        <v>0</v>
      </c>
      <c r="U117" s="269" t="s">
        <v>1256</v>
      </c>
      <c r="V117" s="270">
        <v>1</v>
      </c>
      <c r="W117" s="271" t="s">
        <v>118</v>
      </c>
      <c r="X117" s="272"/>
      <c r="Y117" s="272"/>
      <c r="Z117" s="342" t="s">
        <v>1257</v>
      </c>
      <c r="AA117" s="258" t="b">
        <v>0</v>
      </c>
      <c r="AB117" s="273" t="s">
        <v>18851</v>
      </c>
      <c r="AC117" s="297"/>
      <c r="AD117" s="400" t="s">
        <v>1259</v>
      </c>
      <c r="AE117" s="275" t="s">
        <v>18249</v>
      </c>
      <c r="AF117" s="267" t="str">
        <f t="shared" ca="1" si="6"/>
        <v>45años2meses</v>
      </c>
      <c r="AG117" s="276" t="s">
        <v>18247</v>
      </c>
      <c r="AH117" s="273" t="s">
        <v>18248</v>
      </c>
    </row>
    <row r="118" spans="2:36" ht="17.100000000000001" customHeight="1">
      <c r="B118" s="273" t="str">
        <f t="shared" si="8"/>
        <v>O41481704</v>
      </c>
      <c r="C118" s="257" t="s">
        <v>117</v>
      </c>
      <c r="D118" s="486" t="s">
        <v>15628</v>
      </c>
      <c r="E118" s="520" t="s">
        <v>15629</v>
      </c>
      <c r="F118" s="473">
        <v>30167</v>
      </c>
      <c r="G118" s="474" t="s">
        <v>1251</v>
      </c>
      <c r="H118" s="475" t="s">
        <v>113</v>
      </c>
      <c r="I118" s="475" t="s">
        <v>13291</v>
      </c>
      <c r="J118" s="475" t="s">
        <v>1276</v>
      </c>
      <c r="K118" s="476" t="s">
        <v>8700</v>
      </c>
      <c r="L118" s="477">
        <v>46127</v>
      </c>
      <c r="M118" s="477" t="s">
        <v>1269</v>
      </c>
      <c r="N118" s="475" t="s">
        <v>122</v>
      </c>
      <c r="O118" s="282"/>
      <c r="P118" s="266"/>
      <c r="Q118" s="258"/>
      <c r="R118" s="536" t="s">
        <v>157</v>
      </c>
      <c r="S118" s="265"/>
      <c r="T118" s="271">
        <v>0</v>
      </c>
      <c r="U118" s="269" t="s">
        <v>1256</v>
      </c>
      <c r="V118" s="270">
        <v>1</v>
      </c>
      <c r="W118" s="524" t="s">
        <v>118</v>
      </c>
      <c r="X118" s="272"/>
      <c r="Y118" s="272"/>
      <c r="Z118" s="525" t="s">
        <v>1257</v>
      </c>
      <c r="AA118" s="258" t="b">
        <f>COUNTIF($D$2:$D$3790,D118)&gt;1</f>
        <v>0</v>
      </c>
      <c r="AB118" s="273" t="s">
        <v>15630</v>
      </c>
      <c r="AC118" s="297"/>
      <c r="AD118" s="511" t="s">
        <v>1259</v>
      </c>
      <c r="AE118" s="275" t="s">
        <v>18795</v>
      </c>
      <c r="AF118" s="267" t="str">
        <f t="shared" ca="1" si="6"/>
        <v>44años0meses</v>
      </c>
      <c r="AG118" s="276" t="s">
        <v>15631</v>
      </c>
      <c r="AH118" s="273" t="s">
        <v>15632</v>
      </c>
      <c r="AJ118" s="554" t="str">
        <f ca="1">IF($D118&lt;&gt;"",DATEDIF(L118,TODAY(),"y")&amp;"años"&amp;DATEDIF(L118,TODAY(),"ym")&amp;"meses"&amp;DATEDIF(L118,TODAY(),"md")&amp;"dias","")</f>
        <v>0años4meses6dias</v>
      </c>
    </row>
    <row r="119" spans="2:36" ht="17.100000000000001" customHeight="1">
      <c r="B119" s="258" t="str">
        <f t="shared" si="8"/>
        <v>P41495043</v>
      </c>
      <c r="C119" s="305">
        <v>1</v>
      </c>
      <c r="D119" s="486" t="s">
        <v>14287</v>
      </c>
      <c r="E119" s="258" t="s">
        <v>14288</v>
      </c>
      <c r="F119" s="259">
        <v>30112</v>
      </c>
      <c r="G119" s="283" t="s">
        <v>1251</v>
      </c>
      <c r="H119" s="261" t="s">
        <v>137</v>
      </c>
      <c r="I119" s="261" t="s">
        <v>1252</v>
      </c>
      <c r="J119" s="261" t="s">
        <v>1253</v>
      </c>
      <c r="K119" s="282" t="s">
        <v>1254</v>
      </c>
      <c r="L119" s="264">
        <v>46027</v>
      </c>
      <c r="M119" s="264">
        <v>46190</v>
      </c>
      <c r="N119" s="551" t="s">
        <v>122</v>
      </c>
      <c r="O119" s="282"/>
      <c r="P119" s="266"/>
      <c r="Q119" s="258"/>
      <c r="R119" s="268" t="s">
        <v>157</v>
      </c>
      <c r="S119" s="265"/>
      <c r="T119" s="506">
        <v>0</v>
      </c>
      <c r="U119" s="269" t="s">
        <v>1256</v>
      </c>
      <c r="V119" s="270">
        <v>1</v>
      </c>
      <c r="W119" s="271" t="s">
        <v>118</v>
      </c>
      <c r="X119" s="272"/>
      <c r="Y119" s="272"/>
      <c r="Z119" s="274" t="s">
        <v>1257</v>
      </c>
      <c r="AA119" s="258" t="b">
        <f>COUNTIF($D$2:$D$3790,D119)&gt;1</f>
        <v>0</v>
      </c>
      <c r="AB119" s="273" t="s">
        <v>14289</v>
      </c>
      <c r="AC119" s="297"/>
      <c r="AD119" s="511" t="s">
        <v>1259</v>
      </c>
      <c r="AE119" s="275" t="s">
        <v>14290</v>
      </c>
      <c r="AF119" s="267" t="str">
        <f t="shared" ca="1" si="6"/>
        <v>44años2meses</v>
      </c>
      <c r="AG119" s="276" t="s">
        <v>14291</v>
      </c>
      <c r="AH119" s="273" t="s">
        <v>14292</v>
      </c>
    </row>
    <row r="120" spans="2:36" ht="17.100000000000001" customHeight="1">
      <c r="B120" s="258" t="str">
        <f t="shared" ref="B120:B131" si="9">MID(H120,1,1)&amp;D120</f>
        <v>E41502481</v>
      </c>
      <c r="C120" s="257" t="s">
        <v>117</v>
      </c>
      <c r="D120" s="500" t="s">
        <v>13852</v>
      </c>
      <c r="E120" s="472" t="s">
        <v>13853</v>
      </c>
      <c r="F120" s="473">
        <v>30246</v>
      </c>
      <c r="G120" s="474" t="s">
        <v>3610</v>
      </c>
      <c r="H120" s="475" t="s">
        <v>1107</v>
      </c>
      <c r="I120" s="475" t="s">
        <v>8826</v>
      </c>
      <c r="J120" s="475" t="s">
        <v>1276</v>
      </c>
      <c r="K120" s="476" t="s">
        <v>12562</v>
      </c>
      <c r="L120" s="477">
        <v>45876</v>
      </c>
      <c r="M120" s="477" t="s">
        <v>1269</v>
      </c>
      <c r="N120" s="475" t="s">
        <v>122</v>
      </c>
      <c r="O120" s="282"/>
      <c r="P120" s="266"/>
      <c r="Q120" s="273"/>
      <c r="R120" s="268" t="s">
        <v>157</v>
      </c>
      <c r="S120" s="265"/>
      <c r="T120" s="265">
        <v>0</v>
      </c>
      <c r="U120" s="269" t="s">
        <v>1256</v>
      </c>
      <c r="V120" s="270">
        <v>0</v>
      </c>
      <c r="W120" s="271" t="s">
        <v>118</v>
      </c>
      <c r="X120" s="272">
        <v>6000</v>
      </c>
      <c r="Y120" s="272">
        <v>1121</v>
      </c>
      <c r="Z120" s="342" t="s">
        <v>1257</v>
      </c>
      <c r="AA120" s="258" t="b">
        <f>COUNTIF($D$2:$D$3790,D120)&gt;1</f>
        <v>0</v>
      </c>
      <c r="AB120" s="273" t="s">
        <v>13854</v>
      </c>
      <c r="AC120" s="297"/>
      <c r="AD120" s="511" t="s">
        <v>1259</v>
      </c>
      <c r="AE120" s="275" t="s">
        <v>13855</v>
      </c>
      <c r="AF120" s="267" t="str">
        <f t="shared" ca="1" si="6"/>
        <v>43años9meses</v>
      </c>
      <c r="AG120" s="276" t="s">
        <v>13856</v>
      </c>
      <c r="AH120" s="273" t="s">
        <v>13857</v>
      </c>
    </row>
    <row r="121" spans="2:36" ht="17.100000000000001" customHeight="1">
      <c r="B121" s="258" t="str">
        <f t="shared" si="9"/>
        <v>P41509783</v>
      </c>
      <c r="C121" s="257" t="s">
        <v>117</v>
      </c>
      <c r="D121" s="294" t="s">
        <v>17788</v>
      </c>
      <c r="E121" s="472" t="s">
        <v>17768</v>
      </c>
      <c r="F121" s="473">
        <v>30211</v>
      </c>
      <c r="G121" s="474" t="s">
        <v>1251</v>
      </c>
      <c r="H121" s="475" t="s">
        <v>137</v>
      </c>
      <c r="I121" s="475" t="s">
        <v>1252</v>
      </c>
      <c r="J121" s="475" t="s">
        <v>1276</v>
      </c>
      <c r="K121" s="476" t="s">
        <v>12562</v>
      </c>
      <c r="L121" s="473">
        <v>46183</v>
      </c>
      <c r="M121" s="484">
        <v>46226</v>
      </c>
      <c r="N121" s="475" t="s">
        <v>122</v>
      </c>
      <c r="O121" s="282"/>
      <c r="P121" s="266"/>
      <c r="Q121" s="258"/>
      <c r="R121" s="471" t="s">
        <v>1256</v>
      </c>
      <c r="S121" s="265"/>
      <c r="T121" s="271">
        <v>0</v>
      </c>
      <c r="U121" s="269" t="s">
        <v>1256</v>
      </c>
      <c r="V121" s="270">
        <v>1</v>
      </c>
      <c r="W121" s="271" t="s">
        <v>118</v>
      </c>
      <c r="X121" s="272"/>
      <c r="Y121" s="272"/>
      <c r="Z121" s="342" t="s">
        <v>1257</v>
      </c>
      <c r="AA121" s="258" t="b">
        <v>0</v>
      </c>
      <c r="AB121" s="273" t="s">
        <v>17919</v>
      </c>
      <c r="AC121" s="297"/>
      <c r="AD121" s="511" t="s">
        <v>1259</v>
      </c>
      <c r="AE121" s="275" t="s">
        <v>17776</v>
      </c>
      <c r="AF121" s="267" t="str">
        <f t="shared" ca="1" si="6"/>
        <v>43años11meses</v>
      </c>
      <c r="AG121" s="276" t="s">
        <v>17772</v>
      </c>
      <c r="AH121" s="273" t="s">
        <v>17773</v>
      </c>
    </row>
    <row r="122" spans="2:36" ht="17.100000000000001" customHeight="1">
      <c r="B122" s="258" t="str">
        <f t="shared" si="9"/>
        <v>O41510099</v>
      </c>
      <c r="C122" s="282">
        <v>1</v>
      </c>
      <c r="D122" s="294" t="s">
        <v>17477</v>
      </c>
      <c r="E122" s="472" t="s">
        <v>17478</v>
      </c>
      <c r="F122" s="473">
        <v>30220</v>
      </c>
      <c r="G122" s="474" t="s">
        <v>1251</v>
      </c>
      <c r="H122" s="475" t="s">
        <v>113</v>
      </c>
      <c r="I122" s="475" t="s">
        <v>1339</v>
      </c>
      <c r="J122" s="475" t="s">
        <v>1276</v>
      </c>
      <c r="K122" s="476" t="s">
        <v>12562</v>
      </c>
      <c r="L122" s="473">
        <v>46183</v>
      </c>
      <c r="M122" s="484">
        <v>46219</v>
      </c>
      <c r="N122" s="622" t="s">
        <v>128</v>
      </c>
      <c r="O122" s="476" t="s">
        <v>17505</v>
      </c>
      <c r="P122" s="478" t="s">
        <v>138</v>
      </c>
      <c r="Q122" s="258"/>
      <c r="R122" s="471" t="s">
        <v>597</v>
      </c>
      <c r="S122" s="265"/>
      <c r="T122" s="271">
        <v>0</v>
      </c>
      <c r="U122" s="269" t="s">
        <v>1256</v>
      </c>
      <c r="V122" s="270">
        <v>1</v>
      </c>
      <c r="W122" s="271" t="s">
        <v>118</v>
      </c>
      <c r="X122" s="272"/>
      <c r="Y122" s="272"/>
      <c r="Z122" s="342" t="s">
        <v>1257</v>
      </c>
      <c r="AA122" s="258" t="b">
        <v>0</v>
      </c>
      <c r="AB122" s="273" t="s">
        <v>17874</v>
      </c>
      <c r="AC122" s="297"/>
      <c r="AD122" s="400" t="s">
        <v>1259</v>
      </c>
      <c r="AE122" s="275" t="s">
        <v>17538</v>
      </c>
      <c r="AF122" s="267" t="str">
        <f t="shared" ca="1" si="6"/>
        <v>43años10meses</v>
      </c>
      <c r="AG122" s="276" t="s">
        <v>17518</v>
      </c>
      <c r="AH122" s="273" t="s">
        <v>17519</v>
      </c>
      <c r="AJ122" s="258"/>
    </row>
    <row r="123" spans="2:36" ht="17.100000000000001" customHeight="1">
      <c r="B123" s="258" t="str">
        <f t="shared" si="9"/>
        <v>O41537555</v>
      </c>
      <c r="C123" s="282">
        <v>1</v>
      </c>
      <c r="D123" s="486" t="s">
        <v>14841</v>
      </c>
      <c r="E123" s="472" t="s">
        <v>14842</v>
      </c>
      <c r="F123" s="473">
        <v>29107</v>
      </c>
      <c r="G123" s="474" t="s">
        <v>1251</v>
      </c>
      <c r="H123" s="475" t="s">
        <v>113</v>
      </c>
      <c r="I123" s="475" t="s">
        <v>1339</v>
      </c>
      <c r="J123" s="475" t="s">
        <v>1253</v>
      </c>
      <c r="K123" s="476" t="s">
        <v>12562</v>
      </c>
      <c r="L123" s="473">
        <v>46183</v>
      </c>
      <c r="M123" s="484">
        <v>46219</v>
      </c>
      <c r="N123" s="622" t="s">
        <v>114</v>
      </c>
      <c r="O123" s="476" t="s">
        <v>14843</v>
      </c>
      <c r="P123" s="478" t="s">
        <v>138</v>
      </c>
      <c r="Q123" s="258"/>
      <c r="R123" s="471" t="s">
        <v>117</v>
      </c>
      <c r="S123" s="265"/>
      <c r="T123" s="265">
        <v>0</v>
      </c>
      <c r="U123" s="269" t="s">
        <v>1256</v>
      </c>
      <c r="V123" s="270">
        <v>1</v>
      </c>
      <c r="W123" s="271" t="s">
        <v>118</v>
      </c>
      <c r="X123" s="272"/>
      <c r="Y123" s="279"/>
      <c r="Z123" s="342" t="s">
        <v>1257</v>
      </c>
      <c r="AA123" s="258" t="b">
        <f>COUNTIF($D$2:$D$3790,D123)&gt;1</f>
        <v>0</v>
      </c>
      <c r="AB123" s="273" t="s">
        <v>14844</v>
      </c>
      <c r="AC123" s="297"/>
      <c r="AD123" s="511" t="s">
        <v>1271</v>
      </c>
      <c r="AE123" s="275" t="s">
        <v>14845</v>
      </c>
      <c r="AF123" s="267" t="str">
        <f t="shared" ca="1" si="6"/>
        <v>46años11meses</v>
      </c>
      <c r="AG123" s="276">
        <v>912726016</v>
      </c>
      <c r="AH123" s="273" t="s">
        <v>14846</v>
      </c>
      <c r="AJ123" s="258"/>
    </row>
    <row r="124" spans="2:36" ht="17.100000000000001" customHeight="1">
      <c r="B124" s="258" t="str">
        <f t="shared" si="9"/>
        <v>O41644708</v>
      </c>
      <c r="C124" s="257" t="s">
        <v>117</v>
      </c>
      <c r="D124" s="486" t="s">
        <v>17374</v>
      </c>
      <c r="E124" s="472" t="s">
        <v>17375</v>
      </c>
      <c r="F124" s="473">
        <v>29542</v>
      </c>
      <c r="G124" s="474" t="s">
        <v>1912</v>
      </c>
      <c r="H124" s="475" t="s">
        <v>113</v>
      </c>
      <c r="I124" s="475" t="s">
        <v>14678</v>
      </c>
      <c r="J124" s="475" t="s">
        <v>1276</v>
      </c>
      <c r="K124" s="590" t="s">
        <v>8700</v>
      </c>
      <c r="L124" s="477">
        <v>46161</v>
      </c>
      <c r="M124" s="477" t="s">
        <v>1269</v>
      </c>
      <c r="N124" s="475" t="s">
        <v>114</v>
      </c>
      <c r="O124" s="476" t="s">
        <v>17380</v>
      </c>
      <c r="P124" s="478" t="s">
        <v>138</v>
      </c>
      <c r="Q124" s="258"/>
      <c r="R124" s="471" t="s">
        <v>1256</v>
      </c>
      <c r="S124" s="265"/>
      <c r="T124" s="271">
        <v>0</v>
      </c>
      <c r="U124" s="269" t="s">
        <v>1256</v>
      </c>
      <c r="V124" s="270">
        <v>1</v>
      </c>
      <c r="W124" s="271" t="s">
        <v>118</v>
      </c>
      <c r="X124" s="272"/>
      <c r="Y124" s="272"/>
      <c r="Z124" s="342" t="s">
        <v>1257</v>
      </c>
      <c r="AA124" s="258" t="b">
        <v>0</v>
      </c>
      <c r="AB124" s="273" t="s">
        <v>17379</v>
      </c>
      <c r="AC124" s="297"/>
      <c r="AD124" s="511" t="s">
        <v>1259</v>
      </c>
      <c r="AE124" s="275" t="s">
        <v>17378</v>
      </c>
      <c r="AF124" s="267" t="str">
        <f t="shared" ca="1" si="6"/>
        <v>45años9meses</v>
      </c>
      <c r="AG124" s="276" t="s">
        <v>17376</v>
      </c>
      <c r="AH124" s="273" t="s">
        <v>17377</v>
      </c>
    </row>
    <row r="125" spans="2:36" ht="17.100000000000001" customHeight="1">
      <c r="B125" s="258" t="str">
        <f t="shared" si="9"/>
        <v>O41648951</v>
      </c>
      <c r="C125" s="257" t="s">
        <v>117</v>
      </c>
      <c r="D125" s="486" t="s">
        <v>17347</v>
      </c>
      <c r="E125" s="472" t="s">
        <v>17350</v>
      </c>
      <c r="F125" s="473">
        <v>30296</v>
      </c>
      <c r="G125" s="474" t="s">
        <v>1251</v>
      </c>
      <c r="H125" s="475" t="s">
        <v>125</v>
      </c>
      <c r="I125" s="475" t="s">
        <v>5699</v>
      </c>
      <c r="J125" s="475" t="s">
        <v>1253</v>
      </c>
      <c r="K125" s="476" t="s">
        <v>8566</v>
      </c>
      <c r="L125" s="477">
        <v>46057</v>
      </c>
      <c r="M125" s="477" t="s">
        <v>1269</v>
      </c>
      <c r="N125" s="475" t="s">
        <v>128</v>
      </c>
      <c r="O125" s="476" t="s">
        <v>17367</v>
      </c>
      <c r="P125" s="478" t="s">
        <v>138</v>
      </c>
      <c r="Q125" s="258"/>
      <c r="R125" s="268" t="s">
        <v>1256</v>
      </c>
      <c r="S125" s="265"/>
      <c r="T125" s="271">
        <v>0</v>
      </c>
      <c r="U125" s="269" t="s">
        <v>1256</v>
      </c>
      <c r="V125" s="270">
        <v>1</v>
      </c>
      <c r="W125" s="271" t="s">
        <v>118</v>
      </c>
      <c r="X125" s="272"/>
      <c r="Y125" s="272"/>
      <c r="Z125" s="342" t="s">
        <v>1257</v>
      </c>
      <c r="AA125" s="258" t="b">
        <v>0</v>
      </c>
      <c r="AB125" s="273" t="s">
        <v>17372</v>
      </c>
      <c r="AC125" s="297"/>
      <c r="AD125" s="400" t="s">
        <v>1259</v>
      </c>
      <c r="AE125" s="275" t="s">
        <v>17354</v>
      </c>
      <c r="AF125" s="267" t="str">
        <f t="shared" ca="1" si="6"/>
        <v>43años8meses</v>
      </c>
      <c r="AG125" s="276" t="s">
        <v>17361</v>
      </c>
      <c r="AH125" s="273" t="s">
        <v>17362</v>
      </c>
    </row>
    <row r="126" spans="2:36" ht="17.100000000000001" customHeight="1">
      <c r="B126" s="258" t="str">
        <f t="shared" si="9"/>
        <v>O41704506</v>
      </c>
      <c r="C126" s="305">
        <v>1</v>
      </c>
      <c r="D126" s="486" t="s">
        <v>14656</v>
      </c>
      <c r="E126" s="472" t="s">
        <v>14657</v>
      </c>
      <c r="F126" s="473">
        <v>30465</v>
      </c>
      <c r="G126" s="474" t="s">
        <v>1251</v>
      </c>
      <c r="H126" s="475" t="s">
        <v>113</v>
      </c>
      <c r="I126" s="475" t="s">
        <v>13122</v>
      </c>
      <c r="J126" s="475" t="s">
        <v>1253</v>
      </c>
      <c r="K126" s="476" t="s">
        <v>12562</v>
      </c>
      <c r="L126" s="473">
        <v>46183</v>
      </c>
      <c r="M126" s="484">
        <v>46219</v>
      </c>
      <c r="N126" s="622" t="s">
        <v>114</v>
      </c>
      <c r="O126" s="476" t="s">
        <v>14658</v>
      </c>
      <c r="P126" s="478" t="s">
        <v>138</v>
      </c>
      <c r="Q126" s="258"/>
      <c r="R126" s="471" t="s">
        <v>1256</v>
      </c>
      <c r="S126" s="265"/>
      <c r="T126" s="265">
        <v>0</v>
      </c>
      <c r="U126" s="269" t="s">
        <v>1256</v>
      </c>
      <c r="V126" s="270">
        <v>1</v>
      </c>
      <c r="W126" s="271" t="s">
        <v>118</v>
      </c>
      <c r="X126" s="272"/>
      <c r="Y126" s="272"/>
      <c r="Z126" s="274" t="s">
        <v>1257</v>
      </c>
      <c r="AA126" s="258" t="b">
        <f>COUNTIF($D$2:$D$3790,D126)&gt;1</f>
        <v>0</v>
      </c>
      <c r="AB126" s="273" t="s">
        <v>14659</v>
      </c>
      <c r="AC126" s="297"/>
      <c r="AD126" s="400" t="s">
        <v>1259</v>
      </c>
      <c r="AE126" s="275" t="s">
        <v>14660</v>
      </c>
      <c r="AF126" s="267" t="str">
        <f t="shared" ca="1" si="6"/>
        <v>43años2meses</v>
      </c>
      <c r="AG126" s="276" t="s">
        <v>14661</v>
      </c>
      <c r="AH126" s="273" t="s">
        <v>14662</v>
      </c>
    </row>
    <row r="127" spans="2:36" ht="17.100000000000001" customHeight="1">
      <c r="B127" s="258" t="str">
        <f t="shared" si="9"/>
        <v>O41710000</v>
      </c>
      <c r="C127" s="285">
        <v>1</v>
      </c>
      <c r="D127" s="294" t="s">
        <v>17487</v>
      </c>
      <c r="E127" s="258" t="s">
        <v>17488</v>
      </c>
      <c r="F127" s="259">
        <v>30463</v>
      </c>
      <c r="G127" s="283" t="s">
        <v>1251</v>
      </c>
      <c r="H127" s="261" t="s">
        <v>125</v>
      </c>
      <c r="I127" s="261" t="s">
        <v>5699</v>
      </c>
      <c r="J127" s="261" t="s">
        <v>1253</v>
      </c>
      <c r="K127" s="282" t="s">
        <v>12562</v>
      </c>
      <c r="L127" s="259">
        <v>46183</v>
      </c>
      <c r="M127" s="298">
        <v>46183</v>
      </c>
      <c r="N127" s="551" t="s">
        <v>128</v>
      </c>
      <c r="O127" s="282" t="s">
        <v>17509</v>
      </c>
      <c r="P127" s="266" t="s">
        <v>138</v>
      </c>
      <c r="Q127" s="258"/>
      <c r="R127" s="268" t="s">
        <v>117</v>
      </c>
      <c r="S127" s="265"/>
      <c r="T127" s="271">
        <v>0</v>
      </c>
      <c r="U127" s="269" t="s">
        <v>1256</v>
      </c>
      <c r="V127" s="270">
        <v>1</v>
      </c>
      <c r="W127" s="271" t="s">
        <v>118</v>
      </c>
      <c r="X127" s="272"/>
      <c r="Y127" s="272"/>
      <c r="Z127" s="342" t="s">
        <v>1257</v>
      </c>
      <c r="AA127" s="258" t="b">
        <v>0</v>
      </c>
      <c r="AB127" s="273" t="s">
        <v>17879</v>
      </c>
      <c r="AC127" s="297"/>
      <c r="AD127" s="400" t="s">
        <v>1271</v>
      </c>
      <c r="AE127" s="275" t="s">
        <v>17543</v>
      </c>
      <c r="AF127" s="267" t="str">
        <f t="shared" ca="1" si="6"/>
        <v>43años2meses</v>
      </c>
      <c r="AG127" s="276" t="s">
        <v>17523</v>
      </c>
      <c r="AH127" s="273" t="s">
        <v>17627</v>
      </c>
    </row>
    <row r="128" spans="2:36" ht="17.100000000000001" customHeight="1">
      <c r="B128" s="258" t="str">
        <f t="shared" si="9"/>
        <v>P41725014</v>
      </c>
      <c r="C128" s="285">
        <v>1</v>
      </c>
      <c r="D128" s="294" t="s">
        <v>18378</v>
      </c>
      <c r="E128" s="472" t="s">
        <v>18379</v>
      </c>
      <c r="F128" s="473">
        <v>30345</v>
      </c>
      <c r="G128" s="474" t="s">
        <v>1251</v>
      </c>
      <c r="H128" s="527" t="s">
        <v>137</v>
      </c>
      <c r="I128" s="475" t="s">
        <v>1252</v>
      </c>
      <c r="J128" s="475" t="s">
        <v>1253</v>
      </c>
      <c r="K128" s="476" t="s">
        <v>12562</v>
      </c>
      <c r="L128" s="473">
        <v>46183</v>
      </c>
      <c r="M128" s="484">
        <v>46219</v>
      </c>
      <c r="N128" s="622" t="s">
        <v>122</v>
      </c>
      <c r="O128" s="282"/>
      <c r="P128" s="266"/>
      <c r="Q128" s="258"/>
      <c r="R128" s="268" t="s">
        <v>157</v>
      </c>
      <c r="S128" s="265"/>
      <c r="T128" s="271">
        <v>0</v>
      </c>
      <c r="U128" s="269" t="s">
        <v>1256</v>
      </c>
      <c r="V128" s="270">
        <v>1</v>
      </c>
      <c r="W128" s="271" t="s">
        <v>118</v>
      </c>
      <c r="X128" s="272"/>
      <c r="Y128" s="272"/>
      <c r="Z128" s="342" t="s">
        <v>1257</v>
      </c>
      <c r="AA128" s="258" t="b">
        <v>0</v>
      </c>
      <c r="AB128" s="273" t="s">
        <v>18879</v>
      </c>
      <c r="AC128" s="297"/>
      <c r="AD128" s="400" t="s">
        <v>1259</v>
      </c>
      <c r="AE128" s="275" t="s">
        <v>18455</v>
      </c>
      <c r="AF128" s="267" t="str">
        <f t="shared" ca="1" si="6"/>
        <v>43años6meses</v>
      </c>
      <c r="AG128" s="276" t="s">
        <v>18431</v>
      </c>
      <c r="AH128" s="273" t="s">
        <v>18432</v>
      </c>
    </row>
    <row r="129" spans="2:36" ht="17.100000000000001" customHeight="1">
      <c r="B129" s="258" t="str">
        <f t="shared" si="9"/>
        <v>P41736214</v>
      </c>
      <c r="C129" s="257" t="s">
        <v>117</v>
      </c>
      <c r="D129" s="288" t="s">
        <v>17181</v>
      </c>
      <c r="E129" s="587" t="s">
        <v>17182</v>
      </c>
      <c r="F129" s="585">
        <v>30087</v>
      </c>
      <c r="G129" s="475" t="s">
        <v>1251</v>
      </c>
      <c r="H129" s="475" t="s">
        <v>137</v>
      </c>
      <c r="I129" s="475" t="s">
        <v>12610</v>
      </c>
      <c r="J129" s="476" t="s">
        <v>1253</v>
      </c>
      <c r="K129" s="590" t="s">
        <v>8566</v>
      </c>
      <c r="L129" s="477">
        <v>46048</v>
      </c>
      <c r="M129" s="478" t="s">
        <v>1269</v>
      </c>
      <c r="N129" s="623" t="s">
        <v>128</v>
      </c>
      <c r="O129" s="475" t="s">
        <v>17183</v>
      </c>
      <c r="P129" s="586" t="s">
        <v>138</v>
      </c>
      <c r="Q129" s="258"/>
      <c r="R129" s="471" t="s">
        <v>1256</v>
      </c>
      <c r="S129" s="265"/>
      <c r="T129" s="271">
        <v>0</v>
      </c>
      <c r="U129" s="269" t="s">
        <v>1256</v>
      </c>
      <c r="V129" s="270">
        <v>1</v>
      </c>
      <c r="W129" s="271" t="s">
        <v>118</v>
      </c>
      <c r="X129" s="272"/>
      <c r="Y129" s="272"/>
      <c r="Z129" s="342" t="s">
        <v>1257</v>
      </c>
      <c r="AA129" s="258" t="b">
        <v>0</v>
      </c>
      <c r="AB129" s="258" t="s">
        <v>17306</v>
      </c>
      <c r="AC129" s="297"/>
      <c r="AD129" s="400" t="s">
        <v>1259</v>
      </c>
      <c r="AE129" s="275" t="s">
        <v>17186</v>
      </c>
      <c r="AF129" s="267" t="str">
        <f t="shared" ca="1" si="6"/>
        <v>44años3meses</v>
      </c>
      <c r="AG129" s="276" t="s">
        <v>17184</v>
      </c>
      <c r="AH129" s="273" t="s">
        <v>17185</v>
      </c>
    </row>
    <row r="130" spans="2:36" ht="17.100000000000001" customHeight="1">
      <c r="B130" s="258" t="str">
        <f t="shared" si="9"/>
        <v>P41807865</v>
      </c>
      <c r="C130" s="257" t="s">
        <v>117</v>
      </c>
      <c r="D130" s="486" t="s">
        <v>16824</v>
      </c>
      <c r="E130" s="472" t="s">
        <v>16825</v>
      </c>
      <c r="F130" s="473">
        <v>29764</v>
      </c>
      <c r="G130" s="474" t="s">
        <v>1251</v>
      </c>
      <c r="H130" s="475" t="s">
        <v>137</v>
      </c>
      <c r="I130" s="475" t="s">
        <v>1252</v>
      </c>
      <c r="J130" s="475" t="s">
        <v>1276</v>
      </c>
      <c r="K130" s="476" t="s">
        <v>12562</v>
      </c>
      <c r="L130" s="473">
        <v>46183</v>
      </c>
      <c r="M130" s="484">
        <v>46219</v>
      </c>
      <c r="N130" s="475" t="s">
        <v>128</v>
      </c>
      <c r="O130" s="476" t="s">
        <v>16826</v>
      </c>
      <c r="P130" s="478" t="s">
        <v>138</v>
      </c>
      <c r="Q130" s="258"/>
      <c r="R130" s="471" t="s">
        <v>1256</v>
      </c>
      <c r="S130" s="265"/>
      <c r="T130" s="271">
        <v>0</v>
      </c>
      <c r="U130" s="269" t="s">
        <v>1256</v>
      </c>
      <c r="V130" s="270">
        <v>1</v>
      </c>
      <c r="W130" s="271" t="s">
        <v>118</v>
      </c>
      <c r="X130" s="272"/>
      <c r="Y130" s="272"/>
      <c r="Z130" s="342" t="s">
        <v>1257</v>
      </c>
      <c r="AA130" s="258" t="b">
        <v>0</v>
      </c>
      <c r="AB130" s="273" t="s">
        <v>16827</v>
      </c>
      <c r="AD130" s="400" t="s">
        <v>1259</v>
      </c>
      <c r="AE130" s="275" t="s">
        <v>16828</v>
      </c>
      <c r="AF130" s="267" t="str">
        <f t="shared" ref="AF130:AF193" ca="1" si="10">IF($D130&lt;&gt;"",DATEDIF(F130,TODAY(),"y")&amp;"años"&amp;DATEDIF(F130,TODAY(),"ym")&amp;"meses","")</f>
        <v>45años1meses</v>
      </c>
      <c r="AG130" s="276" t="s">
        <v>16829</v>
      </c>
      <c r="AH130" s="273" t="s">
        <v>16830</v>
      </c>
    </row>
    <row r="131" spans="2:36" ht="17.100000000000001" customHeight="1">
      <c r="B131" s="258" t="str">
        <f t="shared" si="9"/>
        <v>O41842388</v>
      </c>
      <c r="C131" s="257" t="s">
        <v>117</v>
      </c>
      <c r="D131" s="294" t="s">
        <v>18577</v>
      </c>
      <c r="E131" s="472" t="s">
        <v>18578</v>
      </c>
      <c r="F131" s="473">
        <v>30521</v>
      </c>
      <c r="G131" s="474" t="s">
        <v>1996</v>
      </c>
      <c r="H131" s="475" t="s">
        <v>125</v>
      </c>
      <c r="I131" s="475" t="s">
        <v>13485</v>
      </c>
      <c r="J131" s="475" t="s">
        <v>1276</v>
      </c>
      <c r="K131" s="476" t="s">
        <v>8566</v>
      </c>
      <c r="L131" s="477">
        <v>46104</v>
      </c>
      <c r="M131" s="477" t="s">
        <v>1269</v>
      </c>
      <c r="N131" s="475" t="s">
        <v>114</v>
      </c>
      <c r="O131" s="476" t="s">
        <v>18585</v>
      </c>
      <c r="P131" s="478" t="s">
        <v>138</v>
      </c>
      <c r="Q131" s="258"/>
      <c r="R131" s="268" t="s">
        <v>157</v>
      </c>
      <c r="S131" s="265"/>
      <c r="T131" s="271">
        <v>0</v>
      </c>
      <c r="U131" s="269" t="s">
        <v>1256</v>
      </c>
      <c r="V131" s="270">
        <v>1</v>
      </c>
      <c r="W131" s="271" t="s">
        <v>118</v>
      </c>
      <c r="X131" s="272"/>
      <c r="Y131" s="272"/>
      <c r="Z131" s="342" t="s">
        <v>1257</v>
      </c>
      <c r="AA131" s="258" t="b">
        <v>0</v>
      </c>
      <c r="AB131" s="273" t="s">
        <v>18907</v>
      </c>
      <c r="AC131" s="297"/>
      <c r="AD131" s="511" t="s">
        <v>1259</v>
      </c>
      <c r="AE131" s="275" t="s">
        <v>18605</v>
      </c>
      <c r="AF131" s="267" t="str">
        <f t="shared" ca="1" si="10"/>
        <v>43años0meses</v>
      </c>
      <c r="AG131" s="276" t="s">
        <v>18597</v>
      </c>
      <c r="AH131" s="273" t="s">
        <v>18598</v>
      </c>
    </row>
    <row r="132" spans="2:36" ht="17.100000000000001" customHeight="1">
      <c r="B132" s="258" t="str">
        <f t="shared" ref="B132:B146" si="11">MID(H132,1,1)&amp;D132</f>
        <v>P41911027</v>
      </c>
      <c r="C132" s="257" t="s">
        <v>117</v>
      </c>
      <c r="D132" s="486" t="s">
        <v>15787</v>
      </c>
      <c r="E132" s="472" t="s">
        <v>15788</v>
      </c>
      <c r="F132" s="473">
        <v>30334</v>
      </c>
      <c r="G132" s="474" t="s">
        <v>1251</v>
      </c>
      <c r="H132" s="475" t="s">
        <v>137</v>
      </c>
      <c r="I132" s="475" t="s">
        <v>1252</v>
      </c>
      <c r="J132" s="475" t="s">
        <v>1253</v>
      </c>
      <c r="K132" s="476" t="s">
        <v>12562</v>
      </c>
      <c r="L132" s="473">
        <v>46183</v>
      </c>
      <c r="M132" s="484">
        <v>46219</v>
      </c>
      <c r="N132" s="622" t="s">
        <v>128</v>
      </c>
      <c r="O132" s="476" t="s">
        <v>15789</v>
      </c>
      <c r="P132" s="478" t="s">
        <v>138</v>
      </c>
      <c r="Q132" s="258"/>
      <c r="R132" s="471" t="s">
        <v>1256</v>
      </c>
      <c r="S132" s="265"/>
      <c r="T132" s="271">
        <v>0</v>
      </c>
      <c r="U132" s="269" t="s">
        <v>1256</v>
      </c>
      <c r="V132" s="270">
        <v>1</v>
      </c>
      <c r="W132" s="524" t="s">
        <v>118</v>
      </c>
      <c r="X132" s="272"/>
      <c r="Y132" s="272"/>
      <c r="Z132" s="525" t="s">
        <v>1257</v>
      </c>
      <c r="AA132" s="258" t="b">
        <f t="shared" ref="AA132:AA137" si="12">COUNTIF($D$2:$D$3790,D132)&gt;1</f>
        <v>0</v>
      </c>
      <c r="AB132" s="273" t="s">
        <v>15790</v>
      </c>
      <c r="AC132" s="297"/>
      <c r="AD132" s="511" t="s">
        <v>1259</v>
      </c>
      <c r="AE132" s="275" t="s">
        <v>15791</v>
      </c>
      <c r="AF132" s="267" t="str">
        <f t="shared" ca="1" si="10"/>
        <v>43años7meses</v>
      </c>
      <c r="AG132" s="276" t="s">
        <v>15792</v>
      </c>
      <c r="AH132" s="273" t="s">
        <v>15793</v>
      </c>
    </row>
    <row r="133" spans="2:36" ht="17.100000000000001" customHeight="1">
      <c r="B133" s="258" t="str">
        <f t="shared" si="11"/>
        <v>O41925926</v>
      </c>
      <c r="C133" s="257" t="s">
        <v>117</v>
      </c>
      <c r="D133" s="486" t="s">
        <v>12371</v>
      </c>
      <c r="E133" s="472" t="s">
        <v>12372</v>
      </c>
      <c r="F133" s="473">
        <v>30128</v>
      </c>
      <c r="G133" s="474" t="s">
        <v>1251</v>
      </c>
      <c r="H133" s="475" t="s">
        <v>113</v>
      </c>
      <c r="I133" s="475" t="s">
        <v>8348</v>
      </c>
      <c r="J133" s="475"/>
      <c r="K133" s="476" t="s">
        <v>8700</v>
      </c>
      <c r="L133" s="477">
        <v>46188</v>
      </c>
      <c r="M133" s="484" t="s">
        <v>1269</v>
      </c>
      <c r="N133" s="595" t="s">
        <v>174</v>
      </c>
      <c r="O133" s="475" t="s">
        <v>12373</v>
      </c>
      <c r="P133" s="478" t="s">
        <v>138</v>
      </c>
      <c r="Q133" s="273"/>
      <c r="R133" s="268" t="s">
        <v>157</v>
      </c>
      <c r="S133" s="265"/>
      <c r="T133" s="265">
        <v>0</v>
      </c>
      <c r="U133" s="269" t="s">
        <v>1256</v>
      </c>
      <c r="V133" s="270">
        <v>1</v>
      </c>
      <c r="W133" s="271" t="s">
        <v>118</v>
      </c>
      <c r="X133" s="272"/>
      <c r="Y133" s="301"/>
      <c r="Z133" s="274" t="s">
        <v>1257</v>
      </c>
      <c r="AA133" s="258" t="b">
        <f t="shared" si="12"/>
        <v>0</v>
      </c>
      <c r="AB133" s="273" t="s">
        <v>12374</v>
      </c>
      <c r="AC133" s="297"/>
      <c r="AD133" s="511" t="s">
        <v>1259</v>
      </c>
      <c r="AE133" s="275" t="s">
        <v>12375</v>
      </c>
      <c r="AF133" s="267" t="str">
        <f t="shared" ca="1" si="10"/>
        <v>44años1meses</v>
      </c>
      <c r="AG133" s="276">
        <v>939430292</v>
      </c>
      <c r="AH133" s="399" t="s">
        <v>12376</v>
      </c>
    </row>
    <row r="134" spans="2:36" ht="17.100000000000001" customHeight="1">
      <c r="B134" s="273" t="str">
        <f t="shared" si="11"/>
        <v>P41941003</v>
      </c>
      <c r="C134" s="282">
        <v>1</v>
      </c>
      <c r="D134" s="500" t="s">
        <v>16325</v>
      </c>
      <c r="E134" s="472" t="s">
        <v>16326</v>
      </c>
      <c r="F134" s="473">
        <v>30429</v>
      </c>
      <c r="G134" s="474" t="s">
        <v>1251</v>
      </c>
      <c r="H134" s="475" t="s">
        <v>137</v>
      </c>
      <c r="I134" s="475" t="s">
        <v>1252</v>
      </c>
      <c r="J134" s="475" t="s">
        <v>1253</v>
      </c>
      <c r="K134" s="476" t="s">
        <v>8700</v>
      </c>
      <c r="L134" s="477">
        <v>46028</v>
      </c>
      <c r="M134" s="477" t="s">
        <v>1269</v>
      </c>
      <c r="N134" s="622" t="s">
        <v>122</v>
      </c>
      <c r="O134" s="282"/>
      <c r="P134" s="266"/>
      <c r="Q134" s="258"/>
      <c r="R134" s="268" t="s">
        <v>157</v>
      </c>
      <c r="S134" s="265"/>
      <c r="T134" s="271">
        <v>0</v>
      </c>
      <c r="U134" s="291" t="s">
        <v>117</v>
      </c>
      <c r="V134" s="270">
        <v>1</v>
      </c>
      <c r="W134" s="271" t="s">
        <v>118</v>
      </c>
      <c r="X134" s="272"/>
      <c r="Y134" s="272"/>
      <c r="Z134" s="274" t="s">
        <v>1257</v>
      </c>
      <c r="AA134" s="258" t="b">
        <f t="shared" si="12"/>
        <v>0</v>
      </c>
      <c r="AB134" s="273" t="s">
        <v>16327</v>
      </c>
      <c r="AC134" s="297"/>
      <c r="AD134" s="511" t="s">
        <v>1271</v>
      </c>
      <c r="AE134" s="275" t="s">
        <v>16328</v>
      </c>
      <c r="AF134" s="267" t="str">
        <f t="shared" ca="1" si="10"/>
        <v>43años3meses</v>
      </c>
      <c r="AG134" s="276" t="s">
        <v>16329</v>
      </c>
      <c r="AH134" s="273" t="s">
        <v>16330</v>
      </c>
      <c r="AJ134" s="258"/>
    </row>
    <row r="135" spans="2:36" ht="17.100000000000001" customHeight="1">
      <c r="B135" s="258" t="str">
        <f t="shared" si="11"/>
        <v>O41949852</v>
      </c>
      <c r="C135" s="305">
        <v>1</v>
      </c>
      <c r="D135" s="486" t="s">
        <v>13668</v>
      </c>
      <c r="E135" s="258" t="s">
        <v>13669</v>
      </c>
      <c r="F135" s="259">
        <v>30514</v>
      </c>
      <c r="G135" s="283" t="s">
        <v>1251</v>
      </c>
      <c r="H135" s="261" t="s">
        <v>113</v>
      </c>
      <c r="I135" s="261" t="s">
        <v>5699</v>
      </c>
      <c r="J135" s="261" t="s">
        <v>1276</v>
      </c>
      <c r="K135" s="282" t="s">
        <v>1254</v>
      </c>
      <c r="L135" s="264">
        <v>46085</v>
      </c>
      <c r="M135" s="264">
        <v>46179</v>
      </c>
      <c r="N135" s="261" t="s">
        <v>128</v>
      </c>
      <c r="O135" s="282" t="s">
        <v>13670</v>
      </c>
      <c r="P135" s="266" t="s">
        <v>138</v>
      </c>
      <c r="Q135" s="273"/>
      <c r="R135" s="268" t="s">
        <v>157</v>
      </c>
      <c r="S135" s="265"/>
      <c r="T135" s="506">
        <v>0</v>
      </c>
      <c r="U135" s="269" t="s">
        <v>1256</v>
      </c>
      <c r="V135" s="270">
        <v>1</v>
      </c>
      <c r="W135" s="271" t="s">
        <v>118</v>
      </c>
      <c r="X135" s="272"/>
      <c r="Y135" s="279"/>
      <c r="Z135" s="342" t="s">
        <v>1257</v>
      </c>
      <c r="AA135" s="258" t="b">
        <f t="shared" si="12"/>
        <v>0</v>
      </c>
      <c r="AB135" s="273" t="s">
        <v>13671</v>
      </c>
      <c r="AC135" s="297"/>
      <c r="AD135" s="511" t="s">
        <v>1259</v>
      </c>
      <c r="AE135" s="303" t="s">
        <v>18085</v>
      </c>
      <c r="AF135" s="267" t="str">
        <f t="shared" ca="1" si="10"/>
        <v>43años1meses</v>
      </c>
      <c r="AG135" s="276" t="s">
        <v>13672</v>
      </c>
      <c r="AH135" s="273" t="s">
        <v>13673</v>
      </c>
    </row>
    <row r="136" spans="2:36" ht="17.100000000000001" customHeight="1">
      <c r="B136" s="273" t="str">
        <f t="shared" si="11"/>
        <v>O41953080</v>
      </c>
      <c r="C136" s="257" t="s">
        <v>117</v>
      </c>
      <c r="D136" s="486" t="s">
        <v>735</v>
      </c>
      <c r="E136" s="613" t="s">
        <v>736</v>
      </c>
      <c r="F136" s="473">
        <v>29828</v>
      </c>
      <c r="G136" s="481" t="s">
        <v>1251</v>
      </c>
      <c r="H136" s="475" t="s">
        <v>113</v>
      </c>
      <c r="I136" s="479" t="s">
        <v>1339</v>
      </c>
      <c r="J136" s="475" t="s">
        <v>1276</v>
      </c>
      <c r="K136" s="476" t="s">
        <v>12562</v>
      </c>
      <c r="L136" s="477">
        <v>46190</v>
      </c>
      <c r="M136" s="484">
        <v>46214</v>
      </c>
      <c r="N136" s="595" t="s">
        <v>128</v>
      </c>
      <c r="O136" s="475" t="s">
        <v>738</v>
      </c>
      <c r="P136" s="478" t="s">
        <v>138</v>
      </c>
      <c r="Q136" s="267"/>
      <c r="R136" s="284" t="s">
        <v>157</v>
      </c>
      <c r="S136" s="265"/>
      <c r="T136" s="506">
        <v>0</v>
      </c>
      <c r="U136" s="269" t="s">
        <v>1256</v>
      </c>
      <c r="V136" s="270">
        <v>1</v>
      </c>
      <c r="W136" s="271" t="s">
        <v>118</v>
      </c>
      <c r="X136" s="272"/>
      <c r="Y136" s="273"/>
      <c r="Z136" s="274" t="s">
        <v>1257</v>
      </c>
      <c r="AA136" s="258" t="b">
        <f t="shared" si="12"/>
        <v>0</v>
      </c>
      <c r="AB136" s="258" t="s">
        <v>2015</v>
      </c>
      <c r="AC136" s="663"/>
      <c r="AD136" s="511" t="s">
        <v>1259</v>
      </c>
      <c r="AE136" s="281" t="s">
        <v>13835</v>
      </c>
      <c r="AF136" s="267" t="str">
        <f t="shared" ca="1" si="10"/>
        <v>44años11meses</v>
      </c>
      <c r="AG136" s="276">
        <v>926022322</v>
      </c>
      <c r="AH136" s="258" t="s">
        <v>13836</v>
      </c>
    </row>
    <row r="137" spans="2:36" ht="17.100000000000001" customHeight="1">
      <c r="B137" s="258" t="str">
        <f t="shared" si="11"/>
        <v>P41959465</v>
      </c>
      <c r="C137" s="257" t="s">
        <v>117</v>
      </c>
      <c r="D137" s="486" t="s">
        <v>15780</v>
      </c>
      <c r="E137" s="472" t="s">
        <v>15781</v>
      </c>
      <c r="F137" s="473">
        <v>30235</v>
      </c>
      <c r="G137" s="474" t="s">
        <v>1251</v>
      </c>
      <c r="H137" s="475" t="s">
        <v>137</v>
      </c>
      <c r="I137" s="475" t="s">
        <v>1252</v>
      </c>
      <c r="J137" s="475" t="s">
        <v>1253</v>
      </c>
      <c r="K137" s="476" t="s">
        <v>12562</v>
      </c>
      <c r="L137" s="473">
        <v>46183</v>
      </c>
      <c r="M137" s="484">
        <v>46219</v>
      </c>
      <c r="N137" s="622" t="s">
        <v>174</v>
      </c>
      <c r="O137" s="476" t="s">
        <v>15782</v>
      </c>
      <c r="P137" s="478" t="s">
        <v>138</v>
      </c>
      <c r="Q137" s="258"/>
      <c r="R137" s="471" t="s">
        <v>597</v>
      </c>
      <c r="S137" s="265"/>
      <c r="T137" s="271">
        <v>0</v>
      </c>
      <c r="U137" s="269" t="s">
        <v>1256</v>
      </c>
      <c r="V137" s="270">
        <v>1</v>
      </c>
      <c r="W137" s="524" t="s">
        <v>118</v>
      </c>
      <c r="X137" s="272"/>
      <c r="Y137" s="272"/>
      <c r="Z137" s="525" t="s">
        <v>1257</v>
      </c>
      <c r="AA137" s="258" t="b">
        <f t="shared" si="12"/>
        <v>0</v>
      </c>
      <c r="AB137" s="273" t="s">
        <v>15783</v>
      </c>
      <c r="AC137" s="297"/>
      <c r="AD137" s="511" t="s">
        <v>1259</v>
      </c>
      <c r="AE137" s="275" t="s">
        <v>15784</v>
      </c>
      <c r="AF137" s="267" t="str">
        <f t="shared" ca="1" si="10"/>
        <v>43años10meses</v>
      </c>
      <c r="AG137" s="276" t="s">
        <v>15785</v>
      </c>
      <c r="AH137" s="273" t="s">
        <v>15786</v>
      </c>
    </row>
    <row r="138" spans="2:36" ht="17.100000000000001" customHeight="1">
      <c r="B138" s="258" t="str">
        <f t="shared" si="11"/>
        <v>O41989492</v>
      </c>
      <c r="C138" s="257" t="s">
        <v>117</v>
      </c>
      <c r="D138" s="294" t="s">
        <v>17780</v>
      </c>
      <c r="E138" s="472" t="s">
        <v>17781</v>
      </c>
      <c r="F138" s="473">
        <v>28856</v>
      </c>
      <c r="G138" s="474" t="s">
        <v>1996</v>
      </c>
      <c r="H138" s="475" t="s">
        <v>113</v>
      </c>
      <c r="I138" s="475" t="s">
        <v>1339</v>
      </c>
      <c r="J138" s="475" t="s">
        <v>1276</v>
      </c>
      <c r="K138" s="476" t="s">
        <v>8700</v>
      </c>
      <c r="L138" s="477">
        <v>46077</v>
      </c>
      <c r="M138" s="477" t="s">
        <v>1269</v>
      </c>
      <c r="N138" s="622" t="s">
        <v>128</v>
      </c>
      <c r="O138" s="476" t="s">
        <v>17782</v>
      </c>
      <c r="P138" s="478" t="s">
        <v>138</v>
      </c>
      <c r="Q138" s="258"/>
      <c r="R138" s="268" t="s">
        <v>157</v>
      </c>
      <c r="S138" s="265"/>
      <c r="T138" s="271">
        <v>0</v>
      </c>
      <c r="U138" s="269" t="s">
        <v>1256</v>
      </c>
      <c r="V138" s="270">
        <v>1</v>
      </c>
      <c r="W138" s="271" t="s">
        <v>118</v>
      </c>
      <c r="X138" s="272"/>
      <c r="Y138" s="272"/>
      <c r="Z138" s="342" t="s">
        <v>1257</v>
      </c>
      <c r="AA138" s="258" t="b">
        <v>0</v>
      </c>
      <c r="AB138" s="273" t="s">
        <v>17921</v>
      </c>
      <c r="AC138" s="297"/>
      <c r="AD138" s="511" t="s">
        <v>1259</v>
      </c>
      <c r="AE138" s="275" t="s">
        <v>17785</v>
      </c>
      <c r="AF138" s="267" t="str">
        <f t="shared" ca="1" si="10"/>
        <v>47años7meses</v>
      </c>
      <c r="AG138" s="276" t="s">
        <v>17783</v>
      </c>
      <c r="AH138" s="273" t="s">
        <v>17784</v>
      </c>
    </row>
    <row r="139" spans="2:36" ht="17.100000000000001" customHeight="1">
      <c r="B139" s="258" t="str">
        <f t="shared" si="11"/>
        <v>O42026282</v>
      </c>
      <c r="C139" s="257" t="s">
        <v>117</v>
      </c>
      <c r="D139" s="486" t="s">
        <v>16114</v>
      </c>
      <c r="E139" s="472" t="s">
        <v>16115</v>
      </c>
      <c r="F139" s="473">
        <v>30604</v>
      </c>
      <c r="G139" s="481" t="s">
        <v>1251</v>
      </c>
      <c r="H139" s="475" t="s">
        <v>113</v>
      </c>
      <c r="I139" s="479" t="s">
        <v>1339</v>
      </c>
      <c r="J139" s="475" t="s">
        <v>1276</v>
      </c>
      <c r="K139" s="476" t="s">
        <v>12562</v>
      </c>
      <c r="L139" s="473">
        <v>46183</v>
      </c>
      <c r="M139" s="484">
        <v>46219</v>
      </c>
      <c r="N139" s="479" t="s">
        <v>114</v>
      </c>
      <c r="O139" s="479" t="s">
        <v>16116</v>
      </c>
      <c r="P139" s="478" t="s">
        <v>138</v>
      </c>
      <c r="Q139" s="267"/>
      <c r="R139" s="284" t="s">
        <v>157</v>
      </c>
      <c r="S139" s="265"/>
      <c r="T139" s="506">
        <v>0</v>
      </c>
      <c r="U139" s="269" t="s">
        <v>1256</v>
      </c>
      <c r="V139" s="270">
        <v>1</v>
      </c>
      <c r="W139" s="271" t="s">
        <v>118</v>
      </c>
      <c r="X139" s="272"/>
      <c r="Y139" s="258"/>
      <c r="Z139" s="274" t="s">
        <v>1257</v>
      </c>
      <c r="AA139" s="258" t="b">
        <f>COUNTIF($D$2:$D$3790,D139)&gt;1</f>
        <v>0</v>
      </c>
      <c r="AB139" s="258" t="s">
        <v>16117</v>
      </c>
      <c r="AC139" s="300"/>
      <c r="AD139" s="511" t="s">
        <v>1259</v>
      </c>
      <c r="AE139" s="329" t="s">
        <v>16118</v>
      </c>
      <c r="AF139" s="267" t="str">
        <f t="shared" ca="1" si="10"/>
        <v>42años10meses</v>
      </c>
      <c r="AG139" s="276">
        <v>991524079</v>
      </c>
      <c r="AH139" s="496" t="s">
        <v>16119</v>
      </c>
    </row>
    <row r="140" spans="2:36" ht="17.100000000000001" customHeight="1">
      <c r="B140" s="258" t="str">
        <f t="shared" si="11"/>
        <v>R42031108</v>
      </c>
      <c r="C140" s="257" t="s">
        <v>117</v>
      </c>
      <c r="D140" s="486" t="s">
        <v>15181</v>
      </c>
      <c r="E140" s="472" t="s">
        <v>15182</v>
      </c>
      <c r="F140" s="259">
        <v>30581</v>
      </c>
      <c r="G140" s="283" t="s">
        <v>7450</v>
      </c>
      <c r="H140" s="261" t="s">
        <v>4426</v>
      </c>
      <c r="I140" s="261" t="s">
        <v>15183</v>
      </c>
      <c r="J140" s="261" t="s">
        <v>1276</v>
      </c>
      <c r="K140" s="282" t="s">
        <v>12562</v>
      </c>
      <c r="L140" s="264">
        <v>45953</v>
      </c>
      <c r="M140" s="264" t="s">
        <v>1269</v>
      </c>
      <c r="N140" s="551" t="s">
        <v>122</v>
      </c>
      <c r="O140" s="282"/>
      <c r="P140" s="266"/>
      <c r="Q140" s="258"/>
      <c r="R140" s="268" t="s">
        <v>157</v>
      </c>
      <c r="S140" s="265"/>
      <c r="T140" s="271">
        <v>0</v>
      </c>
      <c r="U140" s="269" t="s">
        <v>1256</v>
      </c>
      <c r="V140" s="270">
        <v>0</v>
      </c>
      <c r="W140" s="271" t="s">
        <v>118</v>
      </c>
      <c r="X140" s="272">
        <v>2500</v>
      </c>
      <c r="Y140" s="272"/>
      <c r="Z140" s="342" t="s">
        <v>1257</v>
      </c>
      <c r="AA140" s="258" t="b">
        <f>COUNTIF($D$2:$D$3790,D140)&gt;1</f>
        <v>0</v>
      </c>
      <c r="AB140" s="273" t="s">
        <v>15184</v>
      </c>
      <c r="AC140" s="297"/>
      <c r="AD140" s="511" t="s">
        <v>15078</v>
      </c>
      <c r="AE140" s="275" t="s">
        <v>15185</v>
      </c>
      <c r="AF140" s="267" t="str">
        <f t="shared" ca="1" si="10"/>
        <v>42años10meses</v>
      </c>
      <c r="AG140" s="276" t="s">
        <v>15186</v>
      </c>
      <c r="AH140" s="273" t="s">
        <v>15187</v>
      </c>
    </row>
    <row r="141" spans="2:36" ht="17.100000000000001" customHeight="1">
      <c r="B141" s="258" t="str">
        <f t="shared" si="11"/>
        <v>P42059884</v>
      </c>
      <c r="C141" s="257" t="s">
        <v>117</v>
      </c>
      <c r="D141" s="486" t="s">
        <v>16946</v>
      </c>
      <c r="E141" s="472" t="s">
        <v>16947</v>
      </c>
      <c r="F141" s="473">
        <v>30544</v>
      </c>
      <c r="G141" s="474" t="s">
        <v>1251</v>
      </c>
      <c r="H141" s="475" t="s">
        <v>137</v>
      </c>
      <c r="I141" s="475" t="s">
        <v>1252</v>
      </c>
      <c r="J141" s="475" t="s">
        <v>1253</v>
      </c>
      <c r="K141" s="476" t="s">
        <v>8566</v>
      </c>
      <c r="L141" s="477">
        <v>46042</v>
      </c>
      <c r="M141" s="477" t="s">
        <v>1269</v>
      </c>
      <c r="N141" s="622" t="s">
        <v>114</v>
      </c>
      <c r="O141" s="476" t="s">
        <v>16948</v>
      </c>
      <c r="P141" s="478" t="s">
        <v>138</v>
      </c>
      <c r="Q141" s="258"/>
      <c r="R141" s="268" t="s">
        <v>1256</v>
      </c>
      <c r="S141" s="265"/>
      <c r="T141" s="271">
        <v>0</v>
      </c>
      <c r="U141" s="269" t="s">
        <v>1256</v>
      </c>
      <c r="V141" s="270">
        <v>1</v>
      </c>
      <c r="W141" s="271" t="s">
        <v>118</v>
      </c>
      <c r="X141" s="272"/>
      <c r="Y141" s="272"/>
      <c r="Z141" s="342" t="s">
        <v>1257</v>
      </c>
      <c r="AA141" s="258" t="b">
        <v>0</v>
      </c>
      <c r="AB141" s="273" t="s">
        <v>16949</v>
      </c>
      <c r="AC141" s="297"/>
      <c r="AD141" s="511" t="s">
        <v>1259</v>
      </c>
      <c r="AE141" s="275" t="s">
        <v>16950</v>
      </c>
      <c r="AF141" s="267" t="str">
        <f t="shared" ca="1" si="10"/>
        <v>43años0meses</v>
      </c>
      <c r="AG141" s="276" t="s">
        <v>16951</v>
      </c>
      <c r="AH141" s="273" t="s">
        <v>16952</v>
      </c>
    </row>
    <row r="142" spans="2:36" ht="17.100000000000001" customHeight="1">
      <c r="B142" s="258" t="str">
        <f t="shared" si="11"/>
        <v>E42101171</v>
      </c>
      <c r="C142" s="257" t="s">
        <v>117</v>
      </c>
      <c r="D142" s="486" t="s">
        <v>6269</v>
      </c>
      <c r="E142" s="472" t="s">
        <v>6270</v>
      </c>
      <c r="F142" s="473">
        <v>29690</v>
      </c>
      <c r="G142" s="474" t="s">
        <v>3610</v>
      </c>
      <c r="H142" s="475" t="s">
        <v>1107</v>
      </c>
      <c r="I142" s="479" t="s">
        <v>6271</v>
      </c>
      <c r="J142" s="475"/>
      <c r="K142" s="476" t="s">
        <v>1268</v>
      </c>
      <c r="L142" s="477">
        <v>44682</v>
      </c>
      <c r="M142" s="477" t="s">
        <v>1269</v>
      </c>
      <c r="N142" s="479" t="s">
        <v>128</v>
      </c>
      <c r="O142" s="476" t="s">
        <v>6272</v>
      </c>
      <c r="P142" s="478" t="s">
        <v>138</v>
      </c>
      <c r="Q142" s="273"/>
      <c r="R142" s="284" t="s">
        <v>117</v>
      </c>
      <c r="S142" s="265"/>
      <c r="T142" s="265">
        <v>0</v>
      </c>
      <c r="U142" s="269" t="s">
        <v>1256</v>
      </c>
      <c r="V142" s="270">
        <v>0</v>
      </c>
      <c r="W142" s="271" t="s">
        <v>118</v>
      </c>
      <c r="X142" s="272">
        <v>5000</v>
      </c>
      <c r="Y142" s="279">
        <v>784.35</v>
      </c>
      <c r="Z142" s="274" t="s">
        <v>1257</v>
      </c>
      <c r="AA142" s="258" t="b">
        <f>COUNTIF($D$2:$D$3790,D142)&gt;1</f>
        <v>0</v>
      </c>
      <c r="AB142" s="258" t="s">
        <v>6273</v>
      </c>
      <c r="AC142" s="297"/>
      <c r="AD142" s="511" t="s">
        <v>1271</v>
      </c>
      <c r="AE142" s="275" t="s">
        <v>6274</v>
      </c>
      <c r="AF142" s="267" t="str">
        <f t="shared" ca="1" si="10"/>
        <v>45años4meses</v>
      </c>
      <c r="AG142" s="276">
        <v>954878684</v>
      </c>
      <c r="AH142" s="273" t="s">
        <v>6275</v>
      </c>
    </row>
    <row r="143" spans="2:36" ht="17.100000000000001" customHeight="1">
      <c r="B143" s="258" t="str">
        <f t="shared" si="11"/>
        <v>O42104000</v>
      </c>
      <c r="C143" s="257" t="s">
        <v>117</v>
      </c>
      <c r="D143" s="288" t="s">
        <v>17327</v>
      </c>
      <c r="E143" s="587" t="s">
        <v>17328</v>
      </c>
      <c r="F143" s="585">
        <v>30574</v>
      </c>
      <c r="G143" s="475" t="s">
        <v>1251</v>
      </c>
      <c r="H143" s="475" t="s">
        <v>113</v>
      </c>
      <c r="I143" s="475" t="s">
        <v>1339</v>
      </c>
      <c r="J143" s="476" t="s">
        <v>1276</v>
      </c>
      <c r="K143" s="590" t="s">
        <v>8700</v>
      </c>
      <c r="L143" s="477">
        <v>46056</v>
      </c>
      <c r="M143" s="478" t="s">
        <v>1269</v>
      </c>
      <c r="N143" s="623" t="s">
        <v>114</v>
      </c>
      <c r="O143" s="478" t="s">
        <v>17329</v>
      </c>
      <c r="P143" s="586" t="s">
        <v>138</v>
      </c>
      <c r="Q143" s="258"/>
      <c r="R143" s="471" t="s">
        <v>597</v>
      </c>
      <c r="S143" s="265"/>
      <c r="T143" s="271">
        <v>0</v>
      </c>
      <c r="U143" s="269" t="s">
        <v>1256</v>
      </c>
      <c r="V143" s="270">
        <v>1</v>
      </c>
      <c r="W143" s="271" t="s">
        <v>118</v>
      </c>
      <c r="X143" s="272"/>
      <c r="Y143" s="272"/>
      <c r="Z143" s="342" t="s">
        <v>1257</v>
      </c>
      <c r="AA143" s="258" t="b">
        <v>0</v>
      </c>
      <c r="AB143" s="273" t="s">
        <v>17448</v>
      </c>
      <c r="AC143" s="297"/>
      <c r="AD143" s="511" t="s">
        <v>1259</v>
      </c>
      <c r="AE143" s="275" t="s">
        <v>17332</v>
      </c>
      <c r="AF143" s="267" t="str">
        <f t="shared" ca="1" si="10"/>
        <v>42años11meses</v>
      </c>
      <c r="AG143" s="276" t="s">
        <v>17330</v>
      </c>
      <c r="AH143" s="273" t="s">
        <v>17331</v>
      </c>
    </row>
    <row r="144" spans="2:36" ht="17.100000000000001" customHeight="1">
      <c r="B144" s="258" t="str">
        <f t="shared" si="11"/>
        <v>R42113667</v>
      </c>
      <c r="C144" s="257" t="s">
        <v>117</v>
      </c>
      <c r="D144" s="486" t="s">
        <v>15046</v>
      </c>
      <c r="E144" s="472" t="s">
        <v>15047</v>
      </c>
      <c r="F144" s="259">
        <v>29289</v>
      </c>
      <c r="G144" s="283" t="s">
        <v>7450</v>
      </c>
      <c r="H144" s="261" t="s">
        <v>4426</v>
      </c>
      <c r="I144" s="261" t="s">
        <v>13883</v>
      </c>
      <c r="J144" s="261" t="s">
        <v>1276</v>
      </c>
      <c r="K144" s="282" t="s">
        <v>8566</v>
      </c>
      <c r="L144" s="264">
        <v>45951</v>
      </c>
      <c r="M144" s="290" t="s">
        <v>1269</v>
      </c>
      <c r="N144" s="551" t="s">
        <v>122</v>
      </c>
      <c r="O144" s="261"/>
      <c r="P144" s="266"/>
      <c r="Q144" s="273"/>
      <c r="R144" s="284" t="s">
        <v>157</v>
      </c>
      <c r="S144" s="265"/>
      <c r="T144" s="265">
        <v>0</v>
      </c>
      <c r="U144" s="269" t="s">
        <v>157</v>
      </c>
      <c r="V144" s="270">
        <v>0</v>
      </c>
      <c r="W144" s="271" t="s">
        <v>118</v>
      </c>
      <c r="X144" s="272">
        <v>6000</v>
      </c>
      <c r="Y144" s="272"/>
      <c r="Z144" s="274" t="s">
        <v>1257</v>
      </c>
      <c r="AA144" s="258" t="b">
        <f>COUNTIF($D$2:$D$3790,D144)&gt;1</f>
        <v>0</v>
      </c>
      <c r="AB144" s="273" t="s">
        <v>15048</v>
      </c>
      <c r="AC144" s="297"/>
      <c r="AD144" s="511" t="s">
        <v>1271</v>
      </c>
      <c r="AE144" s="275" t="s">
        <v>15049</v>
      </c>
      <c r="AF144" s="267" t="str">
        <f t="shared" ca="1" si="10"/>
        <v>46años5meses</v>
      </c>
      <c r="AG144" s="276">
        <v>997703957</v>
      </c>
      <c r="AH144" s="399" t="s">
        <v>15050</v>
      </c>
    </row>
    <row r="145" spans="2:34" ht="17.100000000000001" customHeight="1">
      <c r="B145" s="258" t="str">
        <f t="shared" si="11"/>
        <v>O42147151</v>
      </c>
      <c r="C145" s="257" t="s">
        <v>117</v>
      </c>
      <c r="D145" s="486" t="s">
        <v>15074</v>
      </c>
      <c r="E145" s="472" t="s">
        <v>15075</v>
      </c>
      <c r="F145" s="473">
        <v>30011</v>
      </c>
      <c r="G145" s="474" t="s">
        <v>1251</v>
      </c>
      <c r="H145" s="475" t="s">
        <v>4311</v>
      </c>
      <c r="I145" s="475" t="s">
        <v>6537</v>
      </c>
      <c r="J145" s="475" t="s">
        <v>1276</v>
      </c>
      <c r="K145" s="476" t="s">
        <v>12562</v>
      </c>
      <c r="L145" s="473">
        <v>46183</v>
      </c>
      <c r="M145" s="484">
        <v>46226</v>
      </c>
      <c r="N145" s="622" t="s">
        <v>174</v>
      </c>
      <c r="O145" s="476" t="s">
        <v>15076</v>
      </c>
      <c r="P145" s="478" t="s">
        <v>138</v>
      </c>
      <c r="Q145" s="258"/>
      <c r="R145" s="268" t="s">
        <v>157</v>
      </c>
      <c r="S145" s="265"/>
      <c r="T145" s="271">
        <v>0</v>
      </c>
      <c r="U145" s="269" t="s">
        <v>1256</v>
      </c>
      <c r="V145" s="270">
        <v>1</v>
      </c>
      <c r="W145" s="271" t="s">
        <v>118</v>
      </c>
      <c r="X145" s="272"/>
      <c r="Y145" s="272"/>
      <c r="Z145" s="342" t="s">
        <v>1257</v>
      </c>
      <c r="AA145" s="273" t="b">
        <f>COUNTIF($D$2:$D$3790,D145)&gt;1</f>
        <v>0</v>
      </c>
      <c r="AB145" s="273" t="s">
        <v>15077</v>
      </c>
      <c r="AC145" s="297"/>
      <c r="AD145" s="511" t="s">
        <v>15078</v>
      </c>
      <c r="AE145" s="275" t="s">
        <v>15079</v>
      </c>
      <c r="AF145" s="267" t="str">
        <f t="shared" ca="1" si="10"/>
        <v>44años5meses</v>
      </c>
      <c r="AG145" s="276">
        <v>947875157</v>
      </c>
      <c r="AH145" s="273" t="s">
        <v>15080</v>
      </c>
    </row>
    <row r="146" spans="2:34" ht="17.100000000000001" customHeight="1">
      <c r="B146" s="258" t="str">
        <f t="shared" si="11"/>
        <v>O42240845</v>
      </c>
      <c r="C146" s="285">
        <v>1</v>
      </c>
      <c r="D146" s="294" t="s">
        <v>17479</v>
      </c>
      <c r="E146" s="258" t="s">
        <v>17480</v>
      </c>
      <c r="F146" s="259">
        <v>29426</v>
      </c>
      <c r="G146" s="283" t="s">
        <v>1251</v>
      </c>
      <c r="H146" s="261" t="s">
        <v>113</v>
      </c>
      <c r="I146" s="261" t="s">
        <v>1339</v>
      </c>
      <c r="J146" s="261" t="s">
        <v>1276</v>
      </c>
      <c r="K146" s="282" t="s">
        <v>12562</v>
      </c>
      <c r="L146" s="259">
        <v>46183</v>
      </c>
      <c r="M146" s="298">
        <v>46193</v>
      </c>
      <c r="N146" s="551" t="s">
        <v>114</v>
      </c>
      <c r="O146" s="282" t="s">
        <v>17506</v>
      </c>
      <c r="P146" s="266" t="s">
        <v>138</v>
      </c>
      <c r="Q146" s="258"/>
      <c r="R146" s="471" t="s">
        <v>117</v>
      </c>
      <c r="S146" s="265"/>
      <c r="T146" s="271">
        <v>0</v>
      </c>
      <c r="U146" s="269" t="s">
        <v>1256</v>
      </c>
      <c r="V146" s="270">
        <v>1</v>
      </c>
      <c r="W146" s="271" t="s">
        <v>118</v>
      </c>
      <c r="X146" s="272"/>
      <c r="Y146" s="272"/>
      <c r="Z146" s="342" t="s">
        <v>1257</v>
      </c>
      <c r="AA146" s="258" t="b">
        <v>0</v>
      </c>
      <c r="AB146" s="273" t="s">
        <v>17875</v>
      </c>
      <c r="AC146" s="297"/>
      <c r="AD146" s="400" t="s">
        <v>1259</v>
      </c>
      <c r="AE146" s="275" t="s">
        <v>17539</v>
      </c>
      <c r="AF146" s="267" t="str">
        <f t="shared" ca="1" si="10"/>
        <v>46años0meses</v>
      </c>
      <c r="AG146" s="276" t="s">
        <v>17520</v>
      </c>
      <c r="AH146" s="273" t="s">
        <v>17521</v>
      </c>
    </row>
    <row r="147" spans="2:34" ht="17.100000000000001" customHeight="1">
      <c r="B147" s="273" t="str">
        <f t="shared" ref="B147:B167" si="13">MID(H147,1,1)&amp;D147</f>
        <v>P42274688</v>
      </c>
      <c r="C147" s="257" t="s">
        <v>117</v>
      </c>
      <c r="D147" s="486" t="s">
        <v>13386</v>
      </c>
      <c r="E147" s="258" t="s">
        <v>13387</v>
      </c>
      <c r="F147" s="259">
        <v>30673</v>
      </c>
      <c r="G147" s="258" t="s">
        <v>1251</v>
      </c>
      <c r="H147" s="263" t="s">
        <v>137</v>
      </c>
      <c r="I147" s="261" t="s">
        <v>1252</v>
      </c>
      <c r="J147" s="261" t="s">
        <v>1253</v>
      </c>
      <c r="K147" s="282" t="s">
        <v>1254</v>
      </c>
      <c r="L147" s="264">
        <v>45819</v>
      </c>
      <c r="M147" s="264">
        <v>46179</v>
      </c>
      <c r="N147" s="261" t="s">
        <v>114</v>
      </c>
      <c r="O147" s="282" t="s">
        <v>13388</v>
      </c>
      <c r="P147" s="266" t="s">
        <v>138</v>
      </c>
      <c r="Q147" s="273"/>
      <c r="R147" s="268" t="s">
        <v>157</v>
      </c>
      <c r="S147" s="265"/>
      <c r="T147" s="506">
        <v>0</v>
      </c>
      <c r="U147" s="269" t="s">
        <v>1256</v>
      </c>
      <c r="V147" s="270">
        <v>1</v>
      </c>
      <c r="W147" s="271" t="s">
        <v>118</v>
      </c>
      <c r="X147" s="272"/>
      <c r="Y147" s="272"/>
      <c r="Z147" s="342" t="s">
        <v>1257</v>
      </c>
      <c r="AA147" s="258" t="b">
        <f>COUNTIF($D$2:$D$3790,D147)&gt;1</f>
        <v>0</v>
      </c>
      <c r="AB147" s="273" t="s">
        <v>13389</v>
      </c>
      <c r="AC147" s="297"/>
      <c r="AD147" s="400" t="s">
        <v>1259</v>
      </c>
      <c r="AE147" s="329">
        <v>30594523200066</v>
      </c>
      <c r="AF147" s="267" t="str">
        <f t="shared" ca="1" si="10"/>
        <v>42años7meses</v>
      </c>
      <c r="AG147" s="276" t="s">
        <v>13390</v>
      </c>
      <c r="AH147" s="273" t="s">
        <v>13391</v>
      </c>
    </row>
    <row r="148" spans="2:34" ht="17.100000000000001" customHeight="1">
      <c r="B148" s="258" t="str">
        <f t="shared" si="13"/>
        <v>O42295578</v>
      </c>
      <c r="C148" s="257" t="s">
        <v>117</v>
      </c>
      <c r="D148" s="294" t="s">
        <v>19021</v>
      </c>
      <c r="E148" s="472" t="s">
        <v>19022</v>
      </c>
      <c r="F148" s="473">
        <v>28009</v>
      </c>
      <c r="G148" s="474" t="s">
        <v>1251</v>
      </c>
      <c r="H148" s="475" t="s">
        <v>113</v>
      </c>
      <c r="I148" s="475" t="s">
        <v>5699</v>
      </c>
      <c r="J148" s="475" t="s">
        <v>1276</v>
      </c>
      <c r="K148" s="476" t="s">
        <v>8566</v>
      </c>
      <c r="L148" s="477">
        <v>46140</v>
      </c>
      <c r="M148" s="477">
        <v>46212</v>
      </c>
      <c r="N148" s="475" t="s">
        <v>122</v>
      </c>
      <c r="O148" s="282"/>
      <c r="P148" s="266"/>
      <c r="Q148" s="258"/>
      <c r="R148" s="268" t="s">
        <v>157</v>
      </c>
      <c r="S148" s="265"/>
      <c r="T148" s="271">
        <v>0</v>
      </c>
      <c r="U148" s="269" t="s">
        <v>1256</v>
      </c>
      <c r="V148" s="270">
        <v>1</v>
      </c>
      <c r="W148" s="271" t="s">
        <v>118</v>
      </c>
      <c r="X148" s="272"/>
      <c r="Y148" s="272"/>
      <c r="Z148" s="342" t="s">
        <v>1257</v>
      </c>
      <c r="AA148" s="258" t="b">
        <v>0</v>
      </c>
      <c r="AB148" s="273"/>
      <c r="AC148" s="297"/>
      <c r="AD148" s="511" t="s">
        <v>1259</v>
      </c>
      <c r="AE148" s="275" t="s">
        <v>19025</v>
      </c>
      <c r="AF148" s="267" t="str">
        <f t="shared" ca="1" si="10"/>
        <v>49años11meses</v>
      </c>
      <c r="AG148" s="276" t="s">
        <v>19023</v>
      </c>
      <c r="AH148" s="273" t="s">
        <v>19024</v>
      </c>
    </row>
    <row r="149" spans="2:34" ht="17.100000000000001" customHeight="1">
      <c r="B149" s="258" t="str">
        <f t="shared" si="13"/>
        <v>O42409814</v>
      </c>
      <c r="C149" s="263">
        <v>1</v>
      </c>
      <c r="D149" s="486" t="s">
        <v>12358</v>
      </c>
      <c r="E149" s="472" t="s">
        <v>12359</v>
      </c>
      <c r="F149" s="473">
        <v>30837</v>
      </c>
      <c r="G149" s="474" t="s">
        <v>1251</v>
      </c>
      <c r="H149" s="475" t="s">
        <v>113</v>
      </c>
      <c r="I149" s="475" t="s">
        <v>8348</v>
      </c>
      <c r="J149" s="475" t="s">
        <v>12360</v>
      </c>
      <c r="K149" s="476" t="s">
        <v>8700</v>
      </c>
      <c r="L149" s="477">
        <v>46188</v>
      </c>
      <c r="M149" s="477" t="s">
        <v>1269</v>
      </c>
      <c r="N149" s="622" t="s">
        <v>114</v>
      </c>
      <c r="O149" s="476" t="s">
        <v>12361</v>
      </c>
      <c r="P149" s="478" t="s">
        <v>138</v>
      </c>
      <c r="Q149" s="273"/>
      <c r="R149" s="268" t="s">
        <v>157</v>
      </c>
      <c r="S149" s="265"/>
      <c r="T149" s="271">
        <v>0</v>
      </c>
      <c r="U149" s="269" t="s">
        <v>1256</v>
      </c>
      <c r="V149" s="270">
        <v>1</v>
      </c>
      <c r="W149" s="271" t="s">
        <v>118</v>
      </c>
      <c r="X149" s="272"/>
      <c r="Y149" s="272"/>
      <c r="Z149" s="274" t="s">
        <v>1257</v>
      </c>
      <c r="AA149" s="258" t="b">
        <f>COUNTIF($D$2:$D$3790,D149)&gt;1</f>
        <v>0</v>
      </c>
      <c r="AB149" s="273" t="s">
        <v>12362</v>
      </c>
      <c r="AC149" s="297"/>
      <c r="AD149" s="511" t="s">
        <v>1259</v>
      </c>
      <c r="AE149" s="275" t="s">
        <v>12363</v>
      </c>
      <c r="AF149" s="267" t="str">
        <f t="shared" ca="1" si="10"/>
        <v>42años2meses</v>
      </c>
      <c r="AG149" s="294">
        <v>940043963</v>
      </c>
      <c r="AH149" s="402" t="s">
        <v>12364</v>
      </c>
    </row>
    <row r="150" spans="2:34" ht="17.100000000000001" customHeight="1">
      <c r="B150" s="258" t="str">
        <f t="shared" si="13"/>
        <v>O42423095</v>
      </c>
      <c r="C150" s="257" t="s">
        <v>117</v>
      </c>
      <c r="D150" s="486" t="s">
        <v>13613</v>
      </c>
      <c r="E150" s="472" t="s">
        <v>13614</v>
      </c>
      <c r="F150" s="473">
        <v>30798</v>
      </c>
      <c r="G150" s="474" t="s">
        <v>1251</v>
      </c>
      <c r="H150" s="475" t="s">
        <v>113</v>
      </c>
      <c r="I150" s="475" t="s">
        <v>8348</v>
      </c>
      <c r="J150" s="475" t="s">
        <v>1253</v>
      </c>
      <c r="K150" s="476" t="s">
        <v>12562</v>
      </c>
      <c r="L150" s="477">
        <v>46190</v>
      </c>
      <c r="M150" s="477">
        <v>46219</v>
      </c>
      <c r="N150" s="622" t="s">
        <v>122</v>
      </c>
      <c r="O150" s="305"/>
      <c r="P150" s="266"/>
      <c r="Q150" s="273"/>
      <c r="R150" s="471" t="s">
        <v>1256</v>
      </c>
      <c r="S150" s="265"/>
      <c r="T150" s="265">
        <v>0</v>
      </c>
      <c r="U150" s="269" t="s">
        <v>1256</v>
      </c>
      <c r="V150" s="270">
        <v>1</v>
      </c>
      <c r="W150" s="271" t="s">
        <v>118</v>
      </c>
      <c r="X150" s="272"/>
      <c r="Y150" s="272"/>
      <c r="Z150" s="342" t="s">
        <v>1257</v>
      </c>
      <c r="AA150" s="258" t="b">
        <f>COUNTIF($D$2:$D$3790,D150)&gt;1</f>
        <v>0</v>
      </c>
      <c r="AB150" s="273" t="s">
        <v>13615</v>
      </c>
      <c r="AC150" s="297"/>
      <c r="AD150" s="400" t="s">
        <v>1271</v>
      </c>
      <c r="AE150" s="275" t="s">
        <v>13616</v>
      </c>
      <c r="AF150" s="267" t="str">
        <f t="shared" ca="1" si="10"/>
        <v>42años3meses</v>
      </c>
      <c r="AG150" s="276" t="s">
        <v>13617</v>
      </c>
      <c r="AH150" s="273" t="s">
        <v>13618</v>
      </c>
    </row>
    <row r="151" spans="2:34" ht="17.100000000000001" customHeight="1">
      <c r="B151" s="258" t="str">
        <f t="shared" si="13"/>
        <v>P42526665</v>
      </c>
      <c r="C151" s="257" t="s">
        <v>117</v>
      </c>
      <c r="D151" s="294" t="s">
        <v>18571</v>
      </c>
      <c r="E151" s="472" t="s">
        <v>18572</v>
      </c>
      <c r="F151" s="473">
        <v>29795</v>
      </c>
      <c r="G151" s="474" t="s">
        <v>1251</v>
      </c>
      <c r="H151" s="475" t="s">
        <v>137</v>
      </c>
      <c r="I151" s="475" t="s">
        <v>12610</v>
      </c>
      <c r="J151" s="475" t="s">
        <v>1253</v>
      </c>
      <c r="K151" s="476" t="s">
        <v>8566</v>
      </c>
      <c r="L151" s="477">
        <v>46105</v>
      </c>
      <c r="M151" s="477" t="s">
        <v>1269</v>
      </c>
      <c r="N151" s="622" t="s">
        <v>174</v>
      </c>
      <c r="O151" s="476" t="s">
        <v>18583</v>
      </c>
      <c r="P151" s="478" t="s">
        <v>138</v>
      </c>
      <c r="Q151" s="258"/>
      <c r="R151" s="268" t="s">
        <v>1256</v>
      </c>
      <c r="S151" s="265"/>
      <c r="T151" s="271">
        <v>0</v>
      </c>
      <c r="U151" s="269" t="s">
        <v>1256</v>
      </c>
      <c r="V151" s="270">
        <v>1</v>
      </c>
      <c r="W151" s="271" t="s">
        <v>118</v>
      </c>
      <c r="X151" s="272"/>
      <c r="Y151" s="272"/>
      <c r="Z151" s="342" t="s">
        <v>1257</v>
      </c>
      <c r="AA151" s="258" t="b">
        <v>0</v>
      </c>
      <c r="AB151" s="273" t="s">
        <v>18904</v>
      </c>
      <c r="AC151" s="297"/>
      <c r="AD151" s="511" t="s">
        <v>1259</v>
      </c>
      <c r="AE151" s="275" t="s">
        <v>18603</v>
      </c>
      <c r="AF151" s="267" t="str">
        <f t="shared" ca="1" si="10"/>
        <v>45años0meses</v>
      </c>
      <c r="AG151" s="276" t="s">
        <v>18591</v>
      </c>
      <c r="AH151" s="273" t="s">
        <v>18592</v>
      </c>
    </row>
    <row r="152" spans="2:34" ht="17.100000000000001" customHeight="1">
      <c r="B152" s="258" t="str">
        <f t="shared" si="13"/>
        <v>O42638556</v>
      </c>
      <c r="C152" s="257" t="s">
        <v>117</v>
      </c>
      <c r="D152" s="294" t="s">
        <v>18946</v>
      </c>
      <c r="E152" s="472" t="s">
        <v>18947</v>
      </c>
      <c r="F152" s="473">
        <v>30959</v>
      </c>
      <c r="G152" s="474" t="s">
        <v>1251</v>
      </c>
      <c r="H152" s="475" t="s">
        <v>113</v>
      </c>
      <c r="I152" s="475" t="s">
        <v>1339</v>
      </c>
      <c r="J152" s="475" t="s">
        <v>1253</v>
      </c>
      <c r="K152" s="476" t="s">
        <v>12562</v>
      </c>
      <c r="L152" s="473">
        <v>46183</v>
      </c>
      <c r="M152" s="484">
        <v>46219</v>
      </c>
      <c r="N152" s="622" t="s">
        <v>169</v>
      </c>
      <c r="O152" s="476" t="s">
        <v>18956</v>
      </c>
      <c r="P152" s="478" t="s">
        <v>138</v>
      </c>
      <c r="Q152" s="258"/>
      <c r="R152" s="268" t="s">
        <v>117</v>
      </c>
      <c r="S152" s="265"/>
      <c r="T152" s="271">
        <v>0</v>
      </c>
      <c r="U152" s="269" t="s">
        <v>1256</v>
      </c>
      <c r="V152" s="270">
        <v>1</v>
      </c>
      <c r="W152" s="271" t="s">
        <v>118</v>
      </c>
      <c r="X152" s="272"/>
      <c r="Y152" s="272"/>
      <c r="Z152" s="342" t="s">
        <v>1257</v>
      </c>
      <c r="AA152" s="258" t="b">
        <v>0</v>
      </c>
      <c r="AB152" s="273"/>
      <c r="AC152" s="297"/>
      <c r="AD152" s="400" t="s">
        <v>1271</v>
      </c>
      <c r="AE152" s="275" t="s">
        <v>18959</v>
      </c>
      <c r="AF152" s="267" t="str">
        <f t="shared" ca="1" si="10"/>
        <v>41años10meses</v>
      </c>
      <c r="AG152" s="276" t="s">
        <v>18957</v>
      </c>
      <c r="AH152" s="273" t="s">
        <v>18958</v>
      </c>
    </row>
    <row r="153" spans="2:34" ht="17.100000000000001" customHeight="1">
      <c r="B153" s="258" t="str">
        <f t="shared" si="13"/>
        <v>O42689663</v>
      </c>
      <c r="C153" s="285">
        <v>1</v>
      </c>
      <c r="D153" s="294" t="s">
        <v>18055</v>
      </c>
      <c r="E153" s="472" t="s">
        <v>18056</v>
      </c>
      <c r="F153" s="473">
        <v>30917</v>
      </c>
      <c r="G153" s="474" t="s">
        <v>1251</v>
      </c>
      <c r="H153" s="475" t="s">
        <v>113</v>
      </c>
      <c r="I153" s="475" t="s">
        <v>1339</v>
      </c>
      <c r="J153" s="475" t="s">
        <v>1276</v>
      </c>
      <c r="K153" s="476" t="s">
        <v>12562</v>
      </c>
      <c r="L153" s="473">
        <v>46183</v>
      </c>
      <c r="M153" s="484">
        <v>46219</v>
      </c>
      <c r="N153" s="622" t="s">
        <v>122</v>
      </c>
      <c r="O153" s="282"/>
      <c r="P153" s="266"/>
      <c r="Q153" s="258"/>
      <c r="R153" s="268" t="s">
        <v>597</v>
      </c>
      <c r="S153" s="265"/>
      <c r="T153" s="271">
        <v>0</v>
      </c>
      <c r="U153" s="269" t="s">
        <v>1256</v>
      </c>
      <c r="V153" s="270">
        <v>1</v>
      </c>
      <c r="W153" s="271" t="s">
        <v>118</v>
      </c>
      <c r="X153" s="272"/>
      <c r="Y153" s="272"/>
      <c r="Z153" s="342" t="s">
        <v>1257</v>
      </c>
      <c r="AA153" s="258" t="b">
        <v>0</v>
      </c>
      <c r="AB153" s="273" t="s">
        <v>18822</v>
      </c>
      <c r="AC153" s="297"/>
      <c r="AD153" s="511" t="s">
        <v>1259</v>
      </c>
      <c r="AE153" s="275" t="s">
        <v>18072</v>
      </c>
      <c r="AF153" s="267" t="str">
        <f t="shared" ca="1" si="10"/>
        <v>41años11meses</v>
      </c>
      <c r="AG153" s="276" t="s">
        <v>18065</v>
      </c>
      <c r="AH153" s="273" t="s">
        <v>18066</v>
      </c>
    </row>
    <row r="154" spans="2:34" ht="17.100000000000001" customHeight="1">
      <c r="B154" s="273" t="str">
        <f t="shared" si="13"/>
        <v>P42696159</v>
      </c>
      <c r="C154" s="263">
        <v>1</v>
      </c>
      <c r="D154" s="486" t="s">
        <v>13490</v>
      </c>
      <c r="E154" s="258" t="s">
        <v>13491</v>
      </c>
      <c r="F154" s="259">
        <v>29072</v>
      </c>
      <c r="G154" s="258" t="s">
        <v>1251</v>
      </c>
      <c r="H154" s="263" t="s">
        <v>137</v>
      </c>
      <c r="I154" s="261" t="s">
        <v>1252</v>
      </c>
      <c r="J154" s="261" t="s">
        <v>1276</v>
      </c>
      <c r="K154" s="282" t="s">
        <v>1254</v>
      </c>
      <c r="L154" s="264">
        <v>45831</v>
      </c>
      <c r="M154" s="264">
        <v>46191</v>
      </c>
      <c r="N154" s="551" t="s">
        <v>122</v>
      </c>
      <c r="O154" s="282"/>
      <c r="P154" s="266"/>
      <c r="Q154" s="258"/>
      <c r="R154" s="268" t="s">
        <v>157</v>
      </c>
      <c r="S154" s="265"/>
      <c r="T154" s="506">
        <v>0</v>
      </c>
      <c r="U154" s="269" t="s">
        <v>1256</v>
      </c>
      <c r="V154" s="270">
        <v>1</v>
      </c>
      <c r="W154" s="271" t="s">
        <v>118</v>
      </c>
      <c r="X154" s="272"/>
      <c r="Y154" s="272"/>
      <c r="Z154" s="342" t="s">
        <v>1257</v>
      </c>
      <c r="AA154" s="258" t="b">
        <f>COUNTIF($D$2:$D$3790,D154)&gt;1</f>
        <v>0</v>
      </c>
      <c r="AB154" s="273" t="s">
        <v>13492</v>
      </c>
      <c r="AC154" s="297"/>
      <c r="AD154" s="511" t="s">
        <v>1259</v>
      </c>
      <c r="AE154" s="303">
        <v>30504725975098</v>
      </c>
      <c r="AF154" s="267" t="str">
        <f t="shared" ca="1" si="10"/>
        <v>47años0meses</v>
      </c>
      <c r="AG154" s="276" t="s">
        <v>13493</v>
      </c>
      <c r="AH154" s="442" t="s">
        <v>13494</v>
      </c>
    </row>
    <row r="155" spans="2:34" ht="17.100000000000001" customHeight="1">
      <c r="B155" s="258" t="str">
        <f t="shared" si="13"/>
        <v>P42709966</v>
      </c>
      <c r="C155" s="257" t="s">
        <v>117</v>
      </c>
      <c r="D155" s="486" t="s">
        <v>14239</v>
      </c>
      <c r="E155" s="472" t="s">
        <v>14240</v>
      </c>
      <c r="F155" s="473">
        <v>30919</v>
      </c>
      <c r="G155" s="474" t="s">
        <v>1251</v>
      </c>
      <c r="H155" s="475" t="s">
        <v>137</v>
      </c>
      <c r="I155" s="475" t="s">
        <v>1252</v>
      </c>
      <c r="J155" s="475" t="s">
        <v>1253</v>
      </c>
      <c r="K155" s="476" t="s">
        <v>12562</v>
      </c>
      <c r="L155" s="473">
        <v>46183</v>
      </c>
      <c r="M155" s="484">
        <v>46219</v>
      </c>
      <c r="N155" s="622" t="s">
        <v>122</v>
      </c>
      <c r="O155" s="305"/>
      <c r="P155" s="266"/>
      <c r="Q155" s="273"/>
      <c r="R155" s="471" t="s">
        <v>1256</v>
      </c>
      <c r="S155" s="265"/>
      <c r="T155" s="265">
        <v>0</v>
      </c>
      <c r="U155" s="269" t="s">
        <v>1256</v>
      </c>
      <c r="V155" s="270">
        <v>1</v>
      </c>
      <c r="W155" s="271" t="s">
        <v>118</v>
      </c>
      <c r="X155" s="272"/>
      <c r="Y155" s="272"/>
      <c r="Z155" s="342" t="s">
        <v>1257</v>
      </c>
      <c r="AA155" s="258" t="b">
        <f>COUNTIF($D$2:$D$3790,D155)&gt;1</f>
        <v>0</v>
      </c>
      <c r="AB155" s="273" t="s">
        <v>14241</v>
      </c>
      <c r="AC155" s="297"/>
      <c r="AD155" s="400" t="s">
        <v>1259</v>
      </c>
      <c r="AE155" s="275" t="s">
        <v>14242</v>
      </c>
      <c r="AF155" s="267" t="str">
        <f t="shared" ca="1" si="10"/>
        <v>41años11meses</v>
      </c>
      <c r="AG155" s="276" t="s">
        <v>14243</v>
      </c>
      <c r="AH155" s="273" t="s">
        <v>14244</v>
      </c>
    </row>
    <row r="156" spans="2:34" ht="17.100000000000001" customHeight="1">
      <c r="B156" s="258" t="str">
        <f t="shared" si="13"/>
        <v>O42759706</v>
      </c>
      <c r="C156" s="257" t="s">
        <v>117</v>
      </c>
      <c r="D156" s="486" t="s">
        <v>12601</v>
      </c>
      <c r="E156" s="472" t="s">
        <v>12602</v>
      </c>
      <c r="F156" s="473">
        <v>31009</v>
      </c>
      <c r="G156" s="474" t="s">
        <v>1251</v>
      </c>
      <c r="H156" s="475" t="s">
        <v>113</v>
      </c>
      <c r="I156" s="475" t="s">
        <v>9123</v>
      </c>
      <c r="J156" s="475" t="s">
        <v>1276</v>
      </c>
      <c r="K156" s="476" t="s">
        <v>12562</v>
      </c>
      <c r="L156" s="473">
        <v>46189</v>
      </c>
      <c r="M156" s="484">
        <v>46219</v>
      </c>
      <c r="N156" s="475" t="s">
        <v>174</v>
      </c>
      <c r="O156" s="475" t="s">
        <v>12603</v>
      </c>
      <c r="P156" s="478" t="s">
        <v>138</v>
      </c>
      <c r="Q156" s="273"/>
      <c r="R156" s="284" t="s">
        <v>157</v>
      </c>
      <c r="S156" s="265"/>
      <c r="T156" s="271">
        <v>0</v>
      </c>
      <c r="U156" s="269" t="s">
        <v>1256</v>
      </c>
      <c r="V156" s="270">
        <v>1</v>
      </c>
      <c r="W156" s="271" t="s">
        <v>118</v>
      </c>
      <c r="X156" s="272"/>
      <c r="Y156" s="272"/>
      <c r="Z156" s="274" t="s">
        <v>1257</v>
      </c>
      <c r="AA156" s="258" t="b">
        <f>COUNTIF($D$2:$D$3790,D156)&gt;1</f>
        <v>0</v>
      </c>
      <c r="AB156" s="273" t="s">
        <v>12604</v>
      </c>
      <c r="AC156" s="297"/>
      <c r="AD156" s="400" t="s">
        <v>1271</v>
      </c>
      <c r="AE156" s="275" t="s">
        <v>12605</v>
      </c>
      <c r="AF156" s="267" t="str">
        <f t="shared" ca="1" si="10"/>
        <v>41años8meses</v>
      </c>
      <c r="AG156" s="276" t="s">
        <v>12606</v>
      </c>
      <c r="AH156" s="273" t="s">
        <v>12607</v>
      </c>
    </row>
    <row r="157" spans="2:34" ht="17.100000000000001" customHeight="1">
      <c r="B157" s="258" t="str">
        <f t="shared" si="13"/>
        <v>O42790639</v>
      </c>
      <c r="C157" s="257" t="s">
        <v>117</v>
      </c>
      <c r="D157" s="294" t="s">
        <v>17728</v>
      </c>
      <c r="E157" s="472" t="s">
        <v>17729</v>
      </c>
      <c r="F157" s="473">
        <v>31028</v>
      </c>
      <c r="G157" s="474" t="s">
        <v>1251</v>
      </c>
      <c r="H157" s="475" t="s">
        <v>113</v>
      </c>
      <c r="I157" s="475" t="s">
        <v>1339</v>
      </c>
      <c r="J157" s="475" t="s">
        <v>1253</v>
      </c>
      <c r="K157" s="476" t="s">
        <v>12562</v>
      </c>
      <c r="L157" s="473">
        <v>46183</v>
      </c>
      <c r="M157" s="484">
        <v>46219</v>
      </c>
      <c r="N157" s="475" t="s">
        <v>128</v>
      </c>
      <c r="O157" s="476" t="s">
        <v>17740</v>
      </c>
      <c r="P157" s="478" t="s">
        <v>138</v>
      </c>
      <c r="Q157" s="258"/>
      <c r="R157" s="268" t="s">
        <v>157</v>
      </c>
      <c r="S157" s="265"/>
      <c r="T157" s="271">
        <v>0</v>
      </c>
      <c r="U157" s="269" t="s">
        <v>1256</v>
      </c>
      <c r="V157" s="270">
        <v>1</v>
      </c>
      <c r="W157" s="271" t="s">
        <v>118</v>
      </c>
      <c r="X157" s="272"/>
      <c r="Y157" s="272"/>
      <c r="Z157" s="342" t="s">
        <v>1257</v>
      </c>
      <c r="AA157" s="258" t="b">
        <v>0</v>
      </c>
      <c r="AB157" s="273" t="s">
        <v>17914</v>
      </c>
      <c r="AC157" s="297"/>
      <c r="AD157" s="511" t="s">
        <v>1259</v>
      </c>
      <c r="AE157" s="275" t="s">
        <v>17761</v>
      </c>
      <c r="AF157" s="267" t="str">
        <f t="shared" ca="1" si="10"/>
        <v>41años8meses</v>
      </c>
      <c r="AG157" s="276" t="s">
        <v>17748</v>
      </c>
      <c r="AH157" s="273" t="s">
        <v>17749</v>
      </c>
    </row>
    <row r="158" spans="2:34" ht="17.100000000000001" customHeight="1">
      <c r="B158" s="258" t="str">
        <f t="shared" si="13"/>
        <v>P42795391</v>
      </c>
      <c r="C158" s="282">
        <v>1</v>
      </c>
      <c r="D158" s="486" t="s">
        <v>8742</v>
      </c>
      <c r="E158" s="472" t="s">
        <v>8743</v>
      </c>
      <c r="F158" s="473">
        <v>31051</v>
      </c>
      <c r="G158" s="474" t="s">
        <v>1251</v>
      </c>
      <c r="H158" s="475" t="s">
        <v>137</v>
      </c>
      <c r="I158" s="475" t="s">
        <v>3682</v>
      </c>
      <c r="J158" s="475" t="s">
        <v>1276</v>
      </c>
      <c r="K158" s="476" t="s">
        <v>8566</v>
      </c>
      <c r="L158" s="477">
        <v>46104</v>
      </c>
      <c r="M158" s="488" t="s">
        <v>1269</v>
      </c>
      <c r="N158" s="479" t="s">
        <v>122</v>
      </c>
      <c r="O158" s="261"/>
      <c r="P158" s="266"/>
      <c r="Q158" s="273"/>
      <c r="R158" s="268" t="s">
        <v>157</v>
      </c>
      <c r="S158" s="265"/>
      <c r="T158" s="265">
        <v>0</v>
      </c>
      <c r="U158" s="269" t="s">
        <v>1256</v>
      </c>
      <c r="V158" s="270">
        <v>1</v>
      </c>
      <c r="W158" s="271" t="s">
        <v>118</v>
      </c>
      <c r="X158" s="273"/>
      <c r="Y158" s="273"/>
      <c r="Z158" s="274" t="s">
        <v>1257</v>
      </c>
      <c r="AA158" s="258" t="b">
        <f t="shared" ref="AA158:AA163" si="14">COUNTIF($D$2:$D$3790,D158)&gt;1</f>
        <v>0</v>
      </c>
      <c r="AB158" s="273" t="s">
        <v>8744</v>
      </c>
      <c r="AC158" s="297"/>
      <c r="AD158" s="511" t="s">
        <v>1259</v>
      </c>
      <c r="AE158" s="275" t="s">
        <v>8745</v>
      </c>
      <c r="AF158" s="267" t="str">
        <f t="shared" ca="1" si="10"/>
        <v>41años7meses</v>
      </c>
      <c r="AG158" s="276">
        <v>995016147</v>
      </c>
      <c r="AH158" s="273" t="s">
        <v>18607</v>
      </c>
    </row>
    <row r="159" spans="2:34" ht="17.100000000000001" customHeight="1">
      <c r="B159" s="258" t="str">
        <f t="shared" si="13"/>
        <v>P42798178</v>
      </c>
      <c r="C159" s="282">
        <v>1</v>
      </c>
      <c r="D159" s="500" t="s">
        <v>14561</v>
      </c>
      <c r="E159" s="472" t="s">
        <v>14562</v>
      </c>
      <c r="F159" s="473">
        <v>29895</v>
      </c>
      <c r="G159" s="474" t="s">
        <v>1251</v>
      </c>
      <c r="H159" s="475" t="s">
        <v>137</v>
      </c>
      <c r="I159" s="475" t="s">
        <v>1252</v>
      </c>
      <c r="J159" s="475" t="s">
        <v>1276</v>
      </c>
      <c r="K159" s="476" t="s">
        <v>8700</v>
      </c>
      <c r="L159" s="477">
        <v>45932</v>
      </c>
      <c r="M159" s="477" t="s">
        <v>1269</v>
      </c>
      <c r="N159" s="622" t="s">
        <v>114</v>
      </c>
      <c r="O159" s="476" t="s">
        <v>14563</v>
      </c>
      <c r="P159" s="478" t="s">
        <v>138</v>
      </c>
      <c r="Q159" s="273"/>
      <c r="R159" s="471" t="s">
        <v>597</v>
      </c>
      <c r="S159" s="265"/>
      <c r="T159" s="506">
        <v>0</v>
      </c>
      <c r="U159" s="269" t="s">
        <v>1256</v>
      </c>
      <c r="V159" s="270">
        <v>1</v>
      </c>
      <c r="W159" s="271" t="s">
        <v>118</v>
      </c>
      <c r="X159" s="272"/>
      <c r="Y159" s="272"/>
      <c r="Z159" s="342" t="s">
        <v>1257</v>
      </c>
      <c r="AA159" s="258" t="b">
        <f t="shared" si="14"/>
        <v>0</v>
      </c>
      <c r="AB159" s="273" t="s">
        <v>14564</v>
      </c>
      <c r="AC159" s="297"/>
      <c r="AD159" s="511" t="s">
        <v>1271</v>
      </c>
      <c r="AE159" s="275" t="s">
        <v>14565</v>
      </c>
      <c r="AF159" s="267" t="str">
        <f t="shared" ca="1" si="10"/>
        <v>44años9meses</v>
      </c>
      <c r="AG159" s="276" t="s">
        <v>14566</v>
      </c>
      <c r="AH159" s="273" t="s">
        <v>14567</v>
      </c>
    </row>
    <row r="160" spans="2:34" ht="17.100000000000001" customHeight="1">
      <c r="B160" s="273" t="str">
        <f t="shared" si="13"/>
        <v>P42828051</v>
      </c>
      <c r="C160" s="263">
        <v>1</v>
      </c>
      <c r="D160" s="486" t="s">
        <v>12687</v>
      </c>
      <c r="E160" s="258" t="s">
        <v>12688</v>
      </c>
      <c r="F160" s="259">
        <v>30668</v>
      </c>
      <c r="G160" s="283" t="s">
        <v>1251</v>
      </c>
      <c r="H160" s="261" t="s">
        <v>137</v>
      </c>
      <c r="I160" s="261" t="s">
        <v>12682</v>
      </c>
      <c r="J160" s="261" t="s">
        <v>1253</v>
      </c>
      <c r="K160" s="282" t="s">
        <v>1254</v>
      </c>
      <c r="L160" s="264">
        <v>45761</v>
      </c>
      <c r="M160" s="264">
        <v>46193</v>
      </c>
      <c r="N160" s="551" t="s">
        <v>122</v>
      </c>
      <c r="O160" s="305"/>
      <c r="P160" s="266"/>
      <c r="Q160" s="273"/>
      <c r="R160" s="268" t="s">
        <v>157</v>
      </c>
      <c r="S160" s="265"/>
      <c r="T160" s="506">
        <v>0</v>
      </c>
      <c r="U160" s="269" t="s">
        <v>1256</v>
      </c>
      <c r="V160" s="270">
        <v>1</v>
      </c>
      <c r="W160" s="265" t="s">
        <v>118</v>
      </c>
      <c r="X160" s="279"/>
      <c r="Y160" s="279"/>
      <c r="Z160" s="274" t="s">
        <v>1257</v>
      </c>
      <c r="AA160" s="258" t="b">
        <f t="shared" si="14"/>
        <v>0</v>
      </c>
      <c r="AB160" s="273" t="s">
        <v>12689</v>
      </c>
      <c r="AC160" s="297"/>
      <c r="AD160" s="511" t="s">
        <v>1259</v>
      </c>
      <c r="AE160" s="329" t="s">
        <v>12690</v>
      </c>
      <c r="AF160" s="267" t="str">
        <f t="shared" ca="1" si="10"/>
        <v>42años8meses</v>
      </c>
      <c r="AG160" s="276" t="s">
        <v>12691</v>
      </c>
      <c r="AH160" s="273" t="s">
        <v>12692</v>
      </c>
    </row>
    <row r="161" spans="2:36" ht="17.100000000000001" customHeight="1">
      <c r="B161" s="258" t="str">
        <f t="shared" si="13"/>
        <v>O42832677</v>
      </c>
      <c r="C161" s="257" t="s">
        <v>117</v>
      </c>
      <c r="D161" s="486" t="s">
        <v>14857</v>
      </c>
      <c r="E161" s="472" t="s">
        <v>14858</v>
      </c>
      <c r="F161" s="473">
        <v>28752</v>
      </c>
      <c r="G161" s="481" t="s">
        <v>1297</v>
      </c>
      <c r="H161" s="475" t="s">
        <v>125</v>
      </c>
      <c r="I161" s="479" t="s">
        <v>5699</v>
      </c>
      <c r="J161" s="475" t="s">
        <v>1276</v>
      </c>
      <c r="K161" s="476" t="s">
        <v>12562</v>
      </c>
      <c r="L161" s="473">
        <v>46183</v>
      </c>
      <c r="M161" s="484">
        <v>46219</v>
      </c>
      <c r="N161" s="479" t="s">
        <v>174</v>
      </c>
      <c r="O161" s="475" t="s">
        <v>14859</v>
      </c>
      <c r="P161" s="478" t="s">
        <v>138</v>
      </c>
      <c r="Q161" s="267"/>
      <c r="R161" s="284" t="s">
        <v>157</v>
      </c>
      <c r="S161" s="265"/>
      <c r="T161" s="265">
        <v>0</v>
      </c>
      <c r="U161" s="269" t="s">
        <v>1256</v>
      </c>
      <c r="V161" s="270">
        <v>1</v>
      </c>
      <c r="W161" s="271" t="s">
        <v>118</v>
      </c>
      <c r="X161" s="272"/>
      <c r="Y161" s="258"/>
      <c r="Z161" s="274" t="s">
        <v>1257</v>
      </c>
      <c r="AA161" s="258" t="b">
        <f t="shared" si="14"/>
        <v>0</v>
      </c>
      <c r="AB161" s="258" t="s">
        <v>14860</v>
      </c>
      <c r="AC161" s="297" t="s">
        <v>2249</v>
      </c>
      <c r="AD161" s="511" t="s">
        <v>1271</v>
      </c>
      <c r="AE161" s="281" t="s">
        <v>14861</v>
      </c>
      <c r="AF161" s="267" t="str">
        <f t="shared" ca="1" si="10"/>
        <v>47años11meses</v>
      </c>
      <c r="AG161" s="276">
        <v>966665138</v>
      </c>
      <c r="AH161" s="258" t="s">
        <v>14862</v>
      </c>
    </row>
    <row r="162" spans="2:36" ht="17.100000000000001" customHeight="1">
      <c r="B162" s="273" t="str">
        <f t="shared" si="13"/>
        <v>O42848011</v>
      </c>
      <c r="C162" s="285">
        <v>1</v>
      </c>
      <c r="D162" s="486" t="s">
        <v>15528</v>
      </c>
      <c r="E162" s="258" t="s">
        <v>15529</v>
      </c>
      <c r="F162" s="259">
        <v>31108</v>
      </c>
      <c r="G162" s="283" t="s">
        <v>1251</v>
      </c>
      <c r="H162" s="261" t="s">
        <v>113</v>
      </c>
      <c r="I162" s="261" t="s">
        <v>14678</v>
      </c>
      <c r="J162" s="261" t="s">
        <v>1276</v>
      </c>
      <c r="K162" s="282" t="s">
        <v>8700</v>
      </c>
      <c r="L162" s="264">
        <v>45971</v>
      </c>
      <c r="M162" s="264">
        <v>46179</v>
      </c>
      <c r="N162" s="551" t="s">
        <v>114</v>
      </c>
      <c r="O162" s="282" t="s">
        <v>15530</v>
      </c>
      <c r="P162" s="266" t="s">
        <v>138</v>
      </c>
      <c r="Q162" s="258"/>
      <c r="R162" s="471" t="s">
        <v>6343</v>
      </c>
      <c r="S162" s="265"/>
      <c r="T162" s="271">
        <v>0</v>
      </c>
      <c r="U162" s="269" t="s">
        <v>1256</v>
      </c>
      <c r="V162" s="270">
        <v>1</v>
      </c>
      <c r="W162" s="271" t="s">
        <v>118</v>
      </c>
      <c r="X162" s="272"/>
      <c r="Y162" s="272"/>
      <c r="Z162" s="342" t="s">
        <v>1257</v>
      </c>
      <c r="AA162" s="258" t="b">
        <f t="shared" si="14"/>
        <v>0</v>
      </c>
      <c r="AB162" s="273" t="s">
        <v>15531</v>
      </c>
      <c r="AC162" s="297"/>
      <c r="AD162" s="511" t="s">
        <v>1259</v>
      </c>
      <c r="AE162" s="275" t="s">
        <v>15532</v>
      </c>
      <c r="AF162" s="267" t="str">
        <f t="shared" ca="1" si="10"/>
        <v>41años5meses</v>
      </c>
      <c r="AG162" s="276">
        <v>902592579</v>
      </c>
      <c r="AH162" s="273" t="s">
        <v>15533</v>
      </c>
    </row>
    <row r="163" spans="2:36" ht="17.100000000000001" customHeight="1">
      <c r="B163" s="258" t="str">
        <f t="shared" si="13"/>
        <v>R42936296</v>
      </c>
      <c r="C163" s="257" t="s">
        <v>117</v>
      </c>
      <c r="D163" s="500" t="s">
        <v>13797</v>
      </c>
      <c r="E163" s="472" t="s">
        <v>13798</v>
      </c>
      <c r="F163" s="302">
        <v>29514</v>
      </c>
      <c r="G163" s="283" t="s">
        <v>3610</v>
      </c>
      <c r="H163" s="261" t="s">
        <v>4426</v>
      </c>
      <c r="I163" s="261" t="s">
        <v>12666</v>
      </c>
      <c r="J163" s="261" t="s">
        <v>1276</v>
      </c>
      <c r="K163" s="282" t="s">
        <v>8700</v>
      </c>
      <c r="L163" s="264">
        <v>45873</v>
      </c>
      <c r="M163" s="287" t="s">
        <v>1269</v>
      </c>
      <c r="N163" s="551" t="s">
        <v>174</v>
      </c>
      <c r="O163" s="305" t="s">
        <v>13799</v>
      </c>
      <c r="P163" s="266" t="s">
        <v>138</v>
      </c>
      <c r="Q163" s="273"/>
      <c r="R163" s="268" t="s">
        <v>157</v>
      </c>
      <c r="S163" s="265"/>
      <c r="T163" s="506">
        <v>0</v>
      </c>
      <c r="U163" s="269" t="s">
        <v>1256</v>
      </c>
      <c r="V163" s="270">
        <v>0</v>
      </c>
      <c r="W163" s="271" t="s">
        <v>118</v>
      </c>
      <c r="X163" s="272">
        <v>12000</v>
      </c>
      <c r="Y163" s="279"/>
      <c r="Z163" s="342" t="s">
        <v>1257</v>
      </c>
      <c r="AA163" s="258" t="b">
        <f t="shared" si="14"/>
        <v>0</v>
      </c>
      <c r="AB163" s="273" t="s">
        <v>13800</v>
      </c>
      <c r="AC163" s="297"/>
      <c r="AD163" s="511" t="s">
        <v>1259</v>
      </c>
      <c r="AE163" s="275" t="s">
        <v>13801</v>
      </c>
      <c r="AF163" s="267" t="str">
        <f t="shared" ca="1" si="10"/>
        <v>45años10meses</v>
      </c>
      <c r="AG163" s="276" t="s">
        <v>13802</v>
      </c>
      <c r="AH163" s="273" t="s">
        <v>13803</v>
      </c>
    </row>
    <row r="164" spans="2:36" ht="17.100000000000001" customHeight="1">
      <c r="B164" s="273" t="str">
        <f t="shared" si="13"/>
        <v>O42952188</v>
      </c>
      <c r="C164" s="257" t="s">
        <v>117</v>
      </c>
      <c r="D164" s="294" t="s">
        <v>18239</v>
      </c>
      <c r="E164" s="472" t="s">
        <v>18240</v>
      </c>
      <c r="F164" s="473">
        <v>31180</v>
      </c>
      <c r="G164" s="474" t="s">
        <v>1251</v>
      </c>
      <c r="H164" s="475" t="s">
        <v>125</v>
      </c>
      <c r="I164" s="475" t="s">
        <v>15425</v>
      </c>
      <c r="J164" s="475" t="s">
        <v>1276</v>
      </c>
      <c r="K164" s="476" t="s">
        <v>8566</v>
      </c>
      <c r="L164" s="477">
        <v>46091</v>
      </c>
      <c r="M164" s="477" t="s">
        <v>1269</v>
      </c>
      <c r="N164" s="475" t="s">
        <v>169</v>
      </c>
      <c r="O164" s="476" t="s">
        <v>18241</v>
      </c>
      <c r="P164" s="478" t="s">
        <v>138</v>
      </c>
      <c r="Q164" s="258"/>
      <c r="R164" s="268" t="s">
        <v>597</v>
      </c>
      <c r="S164" s="265"/>
      <c r="T164" s="271">
        <v>0</v>
      </c>
      <c r="U164" s="269" t="s">
        <v>1256</v>
      </c>
      <c r="V164" s="270">
        <v>1</v>
      </c>
      <c r="W164" s="271" t="s">
        <v>118</v>
      </c>
      <c r="X164" s="272"/>
      <c r="Y164" s="272"/>
      <c r="Z164" s="342" t="s">
        <v>1257</v>
      </c>
      <c r="AA164" s="258" t="b">
        <v>0</v>
      </c>
      <c r="AB164" s="273" t="s">
        <v>18850</v>
      </c>
      <c r="AC164" s="297"/>
      <c r="AD164" s="511" t="s">
        <v>1259</v>
      </c>
      <c r="AE164" s="275" t="s">
        <v>18244</v>
      </c>
      <c r="AF164" s="267" t="str">
        <f t="shared" ca="1" si="10"/>
        <v>41años3meses</v>
      </c>
      <c r="AG164" s="276" t="s">
        <v>18242</v>
      </c>
      <c r="AH164" s="273" t="s">
        <v>18243</v>
      </c>
      <c r="AJ164" s="258"/>
    </row>
    <row r="165" spans="2:36" ht="17.100000000000001" customHeight="1">
      <c r="B165" s="273" t="str">
        <f t="shared" si="13"/>
        <v>O42955774</v>
      </c>
      <c r="C165" s="257" t="s">
        <v>117</v>
      </c>
      <c r="D165" s="486" t="s">
        <v>8564</v>
      </c>
      <c r="E165" s="472" t="s">
        <v>8565</v>
      </c>
      <c r="F165" s="473">
        <v>31166</v>
      </c>
      <c r="G165" s="474" t="s">
        <v>1297</v>
      </c>
      <c r="H165" s="475" t="s">
        <v>113</v>
      </c>
      <c r="I165" s="475" t="s">
        <v>1339</v>
      </c>
      <c r="J165" s="475" t="s">
        <v>7578</v>
      </c>
      <c r="K165" s="476" t="s">
        <v>8566</v>
      </c>
      <c r="L165" s="477">
        <v>46042</v>
      </c>
      <c r="M165" s="477" t="s">
        <v>1269</v>
      </c>
      <c r="N165" s="595" t="s">
        <v>122</v>
      </c>
      <c r="O165" s="282"/>
      <c r="P165" s="266"/>
      <c r="Q165" s="273"/>
      <c r="R165" s="521" t="s">
        <v>1256</v>
      </c>
      <c r="S165" s="265"/>
      <c r="T165" s="265">
        <v>0</v>
      </c>
      <c r="U165" s="269" t="s">
        <v>1256</v>
      </c>
      <c r="V165" s="270">
        <v>1</v>
      </c>
      <c r="W165" s="271" t="s">
        <v>118</v>
      </c>
      <c r="X165" s="272"/>
      <c r="Y165" s="273"/>
      <c r="Z165" s="274" t="s">
        <v>1257</v>
      </c>
      <c r="AA165" s="258" t="b">
        <f>COUNTIF($D$2:$D$3790,D165)&gt;1</f>
        <v>0</v>
      </c>
      <c r="AB165" s="258" t="s">
        <v>8567</v>
      </c>
      <c r="AC165" s="297"/>
      <c r="AD165" s="511" t="s">
        <v>1259</v>
      </c>
      <c r="AE165" s="303" t="s">
        <v>8568</v>
      </c>
      <c r="AF165" s="267" t="str">
        <f t="shared" ca="1" si="10"/>
        <v>41años3meses</v>
      </c>
      <c r="AG165" s="294">
        <v>935499742</v>
      </c>
      <c r="AH165" s="405" t="s">
        <v>8569</v>
      </c>
    </row>
    <row r="166" spans="2:36" ht="17.100000000000001" customHeight="1">
      <c r="B166" s="273" t="str">
        <f t="shared" si="13"/>
        <v>O42970432</v>
      </c>
      <c r="C166" s="263">
        <v>1</v>
      </c>
      <c r="D166" s="486" t="s">
        <v>15934</v>
      </c>
      <c r="E166" s="472" t="s">
        <v>15935</v>
      </c>
      <c r="F166" s="473">
        <v>31175</v>
      </c>
      <c r="G166" s="474" t="s">
        <v>1251</v>
      </c>
      <c r="H166" s="475" t="s">
        <v>125</v>
      </c>
      <c r="I166" s="479" t="s">
        <v>5699</v>
      </c>
      <c r="J166" s="475" t="s">
        <v>1276</v>
      </c>
      <c r="K166" s="476" t="s">
        <v>12562</v>
      </c>
      <c r="L166" s="473">
        <v>46184</v>
      </c>
      <c r="M166" s="484">
        <v>46219</v>
      </c>
      <c r="N166" s="479" t="s">
        <v>122</v>
      </c>
      <c r="O166" s="282"/>
      <c r="P166" s="266"/>
      <c r="Q166" s="273"/>
      <c r="R166" s="284" t="s">
        <v>157</v>
      </c>
      <c r="S166" s="265"/>
      <c r="T166" s="265">
        <v>0</v>
      </c>
      <c r="U166" s="269" t="s">
        <v>1256</v>
      </c>
      <c r="V166" s="270">
        <v>1</v>
      </c>
      <c r="W166" s="271" t="s">
        <v>118</v>
      </c>
      <c r="X166" s="272"/>
      <c r="Y166" s="273"/>
      <c r="Z166" s="274" t="s">
        <v>1257</v>
      </c>
      <c r="AA166" s="258" t="b">
        <f>COUNTIF($D$2:$D$3790,D166)&gt;1</f>
        <v>0</v>
      </c>
      <c r="AB166" s="258" t="s">
        <v>15936</v>
      </c>
      <c r="AC166" s="297"/>
      <c r="AD166" s="511" t="s">
        <v>1259</v>
      </c>
      <c r="AE166" s="275" t="s">
        <v>15937</v>
      </c>
      <c r="AF166" s="267" t="str">
        <f t="shared" ca="1" si="10"/>
        <v>41años3meses</v>
      </c>
      <c r="AG166" s="276">
        <v>931902202</v>
      </c>
      <c r="AH166" s="273" t="s">
        <v>15938</v>
      </c>
    </row>
    <row r="167" spans="2:36" ht="17.100000000000001" customHeight="1">
      <c r="B167" s="258" t="str">
        <f t="shared" si="13"/>
        <v>R42970813</v>
      </c>
      <c r="C167" s="257" t="s">
        <v>117</v>
      </c>
      <c r="D167" s="500" t="s">
        <v>13785</v>
      </c>
      <c r="E167" s="472" t="s">
        <v>13786</v>
      </c>
      <c r="F167" s="302">
        <v>31126</v>
      </c>
      <c r="G167" s="283" t="s">
        <v>3610</v>
      </c>
      <c r="H167" s="261" t="s">
        <v>4426</v>
      </c>
      <c r="I167" s="261" t="s">
        <v>7468</v>
      </c>
      <c r="J167" s="261" t="s">
        <v>1276</v>
      </c>
      <c r="K167" s="282" t="s">
        <v>8700</v>
      </c>
      <c r="L167" s="264">
        <v>45873</v>
      </c>
      <c r="M167" s="287" t="s">
        <v>1269</v>
      </c>
      <c r="N167" s="261" t="s">
        <v>174</v>
      </c>
      <c r="O167" s="305" t="s">
        <v>13787</v>
      </c>
      <c r="P167" s="266" t="s">
        <v>138</v>
      </c>
      <c r="Q167" s="273"/>
      <c r="R167" s="268" t="s">
        <v>157</v>
      </c>
      <c r="S167" s="265"/>
      <c r="T167" s="506">
        <v>0</v>
      </c>
      <c r="U167" s="269" t="s">
        <v>1256</v>
      </c>
      <c r="V167" s="270">
        <v>0</v>
      </c>
      <c r="W167" s="271" t="s">
        <v>118</v>
      </c>
      <c r="X167" s="272">
        <v>6000</v>
      </c>
      <c r="Y167" s="272"/>
      <c r="Z167" s="342" t="s">
        <v>1257</v>
      </c>
      <c r="AA167" s="258" t="b">
        <f>COUNTIF($D$2:$D$3790,D167)&gt;1</f>
        <v>0</v>
      </c>
      <c r="AB167" s="273" t="s">
        <v>13788</v>
      </c>
      <c r="AC167" s="297"/>
      <c r="AD167" s="511" t="s">
        <v>1259</v>
      </c>
      <c r="AE167" s="304" t="s">
        <v>13789</v>
      </c>
      <c r="AF167" s="267" t="str">
        <f t="shared" ca="1" si="10"/>
        <v>41años5meses</v>
      </c>
      <c r="AG167" s="276" t="s">
        <v>13790</v>
      </c>
      <c r="AH167" s="273" t="s">
        <v>13791</v>
      </c>
      <c r="AJ167" s="554" t="str">
        <f ca="1">IF($D167&lt;&gt;"",DATEDIF(L167,TODAY(),"y")&amp;"años"&amp;DATEDIF(L167,TODAY(),"ym")&amp;"meses"&amp;DATEDIF(L167,TODAY(),"md")&amp;"dias","")</f>
        <v>1años0meses17dias</v>
      </c>
    </row>
    <row r="168" spans="2:36" ht="17.100000000000001" customHeight="1">
      <c r="B168" s="273" t="str">
        <f>MID(H168,1,1)&amp;D168</f>
        <v>E43007778</v>
      </c>
      <c r="C168" s="257" t="s">
        <v>117</v>
      </c>
      <c r="D168" s="486" t="s">
        <v>12762</v>
      </c>
      <c r="E168" s="258" t="s">
        <v>12763</v>
      </c>
      <c r="F168" s="259">
        <v>31176</v>
      </c>
      <c r="G168" s="283" t="s">
        <v>7450</v>
      </c>
      <c r="H168" s="261" t="s">
        <v>1107</v>
      </c>
      <c r="I168" s="261" t="s">
        <v>7468</v>
      </c>
      <c r="J168" s="261" t="s">
        <v>9469</v>
      </c>
      <c r="K168" s="282" t="s">
        <v>12562</v>
      </c>
      <c r="L168" s="264">
        <v>45771</v>
      </c>
      <c r="M168" s="264">
        <v>46196</v>
      </c>
      <c r="N168" s="551" t="s">
        <v>122</v>
      </c>
      <c r="O168" s="305"/>
      <c r="P168" s="266"/>
      <c r="Q168" s="273"/>
      <c r="R168" s="471" t="s">
        <v>117</v>
      </c>
      <c r="S168" s="265"/>
      <c r="T168" s="265">
        <v>0</v>
      </c>
      <c r="U168" s="269" t="s">
        <v>1256</v>
      </c>
      <c r="V168" s="270">
        <v>0</v>
      </c>
      <c r="W168" s="271" t="s">
        <v>118</v>
      </c>
      <c r="X168" s="272">
        <v>6500</v>
      </c>
      <c r="Y168" s="279">
        <v>1366</v>
      </c>
      <c r="Z168" s="274" t="s">
        <v>1257</v>
      </c>
      <c r="AA168" s="258" t="b">
        <f>COUNTIF($D$2:$D$3790,D168)&gt;1</f>
        <v>0</v>
      </c>
      <c r="AB168" s="273" t="s">
        <v>12764</v>
      </c>
      <c r="AC168" s="297"/>
      <c r="AD168" s="511" t="s">
        <v>1259</v>
      </c>
      <c r="AE168" s="275" t="s">
        <v>12765</v>
      </c>
      <c r="AF168" s="267" t="str">
        <f t="shared" ca="1" si="10"/>
        <v>41años3meses</v>
      </c>
      <c r="AG168" s="276" t="s">
        <v>12766</v>
      </c>
      <c r="AH168" s="399" t="s">
        <v>12767</v>
      </c>
    </row>
    <row r="169" spans="2:36" ht="17.100000000000001" customHeight="1">
      <c r="B169" s="258" t="str">
        <f>MID(H169,1,1)&amp;D169</f>
        <v>P43015517</v>
      </c>
      <c r="C169" s="257" t="s">
        <v>117</v>
      </c>
      <c r="D169" s="294" t="s">
        <v>18579</v>
      </c>
      <c r="E169" s="472" t="s">
        <v>18580</v>
      </c>
      <c r="F169" s="473">
        <v>31166</v>
      </c>
      <c r="G169" s="474" t="s">
        <v>1996</v>
      </c>
      <c r="H169" s="475" t="s">
        <v>137</v>
      </c>
      <c r="I169" s="475" t="s">
        <v>13055</v>
      </c>
      <c r="J169" s="475" t="s">
        <v>1253</v>
      </c>
      <c r="K169" s="476" t="s">
        <v>8566</v>
      </c>
      <c r="L169" s="477">
        <v>46104</v>
      </c>
      <c r="M169" s="477" t="s">
        <v>1269</v>
      </c>
      <c r="N169" s="475" t="s">
        <v>128</v>
      </c>
      <c r="O169" s="476" t="s">
        <v>18586</v>
      </c>
      <c r="P169" s="478" t="s">
        <v>138</v>
      </c>
      <c r="Q169" s="258"/>
      <c r="R169" s="268" t="s">
        <v>117</v>
      </c>
      <c r="S169" s="265"/>
      <c r="T169" s="271">
        <v>0</v>
      </c>
      <c r="U169" s="269" t="s">
        <v>1256</v>
      </c>
      <c r="V169" s="270">
        <v>1</v>
      </c>
      <c r="W169" s="271" t="s">
        <v>118</v>
      </c>
      <c r="X169" s="272"/>
      <c r="Y169" s="272"/>
      <c r="Z169" s="342" t="s">
        <v>1257</v>
      </c>
      <c r="AA169" s="258" t="b">
        <v>0</v>
      </c>
      <c r="AB169" s="273" t="s">
        <v>18908</v>
      </c>
      <c r="AC169" s="297"/>
      <c r="AD169" s="511" t="s">
        <v>1259</v>
      </c>
      <c r="AE169" s="275" t="s">
        <v>18606</v>
      </c>
      <c r="AF169" s="267" t="str">
        <f t="shared" ca="1" si="10"/>
        <v>41años3meses</v>
      </c>
      <c r="AG169" s="276" t="s">
        <v>18599</v>
      </c>
      <c r="AH169" s="273" t="s">
        <v>18600</v>
      </c>
    </row>
    <row r="170" spans="2:36" ht="17.100000000000001" customHeight="1">
      <c r="B170" s="273" t="str">
        <f t="shared" ref="B170:B179" si="15">MID(H170,1,1)&amp;D170</f>
        <v>E43027182</v>
      </c>
      <c r="C170" s="257" t="s">
        <v>117</v>
      </c>
      <c r="D170" s="486" t="s">
        <v>12623</v>
      </c>
      <c r="E170" s="258" t="s">
        <v>19475</v>
      </c>
      <c r="F170" s="259">
        <v>31187</v>
      </c>
      <c r="G170" s="283" t="s">
        <v>3863</v>
      </c>
      <c r="H170" s="261" t="s">
        <v>1107</v>
      </c>
      <c r="I170" s="261" t="s">
        <v>6453</v>
      </c>
      <c r="J170" s="261" t="s">
        <v>9469</v>
      </c>
      <c r="K170" s="282" t="s">
        <v>1254</v>
      </c>
      <c r="L170" s="264">
        <v>45761</v>
      </c>
      <c r="M170" s="264">
        <v>46179</v>
      </c>
      <c r="N170" s="551" t="s">
        <v>174</v>
      </c>
      <c r="O170" s="282" t="s">
        <v>12624</v>
      </c>
      <c r="P170" s="266" t="s">
        <v>138</v>
      </c>
      <c r="Q170" s="273"/>
      <c r="R170" s="268" t="s">
        <v>157</v>
      </c>
      <c r="S170" s="265"/>
      <c r="T170" s="506">
        <v>0</v>
      </c>
      <c r="U170" s="269" t="s">
        <v>1256</v>
      </c>
      <c r="V170" s="270">
        <v>0</v>
      </c>
      <c r="W170" s="265" t="s">
        <v>118</v>
      </c>
      <c r="X170" s="279">
        <v>4000</v>
      </c>
      <c r="Y170" s="279">
        <v>579.79999999999995</v>
      </c>
      <c r="Z170" s="274" t="s">
        <v>1257</v>
      </c>
      <c r="AA170" s="258" t="b">
        <f>COUNTIF($D$2:$D$3790,D170)&gt;1</f>
        <v>0</v>
      </c>
      <c r="AB170" s="273" t="s">
        <v>12625</v>
      </c>
      <c r="AC170" s="297"/>
      <c r="AD170" s="511" t="s">
        <v>1271</v>
      </c>
      <c r="AE170" s="281" t="s">
        <v>12626</v>
      </c>
      <c r="AF170" s="267" t="str">
        <f t="shared" ca="1" si="10"/>
        <v>41años3meses</v>
      </c>
      <c r="AG170" s="276" t="s">
        <v>12627</v>
      </c>
      <c r="AH170" s="273" t="s">
        <v>12628</v>
      </c>
    </row>
    <row r="171" spans="2:36" ht="17.100000000000001" customHeight="1">
      <c r="B171" s="258" t="str">
        <f t="shared" si="15"/>
        <v>E43079444</v>
      </c>
      <c r="C171" s="257" t="s">
        <v>117</v>
      </c>
      <c r="D171" s="486" t="s">
        <v>123</v>
      </c>
      <c r="E171" s="472" t="s">
        <v>124</v>
      </c>
      <c r="F171" s="473">
        <v>31196</v>
      </c>
      <c r="G171" s="474" t="s">
        <v>1297</v>
      </c>
      <c r="H171" s="475" t="s">
        <v>1107</v>
      </c>
      <c r="I171" s="479" t="s">
        <v>6511</v>
      </c>
      <c r="J171" s="475" t="s">
        <v>1276</v>
      </c>
      <c r="K171" s="476" t="s">
        <v>12562</v>
      </c>
      <c r="L171" s="477">
        <v>45770</v>
      </c>
      <c r="M171" s="482" t="s">
        <v>1269</v>
      </c>
      <c r="N171" s="595" t="s">
        <v>122</v>
      </c>
      <c r="O171" s="261"/>
      <c r="P171" s="266"/>
      <c r="Q171" s="267"/>
      <c r="R171" s="284" t="s">
        <v>117</v>
      </c>
      <c r="S171" s="265"/>
      <c r="T171" s="265">
        <v>0</v>
      </c>
      <c r="U171" s="269" t="s">
        <v>1256</v>
      </c>
      <c r="V171" s="270">
        <v>0</v>
      </c>
      <c r="W171" s="271" t="s">
        <v>118</v>
      </c>
      <c r="X171" s="272">
        <v>2500</v>
      </c>
      <c r="Y171" s="299">
        <v>339.69</v>
      </c>
      <c r="Z171" s="274" t="s">
        <v>1257</v>
      </c>
      <c r="AA171" s="258" t="b">
        <f>COUNTIF($D$2:$D$3790,D171)&gt;1</f>
        <v>0</v>
      </c>
      <c r="AB171" s="258" t="s">
        <v>12732</v>
      </c>
      <c r="AC171" s="324"/>
      <c r="AD171" s="511" t="s">
        <v>1259</v>
      </c>
      <c r="AE171" s="281" t="s">
        <v>12733</v>
      </c>
      <c r="AF171" s="267" t="str">
        <f t="shared" ca="1" si="10"/>
        <v>41años2meses</v>
      </c>
      <c r="AG171" s="294">
        <v>937384589</v>
      </c>
      <c r="AH171" s="410" t="s">
        <v>12734</v>
      </c>
    </row>
    <row r="172" spans="2:36" ht="17.100000000000001" customHeight="1">
      <c r="B172" s="273" t="str">
        <f t="shared" si="15"/>
        <v>O43079966</v>
      </c>
      <c r="C172" s="257" t="s">
        <v>117</v>
      </c>
      <c r="D172" s="486" t="s">
        <v>348</v>
      </c>
      <c r="E172" s="480" t="s">
        <v>15004</v>
      </c>
      <c r="F172" s="473">
        <v>29759</v>
      </c>
      <c r="G172" s="481" t="s">
        <v>1251</v>
      </c>
      <c r="H172" s="475" t="s">
        <v>113</v>
      </c>
      <c r="I172" s="479" t="s">
        <v>1339</v>
      </c>
      <c r="J172" s="475" t="s">
        <v>7578</v>
      </c>
      <c r="K172" s="476" t="s">
        <v>8566</v>
      </c>
      <c r="L172" s="473">
        <v>45951</v>
      </c>
      <c r="M172" s="482" t="s">
        <v>1269</v>
      </c>
      <c r="N172" s="479" t="s">
        <v>122</v>
      </c>
      <c r="O172" s="261"/>
      <c r="P172" s="266"/>
      <c r="Q172" s="267"/>
      <c r="R172" s="521" t="s">
        <v>117</v>
      </c>
      <c r="S172" s="265"/>
      <c r="T172" s="516">
        <v>0</v>
      </c>
      <c r="U172" s="269" t="s">
        <v>1256</v>
      </c>
      <c r="V172" s="270">
        <v>1</v>
      </c>
      <c r="W172" s="271" t="s">
        <v>118</v>
      </c>
      <c r="X172" s="272"/>
      <c r="Y172" s="258"/>
      <c r="Z172" s="274" t="s">
        <v>1257</v>
      </c>
      <c r="AA172" s="258" t="b">
        <f>COUNTIF($D$2:$D$3790,D172)&gt;1</f>
        <v>0</v>
      </c>
      <c r="AB172" s="258" t="s">
        <v>15005</v>
      </c>
      <c r="AC172" s="297"/>
      <c r="AD172" s="511" t="s">
        <v>1259</v>
      </c>
      <c r="AE172" s="329" t="s">
        <v>15006</v>
      </c>
      <c r="AF172" s="267" t="str">
        <f t="shared" ca="1" si="10"/>
        <v>45años1meses</v>
      </c>
      <c r="AG172" s="294">
        <v>944823262</v>
      </c>
      <c r="AH172" s="258" t="s">
        <v>15007</v>
      </c>
    </row>
    <row r="173" spans="2:36" ht="17.100000000000001" customHeight="1">
      <c r="B173" s="258" t="str">
        <f t="shared" si="15"/>
        <v>P43113810</v>
      </c>
      <c r="C173" s="257" t="s">
        <v>117</v>
      </c>
      <c r="D173" s="486" t="s">
        <v>15156</v>
      </c>
      <c r="E173" s="472" t="s">
        <v>15157</v>
      </c>
      <c r="F173" s="473">
        <v>30852</v>
      </c>
      <c r="G173" s="474" t="s">
        <v>1251</v>
      </c>
      <c r="H173" s="475" t="s">
        <v>137</v>
      </c>
      <c r="I173" s="479" t="s">
        <v>1252</v>
      </c>
      <c r="J173" s="475" t="s">
        <v>7578</v>
      </c>
      <c r="K173" s="476" t="s">
        <v>8566</v>
      </c>
      <c r="L173" s="477">
        <v>46041</v>
      </c>
      <c r="M173" s="477" t="s">
        <v>1269</v>
      </c>
      <c r="N173" s="595" t="s">
        <v>114</v>
      </c>
      <c r="O173" s="476" t="s">
        <v>15158</v>
      </c>
      <c r="P173" s="478" t="s">
        <v>138</v>
      </c>
      <c r="Q173" s="273"/>
      <c r="R173" s="471" t="s">
        <v>1256</v>
      </c>
      <c r="S173" s="265"/>
      <c r="T173" s="265">
        <v>0</v>
      </c>
      <c r="U173" s="269" t="s">
        <v>1256</v>
      </c>
      <c r="V173" s="270">
        <v>1</v>
      </c>
      <c r="W173" s="271" t="s">
        <v>118</v>
      </c>
      <c r="X173" s="272"/>
      <c r="Y173" s="258"/>
      <c r="Z173" s="274" t="s">
        <v>1257</v>
      </c>
      <c r="AA173" s="258" t="b">
        <f>COUNTIF($D$2:$D$3790,D173)&gt;1</f>
        <v>0</v>
      </c>
      <c r="AB173" s="258" t="s">
        <v>15159</v>
      </c>
      <c r="AC173" s="297"/>
      <c r="AD173" s="512" t="s">
        <v>2201</v>
      </c>
      <c r="AE173" s="666" t="s">
        <v>15160</v>
      </c>
      <c r="AF173" s="267" t="str">
        <f t="shared" ca="1" si="10"/>
        <v>42años2meses</v>
      </c>
      <c r="AG173" s="276">
        <v>983056603</v>
      </c>
      <c r="AH173" s="273" t="s">
        <v>15161</v>
      </c>
      <c r="AJ173" s="258"/>
    </row>
    <row r="174" spans="2:36" ht="17.100000000000001" customHeight="1">
      <c r="B174" s="258" t="str">
        <f t="shared" si="15"/>
        <v>O43124452</v>
      </c>
      <c r="C174" s="257" t="s">
        <v>117</v>
      </c>
      <c r="D174" s="288" t="s">
        <v>17301</v>
      </c>
      <c r="E174" s="587" t="s">
        <v>17302</v>
      </c>
      <c r="F174" s="585">
        <v>29670</v>
      </c>
      <c r="G174" s="475" t="s">
        <v>1251</v>
      </c>
      <c r="H174" s="475" t="s">
        <v>113</v>
      </c>
      <c r="I174" s="475" t="s">
        <v>5699</v>
      </c>
      <c r="J174" s="476" t="s">
        <v>1253</v>
      </c>
      <c r="K174" s="590" t="s">
        <v>8566</v>
      </c>
      <c r="L174" s="477">
        <v>46052</v>
      </c>
      <c r="M174" s="478" t="s">
        <v>1269</v>
      </c>
      <c r="N174" s="623" t="s">
        <v>122</v>
      </c>
      <c r="O174" s="478"/>
      <c r="P174" s="586"/>
      <c r="Q174" s="258"/>
      <c r="R174" s="268" t="s">
        <v>597</v>
      </c>
      <c r="S174" s="265"/>
      <c r="T174" s="271">
        <v>0</v>
      </c>
      <c r="U174" s="269" t="s">
        <v>1256</v>
      </c>
      <c r="V174" s="270">
        <v>1</v>
      </c>
      <c r="W174" s="271" t="s">
        <v>118</v>
      </c>
      <c r="X174" s="272"/>
      <c r="Y174" s="272"/>
      <c r="Z174" s="342" t="s">
        <v>1257</v>
      </c>
      <c r="AA174" s="258" t="b">
        <v>0</v>
      </c>
      <c r="AB174" s="273" t="s">
        <v>17326</v>
      </c>
      <c r="AC174" s="297"/>
      <c r="AD174" s="512" t="s">
        <v>1259</v>
      </c>
      <c r="AE174" s="349" t="s">
        <v>17304</v>
      </c>
      <c r="AF174" s="267" t="str">
        <f t="shared" ca="1" si="10"/>
        <v>45años4meses</v>
      </c>
      <c r="AG174" s="347">
        <v>900229700</v>
      </c>
      <c r="AH174" s="273" t="s">
        <v>17303</v>
      </c>
    </row>
    <row r="175" spans="2:36" ht="17.100000000000001" customHeight="1">
      <c r="B175" s="258" t="str">
        <f t="shared" si="15"/>
        <v>O43129169</v>
      </c>
      <c r="C175" s="257" t="s">
        <v>117</v>
      </c>
      <c r="D175" s="294" t="s">
        <v>18776</v>
      </c>
      <c r="E175" s="472" t="s">
        <v>18777</v>
      </c>
      <c r="F175" s="473">
        <v>31262</v>
      </c>
      <c r="G175" s="474" t="s">
        <v>1251</v>
      </c>
      <c r="H175" s="475" t="s">
        <v>113</v>
      </c>
      <c r="I175" s="475" t="s">
        <v>1339</v>
      </c>
      <c r="J175" s="475" t="s">
        <v>1276</v>
      </c>
      <c r="K175" s="476" t="s">
        <v>8700</v>
      </c>
      <c r="L175" s="477">
        <v>46126</v>
      </c>
      <c r="M175" s="477" t="s">
        <v>1269</v>
      </c>
      <c r="N175" s="622" t="s">
        <v>128</v>
      </c>
      <c r="O175" s="476" t="s">
        <v>18778</v>
      </c>
      <c r="P175" s="478" t="s">
        <v>138</v>
      </c>
      <c r="Q175" s="258"/>
      <c r="R175" s="268" t="s">
        <v>157</v>
      </c>
      <c r="S175" s="265"/>
      <c r="T175" s="271">
        <v>0</v>
      </c>
      <c r="U175" s="269" t="s">
        <v>1256</v>
      </c>
      <c r="V175" s="270">
        <v>1</v>
      </c>
      <c r="W175" s="271" t="s">
        <v>118</v>
      </c>
      <c r="X175" s="272"/>
      <c r="Y175" s="272"/>
      <c r="Z175" s="342" t="s">
        <v>1257</v>
      </c>
      <c r="AA175" s="258" t="b">
        <v>0</v>
      </c>
      <c r="AB175" s="273" t="s">
        <v>18936</v>
      </c>
      <c r="AC175" s="297"/>
      <c r="AD175" s="511" t="s">
        <v>1259</v>
      </c>
      <c r="AE175" s="275" t="s">
        <v>18787</v>
      </c>
      <c r="AF175" s="267" t="str">
        <f t="shared" ca="1" si="10"/>
        <v>41años0meses</v>
      </c>
      <c r="AG175" s="276" t="s">
        <v>18783</v>
      </c>
      <c r="AH175" s="273" t="s">
        <v>18784</v>
      </c>
    </row>
    <row r="176" spans="2:36" ht="17.100000000000001" customHeight="1">
      <c r="B176" s="273" t="str">
        <f t="shared" si="15"/>
        <v>O43132830</v>
      </c>
      <c r="C176" s="257" t="s">
        <v>117</v>
      </c>
      <c r="D176" s="614" t="s">
        <v>18969</v>
      </c>
      <c r="E176" s="520" t="s">
        <v>18966</v>
      </c>
      <c r="F176" s="473">
        <v>31179</v>
      </c>
      <c r="G176" s="474" t="s">
        <v>1251</v>
      </c>
      <c r="H176" s="475" t="s">
        <v>113</v>
      </c>
      <c r="I176" s="475" t="s">
        <v>5699</v>
      </c>
      <c r="J176" s="475" t="s">
        <v>1276</v>
      </c>
      <c r="K176" s="476" t="s">
        <v>8566</v>
      </c>
      <c r="L176" s="477">
        <v>46132</v>
      </c>
      <c r="M176" s="477">
        <v>46212</v>
      </c>
      <c r="N176" s="622" t="s">
        <v>128</v>
      </c>
      <c r="O176" s="476" t="s">
        <v>18970</v>
      </c>
      <c r="P176" s="478" t="s">
        <v>138</v>
      </c>
      <c r="Q176" s="258"/>
      <c r="R176" s="268" t="s">
        <v>157</v>
      </c>
      <c r="S176" s="265"/>
      <c r="T176" s="271">
        <v>0</v>
      </c>
      <c r="U176" s="269" t="s">
        <v>1256</v>
      </c>
      <c r="V176" s="270">
        <v>1</v>
      </c>
      <c r="W176" s="271" t="s">
        <v>118</v>
      </c>
      <c r="X176" s="272"/>
      <c r="Y176" s="272"/>
      <c r="Z176" s="342" t="s">
        <v>1257</v>
      </c>
      <c r="AA176" s="258" t="b">
        <v>0</v>
      </c>
      <c r="AB176" s="273"/>
      <c r="AC176" s="297"/>
      <c r="AD176" s="511" t="s">
        <v>1259</v>
      </c>
      <c r="AE176" s="275" t="s">
        <v>18975</v>
      </c>
      <c r="AF176" s="267" t="str">
        <f t="shared" ca="1" si="10"/>
        <v>41años3meses</v>
      </c>
      <c r="AG176" s="276" t="s">
        <v>18971</v>
      </c>
      <c r="AH176" s="273" t="s">
        <v>18972</v>
      </c>
    </row>
    <row r="177" spans="2:36" ht="17.100000000000001" customHeight="1">
      <c r="B177" s="258" t="str">
        <f t="shared" si="15"/>
        <v>O43153145</v>
      </c>
      <c r="C177" s="257" t="s">
        <v>117</v>
      </c>
      <c r="D177" s="486" t="s">
        <v>15678</v>
      </c>
      <c r="E177" s="472" t="s">
        <v>15679</v>
      </c>
      <c r="F177" s="473">
        <v>31248</v>
      </c>
      <c r="G177" s="474" t="s">
        <v>1251</v>
      </c>
      <c r="H177" s="475" t="s">
        <v>125</v>
      </c>
      <c r="I177" s="475" t="s">
        <v>15425</v>
      </c>
      <c r="J177" s="475" t="s">
        <v>1253</v>
      </c>
      <c r="K177" s="476" t="s">
        <v>8566</v>
      </c>
      <c r="L177" s="477">
        <v>46091</v>
      </c>
      <c r="M177" s="477" t="s">
        <v>1269</v>
      </c>
      <c r="N177" s="622" t="s">
        <v>174</v>
      </c>
      <c r="O177" s="476" t="s">
        <v>15680</v>
      </c>
      <c r="P177" s="478" t="s">
        <v>138</v>
      </c>
      <c r="Q177" s="258"/>
      <c r="R177" s="536" t="s">
        <v>1256</v>
      </c>
      <c r="S177" s="265"/>
      <c r="T177" s="271">
        <v>0</v>
      </c>
      <c r="U177" s="269" t="s">
        <v>1256</v>
      </c>
      <c r="V177" s="270">
        <v>1</v>
      </c>
      <c r="W177" s="524" t="s">
        <v>118</v>
      </c>
      <c r="X177" s="272"/>
      <c r="Y177" s="272"/>
      <c r="Z177" s="525" t="s">
        <v>1257</v>
      </c>
      <c r="AA177" s="258" t="b">
        <f t="shared" ref="AA177:AA182" si="16">COUNTIF($D$2:$D$3790,D177)&gt;1</f>
        <v>0</v>
      </c>
      <c r="AB177" s="273" t="s">
        <v>15681</v>
      </c>
      <c r="AC177" s="297"/>
      <c r="AD177" s="400" t="s">
        <v>1259</v>
      </c>
      <c r="AE177" s="275" t="s">
        <v>15682</v>
      </c>
      <c r="AF177" s="267" t="str">
        <f t="shared" ca="1" si="10"/>
        <v>41años1meses</v>
      </c>
      <c r="AG177" s="276" t="s">
        <v>15683</v>
      </c>
      <c r="AH177" s="325" t="s">
        <v>15684</v>
      </c>
    </row>
    <row r="178" spans="2:36" ht="17.100000000000001" customHeight="1">
      <c r="B178" s="258" t="str">
        <f t="shared" si="15"/>
        <v>O43238563</v>
      </c>
      <c r="C178" s="257" t="s">
        <v>117</v>
      </c>
      <c r="D178" s="486" t="s">
        <v>16073</v>
      </c>
      <c r="E178" s="472" t="s">
        <v>16074</v>
      </c>
      <c r="F178" s="473">
        <v>30446</v>
      </c>
      <c r="G178" s="474" t="s">
        <v>1251</v>
      </c>
      <c r="H178" s="475" t="s">
        <v>113</v>
      </c>
      <c r="I178" s="475" t="s">
        <v>1339</v>
      </c>
      <c r="J178" s="475" t="s">
        <v>1253</v>
      </c>
      <c r="K178" s="476" t="s">
        <v>12562</v>
      </c>
      <c r="L178" s="473">
        <v>46183</v>
      </c>
      <c r="M178" s="484" t="s">
        <v>1269</v>
      </c>
      <c r="N178" s="475" t="s">
        <v>128</v>
      </c>
      <c r="O178" s="476" t="s">
        <v>16075</v>
      </c>
      <c r="P178" s="478" t="s">
        <v>138</v>
      </c>
      <c r="Q178" s="258"/>
      <c r="R178" s="471" t="s">
        <v>1256</v>
      </c>
      <c r="S178" s="265"/>
      <c r="T178" s="271">
        <v>0</v>
      </c>
      <c r="U178" s="269" t="s">
        <v>1256</v>
      </c>
      <c r="V178" s="270">
        <v>1</v>
      </c>
      <c r="W178" s="524" t="s">
        <v>118</v>
      </c>
      <c r="X178" s="272"/>
      <c r="Y178" s="272"/>
      <c r="Z178" s="525" t="s">
        <v>1257</v>
      </c>
      <c r="AA178" s="258" t="b">
        <f t="shared" si="16"/>
        <v>0</v>
      </c>
      <c r="AB178" s="273" t="s">
        <v>16076</v>
      </c>
      <c r="AC178" s="297"/>
      <c r="AD178" s="511" t="s">
        <v>1271</v>
      </c>
      <c r="AE178" s="304" t="s">
        <v>16077</v>
      </c>
      <c r="AF178" s="267" t="str">
        <f t="shared" ca="1" si="10"/>
        <v>43años3meses</v>
      </c>
      <c r="AG178" s="276" t="s">
        <v>16078</v>
      </c>
      <c r="AH178" s="273" t="s">
        <v>16079</v>
      </c>
      <c r="AJ178" s="267" t="str">
        <f ca="1">IF($D178&lt;&gt;"",DATEDIF(L178,TODAY(),"y")&amp;"años"&amp;DATEDIF(L178,TODAY(),"ym")&amp;"meses"&amp;DATEDIF(L178,TODAY(),"md")&amp;"dias","")</f>
        <v>0años2meses11dias</v>
      </c>
    </row>
    <row r="179" spans="2:36" ht="17.100000000000001" customHeight="1">
      <c r="B179" s="273" t="str">
        <f t="shared" si="15"/>
        <v>P43248845</v>
      </c>
      <c r="C179" s="257" t="s">
        <v>117</v>
      </c>
      <c r="D179" s="486" t="s">
        <v>13404</v>
      </c>
      <c r="E179" s="472" t="s">
        <v>13405</v>
      </c>
      <c r="F179" s="473">
        <v>31287</v>
      </c>
      <c r="G179" s="472" t="s">
        <v>1251</v>
      </c>
      <c r="H179" s="479" t="s">
        <v>137</v>
      </c>
      <c r="I179" s="475" t="s">
        <v>1252</v>
      </c>
      <c r="J179" s="475" t="s">
        <v>1276</v>
      </c>
      <c r="K179" s="476" t="s">
        <v>12562</v>
      </c>
      <c r="L179" s="477">
        <v>46190</v>
      </c>
      <c r="M179" s="477">
        <v>46219</v>
      </c>
      <c r="N179" s="475" t="s">
        <v>128</v>
      </c>
      <c r="O179" s="476" t="s">
        <v>13406</v>
      </c>
      <c r="P179" s="478" t="s">
        <v>138</v>
      </c>
      <c r="Q179" s="273"/>
      <c r="R179" s="268" t="s">
        <v>157</v>
      </c>
      <c r="S179" s="265"/>
      <c r="T179" s="506">
        <v>0</v>
      </c>
      <c r="U179" s="269" t="s">
        <v>1256</v>
      </c>
      <c r="V179" s="270">
        <v>1</v>
      </c>
      <c r="W179" s="271" t="s">
        <v>118</v>
      </c>
      <c r="X179" s="272"/>
      <c r="Y179" s="272"/>
      <c r="Z179" s="342" t="s">
        <v>1257</v>
      </c>
      <c r="AA179" s="258" t="b">
        <f t="shared" si="16"/>
        <v>0</v>
      </c>
      <c r="AB179" s="273" t="s">
        <v>13407</v>
      </c>
      <c r="AC179" s="297"/>
      <c r="AD179" s="400" t="s">
        <v>1259</v>
      </c>
      <c r="AE179" s="303">
        <v>30573309157039</v>
      </c>
      <c r="AF179" s="267" t="str">
        <f t="shared" ca="1" si="10"/>
        <v>40años11meses</v>
      </c>
      <c r="AG179" s="276" t="s">
        <v>13408</v>
      </c>
      <c r="AH179" s="273" t="s">
        <v>13409</v>
      </c>
    </row>
    <row r="180" spans="2:36" ht="17.100000000000001" customHeight="1">
      <c r="B180" s="258" t="str">
        <f t="shared" ref="B180:B238" si="17">MID(H180,1,1)&amp;D180</f>
        <v>O43252854</v>
      </c>
      <c r="C180" s="258" t="s">
        <v>117</v>
      </c>
      <c r="D180" s="517" t="s">
        <v>15475</v>
      </c>
      <c r="E180" s="520" t="s">
        <v>15476</v>
      </c>
      <c r="F180" s="531">
        <v>31321</v>
      </c>
      <c r="G180" s="532" t="s">
        <v>1251</v>
      </c>
      <c r="H180" s="533" t="s">
        <v>125</v>
      </c>
      <c r="I180" s="533" t="s">
        <v>5933</v>
      </c>
      <c r="J180" s="533" t="s">
        <v>1253</v>
      </c>
      <c r="K180" s="534" t="s">
        <v>12562</v>
      </c>
      <c r="L180" s="473">
        <v>46183</v>
      </c>
      <c r="M180" s="484">
        <v>46219</v>
      </c>
      <c r="N180" s="533" t="s">
        <v>114</v>
      </c>
      <c r="O180" s="534" t="s">
        <v>15477</v>
      </c>
      <c r="P180" s="535" t="s">
        <v>138</v>
      </c>
      <c r="Q180" s="350"/>
      <c r="R180" s="542" t="s">
        <v>117</v>
      </c>
      <c r="S180" s="267"/>
      <c r="T180" s="524">
        <v>0</v>
      </c>
      <c r="U180" s="537" t="s">
        <v>1256</v>
      </c>
      <c r="V180" s="538">
        <v>1</v>
      </c>
      <c r="W180" s="524" t="s">
        <v>118</v>
      </c>
      <c r="X180" s="539"/>
      <c r="Y180" s="539"/>
      <c r="Z180" s="525" t="s">
        <v>1257</v>
      </c>
      <c r="AA180" s="350" t="b">
        <f t="shared" si="16"/>
        <v>0</v>
      </c>
      <c r="AB180" s="529" t="s">
        <v>15478</v>
      </c>
      <c r="AC180" s="631"/>
      <c r="AD180" s="632" t="s">
        <v>1259</v>
      </c>
      <c r="AE180" s="543" t="s">
        <v>15479</v>
      </c>
      <c r="AF180" s="267" t="str">
        <f t="shared" ca="1" si="10"/>
        <v>40años10meses</v>
      </c>
      <c r="AG180" s="541" t="s">
        <v>15480</v>
      </c>
      <c r="AH180" s="529" t="s">
        <v>15481</v>
      </c>
    </row>
    <row r="181" spans="2:36" ht="17.100000000000001" customHeight="1">
      <c r="B181" s="258" t="str">
        <f t="shared" si="17"/>
        <v>O43257870</v>
      </c>
      <c r="C181" s="257" t="s">
        <v>117</v>
      </c>
      <c r="D181" s="486" t="s">
        <v>15851</v>
      </c>
      <c r="E181" s="472" t="s">
        <v>15852</v>
      </c>
      <c r="F181" s="473">
        <v>31353</v>
      </c>
      <c r="G181" s="474" t="s">
        <v>1251</v>
      </c>
      <c r="H181" s="475" t="s">
        <v>125</v>
      </c>
      <c r="I181" s="475" t="s">
        <v>13485</v>
      </c>
      <c r="J181" s="475" t="s">
        <v>1253</v>
      </c>
      <c r="K181" s="476" t="s">
        <v>8700</v>
      </c>
      <c r="L181" s="477">
        <v>45981</v>
      </c>
      <c r="M181" s="477" t="s">
        <v>1269</v>
      </c>
      <c r="N181" s="622" t="s">
        <v>122</v>
      </c>
      <c r="O181" s="282"/>
      <c r="P181" s="266"/>
      <c r="Q181" s="258"/>
      <c r="R181" s="471" t="s">
        <v>117</v>
      </c>
      <c r="S181" s="265"/>
      <c r="T181" s="271">
        <v>0</v>
      </c>
      <c r="U181" s="269" t="s">
        <v>1256</v>
      </c>
      <c r="V181" s="270">
        <v>1</v>
      </c>
      <c r="W181" s="524" t="s">
        <v>118</v>
      </c>
      <c r="X181" s="272"/>
      <c r="Y181" s="272"/>
      <c r="Z181" s="525" t="s">
        <v>1257</v>
      </c>
      <c r="AA181" s="258" t="b">
        <f t="shared" si="16"/>
        <v>0</v>
      </c>
      <c r="AB181" s="273" t="s">
        <v>14180</v>
      </c>
      <c r="AC181" s="297"/>
      <c r="AD181" s="511" t="s">
        <v>1271</v>
      </c>
      <c r="AE181" s="304" t="s">
        <v>15853</v>
      </c>
      <c r="AF181" s="267" t="str">
        <f t="shared" ca="1" si="10"/>
        <v>40años9meses</v>
      </c>
      <c r="AG181" s="276" t="s">
        <v>15854</v>
      </c>
      <c r="AH181" s="273" t="s">
        <v>15855</v>
      </c>
      <c r="AJ181" s="258"/>
    </row>
    <row r="182" spans="2:36" ht="17.100000000000001" customHeight="1">
      <c r="B182" s="258" t="str">
        <f t="shared" si="17"/>
        <v>P43295028</v>
      </c>
      <c r="C182" s="257" t="s">
        <v>117</v>
      </c>
      <c r="D182" s="486" t="s">
        <v>12636</v>
      </c>
      <c r="E182" s="258" t="s">
        <v>12637</v>
      </c>
      <c r="F182" s="259">
        <v>31360</v>
      </c>
      <c r="G182" s="283" t="s">
        <v>1251</v>
      </c>
      <c r="H182" s="261" t="s">
        <v>137</v>
      </c>
      <c r="I182" s="261" t="s">
        <v>1252</v>
      </c>
      <c r="J182" s="261" t="s">
        <v>9469</v>
      </c>
      <c r="K182" s="282" t="s">
        <v>1254</v>
      </c>
      <c r="L182" s="264">
        <v>45761</v>
      </c>
      <c r="M182" s="264">
        <v>46197</v>
      </c>
      <c r="N182" s="551" t="s">
        <v>122</v>
      </c>
      <c r="O182" s="282" t="s">
        <v>1108</v>
      </c>
      <c r="P182" s="266"/>
      <c r="Q182" s="273"/>
      <c r="R182" s="268" t="s">
        <v>157</v>
      </c>
      <c r="S182" s="265"/>
      <c r="T182" s="506">
        <v>0</v>
      </c>
      <c r="U182" s="269" t="s">
        <v>1256</v>
      </c>
      <c r="V182" s="270">
        <v>1</v>
      </c>
      <c r="W182" s="265" t="s">
        <v>118</v>
      </c>
      <c r="X182" s="279"/>
      <c r="Y182" s="279"/>
      <c r="Z182" s="274" t="s">
        <v>1257</v>
      </c>
      <c r="AA182" s="258" t="b">
        <f t="shared" si="16"/>
        <v>0</v>
      </c>
      <c r="AB182" s="273" t="s">
        <v>12638</v>
      </c>
      <c r="AC182" s="297"/>
      <c r="AD182" s="511" t="s">
        <v>1259</v>
      </c>
      <c r="AE182" s="281" t="s">
        <v>12639</v>
      </c>
      <c r="AF182" s="267" t="str">
        <f t="shared" ca="1" si="10"/>
        <v>40años9meses</v>
      </c>
      <c r="AG182" s="294" t="s">
        <v>12640</v>
      </c>
      <c r="AH182" s="258" t="s">
        <v>12641</v>
      </c>
    </row>
    <row r="183" spans="2:36" ht="17.100000000000001" customHeight="1">
      <c r="B183" s="258" t="str">
        <f t="shared" si="17"/>
        <v>O43315992</v>
      </c>
      <c r="C183" s="282">
        <v>1</v>
      </c>
      <c r="D183" s="294" t="s">
        <v>18267</v>
      </c>
      <c r="E183" s="472" t="s">
        <v>18268</v>
      </c>
      <c r="F183" s="473">
        <v>27009</v>
      </c>
      <c r="G183" s="474" t="s">
        <v>1251</v>
      </c>
      <c r="H183" s="475" t="s">
        <v>113</v>
      </c>
      <c r="I183" s="475" t="s">
        <v>1339</v>
      </c>
      <c r="J183" s="475" t="s">
        <v>1276</v>
      </c>
      <c r="K183" s="476" t="s">
        <v>12562</v>
      </c>
      <c r="L183" s="473">
        <v>46183</v>
      </c>
      <c r="M183" s="484">
        <v>46219</v>
      </c>
      <c r="N183" s="622" t="s">
        <v>122</v>
      </c>
      <c r="O183" s="282"/>
      <c r="P183" s="266"/>
      <c r="Q183" s="258"/>
      <c r="R183" s="268" t="s">
        <v>157</v>
      </c>
      <c r="S183" s="265"/>
      <c r="T183" s="271">
        <v>0</v>
      </c>
      <c r="U183" s="269" t="s">
        <v>1256</v>
      </c>
      <c r="V183" s="270">
        <v>1</v>
      </c>
      <c r="W183" s="271" t="s">
        <v>118</v>
      </c>
      <c r="X183" s="272"/>
      <c r="Y183" s="272"/>
      <c r="Z183" s="342" t="s">
        <v>1257</v>
      </c>
      <c r="AA183" s="258" t="b">
        <v>0</v>
      </c>
      <c r="AB183" s="273" t="s">
        <v>18858</v>
      </c>
      <c r="AC183" s="297"/>
      <c r="AD183" s="511" t="s">
        <v>1259</v>
      </c>
      <c r="AE183" s="275" t="s">
        <v>19402</v>
      </c>
      <c r="AF183" s="267" t="str">
        <f t="shared" ca="1" si="10"/>
        <v>52años8meses</v>
      </c>
      <c r="AG183" s="276" t="s">
        <v>18294</v>
      </c>
      <c r="AH183" s="273" t="s">
        <v>18295</v>
      </c>
    </row>
    <row r="184" spans="2:36" ht="17.100000000000001" customHeight="1">
      <c r="B184" s="258" t="str">
        <f t="shared" si="17"/>
        <v>O43346645</v>
      </c>
      <c r="C184" s="282">
        <v>1</v>
      </c>
      <c r="D184" s="294" t="s">
        <v>18774</v>
      </c>
      <c r="E184" s="472" t="s">
        <v>18775</v>
      </c>
      <c r="F184" s="473">
        <v>31337</v>
      </c>
      <c r="G184" s="474" t="s">
        <v>1251</v>
      </c>
      <c r="H184" s="475" t="s">
        <v>113</v>
      </c>
      <c r="I184" s="475" t="s">
        <v>1339</v>
      </c>
      <c r="J184" s="475" t="s">
        <v>1276</v>
      </c>
      <c r="K184" s="476" t="s">
        <v>8700</v>
      </c>
      <c r="L184" s="477">
        <v>46169</v>
      </c>
      <c r="M184" s="477" t="s">
        <v>1269</v>
      </c>
      <c r="N184" s="622" t="s">
        <v>122</v>
      </c>
      <c r="O184" s="282"/>
      <c r="P184" s="266"/>
      <c r="Q184" s="258"/>
      <c r="R184" s="268" t="s">
        <v>157</v>
      </c>
      <c r="S184" s="265"/>
      <c r="T184" s="271">
        <v>0</v>
      </c>
      <c r="U184" s="269" t="s">
        <v>1256</v>
      </c>
      <c r="V184" s="270">
        <v>1</v>
      </c>
      <c r="W184" s="271" t="s">
        <v>118</v>
      </c>
      <c r="X184" s="272"/>
      <c r="Y184" s="272"/>
      <c r="Z184" s="342" t="s">
        <v>1257</v>
      </c>
      <c r="AA184" s="258" t="b">
        <v>0</v>
      </c>
      <c r="AB184" s="273" t="s">
        <v>18935</v>
      </c>
      <c r="AC184" s="297"/>
      <c r="AD184" s="511" t="s">
        <v>1259</v>
      </c>
      <c r="AE184" s="275" t="s">
        <v>18786</v>
      </c>
      <c r="AF184" s="267" t="str">
        <f t="shared" ca="1" si="10"/>
        <v>40años10meses</v>
      </c>
      <c r="AG184" s="276" t="s">
        <v>18781</v>
      </c>
      <c r="AH184" s="273" t="s">
        <v>18782</v>
      </c>
      <c r="AI184" s="292" t="s">
        <v>1412</v>
      </c>
    </row>
    <row r="185" spans="2:36" ht="17.100000000000001" customHeight="1">
      <c r="B185" s="258" t="str">
        <f t="shared" si="17"/>
        <v>O43422812</v>
      </c>
      <c r="C185" s="257" t="s">
        <v>117</v>
      </c>
      <c r="D185" s="500" t="s">
        <v>15558</v>
      </c>
      <c r="E185" s="258" t="s">
        <v>15559</v>
      </c>
      <c r="F185" s="259">
        <v>30596</v>
      </c>
      <c r="G185" s="283" t="s">
        <v>1251</v>
      </c>
      <c r="H185" s="261" t="s">
        <v>113</v>
      </c>
      <c r="I185" s="261" t="s">
        <v>5699</v>
      </c>
      <c r="J185" s="261" t="s">
        <v>1276</v>
      </c>
      <c r="K185" s="282" t="s">
        <v>1254</v>
      </c>
      <c r="L185" s="264">
        <v>46125</v>
      </c>
      <c r="M185" s="264">
        <v>46174</v>
      </c>
      <c r="N185" s="551" t="s">
        <v>114</v>
      </c>
      <c r="O185" s="282" t="s">
        <v>15560</v>
      </c>
      <c r="P185" s="266" t="s">
        <v>138</v>
      </c>
      <c r="Q185" s="273"/>
      <c r="R185" s="268" t="s">
        <v>157</v>
      </c>
      <c r="S185" s="265"/>
      <c r="T185" s="506">
        <v>0</v>
      </c>
      <c r="U185" s="269" t="s">
        <v>1256</v>
      </c>
      <c r="V185" s="270">
        <v>1</v>
      </c>
      <c r="W185" s="271" t="s">
        <v>118</v>
      </c>
      <c r="X185" s="272"/>
      <c r="Y185" s="272"/>
      <c r="Z185" s="342" t="s">
        <v>1257</v>
      </c>
      <c r="AA185" s="258" t="b">
        <f>COUNTIF($D$2:$D$3790,D185)&gt;1</f>
        <v>0</v>
      </c>
      <c r="AB185" s="273" t="s">
        <v>15561</v>
      </c>
      <c r="AC185" s="297"/>
      <c r="AD185" s="511" t="s">
        <v>1259</v>
      </c>
      <c r="AE185" s="304" t="s">
        <v>15562</v>
      </c>
      <c r="AF185" s="267" t="str">
        <f t="shared" ca="1" si="10"/>
        <v>42años10meses</v>
      </c>
      <c r="AG185" s="276" t="s">
        <v>15563</v>
      </c>
      <c r="AH185" s="273" t="s">
        <v>17938</v>
      </c>
    </row>
    <row r="186" spans="2:36" ht="17.100000000000001" customHeight="1">
      <c r="B186" s="258" t="str">
        <f t="shared" si="17"/>
        <v>O43467269</v>
      </c>
      <c r="C186" s="257" t="s">
        <v>117</v>
      </c>
      <c r="D186" s="486" t="s">
        <v>15222</v>
      </c>
      <c r="E186" s="472" t="s">
        <v>15223</v>
      </c>
      <c r="F186" s="473">
        <v>31463</v>
      </c>
      <c r="G186" s="481" t="s">
        <v>1251</v>
      </c>
      <c r="H186" s="475" t="s">
        <v>113</v>
      </c>
      <c r="I186" s="475" t="s">
        <v>8360</v>
      </c>
      <c r="J186" s="475" t="s">
        <v>1276</v>
      </c>
      <c r="K186" s="476" t="s">
        <v>8566</v>
      </c>
      <c r="L186" s="477">
        <v>45957</v>
      </c>
      <c r="M186" s="484" t="s">
        <v>1269</v>
      </c>
      <c r="N186" s="595" t="s">
        <v>174</v>
      </c>
      <c r="O186" s="475" t="s">
        <v>15224</v>
      </c>
      <c r="P186" s="478" t="s">
        <v>138</v>
      </c>
      <c r="Q186" s="273"/>
      <c r="R186" s="284" t="s">
        <v>157</v>
      </c>
      <c r="S186" s="265"/>
      <c r="T186" s="265">
        <v>0</v>
      </c>
      <c r="U186" s="269" t="s">
        <v>1256</v>
      </c>
      <c r="V186" s="270">
        <v>0</v>
      </c>
      <c r="W186" s="271" t="s">
        <v>118</v>
      </c>
      <c r="X186" s="273"/>
      <c r="Y186" s="273"/>
      <c r="Z186" s="274" t="s">
        <v>1257</v>
      </c>
      <c r="AA186" s="258" t="b">
        <f>COUNTIF($D$2:$D$3790,D186)&gt;1</f>
        <v>0</v>
      </c>
      <c r="AB186" s="273" t="s">
        <v>15225</v>
      </c>
      <c r="AC186" s="297"/>
      <c r="AD186" s="511" t="s">
        <v>1259</v>
      </c>
      <c r="AE186" s="275" t="s">
        <v>15226</v>
      </c>
      <c r="AF186" s="267" t="str">
        <f t="shared" ca="1" si="10"/>
        <v>40años6meses</v>
      </c>
      <c r="AG186" s="276">
        <v>957187783</v>
      </c>
      <c r="AH186" s="399" t="s">
        <v>15227</v>
      </c>
    </row>
    <row r="187" spans="2:36" ht="17.100000000000001" customHeight="1">
      <c r="B187" s="273" t="str">
        <f t="shared" si="17"/>
        <v>O43528546</v>
      </c>
      <c r="C187" s="257" t="s">
        <v>117</v>
      </c>
      <c r="D187" s="294" t="s">
        <v>18503</v>
      </c>
      <c r="E187" s="258" t="s">
        <v>18504</v>
      </c>
      <c r="F187" s="259">
        <v>29493</v>
      </c>
      <c r="G187" s="283" t="s">
        <v>1251</v>
      </c>
      <c r="H187" s="261" t="s">
        <v>113</v>
      </c>
      <c r="I187" s="261" t="s">
        <v>1339</v>
      </c>
      <c r="J187" s="261" t="s">
        <v>1276</v>
      </c>
      <c r="K187" s="282" t="s">
        <v>12562</v>
      </c>
      <c r="L187" s="264">
        <v>46189</v>
      </c>
      <c r="M187" s="264">
        <v>46193</v>
      </c>
      <c r="N187" s="261" t="s">
        <v>122</v>
      </c>
      <c r="O187" s="282"/>
      <c r="P187" s="266"/>
      <c r="Q187" s="258"/>
      <c r="R187" s="268" t="s">
        <v>157</v>
      </c>
      <c r="S187" s="265"/>
      <c r="T187" s="271">
        <v>0</v>
      </c>
      <c r="U187" s="269" t="s">
        <v>1256</v>
      </c>
      <c r="V187" s="270">
        <v>1</v>
      </c>
      <c r="W187" s="271" t="s">
        <v>118</v>
      </c>
      <c r="X187" s="272"/>
      <c r="Y187" s="272"/>
      <c r="Z187" s="342" t="s">
        <v>1257</v>
      </c>
      <c r="AA187" s="258" t="b">
        <v>0</v>
      </c>
      <c r="AB187" s="273" t="s">
        <v>18891</v>
      </c>
      <c r="AC187" s="273"/>
      <c r="AD187" s="400" t="s">
        <v>1271</v>
      </c>
      <c r="AE187" s="275" t="s">
        <v>18549</v>
      </c>
      <c r="AF187" s="267" t="str">
        <f t="shared" ca="1" si="10"/>
        <v>45años10meses</v>
      </c>
      <c r="AG187" s="276" t="s">
        <v>18531</v>
      </c>
      <c r="AH187" s="273" t="s">
        <v>18532</v>
      </c>
      <c r="AJ187" s="258"/>
    </row>
    <row r="188" spans="2:36" ht="17.100000000000001" customHeight="1">
      <c r="B188" s="258" t="str">
        <f t="shared" si="17"/>
        <v>R43553482</v>
      </c>
      <c r="C188" s="282">
        <v>1</v>
      </c>
      <c r="D188" s="500" t="s">
        <v>13810</v>
      </c>
      <c r="E188" s="472" t="s">
        <v>13811</v>
      </c>
      <c r="F188" s="259">
        <v>31216</v>
      </c>
      <c r="G188" s="258" t="s">
        <v>1251</v>
      </c>
      <c r="H188" s="261" t="s">
        <v>4426</v>
      </c>
      <c r="I188" s="261" t="s">
        <v>3227</v>
      </c>
      <c r="J188" s="261" t="s">
        <v>1276</v>
      </c>
      <c r="K188" s="282" t="s">
        <v>8700</v>
      </c>
      <c r="L188" s="264">
        <v>45875</v>
      </c>
      <c r="M188" s="264">
        <v>46160</v>
      </c>
      <c r="N188" s="551" t="s">
        <v>122</v>
      </c>
      <c r="O188" s="305"/>
      <c r="P188" s="266"/>
      <c r="Q188" s="273"/>
      <c r="R188" s="268" t="s">
        <v>157</v>
      </c>
      <c r="S188" s="265"/>
      <c r="T188" s="506">
        <v>0</v>
      </c>
      <c r="U188" s="269" t="s">
        <v>1256</v>
      </c>
      <c r="V188" s="270">
        <v>0</v>
      </c>
      <c r="W188" s="271" t="s">
        <v>118</v>
      </c>
      <c r="X188" s="272">
        <v>2000</v>
      </c>
      <c r="Y188" s="279"/>
      <c r="Z188" s="342" t="s">
        <v>1257</v>
      </c>
      <c r="AA188" s="258" t="b">
        <f>COUNTIF($D$2:$D$3790,D188)&gt;1</f>
        <v>0</v>
      </c>
      <c r="AB188" s="273" t="s">
        <v>13812</v>
      </c>
      <c r="AC188" s="297"/>
      <c r="AD188" s="400" t="s">
        <v>1259</v>
      </c>
      <c r="AE188" s="275" t="s">
        <v>13813</v>
      </c>
      <c r="AF188" s="267" t="str">
        <f t="shared" ca="1" si="10"/>
        <v>41años2meses</v>
      </c>
      <c r="AG188" s="276">
        <v>929596107</v>
      </c>
      <c r="AH188" s="273"/>
    </row>
    <row r="189" spans="2:36" ht="17.100000000000001" customHeight="1">
      <c r="B189" s="258" t="str">
        <f t="shared" si="17"/>
        <v>O43585570</v>
      </c>
      <c r="C189" s="257" t="s">
        <v>117</v>
      </c>
      <c r="D189" s="486" t="s">
        <v>9264</v>
      </c>
      <c r="E189" s="472" t="s">
        <v>9265</v>
      </c>
      <c r="F189" s="473">
        <v>31570</v>
      </c>
      <c r="G189" s="474" t="s">
        <v>1251</v>
      </c>
      <c r="H189" s="475" t="s">
        <v>113</v>
      </c>
      <c r="I189" s="475" t="s">
        <v>13122</v>
      </c>
      <c r="J189" s="475" t="s">
        <v>1276</v>
      </c>
      <c r="K189" s="476" t="s">
        <v>8566</v>
      </c>
      <c r="L189" s="477">
        <v>46104</v>
      </c>
      <c r="M189" s="488" t="s">
        <v>1269</v>
      </c>
      <c r="N189" s="622" t="s">
        <v>174</v>
      </c>
      <c r="O189" s="475" t="s">
        <v>9266</v>
      </c>
      <c r="P189" s="478" t="s">
        <v>138</v>
      </c>
      <c r="Q189" s="273"/>
      <c r="R189" s="284" t="s">
        <v>157</v>
      </c>
      <c r="S189" s="265"/>
      <c r="T189" s="265">
        <v>0</v>
      </c>
      <c r="U189" s="269" t="s">
        <v>1256</v>
      </c>
      <c r="V189" s="270">
        <v>1</v>
      </c>
      <c r="W189" s="271" t="s">
        <v>118</v>
      </c>
      <c r="X189" s="272"/>
      <c r="Y189" s="272"/>
      <c r="Z189" s="274" t="s">
        <v>1257</v>
      </c>
      <c r="AA189" s="258" t="b">
        <f>COUNTIF($D$2:$D$3790,D189)&gt;1</f>
        <v>0</v>
      </c>
      <c r="AB189" s="273" t="s">
        <v>9267</v>
      </c>
      <c r="AC189" s="297"/>
      <c r="AD189" s="511" t="s">
        <v>1259</v>
      </c>
      <c r="AE189" s="275" t="s">
        <v>9268</v>
      </c>
      <c r="AF189" s="267" t="str">
        <f t="shared" ca="1" si="10"/>
        <v>40años2meses</v>
      </c>
      <c r="AG189" s="276">
        <v>966829250</v>
      </c>
      <c r="AH189" s="273" t="s">
        <v>18608</v>
      </c>
    </row>
    <row r="190" spans="2:36" ht="17.100000000000001" customHeight="1">
      <c r="B190" s="258" t="str">
        <f t="shared" si="17"/>
        <v>O43602486</v>
      </c>
      <c r="C190" s="257" t="s">
        <v>117</v>
      </c>
      <c r="D190" s="486" t="s">
        <v>16765</v>
      </c>
      <c r="E190" s="472" t="s">
        <v>16766</v>
      </c>
      <c r="F190" s="473">
        <v>31492</v>
      </c>
      <c r="G190" s="474" t="s">
        <v>1297</v>
      </c>
      <c r="H190" s="475" t="s">
        <v>4311</v>
      </c>
      <c r="I190" s="475" t="s">
        <v>16767</v>
      </c>
      <c r="J190" s="475" t="s">
        <v>1276</v>
      </c>
      <c r="K190" s="476" t="s">
        <v>8566</v>
      </c>
      <c r="L190" s="477">
        <v>46041</v>
      </c>
      <c r="M190" s="477" t="s">
        <v>1269</v>
      </c>
      <c r="N190" s="475" t="s">
        <v>114</v>
      </c>
      <c r="O190" s="476" t="s">
        <v>16768</v>
      </c>
      <c r="P190" s="478" t="s">
        <v>138</v>
      </c>
      <c r="Q190" s="258"/>
      <c r="R190" s="471" t="s">
        <v>597</v>
      </c>
      <c r="S190" s="265"/>
      <c r="T190" s="271">
        <v>0</v>
      </c>
      <c r="U190" s="269" t="s">
        <v>1256</v>
      </c>
      <c r="V190" s="717">
        <v>1</v>
      </c>
      <c r="W190" s="271" t="s">
        <v>118</v>
      </c>
      <c r="X190" s="272"/>
      <c r="Y190" s="272"/>
      <c r="Z190" s="342" t="s">
        <v>1257</v>
      </c>
      <c r="AA190" s="258" t="b">
        <v>0</v>
      </c>
      <c r="AB190" s="273" t="s">
        <v>17158</v>
      </c>
      <c r="AC190" s="297"/>
      <c r="AD190" s="511" t="s">
        <v>1271</v>
      </c>
      <c r="AE190" s="275" t="s">
        <v>16769</v>
      </c>
      <c r="AF190" s="267" t="str">
        <f t="shared" ca="1" si="10"/>
        <v>40años5meses</v>
      </c>
      <c r="AG190" s="276" t="s">
        <v>16770</v>
      </c>
      <c r="AH190" s="273" t="s">
        <v>16771</v>
      </c>
    </row>
    <row r="191" spans="2:36" ht="17.100000000000001" customHeight="1">
      <c r="B191" s="258" t="str">
        <f t="shared" si="17"/>
        <v>P43627045</v>
      </c>
      <c r="C191" s="257" t="s">
        <v>117</v>
      </c>
      <c r="D191" s="486" t="s">
        <v>13726</v>
      </c>
      <c r="E191" s="258" t="s">
        <v>13727</v>
      </c>
      <c r="F191" s="259">
        <v>29917</v>
      </c>
      <c r="G191" s="283" t="s">
        <v>1996</v>
      </c>
      <c r="H191" s="261" t="s">
        <v>137</v>
      </c>
      <c r="I191" s="261" t="s">
        <v>1252</v>
      </c>
      <c r="J191" s="261" t="s">
        <v>1276</v>
      </c>
      <c r="K191" s="282" t="s">
        <v>1254</v>
      </c>
      <c r="L191" s="264">
        <v>45861</v>
      </c>
      <c r="M191" s="264">
        <v>46189</v>
      </c>
      <c r="N191" s="261" t="s">
        <v>128</v>
      </c>
      <c r="O191" s="282" t="s">
        <v>13728</v>
      </c>
      <c r="P191" s="266" t="s">
        <v>138</v>
      </c>
      <c r="Q191" s="273"/>
      <c r="R191" s="268" t="s">
        <v>157</v>
      </c>
      <c r="S191" s="265"/>
      <c r="T191" s="506">
        <v>0</v>
      </c>
      <c r="U191" s="269" t="s">
        <v>1256</v>
      </c>
      <c r="V191" s="270">
        <v>1</v>
      </c>
      <c r="W191" s="271" t="s">
        <v>118</v>
      </c>
      <c r="X191" s="272"/>
      <c r="Y191" s="279"/>
      <c r="Z191" s="342" t="s">
        <v>1257</v>
      </c>
      <c r="AA191" s="258" t="b">
        <f>COUNTIF($D$2:$D$3790,D191)&gt;1</f>
        <v>0</v>
      </c>
      <c r="AB191" s="273" t="s">
        <v>13729</v>
      </c>
      <c r="AC191" s="297"/>
      <c r="AD191" s="400" t="s">
        <v>1259</v>
      </c>
      <c r="AE191" s="304" t="s">
        <v>13730</v>
      </c>
      <c r="AF191" s="267" t="str">
        <f t="shared" ca="1" si="10"/>
        <v>44años8meses</v>
      </c>
      <c r="AG191" s="276" t="s">
        <v>13731</v>
      </c>
      <c r="AH191" s="273" t="s">
        <v>13732</v>
      </c>
    </row>
    <row r="192" spans="2:36" ht="17.100000000000001" customHeight="1">
      <c r="B192" s="258" t="str">
        <f t="shared" si="17"/>
        <v>O43700188</v>
      </c>
      <c r="C192" s="257" t="s">
        <v>117</v>
      </c>
      <c r="D192" s="294" t="s">
        <v>19016</v>
      </c>
      <c r="E192" s="472" t="s">
        <v>19017</v>
      </c>
      <c r="F192" s="473">
        <v>31621</v>
      </c>
      <c r="G192" s="474" t="s">
        <v>1251</v>
      </c>
      <c r="H192" s="475" t="s">
        <v>113</v>
      </c>
      <c r="I192" s="475" t="s">
        <v>1339</v>
      </c>
      <c r="J192" s="475" t="s">
        <v>1276</v>
      </c>
      <c r="K192" s="476" t="s">
        <v>8700</v>
      </c>
      <c r="L192" s="477">
        <v>46140</v>
      </c>
      <c r="M192" s="477" t="s">
        <v>1269</v>
      </c>
      <c r="N192" s="622" t="s">
        <v>122</v>
      </c>
      <c r="O192" s="282"/>
      <c r="P192" s="266"/>
      <c r="Q192" s="258"/>
      <c r="R192" s="268" t="s">
        <v>157</v>
      </c>
      <c r="S192" s="265"/>
      <c r="T192" s="271">
        <v>0</v>
      </c>
      <c r="U192" s="269" t="s">
        <v>1256</v>
      </c>
      <c r="V192" s="270">
        <v>1</v>
      </c>
      <c r="W192" s="271" t="s">
        <v>118</v>
      </c>
      <c r="X192" s="272"/>
      <c r="Y192" s="272"/>
      <c r="Z192" s="342" t="s">
        <v>1257</v>
      </c>
      <c r="AA192" s="258" t="b">
        <v>0</v>
      </c>
      <c r="AB192" s="273"/>
      <c r="AC192" s="297"/>
      <c r="AD192" s="511" t="s">
        <v>1259</v>
      </c>
      <c r="AE192" s="275" t="s">
        <v>19020</v>
      </c>
      <c r="AF192" s="267" t="str">
        <f t="shared" ca="1" si="10"/>
        <v>40años0meses</v>
      </c>
      <c r="AG192" s="276" t="s">
        <v>19018</v>
      </c>
      <c r="AH192" s="273" t="s">
        <v>19019</v>
      </c>
    </row>
    <row r="193" spans="2:36" ht="17.100000000000001" customHeight="1">
      <c r="B193" s="273" t="str">
        <f t="shared" si="17"/>
        <v>P43701983</v>
      </c>
      <c r="C193" s="285">
        <v>1</v>
      </c>
      <c r="D193" s="486" t="s">
        <v>13736</v>
      </c>
      <c r="E193" s="472" t="s">
        <v>13737</v>
      </c>
      <c r="F193" s="473">
        <v>31332</v>
      </c>
      <c r="G193" s="474" t="s">
        <v>1996</v>
      </c>
      <c r="H193" s="475" t="s">
        <v>137</v>
      </c>
      <c r="I193" s="475" t="s">
        <v>1252</v>
      </c>
      <c r="J193" s="475" t="s">
        <v>1276</v>
      </c>
      <c r="K193" s="476" t="s">
        <v>1254</v>
      </c>
      <c r="L193" s="477">
        <v>45864</v>
      </c>
      <c r="M193" s="477" t="s">
        <v>1269</v>
      </c>
      <c r="N193" s="622" t="s">
        <v>114</v>
      </c>
      <c r="O193" s="475" t="s">
        <v>13738</v>
      </c>
      <c r="P193" s="478" t="s">
        <v>138</v>
      </c>
      <c r="Q193" s="273"/>
      <c r="R193" s="268" t="s">
        <v>157</v>
      </c>
      <c r="S193" s="265"/>
      <c r="T193" s="506">
        <v>0</v>
      </c>
      <c r="U193" s="269" t="s">
        <v>1256</v>
      </c>
      <c r="V193" s="270">
        <v>1</v>
      </c>
      <c r="W193" s="271" t="s">
        <v>118</v>
      </c>
      <c r="X193" s="272"/>
      <c r="Y193" s="272"/>
      <c r="Z193" s="342" t="s">
        <v>1257</v>
      </c>
      <c r="AA193" s="258" t="b">
        <f t="shared" ref="AA193:AA199" si="18">COUNTIF($D$2:$D$3790,D193)&gt;1</f>
        <v>0</v>
      </c>
      <c r="AB193" s="273" t="s">
        <v>13739</v>
      </c>
      <c r="AC193" s="297"/>
      <c r="AD193" s="511" t="s">
        <v>1259</v>
      </c>
      <c r="AE193" s="304" t="s">
        <v>13740</v>
      </c>
      <c r="AF193" s="267" t="str">
        <f t="shared" ca="1" si="10"/>
        <v>40años10meses</v>
      </c>
      <c r="AG193" s="276" t="s">
        <v>13741</v>
      </c>
      <c r="AH193" s="273" t="s">
        <v>13742</v>
      </c>
    </row>
    <row r="194" spans="2:36" ht="17.100000000000001" customHeight="1">
      <c r="B194" s="258" t="str">
        <f t="shared" si="17"/>
        <v>O43705813</v>
      </c>
      <c r="C194" s="257" t="s">
        <v>117</v>
      </c>
      <c r="D194" s="486" t="s">
        <v>15342</v>
      </c>
      <c r="E194" s="258" t="s">
        <v>15343</v>
      </c>
      <c r="F194" s="259">
        <v>26442</v>
      </c>
      <c r="G194" s="283" t="s">
        <v>1251</v>
      </c>
      <c r="H194" s="261" t="s">
        <v>113</v>
      </c>
      <c r="I194" s="261" t="s">
        <v>15344</v>
      </c>
      <c r="J194" s="261" t="s">
        <v>1276</v>
      </c>
      <c r="K194" s="282" t="s">
        <v>1254</v>
      </c>
      <c r="L194" s="264">
        <v>45966</v>
      </c>
      <c r="M194" s="264">
        <v>46179</v>
      </c>
      <c r="N194" s="551" t="s">
        <v>128</v>
      </c>
      <c r="O194" s="282" t="s">
        <v>15345</v>
      </c>
      <c r="P194" s="266" t="s">
        <v>138</v>
      </c>
      <c r="Q194" s="258"/>
      <c r="R194" s="268" t="s">
        <v>157</v>
      </c>
      <c r="S194" s="265"/>
      <c r="T194" s="271">
        <v>0</v>
      </c>
      <c r="U194" s="269" t="s">
        <v>1256</v>
      </c>
      <c r="V194" s="270">
        <v>1</v>
      </c>
      <c r="W194" s="271" t="s">
        <v>118</v>
      </c>
      <c r="X194" s="272"/>
      <c r="Y194" s="272"/>
      <c r="Z194" s="342" t="s">
        <v>1257</v>
      </c>
      <c r="AA194" s="258" t="b">
        <f t="shared" si="18"/>
        <v>0</v>
      </c>
      <c r="AB194" s="273" t="s">
        <v>15346</v>
      </c>
      <c r="AC194" s="297"/>
      <c r="AD194" s="511" t="s">
        <v>1271</v>
      </c>
      <c r="AE194" s="304" t="s">
        <v>15347</v>
      </c>
      <c r="AF194" s="267" t="str">
        <f t="shared" ref="AF194:AF257" ca="1" si="19">IF($D194&lt;&gt;"",DATEDIF(F194,TODAY(),"y")&amp;"años"&amp;DATEDIF(F194,TODAY(),"ym")&amp;"meses","")</f>
        <v>54años2meses</v>
      </c>
      <c r="AG194" s="276" t="s">
        <v>15348</v>
      </c>
      <c r="AH194" s="273" t="s">
        <v>15349</v>
      </c>
    </row>
    <row r="195" spans="2:36" ht="17.100000000000001" customHeight="1">
      <c r="B195" s="258" t="str">
        <f t="shared" si="17"/>
        <v>O43711181</v>
      </c>
      <c r="C195" s="257" t="s">
        <v>117</v>
      </c>
      <c r="D195" s="486" t="s">
        <v>15658</v>
      </c>
      <c r="E195" s="472" t="s">
        <v>15659</v>
      </c>
      <c r="F195" s="473">
        <v>31642</v>
      </c>
      <c r="G195" s="481" t="s">
        <v>1251</v>
      </c>
      <c r="H195" s="475" t="s">
        <v>113</v>
      </c>
      <c r="I195" s="479" t="s">
        <v>15642</v>
      </c>
      <c r="J195" s="475" t="s">
        <v>1276</v>
      </c>
      <c r="K195" s="476" t="s">
        <v>8700</v>
      </c>
      <c r="L195" s="477">
        <v>46182</v>
      </c>
      <c r="M195" s="484">
        <v>46214</v>
      </c>
      <c r="N195" s="595" t="s">
        <v>128</v>
      </c>
      <c r="O195" s="476" t="s">
        <v>15660</v>
      </c>
      <c r="P195" s="478" t="s">
        <v>138</v>
      </c>
      <c r="Q195" s="273"/>
      <c r="R195" s="521" t="s">
        <v>597</v>
      </c>
      <c r="S195" s="265"/>
      <c r="T195" s="265">
        <v>0</v>
      </c>
      <c r="U195" s="269" t="s">
        <v>1256</v>
      </c>
      <c r="V195" s="270">
        <v>1</v>
      </c>
      <c r="W195" s="271" t="s">
        <v>118</v>
      </c>
      <c r="X195" s="272"/>
      <c r="Y195" s="258"/>
      <c r="Z195" s="274" t="s">
        <v>1257</v>
      </c>
      <c r="AA195" s="258" t="b">
        <f t="shared" si="18"/>
        <v>0</v>
      </c>
      <c r="AB195" s="258" t="s">
        <v>15661</v>
      </c>
      <c r="AC195" s="297"/>
      <c r="AD195" s="511" t="s">
        <v>1271</v>
      </c>
      <c r="AE195" s="354" t="s">
        <v>15662</v>
      </c>
      <c r="AF195" s="267" t="str">
        <f t="shared" ca="1" si="19"/>
        <v>40años0meses</v>
      </c>
      <c r="AG195" s="276" t="s">
        <v>15663</v>
      </c>
      <c r="AH195" s="273" t="s">
        <v>15664</v>
      </c>
      <c r="AJ195" s="554" t="str">
        <f ca="1">IF($D195&lt;&gt;"",DATEDIF(L195,TODAY(),"y")&amp;"años"&amp;DATEDIF(L195,TODAY(),"ym")&amp;"meses"&amp;DATEDIF(L195,TODAY(),"md")&amp;"dias","")</f>
        <v>0años2meses12dias</v>
      </c>
    </row>
    <row r="196" spans="2:36" ht="17.100000000000001" customHeight="1">
      <c r="B196" s="273" t="str">
        <f t="shared" si="17"/>
        <v>R43739794</v>
      </c>
      <c r="C196" s="257" t="s">
        <v>117</v>
      </c>
      <c r="D196" s="486" t="s">
        <v>13881</v>
      </c>
      <c r="E196" s="472" t="s">
        <v>13882</v>
      </c>
      <c r="F196" s="259">
        <v>31562</v>
      </c>
      <c r="G196" s="283" t="s">
        <v>7450</v>
      </c>
      <c r="H196" s="261" t="s">
        <v>4426</v>
      </c>
      <c r="I196" s="261" t="s">
        <v>13883</v>
      </c>
      <c r="J196" s="261" t="s">
        <v>1276</v>
      </c>
      <c r="K196" s="282" t="s">
        <v>12562</v>
      </c>
      <c r="L196" s="264">
        <v>45880</v>
      </c>
      <c r="M196" s="290" t="s">
        <v>1269</v>
      </c>
      <c r="N196" s="591" t="s">
        <v>122</v>
      </c>
      <c r="O196" s="261"/>
      <c r="P196" s="266"/>
      <c r="Q196" s="273"/>
      <c r="R196" s="284" t="s">
        <v>1256</v>
      </c>
      <c r="S196" s="265"/>
      <c r="T196" s="265">
        <v>0</v>
      </c>
      <c r="U196" s="269" t="s">
        <v>1256</v>
      </c>
      <c r="V196" s="270">
        <v>0</v>
      </c>
      <c r="W196" s="271" t="s">
        <v>118</v>
      </c>
      <c r="X196" s="272">
        <v>6000</v>
      </c>
      <c r="Y196" s="273"/>
      <c r="Z196" s="274" t="s">
        <v>1257</v>
      </c>
      <c r="AA196" s="258" t="b">
        <f t="shared" si="18"/>
        <v>0</v>
      </c>
      <c r="AB196" s="273" t="s">
        <v>13884</v>
      </c>
      <c r="AC196" s="297"/>
      <c r="AD196" s="511" t="s">
        <v>1259</v>
      </c>
      <c r="AE196" s="275" t="s">
        <v>13885</v>
      </c>
      <c r="AF196" s="267" t="str">
        <f t="shared" ca="1" si="19"/>
        <v>40años2meses</v>
      </c>
      <c r="AG196" s="276">
        <v>999914036</v>
      </c>
      <c r="AH196" s="273" t="s">
        <v>13886</v>
      </c>
      <c r="AI196" s="292" t="s">
        <v>1412</v>
      </c>
    </row>
    <row r="197" spans="2:36" ht="17.100000000000001" customHeight="1">
      <c r="B197" s="258" t="str">
        <f t="shared" si="17"/>
        <v>P43757477</v>
      </c>
      <c r="C197" s="257" t="s">
        <v>117</v>
      </c>
      <c r="D197" s="486" t="s">
        <v>14904</v>
      </c>
      <c r="E197" s="472" t="s">
        <v>14905</v>
      </c>
      <c r="F197" s="473">
        <v>31672</v>
      </c>
      <c r="G197" s="474" t="s">
        <v>1996</v>
      </c>
      <c r="H197" s="475" t="s">
        <v>137</v>
      </c>
      <c r="I197" s="475" t="s">
        <v>12610</v>
      </c>
      <c r="J197" s="475" t="s">
        <v>1253</v>
      </c>
      <c r="K197" s="476" t="s">
        <v>8700</v>
      </c>
      <c r="L197" s="477">
        <v>45950</v>
      </c>
      <c r="M197" s="477" t="s">
        <v>1269</v>
      </c>
      <c r="N197" s="622" t="s">
        <v>114</v>
      </c>
      <c r="O197" s="476" t="s">
        <v>14906</v>
      </c>
      <c r="P197" s="478" t="s">
        <v>138</v>
      </c>
      <c r="Q197" s="258"/>
      <c r="R197" s="471" t="s">
        <v>1256</v>
      </c>
      <c r="S197" s="265"/>
      <c r="T197" s="506">
        <v>0</v>
      </c>
      <c r="U197" s="269" t="s">
        <v>1256</v>
      </c>
      <c r="V197" s="270">
        <v>1</v>
      </c>
      <c r="W197" s="271" t="s">
        <v>118</v>
      </c>
      <c r="X197" s="272"/>
      <c r="Y197" s="272"/>
      <c r="Z197" s="342" t="s">
        <v>1257</v>
      </c>
      <c r="AA197" s="273" t="b">
        <f t="shared" si="18"/>
        <v>0</v>
      </c>
      <c r="AB197" s="273" t="s">
        <v>14907</v>
      </c>
      <c r="AC197" s="297"/>
      <c r="AD197" s="511" t="s">
        <v>1259</v>
      </c>
      <c r="AE197" s="304" t="s">
        <v>14908</v>
      </c>
      <c r="AF197" s="267" t="str">
        <f t="shared" ca="1" si="19"/>
        <v>39años11meses</v>
      </c>
      <c r="AG197" s="276" t="s">
        <v>14909</v>
      </c>
      <c r="AH197" s="273" t="s">
        <v>14910</v>
      </c>
    </row>
    <row r="198" spans="2:36" ht="17.100000000000001" customHeight="1">
      <c r="B198" s="258" t="str">
        <f t="shared" si="17"/>
        <v>R43757656</v>
      </c>
      <c r="C198" s="257" t="s">
        <v>117</v>
      </c>
      <c r="D198" s="486" t="s">
        <v>15063</v>
      </c>
      <c r="E198" s="472" t="s">
        <v>15064</v>
      </c>
      <c r="F198" s="259" t="s">
        <v>15065</v>
      </c>
      <c r="G198" s="283" t="s">
        <v>7450</v>
      </c>
      <c r="H198" s="261" t="s">
        <v>4426</v>
      </c>
      <c r="I198" s="261" t="s">
        <v>7468</v>
      </c>
      <c r="J198" s="261" t="s">
        <v>1276</v>
      </c>
      <c r="K198" s="282" t="s">
        <v>8566</v>
      </c>
      <c r="L198" s="264">
        <v>45951</v>
      </c>
      <c r="M198" s="264" t="s">
        <v>1269</v>
      </c>
      <c r="N198" s="551" t="s">
        <v>114</v>
      </c>
      <c r="O198" s="282" t="s">
        <v>15066</v>
      </c>
      <c r="P198" s="266" t="s">
        <v>138</v>
      </c>
      <c r="Q198" s="258"/>
      <c r="R198" s="268" t="s">
        <v>157</v>
      </c>
      <c r="S198" s="265"/>
      <c r="T198" s="271">
        <v>0</v>
      </c>
      <c r="U198" s="269" t="s">
        <v>157</v>
      </c>
      <c r="V198" s="270">
        <v>0</v>
      </c>
      <c r="W198" s="271" t="s">
        <v>118</v>
      </c>
      <c r="X198" s="272">
        <v>4000</v>
      </c>
      <c r="Y198" s="272"/>
      <c r="Z198" s="342" t="s">
        <v>1257</v>
      </c>
      <c r="AA198" s="258" t="b">
        <f t="shared" si="18"/>
        <v>0</v>
      </c>
      <c r="AB198" s="273"/>
      <c r="AC198" s="297"/>
      <c r="AD198" s="511"/>
      <c r="AE198" s="275"/>
      <c r="AF198" s="267" t="str">
        <f t="shared" ca="1" si="19"/>
        <v>39años11meses</v>
      </c>
      <c r="AG198" s="276"/>
      <c r="AH198" s="273"/>
    </row>
    <row r="199" spans="2:36" ht="17.100000000000001" customHeight="1">
      <c r="B199" s="258" t="str">
        <f t="shared" si="17"/>
        <v>P43808441</v>
      </c>
      <c r="C199" s="257" t="s">
        <v>117</v>
      </c>
      <c r="D199" s="486" t="s">
        <v>15215</v>
      </c>
      <c r="E199" s="472" t="s">
        <v>15216</v>
      </c>
      <c r="F199" s="473" t="s">
        <v>15217</v>
      </c>
      <c r="G199" s="474" t="s">
        <v>1251</v>
      </c>
      <c r="H199" s="475" t="s">
        <v>137</v>
      </c>
      <c r="I199" s="475" t="s">
        <v>1252</v>
      </c>
      <c r="J199" s="475" t="s">
        <v>1276</v>
      </c>
      <c r="K199" s="476" t="s">
        <v>8566</v>
      </c>
      <c r="L199" s="477">
        <v>45953</v>
      </c>
      <c r="M199" s="477" t="s">
        <v>1269</v>
      </c>
      <c r="N199" s="475" t="s">
        <v>122</v>
      </c>
      <c r="O199" s="282"/>
      <c r="P199" s="266"/>
      <c r="Q199" s="258"/>
      <c r="R199" s="471" t="s">
        <v>597</v>
      </c>
      <c r="S199" s="265"/>
      <c r="T199" s="271">
        <v>0</v>
      </c>
      <c r="U199" s="269" t="s">
        <v>1256</v>
      </c>
      <c r="V199" s="270">
        <v>1</v>
      </c>
      <c r="W199" s="271" t="s">
        <v>118</v>
      </c>
      <c r="X199" s="272"/>
      <c r="Y199" s="272"/>
      <c r="Z199" s="342" t="s">
        <v>1257</v>
      </c>
      <c r="AA199" s="258" t="b">
        <f t="shared" si="18"/>
        <v>0</v>
      </c>
      <c r="AB199" s="273" t="s">
        <v>15218</v>
      </c>
      <c r="AC199" s="297"/>
      <c r="AD199" s="511" t="s">
        <v>1259</v>
      </c>
      <c r="AE199" s="304" t="s">
        <v>15219</v>
      </c>
      <c r="AF199" s="267" t="str">
        <f t="shared" ca="1" si="19"/>
        <v>42años1meses</v>
      </c>
      <c r="AG199" s="276" t="s">
        <v>15220</v>
      </c>
      <c r="AH199" s="442" t="s">
        <v>15221</v>
      </c>
    </row>
    <row r="200" spans="2:36" ht="17.100000000000001" customHeight="1">
      <c r="B200" s="258" t="str">
        <f t="shared" si="17"/>
        <v>P43823990</v>
      </c>
      <c r="C200" s="257" t="s">
        <v>117</v>
      </c>
      <c r="D200" s="486" t="s">
        <v>16863</v>
      </c>
      <c r="E200" s="472" t="s">
        <v>16864</v>
      </c>
      <c r="F200" s="473">
        <v>31418</v>
      </c>
      <c r="G200" s="474" t="s">
        <v>1996</v>
      </c>
      <c r="H200" s="475" t="s">
        <v>137</v>
      </c>
      <c r="I200" s="475" t="s">
        <v>1252</v>
      </c>
      <c r="J200" s="475" t="s">
        <v>1253</v>
      </c>
      <c r="K200" s="476" t="s">
        <v>8566</v>
      </c>
      <c r="L200" s="477">
        <v>46042</v>
      </c>
      <c r="M200" s="477" t="s">
        <v>1269</v>
      </c>
      <c r="N200" s="475" t="s">
        <v>122</v>
      </c>
      <c r="O200" s="282"/>
      <c r="P200" s="266"/>
      <c r="Q200" s="258"/>
      <c r="R200" s="471" t="s">
        <v>117</v>
      </c>
      <c r="S200" s="265"/>
      <c r="T200" s="271">
        <v>0</v>
      </c>
      <c r="U200" s="269" t="s">
        <v>1256</v>
      </c>
      <c r="V200" s="270">
        <v>1</v>
      </c>
      <c r="W200" s="271" t="s">
        <v>118</v>
      </c>
      <c r="X200" s="272"/>
      <c r="Y200" s="272"/>
      <c r="Z200" s="342" t="s">
        <v>1257</v>
      </c>
      <c r="AA200" s="258" t="b">
        <v>0</v>
      </c>
      <c r="AB200" s="273" t="s">
        <v>17156</v>
      </c>
      <c r="AC200" s="297"/>
      <c r="AD200" s="504" t="s">
        <v>1259</v>
      </c>
      <c r="AE200" s="275" t="s">
        <v>16865</v>
      </c>
      <c r="AF200" s="267" t="str">
        <f t="shared" ca="1" si="19"/>
        <v>40años7meses</v>
      </c>
      <c r="AG200" s="276" t="s">
        <v>16866</v>
      </c>
      <c r="AH200" s="273" t="s">
        <v>16867</v>
      </c>
      <c r="AJ200" s="554" t="str">
        <f ca="1">IF($D200&lt;&gt;"",DATEDIF(L200,TODAY(),"y")&amp;"años"&amp;DATEDIF(L200,TODAY(),"ym")&amp;"meses"&amp;DATEDIF(L200,TODAY(),"md")&amp;"dias","")</f>
        <v>0años7meses1dias</v>
      </c>
    </row>
    <row r="201" spans="2:36" ht="17.100000000000001" customHeight="1">
      <c r="B201" s="258" t="str">
        <f t="shared" si="17"/>
        <v>O43883281</v>
      </c>
      <c r="C201" s="257" t="s">
        <v>117</v>
      </c>
      <c r="D201" s="486" t="s">
        <v>16551</v>
      </c>
      <c r="E201" s="472" t="s">
        <v>16552</v>
      </c>
      <c r="F201" s="473">
        <v>31709</v>
      </c>
      <c r="G201" s="481" t="s">
        <v>1251</v>
      </c>
      <c r="H201" s="475" t="s">
        <v>113</v>
      </c>
      <c r="I201" s="479" t="s">
        <v>1339</v>
      </c>
      <c r="J201" s="475" t="s">
        <v>1276</v>
      </c>
      <c r="K201" s="479" t="s">
        <v>8700</v>
      </c>
      <c r="L201" s="550">
        <v>46030</v>
      </c>
      <c r="M201" s="488" t="s">
        <v>1269</v>
      </c>
      <c r="N201" s="479" t="s">
        <v>122</v>
      </c>
      <c r="O201" s="261" t="s">
        <v>1108</v>
      </c>
      <c r="P201" s="266"/>
      <c r="Q201" s="273"/>
      <c r="R201" s="521" t="s">
        <v>1256</v>
      </c>
      <c r="S201" s="265"/>
      <c r="T201" s="265">
        <v>0</v>
      </c>
      <c r="U201" s="269" t="s">
        <v>1256</v>
      </c>
      <c r="V201" s="270">
        <v>1</v>
      </c>
      <c r="W201" s="271" t="s">
        <v>118</v>
      </c>
      <c r="X201" s="272"/>
      <c r="Y201" s="273"/>
      <c r="Z201" s="274" t="s">
        <v>1257</v>
      </c>
      <c r="AA201" s="258" t="b">
        <f>COUNTIF($D$2:$D$3790,D201)&gt;1</f>
        <v>0</v>
      </c>
      <c r="AB201" s="273" t="s">
        <v>16553</v>
      </c>
      <c r="AC201" s="297" t="s">
        <v>4041</v>
      </c>
      <c r="AD201" s="510" t="s">
        <v>1271</v>
      </c>
      <c r="AE201" s="275" t="s">
        <v>16554</v>
      </c>
      <c r="AF201" s="267" t="str">
        <f t="shared" ca="1" si="19"/>
        <v>39años9meses</v>
      </c>
      <c r="AG201" s="276">
        <v>929888184</v>
      </c>
      <c r="AH201" s="499" t="s">
        <v>16555</v>
      </c>
    </row>
    <row r="202" spans="2:36" ht="17.100000000000001" customHeight="1">
      <c r="B202" s="258" t="str">
        <f t="shared" si="17"/>
        <v>O43896719</v>
      </c>
      <c r="C202" s="257" t="s">
        <v>117</v>
      </c>
      <c r="D202" s="486" t="s">
        <v>14960</v>
      </c>
      <c r="E202" s="472" t="s">
        <v>14961</v>
      </c>
      <c r="F202" s="473">
        <v>29395</v>
      </c>
      <c r="G202" s="474" t="s">
        <v>1251</v>
      </c>
      <c r="H202" s="475" t="s">
        <v>113</v>
      </c>
      <c r="I202" s="475" t="s">
        <v>5699</v>
      </c>
      <c r="J202" s="475" t="s">
        <v>1276</v>
      </c>
      <c r="K202" s="476" t="s">
        <v>8566</v>
      </c>
      <c r="L202" s="477">
        <v>46069</v>
      </c>
      <c r="M202" s="477" t="s">
        <v>1269</v>
      </c>
      <c r="N202" s="622" t="s">
        <v>114</v>
      </c>
      <c r="O202" s="476" t="s">
        <v>14962</v>
      </c>
      <c r="P202" s="478" t="s">
        <v>138</v>
      </c>
      <c r="Q202" s="258"/>
      <c r="R202" s="268" t="s">
        <v>597</v>
      </c>
      <c r="S202" s="265"/>
      <c r="T202" s="271">
        <v>0</v>
      </c>
      <c r="U202" s="269" t="s">
        <v>1256</v>
      </c>
      <c r="V202" s="270">
        <v>1</v>
      </c>
      <c r="W202" s="271" t="s">
        <v>118</v>
      </c>
      <c r="X202" s="272"/>
      <c r="Y202" s="272"/>
      <c r="Z202" s="342" t="s">
        <v>1257</v>
      </c>
      <c r="AA202" s="258" t="b">
        <v>0</v>
      </c>
      <c r="AB202" s="273" t="s">
        <v>14963</v>
      </c>
      <c r="AC202" s="297"/>
      <c r="AD202" s="511" t="s">
        <v>1271</v>
      </c>
      <c r="AE202" s="304" t="s">
        <v>14964</v>
      </c>
      <c r="AF202" s="267" t="str">
        <f t="shared" ca="1" si="19"/>
        <v>46años1meses</v>
      </c>
      <c r="AG202" s="276" t="s">
        <v>14965</v>
      </c>
      <c r="AH202" s="273" t="s">
        <v>14966</v>
      </c>
    </row>
    <row r="203" spans="2:36" ht="17.100000000000001" customHeight="1">
      <c r="B203" s="258" t="str">
        <f t="shared" si="17"/>
        <v>O43926635</v>
      </c>
      <c r="C203" s="257" t="s">
        <v>117</v>
      </c>
      <c r="D203" s="294" t="s">
        <v>17803</v>
      </c>
      <c r="E203" s="472" t="s">
        <v>17804</v>
      </c>
      <c r="F203" s="473">
        <v>30920</v>
      </c>
      <c r="G203" s="474" t="s">
        <v>1251</v>
      </c>
      <c r="H203" s="475" t="s">
        <v>113</v>
      </c>
      <c r="I203" s="475" t="s">
        <v>5699</v>
      </c>
      <c r="J203" s="475" t="s">
        <v>1276</v>
      </c>
      <c r="K203" s="476" t="s">
        <v>8566</v>
      </c>
      <c r="L203" s="477">
        <v>46078</v>
      </c>
      <c r="M203" s="477">
        <v>46217</v>
      </c>
      <c r="N203" s="622" t="s">
        <v>114</v>
      </c>
      <c r="O203" s="476" t="s">
        <v>17814</v>
      </c>
      <c r="P203" s="478" t="s">
        <v>138</v>
      </c>
      <c r="Q203" s="258"/>
      <c r="R203" s="268" t="s">
        <v>157</v>
      </c>
      <c r="S203" s="265"/>
      <c r="T203" s="271">
        <v>0</v>
      </c>
      <c r="U203" s="269" t="s">
        <v>1256</v>
      </c>
      <c r="V203" s="270">
        <v>1</v>
      </c>
      <c r="W203" s="271" t="s">
        <v>118</v>
      </c>
      <c r="X203" s="272"/>
      <c r="Y203" s="272"/>
      <c r="Z203" s="342" t="s">
        <v>1257</v>
      </c>
      <c r="AA203" s="258" t="b">
        <v>0</v>
      </c>
      <c r="AB203" s="273" t="s">
        <v>9282</v>
      </c>
      <c r="AC203" s="297"/>
      <c r="AD203" s="511" t="s">
        <v>1259</v>
      </c>
      <c r="AE203" s="275" t="s">
        <v>17833</v>
      </c>
      <c r="AF203" s="267" t="str">
        <f t="shared" ca="1" si="19"/>
        <v>41años11meses</v>
      </c>
      <c r="AG203" s="276" t="s">
        <v>17822</v>
      </c>
      <c r="AH203" s="273" t="s">
        <v>17823</v>
      </c>
    </row>
    <row r="204" spans="2:36" ht="17.100000000000001" customHeight="1">
      <c r="B204" s="258" t="str">
        <f t="shared" si="17"/>
        <v>O43940572</v>
      </c>
      <c r="C204" s="257" t="s">
        <v>117</v>
      </c>
      <c r="D204" s="486" t="s">
        <v>10302</v>
      </c>
      <c r="E204" s="480" t="s">
        <v>19259</v>
      </c>
      <c r="F204" s="473">
        <v>31253</v>
      </c>
      <c r="G204" s="481" t="s">
        <v>1251</v>
      </c>
      <c r="H204" s="475" t="s">
        <v>113</v>
      </c>
      <c r="I204" s="479" t="s">
        <v>1967</v>
      </c>
      <c r="J204" s="475" t="s">
        <v>1276</v>
      </c>
      <c r="K204" s="479" t="s">
        <v>8700</v>
      </c>
      <c r="L204" s="483">
        <v>46146</v>
      </c>
      <c r="M204" s="477" t="s">
        <v>1269</v>
      </c>
      <c r="N204" s="479" t="s">
        <v>174</v>
      </c>
      <c r="O204" s="475" t="s">
        <v>10303</v>
      </c>
      <c r="P204" s="478" t="s">
        <v>138</v>
      </c>
      <c r="Q204" s="267"/>
      <c r="R204" s="308" t="s">
        <v>157</v>
      </c>
      <c r="S204" s="265"/>
      <c r="T204" s="265">
        <v>0</v>
      </c>
      <c r="U204" s="269" t="s">
        <v>1256</v>
      </c>
      <c r="V204" s="270">
        <v>1</v>
      </c>
      <c r="W204" s="271" t="s">
        <v>118</v>
      </c>
      <c r="X204" s="272"/>
      <c r="Y204" s="273"/>
      <c r="Z204" s="274" t="s">
        <v>1257</v>
      </c>
      <c r="AA204" s="258" t="b">
        <f>COUNTIF($D$2:$D$3790,D204)&gt;1</f>
        <v>0</v>
      </c>
      <c r="AB204" s="258"/>
      <c r="AC204" s="297"/>
      <c r="AD204" s="511" t="s">
        <v>1259</v>
      </c>
      <c r="AE204" s="281" t="s">
        <v>10304</v>
      </c>
      <c r="AF204" s="267" t="str">
        <f t="shared" ca="1" si="19"/>
        <v>41años0meses</v>
      </c>
      <c r="AG204" s="276" t="s">
        <v>18740</v>
      </c>
      <c r="AH204" s="258" t="s">
        <v>18741</v>
      </c>
    </row>
    <row r="205" spans="2:36" ht="17.100000000000001" customHeight="1">
      <c r="B205" s="273" t="str">
        <f t="shared" si="17"/>
        <v>O44065774</v>
      </c>
      <c r="C205" s="282">
        <v>1</v>
      </c>
      <c r="D205" s="486" t="s">
        <v>15965</v>
      </c>
      <c r="E205" s="472" t="s">
        <v>15966</v>
      </c>
      <c r="F205" s="473">
        <v>31813</v>
      </c>
      <c r="G205" s="474" t="s">
        <v>1251</v>
      </c>
      <c r="H205" s="475" t="s">
        <v>125</v>
      </c>
      <c r="I205" s="475" t="s">
        <v>5699</v>
      </c>
      <c r="J205" s="475" t="s">
        <v>1253</v>
      </c>
      <c r="K205" s="476" t="s">
        <v>12562</v>
      </c>
      <c r="L205" s="477">
        <v>46189</v>
      </c>
      <c r="M205" s="477">
        <v>46219</v>
      </c>
      <c r="N205" s="622" t="s">
        <v>174</v>
      </c>
      <c r="O205" s="476" t="s">
        <v>15967</v>
      </c>
      <c r="P205" s="478" t="s">
        <v>138</v>
      </c>
      <c r="Q205" s="258"/>
      <c r="R205" s="268" t="s">
        <v>157</v>
      </c>
      <c r="S205" s="265"/>
      <c r="T205" s="271">
        <v>0</v>
      </c>
      <c r="U205" s="269" t="s">
        <v>1256</v>
      </c>
      <c r="V205" s="270">
        <v>1</v>
      </c>
      <c r="W205" s="524" t="s">
        <v>118</v>
      </c>
      <c r="X205" s="272"/>
      <c r="Y205" s="272"/>
      <c r="Z205" s="525" t="s">
        <v>1257</v>
      </c>
      <c r="AA205" s="258" t="b">
        <f>COUNTIF($D$2:$D$3790,D205)&gt;1</f>
        <v>0</v>
      </c>
      <c r="AB205" s="273" t="s">
        <v>15968</v>
      </c>
      <c r="AC205" s="297"/>
      <c r="AD205" s="511" t="s">
        <v>1259</v>
      </c>
      <c r="AE205" s="275" t="s">
        <v>15969</v>
      </c>
      <c r="AF205" s="267" t="str">
        <f t="shared" ca="1" si="19"/>
        <v>39años6meses</v>
      </c>
      <c r="AG205" s="276" t="s">
        <v>15970</v>
      </c>
      <c r="AH205" s="273" t="s">
        <v>15971</v>
      </c>
    </row>
    <row r="206" spans="2:36" ht="17.100000000000001" customHeight="1">
      <c r="B206" s="258" t="str">
        <f t="shared" si="17"/>
        <v>P44125858</v>
      </c>
      <c r="C206" s="257" t="s">
        <v>117</v>
      </c>
      <c r="D206" s="294" t="s">
        <v>17581</v>
      </c>
      <c r="E206" s="472" t="s">
        <v>17582</v>
      </c>
      <c r="F206" s="473">
        <v>31804</v>
      </c>
      <c r="G206" s="474" t="s">
        <v>1251</v>
      </c>
      <c r="H206" s="475" t="s">
        <v>137</v>
      </c>
      <c r="I206" s="475" t="s">
        <v>12610</v>
      </c>
      <c r="J206" s="475" t="s">
        <v>1253</v>
      </c>
      <c r="K206" s="476" t="s">
        <v>8566</v>
      </c>
      <c r="L206" s="477">
        <v>46069</v>
      </c>
      <c r="M206" s="477" t="s">
        <v>1269</v>
      </c>
      <c r="N206" s="622" t="s">
        <v>169</v>
      </c>
      <c r="O206" s="476" t="s">
        <v>17583</v>
      </c>
      <c r="P206" s="478" t="s">
        <v>138</v>
      </c>
      <c r="Q206" s="258"/>
      <c r="R206" s="268" t="s">
        <v>1256</v>
      </c>
      <c r="S206" s="265"/>
      <c r="T206" s="271">
        <v>0</v>
      </c>
      <c r="U206" s="269" t="s">
        <v>1256</v>
      </c>
      <c r="V206" s="270">
        <v>1</v>
      </c>
      <c r="W206" s="271" t="s">
        <v>118</v>
      </c>
      <c r="X206" s="272"/>
      <c r="Y206" s="272"/>
      <c r="Z206" s="342" t="s">
        <v>1257</v>
      </c>
      <c r="AA206" s="258" t="b">
        <v>0</v>
      </c>
      <c r="AB206" s="273" t="s">
        <v>17892</v>
      </c>
      <c r="AC206" s="297"/>
      <c r="AD206" s="511" t="s">
        <v>1259</v>
      </c>
      <c r="AE206" s="275" t="s">
        <v>17586</v>
      </c>
      <c r="AF206" s="267" t="str">
        <f t="shared" ca="1" si="19"/>
        <v>39años6meses</v>
      </c>
      <c r="AG206" s="276" t="s">
        <v>17584</v>
      </c>
      <c r="AH206" s="273" t="s">
        <v>17585</v>
      </c>
    </row>
    <row r="207" spans="2:36" ht="17.100000000000001" customHeight="1">
      <c r="B207" s="258" t="str">
        <f t="shared" si="17"/>
        <v>P44158640</v>
      </c>
      <c r="C207" s="257" t="s">
        <v>117</v>
      </c>
      <c r="D207" s="486" t="s">
        <v>12875</v>
      </c>
      <c r="E207" s="472" t="s">
        <v>12876</v>
      </c>
      <c r="F207" s="473">
        <v>31615</v>
      </c>
      <c r="G207" s="474" t="s">
        <v>1251</v>
      </c>
      <c r="H207" s="475" t="s">
        <v>137</v>
      </c>
      <c r="I207" s="475" t="s">
        <v>3227</v>
      </c>
      <c r="J207" s="475" t="s">
        <v>1276</v>
      </c>
      <c r="K207" s="476" t="s">
        <v>12562</v>
      </c>
      <c r="L207" s="477">
        <v>45780</v>
      </c>
      <c r="M207" s="485" t="s">
        <v>1269</v>
      </c>
      <c r="N207" s="622" t="s">
        <v>128</v>
      </c>
      <c r="O207" s="476" t="s">
        <v>12877</v>
      </c>
      <c r="P207" s="478" t="s">
        <v>138</v>
      </c>
      <c r="Q207" s="273"/>
      <c r="R207" s="268" t="s">
        <v>157</v>
      </c>
      <c r="S207" s="265"/>
      <c r="T207" s="265">
        <v>0</v>
      </c>
      <c r="U207" s="269" t="s">
        <v>1256</v>
      </c>
      <c r="V207" s="270">
        <v>0</v>
      </c>
      <c r="W207" s="271" t="s">
        <v>118</v>
      </c>
      <c r="X207" s="272">
        <v>1500</v>
      </c>
      <c r="Y207" s="272"/>
      <c r="Z207" s="342" t="s">
        <v>1257</v>
      </c>
      <c r="AA207" s="258" t="b">
        <f>COUNTIF($D$2:$D$3790,D207)&gt;1</f>
        <v>0</v>
      </c>
      <c r="AB207" s="273" t="s">
        <v>12878</v>
      </c>
      <c r="AC207" s="297"/>
      <c r="AD207" s="511" t="s">
        <v>1259</v>
      </c>
      <c r="AE207" s="275" t="s">
        <v>12879</v>
      </c>
      <c r="AF207" s="267" t="str">
        <f t="shared" ca="1" si="19"/>
        <v>40años0meses</v>
      </c>
      <c r="AG207" s="276" t="s">
        <v>12880</v>
      </c>
      <c r="AH207" s="273" t="s">
        <v>12881</v>
      </c>
    </row>
    <row r="208" spans="2:36" ht="17.100000000000001" customHeight="1">
      <c r="B208" s="258" t="str">
        <f t="shared" si="17"/>
        <v>P44184277</v>
      </c>
      <c r="C208" s="263">
        <v>1</v>
      </c>
      <c r="D208" s="294" t="s">
        <v>17454</v>
      </c>
      <c r="E208" s="472" t="s">
        <v>17455</v>
      </c>
      <c r="F208" s="473">
        <v>31868</v>
      </c>
      <c r="G208" s="474" t="s">
        <v>1251</v>
      </c>
      <c r="H208" s="475" t="s">
        <v>137</v>
      </c>
      <c r="I208" s="475" t="s">
        <v>12610</v>
      </c>
      <c r="J208" s="475" t="s">
        <v>1253</v>
      </c>
      <c r="K208" s="476" t="s">
        <v>8566</v>
      </c>
      <c r="L208" s="477">
        <v>46223</v>
      </c>
      <c r="M208" s="477" t="s">
        <v>1269</v>
      </c>
      <c r="N208" s="622" t="s">
        <v>114</v>
      </c>
      <c r="O208" s="476" t="s">
        <v>17460</v>
      </c>
      <c r="P208" s="478" t="s">
        <v>138</v>
      </c>
      <c r="Q208" s="258"/>
      <c r="R208" s="471" t="s">
        <v>1256</v>
      </c>
      <c r="S208" s="265"/>
      <c r="T208" s="271">
        <v>0</v>
      </c>
      <c r="U208" s="269" t="s">
        <v>1256</v>
      </c>
      <c r="V208" s="270">
        <v>1</v>
      </c>
      <c r="W208" s="271" t="s">
        <v>118</v>
      </c>
      <c r="X208" s="272"/>
      <c r="Y208" s="272"/>
      <c r="Z208" s="342" t="s">
        <v>1257</v>
      </c>
      <c r="AA208" s="258" t="b">
        <v>0</v>
      </c>
      <c r="AB208" s="273" t="s">
        <v>17872</v>
      </c>
      <c r="AC208" s="297"/>
      <c r="AD208" s="511" t="s">
        <v>1259</v>
      </c>
      <c r="AE208" s="275" t="s">
        <v>17475</v>
      </c>
      <c r="AF208" s="267" t="str">
        <f t="shared" ca="1" si="19"/>
        <v>39años4meses</v>
      </c>
      <c r="AG208" s="276" t="s">
        <v>17468</v>
      </c>
      <c r="AH208" s="273" t="s">
        <v>17469</v>
      </c>
    </row>
    <row r="209" spans="2:36" ht="17.100000000000001" customHeight="1">
      <c r="B209" s="258" t="str">
        <f t="shared" si="17"/>
        <v>O44191280</v>
      </c>
      <c r="C209" s="257" t="s">
        <v>117</v>
      </c>
      <c r="D209" s="486" t="s">
        <v>14507</v>
      </c>
      <c r="E209" s="472" t="s">
        <v>14508</v>
      </c>
      <c r="F209" s="473">
        <v>31783</v>
      </c>
      <c r="G209" s="474" t="s">
        <v>1251</v>
      </c>
      <c r="H209" s="475" t="s">
        <v>113</v>
      </c>
      <c r="I209" s="475" t="s">
        <v>13047</v>
      </c>
      <c r="J209" s="475" t="s">
        <v>1276</v>
      </c>
      <c r="K209" s="476" t="s">
        <v>12562</v>
      </c>
      <c r="L209" s="473">
        <v>46183</v>
      </c>
      <c r="M209" s="484">
        <v>46219</v>
      </c>
      <c r="N209" s="475" t="s">
        <v>122</v>
      </c>
      <c r="O209" s="282"/>
      <c r="P209" s="266"/>
      <c r="Q209" s="258"/>
      <c r="R209" s="268" t="s">
        <v>157</v>
      </c>
      <c r="S209" s="265"/>
      <c r="T209" s="506">
        <v>0</v>
      </c>
      <c r="U209" s="269" t="s">
        <v>1256</v>
      </c>
      <c r="V209" s="270">
        <v>1</v>
      </c>
      <c r="W209" s="271" t="s">
        <v>118</v>
      </c>
      <c r="X209" s="272"/>
      <c r="Y209" s="272"/>
      <c r="Z209" s="274" t="s">
        <v>1257</v>
      </c>
      <c r="AA209" s="258" t="b">
        <f>COUNTIF($D$2:$D$3790,D209)&gt;1</f>
        <v>0</v>
      </c>
      <c r="AB209" s="273" t="s">
        <v>14503</v>
      </c>
      <c r="AC209" s="297"/>
      <c r="AD209" s="511" t="s">
        <v>1271</v>
      </c>
      <c r="AE209" s="275" t="s">
        <v>14509</v>
      </c>
      <c r="AF209" s="267" t="str">
        <f t="shared" ca="1" si="19"/>
        <v>39años7meses</v>
      </c>
      <c r="AG209" s="276" t="s">
        <v>14510</v>
      </c>
      <c r="AH209" s="273" t="s">
        <v>14511</v>
      </c>
      <c r="AI209" s="292" t="s">
        <v>1412</v>
      </c>
    </row>
    <row r="210" spans="2:36" ht="17.100000000000001" customHeight="1">
      <c r="B210" s="258" t="str">
        <f t="shared" si="17"/>
        <v>O44225023</v>
      </c>
      <c r="C210" s="257" t="s">
        <v>117</v>
      </c>
      <c r="D210" s="294" t="s">
        <v>18633</v>
      </c>
      <c r="E210" s="472" t="s">
        <v>18634</v>
      </c>
      <c r="F210" s="473">
        <v>30630</v>
      </c>
      <c r="G210" s="474" t="s">
        <v>1251</v>
      </c>
      <c r="H210" s="527" t="s">
        <v>113</v>
      </c>
      <c r="I210" s="596" t="s">
        <v>1339</v>
      </c>
      <c r="J210" s="527" t="s">
        <v>1253</v>
      </c>
      <c r="K210" s="476" t="s">
        <v>12562</v>
      </c>
      <c r="L210" s="473">
        <v>46183</v>
      </c>
      <c r="M210" s="484">
        <v>46219</v>
      </c>
      <c r="N210" s="622" t="s">
        <v>128</v>
      </c>
      <c r="O210" s="476" t="s">
        <v>18652</v>
      </c>
      <c r="P210" s="478" t="s">
        <v>138</v>
      </c>
      <c r="Q210" s="258"/>
      <c r="R210" s="268" t="s">
        <v>117</v>
      </c>
      <c r="S210" s="265"/>
      <c r="T210" s="271">
        <v>0</v>
      </c>
      <c r="U210" s="269" t="s">
        <v>1256</v>
      </c>
      <c r="V210" s="270">
        <v>1</v>
      </c>
      <c r="W210" s="271" t="s">
        <v>118</v>
      </c>
      <c r="X210" s="272"/>
      <c r="Y210" s="272"/>
      <c r="Z210" s="342" t="s">
        <v>1257</v>
      </c>
      <c r="AA210" s="258" t="b">
        <v>0</v>
      </c>
      <c r="AB210" s="273" t="s">
        <v>18914</v>
      </c>
      <c r="AC210" s="297"/>
      <c r="AD210" s="504" t="s">
        <v>1271</v>
      </c>
      <c r="AE210" s="275" t="s">
        <v>19403</v>
      </c>
      <c r="AF210" s="267" t="str">
        <f t="shared" ca="1" si="19"/>
        <v>42años9meses</v>
      </c>
      <c r="AG210" s="276" t="s">
        <v>18661</v>
      </c>
      <c r="AH210" s="273" t="s">
        <v>18662</v>
      </c>
    </row>
    <row r="211" spans="2:36" ht="17.100000000000001" customHeight="1">
      <c r="B211" s="258" t="str">
        <f t="shared" si="17"/>
        <v>O44266987</v>
      </c>
      <c r="C211" s="257" t="s">
        <v>117</v>
      </c>
      <c r="D211" s="486" t="s">
        <v>272</v>
      </c>
      <c r="E211" s="480" t="s">
        <v>273</v>
      </c>
      <c r="F211" s="473">
        <v>31926</v>
      </c>
      <c r="G211" s="481" t="s">
        <v>1291</v>
      </c>
      <c r="H211" s="475" t="s">
        <v>113</v>
      </c>
      <c r="I211" s="479" t="s">
        <v>13122</v>
      </c>
      <c r="J211" s="475" t="s">
        <v>1276</v>
      </c>
      <c r="K211" s="476" t="s">
        <v>8566</v>
      </c>
      <c r="L211" s="477">
        <v>46050</v>
      </c>
      <c r="M211" s="484" t="s">
        <v>1269</v>
      </c>
      <c r="N211" s="479" t="s">
        <v>114</v>
      </c>
      <c r="O211" s="475" t="s">
        <v>274</v>
      </c>
      <c r="P211" s="478" t="s">
        <v>138</v>
      </c>
      <c r="Q211" s="267"/>
      <c r="R211" s="284" t="s">
        <v>157</v>
      </c>
      <c r="S211" s="265"/>
      <c r="T211" s="588">
        <v>0</v>
      </c>
      <c r="U211" s="603" t="s">
        <v>1256</v>
      </c>
      <c r="V211" s="347">
        <v>1</v>
      </c>
      <c r="W211" s="271" t="s">
        <v>118</v>
      </c>
      <c r="X211" s="272"/>
      <c r="Y211" s="273"/>
      <c r="Z211" s="274" t="s">
        <v>1257</v>
      </c>
      <c r="AA211" s="258" t="b">
        <f>COUNTIF($D$2:$D$3790,D211)&gt;1</f>
        <v>0</v>
      </c>
      <c r="AB211" s="258" t="s">
        <v>8983</v>
      </c>
      <c r="AC211" s="297"/>
      <c r="AD211" s="511" t="s">
        <v>1259</v>
      </c>
      <c r="AE211" s="281" t="s">
        <v>8984</v>
      </c>
      <c r="AF211" s="267" t="str">
        <f t="shared" ca="1" si="19"/>
        <v>39años2meses</v>
      </c>
      <c r="AG211" s="294" t="s">
        <v>17228</v>
      </c>
      <c r="AH211" s="258" t="s">
        <v>17229</v>
      </c>
    </row>
    <row r="212" spans="2:36" ht="17.100000000000001" customHeight="1">
      <c r="B212" s="258" t="str">
        <f t="shared" si="17"/>
        <v>O44306186</v>
      </c>
      <c r="C212" s="257" t="s">
        <v>117</v>
      </c>
      <c r="D212" s="294" t="s">
        <v>17789</v>
      </c>
      <c r="E212" s="472" t="s">
        <v>17790</v>
      </c>
      <c r="F212" s="473">
        <v>31844</v>
      </c>
      <c r="G212" s="474" t="s">
        <v>1251</v>
      </c>
      <c r="H212" s="475" t="s">
        <v>125</v>
      </c>
      <c r="I212" s="475" t="s">
        <v>13485</v>
      </c>
      <c r="J212" s="475" t="s">
        <v>1253</v>
      </c>
      <c r="K212" s="476" t="s">
        <v>8566</v>
      </c>
      <c r="L212" s="477">
        <v>46077</v>
      </c>
      <c r="M212" s="477" t="s">
        <v>1269</v>
      </c>
      <c r="N212" s="622" t="s">
        <v>114</v>
      </c>
      <c r="O212" s="476" t="s">
        <v>17793</v>
      </c>
      <c r="P212" s="478" t="s">
        <v>138</v>
      </c>
      <c r="Q212" s="258"/>
      <c r="R212" s="268" t="s">
        <v>1256</v>
      </c>
      <c r="S212" s="265"/>
      <c r="T212" s="271">
        <v>0</v>
      </c>
      <c r="U212" s="269" t="s">
        <v>1256</v>
      </c>
      <c r="V212" s="270">
        <v>1</v>
      </c>
      <c r="W212" s="271" t="s">
        <v>118</v>
      </c>
      <c r="X212" s="272"/>
      <c r="Y212" s="272"/>
      <c r="Z212" s="342" t="s">
        <v>1257</v>
      </c>
      <c r="AA212" s="258" t="b">
        <v>0</v>
      </c>
      <c r="AB212" s="273" t="s">
        <v>17922</v>
      </c>
      <c r="AC212" s="297"/>
      <c r="AD212" s="511" t="s">
        <v>1259</v>
      </c>
      <c r="AE212" s="275" t="s">
        <v>17799</v>
      </c>
      <c r="AF212" s="267" t="str">
        <f t="shared" ca="1" si="19"/>
        <v>39años5meses</v>
      </c>
      <c r="AG212" s="276" t="s">
        <v>17795</v>
      </c>
      <c r="AH212" s="273" t="s">
        <v>17796</v>
      </c>
    </row>
    <row r="213" spans="2:36" ht="17.100000000000001" customHeight="1">
      <c r="B213" s="258" t="str">
        <f t="shared" si="17"/>
        <v>O44327901</v>
      </c>
      <c r="C213" s="282">
        <v>1</v>
      </c>
      <c r="D213" s="294" t="s">
        <v>19067</v>
      </c>
      <c r="E213" s="472" t="s">
        <v>19068</v>
      </c>
      <c r="F213" s="473">
        <v>31690</v>
      </c>
      <c r="G213" s="474" t="s">
        <v>1996</v>
      </c>
      <c r="H213" s="475" t="s">
        <v>113</v>
      </c>
      <c r="I213" s="475" t="s">
        <v>13122</v>
      </c>
      <c r="J213" s="475" t="s">
        <v>1253</v>
      </c>
      <c r="K213" s="476" t="s">
        <v>8566</v>
      </c>
      <c r="L213" s="477">
        <v>46148</v>
      </c>
      <c r="M213" s="477" t="s">
        <v>1269</v>
      </c>
      <c r="N213" s="475" t="s">
        <v>114</v>
      </c>
      <c r="O213" s="476" t="s">
        <v>19070</v>
      </c>
      <c r="P213" s="478" t="s">
        <v>138</v>
      </c>
      <c r="Q213" s="258"/>
      <c r="R213" s="268" t="s">
        <v>1256</v>
      </c>
      <c r="S213" s="265"/>
      <c r="T213" s="271">
        <v>0</v>
      </c>
      <c r="U213" s="269" t="s">
        <v>1256</v>
      </c>
      <c r="V213" s="270">
        <v>1</v>
      </c>
      <c r="W213" s="271" t="s">
        <v>118</v>
      </c>
      <c r="X213" s="272"/>
      <c r="Y213" s="272"/>
      <c r="Z213" s="342" t="s">
        <v>1257</v>
      </c>
      <c r="AA213" s="258" t="b">
        <v>0</v>
      </c>
      <c r="AB213" s="273"/>
      <c r="AC213" s="297"/>
      <c r="AD213" s="511" t="s">
        <v>1259</v>
      </c>
      <c r="AE213" s="275" t="s">
        <v>19075</v>
      </c>
      <c r="AF213" s="267" t="str">
        <f t="shared" ca="1" si="19"/>
        <v>39años10meses</v>
      </c>
      <c r="AG213" s="276" t="s">
        <v>19073</v>
      </c>
      <c r="AH213" s="442" t="s">
        <v>19136</v>
      </c>
    </row>
    <row r="214" spans="2:36" ht="17.100000000000001" customHeight="1">
      <c r="B214" s="273" t="str">
        <f t="shared" si="17"/>
        <v>P44364059</v>
      </c>
      <c r="C214" s="257" t="s">
        <v>117</v>
      </c>
      <c r="D214" s="486" t="s">
        <v>15242</v>
      </c>
      <c r="E214" s="472" t="s">
        <v>15243</v>
      </c>
      <c r="F214" s="473">
        <v>31845</v>
      </c>
      <c r="G214" s="474" t="s">
        <v>1251</v>
      </c>
      <c r="H214" s="475" t="s">
        <v>137</v>
      </c>
      <c r="I214" s="475" t="s">
        <v>1252</v>
      </c>
      <c r="J214" s="475" t="s">
        <v>1253</v>
      </c>
      <c r="K214" s="476" t="s">
        <v>8566</v>
      </c>
      <c r="L214" s="477">
        <v>46189</v>
      </c>
      <c r="M214" s="477" t="s">
        <v>1269</v>
      </c>
      <c r="N214" s="622" t="s">
        <v>174</v>
      </c>
      <c r="O214" s="476" t="s">
        <v>15244</v>
      </c>
      <c r="P214" s="478" t="s">
        <v>138</v>
      </c>
      <c r="Q214" s="258"/>
      <c r="R214" s="471" t="s">
        <v>1256</v>
      </c>
      <c r="S214" s="265"/>
      <c r="T214" s="271">
        <v>0</v>
      </c>
      <c r="U214" s="269" t="s">
        <v>1256</v>
      </c>
      <c r="V214" s="270">
        <v>1</v>
      </c>
      <c r="W214" s="271" t="s">
        <v>118</v>
      </c>
      <c r="X214" s="272"/>
      <c r="Y214" s="272"/>
      <c r="Z214" s="342" t="s">
        <v>1257</v>
      </c>
      <c r="AA214" s="258" t="b">
        <f>COUNTIF($D$2:$D$3790,D214)&gt;1</f>
        <v>0</v>
      </c>
      <c r="AB214" s="273" t="s">
        <v>15245</v>
      </c>
      <c r="AC214" s="273"/>
      <c r="AD214" s="400" t="s">
        <v>1271</v>
      </c>
      <c r="AE214" s="275" t="s">
        <v>15246</v>
      </c>
      <c r="AF214" s="267" t="str">
        <f t="shared" ca="1" si="19"/>
        <v>39años5meses</v>
      </c>
      <c r="AG214" s="276" t="s">
        <v>15247</v>
      </c>
      <c r="AH214" s="442" t="s">
        <v>15248</v>
      </c>
    </row>
    <row r="215" spans="2:36" ht="17.100000000000001" customHeight="1">
      <c r="B215" s="258" t="str">
        <f t="shared" si="17"/>
        <v>O44395190</v>
      </c>
      <c r="C215" s="257" t="s">
        <v>117</v>
      </c>
      <c r="D215" s="486" t="s">
        <v>15141</v>
      </c>
      <c r="E215" s="472" t="s">
        <v>15142</v>
      </c>
      <c r="F215" s="473">
        <v>31918</v>
      </c>
      <c r="G215" s="474" t="s">
        <v>1251</v>
      </c>
      <c r="H215" s="475" t="s">
        <v>113</v>
      </c>
      <c r="I215" s="475" t="s">
        <v>1339</v>
      </c>
      <c r="J215" s="475" t="s">
        <v>1253</v>
      </c>
      <c r="K215" s="476" t="s">
        <v>12562</v>
      </c>
      <c r="L215" s="473">
        <v>46183</v>
      </c>
      <c r="M215" s="484">
        <v>46219</v>
      </c>
      <c r="N215" s="475" t="s">
        <v>128</v>
      </c>
      <c r="O215" s="476" t="s">
        <v>15143</v>
      </c>
      <c r="P215" s="478" t="s">
        <v>138</v>
      </c>
      <c r="Q215" s="258"/>
      <c r="R215" s="268" t="s">
        <v>157</v>
      </c>
      <c r="S215" s="265"/>
      <c r="T215" s="271">
        <v>0</v>
      </c>
      <c r="U215" s="269" t="s">
        <v>1256</v>
      </c>
      <c r="V215" s="270">
        <v>1</v>
      </c>
      <c r="W215" s="271" t="s">
        <v>118</v>
      </c>
      <c r="X215" s="272"/>
      <c r="Y215" s="272"/>
      <c r="Z215" s="342" t="s">
        <v>1257</v>
      </c>
      <c r="AA215" s="273" t="b">
        <f>COUNTIF($D$2:$D$3790,D215)&gt;1</f>
        <v>0</v>
      </c>
      <c r="AB215" s="273" t="s">
        <v>15144</v>
      </c>
      <c r="AC215" s="297"/>
      <c r="AD215" s="511" t="s">
        <v>1259</v>
      </c>
      <c r="AE215" s="275" t="s">
        <v>15145</v>
      </c>
      <c r="AF215" s="267" t="str">
        <f t="shared" ca="1" si="19"/>
        <v>39años3meses</v>
      </c>
      <c r="AG215" s="276">
        <v>995978902</v>
      </c>
      <c r="AH215" s="273" t="s">
        <v>15140</v>
      </c>
    </row>
    <row r="216" spans="2:36" ht="17.100000000000001" customHeight="1">
      <c r="B216" s="258" t="str">
        <f t="shared" si="17"/>
        <v>P44423592</v>
      </c>
      <c r="C216" s="257" t="s">
        <v>117</v>
      </c>
      <c r="D216" s="294" t="s">
        <v>16953</v>
      </c>
      <c r="E216" s="472" t="s">
        <v>16954</v>
      </c>
      <c r="F216" s="473">
        <v>31738</v>
      </c>
      <c r="G216" s="474" t="s">
        <v>1251</v>
      </c>
      <c r="H216" s="475" t="s">
        <v>137</v>
      </c>
      <c r="I216" s="475" t="s">
        <v>1252</v>
      </c>
      <c r="J216" s="475" t="s">
        <v>1253</v>
      </c>
      <c r="K216" s="476" t="s">
        <v>8566</v>
      </c>
      <c r="L216" s="477">
        <v>46042</v>
      </c>
      <c r="M216" s="477">
        <v>46214</v>
      </c>
      <c r="N216" s="475" t="s">
        <v>128</v>
      </c>
      <c r="O216" s="476" t="s">
        <v>17136</v>
      </c>
      <c r="P216" s="478" t="s">
        <v>138</v>
      </c>
      <c r="Q216" s="258"/>
      <c r="R216" s="471" t="s">
        <v>1256</v>
      </c>
      <c r="S216" s="265"/>
      <c r="T216" s="271">
        <v>0</v>
      </c>
      <c r="U216" s="269" t="s">
        <v>1256</v>
      </c>
      <c r="V216" s="270">
        <v>1</v>
      </c>
      <c r="W216" s="271" t="s">
        <v>118</v>
      </c>
      <c r="X216" s="272"/>
      <c r="Y216" s="272"/>
      <c r="Z216" s="342" t="s">
        <v>1257</v>
      </c>
      <c r="AA216" s="258" t="b">
        <v>0</v>
      </c>
      <c r="AB216" s="273" t="s">
        <v>17155</v>
      </c>
      <c r="AC216" s="297"/>
      <c r="AD216" s="511" t="s">
        <v>1271</v>
      </c>
      <c r="AE216" s="275" t="s">
        <v>17152</v>
      </c>
      <c r="AF216" s="267" t="str">
        <f t="shared" ca="1" si="19"/>
        <v>39años8meses</v>
      </c>
      <c r="AG216" s="276" t="s">
        <v>17150</v>
      </c>
      <c r="AH216" s="273" t="s">
        <v>17151</v>
      </c>
    </row>
    <row r="217" spans="2:36" ht="17.100000000000001" customHeight="1">
      <c r="B217" s="258" t="str">
        <f t="shared" si="17"/>
        <v>O44431621</v>
      </c>
      <c r="C217" s="257" t="s">
        <v>117</v>
      </c>
      <c r="D217" s="486" t="s">
        <v>14608</v>
      </c>
      <c r="E217" s="472" t="s">
        <v>14609</v>
      </c>
      <c r="F217" s="473">
        <v>31253</v>
      </c>
      <c r="G217" s="474" t="s">
        <v>1251</v>
      </c>
      <c r="H217" s="475" t="s">
        <v>125</v>
      </c>
      <c r="I217" s="475" t="s">
        <v>13485</v>
      </c>
      <c r="J217" s="475" t="s">
        <v>1253</v>
      </c>
      <c r="K217" s="476" t="s">
        <v>12562</v>
      </c>
      <c r="L217" s="473">
        <v>46183</v>
      </c>
      <c r="M217" s="484">
        <v>46219</v>
      </c>
      <c r="N217" s="622" t="s">
        <v>128</v>
      </c>
      <c r="O217" s="476" t="s">
        <v>14610</v>
      </c>
      <c r="P217" s="478" t="s">
        <v>138</v>
      </c>
      <c r="Q217" s="273"/>
      <c r="R217" s="471" t="s">
        <v>597</v>
      </c>
      <c r="S217" s="265"/>
      <c r="T217" s="265">
        <v>0</v>
      </c>
      <c r="U217" s="269" t="s">
        <v>1256</v>
      </c>
      <c r="V217" s="270">
        <v>1</v>
      </c>
      <c r="W217" s="271" t="s">
        <v>118</v>
      </c>
      <c r="X217" s="272"/>
      <c r="Y217" s="272"/>
      <c r="Z217" s="342" t="s">
        <v>1257</v>
      </c>
      <c r="AA217" s="258" t="b">
        <f>COUNTIF($D$2:$D$3790,D217)&gt;1</f>
        <v>0</v>
      </c>
      <c r="AB217" s="273" t="s">
        <v>14611</v>
      </c>
      <c r="AC217" s="297"/>
      <c r="AD217" s="511" t="s">
        <v>1259</v>
      </c>
      <c r="AE217" s="275" t="s">
        <v>14612</v>
      </c>
      <c r="AF217" s="267" t="str">
        <f t="shared" ca="1" si="19"/>
        <v>41años0meses</v>
      </c>
      <c r="AG217" s="276" t="s">
        <v>14613</v>
      </c>
      <c r="AH217" s="273" t="s">
        <v>14614</v>
      </c>
    </row>
    <row r="218" spans="2:36" ht="17.100000000000001" customHeight="1">
      <c r="B218" s="258" t="str">
        <f t="shared" si="17"/>
        <v>R44437673</v>
      </c>
      <c r="C218" s="257" t="s">
        <v>117</v>
      </c>
      <c r="D218" s="486" t="s">
        <v>12789</v>
      </c>
      <c r="E218" s="472" t="s">
        <v>12790</v>
      </c>
      <c r="F218" s="259">
        <v>29989</v>
      </c>
      <c r="G218" s="283" t="s">
        <v>8311</v>
      </c>
      <c r="H218" s="261" t="s">
        <v>4426</v>
      </c>
      <c r="I218" s="261" t="s">
        <v>8360</v>
      </c>
      <c r="J218" s="261" t="s">
        <v>9469</v>
      </c>
      <c r="K218" s="282" t="s">
        <v>12562</v>
      </c>
      <c r="L218" s="264">
        <v>45772</v>
      </c>
      <c r="M218" s="287">
        <v>46172</v>
      </c>
      <c r="N218" s="551" t="s">
        <v>122</v>
      </c>
      <c r="O218" s="305"/>
      <c r="P218" s="266"/>
      <c r="Q218" s="273"/>
      <c r="R218" s="268" t="s">
        <v>157</v>
      </c>
      <c r="S218" s="265"/>
      <c r="T218" s="265">
        <v>0</v>
      </c>
      <c r="U218" s="269" t="s">
        <v>1256</v>
      </c>
      <c r="V218" s="270">
        <v>0</v>
      </c>
      <c r="W218" s="271" t="s">
        <v>118</v>
      </c>
      <c r="X218" s="272">
        <v>5000</v>
      </c>
      <c r="Y218" s="272"/>
      <c r="Z218" s="274" t="s">
        <v>1257</v>
      </c>
      <c r="AA218" s="258" t="b">
        <f>COUNTIF($D$2:$D$3790,D218)&gt;1</f>
        <v>0</v>
      </c>
      <c r="AB218" s="273" t="s">
        <v>12791</v>
      </c>
      <c r="AC218" s="297"/>
      <c r="AD218" s="400" t="s">
        <v>1271</v>
      </c>
      <c r="AE218" s="275" t="s">
        <v>12792</v>
      </c>
      <c r="AF218" s="267" t="str">
        <f t="shared" ca="1" si="19"/>
        <v>44años6meses</v>
      </c>
      <c r="AG218" s="276" t="s">
        <v>12793</v>
      </c>
      <c r="AH218" s="399" t="s">
        <v>12794</v>
      </c>
    </row>
    <row r="219" spans="2:36" ht="17.100000000000001" customHeight="1">
      <c r="B219" s="258" t="str">
        <f t="shared" si="17"/>
        <v>O44469553</v>
      </c>
      <c r="C219" s="257" t="s">
        <v>117</v>
      </c>
      <c r="D219" s="486" t="s">
        <v>14872</v>
      </c>
      <c r="E219" s="472" t="s">
        <v>14873</v>
      </c>
      <c r="F219" s="473">
        <v>32027</v>
      </c>
      <c r="G219" s="481" t="s">
        <v>1996</v>
      </c>
      <c r="H219" s="475" t="s">
        <v>113</v>
      </c>
      <c r="I219" s="479" t="s">
        <v>5699</v>
      </c>
      <c r="J219" s="475" t="s">
        <v>1276</v>
      </c>
      <c r="K219" s="476" t="s">
        <v>12562</v>
      </c>
      <c r="L219" s="473">
        <v>46183</v>
      </c>
      <c r="M219" s="484">
        <v>46219</v>
      </c>
      <c r="N219" s="595" t="s">
        <v>122</v>
      </c>
      <c r="O219" s="261"/>
      <c r="P219" s="266"/>
      <c r="Q219" s="258"/>
      <c r="R219" s="268" t="s">
        <v>157</v>
      </c>
      <c r="S219" s="265"/>
      <c r="T219" s="265">
        <v>0</v>
      </c>
      <c r="U219" s="269" t="s">
        <v>1256</v>
      </c>
      <c r="V219" s="270">
        <v>1</v>
      </c>
      <c r="W219" s="271" t="s">
        <v>118</v>
      </c>
      <c r="X219" s="272"/>
      <c r="Y219" s="273"/>
      <c r="Z219" s="274" t="s">
        <v>1257</v>
      </c>
      <c r="AA219" s="258" t="b">
        <f>COUNTIF($D$2:$D$3790,D219)&gt;1</f>
        <v>0</v>
      </c>
      <c r="AB219" s="273" t="s">
        <v>14874</v>
      </c>
      <c r="AC219" s="297"/>
      <c r="AD219" s="400" t="s">
        <v>1259</v>
      </c>
      <c r="AE219" s="275" t="s">
        <v>14875</v>
      </c>
      <c r="AF219" s="267" t="str">
        <f t="shared" ca="1" si="19"/>
        <v>38años11meses</v>
      </c>
      <c r="AG219" s="276" t="s">
        <v>14876</v>
      </c>
      <c r="AH219" s="273" t="s">
        <v>14877</v>
      </c>
      <c r="AJ219" s="554" t="str">
        <f ca="1">IF($D219&lt;&gt;"",DATEDIF(L219,TODAY(),"y")&amp;"años"&amp;DATEDIF(L219,TODAY(),"ym")&amp;"meses"&amp;DATEDIF(L219,TODAY(),"md")&amp;"dias","")</f>
        <v>0años2meses11dias</v>
      </c>
    </row>
    <row r="220" spans="2:36" ht="17.100000000000001" customHeight="1">
      <c r="B220" s="273" t="str">
        <f t="shared" si="17"/>
        <v>P44480190</v>
      </c>
      <c r="C220" s="257" t="s">
        <v>117</v>
      </c>
      <c r="D220" s="486" t="s">
        <v>16472</v>
      </c>
      <c r="E220" s="258" t="s">
        <v>16473</v>
      </c>
      <c r="F220" s="259">
        <v>32019</v>
      </c>
      <c r="G220" s="283" t="s">
        <v>1251</v>
      </c>
      <c r="H220" s="261" t="s">
        <v>137</v>
      </c>
      <c r="I220" s="261" t="s">
        <v>1252</v>
      </c>
      <c r="J220" s="261" t="s">
        <v>1276</v>
      </c>
      <c r="K220" s="282" t="s">
        <v>1254</v>
      </c>
      <c r="L220" s="264">
        <v>46086</v>
      </c>
      <c r="M220" s="264">
        <v>46179</v>
      </c>
      <c r="N220" s="261" t="s">
        <v>114</v>
      </c>
      <c r="O220" s="282" t="s">
        <v>16474</v>
      </c>
      <c r="P220" s="266" t="s">
        <v>138</v>
      </c>
      <c r="Q220" s="258"/>
      <c r="R220" s="268" t="s">
        <v>157</v>
      </c>
      <c r="S220" s="265"/>
      <c r="T220" s="271">
        <v>0</v>
      </c>
      <c r="U220" s="269" t="s">
        <v>1256</v>
      </c>
      <c r="V220" s="270">
        <v>1</v>
      </c>
      <c r="W220" s="271" t="s">
        <v>118</v>
      </c>
      <c r="X220" s="272"/>
      <c r="Y220" s="272"/>
      <c r="Z220" s="342" t="s">
        <v>1257</v>
      </c>
      <c r="AA220" s="258" t="b">
        <f>COUNTIF($D$2:$D$3790,D220)&gt;1</f>
        <v>0</v>
      </c>
      <c r="AB220" s="273" t="s">
        <v>16475</v>
      </c>
      <c r="AC220" s="297"/>
      <c r="AD220" s="511" t="s">
        <v>1259</v>
      </c>
      <c r="AE220" s="304" t="s">
        <v>16476</v>
      </c>
      <c r="AF220" s="267" t="str">
        <f t="shared" ca="1" si="19"/>
        <v>38años11meses</v>
      </c>
      <c r="AG220" s="276" t="s">
        <v>16477</v>
      </c>
      <c r="AH220" s="442" t="s">
        <v>16478</v>
      </c>
    </row>
    <row r="221" spans="2:36" ht="17.100000000000001" customHeight="1">
      <c r="B221" s="258" t="str">
        <f t="shared" si="17"/>
        <v>O44493248</v>
      </c>
      <c r="C221" s="257" t="s">
        <v>117</v>
      </c>
      <c r="D221" s="294" t="s">
        <v>18134</v>
      </c>
      <c r="E221" s="472" t="s">
        <v>18135</v>
      </c>
      <c r="F221" s="473">
        <v>31163</v>
      </c>
      <c r="G221" s="474" t="s">
        <v>1251</v>
      </c>
      <c r="H221" s="475" t="s">
        <v>125</v>
      </c>
      <c r="I221" s="475" t="s">
        <v>5699</v>
      </c>
      <c r="J221" s="475" t="s">
        <v>1276</v>
      </c>
      <c r="K221" s="476" t="s">
        <v>12562</v>
      </c>
      <c r="L221" s="473">
        <v>46183</v>
      </c>
      <c r="M221" s="484">
        <v>46219</v>
      </c>
      <c r="N221" s="475" t="s">
        <v>128</v>
      </c>
      <c r="O221" s="476" t="s">
        <v>18149</v>
      </c>
      <c r="P221" s="478" t="s">
        <v>138</v>
      </c>
      <c r="Q221" s="258"/>
      <c r="R221" s="471" t="s">
        <v>1256</v>
      </c>
      <c r="S221" s="265"/>
      <c r="T221" s="271">
        <v>0</v>
      </c>
      <c r="U221" s="269" t="s">
        <v>1256</v>
      </c>
      <c r="V221" s="270">
        <v>1</v>
      </c>
      <c r="W221" s="271" t="s">
        <v>118</v>
      </c>
      <c r="X221" s="272"/>
      <c r="Y221" s="662"/>
      <c r="Z221" s="342" t="s">
        <v>1257</v>
      </c>
      <c r="AA221" s="258" t="b">
        <v>0</v>
      </c>
      <c r="AB221" s="273" t="s">
        <v>18841</v>
      </c>
      <c r="AC221" s="297"/>
      <c r="AD221" s="511" t="s">
        <v>1259</v>
      </c>
      <c r="AE221" s="275" t="s">
        <v>18194</v>
      </c>
      <c r="AF221" s="267" t="str">
        <f t="shared" ca="1" si="19"/>
        <v>41años3meses</v>
      </c>
      <c r="AG221" s="276" t="s">
        <v>18179</v>
      </c>
      <c r="AH221" s="273" t="s">
        <v>18180</v>
      </c>
    </row>
    <row r="222" spans="2:36" ht="17.100000000000001" customHeight="1">
      <c r="B222" s="301" t="str">
        <f t="shared" si="17"/>
        <v>O44512984</v>
      </c>
      <c r="C222" s="257" t="s">
        <v>117</v>
      </c>
      <c r="D222" s="294" t="s">
        <v>18645</v>
      </c>
      <c r="E222" s="472" t="s">
        <v>18646</v>
      </c>
      <c r="F222" s="473">
        <v>31907</v>
      </c>
      <c r="G222" s="474" t="s">
        <v>1251</v>
      </c>
      <c r="H222" s="527" t="s">
        <v>113</v>
      </c>
      <c r="I222" s="596" t="s">
        <v>1339</v>
      </c>
      <c r="J222" s="527" t="s">
        <v>1253</v>
      </c>
      <c r="K222" s="476" t="s">
        <v>12562</v>
      </c>
      <c r="L222" s="477">
        <v>46189</v>
      </c>
      <c r="M222" s="477">
        <v>46219</v>
      </c>
      <c r="N222" s="475" t="s">
        <v>128</v>
      </c>
      <c r="O222" s="476" t="s">
        <v>18658</v>
      </c>
      <c r="P222" s="478" t="s">
        <v>138</v>
      </c>
      <c r="Q222" s="258"/>
      <c r="R222" s="471" t="s">
        <v>117</v>
      </c>
      <c r="S222" s="265"/>
      <c r="T222" s="271">
        <v>0</v>
      </c>
      <c r="U222" s="269" t="s">
        <v>1256</v>
      </c>
      <c r="V222" s="270">
        <v>1</v>
      </c>
      <c r="W222" s="271" t="s">
        <v>118</v>
      </c>
      <c r="X222" s="272"/>
      <c r="Y222" s="272"/>
      <c r="Z222" s="342" t="s">
        <v>1257</v>
      </c>
      <c r="AA222" s="258" t="b">
        <v>0</v>
      </c>
      <c r="AB222" s="273" t="s">
        <v>18920</v>
      </c>
      <c r="AC222" s="297"/>
      <c r="AD222" s="511" t="s">
        <v>1259</v>
      </c>
      <c r="AE222" s="275" t="s">
        <v>18684</v>
      </c>
      <c r="AF222" s="267" t="str">
        <f t="shared" ca="1" si="19"/>
        <v>39años3meses</v>
      </c>
      <c r="AG222" s="276" t="s">
        <v>18673</v>
      </c>
      <c r="AH222" s="273" t="s">
        <v>18674</v>
      </c>
    </row>
    <row r="223" spans="2:36" ht="17.100000000000001" customHeight="1">
      <c r="B223" s="301" t="str">
        <f t="shared" si="17"/>
        <v>O44546422</v>
      </c>
      <c r="C223" s="257" t="s">
        <v>117</v>
      </c>
      <c r="D223" s="486" t="s">
        <v>16779</v>
      </c>
      <c r="E223" s="472" t="s">
        <v>16780</v>
      </c>
      <c r="F223" s="473">
        <v>31985</v>
      </c>
      <c r="G223" s="474" t="s">
        <v>1251</v>
      </c>
      <c r="H223" s="475" t="s">
        <v>113</v>
      </c>
      <c r="I223" s="475" t="s">
        <v>13122</v>
      </c>
      <c r="J223" s="475" t="s">
        <v>1276</v>
      </c>
      <c r="K223" s="476" t="s">
        <v>12562</v>
      </c>
      <c r="L223" s="477">
        <v>46209</v>
      </c>
      <c r="M223" s="477">
        <v>46219</v>
      </c>
      <c r="N223" s="622" t="s">
        <v>128</v>
      </c>
      <c r="O223" s="476" t="s">
        <v>16781</v>
      </c>
      <c r="P223" s="478" t="s">
        <v>138</v>
      </c>
      <c r="Q223" s="258"/>
      <c r="R223" s="268" t="s">
        <v>157</v>
      </c>
      <c r="S223" s="265"/>
      <c r="T223" s="271">
        <v>0</v>
      </c>
      <c r="U223" s="269" t="s">
        <v>1256</v>
      </c>
      <c r="V223" s="270">
        <v>1</v>
      </c>
      <c r="W223" s="271" t="s">
        <v>118</v>
      </c>
      <c r="X223" s="272"/>
      <c r="Y223" s="272"/>
      <c r="Z223" s="342" t="s">
        <v>1257</v>
      </c>
      <c r="AA223" s="258" t="b">
        <v>0</v>
      </c>
      <c r="AB223" s="273" t="s">
        <v>16782</v>
      </c>
      <c r="AC223" s="297"/>
      <c r="AD223" s="400" t="s">
        <v>1271</v>
      </c>
      <c r="AE223" s="275" t="s">
        <v>16783</v>
      </c>
      <c r="AF223" s="267" t="str">
        <f t="shared" ca="1" si="19"/>
        <v>39años0meses</v>
      </c>
      <c r="AG223" s="276" t="s">
        <v>16784</v>
      </c>
      <c r="AH223" s="325" t="s">
        <v>16785</v>
      </c>
    </row>
    <row r="224" spans="2:36" ht="17.100000000000001" customHeight="1">
      <c r="B224" s="258" t="str">
        <f t="shared" si="17"/>
        <v>P44569502</v>
      </c>
      <c r="C224" s="282">
        <v>1</v>
      </c>
      <c r="D224" s="486" t="s">
        <v>16237</v>
      </c>
      <c r="E224" s="472" t="s">
        <v>16238</v>
      </c>
      <c r="F224" s="473">
        <v>31815</v>
      </c>
      <c r="G224" s="472" t="s">
        <v>1251</v>
      </c>
      <c r="H224" s="479" t="s">
        <v>137</v>
      </c>
      <c r="I224" s="475" t="s">
        <v>1252</v>
      </c>
      <c r="J224" s="475" t="s">
        <v>1253</v>
      </c>
      <c r="K224" s="476" t="s">
        <v>12562</v>
      </c>
      <c r="L224" s="473">
        <v>46183</v>
      </c>
      <c r="M224" s="484">
        <v>46219</v>
      </c>
      <c r="N224" s="622" t="s">
        <v>174</v>
      </c>
      <c r="O224" s="476" t="s">
        <v>16239</v>
      </c>
      <c r="P224" s="478" t="s">
        <v>138</v>
      </c>
      <c r="Q224" s="273"/>
      <c r="R224" s="471" t="s">
        <v>117</v>
      </c>
      <c r="S224" s="265"/>
      <c r="T224" s="271">
        <v>0</v>
      </c>
      <c r="U224" s="269" t="s">
        <v>1256</v>
      </c>
      <c r="V224" s="270">
        <v>1</v>
      </c>
      <c r="W224" s="271" t="s">
        <v>118</v>
      </c>
      <c r="X224" s="272"/>
      <c r="Y224" s="272"/>
      <c r="Z224" s="342" t="s">
        <v>1257</v>
      </c>
      <c r="AA224" s="258" t="b">
        <f>COUNTIF($D$2:$D$3790,D224)&gt;1</f>
        <v>0</v>
      </c>
      <c r="AB224" s="273" t="s">
        <v>16240</v>
      </c>
      <c r="AC224" s="297"/>
      <c r="AD224" s="511" t="s">
        <v>1259</v>
      </c>
      <c r="AE224" s="275" t="s">
        <v>16241</v>
      </c>
      <c r="AF224" s="267" t="str">
        <f t="shared" ca="1" si="19"/>
        <v>39años6meses</v>
      </c>
      <c r="AG224" s="276" t="s">
        <v>16242</v>
      </c>
      <c r="AH224" s="273" t="s">
        <v>16243</v>
      </c>
      <c r="AJ224" s="258"/>
    </row>
    <row r="225" spans="2:36" ht="17.100000000000001" customHeight="1">
      <c r="B225" s="258" t="str">
        <f t="shared" si="17"/>
        <v>O44613837</v>
      </c>
      <c r="C225" s="258" t="s">
        <v>117</v>
      </c>
      <c r="D225" s="486" t="s">
        <v>14361</v>
      </c>
      <c r="E225" s="480" t="s">
        <v>14362</v>
      </c>
      <c r="F225" s="473">
        <v>32079</v>
      </c>
      <c r="G225" s="481" t="s">
        <v>1251</v>
      </c>
      <c r="H225" s="475" t="s">
        <v>113</v>
      </c>
      <c r="I225" s="479" t="s">
        <v>13122</v>
      </c>
      <c r="J225" s="475" t="s">
        <v>1276</v>
      </c>
      <c r="K225" s="479" t="s">
        <v>8566</v>
      </c>
      <c r="L225" s="473">
        <v>46099</v>
      </c>
      <c r="M225" s="488" t="s">
        <v>1269</v>
      </c>
      <c r="N225" s="595" t="s">
        <v>174</v>
      </c>
      <c r="O225" s="475" t="s">
        <v>14363</v>
      </c>
      <c r="P225" s="478" t="s">
        <v>138</v>
      </c>
      <c r="Q225" s="267"/>
      <c r="R225" s="284" t="s">
        <v>157</v>
      </c>
      <c r="S225" s="265"/>
      <c r="T225" s="506">
        <v>0</v>
      </c>
      <c r="U225" s="269" t="s">
        <v>1256</v>
      </c>
      <c r="V225" s="270">
        <v>1</v>
      </c>
      <c r="W225" s="271" t="s">
        <v>118</v>
      </c>
      <c r="X225" s="272"/>
      <c r="Y225" s="273"/>
      <c r="Z225" s="274" t="s">
        <v>1257</v>
      </c>
      <c r="AA225" s="258" t="b">
        <f>COUNTIF($D$2:$D$3790,D225)&gt;1</f>
        <v>0</v>
      </c>
      <c r="AB225" s="258" t="s">
        <v>14364</v>
      </c>
      <c r="AC225" s="297"/>
      <c r="AD225" s="511" t="s">
        <v>1259</v>
      </c>
      <c r="AE225" s="275" t="s">
        <v>14365</v>
      </c>
      <c r="AF225" s="267" t="str">
        <f t="shared" ca="1" si="19"/>
        <v>38años9meses</v>
      </c>
      <c r="AG225" s="276">
        <v>990876394</v>
      </c>
      <c r="AH225" s="273" t="s">
        <v>14366</v>
      </c>
    </row>
    <row r="226" spans="2:36" ht="17.100000000000001" customHeight="1">
      <c r="B226" s="258" t="str">
        <f t="shared" si="17"/>
        <v>O44620701</v>
      </c>
      <c r="C226" s="263">
        <v>1</v>
      </c>
      <c r="D226" s="486" t="s">
        <v>16188</v>
      </c>
      <c r="E226" s="472" t="s">
        <v>16189</v>
      </c>
      <c r="F226" s="473">
        <v>32084</v>
      </c>
      <c r="G226" s="474" t="s">
        <v>1251</v>
      </c>
      <c r="H226" s="475" t="s">
        <v>125</v>
      </c>
      <c r="I226" s="475" t="s">
        <v>5699</v>
      </c>
      <c r="J226" s="527" t="s">
        <v>1253</v>
      </c>
      <c r="K226" s="476" t="s">
        <v>12562</v>
      </c>
      <c r="L226" s="473">
        <v>46183</v>
      </c>
      <c r="M226" s="484">
        <v>46219</v>
      </c>
      <c r="N226" s="475" t="s">
        <v>122</v>
      </c>
      <c r="O226" s="282"/>
      <c r="P226" s="266"/>
      <c r="Q226" s="258"/>
      <c r="R226" s="471" t="s">
        <v>1256</v>
      </c>
      <c r="S226" s="265"/>
      <c r="T226" s="271">
        <v>0</v>
      </c>
      <c r="U226" s="269" t="s">
        <v>1256</v>
      </c>
      <c r="V226" s="270">
        <v>1</v>
      </c>
      <c r="W226" s="524" t="s">
        <v>118</v>
      </c>
      <c r="X226" s="279"/>
      <c r="Y226" s="279"/>
      <c r="Z226" s="525" t="s">
        <v>1257</v>
      </c>
      <c r="AA226" s="258" t="b">
        <f>COUNTIF($D$2:$D$3790,D226)&gt;1</f>
        <v>0</v>
      </c>
      <c r="AB226" s="258" t="s">
        <v>16190</v>
      </c>
      <c r="AC226" s="300"/>
      <c r="AD226" s="511" t="s">
        <v>1259</v>
      </c>
      <c r="AE226" s="281" t="s">
        <v>16191</v>
      </c>
      <c r="AF226" s="267" t="str">
        <f t="shared" ca="1" si="19"/>
        <v>38años9meses</v>
      </c>
      <c r="AG226" s="294" t="s">
        <v>16192</v>
      </c>
      <c r="AH226" s="258" t="s">
        <v>16193</v>
      </c>
    </row>
    <row r="227" spans="2:36" ht="17.100000000000001" customHeight="1">
      <c r="B227" s="258" t="str">
        <f t="shared" si="17"/>
        <v>P44699680</v>
      </c>
      <c r="C227" s="282">
        <v>1</v>
      </c>
      <c r="D227" s="486" t="s">
        <v>14346</v>
      </c>
      <c r="E227" s="258" t="s">
        <v>14347</v>
      </c>
      <c r="F227" s="259">
        <v>31602</v>
      </c>
      <c r="G227" s="283" t="s">
        <v>1251</v>
      </c>
      <c r="H227" s="261" t="s">
        <v>137</v>
      </c>
      <c r="I227" s="261" t="s">
        <v>1252</v>
      </c>
      <c r="J227" s="261" t="s">
        <v>1276</v>
      </c>
      <c r="K227" s="282" t="s">
        <v>1254</v>
      </c>
      <c r="L227" s="264">
        <v>45925</v>
      </c>
      <c r="M227" s="264">
        <v>46179</v>
      </c>
      <c r="N227" s="261" t="s">
        <v>122</v>
      </c>
      <c r="O227" s="282"/>
      <c r="P227" s="266"/>
      <c r="Q227" s="258"/>
      <c r="R227" s="268" t="s">
        <v>157</v>
      </c>
      <c r="S227" s="265"/>
      <c r="T227" s="506">
        <v>0</v>
      </c>
      <c r="U227" s="269" t="s">
        <v>1256</v>
      </c>
      <c r="V227" s="270">
        <v>1</v>
      </c>
      <c r="W227" s="271" t="s">
        <v>118</v>
      </c>
      <c r="X227" s="272"/>
      <c r="Y227" s="272"/>
      <c r="Z227" s="274" t="s">
        <v>1257</v>
      </c>
      <c r="AA227" s="258" t="b">
        <f>COUNTIF($D$2:$D$3790,D227)&gt;1</f>
        <v>0</v>
      </c>
      <c r="AB227" s="273" t="s">
        <v>14348</v>
      </c>
      <c r="AC227" s="297"/>
      <c r="AD227" s="511" t="s">
        <v>1259</v>
      </c>
      <c r="AE227" s="275" t="s">
        <v>14349</v>
      </c>
      <c r="AF227" s="267" t="str">
        <f t="shared" ca="1" si="19"/>
        <v>40años1meses</v>
      </c>
      <c r="AG227" s="276" t="s">
        <v>14350</v>
      </c>
      <c r="AH227" s="273" t="s">
        <v>14351</v>
      </c>
    </row>
    <row r="228" spans="2:36" ht="17.100000000000001" customHeight="1">
      <c r="B228" s="258" t="str">
        <f t="shared" si="17"/>
        <v>O44718689</v>
      </c>
      <c r="C228" s="257" t="s">
        <v>117</v>
      </c>
      <c r="D228" s="294" t="s">
        <v>18358</v>
      </c>
      <c r="E228" s="258" t="s">
        <v>18359</v>
      </c>
      <c r="F228" s="259">
        <v>31834</v>
      </c>
      <c r="G228" s="283" t="s">
        <v>1251</v>
      </c>
      <c r="H228" s="400" t="s">
        <v>113</v>
      </c>
      <c r="I228" s="261" t="s">
        <v>1339</v>
      </c>
      <c r="J228" s="261" t="s">
        <v>1253</v>
      </c>
      <c r="K228" s="282" t="s">
        <v>12562</v>
      </c>
      <c r="L228" s="259">
        <v>46183</v>
      </c>
      <c r="M228" s="298">
        <v>46193</v>
      </c>
      <c r="N228" s="261" t="s">
        <v>122</v>
      </c>
      <c r="O228" s="282"/>
      <c r="P228" s="266"/>
      <c r="Q228" s="258"/>
      <c r="R228" s="268" t="s">
        <v>1256</v>
      </c>
      <c r="S228" s="265"/>
      <c r="T228" s="271">
        <v>0</v>
      </c>
      <c r="U228" s="269" t="s">
        <v>1256</v>
      </c>
      <c r="V228" s="270">
        <v>1</v>
      </c>
      <c r="W228" s="271" t="s">
        <v>118</v>
      </c>
      <c r="X228" s="272"/>
      <c r="Y228" s="272"/>
      <c r="Z228" s="342" t="s">
        <v>1257</v>
      </c>
      <c r="AA228" s="258" t="b">
        <v>0</v>
      </c>
      <c r="AB228" s="273" t="s">
        <v>18870</v>
      </c>
      <c r="AC228" s="297"/>
      <c r="AD228" s="511" t="s">
        <v>1259</v>
      </c>
      <c r="AE228" s="275" t="s">
        <v>18448</v>
      </c>
      <c r="AF228" s="267" t="str">
        <f t="shared" ca="1" si="19"/>
        <v>39años5meses</v>
      </c>
      <c r="AG228" s="276" t="s">
        <v>18414</v>
      </c>
      <c r="AH228" s="273" t="s">
        <v>18415</v>
      </c>
    </row>
    <row r="229" spans="2:36" ht="17.100000000000001" customHeight="1">
      <c r="B229" s="258" t="str">
        <f t="shared" si="17"/>
        <v>O44752233</v>
      </c>
      <c r="C229" s="257" t="s">
        <v>117</v>
      </c>
      <c r="D229" s="486" t="s">
        <v>14015</v>
      </c>
      <c r="E229" s="472" t="s">
        <v>14016</v>
      </c>
      <c r="F229" s="473">
        <v>31156</v>
      </c>
      <c r="G229" s="474" t="s">
        <v>1251</v>
      </c>
      <c r="H229" s="475" t="s">
        <v>113</v>
      </c>
      <c r="I229" s="475" t="s">
        <v>7410</v>
      </c>
      <c r="J229" s="475" t="s">
        <v>1276</v>
      </c>
      <c r="K229" s="476" t="s">
        <v>8700</v>
      </c>
      <c r="L229" s="477">
        <v>45888</v>
      </c>
      <c r="M229" s="484" t="s">
        <v>1269</v>
      </c>
      <c r="N229" s="475" t="s">
        <v>128</v>
      </c>
      <c r="O229" s="475" t="s">
        <v>14017</v>
      </c>
      <c r="P229" s="478" t="s">
        <v>138</v>
      </c>
      <c r="Q229" s="273"/>
      <c r="R229" s="521" t="s">
        <v>117</v>
      </c>
      <c r="S229" s="265"/>
      <c r="T229" s="506">
        <v>0</v>
      </c>
      <c r="U229" s="269" t="s">
        <v>1256</v>
      </c>
      <c r="V229" s="270">
        <v>1</v>
      </c>
      <c r="W229" s="271" t="s">
        <v>118</v>
      </c>
      <c r="X229" s="272"/>
      <c r="Y229" s="279"/>
      <c r="Z229" s="274" t="s">
        <v>1257</v>
      </c>
      <c r="AA229" s="258" t="b">
        <f t="shared" ref="AA229:AA235" si="20">COUNTIF($D$2:$D$3790,D229)&gt;1</f>
        <v>0</v>
      </c>
      <c r="AB229" s="273" t="s">
        <v>14018</v>
      </c>
      <c r="AC229" s="297"/>
      <c r="AD229" s="511" t="s">
        <v>1259</v>
      </c>
      <c r="AE229" s="275" t="s">
        <v>14019</v>
      </c>
      <c r="AF229" s="267" t="str">
        <f t="shared" ca="1" si="19"/>
        <v>41años4meses</v>
      </c>
      <c r="AG229" s="490" t="s">
        <v>14020</v>
      </c>
      <c r="AH229" s="273" t="s">
        <v>14021</v>
      </c>
    </row>
    <row r="230" spans="2:36" ht="17.100000000000001" customHeight="1">
      <c r="B230" s="273" t="str">
        <f t="shared" si="17"/>
        <v>R44768203</v>
      </c>
      <c r="C230" s="257" t="s">
        <v>117</v>
      </c>
      <c r="D230" s="500" t="s">
        <v>14206</v>
      </c>
      <c r="E230" s="472" t="s">
        <v>14207</v>
      </c>
      <c r="F230" s="259">
        <v>32092</v>
      </c>
      <c r="G230" s="283" t="s">
        <v>3610</v>
      </c>
      <c r="H230" s="261" t="s">
        <v>4426</v>
      </c>
      <c r="I230" s="261" t="s">
        <v>14208</v>
      </c>
      <c r="J230" s="261" t="s">
        <v>14208</v>
      </c>
      <c r="K230" s="282" t="s">
        <v>12562</v>
      </c>
      <c r="L230" s="264">
        <v>45922</v>
      </c>
      <c r="M230" s="264" t="s">
        <v>1269</v>
      </c>
      <c r="N230" s="551" t="s">
        <v>174</v>
      </c>
      <c r="O230" s="282" t="s">
        <v>14209</v>
      </c>
      <c r="P230" s="266" t="s">
        <v>138</v>
      </c>
      <c r="Q230" s="258"/>
      <c r="R230" s="268" t="s">
        <v>157</v>
      </c>
      <c r="S230" s="265"/>
      <c r="T230" s="265">
        <v>0</v>
      </c>
      <c r="U230" s="269" t="s">
        <v>1256</v>
      </c>
      <c r="V230" s="270">
        <v>0</v>
      </c>
      <c r="W230" s="271" t="s">
        <v>118</v>
      </c>
      <c r="X230" s="272">
        <v>3500</v>
      </c>
      <c r="Y230" s="272"/>
      <c r="Z230" s="274" t="s">
        <v>1257</v>
      </c>
      <c r="AA230" s="258" t="b">
        <f t="shared" si="20"/>
        <v>0</v>
      </c>
      <c r="AB230" s="273" t="s">
        <v>14210</v>
      </c>
      <c r="AC230" s="297"/>
      <c r="AD230" s="511" t="s">
        <v>1259</v>
      </c>
      <c r="AE230" s="275" t="s">
        <v>14211</v>
      </c>
      <c r="AF230" s="267" t="str">
        <f t="shared" ca="1" si="19"/>
        <v>38años9meses</v>
      </c>
      <c r="AG230" s="276" t="s">
        <v>14212</v>
      </c>
      <c r="AH230" s="273" t="s">
        <v>14213</v>
      </c>
    </row>
    <row r="231" spans="2:36" ht="17.100000000000001" customHeight="1">
      <c r="B231" s="258" t="str">
        <f t="shared" si="17"/>
        <v>P44820976</v>
      </c>
      <c r="C231" s="257" t="s">
        <v>117</v>
      </c>
      <c r="D231" s="486" t="s">
        <v>14663</v>
      </c>
      <c r="E231" s="258" t="s">
        <v>14664</v>
      </c>
      <c r="F231" s="259">
        <v>30818</v>
      </c>
      <c r="G231" s="283" t="s">
        <v>1996</v>
      </c>
      <c r="H231" s="261" t="s">
        <v>137</v>
      </c>
      <c r="I231" s="261" t="s">
        <v>12610</v>
      </c>
      <c r="J231" s="261" t="s">
        <v>1276</v>
      </c>
      <c r="K231" s="282" t="s">
        <v>8700</v>
      </c>
      <c r="L231" s="264">
        <v>45937</v>
      </c>
      <c r="M231" s="264">
        <v>46179</v>
      </c>
      <c r="N231" s="551" t="s">
        <v>122</v>
      </c>
      <c r="O231" s="282"/>
      <c r="P231" s="266"/>
      <c r="Q231" s="258"/>
      <c r="R231" s="471" t="s">
        <v>117</v>
      </c>
      <c r="S231" s="265"/>
      <c r="T231" s="506">
        <v>0</v>
      </c>
      <c r="U231" s="269" t="s">
        <v>1256</v>
      </c>
      <c r="V231" s="270">
        <v>1</v>
      </c>
      <c r="W231" s="271" t="s">
        <v>118</v>
      </c>
      <c r="X231" s="272"/>
      <c r="Y231" s="272"/>
      <c r="Z231" s="274" t="s">
        <v>1257</v>
      </c>
      <c r="AA231" s="258" t="b">
        <f t="shared" si="20"/>
        <v>0</v>
      </c>
      <c r="AB231" s="273" t="s">
        <v>14665</v>
      </c>
      <c r="AC231" s="297"/>
      <c r="AD231" s="400" t="s">
        <v>1271</v>
      </c>
      <c r="AE231" s="514" t="s">
        <v>14666</v>
      </c>
      <c r="AF231" s="267" t="str">
        <f t="shared" ca="1" si="19"/>
        <v>42años3meses</v>
      </c>
      <c r="AG231" s="276" t="s">
        <v>14667</v>
      </c>
      <c r="AH231" s="273" t="s">
        <v>14668</v>
      </c>
      <c r="AJ231" s="258"/>
    </row>
    <row r="232" spans="2:36" ht="17.100000000000001" customHeight="1">
      <c r="B232" s="258" t="str">
        <f t="shared" si="17"/>
        <v>O44853961</v>
      </c>
      <c r="C232" s="257" t="s">
        <v>117</v>
      </c>
      <c r="D232" s="486" t="s">
        <v>14696</v>
      </c>
      <c r="E232" s="472" t="s">
        <v>14697</v>
      </c>
      <c r="F232" s="473">
        <v>32111</v>
      </c>
      <c r="G232" s="481" t="s">
        <v>1251</v>
      </c>
      <c r="H232" s="475" t="s">
        <v>125</v>
      </c>
      <c r="I232" s="479" t="s">
        <v>3682</v>
      </c>
      <c r="J232" s="475" t="s">
        <v>1276</v>
      </c>
      <c r="K232" s="476" t="s">
        <v>8700</v>
      </c>
      <c r="L232" s="477">
        <v>45939</v>
      </c>
      <c r="M232" s="477">
        <v>46218</v>
      </c>
      <c r="N232" s="595" t="s">
        <v>174</v>
      </c>
      <c r="O232" s="476" t="s">
        <v>14698</v>
      </c>
      <c r="P232" s="478" t="s">
        <v>138</v>
      </c>
      <c r="Q232" s="258"/>
      <c r="R232" s="268" t="s">
        <v>157</v>
      </c>
      <c r="S232" s="265"/>
      <c r="T232" s="506">
        <v>0</v>
      </c>
      <c r="U232" s="269" t="s">
        <v>1256</v>
      </c>
      <c r="V232" s="270">
        <v>1</v>
      </c>
      <c r="W232" s="271" t="s">
        <v>118</v>
      </c>
      <c r="X232" s="272"/>
      <c r="Y232" s="273"/>
      <c r="Z232" s="274" t="s">
        <v>1257</v>
      </c>
      <c r="AA232" s="258" t="b">
        <f t="shared" si="20"/>
        <v>0</v>
      </c>
      <c r="AB232" s="258" t="s">
        <v>14699</v>
      </c>
      <c r="AC232" s="297"/>
      <c r="AD232" s="511" t="s">
        <v>2101</v>
      </c>
      <c r="AE232" s="275" t="s">
        <v>14700</v>
      </c>
      <c r="AF232" s="267" t="str">
        <f t="shared" ca="1" si="19"/>
        <v>38años8meses</v>
      </c>
      <c r="AG232" s="276">
        <v>913963471</v>
      </c>
      <c r="AH232" s="273" t="s">
        <v>14701</v>
      </c>
    </row>
    <row r="233" spans="2:36" ht="17.100000000000001" customHeight="1">
      <c r="B233" s="273" t="str">
        <f t="shared" si="17"/>
        <v>P44857285</v>
      </c>
      <c r="C233" s="257" t="s">
        <v>117</v>
      </c>
      <c r="D233" s="486" t="s">
        <v>14543</v>
      </c>
      <c r="E233" s="258" t="s">
        <v>14544</v>
      </c>
      <c r="F233" s="259">
        <v>30891</v>
      </c>
      <c r="G233" s="283" t="s">
        <v>1251</v>
      </c>
      <c r="H233" s="261" t="s">
        <v>137</v>
      </c>
      <c r="I233" s="261" t="s">
        <v>1252</v>
      </c>
      <c r="J233" s="261" t="s">
        <v>1276</v>
      </c>
      <c r="K233" s="282" t="s">
        <v>1254</v>
      </c>
      <c r="L233" s="264">
        <v>46104</v>
      </c>
      <c r="M233" s="264">
        <v>46190</v>
      </c>
      <c r="N233" s="551" t="s">
        <v>128</v>
      </c>
      <c r="O233" s="282" t="s">
        <v>14545</v>
      </c>
      <c r="P233" s="266" t="s">
        <v>138</v>
      </c>
      <c r="Q233" s="273"/>
      <c r="R233" s="268" t="s">
        <v>157</v>
      </c>
      <c r="S233" s="265"/>
      <c r="T233" s="271">
        <v>0</v>
      </c>
      <c r="U233" s="269" t="s">
        <v>1256</v>
      </c>
      <c r="V233" s="270">
        <v>1</v>
      </c>
      <c r="W233" s="271" t="s">
        <v>118</v>
      </c>
      <c r="X233" s="272"/>
      <c r="Y233" s="272"/>
      <c r="Z233" s="342" t="s">
        <v>1257</v>
      </c>
      <c r="AA233" s="258" t="b">
        <f t="shared" si="20"/>
        <v>0</v>
      </c>
      <c r="AB233" s="273" t="s">
        <v>14546</v>
      </c>
      <c r="AC233" s="297"/>
      <c r="AD233" s="511" t="s">
        <v>1259</v>
      </c>
      <c r="AE233" s="275" t="s">
        <v>14547</v>
      </c>
      <c r="AF233" s="267" t="str">
        <f t="shared" ca="1" si="19"/>
        <v>42años0meses</v>
      </c>
      <c r="AG233" s="276">
        <v>973270859</v>
      </c>
      <c r="AH233" s="273" t="s">
        <v>14548</v>
      </c>
    </row>
    <row r="234" spans="2:36" ht="17.100000000000001" customHeight="1">
      <c r="B234" s="258" t="str">
        <f t="shared" si="17"/>
        <v>O44900858</v>
      </c>
      <c r="C234" s="257" t="s">
        <v>117</v>
      </c>
      <c r="D234" s="486" t="s">
        <v>14866</v>
      </c>
      <c r="E234" s="258" t="s">
        <v>14867</v>
      </c>
      <c r="F234" s="259">
        <v>28927</v>
      </c>
      <c r="G234" s="283" t="s">
        <v>1251</v>
      </c>
      <c r="H234" s="261" t="s">
        <v>113</v>
      </c>
      <c r="I234" s="261" t="s">
        <v>5699</v>
      </c>
      <c r="J234" s="261" t="s">
        <v>1276</v>
      </c>
      <c r="K234" s="282" t="s">
        <v>1254</v>
      </c>
      <c r="L234" s="264">
        <v>46126</v>
      </c>
      <c r="M234" s="264">
        <v>46179</v>
      </c>
      <c r="N234" s="261" t="s">
        <v>114</v>
      </c>
      <c r="O234" s="261" t="s">
        <v>14868</v>
      </c>
      <c r="P234" s="266" t="s">
        <v>138</v>
      </c>
      <c r="Q234" s="273"/>
      <c r="R234" s="268" t="s">
        <v>157</v>
      </c>
      <c r="S234" s="265"/>
      <c r="T234" s="265">
        <v>0</v>
      </c>
      <c r="U234" s="269" t="s">
        <v>1256</v>
      </c>
      <c r="V234" s="270">
        <v>1</v>
      </c>
      <c r="W234" s="271" t="s">
        <v>118</v>
      </c>
      <c r="X234" s="272"/>
      <c r="Y234" s="272"/>
      <c r="Z234" s="342" t="s">
        <v>1257</v>
      </c>
      <c r="AA234" s="258" t="b">
        <f t="shared" si="20"/>
        <v>0</v>
      </c>
      <c r="AB234" s="273" t="s">
        <v>14869</v>
      </c>
      <c r="AC234" s="297"/>
      <c r="AD234" s="511" t="s">
        <v>1259</v>
      </c>
      <c r="AE234" s="303">
        <v>47501782345006</v>
      </c>
      <c r="AF234" s="267" t="str">
        <f t="shared" ca="1" si="19"/>
        <v>47años5meses</v>
      </c>
      <c r="AG234" s="276" t="s">
        <v>14870</v>
      </c>
      <c r="AH234" s="273" t="s">
        <v>14871</v>
      </c>
      <c r="AJ234" s="554" t="str">
        <f ca="1">IF($D234&lt;&gt;"",DATEDIF(L234,TODAY(),"y")&amp;"años"&amp;DATEDIF(L234,TODAY(),"ym")&amp;"meses"&amp;DATEDIF(L234,TODAY(),"md")&amp;"dias","")</f>
        <v>0años4meses7dias</v>
      </c>
    </row>
    <row r="235" spans="2:36" ht="17.100000000000001" customHeight="1">
      <c r="B235" s="258" t="str">
        <f t="shared" si="17"/>
        <v>O44923933</v>
      </c>
      <c r="C235" s="257" t="s">
        <v>117</v>
      </c>
      <c r="D235" s="486" t="s">
        <v>15521</v>
      </c>
      <c r="E235" s="472" t="s">
        <v>15522</v>
      </c>
      <c r="F235" s="473">
        <v>32207</v>
      </c>
      <c r="G235" s="474" t="s">
        <v>1251</v>
      </c>
      <c r="H235" s="475" t="s">
        <v>125</v>
      </c>
      <c r="I235" s="475" t="s">
        <v>13485</v>
      </c>
      <c r="J235" s="475" t="s">
        <v>1276</v>
      </c>
      <c r="K235" s="476" t="s">
        <v>12562</v>
      </c>
      <c r="L235" s="473">
        <v>46183</v>
      </c>
      <c r="M235" s="484">
        <v>46219</v>
      </c>
      <c r="N235" s="622" t="s">
        <v>128</v>
      </c>
      <c r="O235" s="476" t="s">
        <v>15523</v>
      </c>
      <c r="P235" s="478" t="s">
        <v>138</v>
      </c>
      <c r="Q235" s="258"/>
      <c r="R235" s="471" t="s">
        <v>1256</v>
      </c>
      <c r="S235" s="265"/>
      <c r="T235" s="271">
        <v>0</v>
      </c>
      <c r="U235" s="269" t="s">
        <v>1256</v>
      </c>
      <c r="V235" s="270">
        <v>1</v>
      </c>
      <c r="W235" s="271" t="s">
        <v>118</v>
      </c>
      <c r="X235" s="272"/>
      <c r="Y235" s="272"/>
      <c r="Z235" s="342" t="s">
        <v>1257</v>
      </c>
      <c r="AA235" s="258" t="b">
        <f t="shared" si="20"/>
        <v>0</v>
      </c>
      <c r="AB235" s="273" t="s">
        <v>15524</v>
      </c>
      <c r="AC235" s="297"/>
      <c r="AD235" s="511" t="s">
        <v>1259</v>
      </c>
      <c r="AE235" s="275" t="s">
        <v>15525</v>
      </c>
      <c r="AF235" s="267" t="str">
        <f t="shared" ca="1" si="19"/>
        <v>38años5meses</v>
      </c>
      <c r="AG235" s="276" t="s">
        <v>15526</v>
      </c>
      <c r="AH235" s="273" t="s">
        <v>15527</v>
      </c>
    </row>
    <row r="236" spans="2:36" ht="17.100000000000001" customHeight="1">
      <c r="B236" s="258" t="str">
        <f t="shared" si="17"/>
        <v>O44935559</v>
      </c>
      <c r="C236" s="257" t="s">
        <v>117</v>
      </c>
      <c r="D236" s="294" t="s">
        <v>17842</v>
      </c>
      <c r="E236" s="472" t="s">
        <v>17843</v>
      </c>
      <c r="F236" s="473">
        <v>31971</v>
      </c>
      <c r="G236" s="474" t="s">
        <v>1251</v>
      </c>
      <c r="H236" s="475" t="s">
        <v>113</v>
      </c>
      <c r="I236" s="475" t="s">
        <v>1339</v>
      </c>
      <c r="J236" s="475" t="s">
        <v>1276</v>
      </c>
      <c r="K236" s="476" t="s">
        <v>12562</v>
      </c>
      <c r="L236" s="473">
        <v>46183</v>
      </c>
      <c r="M236" s="484">
        <v>46219</v>
      </c>
      <c r="N236" s="475" t="s">
        <v>122</v>
      </c>
      <c r="O236" s="282"/>
      <c r="P236" s="266"/>
      <c r="Q236" s="258"/>
      <c r="R236" s="268" t="s">
        <v>157</v>
      </c>
      <c r="S236" s="265"/>
      <c r="T236" s="271">
        <v>0</v>
      </c>
      <c r="U236" s="269" t="s">
        <v>1256</v>
      </c>
      <c r="V236" s="270">
        <v>1</v>
      </c>
      <c r="W236" s="271" t="s">
        <v>118</v>
      </c>
      <c r="X236" s="272"/>
      <c r="Y236" s="272"/>
      <c r="Z236" s="342" t="s">
        <v>1257</v>
      </c>
      <c r="AA236" s="258" t="b">
        <v>0</v>
      </c>
      <c r="AB236" s="273" t="s">
        <v>17931</v>
      </c>
      <c r="AC236" s="297"/>
      <c r="AD236" s="511" t="s">
        <v>1259</v>
      </c>
      <c r="AE236" s="275" t="s">
        <v>17858</v>
      </c>
      <c r="AF236" s="267" t="str">
        <f t="shared" ca="1" si="19"/>
        <v>39años1meses</v>
      </c>
      <c r="AG236" s="276" t="s">
        <v>17852</v>
      </c>
      <c r="AH236" s="273" t="s">
        <v>17853</v>
      </c>
    </row>
    <row r="237" spans="2:36" ht="17.100000000000001" customHeight="1">
      <c r="B237" s="258" t="str">
        <f t="shared" si="17"/>
        <v>R44999004</v>
      </c>
      <c r="C237" s="257" t="s">
        <v>117</v>
      </c>
      <c r="D237" s="486" t="s">
        <v>12672</v>
      </c>
      <c r="E237" s="472" t="s">
        <v>12673</v>
      </c>
      <c r="F237" s="259">
        <v>32180</v>
      </c>
      <c r="G237" s="283" t="s">
        <v>3610</v>
      </c>
      <c r="H237" s="261" t="s">
        <v>4426</v>
      </c>
      <c r="I237" s="261" t="s">
        <v>12674</v>
      </c>
      <c r="J237" s="261" t="s">
        <v>9469</v>
      </c>
      <c r="K237" s="282" t="s">
        <v>12562</v>
      </c>
      <c r="L237" s="264">
        <v>45761</v>
      </c>
      <c r="M237" s="264" t="s">
        <v>1269</v>
      </c>
      <c r="N237" s="261" t="s">
        <v>169</v>
      </c>
      <c r="O237" s="282" t="s">
        <v>12675</v>
      </c>
      <c r="P237" s="266" t="s">
        <v>138</v>
      </c>
      <c r="Q237" s="258"/>
      <c r="R237" s="268" t="s">
        <v>157</v>
      </c>
      <c r="S237" s="265"/>
      <c r="T237" s="506">
        <v>0</v>
      </c>
      <c r="U237" s="269" t="s">
        <v>1256</v>
      </c>
      <c r="V237" s="270">
        <v>0</v>
      </c>
      <c r="W237" s="271" t="s">
        <v>118</v>
      </c>
      <c r="X237" s="272">
        <v>3000</v>
      </c>
      <c r="Y237" s="272"/>
      <c r="Z237" s="342" t="s">
        <v>1257</v>
      </c>
      <c r="AA237" s="258" t="b">
        <f>COUNTIF($D$2:$D$3790,D237)&gt;1</f>
        <v>0</v>
      </c>
      <c r="AB237" s="258" t="s">
        <v>12676</v>
      </c>
      <c r="AC237" s="300"/>
      <c r="AD237" s="511" t="s">
        <v>1259</v>
      </c>
      <c r="AE237" s="281" t="s">
        <v>12677</v>
      </c>
      <c r="AF237" s="267" t="str">
        <f t="shared" ca="1" si="19"/>
        <v>38años6meses</v>
      </c>
      <c r="AG237" s="276" t="s">
        <v>12678</v>
      </c>
      <c r="AH237" s="273" t="s">
        <v>12679</v>
      </c>
    </row>
    <row r="238" spans="2:36" ht="17.100000000000001" customHeight="1">
      <c r="B238" s="258" t="str">
        <f t="shared" si="17"/>
        <v>O45036198</v>
      </c>
      <c r="C238" s="257" t="s">
        <v>117</v>
      </c>
      <c r="D238" s="294" t="s">
        <v>17986</v>
      </c>
      <c r="E238" s="258" t="s">
        <v>17987</v>
      </c>
      <c r="F238" s="259">
        <v>32257</v>
      </c>
      <c r="G238" s="283" t="s">
        <v>1251</v>
      </c>
      <c r="H238" s="261" t="s">
        <v>113</v>
      </c>
      <c r="I238" s="261" t="s">
        <v>1339</v>
      </c>
      <c r="J238" s="261" t="s">
        <v>1276</v>
      </c>
      <c r="K238" s="282" t="s">
        <v>12562</v>
      </c>
      <c r="L238" s="264">
        <v>46189</v>
      </c>
      <c r="M238" s="715" t="s">
        <v>19477</v>
      </c>
      <c r="N238" s="551" t="s">
        <v>128</v>
      </c>
      <c r="O238" s="282" t="s">
        <v>18001</v>
      </c>
      <c r="P238" s="266" t="s">
        <v>138</v>
      </c>
      <c r="Q238" s="258"/>
      <c r="R238" s="268" t="s">
        <v>157</v>
      </c>
      <c r="S238" s="265"/>
      <c r="T238" s="271">
        <v>0</v>
      </c>
      <c r="U238" s="269" t="s">
        <v>1256</v>
      </c>
      <c r="V238" s="270">
        <v>1</v>
      </c>
      <c r="W238" s="271" t="s">
        <v>118</v>
      </c>
      <c r="X238" s="272"/>
      <c r="Y238" s="272"/>
      <c r="Z238" s="342" t="s">
        <v>1257</v>
      </c>
      <c r="AA238" s="258" t="b">
        <v>0</v>
      </c>
      <c r="AB238" s="273" t="s">
        <v>18809</v>
      </c>
      <c r="AC238" s="297"/>
      <c r="AD238" s="511" t="s">
        <v>1259</v>
      </c>
      <c r="AE238" s="275" t="s">
        <v>18020</v>
      </c>
      <c r="AF238" s="267" t="str">
        <f t="shared" ca="1" si="19"/>
        <v>38años3meses</v>
      </c>
      <c r="AG238" s="276" t="s">
        <v>18014</v>
      </c>
      <c r="AH238" s="273" t="s">
        <v>18008</v>
      </c>
    </row>
    <row r="239" spans="2:36" ht="17.100000000000001" customHeight="1">
      <c r="B239" s="258" t="str">
        <f t="shared" ref="B239:B280" si="21">MID(H239,1,1)&amp;D239</f>
        <v>R45037038</v>
      </c>
      <c r="C239" s="282">
        <v>1</v>
      </c>
      <c r="D239" s="486" t="s">
        <v>15448</v>
      </c>
      <c r="E239" s="472" t="s">
        <v>15449</v>
      </c>
      <c r="F239" s="259">
        <v>30014</v>
      </c>
      <c r="G239" s="260" t="s">
        <v>3610</v>
      </c>
      <c r="H239" s="261" t="s">
        <v>4426</v>
      </c>
      <c r="I239" s="261" t="s">
        <v>5906</v>
      </c>
      <c r="J239" s="261" t="s">
        <v>1276</v>
      </c>
      <c r="K239" s="282" t="s">
        <v>8700</v>
      </c>
      <c r="L239" s="264">
        <v>45971</v>
      </c>
      <c r="M239" s="290" t="s">
        <v>1269</v>
      </c>
      <c r="N239" s="591" t="s">
        <v>114</v>
      </c>
      <c r="O239" s="261" t="s">
        <v>15450</v>
      </c>
      <c r="P239" s="266" t="s">
        <v>138</v>
      </c>
      <c r="Q239" s="273"/>
      <c r="R239" s="268" t="s">
        <v>157</v>
      </c>
      <c r="S239" s="265"/>
      <c r="T239" s="271">
        <v>0</v>
      </c>
      <c r="U239" s="269" t="s">
        <v>1256</v>
      </c>
      <c r="V239" s="270">
        <v>0</v>
      </c>
      <c r="W239" s="271" t="s">
        <v>118</v>
      </c>
      <c r="X239" s="272">
        <v>4000</v>
      </c>
      <c r="Y239" s="273"/>
      <c r="Z239" s="274" t="s">
        <v>1257</v>
      </c>
      <c r="AA239" s="258" t="b">
        <f>COUNTIF($D$2:$D$3790,D239)&gt;1</f>
        <v>0</v>
      </c>
      <c r="AB239" s="273" t="s">
        <v>15451</v>
      </c>
      <c r="AC239" s="297"/>
      <c r="AD239" s="511" t="s">
        <v>1271</v>
      </c>
      <c r="AE239" s="275" t="s">
        <v>15452</v>
      </c>
      <c r="AF239" s="267" t="str">
        <f t="shared" ca="1" si="19"/>
        <v>44años5meses</v>
      </c>
      <c r="AG239" s="276">
        <v>935817726</v>
      </c>
      <c r="AH239" s="273" t="s">
        <v>15453</v>
      </c>
    </row>
    <row r="240" spans="2:36" ht="17.100000000000001" customHeight="1">
      <c r="B240" s="258" t="str">
        <f t="shared" si="21"/>
        <v>O45089733</v>
      </c>
      <c r="C240" s="257" t="s">
        <v>117</v>
      </c>
      <c r="D240" s="288" t="s">
        <v>17256</v>
      </c>
      <c r="E240" s="587" t="s">
        <v>17257</v>
      </c>
      <c r="F240" s="585">
        <v>31543</v>
      </c>
      <c r="G240" s="475" t="s">
        <v>1251</v>
      </c>
      <c r="H240" s="475" t="s">
        <v>125</v>
      </c>
      <c r="I240" s="475" t="s">
        <v>5699</v>
      </c>
      <c r="J240" s="476" t="s">
        <v>1253</v>
      </c>
      <c r="K240" s="590" t="s">
        <v>12562</v>
      </c>
      <c r="L240" s="477">
        <v>46189</v>
      </c>
      <c r="M240" s="477">
        <v>46219</v>
      </c>
      <c r="N240" s="476" t="s">
        <v>122</v>
      </c>
      <c r="O240" s="266"/>
      <c r="P240" s="288"/>
      <c r="Q240" s="258"/>
      <c r="R240" s="471" t="s">
        <v>1256</v>
      </c>
      <c r="S240" s="265"/>
      <c r="T240" s="271">
        <v>0</v>
      </c>
      <c r="U240" s="269" t="s">
        <v>1256</v>
      </c>
      <c r="V240" s="270">
        <v>1</v>
      </c>
      <c r="W240" s="271" t="s">
        <v>118</v>
      </c>
      <c r="X240" s="272"/>
      <c r="Y240" s="272"/>
      <c r="Z240" s="342" t="s">
        <v>1257</v>
      </c>
      <c r="AA240" s="258" t="b">
        <v>0</v>
      </c>
      <c r="AB240" s="273" t="s">
        <v>17318</v>
      </c>
      <c r="AC240" s="297"/>
      <c r="AD240" s="511" t="s">
        <v>1259</v>
      </c>
      <c r="AE240" s="275" t="s">
        <v>17260</v>
      </c>
      <c r="AF240" s="267" t="str">
        <f t="shared" ca="1" si="19"/>
        <v>40años3meses</v>
      </c>
      <c r="AG240" s="276" t="s">
        <v>17258</v>
      </c>
      <c r="AH240" s="273" t="s">
        <v>17259</v>
      </c>
      <c r="AJ240" s="554" t="str">
        <f ca="1">IF($D240&lt;&gt;"",DATEDIF(L240,TODAY(),"y")&amp;"años"&amp;DATEDIF(L240,TODAY(),"ym")&amp;"meses"&amp;DATEDIF(L240,TODAY(),"md")&amp;"dias","")</f>
        <v>0años2meses5dias</v>
      </c>
    </row>
    <row r="241" spans="2:36" ht="17.100000000000001" customHeight="1">
      <c r="B241" s="258" t="str">
        <f t="shared" si="21"/>
        <v>P45105325</v>
      </c>
      <c r="C241" s="257" t="s">
        <v>117</v>
      </c>
      <c r="D241" s="294" t="s">
        <v>18612</v>
      </c>
      <c r="E241" s="472" t="s">
        <v>18613</v>
      </c>
      <c r="F241" s="473">
        <v>32204</v>
      </c>
      <c r="G241" s="474" t="s">
        <v>1912</v>
      </c>
      <c r="H241" s="475" t="s">
        <v>137</v>
      </c>
      <c r="I241" s="475" t="s">
        <v>1252</v>
      </c>
      <c r="J241" s="475" t="s">
        <v>1253</v>
      </c>
      <c r="K241" s="476" t="s">
        <v>8700</v>
      </c>
      <c r="L241" s="477">
        <v>46105</v>
      </c>
      <c r="M241" s="477" t="s">
        <v>1269</v>
      </c>
      <c r="N241" s="622" t="s">
        <v>122</v>
      </c>
      <c r="O241" s="282"/>
      <c r="P241" s="266"/>
      <c r="Q241" s="258"/>
      <c r="R241" s="268" t="s">
        <v>117</v>
      </c>
      <c r="S241" s="265"/>
      <c r="T241" s="271">
        <v>0</v>
      </c>
      <c r="U241" s="269" t="s">
        <v>1256</v>
      </c>
      <c r="V241" s="270">
        <v>1</v>
      </c>
      <c r="W241" s="271" t="s">
        <v>118</v>
      </c>
      <c r="X241" s="272"/>
      <c r="Y241" s="272"/>
      <c r="Z241" s="342" t="s">
        <v>1257</v>
      </c>
      <c r="AA241" s="258" t="b">
        <v>0</v>
      </c>
      <c r="AB241" s="273" t="s">
        <v>18910</v>
      </c>
      <c r="AC241" s="297"/>
      <c r="AD241" s="511" t="s">
        <v>1259</v>
      </c>
      <c r="AE241" s="275" t="s">
        <v>18620</v>
      </c>
      <c r="AF241" s="267" t="str">
        <f t="shared" ca="1" si="19"/>
        <v>38años5meses</v>
      </c>
      <c r="AG241" s="276" t="s">
        <v>18617</v>
      </c>
      <c r="AH241" s="273" t="s">
        <v>18618</v>
      </c>
    </row>
    <row r="242" spans="2:36" ht="17.100000000000001" customHeight="1">
      <c r="B242" s="273" t="str">
        <f t="shared" si="21"/>
        <v>O45130253</v>
      </c>
      <c r="C242" s="257" t="s">
        <v>117</v>
      </c>
      <c r="D242" s="294" t="s">
        <v>17414</v>
      </c>
      <c r="E242" s="472" t="s">
        <v>17415</v>
      </c>
      <c r="F242" s="473">
        <v>32266</v>
      </c>
      <c r="G242" s="474" t="s">
        <v>1251</v>
      </c>
      <c r="H242" s="475" t="s">
        <v>125</v>
      </c>
      <c r="I242" s="475" t="s">
        <v>5699</v>
      </c>
      <c r="J242" s="475" t="s">
        <v>1253</v>
      </c>
      <c r="K242" s="476" t="s">
        <v>8566</v>
      </c>
      <c r="L242" s="477">
        <v>46056</v>
      </c>
      <c r="M242" s="477" t="s">
        <v>1269</v>
      </c>
      <c r="N242" s="475" t="s">
        <v>128</v>
      </c>
      <c r="O242" s="476" t="s">
        <v>17416</v>
      </c>
      <c r="P242" s="478" t="s">
        <v>138</v>
      </c>
      <c r="Q242" s="258"/>
      <c r="R242" s="268" t="s">
        <v>1256</v>
      </c>
      <c r="S242" s="265"/>
      <c r="T242" s="271">
        <v>0</v>
      </c>
      <c r="U242" s="269" t="s">
        <v>1256</v>
      </c>
      <c r="V242" s="270">
        <v>1</v>
      </c>
      <c r="W242" s="271" t="s">
        <v>118</v>
      </c>
      <c r="X242" s="272"/>
      <c r="Y242" s="272"/>
      <c r="Z242" s="342" t="s">
        <v>1257</v>
      </c>
      <c r="AA242" s="258" t="b">
        <v>0</v>
      </c>
      <c r="AB242" s="273" t="s">
        <v>17441</v>
      </c>
      <c r="AC242" s="297"/>
      <c r="AD242" s="511" t="s">
        <v>1271</v>
      </c>
      <c r="AE242" s="275" t="s">
        <v>17419</v>
      </c>
      <c r="AF242" s="267" t="str">
        <f t="shared" ca="1" si="19"/>
        <v>38años3meses</v>
      </c>
      <c r="AG242" s="276" t="s">
        <v>17417</v>
      </c>
      <c r="AH242" s="273" t="s">
        <v>17418</v>
      </c>
    </row>
    <row r="243" spans="2:36" ht="17.100000000000001" customHeight="1">
      <c r="B243" s="258" t="str">
        <f t="shared" si="21"/>
        <v>E45152737</v>
      </c>
      <c r="C243" s="257" t="s">
        <v>117</v>
      </c>
      <c r="D243" s="486" t="s">
        <v>12642</v>
      </c>
      <c r="E243" s="258" t="s">
        <v>12643</v>
      </c>
      <c r="F243" s="259">
        <v>32082</v>
      </c>
      <c r="G243" s="283" t="s">
        <v>3610</v>
      </c>
      <c r="H243" s="261" t="s">
        <v>1107</v>
      </c>
      <c r="I243" s="261" t="s">
        <v>12644</v>
      </c>
      <c r="J243" s="261" t="s">
        <v>9469</v>
      </c>
      <c r="K243" s="282" t="s">
        <v>1254</v>
      </c>
      <c r="L243" s="264">
        <v>45761</v>
      </c>
      <c r="M243" s="264">
        <v>46195</v>
      </c>
      <c r="N243" s="551" t="s">
        <v>122</v>
      </c>
      <c r="O243" s="282" t="s">
        <v>1108</v>
      </c>
      <c r="P243" s="266"/>
      <c r="Q243" s="258"/>
      <c r="R243" s="471" t="s">
        <v>1256</v>
      </c>
      <c r="S243" s="265"/>
      <c r="T243" s="265">
        <v>0</v>
      </c>
      <c r="U243" s="269" t="s">
        <v>1256</v>
      </c>
      <c r="V243" s="270">
        <v>0</v>
      </c>
      <c r="W243" s="271" t="s">
        <v>118</v>
      </c>
      <c r="X243" s="272">
        <v>5000</v>
      </c>
      <c r="Y243" s="272">
        <v>947.36</v>
      </c>
      <c r="Z243" s="342" t="s">
        <v>1257</v>
      </c>
      <c r="AA243" s="258" t="b">
        <f>COUNTIF($D$2:$D$3790,D243)&gt;1</f>
        <v>0</v>
      </c>
      <c r="AB243" s="258" t="s">
        <v>12645</v>
      </c>
      <c r="AC243" s="300"/>
      <c r="AD243" s="511" t="s">
        <v>1271</v>
      </c>
      <c r="AE243" s="329" t="s">
        <v>12646</v>
      </c>
      <c r="AF243" s="267" t="str">
        <f t="shared" ca="1" si="19"/>
        <v>38años9meses</v>
      </c>
      <c r="AG243" s="276" t="s">
        <v>12647</v>
      </c>
      <c r="AH243" s="273" t="s">
        <v>12648</v>
      </c>
    </row>
    <row r="244" spans="2:36" ht="17.100000000000001" customHeight="1">
      <c r="B244" s="258" t="str">
        <f t="shared" si="21"/>
        <v>O45172229</v>
      </c>
      <c r="C244" s="257" t="s">
        <v>117</v>
      </c>
      <c r="D244" s="486" t="s">
        <v>697</v>
      </c>
      <c r="E244" s="480" t="s">
        <v>698</v>
      </c>
      <c r="F244" s="473">
        <v>31180</v>
      </c>
      <c r="G244" s="481" t="s">
        <v>1251</v>
      </c>
      <c r="H244" s="475" t="s">
        <v>125</v>
      </c>
      <c r="I244" s="479" t="s">
        <v>5699</v>
      </c>
      <c r="J244" s="475" t="s">
        <v>1276</v>
      </c>
      <c r="K244" s="479" t="s">
        <v>12562</v>
      </c>
      <c r="L244" s="473">
        <v>46189</v>
      </c>
      <c r="M244" s="482">
        <v>46219</v>
      </c>
      <c r="N244" s="595" t="s">
        <v>122</v>
      </c>
      <c r="O244" s="261"/>
      <c r="P244" s="266"/>
      <c r="Q244" s="267"/>
      <c r="R244" s="284" t="s">
        <v>157</v>
      </c>
      <c r="S244" s="265"/>
      <c r="T244" s="588">
        <v>0</v>
      </c>
      <c r="U244" s="603" t="s">
        <v>1256</v>
      </c>
      <c r="V244" s="347">
        <v>1</v>
      </c>
      <c r="W244" s="588" t="s">
        <v>118</v>
      </c>
      <c r="X244" s="272"/>
      <c r="Y244" s="273"/>
      <c r="Z244" s="274" t="s">
        <v>1257</v>
      </c>
      <c r="AA244" s="258" t="b">
        <f>COUNTIF($D$2:$D$3790,D244)&gt;1</f>
        <v>0</v>
      </c>
      <c r="AB244" s="258" t="s">
        <v>1754</v>
      </c>
      <c r="AC244" s="297"/>
      <c r="AD244" s="511" t="s">
        <v>2101</v>
      </c>
      <c r="AE244" s="337" t="s">
        <v>18350</v>
      </c>
      <c r="AF244" s="267" t="str">
        <f t="shared" ca="1" si="19"/>
        <v>41años3meses</v>
      </c>
      <c r="AG244" s="276" t="s">
        <v>17215</v>
      </c>
      <c r="AH244" s="258" t="s">
        <v>17216</v>
      </c>
    </row>
    <row r="245" spans="2:36" ht="17.100000000000001" customHeight="1">
      <c r="B245" s="258" t="str">
        <f t="shared" si="21"/>
        <v>O45258175</v>
      </c>
      <c r="C245" s="257" t="s">
        <v>117</v>
      </c>
      <c r="D245" s="294" t="s">
        <v>18265</v>
      </c>
      <c r="E245" s="472" t="s">
        <v>18266</v>
      </c>
      <c r="F245" s="473">
        <v>30130</v>
      </c>
      <c r="G245" s="474" t="s">
        <v>1251</v>
      </c>
      <c r="H245" s="475" t="s">
        <v>113</v>
      </c>
      <c r="I245" s="475" t="s">
        <v>1339</v>
      </c>
      <c r="J245" s="475" t="s">
        <v>1276</v>
      </c>
      <c r="K245" s="476" t="s">
        <v>12562</v>
      </c>
      <c r="L245" s="477">
        <v>46190</v>
      </c>
      <c r="M245" s="477">
        <v>46219</v>
      </c>
      <c r="N245" s="622" t="s">
        <v>128</v>
      </c>
      <c r="O245" s="476" t="s">
        <v>18287</v>
      </c>
      <c r="P245" s="478" t="s">
        <v>138</v>
      </c>
      <c r="Q245" s="258"/>
      <c r="R245" s="268" t="s">
        <v>1256</v>
      </c>
      <c r="S245" s="265"/>
      <c r="T245" s="271">
        <v>0</v>
      </c>
      <c r="U245" s="269" t="s">
        <v>1256</v>
      </c>
      <c r="V245" s="270">
        <v>1</v>
      </c>
      <c r="W245" s="271" t="s">
        <v>118</v>
      </c>
      <c r="X245" s="272"/>
      <c r="Y245" s="272"/>
      <c r="Z245" s="342" t="s">
        <v>1257</v>
      </c>
      <c r="AA245" s="258" t="b">
        <v>0</v>
      </c>
      <c r="AB245" s="273" t="s">
        <v>18857</v>
      </c>
      <c r="AC245" s="297"/>
      <c r="AD245" s="511" t="s">
        <v>1259</v>
      </c>
      <c r="AE245" s="275" t="s">
        <v>18304</v>
      </c>
      <c r="AF245" s="267" t="str">
        <f t="shared" ca="1" si="19"/>
        <v>44años1meses</v>
      </c>
      <c r="AG245" s="276" t="s">
        <v>18348</v>
      </c>
      <c r="AH245" s="273" t="s">
        <v>18293</v>
      </c>
    </row>
    <row r="246" spans="2:36" ht="17.100000000000001" customHeight="1">
      <c r="B246" s="258" t="str">
        <f t="shared" si="21"/>
        <v>O45261154</v>
      </c>
      <c r="C246" s="257" t="s">
        <v>117</v>
      </c>
      <c r="D246" s="486" t="s">
        <v>14991</v>
      </c>
      <c r="E246" s="472" t="s">
        <v>14992</v>
      </c>
      <c r="F246" s="473">
        <v>32384</v>
      </c>
      <c r="G246" s="474" t="s">
        <v>1251</v>
      </c>
      <c r="H246" s="475" t="s">
        <v>113</v>
      </c>
      <c r="I246" s="475" t="s">
        <v>13122</v>
      </c>
      <c r="J246" s="475" t="s">
        <v>1276</v>
      </c>
      <c r="K246" s="476" t="s">
        <v>12562</v>
      </c>
      <c r="L246" s="473">
        <v>46183</v>
      </c>
      <c r="M246" s="484">
        <v>46219</v>
      </c>
      <c r="N246" s="622" t="s">
        <v>128</v>
      </c>
      <c r="O246" s="476" t="s">
        <v>14993</v>
      </c>
      <c r="P246" s="478" t="s">
        <v>138</v>
      </c>
      <c r="Q246" s="258"/>
      <c r="R246" s="471" t="s">
        <v>1256</v>
      </c>
      <c r="S246" s="265"/>
      <c r="T246" s="271">
        <v>0</v>
      </c>
      <c r="U246" s="269" t="s">
        <v>1256</v>
      </c>
      <c r="V246" s="270">
        <v>1</v>
      </c>
      <c r="W246" s="271" t="s">
        <v>118</v>
      </c>
      <c r="X246" s="272"/>
      <c r="Y246" s="272"/>
      <c r="Z246" s="342" t="s">
        <v>1257</v>
      </c>
      <c r="AA246" s="273" t="b">
        <f>COUNTIF($D$2:$D$3790,D246)&gt;1</f>
        <v>0</v>
      </c>
      <c r="AB246" s="273" t="s">
        <v>14994</v>
      </c>
      <c r="AC246" s="297"/>
      <c r="AD246" s="400" t="s">
        <v>14995</v>
      </c>
      <c r="AE246" s="275" t="s">
        <v>14996</v>
      </c>
      <c r="AF246" s="267" t="str">
        <f t="shared" ca="1" si="19"/>
        <v>37años11meses</v>
      </c>
      <c r="AG246" s="276">
        <v>956004668</v>
      </c>
      <c r="AH246" s="273" t="s">
        <v>14997</v>
      </c>
    </row>
    <row r="247" spans="2:36" ht="17.100000000000001" customHeight="1">
      <c r="B247" s="258" t="str">
        <f t="shared" si="21"/>
        <v>P45276758</v>
      </c>
      <c r="C247" s="257" t="s">
        <v>117</v>
      </c>
      <c r="D247" s="294" t="s">
        <v>17491</v>
      </c>
      <c r="E247" s="472" t="s">
        <v>17492</v>
      </c>
      <c r="F247" s="473">
        <v>32388</v>
      </c>
      <c r="G247" s="474" t="s">
        <v>1251</v>
      </c>
      <c r="H247" s="475" t="s">
        <v>137</v>
      </c>
      <c r="I247" s="475" t="s">
        <v>1252</v>
      </c>
      <c r="J247" s="475" t="s">
        <v>1253</v>
      </c>
      <c r="K247" s="476" t="s">
        <v>12562</v>
      </c>
      <c r="L247" s="473">
        <v>46183</v>
      </c>
      <c r="M247" s="484">
        <v>46219</v>
      </c>
      <c r="N247" s="622" t="s">
        <v>128</v>
      </c>
      <c r="O247" s="476" t="s">
        <v>17511</v>
      </c>
      <c r="P247" s="478" t="s">
        <v>138</v>
      </c>
      <c r="Q247" s="258"/>
      <c r="R247" s="268" t="s">
        <v>117</v>
      </c>
      <c r="S247" s="265"/>
      <c r="T247" s="271">
        <v>0</v>
      </c>
      <c r="U247" s="269" t="s">
        <v>1256</v>
      </c>
      <c r="V247" s="270">
        <v>1</v>
      </c>
      <c r="W247" s="271" t="s">
        <v>118</v>
      </c>
      <c r="X247" s="272"/>
      <c r="Y247" s="272"/>
      <c r="Z247" s="342" t="s">
        <v>1257</v>
      </c>
      <c r="AA247" s="258" t="b">
        <v>0</v>
      </c>
      <c r="AB247" s="273" t="s">
        <v>17880</v>
      </c>
      <c r="AC247" s="297"/>
      <c r="AD247" s="511" t="s">
        <v>1878</v>
      </c>
      <c r="AE247" s="275" t="s">
        <v>17545</v>
      </c>
      <c r="AF247" s="267" t="str">
        <f t="shared" ca="1" si="19"/>
        <v>37años11meses</v>
      </c>
      <c r="AG247" s="276" t="s">
        <v>17525</v>
      </c>
      <c r="AH247" s="273" t="s">
        <v>17526</v>
      </c>
    </row>
    <row r="248" spans="2:36" ht="17.100000000000001" customHeight="1">
      <c r="B248" s="258" t="str">
        <f t="shared" si="21"/>
        <v>R45353289</v>
      </c>
      <c r="C248" s="257" t="s">
        <v>117</v>
      </c>
      <c r="D248" s="500" t="s">
        <v>15008</v>
      </c>
      <c r="E248" s="472" t="s">
        <v>15009</v>
      </c>
      <c r="F248" s="259">
        <v>32335</v>
      </c>
      <c r="G248" s="283" t="s">
        <v>3610</v>
      </c>
      <c r="H248" s="261" t="s">
        <v>4426</v>
      </c>
      <c r="I248" s="261" t="s">
        <v>15010</v>
      </c>
      <c r="J248" s="261" t="s">
        <v>1276</v>
      </c>
      <c r="K248" s="282" t="s">
        <v>8566</v>
      </c>
      <c r="L248" s="264">
        <v>45951</v>
      </c>
      <c r="M248" s="264" t="s">
        <v>1269</v>
      </c>
      <c r="N248" s="551" t="s">
        <v>122</v>
      </c>
      <c r="O248" s="282"/>
      <c r="P248" s="266"/>
      <c r="Q248" s="258"/>
      <c r="R248" s="268" t="s">
        <v>157</v>
      </c>
      <c r="S248" s="265"/>
      <c r="T248" s="265">
        <v>0</v>
      </c>
      <c r="U248" s="269" t="s">
        <v>157</v>
      </c>
      <c r="V248" s="270">
        <v>0</v>
      </c>
      <c r="W248" s="271" t="s">
        <v>118</v>
      </c>
      <c r="X248" s="498" t="s">
        <v>15011</v>
      </c>
      <c r="Y248" s="272"/>
      <c r="Z248" s="274" t="s">
        <v>1257</v>
      </c>
      <c r="AA248" s="258" t="b">
        <f t="shared" ref="AA248:AA253" si="22">COUNTIF($D$2:$D$3790,D248)&gt;1</f>
        <v>0</v>
      </c>
      <c r="AB248" s="273" t="s">
        <v>15012</v>
      </c>
      <c r="AC248" s="297"/>
      <c r="AD248" s="511" t="s">
        <v>2201</v>
      </c>
      <c r="AE248" s="275" t="s">
        <v>15013</v>
      </c>
      <c r="AF248" s="267" t="str">
        <f t="shared" ca="1" si="19"/>
        <v>38años1meses</v>
      </c>
      <c r="AG248" s="276" t="s">
        <v>15014</v>
      </c>
      <c r="AH248" s="273" t="s">
        <v>15015</v>
      </c>
    </row>
    <row r="249" spans="2:36" ht="17.100000000000001" customHeight="1">
      <c r="B249" s="258" t="str">
        <f t="shared" si="21"/>
        <v>O45361465</v>
      </c>
      <c r="C249" s="282">
        <v>1</v>
      </c>
      <c r="D249" s="486" t="s">
        <v>14192</v>
      </c>
      <c r="E249" s="472" t="s">
        <v>14193</v>
      </c>
      <c r="F249" s="473">
        <v>32413</v>
      </c>
      <c r="G249" s="474" t="s">
        <v>1251</v>
      </c>
      <c r="H249" s="475" t="s">
        <v>113</v>
      </c>
      <c r="I249" s="475" t="s">
        <v>5699</v>
      </c>
      <c r="J249" s="475" t="s">
        <v>1276</v>
      </c>
      <c r="K249" s="476" t="s">
        <v>12562</v>
      </c>
      <c r="L249" s="473">
        <v>46183</v>
      </c>
      <c r="M249" s="484">
        <v>46219</v>
      </c>
      <c r="N249" s="622" t="s">
        <v>169</v>
      </c>
      <c r="O249" s="476" t="s">
        <v>14194</v>
      </c>
      <c r="P249" s="478" t="s">
        <v>138</v>
      </c>
      <c r="Q249" s="273"/>
      <c r="R249" s="471" t="s">
        <v>1256</v>
      </c>
      <c r="S249" s="265"/>
      <c r="T249" s="265">
        <v>0</v>
      </c>
      <c r="U249" s="269" t="s">
        <v>1256</v>
      </c>
      <c r="V249" s="270">
        <v>1</v>
      </c>
      <c r="W249" s="271" t="s">
        <v>118</v>
      </c>
      <c r="X249" s="272"/>
      <c r="Y249" s="272"/>
      <c r="Z249" s="274" t="s">
        <v>1257</v>
      </c>
      <c r="AA249" s="258" t="b">
        <f t="shared" si="22"/>
        <v>0</v>
      </c>
      <c r="AB249" s="273" t="s">
        <v>14195</v>
      </c>
      <c r="AC249" s="297"/>
      <c r="AD249" s="511" t="s">
        <v>1271</v>
      </c>
      <c r="AE249" s="275" t="s">
        <v>14196</v>
      </c>
      <c r="AF249" s="267" t="str">
        <f t="shared" ca="1" si="19"/>
        <v>37años10meses</v>
      </c>
      <c r="AG249" s="276" t="s">
        <v>14197</v>
      </c>
      <c r="AH249" s="273" t="s">
        <v>14198</v>
      </c>
    </row>
    <row r="250" spans="2:36" ht="17.100000000000001" customHeight="1">
      <c r="B250" s="258" t="str">
        <f t="shared" si="21"/>
        <v>O45443467</v>
      </c>
      <c r="C250" s="257" t="s">
        <v>117</v>
      </c>
      <c r="D250" s="486" t="s">
        <v>13607</v>
      </c>
      <c r="E250" s="472" t="s">
        <v>13608</v>
      </c>
      <c r="F250" s="473">
        <v>32486</v>
      </c>
      <c r="G250" s="481" t="s">
        <v>1251</v>
      </c>
      <c r="H250" s="475" t="s">
        <v>113</v>
      </c>
      <c r="I250" s="475" t="s">
        <v>8348</v>
      </c>
      <c r="J250" s="475" t="s">
        <v>1276</v>
      </c>
      <c r="K250" s="476" t="s">
        <v>12562</v>
      </c>
      <c r="L250" s="473">
        <v>46183</v>
      </c>
      <c r="M250" s="484">
        <v>46209</v>
      </c>
      <c r="N250" s="479" t="s">
        <v>174</v>
      </c>
      <c r="O250" s="475" t="s">
        <v>13609</v>
      </c>
      <c r="P250" s="478" t="s">
        <v>138</v>
      </c>
      <c r="Q250" s="273"/>
      <c r="R250" s="471" t="s">
        <v>1256</v>
      </c>
      <c r="S250" s="265"/>
      <c r="T250" s="271">
        <v>0</v>
      </c>
      <c r="U250" s="269" t="s">
        <v>1256</v>
      </c>
      <c r="V250" s="270">
        <v>1</v>
      </c>
      <c r="W250" s="271" t="s">
        <v>118</v>
      </c>
      <c r="X250" s="273"/>
      <c r="Y250" s="273"/>
      <c r="Z250" s="274" t="s">
        <v>1257</v>
      </c>
      <c r="AA250" s="258" t="b">
        <f t="shared" si="22"/>
        <v>0</v>
      </c>
      <c r="AB250" s="273" t="s">
        <v>13610</v>
      </c>
      <c r="AC250" s="297"/>
      <c r="AD250" s="511" t="s">
        <v>1259</v>
      </c>
      <c r="AE250" s="275" t="s">
        <v>13611</v>
      </c>
      <c r="AF250" s="267" t="str">
        <f t="shared" ca="1" si="19"/>
        <v>37años8meses</v>
      </c>
      <c r="AG250" s="276">
        <v>906564581</v>
      </c>
      <c r="AH250" s="273" t="s">
        <v>13612</v>
      </c>
      <c r="AI250" s="292" t="s">
        <v>1412</v>
      </c>
    </row>
    <row r="251" spans="2:36" ht="17.100000000000001" customHeight="1">
      <c r="B251" s="258" t="str">
        <f t="shared" si="21"/>
        <v>O45454740</v>
      </c>
      <c r="C251" s="257" t="s">
        <v>117</v>
      </c>
      <c r="D251" s="486" t="s">
        <v>5998</v>
      </c>
      <c r="E251" s="258" t="s">
        <v>5999</v>
      </c>
      <c r="F251" s="259">
        <v>31957</v>
      </c>
      <c r="G251" s="260" t="s">
        <v>1251</v>
      </c>
      <c r="H251" s="261" t="s">
        <v>113</v>
      </c>
      <c r="I251" s="263" t="s">
        <v>15642</v>
      </c>
      <c r="J251" s="261" t="s">
        <v>1276</v>
      </c>
      <c r="K251" s="282" t="s">
        <v>8700</v>
      </c>
      <c r="L251" s="264">
        <v>46164</v>
      </c>
      <c r="M251" s="290">
        <v>46230</v>
      </c>
      <c r="N251" s="263" t="s">
        <v>128</v>
      </c>
      <c r="O251" s="261" t="s">
        <v>19317</v>
      </c>
      <c r="P251" s="266" t="s">
        <v>138</v>
      </c>
      <c r="Q251" s="273"/>
      <c r="R251" s="284" t="s">
        <v>157</v>
      </c>
      <c r="S251" s="265"/>
      <c r="T251" s="265">
        <v>0</v>
      </c>
      <c r="U251" s="269" t="s">
        <v>1256</v>
      </c>
      <c r="V251" s="270">
        <v>1</v>
      </c>
      <c r="W251" s="271" t="s">
        <v>118</v>
      </c>
      <c r="X251" s="272"/>
      <c r="Y251" s="273"/>
      <c r="Z251" s="274" t="s">
        <v>1257</v>
      </c>
      <c r="AA251" s="258" t="b">
        <f t="shared" si="22"/>
        <v>0</v>
      </c>
      <c r="AB251" s="273" t="s">
        <v>6000</v>
      </c>
      <c r="AC251" s="297"/>
      <c r="AD251" s="297" t="s">
        <v>1259</v>
      </c>
      <c r="AE251" s="275" t="s">
        <v>19320</v>
      </c>
      <c r="AF251" s="267" t="str">
        <f t="shared" ca="1" si="19"/>
        <v>39años1meses</v>
      </c>
      <c r="AG251" s="276" t="s">
        <v>19318</v>
      </c>
      <c r="AH251" s="273" t="s">
        <v>19319</v>
      </c>
    </row>
    <row r="252" spans="2:36" ht="17.100000000000001" customHeight="1">
      <c r="B252" s="258" t="str">
        <f t="shared" si="21"/>
        <v>O45456963</v>
      </c>
      <c r="C252" s="305">
        <v>1</v>
      </c>
      <c r="D252" s="486" t="s">
        <v>12809</v>
      </c>
      <c r="E252" s="472" t="s">
        <v>12810</v>
      </c>
      <c r="F252" s="473">
        <v>32121</v>
      </c>
      <c r="G252" s="474" t="s">
        <v>1251</v>
      </c>
      <c r="H252" s="475" t="s">
        <v>125</v>
      </c>
      <c r="I252" s="475" t="s">
        <v>5699</v>
      </c>
      <c r="J252" s="475" t="s">
        <v>1276</v>
      </c>
      <c r="K252" s="476" t="s">
        <v>12562</v>
      </c>
      <c r="L252" s="473">
        <v>46183</v>
      </c>
      <c r="M252" s="484">
        <v>46205</v>
      </c>
      <c r="N252" s="622" t="s">
        <v>128</v>
      </c>
      <c r="O252" s="476" t="s">
        <v>12811</v>
      </c>
      <c r="P252" s="478" t="s">
        <v>138</v>
      </c>
      <c r="Q252" s="273"/>
      <c r="R252" s="471" t="s">
        <v>117</v>
      </c>
      <c r="S252" s="265"/>
      <c r="T252" s="265">
        <v>0</v>
      </c>
      <c r="U252" s="269" t="s">
        <v>1256</v>
      </c>
      <c r="V252" s="270">
        <v>1</v>
      </c>
      <c r="W252" s="271" t="s">
        <v>118</v>
      </c>
      <c r="X252" s="272"/>
      <c r="Y252" s="279"/>
      <c r="Z252" s="274" t="s">
        <v>1257</v>
      </c>
      <c r="AA252" s="258" t="b">
        <f t="shared" si="22"/>
        <v>0</v>
      </c>
      <c r="AB252" s="273" t="s">
        <v>12812</v>
      </c>
      <c r="AC252" s="297"/>
      <c r="AD252" s="511" t="s">
        <v>1271</v>
      </c>
      <c r="AE252" s="275" t="s">
        <v>12813</v>
      </c>
      <c r="AF252" s="267" t="str">
        <f t="shared" ca="1" si="19"/>
        <v>38años8meses</v>
      </c>
      <c r="AG252" s="276" t="s">
        <v>12814</v>
      </c>
      <c r="AH252" s="273" t="s">
        <v>12815</v>
      </c>
      <c r="AJ252" s="554" t="str">
        <f ca="1">IF($D252&lt;&gt;"",DATEDIF(L252,TODAY(),"y")&amp;"años"&amp;DATEDIF(L252,TODAY(),"ym")&amp;"meses"&amp;DATEDIF(L252,TODAY(),"md")&amp;"dias","")</f>
        <v>0años2meses11dias</v>
      </c>
    </row>
    <row r="253" spans="2:36" ht="17.100000000000001" customHeight="1">
      <c r="B253" s="258" t="str">
        <f t="shared" si="21"/>
        <v>O45465580</v>
      </c>
      <c r="C253" s="282">
        <v>1</v>
      </c>
      <c r="D253" s="486" t="s">
        <v>16231</v>
      </c>
      <c r="E253" s="472" t="s">
        <v>16232</v>
      </c>
      <c r="F253" s="473">
        <v>32496</v>
      </c>
      <c r="G253" s="474" t="s">
        <v>1251</v>
      </c>
      <c r="H253" s="475" t="s">
        <v>113</v>
      </c>
      <c r="I253" s="475" t="s">
        <v>5699</v>
      </c>
      <c r="J253" s="475" t="s">
        <v>1253</v>
      </c>
      <c r="K253" s="476" t="s">
        <v>12562</v>
      </c>
      <c r="L253" s="473">
        <v>46183</v>
      </c>
      <c r="M253" s="484">
        <v>46219</v>
      </c>
      <c r="N253" s="622" t="s">
        <v>169</v>
      </c>
      <c r="O253" s="476" t="s">
        <v>16233</v>
      </c>
      <c r="P253" s="478" t="s">
        <v>138</v>
      </c>
      <c r="Q253" s="258"/>
      <c r="R253" s="471" t="s">
        <v>1256</v>
      </c>
      <c r="S253" s="265"/>
      <c r="T253" s="265">
        <v>0</v>
      </c>
      <c r="U253" s="269" t="s">
        <v>1256</v>
      </c>
      <c r="V253" s="270">
        <v>1</v>
      </c>
      <c r="W253" s="271" t="s">
        <v>118</v>
      </c>
      <c r="X253" s="272"/>
      <c r="Y253" s="279"/>
      <c r="Z253" s="342" t="s">
        <v>1257</v>
      </c>
      <c r="AA253" s="258" t="b">
        <f t="shared" si="22"/>
        <v>0</v>
      </c>
      <c r="AB253" s="273" t="s">
        <v>16234</v>
      </c>
      <c r="AC253" s="297"/>
      <c r="AD253" s="400" t="s">
        <v>1259</v>
      </c>
      <c r="AE253" s="275" t="s">
        <v>16235</v>
      </c>
      <c r="AF253" s="267" t="str">
        <f t="shared" ca="1" si="19"/>
        <v>37años8meses</v>
      </c>
      <c r="AG253" s="276">
        <v>925582099</v>
      </c>
      <c r="AH253" s="273" t="s">
        <v>16236</v>
      </c>
    </row>
    <row r="254" spans="2:36" ht="17.100000000000001" customHeight="1">
      <c r="B254" s="258" t="str">
        <f t="shared" si="21"/>
        <v>O45542672</v>
      </c>
      <c r="C254" s="257" t="s">
        <v>117</v>
      </c>
      <c r="D254" s="294" t="s">
        <v>17639</v>
      </c>
      <c r="E254" s="472" t="s">
        <v>17640</v>
      </c>
      <c r="F254" s="473">
        <v>31583</v>
      </c>
      <c r="G254" s="474" t="s">
        <v>1251</v>
      </c>
      <c r="H254" s="475" t="s">
        <v>113</v>
      </c>
      <c r="I254" s="475" t="s">
        <v>1339</v>
      </c>
      <c r="J254" s="475" t="s">
        <v>1276</v>
      </c>
      <c r="K254" s="687" t="s">
        <v>8700</v>
      </c>
      <c r="L254" s="477">
        <v>46203</v>
      </c>
      <c r="M254" s="477" t="s">
        <v>1269</v>
      </c>
      <c r="N254" s="622" t="s">
        <v>122</v>
      </c>
      <c r="O254" s="282"/>
      <c r="P254" s="266"/>
      <c r="Q254" s="258"/>
      <c r="R254" s="268" t="s">
        <v>157</v>
      </c>
      <c r="S254" s="265"/>
      <c r="T254" s="271">
        <v>0</v>
      </c>
      <c r="U254" s="269" t="s">
        <v>1256</v>
      </c>
      <c r="V254" s="270">
        <v>1</v>
      </c>
      <c r="W254" s="271" t="s">
        <v>118</v>
      </c>
      <c r="X254" s="272"/>
      <c r="Y254" s="272"/>
      <c r="Z254" s="342" t="s">
        <v>1257</v>
      </c>
      <c r="AA254" s="258" t="b">
        <v>0</v>
      </c>
      <c r="AB254" s="273" t="s">
        <v>17899</v>
      </c>
      <c r="AC254" s="297"/>
      <c r="AD254" s="400" t="s">
        <v>1259</v>
      </c>
      <c r="AE254" s="275" t="s">
        <v>17643</v>
      </c>
      <c r="AF254" s="267" t="str">
        <f t="shared" ca="1" si="19"/>
        <v>40años2meses</v>
      </c>
      <c r="AG254" s="276" t="s">
        <v>17641</v>
      </c>
      <c r="AH254" s="273" t="s">
        <v>17642</v>
      </c>
    </row>
    <row r="255" spans="2:36" ht="17.100000000000001" customHeight="1">
      <c r="B255" s="258" t="str">
        <f t="shared" si="21"/>
        <v>E45549699</v>
      </c>
      <c r="C255" s="257" t="s">
        <v>117</v>
      </c>
      <c r="D255" s="486" t="s">
        <v>12823</v>
      </c>
      <c r="E255" s="472" t="s">
        <v>12824</v>
      </c>
      <c r="F255" s="473">
        <v>32523</v>
      </c>
      <c r="G255" s="474" t="s">
        <v>1297</v>
      </c>
      <c r="H255" s="475" t="s">
        <v>1107</v>
      </c>
      <c r="I255" s="475" t="s">
        <v>12825</v>
      </c>
      <c r="J255" s="475" t="s">
        <v>1276</v>
      </c>
      <c r="K255" s="476" t="s">
        <v>12562</v>
      </c>
      <c r="L255" s="477">
        <v>46083</v>
      </c>
      <c r="M255" s="477" t="s">
        <v>1269</v>
      </c>
      <c r="N255" s="622" t="s">
        <v>114</v>
      </c>
      <c r="O255" s="476" t="s">
        <v>12826</v>
      </c>
      <c r="P255" s="478" t="s">
        <v>138</v>
      </c>
      <c r="Q255" s="273"/>
      <c r="R255" s="471" t="s">
        <v>117</v>
      </c>
      <c r="S255" s="265"/>
      <c r="T255" s="506">
        <v>0</v>
      </c>
      <c r="U255" s="269" t="s">
        <v>1256</v>
      </c>
      <c r="V255" s="270">
        <v>0</v>
      </c>
      <c r="W255" s="271" t="s">
        <v>118</v>
      </c>
      <c r="X255" s="279">
        <v>2200</v>
      </c>
      <c r="Y255" s="279"/>
      <c r="Z255" s="342" t="s">
        <v>1257</v>
      </c>
      <c r="AA255" s="258" t="b">
        <f>COUNTIF($D$2:$D$3790,D255)&gt;1</f>
        <v>0</v>
      </c>
      <c r="AB255" s="273" t="s">
        <v>12827</v>
      </c>
      <c r="AC255" s="297"/>
      <c r="AD255" s="400" t="s">
        <v>1271</v>
      </c>
      <c r="AE255" s="303" t="s">
        <v>12828</v>
      </c>
      <c r="AF255" s="267" t="str">
        <f t="shared" ca="1" si="19"/>
        <v>37años7meses</v>
      </c>
      <c r="AG255" s="276" t="s">
        <v>12829</v>
      </c>
      <c r="AH255" s="273" t="s">
        <v>12830</v>
      </c>
      <c r="AJ255" s="267" t="str">
        <f ca="1">IF($D255&lt;&gt;"",DATEDIF(L255,TODAY(),"y")&amp;"años"&amp;DATEDIF(L255,TODAY(),"ym")&amp;"meses"&amp;DATEDIF(L255,TODAY(),"md")&amp;"dias","")</f>
        <v>0años5meses19dias</v>
      </c>
    </row>
    <row r="256" spans="2:36" ht="17.100000000000001" customHeight="1">
      <c r="B256" s="258" t="str">
        <f t="shared" si="21"/>
        <v>P45567039</v>
      </c>
      <c r="C256" s="257" t="s">
        <v>117</v>
      </c>
      <c r="D256" s="486" t="s">
        <v>13686</v>
      </c>
      <c r="E256" s="258" t="s">
        <v>13687</v>
      </c>
      <c r="F256" s="259">
        <v>31709</v>
      </c>
      <c r="G256" s="283" t="s">
        <v>1251</v>
      </c>
      <c r="H256" s="261" t="s">
        <v>137</v>
      </c>
      <c r="I256" s="261" t="s">
        <v>1252</v>
      </c>
      <c r="J256" s="261" t="s">
        <v>1253</v>
      </c>
      <c r="K256" s="282" t="s">
        <v>1254</v>
      </c>
      <c r="L256" s="264">
        <v>46108</v>
      </c>
      <c r="M256" s="264">
        <v>46179</v>
      </c>
      <c r="N256" s="261" t="s">
        <v>122</v>
      </c>
      <c r="O256" s="282"/>
      <c r="P256" s="266"/>
      <c r="Q256" s="273"/>
      <c r="R256" s="268" t="s">
        <v>157</v>
      </c>
      <c r="S256" s="265"/>
      <c r="T256" s="265">
        <v>0</v>
      </c>
      <c r="U256" s="269" t="s">
        <v>1256</v>
      </c>
      <c r="V256" s="270">
        <v>1</v>
      </c>
      <c r="W256" s="271" t="s">
        <v>118</v>
      </c>
      <c r="X256" s="272"/>
      <c r="Y256" s="272"/>
      <c r="Z256" s="342" t="s">
        <v>1257</v>
      </c>
      <c r="AA256" s="258" t="b">
        <f>COUNTIF($D$2:$D$3790,D256)&gt;1</f>
        <v>0</v>
      </c>
      <c r="AB256" s="273" t="s">
        <v>13688</v>
      </c>
      <c r="AC256" s="297"/>
      <c r="AD256" s="511" t="s">
        <v>1259</v>
      </c>
      <c r="AE256" s="303" t="s">
        <v>18691</v>
      </c>
      <c r="AF256" s="267" t="str">
        <f t="shared" ca="1" si="19"/>
        <v>39años9meses</v>
      </c>
      <c r="AG256" s="276" t="s">
        <v>13689</v>
      </c>
      <c r="AH256" s="273" t="s">
        <v>13690</v>
      </c>
    </row>
    <row r="257" spans="2:36" ht="17.100000000000001" customHeight="1">
      <c r="B257" s="273" t="str">
        <f t="shared" si="21"/>
        <v>O45570702</v>
      </c>
      <c r="C257" s="257" t="s">
        <v>117</v>
      </c>
      <c r="D257" s="486" t="s">
        <v>14405</v>
      </c>
      <c r="E257" s="472" t="s">
        <v>14406</v>
      </c>
      <c r="F257" s="473">
        <v>30841</v>
      </c>
      <c r="G257" s="474" t="s">
        <v>1251</v>
      </c>
      <c r="H257" s="475" t="s">
        <v>113</v>
      </c>
      <c r="I257" s="475" t="s">
        <v>5699</v>
      </c>
      <c r="J257" s="475" t="s">
        <v>1276</v>
      </c>
      <c r="K257" s="476" t="s">
        <v>12562</v>
      </c>
      <c r="L257" s="473">
        <v>46183</v>
      </c>
      <c r="M257" s="484">
        <v>46219</v>
      </c>
      <c r="N257" s="622" t="s">
        <v>128</v>
      </c>
      <c r="O257" s="476" t="s">
        <v>14407</v>
      </c>
      <c r="P257" s="478" t="s">
        <v>138</v>
      </c>
      <c r="Q257" s="273"/>
      <c r="R257" s="471" t="s">
        <v>1256</v>
      </c>
      <c r="S257" s="265"/>
      <c r="T257" s="265">
        <v>0</v>
      </c>
      <c r="U257" s="269" t="s">
        <v>1256</v>
      </c>
      <c r="V257" s="270">
        <v>1</v>
      </c>
      <c r="W257" s="271" t="s">
        <v>118</v>
      </c>
      <c r="X257" s="272"/>
      <c r="Y257" s="272"/>
      <c r="Z257" s="274" t="s">
        <v>1257</v>
      </c>
      <c r="AA257" s="258" t="b">
        <f>COUNTIF($D$2:$D$3790,D257)&gt;1</f>
        <v>0</v>
      </c>
      <c r="AB257" s="273" t="s">
        <v>14408</v>
      </c>
      <c r="AC257" s="297"/>
      <c r="AD257" s="511" t="s">
        <v>1271</v>
      </c>
      <c r="AE257" s="275" t="s">
        <v>14409</v>
      </c>
      <c r="AF257" s="267" t="str">
        <f t="shared" ca="1" si="19"/>
        <v>42años2meses</v>
      </c>
      <c r="AG257" s="276" t="s">
        <v>14410</v>
      </c>
      <c r="AH257" s="273" t="s">
        <v>14411</v>
      </c>
    </row>
    <row r="258" spans="2:36" ht="17.100000000000001" customHeight="1">
      <c r="B258" s="258" t="str">
        <f t="shared" si="21"/>
        <v>O45602821</v>
      </c>
      <c r="C258" s="257" t="s">
        <v>117</v>
      </c>
      <c r="D258" s="288" t="s">
        <v>17261</v>
      </c>
      <c r="E258" s="611" t="s">
        <v>17262</v>
      </c>
      <c r="F258" s="259">
        <v>32173</v>
      </c>
      <c r="G258" s="261" t="s">
        <v>1251</v>
      </c>
      <c r="H258" s="261" t="s">
        <v>113</v>
      </c>
      <c r="I258" s="261" t="s">
        <v>5699</v>
      </c>
      <c r="J258" s="282" t="s">
        <v>1276</v>
      </c>
      <c r="K258" s="295" t="s">
        <v>12562</v>
      </c>
      <c r="L258" s="264">
        <v>46189</v>
      </c>
      <c r="M258" s="489">
        <v>46197</v>
      </c>
      <c r="N258" s="711" t="s">
        <v>122</v>
      </c>
      <c r="O258" s="266"/>
      <c r="P258" s="288"/>
      <c r="Q258" s="258"/>
      <c r="R258" s="268" t="s">
        <v>157</v>
      </c>
      <c r="S258" s="265"/>
      <c r="T258" s="271">
        <v>0</v>
      </c>
      <c r="U258" s="269" t="s">
        <v>1256</v>
      </c>
      <c r="V258" s="270">
        <v>1</v>
      </c>
      <c r="W258" s="271" t="s">
        <v>118</v>
      </c>
      <c r="X258" s="272"/>
      <c r="Y258" s="272"/>
      <c r="Z258" s="342" t="s">
        <v>1257</v>
      </c>
      <c r="AA258" s="258" t="b">
        <v>0</v>
      </c>
      <c r="AB258" s="273" t="s">
        <v>17319</v>
      </c>
      <c r="AC258" s="297"/>
      <c r="AD258" s="511" t="s">
        <v>1271</v>
      </c>
      <c r="AE258" s="275" t="s">
        <v>17265</v>
      </c>
      <c r="AF258" s="267" t="str">
        <f t="shared" ref="AF258:AF321" ca="1" si="23">IF($D258&lt;&gt;"",DATEDIF(F258,TODAY(),"y")&amp;"años"&amp;DATEDIF(F258,TODAY(),"ym")&amp;"meses","")</f>
        <v>38años6meses</v>
      </c>
      <c r="AG258" s="276" t="s">
        <v>17263</v>
      </c>
      <c r="AH258" s="273" t="s">
        <v>17264</v>
      </c>
    </row>
    <row r="259" spans="2:36" ht="17.100000000000001" customHeight="1">
      <c r="B259" s="258" t="str">
        <f t="shared" si="21"/>
        <v>O45614564</v>
      </c>
      <c r="C259" s="257" t="s">
        <v>117</v>
      </c>
      <c r="D259" s="486" t="s">
        <v>15256</v>
      </c>
      <c r="E259" s="472" t="s">
        <v>15257</v>
      </c>
      <c r="F259" s="473">
        <v>31522</v>
      </c>
      <c r="G259" s="474" t="s">
        <v>1251</v>
      </c>
      <c r="H259" s="475" t="s">
        <v>4311</v>
      </c>
      <c r="I259" s="475" t="s">
        <v>6537</v>
      </c>
      <c r="J259" s="475" t="s">
        <v>1276</v>
      </c>
      <c r="K259" s="476" t="s">
        <v>12562</v>
      </c>
      <c r="L259" s="473">
        <v>46183</v>
      </c>
      <c r="M259" s="484">
        <v>46219</v>
      </c>
      <c r="N259" s="622" t="s">
        <v>114</v>
      </c>
      <c r="O259" s="476" t="s">
        <v>15258</v>
      </c>
      <c r="P259" s="478" t="s">
        <v>138</v>
      </c>
      <c r="Q259" s="258"/>
      <c r="R259" s="268" t="s">
        <v>157</v>
      </c>
      <c r="S259" s="265"/>
      <c r="T259" s="271">
        <v>0</v>
      </c>
      <c r="U259" s="269" t="s">
        <v>1256</v>
      </c>
      <c r="V259" s="270">
        <v>1</v>
      </c>
      <c r="W259" s="271" t="s">
        <v>118</v>
      </c>
      <c r="X259" s="272"/>
      <c r="Y259" s="272"/>
      <c r="Z259" s="342" t="s">
        <v>1257</v>
      </c>
      <c r="AA259" s="258" t="b">
        <f>COUNTIF($D$2:$D$3790,D259)&gt;1</f>
        <v>0</v>
      </c>
      <c r="AB259" s="273" t="s">
        <v>15259</v>
      </c>
      <c r="AC259" s="297"/>
      <c r="AD259" s="511" t="s">
        <v>1271</v>
      </c>
      <c r="AE259" s="275" t="s">
        <v>15260</v>
      </c>
      <c r="AF259" s="267" t="str">
        <f t="shared" ca="1" si="23"/>
        <v>40años4meses</v>
      </c>
      <c r="AG259" s="276" t="s">
        <v>15261</v>
      </c>
      <c r="AH259" s="442" t="s">
        <v>15262</v>
      </c>
      <c r="AJ259" s="258"/>
    </row>
    <row r="260" spans="2:36" ht="17.100000000000001" customHeight="1">
      <c r="B260" s="258" t="str">
        <f t="shared" si="21"/>
        <v>O45717748</v>
      </c>
      <c r="C260" s="257" t="s">
        <v>117</v>
      </c>
      <c r="D260" s="486" t="s">
        <v>7206</v>
      </c>
      <c r="E260" s="472" t="s">
        <v>17369</v>
      </c>
      <c r="F260" s="473">
        <v>32582</v>
      </c>
      <c r="G260" s="474" t="s">
        <v>8311</v>
      </c>
      <c r="H260" s="475" t="s">
        <v>6452</v>
      </c>
      <c r="I260" s="479" t="s">
        <v>6453</v>
      </c>
      <c r="J260" s="475" t="s">
        <v>1276</v>
      </c>
      <c r="K260" s="476" t="s">
        <v>8566</v>
      </c>
      <c r="L260" s="477">
        <v>46055</v>
      </c>
      <c r="M260" s="477" t="s">
        <v>1269</v>
      </c>
      <c r="N260" s="479" t="s">
        <v>128</v>
      </c>
      <c r="O260" s="475" t="s">
        <v>7207</v>
      </c>
      <c r="P260" s="478" t="s">
        <v>138</v>
      </c>
      <c r="Q260" s="273"/>
      <c r="R260" s="268" t="s">
        <v>157</v>
      </c>
      <c r="S260" s="265"/>
      <c r="T260" s="588">
        <v>0</v>
      </c>
      <c r="U260" s="603" t="s">
        <v>1256</v>
      </c>
      <c r="V260" s="347">
        <v>1</v>
      </c>
      <c r="W260" s="271" t="s">
        <v>118</v>
      </c>
      <c r="X260" s="272"/>
      <c r="Y260" s="273"/>
      <c r="Z260" s="274" t="s">
        <v>1257</v>
      </c>
      <c r="AA260" s="258" t="b">
        <f>COUNTIF($D$2:$D$3790,D260)&gt;1</f>
        <v>0</v>
      </c>
      <c r="AB260" s="273" t="s">
        <v>17368</v>
      </c>
      <c r="AC260" s="297"/>
      <c r="AD260" s="400" t="s">
        <v>1259</v>
      </c>
      <c r="AE260" s="275" t="s">
        <v>7208</v>
      </c>
      <c r="AF260" s="267" t="str">
        <f t="shared" ca="1" si="23"/>
        <v>37años5meses</v>
      </c>
      <c r="AG260" s="276" t="s">
        <v>17363</v>
      </c>
      <c r="AH260" s="273" t="s">
        <v>7209</v>
      </c>
    </row>
    <row r="261" spans="2:36" ht="17.100000000000001" customHeight="1">
      <c r="B261" s="258" t="str">
        <f t="shared" si="21"/>
        <v>P45732522</v>
      </c>
      <c r="C261" s="257" t="s">
        <v>117</v>
      </c>
      <c r="D261" s="486" t="s">
        <v>13495</v>
      </c>
      <c r="E261" s="258" t="s">
        <v>13496</v>
      </c>
      <c r="F261" s="259">
        <v>32503</v>
      </c>
      <c r="G261" s="258" t="s">
        <v>1251</v>
      </c>
      <c r="H261" s="263" t="s">
        <v>137</v>
      </c>
      <c r="I261" s="261" t="s">
        <v>1252</v>
      </c>
      <c r="J261" s="261" t="s">
        <v>1276</v>
      </c>
      <c r="K261" s="282" t="s">
        <v>1254</v>
      </c>
      <c r="L261" s="264">
        <v>46086</v>
      </c>
      <c r="M261" s="264">
        <v>46190</v>
      </c>
      <c r="N261" s="261" t="s">
        <v>174</v>
      </c>
      <c r="O261" s="282" t="s">
        <v>13497</v>
      </c>
      <c r="P261" s="266" t="s">
        <v>138</v>
      </c>
      <c r="Q261" s="258"/>
      <c r="R261" s="268" t="s">
        <v>157</v>
      </c>
      <c r="S261" s="265"/>
      <c r="T261" s="506">
        <v>0</v>
      </c>
      <c r="U261" s="269" t="s">
        <v>1256</v>
      </c>
      <c r="V261" s="270">
        <v>1</v>
      </c>
      <c r="W261" s="271" t="s">
        <v>118</v>
      </c>
      <c r="X261" s="272"/>
      <c r="Y261" s="272"/>
      <c r="Z261" s="342" t="s">
        <v>1257</v>
      </c>
      <c r="AA261" s="258" t="b">
        <f>COUNTIF($D$2:$D$3790,D261)&gt;1</f>
        <v>0</v>
      </c>
      <c r="AB261" s="273" t="s">
        <v>13498</v>
      </c>
      <c r="AC261" s="297"/>
      <c r="AD261" s="400" t="s">
        <v>1259</v>
      </c>
      <c r="AE261" s="303">
        <v>30590066703054</v>
      </c>
      <c r="AF261" s="267" t="str">
        <f t="shared" ca="1" si="23"/>
        <v>37años7meses</v>
      </c>
      <c r="AG261" s="276" t="s">
        <v>13499</v>
      </c>
      <c r="AH261" s="273" t="s">
        <v>13500</v>
      </c>
    </row>
    <row r="262" spans="2:36" ht="17.100000000000001" customHeight="1">
      <c r="B262" s="258" t="str">
        <f t="shared" si="21"/>
        <v>O45791129</v>
      </c>
      <c r="C262" s="305">
        <v>1</v>
      </c>
      <c r="D262" s="294" t="s">
        <v>18130</v>
      </c>
      <c r="E262" s="472" t="s">
        <v>18131</v>
      </c>
      <c r="F262" s="473">
        <v>32694</v>
      </c>
      <c r="G262" s="474" t="s">
        <v>1251</v>
      </c>
      <c r="H262" s="475" t="s">
        <v>125</v>
      </c>
      <c r="I262" s="475" t="s">
        <v>5699</v>
      </c>
      <c r="J262" s="475" t="s">
        <v>1276</v>
      </c>
      <c r="K262" s="476" t="s">
        <v>12562</v>
      </c>
      <c r="L262" s="473">
        <v>46183</v>
      </c>
      <c r="M262" s="484">
        <v>46219</v>
      </c>
      <c r="N262" s="622" t="s">
        <v>114</v>
      </c>
      <c r="O262" s="476" t="s">
        <v>18147</v>
      </c>
      <c r="P262" s="478" t="s">
        <v>138</v>
      </c>
      <c r="Q262" s="258"/>
      <c r="R262" s="471" t="s">
        <v>117</v>
      </c>
      <c r="S262" s="265"/>
      <c r="T262" s="271">
        <v>0</v>
      </c>
      <c r="U262" s="269" t="s">
        <v>1256</v>
      </c>
      <c r="V262" s="270">
        <v>1</v>
      </c>
      <c r="W262" s="271" t="s">
        <v>118</v>
      </c>
      <c r="X262" s="272"/>
      <c r="Y262" s="272"/>
      <c r="Z262" s="342" t="s">
        <v>1257</v>
      </c>
      <c r="AA262" s="258" t="b">
        <v>0</v>
      </c>
      <c r="AB262" s="273" t="s">
        <v>18839</v>
      </c>
      <c r="AC262" s="297"/>
      <c r="AD262" s="511" t="s">
        <v>1271</v>
      </c>
      <c r="AE262" s="275" t="s">
        <v>19406</v>
      </c>
      <c r="AF262" s="267" t="str">
        <f t="shared" ca="1" si="23"/>
        <v>37años1meses</v>
      </c>
      <c r="AG262" s="276" t="s">
        <v>18175</v>
      </c>
      <c r="AH262" s="273" t="s">
        <v>18176</v>
      </c>
    </row>
    <row r="263" spans="2:36" ht="17.100000000000001" customHeight="1">
      <c r="B263" s="258" t="str">
        <f t="shared" si="21"/>
        <v>O45820392</v>
      </c>
      <c r="C263" s="257" t="s">
        <v>117</v>
      </c>
      <c r="D263" s="486" t="s">
        <v>15587</v>
      </c>
      <c r="E263" s="472" t="s">
        <v>15588</v>
      </c>
      <c r="F263" s="473">
        <v>32586</v>
      </c>
      <c r="G263" s="474" t="s">
        <v>1251</v>
      </c>
      <c r="H263" s="475" t="s">
        <v>125</v>
      </c>
      <c r="I263" s="475" t="s">
        <v>15425</v>
      </c>
      <c r="J263" s="475" t="s">
        <v>1253</v>
      </c>
      <c r="K263" s="476" t="s">
        <v>8566</v>
      </c>
      <c r="L263" s="484">
        <v>46091</v>
      </c>
      <c r="M263" s="477" t="s">
        <v>1269</v>
      </c>
      <c r="N263" s="475" t="s">
        <v>174</v>
      </c>
      <c r="O263" s="476" t="s">
        <v>15589</v>
      </c>
      <c r="P263" s="478" t="s">
        <v>138</v>
      </c>
      <c r="Q263" s="258"/>
      <c r="R263" s="542" t="s">
        <v>597</v>
      </c>
      <c r="S263" s="265"/>
      <c r="T263" s="271">
        <v>0</v>
      </c>
      <c r="U263" s="269" t="s">
        <v>1256</v>
      </c>
      <c r="V263" s="270">
        <v>1</v>
      </c>
      <c r="W263" s="524" t="s">
        <v>118</v>
      </c>
      <c r="X263" s="272"/>
      <c r="Y263" s="272"/>
      <c r="Z263" s="525" t="s">
        <v>1257</v>
      </c>
      <c r="AA263" s="258" t="b">
        <f t="shared" ref="AA263:AA270" si="24">COUNTIF($D$2:$D$3790,D263)&gt;1</f>
        <v>0</v>
      </c>
      <c r="AB263" s="273" t="s">
        <v>15590</v>
      </c>
      <c r="AC263" s="297"/>
      <c r="AD263" s="400" t="s">
        <v>1259</v>
      </c>
      <c r="AE263" s="320" t="s">
        <v>15591</v>
      </c>
      <c r="AF263" s="267" t="str">
        <f t="shared" ca="1" si="23"/>
        <v>37años5meses</v>
      </c>
      <c r="AG263" s="276" t="s">
        <v>15592</v>
      </c>
      <c r="AH263" s="273" t="s">
        <v>15593</v>
      </c>
    </row>
    <row r="264" spans="2:36" ht="17.100000000000001" customHeight="1">
      <c r="B264" s="273" t="str">
        <f t="shared" si="21"/>
        <v>O45826020</v>
      </c>
      <c r="C264" s="282">
        <v>1</v>
      </c>
      <c r="D264" s="486" t="s">
        <v>10305</v>
      </c>
      <c r="E264" s="277" t="s">
        <v>19258</v>
      </c>
      <c r="F264" s="259">
        <v>32713</v>
      </c>
      <c r="G264" s="260" t="s">
        <v>1251</v>
      </c>
      <c r="H264" s="261" t="s">
        <v>113</v>
      </c>
      <c r="I264" s="263" t="s">
        <v>1967</v>
      </c>
      <c r="J264" s="261" t="s">
        <v>1276</v>
      </c>
      <c r="K264" s="263" t="s">
        <v>8700</v>
      </c>
      <c r="L264" s="316">
        <v>46203</v>
      </c>
      <c r="M264" s="264">
        <v>46230</v>
      </c>
      <c r="N264" s="591" t="s">
        <v>122</v>
      </c>
      <c r="O264" s="261"/>
      <c r="P264" s="266"/>
      <c r="Q264" s="267"/>
      <c r="R264" s="308" t="s">
        <v>157</v>
      </c>
      <c r="S264" s="265"/>
      <c r="T264" s="265">
        <v>0</v>
      </c>
      <c r="U264" s="269" t="s">
        <v>1256</v>
      </c>
      <c r="V264" s="270">
        <v>1</v>
      </c>
      <c r="W264" s="271" t="s">
        <v>118</v>
      </c>
      <c r="X264" s="272"/>
      <c r="Y264" s="273"/>
      <c r="Z264" s="274" t="s">
        <v>1257</v>
      </c>
      <c r="AA264" s="258" t="b">
        <f t="shared" si="24"/>
        <v>0</v>
      </c>
      <c r="AB264" s="258"/>
      <c r="AC264" s="297"/>
      <c r="AD264" s="511" t="s">
        <v>1259</v>
      </c>
      <c r="AE264" s="281" t="s">
        <v>10306</v>
      </c>
      <c r="AF264" s="267" t="str">
        <f t="shared" ca="1" si="23"/>
        <v>37años0meses</v>
      </c>
      <c r="AG264" s="276" t="s">
        <v>19055</v>
      </c>
      <c r="AH264" s="258" t="s">
        <v>19056</v>
      </c>
      <c r="AJ264" s="258"/>
    </row>
    <row r="265" spans="2:36" ht="17.100000000000001" customHeight="1">
      <c r="B265" s="258" t="str">
        <f t="shared" si="21"/>
        <v>O45850326</v>
      </c>
      <c r="C265" s="257" t="s">
        <v>117</v>
      </c>
      <c r="D265" s="486" t="s">
        <v>16194</v>
      </c>
      <c r="E265" s="472" t="s">
        <v>16195</v>
      </c>
      <c r="F265" s="473">
        <v>32534</v>
      </c>
      <c r="G265" s="474" t="s">
        <v>1251</v>
      </c>
      <c r="H265" s="475" t="s">
        <v>113</v>
      </c>
      <c r="I265" s="475" t="s">
        <v>1339</v>
      </c>
      <c r="J265" s="527" t="s">
        <v>1253</v>
      </c>
      <c r="K265" s="476" t="s">
        <v>12562</v>
      </c>
      <c r="L265" s="473">
        <v>46183</v>
      </c>
      <c r="M265" s="484">
        <v>46219</v>
      </c>
      <c r="N265" s="475" t="s">
        <v>122</v>
      </c>
      <c r="O265" s="282"/>
      <c r="P265" s="266"/>
      <c r="Q265" s="258"/>
      <c r="R265" s="471" t="s">
        <v>1256</v>
      </c>
      <c r="S265" s="265"/>
      <c r="T265" s="271">
        <v>0</v>
      </c>
      <c r="U265" s="269" t="s">
        <v>1256</v>
      </c>
      <c r="V265" s="270">
        <v>1</v>
      </c>
      <c r="W265" s="524" t="s">
        <v>118</v>
      </c>
      <c r="X265" s="279"/>
      <c r="Y265" s="279"/>
      <c r="Z265" s="525" t="s">
        <v>1257</v>
      </c>
      <c r="AA265" s="258" t="b">
        <f t="shared" si="24"/>
        <v>0</v>
      </c>
      <c r="AB265" s="258" t="s">
        <v>16196</v>
      </c>
      <c r="AC265" s="300"/>
      <c r="AD265" s="511" t="s">
        <v>1259</v>
      </c>
      <c r="AE265" s="281" t="s">
        <v>16197</v>
      </c>
      <c r="AF265" s="267" t="str">
        <f t="shared" ca="1" si="23"/>
        <v>37años6meses</v>
      </c>
      <c r="AG265" s="294" t="s">
        <v>16198</v>
      </c>
      <c r="AH265" s="258" t="s">
        <v>16199</v>
      </c>
      <c r="AI265" s="292" t="s">
        <v>1412</v>
      </c>
    </row>
    <row r="266" spans="2:36" ht="17.100000000000001" customHeight="1">
      <c r="B266" s="258" t="str">
        <f t="shared" si="21"/>
        <v>P45900713</v>
      </c>
      <c r="C266" s="257" t="s">
        <v>117</v>
      </c>
      <c r="D266" s="486" t="s">
        <v>15387</v>
      </c>
      <c r="E266" s="258" t="s">
        <v>15388</v>
      </c>
      <c r="F266" s="259">
        <v>29557</v>
      </c>
      <c r="G266" s="283" t="s">
        <v>1251</v>
      </c>
      <c r="H266" s="261" t="s">
        <v>137</v>
      </c>
      <c r="I266" s="261" t="s">
        <v>1252</v>
      </c>
      <c r="J266" s="261" t="s">
        <v>1276</v>
      </c>
      <c r="K266" s="282" t="s">
        <v>1254</v>
      </c>
      <c r="L266" s="264">
        <v>45968</v>
      </c>
      <c r="M266" s="264">
        <v>46190</v>
      </c>
      <c r="N266" s="551" t="s">
        <v>122</v>
      </c>
      <c r="O266" s="282"/>
      <c r="P266" s="266"/>
      <c r="Q266" s="258"/>
      <c r="R266" s="268" t="s">
        <v>157</v>
      </c>
      <c r="S266" s="265"/>
      <c r="T266" s="271">
        <v>0</v>
      </c>
      <c r="U266" s="269" t="s">
        <v>1256</v>
      </c>
      <c r="V266" s="270">
        <v>1</v>
      </c>
      <c r="W266" s="271" t="s">
        <v>118</v>
      </c>
      <c r="X266" s="272"/>
      <c r="Y266" s="272"/>
      <c r="Z266" s="342" t="s">
        <v>1257</v>
      </c>
      <c r="AA266" s="258" t="b">
        <f t="shared" si="24"/>
        <v>0</v>
      </c>
      <c r="AB266" s="273" t="s">
        <v>15389</v>
      </c>
      <c r="AC266" s="297"/>
      <c r="AD266" s="511" t="s">
        <v>1259</v>
      </c>
      <c r="AE266" s="275" t="s">
        <v>15390</v>
      </c>
      <c r="AF266" s="267" t="str">
        <f t="shared" ca="1" si="23"/>
        <v>45años8meses</v>
      </c>
      <c r="AG266" s="276" t="s">
        <v>15391</v>
      </c>
      <c r="AH266" s="442" t="s">
        <v>15392</v>
      </c>
    </row>
    <row r="267" spans="2:36" ht="17.100000000000001" customHeight="1">
      <c r="B267" s="258" t="str">
        <f t="shared" si="21"/>
        <v>E45903618</v>
      </c>
      <c r="C267" s="257" t="s">
        <v>117</v>
      </c>
      <c r="D267" s="486" t="s">
        <v>12741</v>
      </c>
      <c r="E267" s="472" t="s">
        <v>12742</v>
      </c>
      <c r="F267" s="473">
        <v>32757</v>
      </c>
      <c r="G267" s="474" t="s">
        <v>7450</v>
      </c>
      <c r="H267" s="475" t="s">
        <v>1107</v>
      </c>
      <c r="I267" s="475" t="s">
        <v>6498</v>
      </c>
      <c r="J267" s="475" t="s">
        <v>9469</v>
      </c>
      <c r="K267" s="476" t="s">
        <v>12562</v>
      </c>
      <c r="L267" s="477">
        <v>45771</v>
      </c>
      <c r="M267" s="477" t="s">
        <v>1269</v>
      </c>
      <c r="N267" s="622" t="s">
        <v>174</v>
      </c>
      <c r="O267" s="476" t="s">
        <v>12743</v>
      </c>
      <c r="P267" s="478" t="s">
        <v>138</v>
      </c>
      <c r="Q267" s="273"/>
      <c r="R267" s="471" t="s">
        <v>117</v>
      </c>
      <c r="S267" s="265">
        <v>0</v>
      </c>
      <c r="T267" s="265">
        <v>0</v>
      </c>
      <c r="U267" s="269" t="s">
        <v>1256</v>
      </c>
      <c r="V267" s="270">
        <v>0</v>
      </c>
      <c r="W267" s="271" t="s">
        <v>118</v>
      </c>
      <c r="X267" s="272">
        <v>5000</v>
      </c>
      <c r="Y267" s="279">
        <v>772.5</v>
      </c>
      <c r="Z267" s="274" t="s">
        <v>1257</v>
      </c>
      <c r="AA267" s="258" t="b">
        <f t="shared" si="24"/>
        <v>0</v>
      </c>
      <c r="AB267" s="273" t="s">
        <v>12744</v>
      </c>
      <c r="AC267" s="297"/>
      <c r="AD267" s="511" t="s">
        <v>1259</v>
      </c>
      <c r="AE267" s="275" t="s">
        <v>12745</v>
      </c>
      <c r="AF267" s="267" t="str">
        <f t="shared" ca="1" si="23"/>
        <v>36años11meses</v>
      </c>
      <c r="AG267" s="276" t="s">
        <v>12746</v>
      </c>
      <c r="AH267" s="399" t="s">
        <v>12747</v>
      </c>
    </row>
    <row r="268" spans="2:36" ht="17.100000000000001" customHeight="1">
      <c r="B268" s="258" t="str">
        <f t="shared" si="21"/>
        <v>O45925573</v>
      </c>
      <c r="C268" s="257" t="s">
        <v>117</v>
      </c>
      <c r="D268" s="486" t="s">
        <v>9463</v>
      </c>
      <c r="E268" s="472" t="s">
        <v>9464</v>
      </c>
      <c r="F268" s="473">
        <v>32095</v>
      </c>
      <c r="G268" s="474" t="s">
        <v>1251</v>
      </c>
      <c r="H268" s="475" t="s">
        <v>113</v>
      </c>
      <c r="I268" s="475" t="s">
        <v>1339</v>
      </c>
      <c r="J268" s="475" t="s">
        <v>1276</v>
      </c>
      <c r="K268" s="476" t="s">
        <v>12562</v>
      </c>
      <c r="L268" s="473">
        <v>46183</v>
      </c>
      <c r="M268" s="484">
        <v>46219</v>
      </c>
      <c r="N268" s="479" t="s">
        <v>122</v>
      </c>
      <c r="O268" s="261"/>
      <c r="P268" s="266"/>
      <c r="Q268" s="273"/>
      <c r="R268" s="284" t="s">
        <v>157</v>
      </c>
      <c r="S268" s="265"/>
      <c r="T268" s="265">
        <v>0</v>
      </c>
      <c r="U268" s="269" t="s">
        <v>1256</v>
      </c>
      <c r="V268" s="270">
        <v>1</v>
      </c>
      <c r="W268" s="271" t="s">
        <v>118</v>
      </c>
      <c r="X268" s="272"/>
      <c r="Y268" s="273"/>
      <c r="Z268" s="274" t="s">
        <v>1257</v>
      </c>
      <c r="AA268" s="258" t="b">
        <f t="shared" si="24"/>
        <v>0</v>
      </c>
      <c r="AB268" s="273" t="s">
        <v>9465</v>
      </c>
      <c r="AC268" s="297"/>
      <c r="AD268" s="400" t="s">
        <v>1259</v>
      </c>
      <c r="AE268" s="275" t="s">
        <v>9466</v>
      </c>
      <c r="AF268" s="267" t="str">
        <f t="shared" ca="1" si="23"/>
        <v>38años9meses</v>
      </c>
      <c r="AG268" s="276" t="s">
        <v>18309</v>
      </c>
      <c r="AH268" s="401" t="s">
        <v>18310</v>
      </c>
    </row>
    <row r="269" spans="2:36" ht="17.100000000000001" customHeight="1">
      <c r="B269" s="273" t="str">
        <f t="shared" si="21"/>
        <v>P45948478</v>
      </c>
      <c r="C269" s="257" t="s">
        <v>117</v>
      </c>
      <c r="D269" s="486" t="s">
        <v>15767</v>
      </c>
      <c r="E269" s="472" t="s">
        <v>15768</v>
      </c>
      <c r="F269" s="473">
        <v>31142</v>
      </c>
      <c r="G269" s="474" t="s">
        <v>1251</v>
      </c>
      <c r="H269" s="475" t="s">
        <v>137</v>
      </c>
      <c r="I269" s="475" t="s">
        <v>1252</v>
      </c>
      <c r="J269" s="475" t="s">
        <v>1276</v>
      </c>
      <c r="K269" s="476" t="s">
        <v>12562</v>
      </c>
      <c r="L269" s="473">
        <v>46183</v>
      </c>
      <c r="M269" s="484">
        <v>46219</v>
      </c>
      <c r="N269" s="622" t="s">
        <v>114</v>
      </c>
      <c r="O269" s="476" t="s">
        <v>15769</v>
      </c>
      <c r="P269" s="478" t="s">
        <v>138</v>
      </c>
      <c r="Q269" s="258"/>
      <c r="R269" s="471" t="s">
        <v>1256</v>
      </c>
      <c r="S269" s="265"/>
      <c r="T269" s="271">
        <v>0</v>
      </c>
      <c r="U269" s="269" t="s">
        <v>1256</v>
      </c>
      <c r="V269" s="270">
        <v>1</v>
      </c>
      <c r="W269" s="524" t="s">
        <v>118</v>
      </c>
      <c r="X269" s="272"/>
      <c r="Y269" s="272"/>
      <c r="Z269" s="525" t="s">
        <v>1257</v>
      </c>
      <c r="AA269" s="258" t="b">
        <f t="shared" si="24"/>
        <v>0</v>
      </c>
      <c r="AB269" s="273" t="s">
        <v>15770</v>
      </c>
      <c r="AC269" s="297"/>
      <c r="AD269" s="400" t="s">
        <v>1878</v>
      </c>
      <c r="AE269" s="275" t="s">
        <v>15771</v>
      </c>
      <c r="AF269" s="267" t="str">
        <f t="shared" ca="1" si="23"/>
        <v>41años4meses</v>
      </c>
      <c r="AG269" s="276" t="s">
        <v>15772</v>
      </c>
      <c r="AH269" s="273" t="s">
        <v>15773</v>
      </c>
    </row>
    <row r="270" spans="2:36" ht="17.100000000000001" customHeight="1">
      <c r="B270" s="258" t="str">
        <f t="shared" si="21"/>
        <v>O45995388</v>
      </c>
      <c r="C270" s="263">
        <v>1</v>
      </c>
      <c r="D270" s="486" t="s">
        <v>12577</v>
      </c>
      <c r="E270" s="472" t="s">
        <v>12578</v>
      </c>
      <c r="F270" s="473">
        <v>32399</v>
      </c>
      <c r="G270" s="474" t="s">
        <v>1251</v>
      </c>
      <c r="H270" s="475" t="s">
        <v>113</v>
      </c>
      <c r="I270" s="475" t="s">
        <v>9123</v>
      </c>
      <c r="J270" s="475" t="s">
        <v>1276</v>
      </c>
      <c r="K270" s="476" t="s">
        <v>12562</v>
      </c>
      <c r="L270" s="473">
        <v>46183</v>
      </c>
      <c r="M270" s="484">
        <v>46219</v>
      </c>
      <c r="N270" s="622" t="s">
        <v>128</v>
      </c>
      <c r="O270" s="475" t="s">
        <v>12579</v>
      </c>
      <c r="P270" s="478" t="s">
        <v>138</v>
      </c>
      <c r="Q270" s="258"/>
      <c r="R270" s="284" t="s">
        <v>157</v>
      </c>
      <c r="S270" s="265"/>
      <c r="T270" s="265">
        <v>0</v>
      </c>
      <c r="U270" s="269" t="s">
        <v>1256</v>
      </c>
      <c r="V270" s="270">
        <v>1</v>
      </c>
      <c r="W270" s="271" t="s">
        <v>118</v>
      </c>
      <c r="X270" s="272"/>
      <c r="Y270" s="272"/>
      <c r="Z270" s="274" t="s">
        <v>1257</v>
      </c>
      <c r="AA270" s="258" t="b">
        <f t="shared" si="24"/>
        <v>0</v>
      </c>
      <c r="AB270" s="273" t="s">
        <v>8324</v>
      </c>
      <c r="AC270" s="297"/>
      <c r="AD270" s="511" t="s">
        <v>1259</v>
      </c>
      <c r="AE270" s="263" t="s">
        <v>12580</v>
      </c>
      <c r="AF270" s="267" t="str">
        <f t="shared" ca="1" si="23"/>
        <v>37años11meses</v>
      </c>
      <c r="AG270" s="276" t="s">
        <v>12581</v>
      </c>
      <c r="AH270" s="273" t="s">
        <v>12582</v>
      </c>
    </row>
    <row r="271" spans="2:36" ht="17.100000000000001" customHeight="1">
      <c r="B271" s="258" t="str">
        <f t="shared" si="21"/>
        <v>O46065662</v>
      </c>
      <c r="C271" s="257" t="s">
        <v>117</v>
      </c>
      <c r="D271" s="294" t="s">
        <v>17805</v>
      </c>
      <c r="E271" s="472" t="s">
        <v>19473</v>
      </c>
      <c r="F271" s="473">
        <v>32595</v>
      </c>
      <c r="G271" s="474" t="s">
        <v>1251</v>
      </c>
      <c r="H271" s="475" t="s">
        <v>113</v>
      </c>
      <c r="I271" s="475" t="s">
        <v>5699</v>
      </c>
      <c r="J271" s="475" t="s">
        <v>1276</v>
      </c>
      <c r="K271" s="476" t="s">
        <v>8566</v>
      </c>
      <c r="L271" s="477">
        <v>46078</v>
      </c>
      <c r="M271" s="477" t="s">
        <v>1269</v>
      </c>
      <c r="N271" s="475" t="s">
        <v>114</v>
      </c>
      <c r="O271" s="476" t="s">
        <v>17815</v>
      </c>
      <c r="P271" s="478" t="s">
        <v>138</v>
      </c>
      <c r="Q271" s="258"/>
      <c r="R271" s="268" t="s">
        <v>1256</v>
      </c>
      <c r="S271" s="265"/>
      <c r="T271" s="271">
        <v>0</v>
      </c>
      <c r="U271" s="269" t="s">
        <v>1256</v>
      </c>
      <c r="V271" s="270">
        <v>1</v>
      </c>
      <c r="W271" s="271" t="s">
        <v>118</v>
      </c>
      <c r="X271" s="272"/>
      <c r="Y271" s="272"/>
      <c r="Z271" s="342" t="s">
        <v>1257</v>
      </c>
      <c r="AA271" s="258" t="b">
        <v>0</v>
      </c>
      <c r="AB271" s="273" t="s">
        <v>17924</v>
      </c>
      <c r="AC271" s="297"/>
      <c r="AD271" s="511" t="s">
        <v>1271</v>
      </c>
      <c r="AE271" s="275" t="s">
        <v>17834</v>
      </c>
      <c r="AF271" s="267" t="str">
        <f t="shared" ca="1" si="23"/>
        <v>37años4meses</v>
      </c>
      <c r="AG271" s="276" t="s">
        <v>17824</v>
      </c>
      <c r="AH271" s="273" t="s">
        <v>17825</v>
      </c>
    </row>
    <row r="272" spans="2:36" ht="17.100000000000001" customHeight="1">
      <c r="B272" s="273" t="str">
        <f t="shared" si="21"/>
        <v>P46138500</v>
      </c>
      <c r="C272" s="263">
        <v>1</v>
      </c>
      <c r="D272" s="500" t="s">
        <v>14068</v>
      </c>
      <c r="E272" s="258" t="s">
        <v>14069</v>
      </c>
      <c r="F272" s="259">
        <v>29453</v>
      </c>
      <c r="G272" s="283" t="s">
        <v>1251</v>
      </c>
      <c r="H272" s="261" t="s">
        <v>137</v>
      </c>
      <c r="I272" s="261" t="s">
        <v>1252</v>
      </c>
      <c r="J272" s="261" t="s">
        <v>1253</v>
      </c>
      <c r="K272" s="282" t="s">
        <v>1254</v>
      </c>
      <c r="L272" s="264">
        <v>46083</v>
      </c>
      <c r="M272" s="264">
        <v>46179</v>
      </c>
      <c r="N272" s="261" t="s">
        <v>114</v>
      </c>
      <c r="O272" s="282" t="s">
        <v>14070</v>
      </c>
      <c r="P272" s="266" t="s">
        <v>138</v>
      </c>
      <c r="Q272" s="273"/>
      <c r="R272" s="268" t="s">
        <v>157</v>
      </c>
      <c r="S272" s="265"/>
      <c r="T272" s="506">
        <v>0</v>
      </c>
      <c r="U272" s="269" t="s">
        <v>1256</v>
      </c>
      <c r="V272" s="270">
        <v>1</v>
      </c>
      <c r="W272" s="271" t="s">
        <v>118</v>
      </c>
      <c r="X272" s="272"/>
      <c r="Y272" s="272"/>
      <c r="Z272" s="342" t="s">
        <v>1257</v>
      </c>
      <c r="AA272" s="258" t="b">
        <f>COUNTIF($D$2:$D$3790,D272)&gt;1</f>
        <v>0</v>
      </c>
      <c r="AB272" s="273" t="s">
        <v>14071</v>
      </c>
      <c r="AC272" s="297"/>
      <c r="AD272" s="400" t="s">
        <v>1259</v>
      </c>
      <c r="AE272" s="304" t="s">
        <v>14072</v>
      </c>
      <c r="AF272" s="267" t="str">
        <f t="shared" ca="1" si="23"/>
        <v>46años0meses</v>
      </c>
      <c r="AG272" s="276" t="s">
        <v>14073</v>
      </c>
      <c r="AH272" s="273" t="s">
        <v>14074</v>
      </c>
    </row>
    <row r="273" spans="2:36" ht="17.100000000000001" customHeight="1">
      <c r="B273" s="258" t="str">
        <f t="shared" si="21"/>
        <v>O46178380</v>
      </c>
      <c r="C273" s="257" t="s">
        <v>117</v>
      </c>
      <c r="D273" s="294" t="s">
        <v>18507</v>
      </c>
      <c r="E273" s="472" t="s">
        <v>18508</v>
      </c>
      <c r="F273" s="473">
        <v>31800</v>
      </c>
      <c r="G273" s="474" t="s">
        <v>1251</v>
      </c>
      <c r="H273" s="475" t="s">
        <v>113</v>
      </c>
      <c r="I273" s="475" t="s">
        <v>1339</v>
      </c>
      <c r="J273" s="475" t="s">
        <v>1276</v>
      </c>
      <c r="K273" s="476" t="s">
        <v>12562</v>
      </c>
      <c r="L273" s="473">
        <v>46183</v>
      </c>
      <c r="M273" s="484">
        <v>46219</v>
      </c>
      <c r="N273" s="622" t="s">
        <v>128</v>
      </c>
      <c r="O273" s="476" t="s">
        <v>18524</v>
      </c>
      <c r="P273" s="478" t="s">
        <v>138</v>
      </c>
      <c r="Q273" s="258"/>
      <c r="R273" s="268" t="s">
        <v>157</v>
      </c>
      <c r="S273" s="265"/>
      <c r="T273" s="271">
        <v>0</v>
      </c>
      <c r="U273" s="269" t="s">
        <v>1256</v>
      </c>
      <c r="V273" s="270">
        <v>1</v>
      </c>
      <c r="W273" s="271" t="s">
        <v>118</v>
      </c>
      <c r="X273" s="272"/>
      <c r="Y273" s="272"/>
      <c r="Z273" s="342" t="s">
        <v>1257</v>
      </c>
      <c r="AA273" s="258" t="b">
        <v>0</v>
      </c>
      <c r="AB273" s="273" t="s">
        <v>18892</v>
      </c>
      <c r="AC273" s="297"/>
      <c r="AD273" s="511" t="s">
        <v>1259</v>
      </c>
      <c r="AE273" s="275" t="s">
        <v>19400</v>
      </c>
      <c r="AF273" s="267" t="str">
        <f t="shared" ca="1" si="23"/>
        <v>39años6meses</v>
      </c>
      <c r="AG273" s="276" t="s">
        <v>18535</v>
      </c>
      <c r="AH273" s="273" t="s">
        <v>18536</v>
      </c>
    </row>
    <row r="274" spans="2:36" ht="17.100000000000001" customHeight="1">
      <c r="B274" s="258" t="str">
        <f t="shared" si="21"/>
        <v>R46183435</v>
      </c>
      <c r="C274" s="257" t="s">
        <v>117</v>
      </c>
      <c r="D274" s="500" t="s">
        <v>14136</v>
      </c>
      <c r="E274" s="472" t="s">
        <v>14137</v>
      </c>
      <c r="F274" s="259">
        <v>32188</v>
      </c>
      <c r="G274" s="283" t="s">
        <v>3610</v>
      </c>
      <c r="H274" s="261" t="s">
        <v>4426</v>
      </c>
      <c r="I274" s="261" t="s">
        <v>12804</v>
      </c>
      <c r="J274" s="261" t="s">
        <v>1276</v>
      </c>
      <c r="K274" s="282" t="s">
        <v>8700</v>
      </c>
      <c r="L274" s="264">
        <v>45902</v>
      </c>
      <c r="M274" s="264">
        <v>46053</v>
      </c>
      <c r="N274" s="261" t="s">
        <v>174</v>
      </c>
      <c r="O274" s="282" t="s">
        <v>14138</v>
      </c>
      <c r="P274" s="266" t="s">
        <v>138</v>
      </c>
      <c r="Q274" s="258"/>
      <c r="R274" s="268" t="s">
        <v>157</v>
      </c>
      <c r="S274" s="265"/>
      <c r="T274" s="506">
        <v>0</v>
      </c>
      <c r="U274" s="269" t="s">
        <v>1256</v>
      </c>
      <c r="V274" s="270">
        <v>0</v>
      </c>
      <c r="W274" s="271" t="s">
        <v>118</v>
      </c>
      <c r="X274" s="272">
        <v>5000</v>
      </c>
      <c r="Y274" s="272"/>
      <c r="Z274" s="274" t="s">
        <v>1257</v>
      </c>
      <c r="AA274" s="258" t="b">
        <f>COUNTIF($D$2:$D$3790,D274)&gt;1</f>
        <v>0</v>
      </c>
      <c r="AB274" s="273" t="s">
        <v>14139</v>
      </c>
      <c r="AC274" s="297"/>
      <c r="AD274" s="297"/>
      <c r="AE274" s="275"/>
      <c r="AF274" s="267" t="str">
        <f t="shared" ca="1" si="23"/>
        <v>38años6meses</v>
      </c>
      <c r="AG274" s="276"/>
      <c r="AH274" s="273"/>
      <c r="AI274" s="292" t="s">
        <v>1412</v>
      </c>
    </row>
    <row r="275" spans="2:36" ht="17.100000000000001" customHeight="1">
      <c r="B275" s="258" t="str">
        <f t="shared" si="21"/>
        <v>P46191306</v>
      </c>
      <c r="C275" s="257" t="s">
        <v>117</v>
      </c>
      <c r="D275" s="486" t="s">
        <v>12179</v>
      </c>
      <c r="E275" s="472" t="s">
        <v>12180</v>
      </c>
      <c r="F275" s="473">
        <v>32489</v>
      </c>
      <c r="G275" s="481" t="s">
        <v>1251</v>
      </c>
      <c r="H275" s="475" t="s">
        <v>137</v>
      </c>
      <c r="I275" s="479" t="s">
        <v>1252</v>
      </c>
      <c r="J275" s="475" t="s">
        <v>1276</v>
      </c>
      <c r="K275" s="479" t="s">
        <v>8566</v>
      </c>
      <c r="L275" s="477">
        <v>46098</v>
      </c>
      <c r="M275" s="477" t="s">
        <v>1269</v>
      </c>
      <c r="N275" s="263" t="s">
        <v>122</v>
      </c>
      <c r="O275" s="263"/>
      <c r="P275" s="266"/>
      <c r="Q275" s="267"/>
      <c r="R275" s="268" t="s">
        <v>1256</v>
      </c>
      <c r="S275" s="265"/>
      <c r="T275" s="271">
        <v>0</v>
      </c>
      <c r="U275" s="269" t="s">
        <v>1256</v>
      </c>
      <c r="V275" s="270">
        <v>1</v>
      </c>
      <c r="W275" s="271" t="s">
        <v>118</v>
      </c>
      <c r="X275" s="272"/>
      <c r="Y275" s="273"/>
      <c r="Z275" s="274" t="s">
        <v>1257</v>
      </c>
      <c r="AA275" s="258" t="b">
        <f>COUNTIF($D$2:$D$3790,D275)&gt;1</f>
        <v>0</v>
      </c>
      <c r="AB275" s="273" t="s">
        <v>12181</v>
      </c>
      <c r="AC275" s="297"/>
      <c r="AD275" s="511" t="s">
        <v>1259</v>
      </c>
      <c r="AE275" s="330" t="s">
        <v>12182</v>
      </c>
      <c r="AF275" s="267" t="str">
        <f t="shared" ca="1" si="23"/>
        <v>37años8meses</v>
      </c>
      <c r="AG275" s="276" t="s">
        <v>18460</v>
      </c>
      <c r="AH275" s="273" t="s">
        <v>18461</v>
      </c>
    </row>
    <row r="276" spans="2:36" ht="17.100000000000001" customHeight="1">
      <c r="B276" s="258" t="str">
        <f t="shared" si="21"/>
        <v>O46192434</v>
      </c>
      <c r="C276" s="257" t="s">
        <v>117</v>
      </c>
      <c r="D276" s="294" t="s">
        <v>17726</v>
      </c>
      <c r="E276" s="472" t="s">
        <v>17727</v>
      </c>
      <c r="F276" s="473">
        <v>32887</v>
      </c>
      <c r="G276" s="474" t="s">
        <v>1251</v>
      </c>
      <c r="H276" s="475" t="s">
        <v>113</v>
      </c>
      <c r="I276" s="475" t="s">
        <v>1339</v>
      </c>
      <c r="J276" s="475" t="s">
        <v>1253</v>
      </c>
      <c r="K276" s="476" t="s">
        <v>12562</v>
      </c>
      <c r="L276" s="477">
        <v>46189</v>
      </c>
      <c r="M276" s="477">
        <v>46219</v>
      </c>
      <c r="N276" s="622" t="s">
        <v>128</v>
      </c>
      <c r="O276" s="476" t="s">
        <v>17739</v>
      </c>
      <c r="P276" s="478" t="s">
        <v>138</v>
      </c>
      <c r="Q276" s="258"/>
      <c r="R276" s="268" t="s">
        <v>157</v>
      </c>
      <c r="S276" s="265"/>
      <c r="T276" s="271">
        <v>0</v>
      </c>
      <c r="U276" s="269" t="s">
        <v>1256</v>
      </c>
      <c r="V276" s="270">
        <v>1</v>
      </c>
      <c r="W276" s="271" t="s">
        <v>118</v>
      </c>
      <c r="X276" s="272"/>
      <c r="Y276" s="272"/>
      <c r="Z276" s="342" t="s">
        <v>1257</v>
      </c>
      <c r="AA276" s="258" t="b">
        <v>0</v>
      </c>
      <c r="AB276" s="273" t="s">
        <v>17913</v>
      </c>
      <c r="AC276" s="297"/>
      <c r="AD276" s="400" t="s">
        <v>1271</v>
      </c>
      <c r="AE276" s="275" t="s">
        <v>17760</v>
      </c>
      <c r="AF276" s="267" t="str">
        <f t="shared" ca="1" si="23"/>
        <v>36años7meses</v>
      </c>
      <c r="AG276" s="276" t="s">
        <v>17747</v>
      </c>
      <c r="AH276" s="273" t="s">
        <v>17779</v>
      </c>
    </row>
    <row r="277" spans="2:36" ht="17.100000000000001" customHeight="1">
      <c r="B277" s="258" t="str">
        <f t="shared" si="21"/>
        <v>O46192439</v>
      </c>
      <c r="C277" s="257" t="s">
        <v>117</v>
      </c>
      <c r="D277" s="500" t="s">
        <v>15923</v>
      </c>
      <c r="E277" s="472" t="s">
        <v>15924</v>
      </c>
      <c r="F277" s="473">
        <v>32599</v>
      </c>
      <c r="G277" s="474" t="s">
        <v>1251</v>
      </c>
      <c r="H277" s="475" t="s">
        <v>113</v>
      </c>
      <c r="I277" s="475" t="s">
        <v>5699</v>
      </c>
      <c r="J277" s="475" t="s">
        <v>1276</v>
      </c>
      <c r="K277" s="476" t="s">
        <v>12562</v>
      </c>
      <c r="L277" s="473">
        <v>46183</v>
      </c>
      <c r="M277" s="484">
        <v>46219</v>
      </c>
      <c r="N277" s="622" t="s">
        <v>122</v>
      </c>
      <c r="O277" s="282"/>
      <c r="P277" s="266"/>
      <c r="Q277" s="273"/>
      <c r="R277" s="471" t="s">
        <v>1256</v>
      </c>
      <c r="S277" s="265"/>
      <c r="T277" s="265">
        <v>0</v>
      </c>
      <c r="U277" s="269" t="s">
        <v>1256</v>
      </c>
      <c r="V277" s="270">
        <v>1</v>
      </c>
      <c r="W277" s="271" t="s">
        <v>118</v>
      </c>
      <c r="X277" s="272"/>
      <c r="Y277" s="272"/>
      <c r="Z277" s="342" t="s">
        <v>1257</v>
      </c>
      <c r="AA277" s="258" t="b">
        <f>COUNTIF($D$2:$D$3790,D277)&gt;1</f>
        <v>0</v>
      </c>
      <c r="AB277" s="273" t="s">
        <v>15925</v>
      </c>
      <c r="AC277" s="297"/>
      <c r="AD277" s="511" t="s">
        <v>1271</v>
      </c>
      <c r="AE277" s="275" t="s">
        <v>15926</v>
      </c>
      <c r="AF277" s="267" t="str">
        <f t="shared" ca="1" si="23"/>
        <v>37años4meses</v>
      </c>
      <c r="AG277" s="276">
        <v>971602133</v>
      </c>
      <c r="AH277" s="273" t="s">
        <v>15927</v>
      </c>
      <c r="AJ277" s="258"/>
    </row>
    <row r="278" spans="2:36" ht="17.100000000000001" customHeight="1">
      <c r="B278" s="258" t="str">
        <f t="shared" si="21"/>
        <v>O46197266</v>
      </c>
      <c r="C278" s="257" t="s">
        <v>117</v>
      </c>
      <c r="D278" s="294" t="s">
        <v>17989</v>
      </c>
      <c r="E278" s="472" t="s">
        <v>17990</v>
      </c>
      <c r="F278" s="473">
        <v>32730</v>
      </c>
      <c r="G278" s="474" t="s">
        <v>1251</v>
      </c>
      <c r="H278" s="475" t="s">
        <v>113</v>
      </c>
      <c r="I278" s="475" t="s">
        <v>1339</v>
      </c>
      <c r="J278" s="475" t="s">
        <v>1276</v>
      </c>
      <c r="K278" s="476" t="s">
        <v>12562</v>
      </c>
      <c r="L278" s="477">
        <v>46189</v>
      </c>
      <c r="M278" s="477">
        <v>46219</v>
      </c>
      <c r="N278" s="622" t="s">
        <v>114</v>
      </c>
      <c r="O278" s="476" t="s">
        <v>19470</v>
      </c>
      <c r="P278" s="478" t="s">
        <v>138</v>
      </c>
      <c r="Q278" s="258"/>
      <c r="R278" s="268" t="s">
        <v>157</v>
      </c>
      <c r="S278" s="265"/>
      <c r="T278" s="271">
        <v>0</v>
      </c>
      <c r="U278" s="269" t="s">
        <v>1256</v>
      </c>
      <c r="V278" s="270">
        <v>1</v>
      </c>
      <c r="W278" s="271" t="s">
        <v>118</v>
      </c>
      <c r="X278" s="272"/>
      <c r="Y278" s="272"/>
      <c r="Z278" s="342" t="s">
        <v>1257</v>
      </c>
      <c r="AA278" s="258" t="b">
        <v>0</v>
      </c>
      <c r="AB278" s="273" t="s">
        <v>18811</v>
      </c>
      <c r="AC278" s="297"/>
      <c r="AD278" s="511" t="s">
        <v>1259</v>
      </c>
      <c r="AE278" s="275" t="s">
        <v>18022</v>
      </c>
      <c r="AF278" s="267" t="str">
        <f t="shared" ca="1" si="23"/>
        <v>37años0meses</v>
      </c>
      <c r="AG278" s="276" t="s">
        <v>18016</v>
      </c>
      <c r="AH278" s="273" t="s">
        <v>18010</v>
      </c>
    </row>
    <row r="279" spans="2:36" ht="17.100000000000001" customHeight="1">
      <c r="B279" s="258" t="str">
        <f t="shared" si="21"/>
        <v>P46288719</v>
      </c>
      <c r="C279" s="282">
        <v>1</v>
      </c>
      <c r="D279" s="486" t="s">
        <v>13708</v>
      </c>
      <c r="E279" s="472" t="s">
        <v>13709</v>
      </c>
      <c r="F279" s="473">
        <v>32076</v>
      </c>
      <c r="G279" s="474" t="s">
        <v>1251</v>
      </c>
      <c r="H279" s="475" t="s">
        <v>137</v>
      </c>
      <c r="I279" s="475" t="s">
        <v>1252</v>
      </c>
      <c r="J279" s="475" t="s">
        <v>1253</v>
      </c>
      <c r="K279" s="476" t="s">
        <v>12562</v>
      </c>
      <c r="L279" s="477">
        <v>46190</v>
      </c>
      <c r="M279" s="477">
        <v>46219</v>
      </c>
      <c r="N279" s="622" t="s">
        <v>128</v>
      </c>
      <c r="O279" s="476" t="s">
        <v>13710</v>
      </c>
      <c r="P279" s="478" t="s">
        <v>138</v>
      </c>
      <c r="Q279" s="273"/>
      <c r="R279" s="268" t="s">
        <v>157</v>
      </c>
      <c r="S279" s="265"/>
      <c r="T279" s="506">
        <v>0</v>
      </c>
      <c r="U279" s="269" t="s">
        <v>1256</v>
      </c>
      <c r="V279" s="270">
        <v>1</v>
      </c>
      <c r="W279" s="271" t="s">
        <v>118</v>
      </c>
      <c r="X279" s="272"/>
      <c r="Y279" s="272"/>
      <c r="Z279" s="342" t="s">
        <v>1257</v>
      </c>
      <c r="AA279" s="258" t="b">
        <f>COUNTIF($D$2:$D$3790,D279)&gt;1</f>
        <v>0</v>
      </c>
      <c r="AB279" s="273" t="s">
        <v>13711</v>
      </c>
      <c r="AC279" s="297"/>
      <c r="AD279" s="511" t="s">
        <v>1259</v>
      </c>
      <c r="AE279" s="303">
        <v>30508928287057</v>
      </c>
      <c r="AF279" s="267" t="str">
        <f t="shared" ca="1" si="23"/>
        <v>38años9meses</v>
      </c>
      <c r="AG279" s="276" t="s">
        <v>13712</v>
      </c>
      <c r="AH279" s="273" t="s">
        <v>13713</v>
      </c>
      <c r="AJ279" s="554" t="str">
        <f ca="1">IF($D279&lt;&gt;"",DATEDIF(L279,TODAY(),"y")&amp;"años"&amp;DATEDIF(L279,TODAY(),"ym")&amp;"meses"&amp;DATEDIF(L279,TODAY(),"md")&amp;"dias","")</f>
        <v>0años2meses4dias</v>
      </c>
    </row>
    <row r="280" spans="2:36" ht="17.100000000000001" customHeight="1">
      <c r="B280" s="258" t="str">
        <f t="shared" si="21"/>
        <v>O46289990</v>
      </c>
      <c r="C280" s="263">
        <v>1</v>
      </c>
      <c r="D280" s="486" t="s">
        <v>16251</v>
      </c>
      <c r="E280" s="472" t="s">
        <v>16252</v>
      </c>
      <c r="F280" s="473">
        <v>32985</v>
      </c>
      <c r="G280" s="474" t="s">
        <v>1251</v>
      </c>
      <c r="H280" s="475" t="s">
        <v>113</v>
      </c>
      <c r="I280" s="479" t="s">
        <v>5699</v>
      </c>
      <c r="J280" s="475" t="s">
        <v>1276</v>
      </c>
      <c r="K280" s="476" t="s">
        <v>12562</v>
      </c>
      <c r="L280" s="473">
        <v>46189</v>
      </c>
      <c r="M280" s="484">
        <v>46219</v>
      </c>
      <c r="N280" s="479" t="s">
        <v>122</v>
      </c>
      <c r="O280" s="261" t="s">
        <v>1108</v>
      </c>
      <c r="P280" s="266"/>
      <c r="Q280" s="273"/>
      <c r="R280" s="284" t="s">
        <v>157</v>
      </c>
      <c r="S280" s="265"/>
      <c r="T280" s="271">
        <v>0</v>
      </c>
      <c r="U280" s="269" t="s">
        <v>1256</v>
      </c>
      <c r="V280" s="270">
        <v>1</v>
      </c>
      <c r="W280" s="271" t="s">
        <v>118</v>
      </c>
      <c r="X280" s="272"/>
      <c r="Y280" s="273"/>
      <c r="Z280" s="274" t="s">
        <v>1257</v>
      </c>
      <c r="AA280" s="258" t="b">
        <f>COUNTIF($D$2:$D$3790,D280)&gt;1</f>
        <v>0</v>
      </c>
      <c r="AB280" s="273" t="s">
        <v>16253</v>
      </c>
      <c r="AC280" s="297"/>
      <c r="AD280" s="511" t="s">
        <v>1259</v>
      </c>
      <c r="AE280" s="275" t="s">
        <v>16254</v>
      </c>
      <c r="AF280" s="267" t="str">
        <f t="shared" ca="1" si="23"/>
        <v>36años3meses</v>
      </c>
      <c r="AG280" s="276" t="s">
        <v>16255</v>
      </c>
      <c r="AH280" s="273" t="s">
        <v>16256</v>
      </c>
    </row>
    <row r="281" spans="2:36" ht="17.100000000000001" customHeight="1">
      <c r="B281" s="258" t="str">
        <f t="shared" ref="B281:B322" si="25">MID(H281,1,1)&amp;D281</f>
        <v>P46298581</v>
      </c>
      <c r="C281" s="257" t="s">
        <v>117</v>
      </c>
      <c r="D281" s="486" t="s">
        <v>14022</v>
      </c>
      <c r="E281" s="258" t="s">
        <v>14023</v>
      </c>
      <c r="F281" s="259">
        <v>32467</v>
      </c>
      <c r="G281" s="283" t="s">
        <v>1251</v>
      </c>
      <c r="H281" s="261" t="s">
        <v>137</v>
      </c>
      <c r="I281" s="263" t="s">
        <v>1252</v>
      </c>
      <c r="J281" s="261" t="s">
        <v>1276</v>
      </c>
      <c r="K281" s="282" t="s">
        <v>12562</v>
      </c>
      <c r="L281" s="264">
        <v>46189</v>
      </c>
      <c r="M281" s="264">
        <v>46195</v>
      </c>
      <c r="N281" s="263" t="s">
        <v>128</v>
      </c>
      <c r="O281" s="261" t="s">
        <v>14024</v>
      </c>
      <c r="P281" s="266" t="s">
        <v>138</v>
      </c>
      <c r="Q281" s="273"/>
      <c r="R281" s="284" t="s">
        <v>157</v>
      </c>
      <c r="S281" s="265"/>
      <c r="T281" s="506">
        <v>0</v>
      </c>
      <c r="U281" s="269" t="s">
        <v>1256</v>
      </c>
      <c r="V281" s="270">
        <v>1</v>
      </c>
      <c r="W281" s="271" t="s">
        <v>118</v>
      </c>
      <c r="X281" s="272"/>
      <c r="Y281" s="258"/>
      <c r="Z281" s="274" t="s">
        <v>1257</v>
      </c>
      <c r="AA281" s="258" t="b">
        <f>COUNTIF($D$2:$D$3790,D281)&gt;1</f>
        <v>0</v>
      </c>
      <c r="AB281" s="273" t="s">
        <v>14025</v>
      </c>
      <c r="AC281" s="297"/>
      <c r="AD281" s="511" t="s">
        <v>1259</v>
      </c>
      <c r="AE281" s="275" t="s">
        <v>14026</v>
      </c>
      <c r="AF281" s="267" t="str">
        <f t="shared" ca="1" si="23"/>
        <v>37años9meses</v>
      </c>
      <c r="AG281" s="276">
        <v>945348769</v>
      </c>
      <c r="AH281" s="273" t="s">
        <v>14027</v>
      </c>
      <c r="AI281" s="292" t="s">
        <v>1412</v>
      </c>
    </row>
    <row r="282" spans="2:36" ht="17.100000000000001" customHeight="1">
      <c r="B282" s="258" t="str">
        <f t="shared" si="25"/>
        <v>O46332415</v>
      </c>
      <c r="C282" s="282">
        <v>1</v>
      </c>
      <c r="D282" s="486" t="s">
        <v>15336</v>
      </c>
      <c r="E282" s="258" t="s">
        <v>15337</v>
      </c>
      <c r="F282" s="259">
        <v>32623</v>
      </c>
      <c r="G282" s="283" t="s">
        <v>1251</v>
      </c>
      <c r="H282" s="261" t="s">
        <v>113</v>
      </c>
      <c r="I282" s="261" t="s">
        <v>5699</v>
      </c>
      <c r="J282" s="261" t="s">
        <v>1253</v>
      </c>
      <c r="K282" s="282" t="s">
        <v>8566</v>
      </c>
      <c r="L282" s="264">
        <v>46174</v>
      </c>
      <c r="M282" s="264">
        <v>46175</v>
      </c>
      <c r="N282" s="551" t="s">
        <v>169</v>
      </c>
      <c r="O282" s="282" t="s">
        <v>15338</v>
      </c>
      <c r="P282" s="266" t="s">
        <v>138</v>
      </c>
      <c r="Q282" s="273"/>
      <c r="R282" s="268" t="s">
        <v>157</v>
      </c>
      <c r="S282" s="265"/>
      <c r="T282" s="271">
        <v>0</v>
      </c>
      <c r="U282" s="269" t="s">
        <v>1256</v>
      </c>
      <c r="V282" s="270">
        <v>1</v>
      </c>
      <c r="W282" s="271" t="s">
        <v>118</v>
      </c>
      <c r="X282" s="273"/>
      <c r="Y282" s="273"/>
      <c r="Z282" s="274" t="s">
        <v>1257</v>
      </c>
      <c r="AA282" s="258" t="b">
        <f>COUNTIF($D$2:$D$3790,D282)&gt;1</f>
        <v>0</v>
      </c>
      <c r="AB282" s="273" t="s">
        <v>15339</v>
      </c>
      <c r="AC282" s="297"/>
      <c r="AD282" s="511" t="s">
        <v>1878</v>
      </c>
      <c r="AE282" s="275" t="s">
        <v>15340</v>
      </c>
      <c r="AF282" s="267" t="str">
        <f t="shared" ca="1" si="23"/>
        <v>37años3meses</v>
      </c>
      <c r="AG282" s="276">
        <v>917905979</v>
      </c>
      <c r="AH282" s="273" t="s">
        <v>15341</v>
      </c>
    </row>
    <row r="283" spans="2:36" ht="17.100000000000001" customHeight="1">
      <c r="B283" s="258" t="str">
        <f t="shared" si="25"/>
        <v>P46375102</v>
      </c>
      <c r="C283" s="285">
        <v>1</v>
      </c>
      <c r="D283" s="486" t="s">
        <v>13087</v>
      </c>
      <c r="E283" s="258" t="s">
        <v>13088</v>
      </c>
      <c r="F283" s="259">
        <v>32922</v>
      </c>
      <c r="G283" s="283" t="s">
        <v>1297</v>
      </c>
      <c r="H283" s="261" t="s">
        <v>137</v>
      </c>
      <c r="I283" s="261" t="s">
        <v>1252</v>
      </c>
      <c r="J283" s="261" t="s">
        <v>1276</v>
      </c>
      <c r="K283" s="282" t="s">
        <v>1254</v>
      </c>
      <c r="L283" s="264">
        <v>46055</v>
      </c>
      <c r="M283" s="489">
        <v>46179</v>
      </c>
      <c r="N283" s="591" t="s">
        <v>128</v>
      </c>
      <c r="O283" s="282" t="s">
        <v>13089</v>
      </c>
      <c r="P283" s="266" t="s">
        <v>138</v>
      </c>
      <c r="Q283" s="273"/>
      <c r="R283" s="471" t="s">
        <v>1256</v>
      </c>
      <c r="S283" s="265"/>
      <c r="T283" s="506">
        <v>0</v>
      </c>
      <c r="U283" s="269" t="s">
        <v>1256</v>
      </c>
      <c r="V283" s="270">
        <v>1</v>
      </c>
      <c r="W283" s="271" t="s">
        <v>118</v>
      </c>
      <c r="X283" s="272"/>
      <c r="Y283" s="279"/>
      <c r="Z283" s="342" t="s">
        <v>1257</v>
      </c>
      <c r="AA283" s="258" t="b">
        <f>COUNTIF($D$2:$D$3790,D283)&gt;1</f>
        <v>0</v>
      </c>
      <c r="AB283" s="258" t="s">
        <v>13090</v>
      </c>
      <c r="AC283" s="297"/>
      <c r="AD283" s="511" t="s">
        <v>1259</v>
      </c>
      <c r="AE283" s="303" t="s">
        <v>13091</v>
      </c>
      <c r="AF283" s="267" t="str">
        <f t="shared" ca="1" si="23"/>
        <v>36años6meses</v>
      </c>
      <c r="AG283" s="276" t="s">
        <v>13092</v>
      </c>
      <c r="AH283" s="273" t="s">
        <v>13093</v>
      </c>
    </row>
    <row r="284" spans="2:36" ht="17.100000000000001" customHeight="1">
      <c r="B284" s="258" t="str">
        <f t="shared" si="25"/>
        <v>P46385345</v>
      </c>
      <c r="C284" s="257" t="s">
        <v>117</v>
      </c>
      <c r="D284" s="486" t="s">
        <v>16852</v>
      </c>
      <c r="E284" s="472" t="s">
        <v>16853</v>
      </c>
      <c r="F284" s="473">
        <v>33054</v>
      </c>
      <c r="G284" s="474" t="s">
        <v>1251</v>
      </c>
      <c r="H284" s="475" t="s">
        <v>137</v>
      </c>
      <c r="I284" s="475" t="s">
        <v>1252</v>
      </c>
      <c r="J284" s="475" t="s">
        <v>1253</v>
      </c>
      <c r="K284" s="476" t="s">
        <v>12562</v>
      </c>
      <c r="L284" s="473">
        <v>46183</v>
      </c>
      <c r="M284" s="484">
        <v>46219</v>
      </c>
      <c r="N284" s="475" t="s">
        <v>174</v>
      </c>
      <c r="O284" s="476" t="s">
        <v>16854</v>
      </c>
      <c r="P284" s="478" t="s">
        <v>138</v>
      </c>
      <c r="Q284" s="258"/>
      <c r="R284" s="268" t="s">
        <v>157</v>
      </c>
      <c r="S284" s="265"/>
      <c r="T284" s="271">
        <v>0</v>
      </c>
      <c r="U284" s="269" t="s">
        <v>1256</v>
      </c>
      <c r="V284" s="270">
        <v>1</v>
      </c>
      <c r="W284" s="271" t="s">
        <v>118</v>
      </c>
      <c r="X284" s="272"/>
      <c r="Y284" s="272"/>
      <c r="Z284" s="342" t="s">
        <v>1257</v>
      </c>
      <c r="AA284" s="258" t="b">
        <v>0</v>
      </c>
      <c r="AB284" s="273" t="s">
        <v>16855</v>
      </c>
      <c r="AC284" s="297"/>
      <c r="AD284" s="511" t="s">
        <v>1259</v>
      </c>
      <c r="AE284" s="275" t="s">
        <v>16856</v>
      </c>
      <c r="AF284" s="267" t="str">
        <f t="shared" ca="1" si="23"/>
        <v>36años1meses</v>
      </c>
      <c r="AG284" s="276" t="s">
        <v>16857</v>
      </c>
      <c r="AH284" s="273" t="s">
        <v>16858</v>
      </c>
    </row>
    <row r="285" spans="2:36" ht="17.100000000000001" customHeight="1">
      <c r="B285" s="273" t="str">
        <f t="shared" si="25"/>
        <v>O46477027</v>
      </c>
      <c r="C285" s="257" t="s">
        <v>117</v>
      </c>
      <c r="D285" s="294" t="s">
        <v>17139</v>
      </c>
      <c r="E285" s="472" t="s">
        <v>17140</v>
      </c>
      <c r="F285" s="473">
        <v>32933</v>
      </c>
      <c r="G285" s="474" t="s">
        <v>1251</v>
      </c>
      <c r="H285" s="475" t="s">
        <v>113</v>
      </c>
      <c r="I285" s="475" t="s">
        <v>13122</v>
      </c>
      <c r="J285" s="475" t="s">
        <v>1253</v>
      </c>
      <c r="K285" s="476" t="s">
        <v>8566</v>
      </c>
      <c r="L285" s="477">
        <v>46043</v>
      </c>
      <c r="M285" s="477" t="s">
        <v>1269</v>
      </c>
      <c r="N285" s="622" t="s">
        <v>128</v>
      </c>
      <c r="O285" s="476" t="s">
        <v>17141</v>
      </c>
      <c r="P285" s="478" t="s">
        <v>138</v>
      </c>
      <c r="Q285" s="258"/>
      <c r="R285" s="268" t="s">
        <v>157</v>
      </c>
      <c r="S285" s="265"/>
      <c r="T285" s="271">
        <v>0</v>
      </c>
      <c r="U285" s="269" t="s">
        <v>1256</v>
      </c>
      <c r="V285" s="270">
        <v>1</v>
      </c>
      <c r="W285" s="271" t="s">
        <v>118</v>
      </c>
      <c r="X285" s="272"/>
      <c r="Y285" s="272"/>
      <c r="Z285" s="342" t="s">
        <v>1257</v>
      </c>
      <c r="AA285" s="258" t="b">
        <v>0</v>
      </c>
      <c r="AB285" s="273" t="s">
        <v>17154</v>
      </c>
      <c r="AC285" s="297"/>
      <c r="AD285" s="511" t="s">
        <v>1259</v>
      </c>
      <c r="AE285" s="275" t="s">
        <v>17143</v>
      </c>
      <c r="AF285" s="267" t="str">
        <f t="shared" ca="1" si="23"/>
        <v>36años5meses</v>
      </c>
      <c r="AG285" s="276" t="s">
        <v>17144</v>
      </c>
      <c r="AH285" s="273" t="s">
        <v>17142</v>
      </c>
    </row>
    <row r="286" spans="2:36" ht="17.100000000000001" customHeight="1">
      <c r="B286" s="273" t="str">
        <f t="shared" si="25"/>
        <v>O46493713</v>
      </c>
      <c r="C286" s="263">
        <v>1</v>
      </c>
      <c r="D286" s="486" t="s">
        <v>13243</v>
      </c>
      <c r="E286" s="472" t="s">
        <v>13244</v>
      </c>
      <c r="F286" s="473">
        <v>33009</v>
      </c>
      <c r="G286" s="481" t="s">
        <v>1251</v>
      </c>
      <c r="H286" s="475" t="s">
        <v>125</v>
      </c>
      <c r="I286" s="479" t="s">
        <v>5933</v>
      </c>
      <c r="J286" s="475" t="s">
        <v>1276</v>
      </c>
      <c r="K286" s="476" t="s">
        <v>12562</v>
      </c>
      <c r="L286" s="473">
        <v>46183</v>
      </c>
      <c r="M286" s="484">
        <v>46219</v>
      </c>
      <c r="N286" s="595" t="s">
        <v>114</v>
      </c>
      <c r="O286" s="475" t="s">
        <v>13245</v>
      </c>
      <c r="P286" s="478" t="s">
        <v>138</v>
      </c>
      <c r="Q286" s="267"/>
      <c r="R286" s="521" t="s">
        <v>1256</v>
      </c>
      <c r="S286" s="265"/>
      <c r="T286" s="265">
        <v>0</v>
      </c>
      <c r="U286" s="269" t="s">
        <v>1256</v>
      </c>
      <c r="V286" s="270">
        <v>1</v>
      </c>
      <c r="W286" s="271" t="s">
        <v>118</v>
      </c>
      <c r="X286" s="279"/>
      <c r="Y286" s="258"/>
      <c r="Z286" s="274" t="s">
        <v>1257</v>
      </c>
      <c r="AA286" s="258" t="b">
        <f>COUNTIF($D$2:$D$3790,D286)&gt;1</f>
        <v>0</v>
      </c>
      <c r="AB286" s="273" t="s">
        <v>13246</v>
      </c>
      <c r="AC286" s="297"/>
      <c r="AD286" s="400" t="s">
        <v>1259</v>
      </c>
      <c r="AE286" s="275" t="s">
        <v>13247</v>
      </c>
      <c r="AF286" s="267" t="str">
        <f t="shared" ca="1" si="23"/>
        <v>36años3meses</v>
      </c>
      <c r="AG286" s="276">
        <v>969685703</v>
      </c>
      <c r="AH286" s="273" t="s">
        <v>13248</v>
      </c>
      <c r="AJ286" s="258"/>
    </row>
    <row r="287" spans="2:36" ht="17.100000000000001" customHeight="1">
      <c r="B287" s="273" t="str">
        <f t="shared" si="25"/>
        <v>O46517590</v>
      </c>
      <c r="C287" s="282">
        <v>1</v>
      </c>
      <c r="D287" s="486" t="s">
        <v>355</v>
      </c>
      <c r="E287" s="480" t="s">
        <v>356</v>
      </c>
      <c r="F287" s="473">
        <v>33093</v>
      </c>
      <c r="G287" s="481" t="s">
        <v>1251</v>
      </c>
      <c r="H287" s="475" t="s">
        <v>113</v>
      </c>
      <c r="I287" s="479" t="s">
        <v>1339</v>
      </c>
      <c r="J287" s="475" t="s">
        <v>1276</v>
      </c>
      <c r="K287" s="479" t="s">
        <v>8700</v>
      </c>
      <c r="L287" s="473">
        <v>46181</v>
      </c>
      <c r="M287" s="488" t="s">
        <v>1269</v>
      </c>
      <c r="N287" s="595" t="s">
        <v>122</v>
      </c>
      <c r="O287" s="261"/>
      <c r="P287" s="266"/>
      <c r="Q287" s="267"/>
      <c r="R287" s="284" t="s">
        <v>157</v>
      </c>
      <c r="S287" s="265"/>
      <c r="T287" s="265">
        <v>0</v>
      </c>
      <c r="U287" s="269" t="s">
        <v>1256</v>
      </c>
      <c r="V287" s="270">
        <v>1</v>
      </c>
      <c r="W287" s="271" t="s">
        <v>118</v>
      </c>
      <c r="X287" s="272"/>
      <c r="Y287" s="273"/>
      <c r="Z287" s="274" t="s">
        <v>1257</v>
      </c>
      <c r="AA287" s="258" t="b">
        <f>COUNTIF($D$2:$D$3790,D287)&gt;1</f>
        <v>0</v>
      </c>
      <c r="AB287" s="258" t="s">
        <v>6117</v>
      </c>
      <c r="AC287" s="297" t="s">
        <v>1880</v>
      </c>
      <c r="AD287" s="511" t="s">
        <v>1259</v>
      </c>
      <c r="AE287" s="281" t="s">
        <v>6118</v>
      </c>
      <c r="AF287" s="267" t="str">
        <f t="shared" ca="1" si="23"/>
        <v>36años0meses</v>
      </c>
      <c r="AG287" s="294">
        <v>956445091</v>
      </c>
      <c r="AH287" s="258" t="s">
        <v>6119</v>
      </c>
      <c r="AJ287" s="258"/>
    </row>
    <row r="288" spans="2:36" ht="17.100000000000001" customHeight="1">
      <c r="B288" s="273" t="str">
        <f t="shared" si="25"/>
        <v>O46546593</v>
      </c>
      <c r="C288" s="257" t="s">
        <v>117</v>
      </c>
      <c r="D288" s="294" t="s">
        <v>18128</v>
      </c>
      <c r="E288" s="472" t="s">
        <v>18129</v>
      </c>
      <c r="F288" s="473">
        <v>32419</v>
      </c>
      <c r="G288" s="474" t="s">
        <v>1251</v>
      </c>
      <c r="H288" s="475" t="s">
        <v>125</v>
      </c>
      <c r="I288" s="475" t="s">
        <v>5699</v>
      </c>
      <c r="J288" s="475" t="s">
        <v>1276</v>
      </c>
      <c r="K288" s="476" t="s">
        <v>12562</v>
      </c>
      <c r="L288" s="477">
        <v>46189</v>
      </c>
      <c r="M288" s="477">
        <v>46219</v>
      </c>
      <c r="N288" s="475" t="s">
        <v>122</v>
      </c>
      <c r="O288" s="282"/>
      <c r="P288" s="266"/>
      <c r="Q288" s="258"/>
      <c r="R288" s="471" t="s">
        <v>6343</v>
      </c>
      <c r="S288" s="265"/>
      <c r="T288" s="271">
        <v>0</v>
      </c>
      <c r="U288" s="269" t="s">
        <v>1256</v>
      </c>
      <c r="V288" s="270">
        <v>1</v>
      </c>
      <c r="W288" s="271" t="s">
        <v>118</v>
      </c>
      <c r="X288" s="272"/>
      <c r="Y288" s="272"/>
      <c r="Z288" s="342" t="s">
        <v>1257</v>
      </c>
      <c r="AA288" s="258" t="b">
        <v>0</v>
      </c>
      <c r="AB288" s="273" t="s">
        <v>18838</v>
      </c>
      <c r="AC288" s="297"/>
      <c r="AD288" s="511" t="s">
        <v>1271</v>
      </c>
      <c r="AE288" s="275" t="s">
        <v>19468</v>
      </c>
      <c r="AF288" s="267" t="str">
        <f t="shared" ca="1" si="23"/>
        <v>37años10meses</v>
      </c>
      <c r="AG288" s="276" t="s">
        <v>18173</v>
      </c>
      <c r="AH288" s="273" t="s">
        <v>18174</v>
      </c>
    </row>
    <row r="289" spans="2:36" ht="17.100000000000001" customHeight="1">
      <c r="B289" s="258" t="str">
        <f t="shared" si="25"/>
        <v>O46559889</v>
      </c>
      <c r="C289" s="257" t="s">
        <v>117</v>
      </c>
      <c r="D289" s="486" t="s">
        <v>8570</v>
      </c>
      <c r="E289" s="480" t="s">
        <v>19257</v>
      </c>
      <c r="F289" s="473">
        <v>33161</v>
      </c>
      <c r="G289" s="481" t="s">
        <v>1251</v>
      </c>
      <c r="H289" s="475" t="s">
        <v>113</v>
      </c>
      <c r="I289" s="479" t="s">
        <v>1967</v>
      </c>
      <c r="J289" s="475" t="s">
        <v>1276</v>
      </c>
      <c r="K289" s="479" t="s">
        <v>8700</v>
      </c>
      <c r="L289" s="483">
        <v>46174</v>
      </c>
      <c r="M289" s="477" t="s">
        <v>1269</v>
      </c>
      <c r="N289" s="479" t="s">
        <v>122</v>
      </c>
      <c r="O289" s="261"/>
      <c r="P289" s="266"/>
      <c r="Q289" s="267"/>
      <c r="R289" s="308" t="s">
        <v>157</v>
      </c>
      <c r="S289" s="265"/>
      <c r="T289" s="265">
        <v>0</v>
      </c>
      <c r="U289" s="269" t="s">
        <v>1256</v>
      </c>
      <c r="V289" s="270">
        <v>1</v>
      </c>
      <c r="W289" s="271" t="s">
        <v>118</v>
      </c>
      <c r="X289" s="272"/>
      <c r="Y289" s="273"/>
      <c r="Z289" s="274" t="s">
        <v>1257</v>
      </c>
      <c r="AA289" s="258" t="b">
        <f>COUNTIF($D$2:$D$3790,D289)&gt;1</f>
        <v>0</v>
      </c>
      <c r="AB289" s="258"/>
      <c r="AC289" s="297"/>
      <c r="AD289" s="511" t="s">
        <v>1259</v>
      </c>
      <c r="AE289" s="281" t="s">
        <v>18744</v>
      </c>
      <c r="AF289" s="267" t="str">
        <f t="shared" ca="1" si="23"/>
        <v>35años10meses</v>
      </c>
      <c r="AG289" s="276" t="s">
        <v>18745</v>
      </c>
      <c r="AH289" s="258" t="s">
        <v>18746</v>
      </c>
    </row>
    <row r="290" spans="2:36" ht="17.100000000000001" customHeight="1">
      <c r="B290" s="273" t="str">
        <f t="shared" si="25"/>
        <v>O46560119</v>
      </c>
      <c r="C290" s="257" t="s">
        <v>117</v>
      </c>
      <c r="D290" s="294" t="s">
        <v>18960</v>
      </c>
      <c r="E290" s="472" t="s">
        <v>18961</v>
      </c>
      <c r="F290" s="473">
        <v>33146</v>
      </c>
      <c r="G290" s="474" t="s">
        <v>1251</v>
      </c>
      <c r="H290" s="475" t="s">
        <v>113</v>
      </c>
      <c r="I290" s="475" t="s">
        <v>1339</v>
      </c>
      <c r="J290" s="475" t="s">
        <v>1276</v>
      </c>
      <c r="K290" s="476" t="s">
        <v>8700</v>
      </c>
      <c r="L290" s="477">
        <v>46128</v>
      </c>
      <c r="M290" s="477" t="s">
        <v>1269</v>
      </c>
      <c r="N290" s="475" t="s">
        <v>128</v>
      </c>
      <c r="O290" s="476" t="s">
        <v>18962</v>
      </c>
      <c r="P290" s="478" t="s">
        <v>138</v>
      </c>
      <c r="Q290" s="258"/>
      <c r="R290" s="268" t="s">
        <v>157</v>
      </c>
      <c r="S290" s="265"/>
      <c r="T290" s="271">
        <v>0</v>
      </c>
      <c r="U290" s="269" t="s">
        <v>1256</v>
      </c>
      <c r="V290" s="270">
        <v>1</v>
      </c>
      <c r="W290" s="271" t="s">
        <v>118</v>
      </c>
      <c r="X290" s="272"/>
      <c r="Y290" s="272"/>
      <c r="Z290" s="342" t="s">
        <v>1257</v>
      </c>
      <c r="AA290" s="258" t="b">
        <v>0</v>
      </c>
      <c r="AB290" s="273"/>
      <c r="AC290" s="297"/>
      <c r="AD290" s="511" t="s">
        <v>1259</v>
      </c>
      <c r="AE290" s="275" t="s">
        <v>18965</v>
      </c>
      <c r="AF290" s="267" t="str">
        <f t="shared" ca="1" si="23"/>
        <v>35años10meses</v>
      </c>
      <c r="AG290" s="276" t="s">
        <v>18963</v>
      </c>
      <c r="AH290" s="273" t="s">
        <v>18964</v>
      </c>
      <c r="AJ290" s="258"/>
    </row>
    <row r="291" spans="2:36" ht="17.100000000000001" customHeight="1">
      <c r="B291" s="258" t="str">
        <f t="shared" si="25"/>
        <v>R46573145</v>
      </c>
      <c r="C291" s="257" t="s">
        <v>117</v>
      </c>
      <c r="D291" s="486" t="s">
        <v>13000</v>
      </c>
      <c r="E291" s="472" t="s">
        <v>13001</v>
      </c>
      <c r="F291" s="302">
        <v>33037</v>
      </c>
      <c r="G291" s="283" t="s">
        <v>3610</v>
      </c>
      <c r="H291" s="261" t="s">
        <v>4426</v>
      </c>
      <c r="I291" s="261" t="s">
        <v>5906</v>
      </c>
      <c r="J291" s="261" t="s">
        <v>1276</v>
      </c>
      <c r="K291" s="282" t="s">
        <v>1254</v>
      </c>
      <c r="L291" s="264">
        <v>45785</v>
      </c>
      <c r="M291" s="264">
        <v>46179</v>
      </c>
      <c r="N291" s="261" t="s">
        <v>174</v>
      </c>
      <c r="O291" s="282" t="s">
        <v>13002</v>
      </c>
      <c r="P291" s="266" t="s">
        <v>138</v>
      </c>
      <c r="Q291" s="273"/>
      <c r="R291" s="268" t="s">
        <v>157</v>
      </c>
      <c r="S291" s="265"/>
      <c r="T291" s="506">
        <v>0</v>
      </c>
      <c r="U291" s="269" t="s">
        <v>1256</v>
      </c>
      <c r="V291" s="270">
        <v>0</v>
      </c>
      <c r="W291" s="271" t="s">
        <v>118</v>
      </c>
      <c r="X291" s="272">
        <v>3500</v>
      </c>
      <c r="Y291" s="272"/>
      <c r="Z291" s="342" t="s">
        <v>1257</v>
      </c>
      <c r="AA291" s="258" t="b">
        <f>COUNTIF($D$2:$D$3790,D291)&gt;1</f>
        <v>0</v>
      </c>
      <c r="AB291" s="273" t="s">
        <v>13003</v>
      </c>
      <c r="AC291" s="297"/>
      <c r="AD291" s="511" t="s">
        <v>1271</v>
      </c>
      <c r="AE291" s="275" t="s">
        <v>13004</v>
      </c>
      <c r="AF291" s="267" t="str">
        <f t="shared" ca="1" si="23"/>
        <v>36años2meses</v>
      </c>
      <c r="AG291" s="276" t="s">
        <v>13005</v>
      </c>
      <c r="AH291" s="273" t="s">
        <v>13006</v>
      </c>
    </row>
    <row r="292" spans="2:36" ht="17.100000000000001" customHeight="1">
      <c r="B292" s="258" t="str">
        <f t="shared" si="25"/>
        <v>O46594144</v>
      </c>
      <c r="C292" s="285">
        <v>1</v>
      </c>
      <c r="D292" s="500" t="s">
        <v>16454</v>
      </c>
      <c r="E292" s="258" t="s">
        <v>16455</v>
      </c>
      <c r="F292" s="259">
        <v>32531</v>
      </c>
      <c r="G292" s="283" t="s">
        <v>1251</v>
      </c>
      <c r="H292" s="261" t="s">
        <v>113</v>
      </c>
      <c r="I292" s="261" t="s">
        <v>5699</v>
      </c>
      <c r="J292" s="261" t="s">
        <v>1253</v>
      </c>
      <c r="K292" s="282" t="s">
        <v>1254</v>
      </c>
      <c r="L292" s="264">
        <v>46090</v>
      </c>
      <c r="M292" s="264">
        <v>46179</v>
      </c>
      <c r="N292" s="261" t="s">
        <v>128</v>
      </c>
      <c r="O292" s="282" t="s">
        <v>16456</v>
      </c>
      <c r="P292" s="266" t="s">
        <v>138</v>
      </c>
      <c r="Q292" s="258"/>
      <c r="R292" s="268" t="s">
        <v>157</v>
      </c>
      <c r="S292" s="265"/>
      <c r="T292" s="506">
        <v>0</v>
      </c>
      <c r="U292" s="269" t="s">
        <v>1256</v>
      </c>
      <c r="V292" s="270">
        <v>1</v>
      </c>
      <c r="W292" s="271" t="s">
        <v>118</v>
      </c>
      <c r="X292" s="272"/>
      <c r="Y292" s="272"/>
      <c r="Z292" s="274" t="s">
        <v>1257</v>
      </c>
      <c r="AA292" s="258" t="b">
        <f>COUNTIF($D$2:$D$3790,D292)&gt;1</f>
        <v>0</v>
      </c>
      <c r="AB292" s="273" t="s">
        <v>16457</v>
      </c>
      <c r="AC292" s="297"/>
      <c r="AD292" s="511" t="s">
        <v>1259</v>
      </c>
      <c r="AE292" s="275" t="s">
        <v>16458</v>
      </c>
      <c r="AF292" s="267" t="str">
        <f t="shared" ca="1" si="23"/>
        <v>37años6meses</v>
      </c>
      <c r="AG292" s="276"/>
      <c r="AH292" s="273" t="s">
        <v>16459</v>
      </c>
    </row>
    <row r="293" spans="2:36" ht="17.100000000000001" customHeight="1">
      <c r="B293" s="258" t="str">
        <f t="shared" si="25"/>
        <v>O46599886</v>
      </c>
      <c r="C293" s="257" t="s">
        <v>117</v>
      </c>
      <c r="D293" s="486" t="s">
        <v>14615</v>
      </c>
      <c r="E293" s="472" t="s">
        <v>14616</v>
      </c>
      <c r="F293" s="473">
        <v>33149</v>
      </c>
      <c r="G293" s="474" t="s">
        <v>1251</v>
      </c>
      <c r="H293" s="475" t="s">
        <v>113</v>
      </c>
      <c r="I293" s="475" t="s">
        <v>1339</v>
      </c>
      <c r="J293" s="475" t="s">
        <v>1253</v>
      </c>
      <c r="K293" s="476" t="s">
        <v>12562</v>
      </c>
      <c r="L293" s="473">
        <v>46183</v>
      </c>
      <c r="M293" s="484">
        <v>46219</v>
      </c>
      <c r="N293" s="622" t="s">
        <v>128</v>
      </c>
      <c r="O293" s="476" t="s">
        <v>14617</v>
      </c>
      <c r="P293" s="478" t="s">
        <v>138</v>
      </c>
      <c r="Q293" s="258"/>
      <c r="R293" s="471" t="s">
        <v>1256</v>
      </c>
      <c r="S293" s="265"/>
      <c r="T293" s="265">
        <v>0</v>
      </c>
      <c r="U293" s="269" t="s">
        <v>1256</v>
      </c>
      <c r="V293" s="270">
        <v>1</v>
      </c>
      <c r="W293" s="271" t="s">
        <v>118</v>
      </c>
      <c r="X293" s="272"/>
      <c r="Y293" s="272"/>
      <c r="Z293" s="274" t="s">
        <v>1257</v>
      </c>
      <c r="AA293" s="258" t="b">
        <f>COUNTIF($D$2:$D$3790,D293)&gt;1</f>
        <v>0</v>
      </c>
      <c r="AB293" s="273" t="s">
        <v>14618</v>
      </c>
      <c r="AC293" s="297"/>
      <c r="AD293" s="511" t="s">
        <v>1259</v>
      </c>
      <c r="AE293" s="275" t="s">
        <v>14619</v>
      </c>
      <c r="AF293" s="267" t="str">
        <f t="shared" ca="1" si="23"/>
        <v>35años10meses</v>
      </c>
      <c r="AG293" s="276" t="s">
        <v>14620</v>
      </c>
      <c r="AH293" s="273" t="s">
        <v>14621</v>
      </c>
    </row>
    <row r="294" spans="2:36" ht="17.100000000000001" customHeight="1">
      <c r="B294" s="273" t="str">
        <f t="shared" si="25"/>
        <v>O46601144</v>
      </c>
      <c r="C294" s="257" t="s">
        <v>117</v>
      </c>
      <c r="D294" s="500" t="s">
        <v>15928</v>
      </c>
      <c r="E294" s="472" t="s">
        <v>15929</v>
      </c>
      <c r="F294" s="473">
        <v>33120</v>
      </c>
      <c r="G294" s="474" t="s">
        <v>1251</v>
      </c>
      <c r="H294" s="475" t="s">
        <v>113</v>
      </c>
      <c r="I294" s="475" t="s">
        <v>5699</v>
      </c>
      <c r="J294" s="475" t="s">
        <v>1276</v>
      </c>
      <c r="K294" s="476" t="s">
        <v>12562</v>
      </c>
      <c r="L294" s="473">
        <v>46183</v>
      </c>
      <c r="M294" s="484">
        <v>46219</v>
      </c>
      <c r="N294" s="622" t="s">
        <v>128</v>
      </c>
      <c r="O294" s="476" t="s">
        <v>15930</v>
      </c>
      <c r="P294" s="478" t="s">
        <v>138</v>
      </c>
      <c r="Q294" s="273"/>
      <c r="R294" s="471" t="s">
        <v>1256</v>
      </c>
      <c r="S294" s="265"/>
      <c r="T294" s="265">
        <v>0</v>
      </c>
      <c r="U294" s="269" t="s">
        <v>1256</v>
      </c>
      <c r="V294" s="270">
        <v>1</v>
      </c>
      <c r="W294" s="271" t="s">
        <v>118</v>
      </c>
      <c r="X294" s="272"/>
      <c r="Y294" s="272"/>
      <c r="Z294" s="342" t="s">
        <v>1257</v>
      </c>
      <c r="AA294" s="258" t="b">
        <f>COUNTIF($D$2:$D$3790,D294)&gt;1</f>
        <v>0</v>
      </c>
      <c r="AB294" s="273" t="s">
        <v>15931</v>
      </c>
      <c r="AC294" s="297"/>
      <c r="AD294" s="511" t="s">
        <v>1271</v>
      </c>
      <c r="AE294" s="275" t="s">
        <v>15932</v>
      </c>
      <c r="AF294" s="267" t="str">
        <f t="shared" ca="1" si="23"/>
        <v>35años11meses</v>
      </c>
      <c r="AG294" s="276">
        <v>984584718</v>
      </c>
      <c r="AH294" s="273" t="s">
        <v>15933</v>
      </c>
    </row>
    <row r="295" spans="2:36" ht="17.100000000000001" customHeight="1">
      <c r="B295" s="258" t="str">
        <f t="shared" si="25"/>
        <v>O46636634</v>
      </c>
      <c r="C295" s="285">
        <v>1</v>
      </c>
      <c r="D295" s="486" t="s">
        <v>16164</v>
      </c>
      <c r="E295" s="480" t="s">
        <v>16165</v>
      </c>
      <c r="F295" s="473">
        <v>32611</v>
      </c>
      <c r="G295" s="481" t="s">
        <v>1297</v>
      </c>
      <c r="H295" s="475" t="s">
        <v>113</v>
      </c>
      <c r="I295" s="479" t="s">
        <v>8348</v>
      </c>
      <c r="J295" s="475" t="s">
        <v>1276</v>
      </c>
      <c r="K295" s="476" t="s">
        <v>12562</v>
      </c>
      <c r="L295" s="477">
        <v>46189</v>
      </c>
      <c r="M295" s="484">
        <v>46219</v>
      </c>
      <c r="N295" s="595" t="s">
        <v>114</v>
      </c>
      <c r="O295" s="475" t="s">
        <v>16166</v>
      </c>
      <c r="P295" s="478" t="s">
        <v>138</v>
      </c>
      <c r="Q295" s="267"/>
      <c r="R295" s="284" t="s">
        <v>157</v>
      </c>
      <c r="S295" s="265"/>
      <c r="T295" s="265">
        <v>0</v>
      </c>
      <c r="U295" s="269" t="s">
        <v>1256</v>
      </c>
      <c r="V295" s="270">
        <v>1</v>
      </c>
      <c r="W295" s="271" t="s">
        <v>118</v>
      </c>
      <c r="X295" s="272"/>
      <c r="Y295" s="258"/>
      <c r="Z295" s="274" t="s">
        <v>1257</v>
      </c>
      <c r="AA295" s="258" t="b">
        <f>COUNTIF($D$2:$D$3790,D295)&gt;1</f>
        <v>0</v>
      </c>
      <c r="AB295" s="258" t="s">
        <v>16167</v>
      </c>
      <c r="AC295" s="300"/>
      <c r="AD295" s="511" t="s">
        <v>1259</v>
      </c>
      <c r="AE295" s="281" t="s">
        <v>16168</v>
      </c>
      <c r="AF295" s="267" t="str">
        <f t="shared" ca="1" si="23"/>
        <v>37años4meses</v>
      </c>
      <c r="AG295" s="276">
        <v>912807231</v>
      </c>
      <c r="AH295" s="258" t="s">
        <v>16169</v>
      </c>
    </row>
    <row r="296" spans="2:36" ht="17.100000000000001" customHeight="1">
      <c r="B296" s="258" t="str">
        <f t="shared" si="25"/>
        <v>O46671315</v>
      </c>
      <c r="C296" s="282">
        <v>1</v>
      </c>
      <c r="D296" s="294" t="s">
        <v>17453</v>
      </c>
      <c r="E296" s="472" t="s">
        <v>19064</v>
      </c>
      <c r="F296" s="473">
        <v>33161</v>
      </c>
      <c r="G296" s="474" t="s">
        <v>1251</v>
      </c>
      <c r="H296" s="475" t="s">
        <v>113</v>
      </c>
      <c r="I296" s="475" t="s">
        <v>5699</v>
      </c>
      <c r="J296" s="475" t="s">
        <v>1253</v>
      </c>
      <c r="K296" s="476" t="s">
        <v>8566</v>
      </c>
      <c r="L296" s="477">
        <v>46069</v>
      </c>
      <c r="M296" s="477" t="s">
        <v>1269</v>
      </c>
      <c r="N296" s="622" t="s">
        <v>174</v>
      </c>
      <c r="O296" s="476" t="s">
        <v>17459</v>
      </c>
      <c r="P296" s="478" t="s">
        <v>138</v>
      </c>
      <c r="Q296" s="258"/>
      <c r="R296" s="471" t="s">
        <v>117</v>
      </c>
      <c r="S296" s="265"/>
      <c r="T296" s="271">
        <v>0</v>
      </c>
      <c r="U296" s="269" t="s">
        <v>1256</v>
      </c>
      <c r="V296" s="270">
        <v>1</v>
      </c>
      <c r="W296" s="271" t="s">
        <v>118</v>
      </c>
      <c r="X296" s="272"/>
      <c r="Y296" s="272"/>
      <c r="Z296" s="342" t="s">
        <v>1257</v>
      </c>
      <c r="AA296" s="258" t="b">
        <v>0</v>
      </c>
      <c r="AB296" s="273" t="s">
        <v>17871</v>
      </c>
      <c r="AC296" s="297"/>
      <c r="AD296" s="511" t="s">
        <v>1259</v>
      </c>
      <c r="AE296" s="275" t="s">
        <v>17474</v>
      </c>
      <c r="AF296" s="267" t="str">
        <f t="shared" ca="1" si="23"/>
        <v>35años10meses</v>
      </c>
      <c r="AG296" s="276" t="s">
        <v>17466</v>
      </c>
      <c r="AH296" s="273" t="s">
        <v>17467</v>
      </c>
    </row>
    <row r="297" spans="2:36" ht="17.100000000000001" customHeight="1">
      <c r="B297" s="258" t="str">
        <f t="shared" si="25"/>
        <v>R46691335</v>
      </c>
      <c r="C297" s="282">
        <v>1</v>
      </c>
      <c r="D297" s="486" t="s">
        <v>12928</v>
      </c>
      <c r="E297" s="472" t="s">
        <v>12929</v>
      </c>
      <c r="F297" s="259">
        <v>33107</v>
      </c>
      <c r="G297" s="283" t="s">
        <v>1912</v>
      </c>
      <c r="H297" s="261" t="s">
        <v>4426</v>
      </c>
      <c r="I297" s="261" t="s">
        <v>12666</v>
      </c>
      <c r="J297" s="261" t="s">
        <v>1276</v>
      </c>
      <c r="K297" s="282" t="s">
        <v>1877</v>
      </c>
      <c r="L297" s="264">
        <v>45782</v>
      </c>
      <c r="M297" s="264" t="s">
        <v>1269</v>
      </c>
      <c r="N297" s="551" t="s">
        <v>122</v>
      </c>
      <c r="O297" s="305"/>
      <c r="P297" s="266"/>
      <c r="Q297" s="273"/>
      <c r="R297" s="268" t="s">
        <v>157</v>
      </c>
      <c r="S297" s="265"/>
      <c r="T297" s="271">
        <v>0</v>
      </c>
      <c r="U297" s="269" t="s">
        <v>1256</v>
      </c>
      <c r="V297" s="270">
        <v>0</v>
      </c>
      <c r="W297" s="271" t="s">
        <v>118</v>
      </c>
      <c r="X297" s="272">
        <v>6000</v>
      </c>
      <c r="Y297" s="279"/>
      <c r="Z297" s="342" t="s">
        <v>1257</v>
      </c>
      <c r="AA297" s="258" t="b">
        <f>COUNTIF($D$2:$D$3790,D297)&gt;1</f>
        <v>0</v>
      </c>
      <c r="AB297" s="273" t="s">
        <v>12930</v>
      </c>
      <c r="AC297" s="297"/>
      <c r="AD297" s="511" t="s">
        <v>1259</v>
      </c>
      <c r="AE297" s="275" t="s">
        <v>12931</v>
      </c>
      <c r="AF297" s="267" t="str">
        <f t="shared" ca="1" si="23"/>
        <v>35años11meses</v>
      </c>
      <c r="AG297" s="276" t="s">
        <v>12932</v>
      </c>
      <c r="AH297" s="273" t="s">
        <v>12933</v>
      </c>
    </row>
    <row r="298" spans="2:36" ht="17.100000000000001" customHeight="1">
      <c r="B298" s="258" t="str">
        <f t="shared" si="25"/>
        <v>O46724285</v>
      </c>
      <c r="C298" s="257" t="s">
        <v>117</v>
      </c>
      <c r="D298" s="294" t="s">
        <v>18479</v>
      </c>
      <c r="E298" s="472" t="s">
        <v>18480</v>
      </c>
      <c r="F298" s="473">
        <v>33591</v>
      </c>
      <c r="G298" s="474" t="s">
        <v>1251</v>
      </c>
      <c r="H298" s="475" t="s">
        <v>125</v>
      </c>
      <c r="I298" s="475" t="s">
        <v>5699</v>
      </c>
      <c r="J298" s="475" t="s">
        <v>1276</v>
      </c>
      <c r="K298" s="476" t="s">
        <v>12562</v>
      </c>
      <c r="L298" s="473">
        <v>46183</v>
      </c>
      <c r="M298" s="484">
        <v>46219</v>
      </c>
      <c r="N298" s="622" t="s">
        <v>114</v>
      </c>
      <c r="O298" s="476" t="s">
        <v>18483</v>
      </c>
      <c r="P298" s="478" t="s">
        <v>138</v>
      </c>
      <c r="Q298" s="258"/>
      <c r="R298" s="268" t="s">
        <v>157</v>
      </c>
      <c r="S298" s="265"/>
      <c r="T298" s="271">
        <v>0</v>
      </c>
      <c r="U298" s="269" t="s">
        <v>1256</v>
      </c>
      <c r="V298" s="270">
        <v>1</v>
      </c>
      <c r="W298" s="271" t="s">
        <v>118</v>
      </c>
      <c r="X298" s="272"/>
      <c r="Y298" s="272"/>
      <c r="Z298" s="342" t="s">
        <v>1257</v>
      </c>
      <c r="AA298" s="258" t="b">
        <v>0</v>
      </c>
      <c r="AB298" s="273" t="s">
        <v>18886</v>
      </c>
      <c r="AC298" s="297"/>
      <c r="AD298" s="511" t="s">
        <v>1271</v>
      </c>
      <c r="AE298" s="275" t="s">
        <v>18488</v>
      </c>
      <c r="AF298" s="267" t="str">
        <f t="shared" ca="1" si="23"/>
        <v>34años8meses</v>
      </c>
      <c r="AG298" s="276" t="s">
        <v>18484</v>
      </c>
      <c r="AH298" s="273" t="s">
        <v>18485</v>
      </c>
    </row>
    <row r="299" spans="2:36" ht="17.100000000000001" customHeight="1">
      <c r="B299" s="313" t="str">
        <f t="shared" si="25"/>
        <v>O46725654</v>
      </c>
      <c r="C299" s="257" t="s">
        <v>117</v>
      </c>
      <c r="D299" s="294" t="s">
        <v>17449</v>
      </c>
      <c r="E299" s="472" t="s">
        <v>17450</v>
      </c>
      <c r="F299" s="473">
        <v>32723</v>
      </c>
      <c r="G299" s="474" t="s">
        <v>3863</v>
      </c>
      <c r="H299" s="475" t="s">
        <v>113</v>
      </c>
      <c r="I299" s="475" t="s">
        <v>5699</v>
      </c>
      <c r="J299" s="475" t="s">
        <v>1276</v>
      </c>
      <c r="K299" s="476" t="s">
        <v>8566</v>
      </c>
      <c r="L299" s="477">
        <v>46069</v>
      </c>
      <c r="M299" s="477" t="s">
        <v>1269</v>
      </c>
      <c r="N299" s="622" t="s">
        <v>174</v>
      </c>
      <c r="O299" s="476" t="s">
        <v>17458</v>
      </c>
      <c r="P299" s="478" t="s">
        <v>138</v>
      </c>
      <c r="Q299" s="258"/>
      <c r="R299" s="268" t="s">
        <v>597</v>
      </c>
      <c r="S299" s="265"/>
      <c r="T299" s="271">
        <v>0</v>
      </c>
      <c r="U299" s="269" t="s">
        <v>1256</v>
      </c>
      <c r="V299" s="270">
        <v>1</v>
      </c>
      <c r="W299" s="271" t="s">
        <v>118</v>
      </c>
      <c r="X299" s="272"/>
      <c r="Y299" s="272"/>
      <c r="Z299" s="342" t="s">
        <v>1257</v>
      </c>
      <c r="AA299" s="258" t="b">
        <v>0</v>
      </c>
      <c r="AB299" s="273" t="s">
        <v>17869</v>
      </c>
      <c r="AC299" s="297"/>
      <c r="AD299" s="511" t="s">
        <v>1259</v>
      </c>
      <c r="AE299" s="275" t="s">
        <v>17472</v>
      </c>
      <c r="AF299" s="267" t="str">
        <f t="shared" ca="1" si="23"/>
        <v>37años0meses</v>
      </c>
      <c r="AG299" s="276" t="s">
        <v>17462</v>
      </c>
      <c r="AH299" s="273" t="s">
        <v>17463</v>
      </c>
    </row>
    <row r="300" spans="2:36" ht="17.100000000000001" customHeight="1">
      <c r="B300" s="258" t="str">
        <f t="shared" si="25"/>
        <v>P46825662</v>
      </c>
      <c r="C300" s="263">
        <v>1</v>
      </c>
      <c r="D300" s="294" t="s">
        <v>18124</v>
      </c>
      <c r="E300" s="258" t="s">
        <v>18125</v>
      </c>
      <c r="F300" s="259">
        <v>32698</v>
      </c>
      <c r="G300" s="283" t="s">
        <v>1251</v>
      </c>
      <c r="H300" s="261" t="s">
        <v>137</v>
      </c>
      <c r="I300" s="261" t="s">
        <v>1252</v>
      </c>
      <c r="J300" s="261" t="s">
        <v>1276</v>
      </c>
      <c r="K300" s="282" t="s">
        <v>12562</v>
      </c>
      <c r="L300" s="264">
        <v>46090</v>
      </c>
      <c r="M300" s="264">
        <v>46158</v>
      </c>
      <c r="N300" s="551" t="s">
        <v>174</v>
      </c>
      <c r="O300" s="282" t="s">
        <v>18145</v>
      </c>
      <c r="P300" s="266" t="s">
        <v>138</v>
      </c>
      <c r="Q300" s="258"/>
      <c r="R300" s="268" t="s">
        <v>157</v>
      </c>
      <c r="S300" s="265"/>
      <c r="T300" s="271">
        <v>0</v>
      </c>
      <c r="U300" s="269" t="s">
        <v>1256</v>
      </c>
      <c r="V300" s="270">
        <v>1</v>
      </c>
      <c r="W300" s="271" t="s">
        <v>118</v>
      </c>
      <c r="X300" s="272"/>
      <c r="Y300" s="272"/>
      <c r="Z300" s="342" t="s">
        <v>1257</v>
      </c>
      <c r="AA300" s="258" t="b">
        <v>0</v>
      </c>
      <c r="AB300" s="273" t="s">
        <v>18836</v>
      </c>
      <c r="AC300" s="297"/>
      <c r="AD300" s="511" t="s">
        <v>1259</v>
      </c>
      <c r="AE300" s="275" t="s">
        <v>18192</v>
      </c>
      <c r="AF300" s="267" t="str">
        <f t="shared" ca="1" si="23"/>
        <v>37años1meses</v>
      </c>
      <c r="AG300" s="276" t="s">
        <v>18169</v>
      </c>
      <c r="AH300" s="273" t="s">
        <v>18170</v>
      </c>
    </row>
    <row r="301" spans="2:36" ht="17.100000000000001" customHeight="1">
      <c r="B301" s="258" t="str">
        <f t="shared" si="25"/>
        <v>O46868937</v>
      </c>
      <c r="C301" s="263">
        <v>1</v>
      </c>
      <c r="D301" s="486" t="s">
        <v>13910</v>
      </c>
      <c r="E301" s="472" t="s">
        <v>13911</v>
      </c>
      <c r="F301" s="473">
        <v>33021</v>
      </c>
      <c r="G301" s="474" t="s">
        <v>1605</v>
      </c>
      <c r="H301" s="475" t="s">
        <v>125</v>
      </c>
      <c r="I301" s="475" t="s">
        <v>5933</v>
      </c>
      <c r="J301" s="475" t="s">
        <v>1276</v>
      </c>
      <c r="K301" s="476" t="s">
        <v>8700</v>
      </c>
      <c r="L301" s="477">
        <v>46170</v>
      </c>
      <c r="M301" s="477" t="s">
        <v>1269</v>
      </c>
      <c r="N301" s="595" t="s">
        <v>174</v>
      </c>
      <c r="O301" s="475" t="s">
        <v>13912</v>
      </c>
      <c r="P301" s="478" t="s">
        <v>138</v>
      </c>
      <c r="Q301" s="273"/>
      <c r="R301" s="471" t="s">
        <v>117</v>
      </c>
      <c r="S301" s="265"/>
      <c r="T301" s="506">
        <v>0</v>
      </c>
      <c r="U301" s="269" t="s">
        <v>1256</v>
      </c>
      <c r="V301" s="270">
        <v>1</v>
      </c>
      <c r="W301" s="271" t="s">
        <v>118</v>
      </c>
      <c r="X301" s="273"/>
      <c r="Y301" s="273"/>
      <c r="Z301" s="274" t="s">
        <v>1257</v>
      </c>
      <c r="AA301" s="258" t="b">
        <f>COUNTIF($D$2:$D$3790,D301)&gt;1</f>
        <v>0</v>
      </c>
      <c r="AB301" s="273" t="s">
        <v>13913</v>
      </c>
      <c r="AC301" s="297"/>
      <c r="AD301" s="400" t="s">
        <v>1259</v>
      </c>
      <c r="AE301" s="275" t="s">
        <v>13914</v>
      </c>
      <c r="AF301" s="267" t="str">
        <f t="shared" ca="1" si="23"/>
        <v>36años2meses</v>
      </c>
      <c r="AG301" s="276">
        <v>999410722</v>
      </c>
      <c r="AH301" s="273" t="s">
        <v>13915</v>
      </c>
    </row>
    <row r="302" spans="2:36" ht="17.100000000000001" customHeight="1">
      <c r="B302" s="273" t="str">
        <f t="shared" si="25"/>
        <v>O46881278</v>
      </c>
      <c r="C302" s="258" t="s">
        <v>117</v>
      </c>
      <c r="D302" s="294" t="s">
        <v>19044</v>
      </c>
      <c r="E302" s="472" t="s">
        <v>19045</v>
      </c>
      <c r="F302" s="473">
        <v>32340</v>
      </c>
      <c r="G302" s="474" t="s">
        <v>1251</v>
      </c>
      <c r="H302" s="475" t="s">
        <v>113</v>
      </c>
      <c r="I302" s="475" t="s">
        <v>1967</v>
      </c>
      <c r="J302" s="475" t="s">
        <v>1276</v>
      </c>
      <c r="K302" s="476" t="s">
        <v>8700</v>
      </c>
      <c r="L302" s="477">
        <v>46146</v>
      </c>
      <c r="M302" s="477" t="s">
        <v>1269</v>
      </c>
      <c r="N302" s="622" t="s">
        <v>114</v>
      </c>
      <c r="O302" s="476" t="s">
        <v>19049</v>
      </c>
      <c r="P302" s="478" t="s">
        <v>138</v>
      </c>
      <c r="Q302" s="258"/>
      <c r="R302" s="268" t="s">
        <v>157</v>
      </c>
      <c r="S302" s="265"/>
      <c r="T302" s="271">
        <v>0</v>
      </c>
      <c r="U302" s="269" t="s">
        <v>1256</v>
      </c>
      <c r="V302" s="270">
        <v>1</v>
      </c>
      <c r="W302" s="271" t="s">
        <v>118</v>
      </c>
      <c r="X302" s="272"/>
      <c r="Y302" s="272"/>
      <c r="Z302" s="342" t="s">
        <v>1257</v>
      </c>
      <c r="AA302" s="258" t="b">
        <v>0</v>
      </c>
      <c r="AB302" s="273"/>
      <c r="AC302" s="297"/>
      <c r="AD302" s="511" t="s">
        <v>1259</v>
      </c>
      <c r="AE302" s="275" t="s">
        <v>19054</v>
      </c>
      <c r="AF302" s="267" t="str">
        <f t="shared" ca="1" si="23"/>
        <v>38años1meses</v>
      </c>
      <c r="AG302" s="276" t="s">
        <v>19052</v>
      </c>
      <c r="AH302" s="273" t="s">
        <v>19053</v>
      </c>
    </row>
    <row r="303" spans="2:36" ht="17.100000000000001" customHeight="1">
      <c r="B303" s="258" t="str">
        <f t="shared" si="25"/>
        <v>O46884811</v>
      </c>
      <c r="C303" s="257" t="s">
        <v>117</v>
      </c>
      <c r="D303" s="294" t="s">
        <v>18360</v>
      </c>
      <c r="E303" s="472" t="s">
        <v>18361</v>
      </c>
      <c r="F303" s="473">
        <v>33348</v>
      </c>
      <c r="G303" s="474" t="s">
        <v>1251</v>
      </c>
      <c r="H303" s="527" t="s">
        <v>113</v>
      </c>
      <c r="I303" s="475" t="s">
        <v>1339</v>
      </c>
      <c r="J303" s="475" t="s">
        <v>1253</v>
      </c>
      <c r="K303" s="476" t="s">
        <v>12562</v>
      </c>
      <c r="L303" s="473">
        <v>46183</v>
      </c>
      <c r="M303" s="484">
        <v>46219</v>
      </c>
      <c r="N303" s="622" t="s">
        <v>174</v>
      </c>
      <c r="O303" s="476" t="s">
        <v>18398</v>
      </c>
      <c r="P303" s="478" t="s">
        <v>138</v>
      </c>
      <c r="Q303" s="258"/>
      <c r="R303" s="268" t="s">
        <v>1256</v>
      </c>
      <c r="S303" s="265"/>
      <c r="T303" s="271">
        <v>0</v>
      </c>
      <c r="U303" s="269" t="s">
        <v>1256</v>
      </c>
      <c r="V303" s="270">
        <v>1</v>
      </c>
      <c r="W303" s="271" t="s">
        <v>118</v>
      </c>
      <c r="X303" s="272"/>
      <c r="Y303" s="272"/>
      <c r="Z303" s="342" t="s">
        <v>1257</v>
      </c>
      <c r="AA303" s="258" t="b">
        <v>0</v>
      </c>
      <c r="AB303" s="273" t="s">
        <v>18871</v>
      </c>
      <c r="AC303" s="297"/>
      <c r="AD303" s="511" t="s">
        <v>1878</v>
      </c>
      <c r="AE303" s="275" t="s">
        <v>18449</v>
      </c>
      <c r="AF303" s="267" t="str">
        <f t="shared" ca="1" si="23"/>
        <v>35años4meses</v>
      </c>
      <c r="AG303" s="276" t="s">
        <v>18416</v>
      </c>
      <c r="AH303" s="273" t="s">
        <v>18464</v>
      </c>
    </row>
    <row r="304" spans="2:36" ht="17.100000000000001" customHeight="1">
      <c r="B304" s="258" t="str">
        <f t="shared" si="25"/>
        <v>O46885578</v>
      </c>
      <c r="C304" s="257" t="s">
        <v>117</v>
      </c>
      <c r="D304" s="294" t="s">
        <v>18126</v>
      </c>
      <c r="E304" s="258" t="s">
        <v>18127</v>
      </c>
      <c r="F304" s="259">
        <v>33236</v>
      </c>
      <c r="G304" s="283" t="s">
        <v>1251</v>
      </c>
      <c r="H304" s="261" t="s">
        <v>113</v>
      </c>
      <c r="I304" s="261" t="s">
        <v>5699</v>
      </c>
      <c r="J304" s="261" t="s">
        <v>1276</v>
      </c>
      <c r="K304" s="282" t="s">
        <v>12562</v>
      </c>
      <c r="L304" s="259">
        <v>46183</v>
      </c>
      <c r="M304" s="298">
        <v>46196</v>
      </c>
      <c r="N304" s="261" t="s">
        <v>174</v>
      </c>
      <c r="O304" s="282" t="s">
        <v>18146</v>
      </c>
      <c r="P304" s="266" t="s">
        <v>138</v>
      </c>
      <c r="Q304" s="258"/>
      <c r="R304" s="268" t="s">
        <v>117</v>
      </c>
      <c r="S304" s="265"/>
      <c r="T304" s="271">
        <v>0</v>
      </c>
      <c r="U304" s="269" t="s">
        <v>1256</v>
      </c>
      <c r="V304" s="270">
        <v>1</v>
      </c>
      <c r="W304" s="271" t="s">
        <v>118</v>
      </c>
      <c r="X304" s="272"/>
      <c r="Y304" s="272"/>
      <c r="Z304" s="342" t="s">
        <v>1257</v>
      </c>
      <c r="AA304" s="258" t="b">
        <v>0</v>
      </c>
      <c r="AB304" s="273" t="s">
        <v>18837</v>
      </c>
      <c r="AC304" s="297"/>
      <c r="AD304" s="400" t="s">
        <v>1271</v>
      </c>
      <c r="AE304" s="275" t="s">
        <v>19401</v>
      </c>
      <c r="AF304" s="267" t="str">
        <f t="shared" ca="1" si="23"/>
        <v>35años7meses</v>
      </c>
      <c r="AG304" s="276" t="s">
        <v>18171</v>
      </c>
      <c r="AH304" s="273" t="s">
        <v>18172</v>
      </c>
    </row>
    <row r="305" spans="2:35" ht="17.100000000000001" customHeight="1">
      <c r="B305" s="258" t="str">
        <f t="shared" si="25"/>
        <v>O46888927</v>
      </c>
      <c r="C305" s="257" t="s">
        <v>117</v>
      </c>
      <c r="D305" s="486" t="s">
        <v>16181</v>
      </c>
      <c r="E305" s="472" t="s">
        <v>16182</v>
      </c>
      <c r="F305" s="473">
        <v>33673</v>
      </c>
      <c r="G305" s="474" t="s">
        <v>1251</v>
      </c>
      <c r="H305" s="475" t="s">
        <v>125</v>
      </c>
      <c r="I305" s="475" t="s">
        <v>5699</v>
      </c>
      <c r="J305" s="527" t="s">
        <v>1253</v>
      </c>
      <c r="K305" s="476" t="s">
        <v>12562</v>
      </c>
      <c r="L305" s="473">
        <v>46183</v>
      </c>
      <c r="M305" s="484">
        <v>46219</v>
      </c>
      <c r="N305" s="622" t="s">
        <v>169</v>
      </c>
      <c r="O305" s="476" t="s">
        <v>16183</v>
      </c>
      <c r="P305" s="478" t="s">
        <v>138</v>
      </c>
      <c r="Q305" s="258"/>
      <c r="R305" s="471" t="s">
        <v>1256</v>
      </c>
      <c r="S305" s="265"/>
      <c r="T305" s="271">
        <v>0</v>
      </c>
      <c r="U305" s="269" t="s">
        <v>1256</v>
      </c>
      <c r="V305" s="270">
        <v>1</v>
      </c>
      <c r="W305" s="524" t="s">
        <v>118</v>
      </c>
      <c r="X305" s="279"/>
      <c r="Y305" s="279"/>
      <c r="Z305" s="525" t="s">
        <v>1257</v>
      </c>
      <c r="AA305" s="258" t="b">
        <f t="shared" ref="AA305:AA310" si="26">COUNTIF($D$2:$D$3790,D305)&gt;1</f>
        <v>0</v>
      </c>
      <c r="AB305" s="258" t="s">
        <v>16184</v>
      </c>
      <c r="AC305" s="300"/>
      <c r="AD305" s="511" t="s">
        <v>1259</v>
      </c>
      <c r="AE305" s="281" t="s">
        <v>16185</v>
      </c>
      <c r="AF305" s="267" t="str">
        <f t="shared" ca="1" si="23"/>
        <v>34años5meses</v>
      </c>
      <c r="AG305" s="294" t="s">
        <v>16186</v>
      </c>
      <c r="AH305" s="258" t="s">
        <v>16187</v>
      </c>
      <c r="AI305" s="292" t="s">
        <v>1412</v>
      </c>
    </row>
    <row r="306" spans="2:35" ht="17.100000000000001" customHeight="1">
      <c r="B306" s="258" t="str">
        <f t="shared" si="25"/>
        <v>O46930291</v>
      </c>
      <c r="C306" s="257" t="s">
        <v>117</v>
      </c>
      <c r="D306" s="486" t="s">
        <v>14787</v>
      </c>
      <c r="E306" s="472" t="s">
        <v>14788</v>
      </c>
      <c r="F306" s="473">
        <v>33703</v>
      </c>
      <c r="G306" s="474" t="s">
        <v>1251</v>
      </c>
      <c r="H306" s="475" t="s">
        <v>113</v>
      </c>
      <c r="I306" s="475" t="s">
        <v>1339</v>
      </c>
      <c r="J306" s="475" t="s">
        <v>1276</v>
      </c>
      <c r="K306" s="476" t="s">
        <v>12562</v>
      </c>
      <c r="L306" s="473">
        <v>46183</v>
      </c>
      <c r="M306" s="484">
        <v>46219</v>
      </c>
      <c r="N306" s="622" t="s">
        <v>114</v>
      </c>
      <c r="O306" s="476" t="s">
        <v>14789</v>
      </c>
      <c r="P306" s="478" t="s">
        <v>138</v>
      </c>
      <c r="Q306" s="258"/>
      <c r="R306" s="471" t="s">
        <v>1256</v>
      </c>
      <c r="S306" s="265"/>
      <c r="T306" s="265">
        <v>0</v>
      </c>
      <c r="U306" s="269" t="s">
        <v>1256</v>
      </c>
      <c r="V306" s="270">
        <v>1</v>
      </c>
      <c r="W306" s="271" t="s">
        <v>118</v>
      </c>
      <c r="X306" s="272"/>
      <c r="Y306" s="272"/>
      <c r="Z306" s="274" t="s">
        <v>1257</v>
      </c>
      <c r="AA306" s="273" t="b">
        <f t="shared" si="26"/>
        <v>0</v>
      </c>
      <c r="AB306" s="273" t="s">
        <v>14790</v>
      </c>
      <c r="AC306" s="297"/>
      <c r="AD306" s="511" t="s">
        <v>1259</v>
      </c>
      <c r="AE306" s="275" t="s">
        <v>14791</v>
      </c>
      <c r="AF306" s="267" t="str">
        <f t="shared" ca="1" si="23"/>
        <v>34años4meses</v>
      </c>
      <c r="AG306" s="276" t="s">
        <v>14792</v>
      </c>
      <c r="AH306" s="273" t="s">
        <v>14793</v>
      </c>
    </row>
    <row r="307" spans="2:35" ht="17.100000000000001" customHeight="1">
      <c r="B307" s="258" t="str">
        <f t="shared" si="25"/>
        <v>O46965074</v>
      </c>
      <c r="C307" s="257" t="s">
        <v>117</v>
      </c>
      <c r="D307" s="486" t="s">
        <v>16626</v>
      </c>
      <c r="E307" s="472" t="s">
        <v>16627</v>
      </c>
      <c r="F307" s="473">
        <v>33721</v>
      </c>
      <c r="G307" s="474" t="s">
        <v>1251</v>
      </c>
      <c r="H307" s="475" t="s">
        <v>113</v>
      </c>
      <c r="I307" s="475" t="s">
        <v>5699</v>
      </c>
      <c r="J307" s="475" t="s">
        <v>1276</v>
      </c>
      <c r="K307" s="476" t="s">
        <v>12562</v>
      </c>
      <c r="L307" s="473">
        <v>46195</v>
      </c>
      <c r="M307" s="484">
        <v>46219</v>
      </c>
      <c r="N307" s="595" t="s">
        <v>174</v>
      </c>
      <c r="O307" s="475" t="s">
        <v>16628</v>
      </c>
      <c r="P307" s="478" t="s">
        <v>138</v>
      </c>
      <c r="Q307" s="273"/>
      <c r="R307" s="284" t="s">
        <v>157</v>
      </c>
      <c r="S307" s="265"/>
      <c r="T307" s="265">
        <v>0</v>
      </c>
      <c r="U307" s="269" t="s">
        <v>1256</v>
      </c>
      <c r="V307" s="270">
        <v>1</v>
      </c>
      <c r="W307" s="271" t="s">
        <v>118</v>
      </c>
      <c r="X307" s="272"/>
      <c r="Y307" s="273"/>
      <c r="Z307" s="274" t="s">
        <v>1257</v>
      </c>
      <c r="AA307" s="258" t="b">
        <f t="shared" si="26"/>
        <v>0</v>
      </c>
      <c r="AB307" s="273" t="s">
        <v>16629</v>
      </c>
      <c r="AC307" s="297"/>
      <c r="AD307" s="511" t="s">
        <v>1259</v>
      </c>
      <c r="AE307" s="275" t="s">
        <v>16630</v>
      </c>
      <c r="AF307" s="267" t="str">
        <f t="shared" ca="1" si="23"/>
        <v>34años3meses</v>
      </c>
      <c r="AG307" s="276" t="s">
        <v>16631</v>
      </c>
      <c r="AH307" s="450" t="s">
        <v>16632</v>
      </c>
    </row>
    <row r="308" spans="2:35" ht="17.100000000000001" customHeight="1">
      <c r="B308" s="258" t="str">
        <f t="shared" si="25"/>
        <v>O46975837</v>
      </c>
      <c r="C308" s="282">
        <v>1</v>
      </c>
      <c r="D308" s="486" t="s">
        <v>12041</v>
      </c>
      <c r="E308" s="472" t="s">
        <v>19425</v>
      </c>
      <c r="F308" s="473">
        <v>33536</v>
      </c>
      <c r="G308" s="474" t="s">
        <v>1251</v>
      </c>
      <c r="H308" s="475" t="s">
        <v>113</v>
      </c>
      <c r="I308" s="479" t="s">
        <v>15642</v>
      </c>
      <c r="J308" s="475" t="s">
        <v>1276</v>
      </c>
      <c r="K308" s="476" t="s">
        <v>8566</v>
      </c>
      <c r="L308" s="477">
        <v>46189</v>
      </c>
      <c r="M308" s="484" t="s">
        <v>1269</v>
      </c>
      <c r="N308" s="479" t="s">
        <v>174</v>
      </c>
      <c r="O308" s="476" t="s">
        <v>12042</v>
      </c>
      <c r="P308" s="478" t="s">
        <v>138</v>
      </c>
      <c r="Q308" s="273"/>
      <c r="R308" s="284" t="s">
        <v>1256</v>
      </c>
      <c r="S308" s="265"/>
      <c r="T308" s="265">
        <v>0</v>
      </c>
      <c r="U308" s="269" t="s">
        <v>1256</v>
      </c>
      <c r="V308" s="270">
        <v>1</v>
      </c>
      <c r="W308" s="271" t="s">
        <v>118</v>
      </c>
      <c r="X308" s="272"/>
      <c r="Y308" s="273"/>
      <c r="Z308" s="274" t="s">
        <v>1257</v>
      </c>
      <c r="AA308" s="258" t="b">
        <f t="shared" si="26"/>
        <v>0</v>
      </c>
      <c r="AB308" s="273" t="s">
        <v>8100</v>
      </c>
      <c r="AC308" s="297"/>
      <c r="AD308" s="511" t="s">
        <v>1259</v>
      </c>
      <c r="AE308" s="275" t="s">
        <v>12043</v>
      </c>
      <c r="AF308" s="267" t="str">
        <f t="shared" ca="1" si="23"/>
        <v>34años9meses</v>
      </c>
      <c r="AG308" s="276">
        <v>968872981</v>
      </c>
      <c r="AH308" s="273" t="s">
        <v>12044</v>
      </c>
    </row>
    <row r="309" spans="2:35" ht="17.100000000000001" customHeight="1">
      <c r="B309" s="258" t="str">
        <f t="shared" si="25"/>
        <v>O46977473</v>
      </c>
      <c r="C309" s="285">
        <v>1</v>
      </c>
      <c r="D309" s="486" t="s">
        <v>16225</v>
      </c>
      <c r="E309" s="472" t="s">
        <v>16226</v>
      </c>
      <c r="F309" s="473">
        <v>33359</v>
      </c>
      <c r="G309" s="474" t="s">
        <v>1251</v>
      </c>
      <c r="H309" s="475" t="s">
        <v>125</v>
      </c>
      <c r="I309" s="475" t="s">
        <v>5933</v>
      </c>
      <c r="J309" s="475" t="s">
        <v>1276</v>
      </c>
      <c r="K309" s="476" t="s">
        <v>12562</v>
      </c>
      <c r="L309" s="477">
        <v>46195</v>
      </c>
      <c r="M309" s="477">
        <v>46219</v>
      </c>
      <c r="N309" s="622" t="s">
        <v>128</v>
      </c>
      <c r="O309" s="476" t="s">
        <v>16227</v>
      </c>
      <c r="P309" s="478" t="s">
        <v>138</v>
      </c>
      <c r="Q309" s="258"/>
      <c r="R309" s="471" t="s">
        <v>117</v>
      </c>
      <c r="S309" s="265"/>
      <c r="T309" s="271">
        <v>0</v>
      </c>
      <c r="U309" s="269" t="s">
        <v>1256</v>
      </c>
      <c r="V309" s="270">
        <v>1</v>
      </c>
      <c r="W309" s="524" t="s">
        <v>118</v>
      </c>
      <c r="X309" s="272"/>
      <c r="Y309" s="272"/>
      <c r="Z309" s="525" t="s">
        <v>1257</v>
      </c>
      <c r="AA309" s="258" t="b">
        <f t="shared" si="26"/>
        <v>0</v>
      </c>
      <c r="AB309" s="273" t="s">
        <v>16228</v>
      </c>
      <c r="AC309" s="297"/>
      <c r="AD309" s="511" t="s">
        <v>1259</v>
      </c>
      <c r="AE309" s="275">
        <v>19477550816056</v>
      </c>
      <c r="AF309" s="267" t="str">
        <f t="shared" ca="1" si="23"/>
        <v>35años3meses</v>
      </c>
      <c r="AG309" s="276" t="s">
        <v>16229</v>
      </c>
      <c r="AH309" s="273" t="s">
        <v>16230</v>
      </c>
    </row>
    <row r="310" spans="2:35" ht="17.100000000000001" customHeight="1">
      <c r="B310" s="258" t="str">
        <f t="shared" si="25"/>
        <v>O46991336</v>
      </c>
      <c r="C310" s="257" t="s">
        <v>117</v>
      </c>
      <c r="D310" s="486" t="s">
        <v>13590</v>
      </c>
      <c r="E310" s="480" t="s">
        <v>13591</v>
      </c>
      <c r="F310" s="473">
        <v>33737</v>
      </c>
      <c r="G310" s="481" t="s">
        <v>1251</v>
      </c>
      <c r="H310" s="475" t="s">
        <v>113</v>
      </c>
      <c r="I310" s="479" t="s">
        <v>8348</v>
      </c>
      <c r="J310" s="475" t="s">
        <v>1276</v>
      </c>
      <c r="K310" s="476" t="s">
        <v>12562</v>
      </c>
      <c r="L310" s="477">
        <v>46190</v>
      </c>
      <c r="M310" s="484">
        <v>46214</v>
      </c>
      <c r="N310" s="595" t="s">
        <v>174</v>
      </c>
      <c r="O310" s="475" t="s">
        <v>13592</v>
      </c>
      <c r="P310" s="266" t="s">
        <v>138</v>
      </c>
      <c r="Q310" s="267"/>
      <c r="R310" s="284" t="s">
        <v>157</v>
      </c>
      <c r="S310" s="265"/>
      <c r="T310" s="265">
        <v>0</v>
      </c>
      <c r="U310" s="269" t="s">
        <v>1256</v>
      </c>
      <c r="V310" s="270">
        <v>1</v>
      </c>
      <c r="W310" s="271" t="s">
        <v>118</v>
      </c>
      <c r="X310" s="279"/>
      <c r="Y310" s="301"/>
      <c r="Z310" s="274" t="s">
        <v>1257</v>
      </c>
      <c r="AA310" s="258" t="b">
        <f t="shared" si="26"/>
        <v>0</v>
      </c>
      <c r="AB310" s="258" t="s">
        <v>1277</v>
      </c>
      <c r="AC310" s="300" t="s">
        <v>2238</v>
      </c>
      <c r="AD310" s="511" t="s">
        <v>2101</v>
      </c>
      <c r="AE310" s="304" t="s">
        <v>13593</v>
      </c>
      <c r="AF310" s="267" t="str">
        <f t="shared" ca="1" si="23"/>
        <v>34años3meses</v>
      </c>
      <c r="AG310" s="276">
        <v>946991336</v>
      </c>
      <c r="AH310" s="273" t="s">
        <v>13594</v>
      </c>
    </row>
    <row r="311" spans="2:35" ht="17.100000000000001" customHeight="1">
      <c r="B311" s="258" t="str">
        <f t="shared" si="25"/>
        <v>P47053101</v>
      </c>
      <c r="C311" s="257" t="s">
        <v>117</v>
      </c>
      <c r="D311" s="486" t="s">
        <v>16799</v>
      </c>
      <c r="E311" s="472" t="s">
        <v>16800</v>
      </c>
      <c r="F311" s="473">
        <v>32727</v>
      </c>
      <c r="G311" s="474" t="s">
        <v>1251</v>
      </c>
      <c r="H311" s="475" t="s">
        <v>137</v>
      </c>
      <c r="I311" s="475" t="s">
        <v>1252</v>
      </c>
      <c r="J311" s="475" t="s">
        <v>1276</v>
      </c>
      <c r="K311" s="476" t="s">
        <v>12562</v>
      </c>
      <c r="L311" s="473">
        <v>46183</v>
      </c>
      <c r="M311" s="484">
        <v>46219</v>
      </c>
      <c r="N311" s="622" t="s">
        <v>122</v>
      </c>
      <c r="O311" s="282"/>
      <c r="P311" s="266"/>
      <c r="Q311" s="258"/>
      <c r="R311" s="471" t="s">
        <v>117</v>
      </c>
      <c r="S311" s="265"/>
      <c r="T311" s="271">
        <v>0</v>
      </c>
      <c r="U311" s="269" t="s">
        <v>1256</v>
      </c>
      <c r="V311" s="270">
        <v>1</v>
      </c>
      <c r="W311" s="271" t="s">
        <v>118</v>
      </c>
      <c r="X311" s="272"/>
      <c r="Y311" s="272"/>
      <c r="Z311" s="342" t="s">
        <v>1257</v>
      </c>
      <c r="AA311" s="258" t="b">
        <v>0</v>
      </c>
      <c r="AB311" s="273" t="s">
        <v>16801</v>
      </c>
      <c r="AC311" s="297"/>
      <c r="AD311" s="511" t="s">
        <v>1259</v>
      </c>
      <c r="AE311" s="275" t="s">
        <v>19407</v>
      </c>
      <c r="AF311" s="267" t="str">
        <f t="shared" ca="1" si="23"/>
        <v>37años0meses</v>
      </c>
      <c r="AG311" s="276" t="s">
        <v>16802</v>
      </c>
      <c r="AH311" s="273" t="s">
        <v>16803</v>
      </c>
    </row>
    <row r="312" spans="2:35" ht="17.100000000000001" customHeight="1">
      <c r="B312" s="258" t="str">
        <f t="shared" si="25"/>
        <v>O47071786</v>
      </c>
      <c r="C312" s="257" t="s">
        <v>117</v>
      </c>
      <c r="D312" s="486" t="s">
        <v>14227</v>
      </c>
      <c r="E312" s="472" t="s">
        <v>14228</v>
      </c>
      <c r="F312" s="473">
        <v>33395</v>
      </c>
      <c r="G312" s="481" t="s">
        <v>1251</v>
      </c>
      <c r="H312" s="475" t="s">
        <v>125</v>
      </c>
      <c r="I312" s="479" t="s">
        <v>5933</v>
      </c>
      <c r="J312" s="475" t="s">
        <v>1276</v>
      </c>
      <c r="K312" s="476" t="s">
        <v>12562</v>
      </c>
      <c r="L312" s="473">
        <v>46183</v>
      </c>
      <c r="M312" s="484">
        <v>46219</v>
      </c>
      <c r="N312" s="479" t="s">
        <v>122</v>
      </c>
      <c r="O312" s="261"/>
      <c r="P312" s="266"/>
      <c r="Q312" s="267"/>
      <c r="R312" s="471" t="s">
        <v>117</v>
      </c>
      <c r="S312" s="310"/>
      <c r="T312" s="265">
        <v>0</v>
      </c>
      <c r="U312" s="269" t="s">
        <v>1256</v>
      </c>
      <c r="V312" s="270">
        <v>1</v>
      </c>
      <c r="W312" s="271" t="s">
        <v>118</v>
      </c>
      <c r="X312" s="272"/>
      <c r="Y312" s="273"/>
      <c r="Z312" s="274" t="s">
        <v>1257</v>
      </c>
      <c r="AA312" s="258" t="b">
        <f t="shared" ref="AA312:AA320" si="27">COUNTIF($D$2:$D$3790,D312)&gt;1</f>
        <v>0</v>
      </c>
      <c r="AB312" s="258" t="s">
        <v>14229</v>
      </c>
      <c r="AC312" s="297"/>
      <c r="AD312" s="400" t="s">
        <v>1259</v>
      </c>
      <c r="AE312" s="323" t="s">
        <v>14230</v>
      </c>
      <c r="AF312" s="267" t="str">
        <f t="shared" ca="1" si="23"/>
        <v>35años2meses</v>
      </c>
      <c r="AG312" s="276">
        <v>938129357</v>
      </c>
      <c r="AH312" s="273" t="s">
        <v>14231</v>
      </c>
    </row>
    <row r="313" spans="2:35" ht="17.100000000000001" customHeight="1">
      <c r="B313" s="273" t="str">
        <f t="shared" si="25"/>
        <v>E47091461</v>
      </c>
      <c r="C313" s="257" t="s">
        <v>117</v>
      </c>
      <c r="D313" s="486" t="s">
        <v>13237</v>
      </c>
      <c r="E313" s="258" t="s">
        <v>13238</v>
      </c>
      <c r="F313" s="259">
        <v>33188</v>
      </c>
      <c r="G313" s="283" t="s">
        <v>1297</v>
      </c>
      <c r="H313" s="261" t="s">
        <v>1107</v>
      </c>
      <c r="I313" s="261" t="s">
        <v>13239</v>
      </c>
      <c r="J313" s="261" t="s">
        <v>1276</v>
      </c>
      <c r="K313" s="282" t="s">
        <v>12562</v>
      </c>
      <c r="L313" s="264">
        <v>45810</v>
      </c>
      <c r="M313" s="264">
        <v>46203</v>
      </c>
      <c r="N313" s="261" t="s">
        <v>122</v>
      </c>
      <c r="O313" s="305"/>
      <c r="P313" s="266"/>
      <c r="Q313" s="273"/>
      <c r="R313" s="268" t="s">
        <v>157</v>
      </c>
      <c r="S313" s="265"/>
      <c r="T313" s="265">
        <v>0</v>
      </c>
      <c r="U313" s="269" t="s">
        <v>1256</v>
      </c>
      <c r="V313" s="270">
        <v>0</v>
      </c>
      <c r="W313" s="271" t="s">
        <v>118</v>
      </c>
      <c r="X313" s="272">
        <v>1130</v>
      </c>
      <c r="Y313" s="272"/>
      <c r="Z313" s="342" t="s">
        <v>1257</v>
      </c>
      <c r="AA313" s="258" t="b">
        <f t="shared" si="27"/>
        <v>0</v>
      </c>
      <c r="AB313" s="273" t="s">
        <v>13240</v>
      </c>
      <c r="AC313" s="297"/>
      <c r="AD313" s="511" t="s">
        <v>1259</v>
      </c>
      <c r="AE313" s="275" t="s">
        <v>13241</v>
      </c>
      <c r="AF313" s="267" t="str">
        <f t="shared" ca="1" si="23"/>
        <v>35años9meses</v>
      </c>
      <c r="AG313" s="276">
        <v>933259430</v>
      </c>
      <c r="AH313" s="273" t="s">
        <v>13242</v>
      </c>
    </row>
    <row r="314" spans="2:35" ht="17.100000000000001" customHeight="1">
      <c r="B314" s="258" t="str">
        <f t="shared" si="25"/>
        <v>O47127767</v>
      </c>
      <c r="C314" s="257" t="s">
        <v>117</v>
      </c>
      <c r="D314" s="486" t="s">
        <v>14766</v>
      </c>
      <c r="E314" s="472" t="s">
        <v>14767</v>
      </c>
      <c r="F314" s="473">
        <v>33685</v>
      </c>
      <c r="G314" s="472" t="s">
        <v>1251</v>
      </c>
      <c r="H314" s="479" t="s">
        <v>113</v>
      </c>
      <c r="I314" s="475" t="s">
        <v>1339</v>
      </c>
      <c r="J314" s="475" t="s">
        <v>1253</v>
      </c>
      <c r="K314" s="476" t="s">
        <v>12562</v>
      </c>
      <c r="L314" s="473">
        <v>46183</v>
      </c>
      <c r="M314" s="484">
        <v>46219</v>
      </c>
      <c r="N314" s="475" t="s">
        <v>169</v>
      </c>
      <c r="O314" s="476" t="s">
        <v>14768</v>
      </c>
      <c r="P314" s="478" t="s">
        <v>138</v>
      </c>
      <c r="Q314" s="273"/>
      <c r="R314" s="471" t="s">
        <v>1256</v>
      </c>
      <c r="S314" s="265"/>
      <c r="T314" s="265">
        <v>0</v>
      </c>
      <c r="U314" s="269" t="s">
        <v>1256</v>
      </c>
      <c r="V314" s="270">
        <v>1</v>
      </c>
      <c r="W314" s="271" t="s">
        <v>118</v>
      </c>
      <c r="X314" s="272"/>
      <c r="Y314" s="272"/>
      <c r="Z314" s="342" t="s">
        <v>1257</v>
      </c>
      <c r="AA314" s="258" t="b">
        <f t="shared" si="27"/>
        <v>0</v>
      </c>
      <c r="AB314" s="273" t="s">
        <v>14769</v>
      </c>
      <c r="AC314" s="297"/>
      <c r="AD314" s="511" t="s">
        <v>1259</v>
      </c>
      <c r="AE314" s="275" t="s">
        <v>14770</v>
      </c>
      <c r="AF314" s="267" t="str">
        <f t="shared" ca="1" si="23"/>
        <v>34años4meses</v>
      </c>
      <c r="AG314" s="276" t="s">
        <v>14771</v>
      </c>
      <c r="AH314" s="273" t="s">
        <v>14772</v>
      </c>
    </row>
    <row r="315" spans="2:35" ht="17.100000000000001" customHeight="1">
      <c r="B315" s="258" t="str">
        <f t="shared" si="25"/>
        <v>O47177817</v>
      </c>
      <c r="C315" s="257" t="s">
        <v>117</v>
      </c>
      <c r="D315" s="486" t="s">
        <v>16444</v>
      </c>
      <c r="E315" s="472" t="s">
        <v>16445</v>
      </c>
      <c r="F315" s="473">
        <v>33543</v>
      </c>
      <c r="G315" s="474" t="s">
        <v>1251</v>
      </c>
      <c r="H315" s="475" t="s">
        <v>113</v>
      </c>
      <c r="I315" s="475" t="s">
        <v>7410</v>
      </c>
      <c r="J315" s="475" t="s">
        <v>9469</v>
      </c>
      <c r="K315" s="476" t="s">
        <v>12562</v>
      </c>
      <c r="L315" s="473">
        <v>46183</v>
      </c>
      <c r="M315" s="484">
        <v>46219</v>
      </c>
      <c r="N315" s="475" t="s">
        <v>122</v>
      </c>
      <c r="O315" s="261"/>
      <c r="P315" s="266"/>
      <c r="Q315" s="273"/>
      <c r="R315" s="284" t="s">
        <v>157</v>
      </c>
      <c r="S315" s="265"/>
      <c r="T315" s="506">
        <v>0</v>
      </c>
      <c r="U315" s="269" t="s">
        <v>1256</v>
      </c>
      <c r="V315" s="270">
        <v>1</v>
      </c>
      <c r="W315" s="271" t="s">
        <v>118</v>
      </c>
      <c r="X315" s="272"/>
      <c r="Y315" s="279"/>
      <c r="Z315" s="274" t="s">
        <v>1257</v>
      </c>
      <c r="AA315" s="258" t="b">
        <f t="shared" si="27"/>
        <v>0</v>
      </c>
      <c r="AB315" s="273" t="s">
        <v>16446</v>
      </c>
      <c r="AC315" s="297"/>
      <c r="AD315" s="511" t="s">
        <v>7184</v>
      </c>
      <c r="AE315" s="275" t="s">
        <v>16447</v>
      </c>
      <c r="AF315" s="267" t="str">
        <f t="shared" ca="1" si="23"/>
        <v>34años9meses</v>
      </c>
      <c r="AG315" s="276">
        <v>997601460</v>
      </c>
      <c r="AH315" s="399" t="s">
        <v>16448</v>
      </c>
    </row>
    <row r="316" spans="2:35" ht="17.100000000000001" customHeight="1">
      <c r="B316" s="258" t="str">
        <f t="shared" si="25"/>
        <v>R47180018</v>
      </c>
      <c r="C316" s="258" t="s">
        <v>117</v>
      </c>
      <c r="D316" s="486" t="s">
        <v>16924</v>
      </c>
      <c r="E316" s="472" t="s">
        <v>16925</v>
      </c>
      <c r="F316" s="259"/>
      <c r="G316" s="283" t="s">
        <v>7450</v>
      </c>
      <c r="H316" s="261" t="s">
        <v>4426</v>
      </c>
      <c r="I316" s="261" t="s">
        <v>12727</v>
      </c>
      <c r="J316" s="261" t="s">
        <v>1276</v>
      </c>
      <c r="K316" s="282" t="s">
        <v>8566</v>
      </c>
      <c r="L316" s="264"/>
      <c r="M316" s="264" t="s">
        <v>1269</v>
      </c>
      <c r="N316" s="551" t="s">
        <v>169</v>
      </c>
      <c r="O316" s="282" t="s">
        <v>19535</v>
      </c>
      <c r="P316" s="266" t="s">
        <v>138</v>
      </c>
      <c r="Q316" s="258"/>
      <c r="R316" s="268" t="s">
        <v>157</v>
      </c>
      <c r="S316" s="265"/>
      <c r="T316" s="271">
        <v>0</v>
      </c>
      <c r="U316" s="269" t="s">
        <v>157</v>
      </c>
      <c r="V316" s="270">
        <v>0</v>
      </c>
      <c r="W316" s="271" t="s">
        <v>118</v>
      </c>
      <c r="X316" s="272">
        <v>8500</v>
      </c>
      <c r="Y316" s="272"/>
      <c r="Z316" s="342" t="s">
        <v>1257</v>
      </c>
      <c r="AA316" s="258" t="b">
        <f t="shared" si="27"/>
        <v>0</v>
      </c>
      <c r="AB316" s="273"/>
      <c r="AC316" s="297"/>
      <c r="AD316" s="400" t="s">
        <v>1271</v>
      </c>
      <c r="AE316" s="304" t="s">
        <v>16926</v>
      </c>
      <c r="AF316" s="267" t="str">
        <f t="shared" ca="1" si="23"/>
        <v>126años7meses</v>
      </c>
      <c r="AG316" s="276"/>
      <c r="AH316" s="667"/>
    </row>
    <row r="317" spans="2:35" ht="17.100000000000001" customHeight="1">
      <c r="B317" s="258" t="str">
        <f t="shared" si="25"/>
        <v>E47221113</v>
      </c>
      <c r="C317" s="257" t="s">
        <v>117</v>
      </c>
      <c r="D317" s="486" t="s">
        <v>11840</v>
      </c>
      <c r="E317" s="472" t="s">
        <v>11841</v>
      </c>
      <c r="F317" s="473">
        <v>33150</v>
      </c>
      <c r="G317" s="481" t="s">
        <v>1605</v>
      </c>
      <c r="H317" s="475" t="s">
        <v>1107</v>
      </c>
      <c r="I317" s="479" t="s">
        <v>11842</v>
      </c>
      <c r="J317" s="475" t="s">
        <v>1276</v>
      </c>
      <c r="K317" s="479" t="s">
        <v>1268</v>
      </c>
      <c r="L317" s="477">
        <v>45474</v>
      </c>
      <c r="M317" s="477" t="s">
        <v>1269</v>
      </c>
      <c r="N317" s="595" t="s">
        <v>114</v>
      </c>
      <c r="O317" s="475" t="s">
        <v>11843</v>
      </c>
      <c r="P317" s="478" t="s">
        <v>138</v>
      </c>
      <c r="Q317" s="267"/>
      <c r="R317" s="268" t="s">
        <v>117</v>
      </c>
      <c r="S317" s="265"/>
      <c r="T317" s="265">
        <v>0</v>
      </c>
      <c r="U317" s="269" t="s">
        <v>1256</v>
      </c>
      <c r="V317" s="270">
        <v>0</v>
      </c>
      <c r="W317" s="271" t="s">
        <v>118</v>
      </c>
      <c r="X317" s="272">
        <v>2000</v>
      </c>
      <c r="Y317" s="279">
        <v>240.25</v>
      </c>
      <c r="Z317" s="274" t="s">
        <v>1257</v>
      </c>
      <c r="AA317" s="258" t="b">
        <f t="shared" si="27"/>
        <v>0</v>
      </c>
      <c r="AB317" s="258" t="s">
        <v>11844</v>
      </c>
      <c r="AC317" s="297"/>
      <c r="AD317" s="511" t="s">
        <v>1259</v>
      </c>
      <c r="AE317" s="303" t="s">
        <v>11845</v>
      </c>
      <c r="AF317" s="267" t="str">
        <f t="shared" ca="1" si="23"/>
        <v>35años10meses</v>
      </c>
      <c r="AG317" s="276">
        <v>983168065</v>
      </c>
      <c r="AH317" s="258" t="s">
        <v>11846</v>
      </c>
    </row>
    <row r="318" spans="2:35" ht="17.100000000000001" customHeight="1">
      <c r="B318" s="258" t="str">
        <f t="shared" si="25"/>
        <v>O47245062</v>
      </c>
      <c r="C318" s="263">
        <v>1</v>
      </c>
      <c r="D318" s="486" t="s">
        <v>16449</v>
      </c>
      <c r="E318" s="480" t="s">
        <v>16450</v>
      </c>
      <c r="F318" s="473">
        <v>37619</v>
      </c>
      <c r="G318" s="481" t="s">
        <v>1251</v>
      </c>
      <c r="H318" s="475" t="s">
        <v>113</v>
      </c>
      <c r="I318" s="479" t="s">
        <v>3682</v>
      </c>
      <c r="J318" s="475" t="s">
        <v>1276</v>
      </c>
      <c r="K318" s="476" t="s">
        <v>8566</v>
      </c>
      <c r="L318" s="473">
        <v>46029</v>
      </c>
      <c r="M318" s="484" t="s">
        <v>1269</v>
      </c>
      <c r="N318" s="622" t="s">
        <v>122</v>
      </c>
      <c r="O318" s="261"/>
      <c r="P318" s="266"/>
      <c r="Q318" s="267"/>
      <c r="R318" s="521" t="s">
        <v>117</v>
      </c>
      <c r="S318" s="265"/>
      <c r="T318" s="265">
        <v>0</v>
      </c>
      <c r="U318" s="269" t="s">
        <v>1256</v>
      </c>
      <c r="V318" s="270">
        <v>1</v>
      </c>
      <c r="W318" s="271" t="s">
        <v>118</v>
      </c>
      <c r="X318" s="272"/>
      <c r="Y318" s="273"/>
      <c r="Z318" s="274" t="s">
        <v>1257</v>
      </c>
      <c r="AA318" s="258" t="b">
        <f t="shared" si="27"/>
        <v>0</v>
      </c>
      <c r="AB318" s="258" t="s">
        <v>16451</v>
      </c>
      <c r="AC318" s="297"/>
      <c r="AD318" s="511" t="s">
        <v>1271</v>
      </c>
      <c r="AE318" s="320" t="s">
        <v>16452</v>
      </c>
      <c r="AF318" s="267" t="str">
        <f t="shared" ca="1" si="23"/>
        <v>23años7meses</v>
      </c>
      <c r="AG318" s="276">
        <v>930691698</v>
      </c>
      <c r="AH318" s="258" t="s">
        <v>16453</v>
      </c>
    </row>
    <row r="319" spans="2:35" ht="17.100000000000001" customHeight="1">
      <c r="B319" s="258" t="str">
        <f t="shared" si="25"/>
        <v>P47258955</v>
      </c>
      <c r="C319" s="263">
        <v>1</v>
      </c>
      <c r="D319" s="486" t="s">
        <v>14339</v>
      </c>
      <c r="E319" s="258" t="s">
        <v>14340</v>
      </c>
      <c r="F319" s="259">
        <v>32963</v>
      </c>
      <c r="G319" s="283" t="s">
        <v>1251</v>
      </c>
      <c r="H319" s="261" t="s">
        <v>137</v>
      </c>
      <c r="I319" s="261" t="s">
        <v>1252</v>
      </c>
      <c r="J319" s="261" t="s">
        <v>1253</v>
      </c>
      <c r="K319" s="282" t="s">
        <v>1254</v>
      </c>
      <c r="L319" s="264">
        <v>46098</v>
      </c>
      <c r="M319" s="264">
        <v>46179</v>
      </c>
      <c r="N319" s="261" t="s">
        <v>114</v>
      </c>
      <c r="O319" s="282" t="s">
        <v>14341</v>
      </c>
      <c r="P319" s="266" t="s">
        <v>138</v>
      </c>
      <c r="Q319" s="258"/>
      <c r="R319" s="268" t="s">
        <v>157</v>
      </c>
      <c r="S319" s="265"/>
      <c r="T319" s="506">
        <v>0</v>
      </c>
      <c r="U319" s="269" t="s">
        <v>1256</v>
      </c>
      <c r="V319" s="270">
        <v>1</v>
      </c>
      <c r="W319" s="271" t="s">
        <v>118</v>
      </c>
      <c r="X319" s="272"/>
      <c r="Y319" s="272"/>
      <c r="Z319" s="274" t="s">
        <v>1257</v>
      </c>
      <c r="AA319" s="258" t="b">
        <f t="shared" si="27"/>
        <v>0</v>
      </c>
      <c r="AB319" s="273" t="s">
        <v>14342</v>
      </c>
      <c r="AC319" s="297"/>
      <c r="AD319" s="511" t="s">
        <v>1259</v>
      </c>
      <c r="AE319" s="275" t="s">
        <v>14343</v>
      </c>
      <c r="AF319" s="267" t="str">
        <f t="shared" ca="1" si="23"/>
        <v>36años4meses</v>
      </c>
      <c r="AG319" s="276" t="s">
        <v>14344</v>
      </c>
      <c r="AH319" s="273" t="s">
        <v>14345</v>
      </c>
    </row>
    <row r="320" spans="2:35" ht="17.100000000000001" customHeight="1">
      <c r="B320" s="258" t="str">
        <f t="shared" si="25"/>
        <v>E47311412</v>
      </c>
      <c r="C320" s="257" t="s">
        <v>117</v>
      </c>
      <c r="D320" s="486" t="s">
        <v>12953</v>
      </c>
      <c r="E320" s="472" t="s">
        <v>12954</v>
      </c>
      <c r="F320" s="473">
        <v>33802</v>
      </c>
      <c r="G320" s="474" t="s">
        <v>1297</v>
      </c>
      <c r="H320" s="475" t="s">
        <v>1107</v>
      </c>
      <c r="I320" s="475" t="s">
        <v>4427</v>
      </c>
      <c r="J320" s="475" t="s">
        <v>1276</v>
      </c>
      <c r="K320" s="476" t="s">
        <v>12562</v>
      </c>
      <c r="L320" s="477">
        <v>45783</v>
      </c>
      <c r="M320" s="484" t="s">
        <v>1269</v>
      </c>
      <c r="N320" s="475" t="s">
        <v>122</v>
      </c>
      <c r="O320" s="261"/>
      <c r="P320" s="266"/>
      <c r="Q320" s="273"/>
      <c r="R320" s="284" t="s">
        <v>157</v>
      </c>
      <c r="S320" s="265"/>
      <c r="T320" s="506">
        <v>0</v>
      </c>
      <c r="U320" s="269" t="s">
        <v>1256</v>
      </c>
      <c r="V320" s="270">
        <v>0</v>
      </c>
      <c r="W320" s="271" t="s">
        <v>118</v>
      </c>
      <c r="X320" s="272">
        <v>3000</v>
      </c>
      <c r="Y320" s="272"/>
      <c r="Z320" s="274" t="s">
        <v>1257</v>
      </c>
      <c r="AA320" s="258" t="b">
        <f t="shared" si="27"/>
        <v>0</v>
      </c>
      <c r="AB320" s="273" t="s">
        <v>12955</v>
      </c>
      <c r="AC320" s="297"/>
      <c r="AD320" s="511" t="s">
        <v>1259</v>
      </c>
      <c r="AE320" s="275" t="s">
        <v>12956</v>
      </c>
      <c r="AF320" s="267" t="str">
        <f t="shared" ca="1" si="23"/>
        <v>34años1meses</v>
      </c>
      <c r="AG320" s="276">
        <v>948908988</v>
      </c>
      <c r="AH320" s="401" t="s">
        <v>12957</v>
      </c>
    </row>
    <row r="321" spans="2:36" ht="17.100000000000001" customHeight="1">
      <c r="B321" s="258" t="str">
        <f t="shared" si="25"/>
        <v>P47328907</v>
      </c>
      <c r="C321" s="257" t="s">
        <v>117</v>
      </c>
      <c r="D321" s="294" t="s">
        <v>18108</v>
      </c>
      <c r="E321" s="472" t="s">
        <v>18109</v>
      </c>
      <c r="F321" s="473">
        <v>33070</v>
      </c>
      <c r="G321" s="474" t="s">
        <v>1251</v>
      </c>
      <c r="H321" s="475" t="s">
        <v>137</v>
      </c>
      <c r="I321" s="475" t="s">
        <v>1252</v>
      </c>
      <c r="J321" s="475" t="s">
        <v>1253</v>
      </c>
      <c r="K321" s="476" t="s">
        <v>12562</v>
      </c>
      <c r="L321" s="477">
        <v>46189</v>
      </c>
      <c r="M321" s="477">
        <v>46221</v>
      </c>
      <c r="N321" s="622" t="s">
        <v>122</v>
      </c>
      <c r="O321" s="282"/>
      <c r="P321" s="266"/>
      <c r="Q321" s="258"/>
      <c r="R321" s="268" t="s">
        <v>157</v>
      </c>
      <c r="S321" s="265"/>
      <c r="T321" s="271">
        <v>0</v>
      </c>
      <c r="U321" s="269" t="s">
        <v>1256</v>
      </c>
      <c r="V321" s="270">
        <v>1</v>
      </c>
      <c r="W321" s="271" t="s">
        <v>118</v>
      </c>
      <c r="X321" s="272"/>
      <c r="Y321" s="272"/>
      <c r="Z321" s="342" t="s">
        <v>1257</v>
      </c>
      <c r="AA321" s="258" t="b">
        <v>0</v>
      </c>
      <c r="AB321" s="273" t="s">
        <v>18828</v>
      </c>
      <c r="AC321" s="297"/>
      <c r="AD321" s="511" t="s">
        <v>1271</v>
      </c>
      <c r="AE321" s="275" t="s">
        <v>18184</v>
      </c>
      <c r="AF321" s="267" t="str">
        <f t="shared" ca="1" si="23"/>
        <v>36años1meses</v>
      </c>
      <c r="AG321" s="276" t="s">
        <v>18155</v>
      </c>
      <c r="AH321" s="273" t="s">
        <v>18156</v>
      </c>
    </row>
    <row r="322" spans="2:36" ht="17.100000000000001" customHeight="1">
      <c r="B322" s="258" t="str">
        <f t="shared" si="25"/>
        <v>P47401063</v>
      </c>
      <c r="C322" s="282">
        <v>1</v>
      </c>
      <c r="D322" s="294" t="s">
        <v>18555</v>
      </c>
      <c r="E322" s="472" t="s">
        <v>18556</v>
      </c>
      <c r="F322" s="473">
        <v>33852</v>
      </c>
      <c r="G322" s="474" t="s">
        <v>1251</v>
      </c>
      <c r="H322" s="475" t="s">
        <v>137</v>
      </c>
      <c r="I322" s="475" t="s">
        <v>1252</v>
      </c>
      <c r="J322" s="475" t="s">
        <v>1253</v>
      </c>
      <c r="K322" s="476" t="s">
        <v>8700</v>
      </c>
      <c r="L322" s="477">
        <v>46104</v>
      </c>
      <c r="M322" s="477" t="s">
        <v>1269</v>
      </c>
      <c r="N322" s="622" t="s">
        <v>122</v>
      </c>
      <c r="O322" s="282"/>
      <c r="P322" s="266"/>
      <c r="Q322" s="258"/>
      <c r="R322" s="471" t="s">
        <v>1256</v>
      </c>
      <c r="S322" s="265"/>
      <c r="T322" s="271">
        <v>0</v>
      </c>
      <c r="U322" s="269" t="s">
        <v>1256</v>
      </c>
      <c r="V322" s="270">
        <v>1</v>
      </c>
      <c r="W322" s="271" t="s">
        <v>118</v>
      </c>
      <c r="X322" s="272"/>
      <c r="Y322" s="272"/>
      <c r="Z322" s="342" t="s">
        <v>1257</v>
      </c>
      <c r="AA322" s="258" t="b">
        <v>0</v>
      </c>
      <c r="AB322" s="273" t="s">
        <v>18900</v>
      </c>
      <c r="AC322" s="297"/>
      <c r="AD322" s="511" t="s">
        <v>1271</v>
      </c>
      <c r="AE322" s="275" t="s">
        <v>18563</v>
      </c>
      <c r="AF322" s="267" t="str">
        <f t="shared" ref="AF322:AF385" ca="1" si="28">IF($D322&lt;&gt;"",DATEDIF(F322,TODAY(),"y")&amp;"años"&amp;DATEDIF(F322,TODAY(),"ym")&amp;"meses","")</f>
        <v>33años11meses</v>
      </c>
      <c r="AG322" s="276" t="s">
        <v>18559</v>
      </c>
      <c r="AH322" s="273" t="s">
        <v>18560</v>
      </c>
    </row>
    <row r="323" spans="2:36" ht="17.100000000000001" customHeight="1">
      <c r="B323" s="258" t="str">
        <f t="shared" ref="B323:B382" si="29">MID(H323,1,1)&amp;D323</f>
        <v>O47402389</v>
      </c>
      <c r="C323" s="285">
        <v>1</v>
      </c>
      <c r="D323" s="486" t="s">
        <v>15574</v>
      </c>
      <c r="E323" s="472" t="s">
        <v>15575</v>
      </c>
      <c r="F323" s="473">
        <v>33531</v>
      </c>
      <c r="G323" s="474" t="s">
        <v>1251</v>
      </c>
      <c r="H323" s="475" t="s">
        <v>113</v>
      </c>
      <c r="I323" s="475" t="s">
        <v>14678</v>
      </c>
      <c r="J323" s="475" t="s">
        <v>1253</v>
      </c>
      <c r="K323" s="476" t="s">
        <v>8566</v>
      </c>
      <c r="L323" s="484">
        <v>46058</v>
      </c>
      <c r="M323" s="477" t="s">
        <v>1269</v>
      </c>
      <c r="N323" s="622" t="s">
        <v>128</v>
      </c>
      <c r="O323" s="476" t="s">
        <v>15576</v>
      </c>
      <c r="P323" s="478" t="s">
        <v>138</v>
      </c>
      <c r="Q323" s="258"/>
      <c r="R323" s="542" t="s">
        <v>1256</v>
      </c>
      <c r="S323" s="265"/>
      <c r="T323" s="271">
        <v>0</v>
      </c>
      <c r="U323" s="269" t="s">
        <v>1256</v>
      </c>
      <c r="V323" s="270">
        <v>1</v>
      </c>
      <c r="W323" s="524" t="s">
        <v>118</v>
      </c>
      <c r="X323" s="272"/>
      <c r="Y323" s="272"/>
      <c r="Z323" s="525" t="s">
        <v>1257</v>
      </c>
      <c r="AA323" s="258" t="b">
        <f>COUNTIF($D$2:$D$3790,D323)&gt;1</f>
        <v>0</v>
      </c>
      <c r="AB323" s="273" t="s">
        <v>15577</v>
      </c>
      <c r="AC323" s="297"/>
      <c r="AD323" s="400" t="s">
        <v>1259</v>
      </c>
      <c r="AE323" s="281" t="s">
        <v>15578</v>
      </c>
      <c r="AF323" s="267" t="str">
        <f t="shared" ca="1" si="28"/>
        <v>34años10meses</v>
      </c>
      <c r="AG323" s="276" t="s">
        <v>17767</v>
      </c>
      <c r="AH323" s="273" t="s">
        <v>15579</v>
      </c>
    </row>
    <row r="324" spans="2:36" ht="17.100000000000001" customHeight="1">
      <c r="B324" s="258" t="str">
        <f t="shared" si="29"/>
        <v>O47419545</v>
      </c>
      <c r="C324" s="257" t="s">
        <v>117</v>
      </c>
      <c r="D324" s="486" t="s">
        <v>9255</v>
      </c>
      <c r="E324" s="472" t="s">
        <v>19647</v>
      </c>
      <c r="F324" s="473">
        <v>33773</v>
      </c>
      <c r="G324" s="472" t="s">
        <v>1251</v>
      </c>
      <c r="H324" s="475" t="s">
        <v>113</v>
      </c>
      <c r="I324" s="479" t="s">
        <v>1339</v>
      </c>
      <c r="J324" s="475" t="s">
        <v>1276</v>
      </c>
      <c r="K324" s="476" t="s">
        <v>8566</v>
      </c>
      <c r="L324" s="477">
        <v>46204</v>
      </c>
      <c r="M324" s="477" t="s">
        <v>1269</v>
      </c>
      <c r="N324" s="622" t="s">
        <v>174</v>
      </c>
      <c r="O324" s="475" t="s">
        <v>9256</v>
      </c>
      <c r="P324" s="478" t="s">
        <v>138</v>
      </c>
      <c r="Q324" s="258"/>
      <c r="R324" s="268" t="s">
        <v>157</v>
      </c>
      <c r="S324" s="265"/>
      <c r="T324" s="271">
        <v>0</v>
      </c>
      <c r="U324" s="291" t="s">
        <v>1256</v>
      </c>
      <c r="V324" s="270">
        <v>1</v>
      </c>
      <c r="W324" s="271" t="s">
        <v>118</v>
      </c>
      <c r="X324" s="272"/>
      <c r="Y324" s="273"/>
      <c r="Z324" s="274" t="s">
        <v>1257</v>
      </c>
      <c r="AA324" s="258" t="b">
        <f>COUNTIF($D$2:$D$3790,D324)&gt;1</f>
        <v>0</v>
      </c>
      <c r="AB324" s="273" t="s">
        <v>9257</v>
      </c>
      <c r="AC324" s="297"/>
      <c r="AD324" s="511" t="s">
        <v>1259</v>
      </c>
      <c r="AE324" s="275" t="s">
        <v>19669</v>
      </c>
      <c r="AF324" s="267" t="str">
        <f t="shared" ca="1" si="28"/>
        <v>34años2meses</v>
      </c>
      <c r="AG324" s="276" t="s">
        <v>18796</v>
      </c>
      <c r="AH324" s="676" t="s">
        <v>19682</v>
      </c>
    </row>
    <row r="325" spans="2:36" ht="17.100000000000001" customHeight="1">
      <c r="B325" s="258" t="str">
        <f t="shared" si="29"/>
        <v>P47439713</v>
      </c>
      <c r="C325" s="257" t="s">
        <v>117</v>
      </c>
      <c r="D325" s="294" t="s">
        <v>18337</v>
      </c>
      <c r="E325" s="472" t="s">
        <v>18338</v>
      </c>
      <c r="F325" s="473">
        <v>33927</v>
      </c>
      <c r="G325" s="474" t="s">
        <v>1251</v>
      </c>
      <c r="H325" s="475" t="s">
        <v>137</v>
      </c>
      <c r="I325" s="475" t="s">
        <v>1252</v>
      </c>
      <c r="J325" s="475" t="s">
        <v>1253</v>
      </c>
      <c r="K325" s="476" t="s">
        <v>12562</v>
      </c>
      <c r="L325" s="477">
        <v>46189</v>
      </c>
      <c r="M325" s="477">
        <v>46219</v>
      </c>
      <c r="N325" s="475" t="s">
        <v>174</v>
      </c>
      <c r="O325" s="476" t="s">
        <v>18339</v>
      </c>
      <c r="P325" s="478" t="s">
        <v>138</v>
      </c>
      <c r="Q325" s="258"/>
      <c r="R325" s="268" t="s">
        <v>157</v>
      </c>
      <c r="S325" s="265"/>
      <c r="T325" s="271">
        <v>0</v>
      </c>
      <c r="U325" s="269" t="s">
        <v>1256</v>
      </c>
      <c r="V325" s="270">
        <v>1</v>
      </c>
      <c r="W325" s="271" t="s">
        <v>118</v>
      </c>
      <c r="X325" s="272"/>
      <c r="Y325" s="272"/>
      <c r="Z325" s="342" t="s">
        <v>1257</v>
      </c>
      <c r="AA325" s="258" t="b">
        <v>0</v>
      </c>
      <c r="AB325" s="273" t="s">
        <v>18865</v>
      </c>
      <c r="AC325" s="297"/>
      <c r="AD325" s="511" t="s">
        <v>1259</v>
      </c>
      <c r="AE325" s="275" t="s">
        <v>19465</v>
      </c>
      <c r="AF325" s="267" t="str">
        <f t="shared" ca="1" si="28"/>
        <v>33años9meses</v>
      </c>
      <c r="AG325" s="276" t="s">
        <v>18340</v>
      </c>
      <c r="AH325" s="273" t="s">
        <v>18341</v>
      </c>
    </row>
    <row r="326" spans="2:36" ht="17.100000000000001" customHeight="1">
      <c r="B326" s="258" t="str">
        <f t="shared" si="29"/>
        <v>R47444838</v>
      </c>
      <c r="C326" s="257" t="s">
        <v>117</v>
      </c>
      <c r="D326" s="486" t="s">
        <v>16022</v>
      </c>
      <c r="E326" s="472" t="s">
        <v>16023</v>
      </c>
      <c r="F326" s="259">
        <v>33388</v>
      </c>
      <c r="G326" s="283" t="s">
        <v>7450</v>
      </c>
      <c r="H326" s="261" t="s">
        <v>4426</v>
      </c>
      <c r="I326" s="261" t="s">
        <v>12644</v>
      </c>
      <c r="J326" s="261" t="s">
        <v>1276</v>
      </c>
      <c r="K326" s="282" t="s">
        <v>12562</v>
      </c>
      <c r="L326" s="264">
        <v>45992</v>
      </c>
      <c r="M326" s="264" t="s">
        <v>1269</v>
      </c>
      <c r="N326" s="261" t="s">
        <v>128</v>
      </c>
      <c r="O326" s="282" t="s">
        <v>17936</v>
      </c>
      <c r="P326" s="266" t="s">
        <v>138</v>
      </c>
      <c r="Q326" s="258"/>
      <c r="R326" s="268" t="s">
        <v>157</v>
      </c>
      <c r="S326" s="265"/>
      <c r="T326" s="271">
        <v>0</v>
      </c>
      <c r="U326" s="269" t="s">
        <v>1256</v>
      </c>
      <c r="V326" s="270">
        <v>1</v>
      </c>
      <c r="W326" s="524" t="s">
        <v>118</v>
      </c>
      <c r="X326" s="272">
        <v>3500</v>
      </c>
      <c r="Y326" s="272"/>
      <c r="Z326" s="525" t="s">
        <v>1257</v>
      </c>
      <c r="AA326" s="258" t="b">
        <f>COUNTIF($D$2:$D$3790,D326)&gt;1</f>
        <v>0</v>
      </c>
      <c r="AB326" s="273"/>
      <c r="AC326" s="297"/>
      <c r="AD326" s="400" t="s">
        <v>1259</v>
      </c>
      <c r="AE326" s="275" t="s">
        <v>16024</v>
      </c>
      <c r="AF326" s="267" t="str">
        <f t="shared" ca="1" si="28"/>
        <v>35años2meses</v>
      </c>
      <c r="AG326" s="276" t="s">
        <v>16025</v>
      </c>
      <c r="AH326" s="273" t="s">
        <v>16026</v>
      </c>
    </row>
    <row r="327" spans="2:36" ht="17.100000000000001" customHeight="1">
      <c r="B327" s="258" t="str">
        <f t="shared" si="29"/>
        <v>O47478229</v>
      </c>
      <c r="C327" s="263">
        <v>1</v>
      </c>
      <c r="D327" s="486" t="s">
        <v>6128</v>
      </c>
      <c r="E327" s="472" t="s">
        <v>17983</v>
      </c>
      <c r="F327" s="473">
        <v>25829</v>
      </c>
      <c r="G327" s="472" t="s">
        <v>1251</v>
      </c>
      <c r="H327" s="475" t="s">
        <v>113</v>
      </c>
      <c r="I327" s="479" t="s">
        <v>1339</v>
      </c>
      <c r="J327" s="475" t="s">
        <v>1276</v>
      </c>
      <c r="K327" s="476" t="s">
        <v>8700</v>
      </c>
      <c r="L327" s="477">
        <v>46070</v>
      </c>
      <c r="M327" s="488" t="s">
        <v>1269</v>
      </c>
      <c r="N327" s="595" t="s">
        <v>122</v>
      </c>
      <c r="O327" s="261"/>
      <c r="P327" s="266"/>
      <c r="Q327" s="273"/>
      <c r="R327" s="268" t="s">
        <v>157</v>
      </c>
      <c r="S327" s="265"/>
      <c r="T327" s="271">
        <v>0</v>
      </c>
      <c r="U327" s="269" t="s">
        <v>1256</v>
      </c>
      <c r="V327" s="270">
        <v>1</v>
      </c>
      <c r="W327" s="271" t="s">
        <v>118</v>
      </c>
      <c r="X327" s="272"/>
      <c r="Y327" s="272"/>
      <c r="Z327" s="342" t="s">
        <v>1257</v>
      </c>
      <c r="AA327" s="258" t="b">
        <v>0</v>
      </c>
      <c r="AB327" s="273" t="s">
        <v>6129</v>
      </c>
      <c r="AC327" s="297"/>
      <c r="AD327" s="511" t="s">
        <v>1259</v>
      </c>
      <c r="AE327" s="275" t="s">
        <v>17605</v>
      </c>
      <c r="AF327" s="267" t="str">
        <f t="shared" ca="1" si="28"/>
        <v>55años11meses</v>
      </c>
      <c r="AG327" s="276" t="s">
        <v>17603</v>
      </c>
      <c r="AH327" s="273" t="s">
        <v>17604</v>
      </c>
    </row>
    <row r="328" spans="2:36" ht="17.100000000000001" customHeight="1">
      <c r="B328" s="258" t="str">
        <f t="shared" si="29"/>
        <v>O47520801</v>
      </c>
      <c r="C328" s="257" t="s">
        <v>117</v>
      </c>
      <c r="D328" s="486" t="s">
        <v>15375</v>
      </c>
      <c r="E328" s="472" t="s">
        <v>15376</v>
      </c>
      <c r="F328" s="473">
        <v>33570</v>
      </c>
      <c r="G328" s="481" t="s">
        <v>1251</v>
      </c>
      <c r="H328" s="475" t="s">
        <v>113</v>
      </c>
      <c r="I328" s="475" t="s">
        <v>8348</v>
      </c>
      <c r="J328" s="475" t="s">
        <v>1276</v>
      </c>
      <c r="K328" s="476" t="s">
        <v>8700</v>
      </c>
      <c r="L328" s="477">
        <v>46174</v>
      </c>
      <c r="M328" s="484" t="s">
        <v>1269</v>
      </c>
      <c r="N328" s="479" t="s">
        <v>122</v>
      </c>
      <c r="O328" s="261"/>
      <c r="P328" s="266"/>
      <c r="Q328" s="273"/>
      <c r="R328" s="284" t="s">
        <v>157</v>
      </c>
      <c r="S328" s="265"/>
      <c r="T328" s="265">
        <v>0</v>
      </c>
      <c r="U328" s="269" t="s">
        <v>1256</v>
      </c>
      <c r="V328" s="270">
        <v>1</v>
      </c>
      <c r="W328" s="271" t="s">
        <v>118</v>
      </c>
      <c r="X328" s="258"/>
      <c r="Y328" s="258"/>
      <c r="Z328" s="274" t="s">
        <v>1257</v>
      </c>
      <c r="AA328" s="258" t="b">
        <f>COUNTIF($D$2:$D$3790,D328)&gt;1</f>
        <v>0</v>
      </c>
      <c r="AB328" s="273" t="s">
        <v>15377</v>
      </c>
      <c r="AC328" s="297"/>
      <c r="AD328" s="511" t="s">
        <v>1259</v>
      </c>
      <c r="AE328" s="303" t="s">
        <v>15378</v>
      </c>
      <c r="AF328" s="267" t="str">
        <f t="shared" ca="1" si="28"/>
        <v>34años8meses</v>
      </c>
      <c r="AG328" s="276">
        <v>944384156</v>
      </c>
      <c r="AH328" s="399" t="s">
        <v>15379</v>
      </c>
    </row>
    <row r="329" spans="2:36" ht="17.100000000000001" customHeight="1">
      <c r="B329" s="273" t="str">
        <f t="shared" si="29"/>
        <v>O47526095</v>
      </c>
      <c r="C329" s="257" t="s">
        <v>117</v>
      </c>
      <c r="D329" s="294" t="s">
        <v>17485</v>
      </c>
      <c r="E329" s="258" t="s">
        <v>17486</v>
      </c>
      <c r="F329" s="259">
        <v>33564</v>
      </c>
      <c r="G329" s="283" t="s">
        <v>1251</v>
      </c>
      <c r="H329" s="261" t="s">
        <v>125</v>
      </c>
      <c r="I329" s="261" t="s">
        <v>5699</v>
      </c>
      <c r="J329" s="261" t="s">
        <v>1253</v>
      </c>
      <c r="K329" s="282" t="s">
        <v>12562</v>
      </c>
      <c r="L329" s="259">
        <v>46183</v>
      </c>
      <c r="M329" s="298">
        <v>46193</v>
      </c>
      <c r="N329" s="551" t="s">
        <v>114</v>
      </c>
      <c r="O329" s="282" t="s">
        <v>17508</v>
      </c>
      <c r="P329" s="266" t="s">
        <v>138</v>
      </c>
      <c r="Q329" s="258"/>
      <c r="R329" s="268" t="s">
        <v>157</v>
      </c>
      <c r="S329" s="265"/>
      <c r="T329" s="271">
        <v>0</v>
      </c>
      <c r="U329" s="269" t="s">
        <v>1256</v>
      </c>
      <c r="V329" s="270">
        <v>1</v>
      </c>
      <c r="W329" s="271" t="s">
        <v>118</v>
      </c>
      <c r="X329" s="272"/>
      <c r="Y329" s="272"/>
      <c r="Z329" s="342" t="s">
        <v>1257</v>
      </c>
      <c r="AA329" s="258" t="b">
        <v>0</v>
      </c>
      <c r="AB329" s="273" t="s">
        <v>17878</v>
      </c>
      <c r="AC329" s="297"/>
      <c r="AD329" s="400" t="s">
        <v>1259</v>
      </c>
      <c r="AE329" s="275" t="s">
        <v>17542</v>
      </c>
      <c r="AF329" s="267" t="str">
        <f t="shared" ca="1" si="28"/>
        <v>34años8meses</v>
      </c>
      <c r="AG329" s="276" t="s">
        <v>17522</v>
      </c>
      <c r="AH329" s="273" t="s">
        <v>17626</v>
      </c>
    </row>
    <row r="330" spans="2:36" ht="17.100000000000001" customHeight="1">
      <c r="B330" s="258" t="str">
        <f t="shared" si="29"/>
        <v>P47526111</v>
      </c>
      <c r="C330" s="282">
        <v>1</v>
      </c>
      <c r="D330" s="486" t="s">
        <v>16499</v>
      </c>
      <c r="E330" s="472" t="s">
        <v>16500</v>
      </c>
      <c r="F330" s="473">
        <v>33233</v>
      </c>
      <c r="G330" s="474" t="s">
        <v>1251</v>
      </c>
      <c r="H330" s="475" t="s">
        <v>137</v>
      </c>
      <c r="I330" s="475" t="s">
        <v>1252</v>
      </c>
      <c r="J330" s="475" t="s">
        <v>1253</v>
      </c>
      <c r="K330" s="476" t="s">
        <v>12562</v>
      </c>
      <c r="L330" s="473">
        <v>46183</v>
      </c>
      <c r="M330" s="484">
        <v>46219</v>
      </c>
      <c r="N330" s="622" t="s">
        <v>128</v>
      </c>
      <c r="O330" s="476" t="s">
        <v>16501</v>
      </c>
      <c r="P330" s="478" t="s">
        <v>138</v>
      </c>
      <c r="Q330" s="258"/>
      <c r="R330" s="471" t="s">
        <v>117</v>
      </c>
      <c r="S330" s="265"/>
      <c r="T330" s="271">
        <v>0</v>
      </c>
      <c r="U330" s="269" t="s">
        <v>1256</v>
      </c>
      <c r="V330" s="270">
        <v>1</v>
      </c>
      <c r="W330" s="524" t="s">
        <v>118</v>
      </c>
      <c r="X330" s="272"/>
      <c r="Y330" s="272"/>
      <c r="Z330" s="525" t="s">
        <v>1257</v>
      </c>
      <c r="AA330" s="258" t="b">
        <f>COUNTIF($D$2:$D$3790,D330)&gt;1</f>
        <v>0</v>
      </c>
      <c r="AB330" s="273" t="s">
        <v>16502</v>
      </c>
      <c r="AC330" s="297"/>
      <c r="AD330" s="511" t="s">
        <v>1259</v>
      </c>
      <c r="AE330" s="275" t="s">
        <v>16503</v>
      </c>
      <c r="AF330" s="267" t="str">
        <f t="shared" ca="1" si="28"/>
        <v>35años7meses</v>
      </c>
      <c r="AG330" s="276" t="s">
        <v>16504</v>
      </c>
      <c r="AH330" s="273" t="s">
        <v>16505</v>
      </c>
    </row>
    <row r="331" spans="2:36" ht="17.100000000000001" customHeight="1">
      <c r="B331" s="273" t="str">
        <f t="shared" si="29"/>
        <v>O47587963</v>
      </c>
      <c r="C331" s="305">
        <v>1</v>
      </c>
      <c r="D331" s="500" t="s">
        <v>14171</v>
      </c>
      <c r="E331" s="472" t="s">
        <v>14172</v>
      </c>
      <c r="F331" s="473">
        <v>33002</v>
      </c>
      <c r="G331" s="474" t="s">
        <v>1251</v>
      </c>
      <c r="H331" s="475" t="s">
        <v>125</v>
      </c>
      <c r="I331" s="475" t="s">
        <v>5933</v>
      </c>
      <c r="J331" s="475" t="s">
        <v>1253</v>
      </c>
      <c r="K331" s="476" t="s">
        <v>8700</v>
      </c>
      <c r="L331" s="477">
        <v>46069</v>
      </c>
      <c r="M331" s="477" t="s">
        <v>1269</v>
      </c>
      <c r="N331" s="622" t="s">
        <v>128</v>
      </c>
      <c r="O331" s="476" t="s">
        <v>14173</v>
      </c>
      <c r="P331" s="478" t="s">
        <v>138</v>
      </c>
      <c r="Q331" s="258"/>
      <c r="R331" s="471" t="s">
        <v>117</v>
      </c>
      <c r="S331" s="265"/>
      <c r="T331" s="506">
        <v>0</v>
      </c>
      <c r="U331" s="269" t="s">
        <v>1256</v>
      </c>
      <c r="V331" s="270">
        <v>1</v>
      </c>
      <c r="W331" s="271" t="s">
        <v>118</v>
      </c>
      <c r="X331" s="272"/>
      <c r="Y331" s="272"/>
      <c r="Z331" s="274" t="s">
        <v>1257</v>
      </c>
      <c r="AA331" s="258" t="b">
        <f>COUNTIF($D$2:$D$3790,D331)&gt;1</f>
        <v>0</v>
      </c>
      <c r="AB331" s="273" t="s">
        <v>14174</v>
      </c>
      <c r="AC331" s="297"/>
      <c r="AD331" s="511" t="s">
        <v>1271</v>
      </c>
      <c r="AE331" s="275" t="s">
        <v>14175</v>
      </c>
      <c r="AF331" s="267" t="str">
        <f t="shared" ca="1" si="28"/>
        <v>36años3meses</v>
      </c>
      <c r="AG331" s="276" t="s">
        <v>14176</v>
      </c>
      <c r="AH331" s="273" t="s">
        <v>14177</v>
      </c>
    </row>
    <row r="332" spans="2:36" ht="17.100000000000001" customHeight="1">
      <c r="B332" s="273" t="str">
        <f t="shared" si="29"/>
        <v>R47608342</v>
      </c>
      <c r="C332" s="257" t="s">
        <v>117</v>
      </c>
      <c r="D332" s="486" t="s">
        <v>15055</v>
      </c>
      <c r="E332" s="472" t="s">
        <v>15056</v>
      </c>
      <c r="F332" s="259" t="s">
        <v>15057</v>
      </c>
      <c r="G332" s="283" t="s">
        <v>7450</v>
      </c>
      <c r="H332" s="261" t="s">
        <v>4426</v>
      </c>
      <c r="I332" s="261" t="s">
        <v>15058</v>
      </c>
      <c r="J332" s="261" t="s">
        <v>1276</v>
      </c>
      <c r="K332" s="282" t="s">
        <v>8566</v>
      </c>
      <c r="L332" s="264">
        <v>45951</v>
      </c>
      <c r="M332" s="264" t="s">
        <v>1269</v>
      </c>
      <c r="N332" s="551" t="s">
        <v>122</v>
      </c>
      <c r="O332" s="282"/>
      <c r="P332" s="266"/>
      <c r="Q332" s="258"/>
      <c r="R332" s="268" t="s">
        <v>157</v>
      </c>
      <c r="S332" s="265"/>
      <c r="T332" s="271">
        <v>0</v>
      </c>
      <c r="U332" s="269" t="s">
        <v>157</v>
      </c>
      <c r="V332" s="270">
        <v>0</v>
      </c>
      <c r="W332" s="271" t="s">
        <v>118</v>
      </c>
      <c r="X332" s="272">
        <v>5000</v>
      </c>
      <c r="Y332" s="272"/>
      <c r="Z332" s="342" t="s">
        <v>1257</v>
      </c>
      <c r="AA332" s="258" t="b">
        <f>COUNTIF($D$2:$D$3790,D332)&gt;1</f>
        <v>0</v>
      </c>
      <c r="AB332" s="273"/>
      <c r="AC332" s="297"/>
      <c r="AD332" s="511"/>
      <c r="AE332" s="275"/>
      <c r="AF332" s="267" t="str">
        <f t="shared" ca="1" si="28"/>
        <v>34años1meses</v>
      </c>
      <c r="AG332" s="276"/>
      <c r="AH332" s="273"/>
    </row>
    <row r="333" spans="2:36" ht="17.100000000000001" customHeight="1">
      <c r="B333" s="258" t="str">
        <f t="shared" si="29"/>
        <v>O47644861</v>
      </c>
      <c r="C333" s="257" t="s">
        <v>117</v>
      </c>
      <c r="D333" s="486" t="s">
        <v>13270</v>
      </c>
      <c r="E333" s="480" t="s">
        <v>13271</v>
      </c>
      <c r="F333" s="473">
        <v>34030</v>
      </c>
      <c r="G333" s="481" t="s">
        <v>1251</v>
      </c>
      <c r="H333" s="475" t="s">
        <v>113</v>
      </c>
      <c r="I333" s="479" t="s">
        <v>8348</v>
      </c>
      <c r="J333" s="475" t="s">
        <v>1276</v>
      </c>
      <c r="K333" s="476" t="s">
        <v>8700</v>
      </c>
      <c r="L333" s="477">
        <v>46174</v>
      </c>
      <c r="M333" s="484" t="s">
        <v>1269</v>
      </c>
      <c r="N333" s="595" t="s">
        <v>122</v>
      </c>
      <c r="O333" s="261"/>
      <c r="P333" s="266"/>
      <c r="Q333" s="267"/>
      <c r="R333" s="268" t="s">
        <v>157</v>
      </c>
      <c r="S333" s="265"/>
      <c r="T333" s="265">
        <v>0</v>
      </c>
      <c r="U333" s="269" t="s">
        <v>1256</v>
      </c>
      <c r="V333" s="270">
        <v>1</v>
      </c>
      <c r="W333" s="271" t="s">
        <v>118</v>
      </c>
      <c r="X333" s="272"/>
      <c r="Y333" s="258"/>
      <c r="Z333" s="274" t="s">
        <v>1257</v>
      </c>
      <c r="AA333" s="258" t="b">
        <f>COUNTIF($D$2:$D$3790,D333)&gt;1</f>
        <v>0</v>
      </c>
      <c r="AB333" s="258" t="s">
        <v>13272</v>
      </c>
      <c r="AC333" s="297"/>
      <c r="AD333" s="511" t="s">
        <v>7184</v>
      </c>
      <c r="AE333" s="281" t="s">
        <v>13273</v>
      </c>
      <c r="AF333" s="267" t="str">
        <f t="shared" ca="1" si="28"/>
        <v>33años5meses</v>
      </c>
      <c r="AG333" s="294">
        <v>973102671</v>
      </c>
      <c r="AH333" s="405" t="s">
        <v>13274</v>
      </c>
      <c r="AJ333" s="258"/>
    </row>
    <row r="334" spans="2:36" ht="17.100000000000001" customHeight="1">
      <c r="B334" s="258" t="str">
        <f t="shared" si="29"/>
        <v>O47666057</v>
      </c>
      <c r="C334" s="257" t="s">
        <v>117</v>
      </c>
      <c r="D334" s="288" t="s">
        <v>17272</v>
      </c>
      <c r="E334" s="587" t="s">
        <v>17273</v>
      </c>
      <c r="F334" s="473">
        <v>33485</v>
      </c>
      <c r="G334" s="475" t="s">
        <v>1251</v>
      </c>
      <c r="H334" s="475" t="s">
        <v>113</v>
      </c>
      <c r="I334" s="475" t="s">
        <v>5699</v>
      </c>
      <c r="J334" s="476" t="s">
        <v>1253</v>
      </c>
      <c r="K334" s="590" t="s">
        <v>12562</v>
      </c>
      <c r="L334" s="473">
        <v>46183</v>
      </c>
      <c r="M334" s="484">
        <v>46219</v>
      </c>
      <c r="N334" s="476" t="s">
        <v>122</v>
      </c>
      <c r="O334" s="478"/>
      <c r="P334" s="586"/>
      <c r="Q334" s="258"/>
      <c r="R334" s="268" t="s">
        <v>157</v>
      </c>
      <c r="S334" s="265"/>
      <c r="T334" s="271">
        <v>0</v>
      </c>
      <c r="U334" s="269" t="s">
        <v>1256</v>
      </c>
      <c r="V334" s="270">
        <v>1</v>
      </c>
      <c r="W334" s="271" t="s">
        <v>118</v>
      </c>
      <c r="X334" s="272"/>
      <c r="Y334" s="272"/>
      <c r="Z334" s="342" t="s">
        <v>1257</v>
      </c>
      <c r="AA334" s="258" t="b">
        <v>0</v>
      </c>
      <c r="AB334" s="273" t="s">
        <v>17321</v>
      </c>
      <c r="AC334" s="297"/>
      <c r="AD334" s="511" t="s">
        <v>1259</v>
      </c>
      <c r="AE334" s="275" t="s">
        <v>17276</v>
      </c>
      <c r="AF334" s="267" t="str">
        <f t="shared" ca="1" si="28"/>
        <v>34años11meses</v>
      </c>
      <c r="AG334" s="276" t="s">
        <v>17274</v>
      </c>
      <c r="AH334" s="273" t="s">
        <v>17275</v>
      </c>
    </row>
    <row r="335" spans="2:36" ht="17.100000000000001" customHeight="1">
      <c r="B335" s="258" t="str">
        <f t="shared" si="29"/>
        <v>O47689770</v>
      </c>
      <c r="C335" s="257" t="s">
        <v>117</v>
      </c>
      <c r="D335" s="486" t="s">
        <v>13021</v>
      </c>
      <c r="E335" s="258" t="s">
        <v>13022</v>
      </c>
      <c r="F335" s="259">
        <v>33543</v>
      </c>
      <c r="G335" s="283" t="s">
        <v>1251</v>
      </c>
      <c r="H335" s="261" t="s">
        <v>113</v>
      </c>
      <c r="I335" s="261" t="s">
        <v>8763</v>
      </c>
      <c r="J335" s="261" t="s">
        <v>1253</v>
      </c>
      <c r="K335" s="282" t="s">
        <v>1254</v>
      </c>
      <c r="L335" s="264">
        <v>45789</v>
      </c>
      <c r="M335" s="489">
        <v>46191</v>
      </c>
      <c r="N335" s="551" t="s">
        <v>122</v>
      </c>
      <c r="O335" s="305"/>
      <c r="P335" s="266"/>
      <c r="Q335" s="273"/>
      <c r="R335" s="268" t="s">
        <v>157</v>
      </c>
      <c r="S335" s="265"/>
      <c r="T335" s="506">
        <v>0</v>
      </c>
      <c r="U335" s="269" t="s">
        <v>1256</v>
      </c>
      <c r="V335" s="270">
        <v>1</v>
      </c>
      <c r="W335" s="271" t="s">
        <v>118</v>
      </c>
      <c r="X335" s="272"/>
      <c r="Y335" s="272"/>
      <c r="Z335" s="342" t="s">
        <v>1257</v>
      </c>
      <c r="AA335" s="258" t="b">
        <f>COUNTIF($D$2:$D$3790,D335)&gt;1</f>
        <v>0</v>
      </c>
      <c r="AB335" s="273" t="s">
        <v>13023</v>
      </c>
      <c r="AC335" s="297"/>
      <c r="AD335" s="511" t="s">
        <v>1271</v>
      </c>
      <c r="AE335" s="275" t="s">
        <v>13024</v>
      </c>
      <c r="AF335" s="267" t="str">
        <f t="shared" ca="1" si="28"/>
        <v>34años9meses</v>
      </c>
      <c r="AG335" s="276" t="s">
        <v>13025</v>
      </c>
      <c r="AH335" s="273" t="s">
        <v>13026</v>
      </c>
      <c r="AJ335" s="555" t="str">
        <f ca="1">IF($D335&lt;&gt;"",DATEDIF(L335,TODAY(),"y")&amp;"años"&amp;DATEDIF(L335,TODAY(),"ym")&amp;"meses"&amp;DATEDIF(L335,TODAY(),"md")&amp;"dias","")</f>
        <v>1años3meses9dias</v>
      </c>
    </row>
    <row r="336" spans="2:36" ht="17.100000000000001" customHeight="1">
      <c r="B336" s="258" t="str">
        <f t="shared" si="29"/>
        <v>P47713625</v>
      </c>
      <c r="C336" s="282">
        <v>1</v>
      </c>
      <c r="D336" s="486" t="s">
        <v>16838</v>
      </c>
      <c r="E336" s="472" t="s">
        <v>16839</v>
      </c>
      <c r="F336" s="473">
        <v>33499</v>
      </c>
      <c r="G336" s="474" t="s">
        <v>1251</v>
      </c>
      <c r="H336" s="475" t="s">
        <v>137</v>
      </c>
      <c r="I336" s="475" t="s">
        <v>1252</v>
      </c>
      <c r="J336" s="475" t="s">
        <v>1253</v>
      </c>
      <c r="K336" s="476" t="s">
        <v>12562</v>
      </c>
      <c r="L336" s="473">
        <v>46183</v>
      </c>
      <c r="M336" s="484">
        <v>46219</v>
      </c>
      <c r="N336" s="622" t="s">
        <v>128</v>
      </c>
      <c r="O336" s="476" t="s">
        <v>16840</v>
      </c>
      <c r="P336" s="478" t="s">
        <v>138</v>
      </c>
      <c r="Q336" s="258"/>
      <c r="R336" s="471" t="s">
        <v>117</v>
      </c>
      <c r="S336" s="265"/>
      <c r="T336" s="271">
        <v>0</v>
      </c>
      <c r="U336" s="269" t="s">
        <v>1256</v>
      </c>
      <c r="V336" s="270">
        <v>1</v>
      </c>
      <c r="W336" s="271" t="s">
        <v>118</v>
      </c>
      <c r="X336" s="272"/>
      <c r="Y336" s="272"/>
      <c r="Z336" s="342" t="s">
        <v>1257</v>
      </c>
      <c r="AA336" s="258" t="b">
        <v>0</v>
      </c>
      <c r="AB336" s="273" t="s">
        <v>16841</v>
      </c>
      <c r="AC336" s="297"/>
      <c r="AD336" s="511" t="s">
        <v>1259</v>
      </c>
      <c r="AE336" s="275" t="s">
        <v>16842</v>
      </c>
      <c r="AF336" s="267" t="str">
        <f t="shared" ca="1" si="28"/>
        <v>34años11meses</v>
      </c>
      <c r="AG336" s="276" t="s">
        <v>16843</v>
      </c>
      <c r="AH336" s="273" t="s">
        <v>16844</v>
      </c>
    </row>
    <row r="337" spans="2:36" ht="17.100000000000001" customHeight="1">
      <c r="B337" s="273" t="str">
        <f t="shared" si="29"/>
        <v>O47723392</v>
      </c>
      <c r="C337" s="257" t="s">
        <v>117</v>
      </c>
      <c r="D337" s="486" t="s">
        <v>14773</v>
      </c>
      <c r="E337" s="472" t="s">
        <v>14774</v>
      </c>
      <c r="F337" s="473">
        <v>33774</v>
      </c>
      <c r="G337" s="472" t="s">
        <v>1251</v>
      </c>
      <c r="H337" s="479" t="s">
        <v>113</v>
      </c>
      <c r="I337" s="475" t="s">
        <v>1339</v>
      </c>
      <c r="J337" s="475" t="s">
        <v>1276</v>
      </c>
      <c r="K337" s="476" t="s">
        <v>12562</v>
      </c>
      <c r="L337" s="473">
        <v>46211</v>
      </c>
      <c r="M337" s="484">
        <v>46219</v>
      </c>
      <c r="N337" s="475" t="s">
        <v>128</v>
      </c>
      <c r="O337" s="476" t="s">
        <v>14775</v>
      </c>
      <c r="P337" s="478" t="s">
        <v>138</v>
      </c>
      <c r="Q337" s="273"/>
      <c r="R337" s="471" t="s">
        <v>1256</v>
      </c>
      <c r="S337" s="265"/>
      <c r="T337" s="265">
        <v>0</v>
      </c>
      <c r="U337" s="269" t="s">
        <v>1256</v>
      </c>
      <c r="V337" s="270">
        <v>1</v>
      </c>
      <c r="W337" s="271" t="s">
        <v>118</v>
      </c>
      <c r="X337" s="272"/>
      <c r="Y337" s="272"/>
      <c r="Z337" s="342" t="s">
        <v>1257</v>
      </c>
      <c r="AA337" s="258" t="b">
        <f>COUNTIF($D$2:$D$3790,D337)&gt;1</f>
        <v>0</v>
      </c>
      <c r="AB337" s="273" t="s">
        <v>14776</v>
      </c>
      <c r="AC337" s="297"/>
      <c r="AD337" s="400" t="s">
        <v>1878</v>
      </c>
      <c r="AE337" s="275" t="s">
        <v>14777</v>
      </c>
      <c r="AF337" s="267" t="str">
        <f t="shared" ca="1" si="28"/>
        <v>34años2meses</v>
      </c>
      <c r="AG337" s="276" t="s">
        <v>14778</v>
      </c>
      <c r="AH337" s="273" t="s">
        <v>14779</v>
      </c>
      <c r="AJ337" s="554" t="str">
        <f ca="1">IF($D337&lt;&gt;"",DATEDIF(L337,TODAY(),"y")&amp;"años"&amp;DATEDIF(L337,TODAY(),"ym")&amp;"meses"&amp;DATEDIF(L337,TODAY(),"md")&amp;"dias","")</f>
        <v>0años1meses13dias</v>
      </c>
    </row>
    <row r="338" spans="2:36" ht="17.100000000000001" customHeight="1">
      <c r="B338" s="258" t="str">
        <f t="shared" si="29"/>
        <v>P47756759</v>
      </c>
      <c r="C338" s="257" t="s">
        <v>117</v>
      </c>
      <c r="D338" s="486" t="s">
        <v>14805</v>
      </c>
      <c r="E338" s="472" t="s">
        <v>14806</v>
      </c>
      <c r="F338" s="473">
        <v>33865</v>
      </c>
      <c r="G338" s="474" t="s">
        <v>1251</v>
      </c>
      <c r="H338" s="475" t="s">
        <v>137</v>
      </c>
      <c r="I338" s="475" t="s">
        <v>1252</v>
      </c>
      <c r="J338" s="475" t="s">
        <v>1253</v>
      </c>
      <c r="K338" s="476" t="s">
        <v>12562</v>
      </c>
      <c r="L338" s="473">
        <v>46183</v>
      </c>
      <c r="M338" s="484">
        <v>46219</v>
      </c>
      <c r="N338" s="622" t="s">
        <v>128</v>
      </c>
      <c r="O338" s="476" t="s">
        <v>14807</v>
      </c>
      <c r="P338" s="266" t="s">
        <v>138</v>
      </c>
      <c r="Q338" s="258"/>
      <c r="R338" s="471" t="s">
        <v>117</v>
      </c>
      <c r="S338" s="265"/>
      <c r="T338" s="265">
        <v>0</v>
      </c>
      <c r="U338" s="269" t="s">
        <v>1256</v>
      </c>
      <c r="V338" s="270">
        <v>1</v>
      </c>
      <c r="W338" s="271" t="s">
        <v>118</v>
      </c>
      <c r="X338" s="272"/>
      <c r="Y338" s="272"/>
      <c r="Z338" s="274" t="s">
        <v>1257</v>
      </c>
      <c r="AA338" s="273" t="b">
        <f>COUNTIF($D$2:$D$3790,D338)&gt;1</f>
        <v>0</v>
      </c>
      <c r="AB338" s="273" t="s">
        <v>14808</v>
      </c>
      <c r="AC338" s="297"/>
      <c r="AD338" s="511" t="s">
        <v>1259</v>
      </c>
      <c r="AE338" s="275" t="s">
        <v>14809</v>
      </c>
      <c r="AF338" s="267" t="str">
        <f t="shared" ca="1" si="28"/>
        <v>33años11meses</v>
      </c>
      <c r="AG338" s="276" t="s">
        <v>14810</v>
      </c>
      <c r="AH338" s="273"/>
    </row>
    <row r="339" spans="2:36" ht="17.100000000000001" customHeight="1">
      <c r="B339" s="273" t="str">
        <f t="shared" si="29"/>
        <v>O47791682</v>
      </c>
      <c r="C339" s="257" t="s">
        <v>117</v>
      </c>
      <c r="D339" s="294" t="s">
        <v>17988</v>
      </c>
      <c r="E339" s="472" t="s">
        <v>19404</v>
      </c>
      <c r="F339" s="473">
        <v>34134</v>
      </c>
      <c r="G339" s="474" t="s">
        <v>1251</v>
      </c>
      <c r="H339" s="475" t="s">
        <v>113</v>
      </c>
      <c r="I339" s="475" t="s">
        <v>1339</v>
      </c>
      <c r="J339" s="475" t="s">
        <v>1276</v>
      </c>
      <c r="K339" s="476" t="s">
        <v>12562</v>
      </c>
      <c r="L339" s="473">
        <v>46190</v>
      </c>
      <c r="M339" s="484">
        <v>46219</v>
      </c>
      <c r="N339" s="622" t="s">
        <v>128</v>
      </c>
      <c r="O339" s="476" t="s">
        <v>18002</v>
      </c>
      <c r="P339" s="478" t="s">
        <v>138</v>
      </c>
      <c r="Q339" s="258"/>
      <c r="R339" s="268" t="s">
        <v>157</v>
      </c>
      <c r="S339" s="265"/>
      <c r="T339" s="271">
        <v>0</v>
      </c>
      <c r="U339" s="269" t="s">
        <v>1256</v>
      </c>
      <c r="V339" s="270">
        <v>1</v>
      </c>
      <c r="W339" s="271" t="s">
        <v>118</v>
      </c>
      <c r="X339" s="272"/>
      <c r="Y339" s="272"/>
      <c r="Z339" s="342" t="s">
        <v>1257</v>
      </c>
      <c r="AA339" s="258" t="b">
        <v>0</v>
      </c>
      <c r="AB339" s="273" t="s">
        <v>18810</v>
      </c>
      <c r="AC339" s="297"/>
      <c r="AD339" s="511" t="s">
        <v>1259</v>
      </c>
      <c r="AE339" s="275" t="s">
        <v>18021</v>
      </c>
      <c r="AF339" s="267" t="str">
        <f t="shared" ca="1" si="28"/>
        <v>33años2meses</v>
      </c>
      <c r="AG339" s="276" t="s">
        <v>18015</v>
      </c>
      <c r="AH339" s="273" t="s">
        <v>18009</v>
      </c>
    </row>
    <row r="340" spans="2:36" ht="17.100000000000001" customHeight="1">
      <c r="B340" s="273" t="str">
        <f t="shared" si="29"/>
        <v>P47813615</v>
      </c>
      <c r="C340" s="257" t="s">
        <v>117</v>
      </c>
      <c r="D340" s="486" t="s">
        <v>14398</v>
      </c>
      <c r="E340" s="472" t="s">
        <v>14399</v>
      </c>
      <c r="F340" s="473">
        <v>34128</v>
      </c>
      <c r="G340" s="474" t="s">
        <v>1251</v>
      </c>
      <c r="H340" s="475" t="s">
        <v>137</v>
      </c>
      <c r="I340" s="475" t="s">
        <v>1252</v>
      </c>
      <c r="J340" s="475" t="s">
        <v>1253</v>
      </c>
      <c r="K340" s="476" t="s">
        <v>12562</v>
      </c>
      <c r="L340" s="473">
        <v>46197</v>
      </c>
      <c r="M340" s="484">
        <v>46219</v>
      </c>
      <c r="N340" s="622" t="s">
        <v>169</v>
      </c>
      <c r="O340" s="476" t="s">
        <v>14400</v>
      </c>
      <c r="P340" s="478" t="s">
        <v>138</v>
      </c>
      <c r="Q340" s="273"/>
      <c r="R340" s="471" t="s">
        <v>1256</v>
      </c>
      <c r="S340" s="265"/>
      <c r="T340" s="265">
        <v>0</v>
      </c>
      <c r="U340" s="269" t="s">
        <v>1256</v>
      </c>
      <c r="V340" s="270">
        <v>1</v>
      </c>
      <c r="W340" s="271" t="s">
        <v>118</v>
      </c>
      <c r="X340" s="272"/>
      <c r="Y340" s="272"/>
      <c r="Z340" s="342" t="s">
        <v>1257</v>
      </c>
      <c r="AA340" s="258" t="b">
        <f>COUNTIF($D$2:$D$3790,D340)&gt;1</f>
        <v>0</v>
      </c>
      <c r="AB340" s="273" t="s">
        <v>14401</v>
      </c>
      <c r="AC340" s="297"/>
      <c r="AD340" s="400" t="s">
        <v>1259</v>
      </c>
      <c r="AE340" s="275" t="s">
        <v>14402</v>
      </c>
      <c r="AF340" s="267" t="str">
        <f t="shared" ca="1" si="28"/>
        <v>33años2meses</v>
      </c>
      <c r="AG340" s="276" t="s">
        <v>14403</v>
      </c>
      <c r="AH340" s="273" t="s">
        <v>14404</v>
      </c>
    </row>
    <row r="341" spans="2:36" ht="17.100000000000001" customHeight="1">
      <c r="B341" s="273" t="str">
        <f t="shared" si="29"/>
        <v>O47835385</v>
      </c>
      <c r="C341" s="257" t="s">
        <v>117</v>
      </c>
      <c r="D341" s="294" t="s">
        <v>18057</v>
      </c>
      <c r="E341" s="472" t="s">
        <v>18058</v>
      </c>
      <c r="F341" s="473">
        <v>33979</v>
      </c>
      <c r="G341" s="474" t="s">
        <v>1251</v>
      </c>
      <c r="H341" s="475" t="s">
        <v>113</v>
      </c>
      <c r="I341" s="475" t="s">
        <v>1339</v>
      </c>
      <c r="J341" s="475" t="s">
        <v>1276</v>
      </c>
      <c r="K341" s="476" t="s">
        <v>12562</v>
      </c>
      <c r="L341" s="473">
        <v>46184</v>
      </c>
      <c r="M341" s="484">
        <v>46219</v>
      </c>
      <c r="N341" s="622" t="s">
        <v>128</v>
      </c>
      <c r="O341" s="476" t="s">
        <v>18061</v>
      </c>
      <c r="P341" s="478" t="s">
        <v>138</v>
      </c>
      <c r="Q341" s="258"/>
      <c r="R341" s="268" t="s">
        <v>157</v>
      </c>
      <c r="S341" s="265"/>
      <c r="T341" s="271">
        <v>0</v>
      </c>
      <c r="U341" s="269" t="s">
        <v>1256</v>
      </c>
      <c r="V341" s="270">
        <v>1</v>
      </c>
      <c r="W341" s="271" t="s">
        <v>118</v>
      </c>
      <c r="X341" s="272"/>
      <c r="Y341" s="272"/>
      <c r="Z341" s="342" t="s">
        <v>1257</v>
      </c>
      <c r="AA341" s="258" t="b">
        <v>0</v>
      </c>
      <c r="AB341" s="273" t="s">
        <v>18823</v>
      </c>
      <c r="AC341" s="297"/>
      <c r="AD341" s="511" t="s">
        <v>1259</v>
      </c>
      <c r="AE341" s="275" t="s">
        <v>18073</v>
      </c>
      <c r="AF341" s="267" t="str">
        <f t="shared" ca="1" si="28"/>
        <v>33años7meses</v>
      </c>
      <c r="AG341" s="276" t="s">
        <v>18067</v>
      </c>
      <c r="AH341" s="273" t="s">
        <v>18068</v>
      </c>
    </row>
    <row r="342" spans="2:36" ht="17.100000000000001" customHeight="1">
      <c r="B342" s="258" t="str">
        <f t="shared" si="29"/>
        <v>O47847658</v>
      </c>
      <c r="C342" s="257" t="s">
        <v>117</v>
      </c>
      <c r="D342" s="486" t="s">
        <v>15569</v>
      </c>
      <c r="E342" s="472" t="s">
        <v>15570</v>
      </c>
      <c r="F342" s="473">
        <v>34181</v>
      </c>
      <c r="G342" s="481" t="s">
        <v>1297</v>
      </c>
      <c r="H342" s="475" t="s">
        <v>113</v>
      </c>
      <c r="I342" s="475" t="s">
        <v>8348</v>
      </c>
      <c r="J342" s="475" t="s">
        <v>1276</v>
      </c>
      <c r="K342" s="476" t="s">
        <v>12562</v>
      </c>
      <c r="L342" s="483">
        <v>46189</v>
      </c>
      <c r="M342" s="484">
        <v>46219</v>
      </c>
      <c r="N342" s="595" t="s">
        <v>122</v>
      </c>
      <c r="O342" s="261"/>
      <c r="P342" s="266"/>
      <c r="Q342" s="273"/>
      <c r="R342" s="268" t="s">
        <v>157</v>
      </c>
      <c r="S342" s="265"/>
      <c r="T342" s="271">
        <v>0</v>
      </c>
      <c r="U342" s="269" t="s">
        <v>1256</v>
      </c>
      <c r="V342" s="270">
        <v>1</v>
      </c>
      <c r="W342" s="271" t="s">
        <v>118</v>
      </c>
      <c r="X342" s="273"/>
      <c r="Y342" s="273"/>
      <c r="Z342" s="274" t="s">
        <v>1257</v>
      </c>
      <c r="AA342" s="258" t="b">
        <f>COUNTIF($D$2:$D$3790,D342)&gt;1</f>
        <v>0</v>
      </c>
      <c r="AB342" s="273" t="s">
        <v>15571</v>
      </c>
      <c r="AC342" s="297"/>
      <c r="AD342" s="504" t="s">
        <v>1259</v>
      </c>
      <c r="AE342" s="275" t="s">
        <v>15572</v>
      </c>
      <c r="AF342" s="267" t="str">
        <f t="shared" ca="1" si="28"/>
        <v>33años0meses</v>
      </c>
      <c r="AG342" s="276">
        <v>919743806</v>
      </c>
      <c r="AH342" s="273" t="s">
        <v>15573</v>
      </c>
    </row>
    <row r="343" spans="2:36" ht="17.100000000000001" customHeight="1">
      <c r="B343" s="273" t="str">
        <f t="shared" si="29"/>
        <v>P47870130</v>
      </c>
      <c r="C343" s="257" t="s">
        <v>117</v>
      </c>
      <c r="D343" s="294" t="s">
        <v>18032</v>
      </c>
      <c r="E343" s="472" t="s">
        <v>18033</v>
      </c>
      <c r="F343" s="473">
        <v>33804</v>
      </c>
      <c r="G343" s="474" t="s">
        <v>1251</v>
      </c>
      <c r="H343" s="475" t="s">
        <v>137</v>
      </c>
      <c r="I343" s="475" t="s">
        <v>1252</v>
      </c>
      <c r="J343" s="475" t="s">
        <v>1276</v>
      </c>
      <c r="K343" s="476" t="s">
        <v>12562</v>
      </c>
      <c r="L343" s="473">
        <v>46183</v>
      </c>
      <c r="M343" s="484">
        <v>46219</v>
      </c>
      <c r="N343" s="622" t="s">
        <v>169</v>
      </c>
      <c r="O343" s="476" t="s">
        <v>18036</v>
      </c>
      <c r="P343" s="478" t="s">
        <v>138</v>
      </c>
      <c r="Q343" s="258"/>
      <c r="R343" s="471" t="s">
        <v>1256</v>
      </c>
      <c r="S343" s="265"/>
      <c r="T343" s="271">
        <v>0</v>
      </c>
      <c r="U343" s="269" t="s">
        <v>1256</v>
      </c>
      <c r="V343" s="270">
        <v>1</v>
      </c>
      <c r="W343" s="271" t="s">
        <v>118</v>
      </c>
      <c r="X343" s="272"/>
      <c r="Y343" s="272"/>
      <c r="Z343" s="342" t="s">
        <v>1257</v>
      </c>
      <c r="AA343" s="258" t="b">
        <v>0</v>
      </c>
      <c r="AB343" s="273" t="s">
        <v>18820</v>
      </c>
      <c r="AC343" s="297"/>
      <c r="AD343" s="504" t="s">
        <v>1271</v>
      </c>
      <c r="AE343" s="275" t="s">
        <v>19410</v>
      </c>
      <c r="AF343" s="267" t="str">
        <f t="shared" ca="1" si="28"/>
        <v>34años1meses</v>
      </c>
      <c r="AG343" s="276" t="s">
        <v>18043</v>
      </c>
      <c r="AH343" s="273" t="s">
        <v>18044</v>
      </c>
    </row>
    <row r="344" spans="2:36" ht="17.100000000000001" customHeight="1">
      <c r="B344" s="258" t="str">
        <f t="shared" si="29"/>
        <v>P47998026</v>
      </c>
      <c r="C344" s="257" t="s">
        <v>117</v>
      </c>
      <c r="D344" s="294" t="s">
        <v>18977</v>
      </c>
      <c r="E344" s="472" t="s">
        <v>18978</v>
      </c>
      <c r="F344" s="473">
        <v>34292</v>
      </c>
      <c r="G344" s="474" t="s">
        <v>1251</v>
      </c>
      <c r="H344" s="475" t="s">
        <v>137</v>
      </c>
      <c r="I344" s="475" t="s">
        <v>1252</v>
      </c>
      <c r="J344" s="475" t="s">
        <v>1276</v>
      </c>
      <c r="K344" s="476" t="s">
        <v>8566</v>
      </c>
      <c r="L344" s="477">
        <v>46133</v>
      </c>
      <c r="M344" s="477" t="s">
        <v>1269</v>
      </c>
      <c r="N344" s="622" t="s">
        <v>174</v>
      </c>
      <c r="O344" s="476" t="s">
        <v>18981</v>
      </c>
      <c r="P344" s="478" t="s">
        <v>138</v>
      </c>
      <c r="Q344" s="258"/>
      <c r="R344" s="268" t="s">
        <v>1256</v>
      </c>
      <c r="S344" s="265"/>
      <c r="T344" s="271">
        <v>0</v>
      </c>
      <c r="U344" s="269" t="s">
        <v>1256</v>
      </c>
      <c r="V344" s="270">
        <v>1</v>
      </c>
      <c r="W344" s="271" t="s">
        <v>118</v>
      </c>
      <c r="X344" s="272"/>
      <c r="Y344" s="272"/>
      <c r="Z344" s="342" t="s">
        <v>1257</v>
      </c>
      <c r="AA344" s="258" t="b">
        <v>0</v>
      </c>
      <c r="AB344" s="273"/>
      <c r="AC344" s="297"/>
      <c r="AD344" s="511" t="s">
        <v>1259</v>
      </c>
      <c r="AE344" s="275" t="s">
        <v>18984</v>
      </c>
      <c r="AF344" s="267" t="str">
        <f t="shared" ca="1" si="28"/>
        <v>32años9meses</v>
      </c>
      <c r="AG344" s="276" t="s">
        <v>18982</v>
      </c>
      <c r="AH344" s="273" t="s">
        <v>18983</v>
      </c>
    </row>
    <row r="345" spans="2:36" ht="17.100000000000001" customHeight="1">
      <c r="B345" s="258" t="str">
        <f t="shared" si="29"/>
        <v>O48007368</v>
      </c>
      <c r="C345" s="285">
        <v>1</v>
      </c>
      <c r="D345" s="486" t="s">
        <v>14374</v>
      </c>
      <c r="E345" s="472" t="s">
        <v>14375</v>
      </c>
      <c r="F345" s="473">
        <v>33818</v>
      </c>
      <c r="G345" s="481" t="s">
        <v>1251</v>
      </c>
      <c r="H345" s="475" t="s">
        <v>113</v>
      </c>
      <c r="I345" s="479" t="s">
        <v>3682</v>
      </c>
      <c r="J345" s="475" t="s">
        <v>1276</v>
      </c>
      <c r="K345" s="479" t="s">
        <v>8566</v>
      </c>
      <c r="L345" s="477">
        <v>46048</v>
      </c>
      <c r="M345" s="484" t="s">
        <v>1269</v>
      </c>
      <c r="N345" s="595" t="s">
        <v>122</v>
      </c>
      <c r="O345" s="282"/>
      <c r="P345" s="266"/>
      <c r="Q345" s="258"/>
      <c r="R345" s="284" t="s">
        <v>157</v>
      </c>
      <c r="S345" s="265"/>
      <c r="T345" s="506">
        <v>0</v>
      </c>
      <c r="U345" s="269" t="s">
        <v>1256</v>
      </c>
      <c r="V345" s="270">
        <v>1</v>
      </c>
      <c r="W345" s="271" t="s">
        <v>118</v>
      </c>
      <c r="X345" s="272"/>
      <c r="Y345" s="258"/>
      <c r="Z345" s="274" t="s">
        <v>1257</v>
      </c>
      <c r="AA345" s="258" t="b">
        <f>COUNTIF($D$2:$D$3790,D345)&gt;1</f>
        <v>0</v>
      </c>
      <c r="AB345" s="258" t="s">
        <v>14376</v>
      </c>
      <c r="AC345" s="297"/>
      <c r="AD345" s="511" t="s">
        <v>1271</v>
      </c>
      <c r="AE345" s="281" t="s">
        <v>14377</v>
      </c>
      <c r="AF345" s="267" t="str">
        <f t="shared" ca="1" si="28"/>
        <v>34años0meses</v>
      </c>
      <c r="AG345" s="294" t="s">
        <v>14378</v>
      </c>
      <c r="AH345" s="273" t="s">
        <v>14379</v>
      </c>
    </row>
    <row r="346" spans="2:36" ht="17.100000000000001" customHeight="1">
      <c r="B346" s="258" t="str">
        <f t="shared" si="29"/>
        <v>P48016434</v>
      </c>
      <c r="C346" s="257" t="s">
        <v>117</v>
      </c>
      <c r="D346" s="486" t="s">
        <v>13720</v>
      </c>
      <c r="E346" s="258" t="s">
        <v>13721</v>
      </c>
      <c r="F346" s="259">
        <v>33792</v>
      </c>
      <c r="G346" s="283" t="s">
        <v>3863</v>
      </c>
      <c r="H346" s="261" t="s">
        <v>137</v>
      </c>
      <c r="I346" s="261" t="s">
        <v>1252</v>
      </c>
      <c r="J346" s="261" t="s">
        <v>1276</v>
      </c>
      <c r="K346" s="282" t="s">
        <v>1254</v>
      </c>
      <c r="L346" s="264">
        <v>45859</v>
      </c>
      <c r="M346" s="264">
        <v>46179</v>
      </c>
      <c r="N346" s="551" t="s">
        <v>128</v>
      </c>
      <c r="O346" s="282" t="s">
        <v>13722</v>
      </c>
      <c r="P346" s="266" t="s">
        <v>138</v>
      </c>
      <c r="Q346" s="273"/>
      <c r="R346" s="268" t="s">
        <v>157</v>
      </c>
      <c r="S346" s="265"/>
      <c r="T346" s="506">
        <v>0</v>
      </c>
      <c r="U346" s="269" t="s">
        <v>1256</v>
      </c>
      <c r="V346" s="270">
        <v>1</v>
      </c>
      <c r="W346" s="271" t="s">
        <v>118</v>
      </c>
      <c r="X346" s="272"/>
      <c r="Y346" s="272"/>
      <c r="Z346" s="342" t="s">
        <v>1257</v>
      </c>
      <c r="AA346" s="258" t="b">
        <f>COUNTIF($D$2:$D$3790,D346)&gt;1</f>
        <v>0</v>
      </c>
      <c r="AB346" s="273" t="s">
        <v>13723</v>
      </c>
      <c r="AC346" s="297"/>
      <c r="AD346" s="511" t="s">
        <v>1259</v>
      </c>
      <c r="AE346" s="303">
        <v>30500665812024</v>
      </c>
      <c r="AF346" s="267" t="str">
        <f t="shared" ca="1" si="28"/>
        <v>34años1meses</v>
      </c>
      <c r="AG346" s="276" t="s">
        <v>13724</v>
      </c>
      <c r="AH346" s="273" t="s">
        <v>13725</v>
      </c>
    </row>
    <row r="347" spans="2:36" ht="17.100000000000001" customHeight="1">
      <c r="B347" s="258" t="str">
        <f t="shared" si="29"/>
        <v>O48017649</v>
      </c>
      <c r="C347" s="257" t="s">
        <v>117</v>
      </c>
      <c r="D347" s="486" t="s">
        <v>9898</v>
      </c>
      <c r="E347" s="718" t="s">
        <v>17984</v>
      </c>
      <c r="F347" s="719">
        <v>34059</v>
      </c>
      <c r="G347" s="720" t="s">
        <v>1251</v>
      </c>
      <c r="H347" s="721" t="s">
        <v>113</v>
      </c>
      <c r="I347" s="725" t="s">
        <v>1339</v>
      </c>
      <c r="J347" s="721" t="s">
        <v>1276</v>
      </c>
      <c r="K347" s="722" t="s">
        <v>8700</v>
      </c>
      <c r="L347" s="723">
        <v>46077</v>
      </c>
      <c r="M347" s="726">
        <v>46246</v>
      </c>
      <c r="N347" s="727" t="s">
        <v>174</v>
      </c>
      <c r="O347" s="721" t="s">
        <v>9899</v>
      </c>
      <c r="P347" s="728" t="s">
        <v>138</v>
      </c>
      <c r="Q347" s="258"/>
      <c r="R347" s="284" t="s">
        <v>157</v>
      </c>
      <c r="S347" s="265"/>
      <c r="T347" s="265">
        <v>0</v>
      </c>
      <c r="U347" s="269" t="s">
        <v>1256</v>
      </c>
      <c r="V347" s="270">
        <v>1</v>
      </c>
      <c r="W347" s="271" t="s">
        <v>118</v>
      </c>
      <c r="X347" s="272"/>
      <c r="Y347" s="258"/>
      <c r="Z347" s="274" t="s">
        <v>1257</v>
      </c>
      <c r="AA347" s="258" t="b">
        <f>COUNTIF($D$2:$D$3790,D347)&gt;1</f>
        <v>0</v>
      </c>
      <c r="AB347" s="273" t="s">
        <v>9900</v>
      </c>
      <c r="AC347" s="297"/>
      <c r="AD347" s="504" t="s">
        <v>1259</v>
      </c>
      <c r="AE347" s="303" t="s">
        <v>17787</v>
      </c>
      <c r="AF347" s="267" t="str">
        <f t="shared" ca="1" si="28"/>
        <v>33años4meses</v>
      </c>
      <c r="AG347" s="276">
        <v>910003576</v>
      </c>
      <c r="AH347" s="273" t="s">
        <v>17786</v>
      </c>
      <c r="AJ347" s="554" t="str">
        <f ca="1">IF($D347&lt;&gt;"",DATEDIF(L347,TODAY(),"y")&amp;"años"&amp;DATEDIF(L347,TODAY(),"ym")&amp;"meses"&amp;DATEDIF(L347,TODAY(),"md")&amp;"dias","")</f>
        <v>0años5meses28dias</v>
      </c>
    </row>
    <row r="348" spans="2:36" ht="17.100000000000001" customHeight="1">
      <c r="B348" s="258" t="str">
        <f t="shared" si="29"/>
        <v>O48019601</v>
      </c>
      <c r="C348" s="257" t="s">
        <v>117</v>
      </c>
      <c r="D348" s="486" t="s">
        <v>14853</v>
      </c>
      <c r="E348" s="258" t="s">
        <v>14854</v>
      </c>
      <c r="F348" s="259">
        <v>34182</v>
      </c>
      <c r="G348" s="260" t="s">
        <v>1251</v>
      </c>
      <c r="H348" s="261" t="s">
        <v>113</v>
      </c>
      <c r="I348" s="263" t="s">
        <v>5699</v>
      </c>
      <c r="J348" s="261" t="s">
        <v>1276</v>
      </c>
      <c r="K348" s="282" t="s">
        <v>12562</v>
      </c>
      <c r="L348" s="264">
        <v>45945</v>
      </c>
      <c r="M348" s="298">
        <v>46158</v>
      </c>
      <c r="N348" s="263" t="s">
        <v>122</v>
      </c>
      <c r="O348" s="282"/>
      <c r="P348" s="266"/>
      <c r="Q348" s="267"/>
      <c r="R348" s="284" t="s">
        <v>157</v>
      </c>
      <c r="S348" s="265"/>
      <c r="T348" s="265">
        <v>0</v>
      </c>
      <c r="U348" s="269" t="s">
        <v>1256</v>
      </c>
      <c r="V348" s="270">
        <v>1</v>
      </c>
      <c r="W348" s="271" t="s">
        <v>118</v>
      </c>
      <c r="X348" s="272"/>
      <c r="Y348" s="273"/>
      <c r="Z348" s="274" t="s">
        <v>1257</v>
      </c>
      <c r="AA348" s="258" t="b">
        <f>COUNTIF($D$2:$D$3790,D348)&gt;1</f>
        <v>0</v>
      </c>
      <c r="AB348" s="258" t="s">
        <v>11657</v>
      </c>
      <c r="AC348" s="300"/>
      <c r="AD348" s="511" t="s">
        <v>1271</v>
      </c>
      <c r="AE348" s="275" t="s">
        <v>14855</v>
      </c>
      <c r="AF348" s="267" t="str">
        <f t="shared" ca="1" si="28"/>
        <v>33años0meses</v>
      </c>
      <c r="AG348" s="276">
        <v>925548491</v>
      </c>
      <c r="AH348" s="273" t="s">
        <v>14856</v>
      </c>
    </row>
    <row r="349" spans="2:36" ht="17.100000000000001" customHeight="1">
      <c r="B349" s="258" t="str">
        <f t="shared" si="29"/>
        <v>O48118824</v>
      </c>
      <c r="C349" s="257" t="s">
        <v>117</v>
      </c>
      <c r="D349" s="486" t="s">
        <v>13619</v>
      </c>
      <c r="E349" s="472" t="s">
        <v>13620</v>
      </c>
      <c r="F349" s="473">
        <v>34364</v>
      </c>
      <c r="G349" s="474" t="s">
        <v>1251</v>
      </c>
      <c r="H349" s="475" t="s">
        <v>125</v>
      </c>
      <c r="I349" s="475" t="s">
        <v>5933</v>
      </c>
      <c r="J349" s="475" t="s">
        <v>1253</v>
      </c>
      <c r="K349" s="476" t="s">
        <v>12562</v>
      </c>
      <c r="L349" s="473">
        <v>46183</v>
      </c>
      <c r="M349" s="484">
        <v>46219</v>
      </c>
      <c r="N349" s="622" t="s">
        <v>122</v>
      </c>
      <c r="O349" s="305"/>
      <c r="P349" s="266"/>
      <c r="Q349" s="273"/>
      <c r="R349" s="471" t="s">
        <v>1256</v>
      </c>
      <c r="S349" s="265"/>
      <c r="T349" s="265">
        <v>0</v>
      </c>
      <c r="U349" s="269" t="s">
        <v>1256</v>
      </c>
      <c r="V349" s="270">
        <v>1</v>
      </c>
      <c r="W349" s="271" t="s">
        <v>118</v>
      </c>
      <c r="X349" s="279"/>
      <c r="Y349" s="279"/>
      <c r="Z349" s="342" t="s">
        <v>1257</v>
      </c>
      <c r="AA349" s="258" t="b">
        <f>COUNTIF($D$2:$D$3790,D349)&gt;1</f>
        <v>0</v>
      </c>
      <c r="AB349" s="273" t="s">
        <v>13621</v>
      </c>
      <c r="AC349" s="297"/>
      <c r="AD349" s="511" t="s">
        <v>1259</v>
      </c>
      <c r="AE349" s="275" t="s">
        <v>13622</v>
      </c>
      <c r="AF349" s="267" t="str">
        <f t="shared" ca="1" si="28"/>
        <v>32años6meses</v>
      </c>
      <c r="AG349" s="276" t="s">
        <v>13623</v>
      </c>
      <c r="AH349" s="273" t="s">
        <v>13624</v>
      </c>
    </row>
    <row r="350" spans="2:36" ht="17.100000000000001" customHeight="1">
      <c r="B350" s="258" t="str">
        <f t="shared" si="29"/>
        <v>O48249575</v>
      </c>
      <c r="C350" s="305">
        <v>1</v>
      </c>
      <c r="D350" s="294" t="s">
        <v>18118</v>
      </c>
      <c r="E350" s="472" t="s">
        <v>18119</v>
      </c>
      <c r="F350" s="473">
        <v>34437</v>
      </c>
      <c r="G350" s="474" t="s">
        <v>1251</v>
      </c>
      <c r="H350" s="475" t="s">
        <v>113</v>
      </c>
      <c r="I350" s="475" t="s">
        <v>1339</v>
      </c>
      <c r="J350" s="475" t="s">
        <v>1276</v>
      </c>
      <c r="K350" s="476" t="s">
        <v>12562</v>
      </c>
      <c r="L350" s="473">
        <v>46183</v>
      </c>
      <c r="M350" s="484">
        <v>46219</v>
      </c>
      <c r="N350" s="622" t="s">
        <v>122</v>
      </c>
      <c r="O350" s="282"/>
      <c r="P350" s="266"/>
      <c r="Q350" s="258"/>
      <c r="R350" s="268" t="s">
        <v>157</v>
      </c>
      <c r="S350" s="265"/>
      <c r="T350" s="271">
        <v>0</v>
      </c>
      <c r="U350" s="269" t="s">
        <v>1256</v>
      </c>
      <c r="V350" s="270">
        <v>1</v>
      </c>
      <c r="W350" s="271" t="s">
        <v>118</v>
      </c>
      <c r="X350" s="272"/>
      <c r="Y350" s="272"/>
      <c r="Z350" s="342" t="s">
        <v>1257</v>
      </c>
      <c r="AA350" s="258" t="b">
        <v>0</v>
      </c>
      <c r="AB350" s="273" t="s">
        <v>18833</v>
      </c>
      <c r="AC350" s="297"/>
      <c r="AD350" s="511" t="s">
        <v>1259</v>
      </c>
      <c r="AE350" s="275" t="s">
        <v>18189</v>
      </c>
      <c r="AF350" s="267" t="str">
        <f t="shared" ca="1" si="28"/>
        <v>32años4meses</v>
      </c>
      <c r="AG350" s="276" t="s">
        <v>18165</v>
      </c>
      <c r="AH350" s="273" t="s">
        <v>18166</v>
      </c>
    </row>
    <row r="351" spans="2:36" ht="17.100000000000001" customHeight="1">
      <c r="B351" s="258" t="str">
        <f t="shared" si="29"/>
        <v>O48273014</v>
      </c>
      <c r="C351" s="263">
        <v>1</v>
      </c>
      <c r="D351" s="486" t="s">
        <v>16359</v>
      </c>
      <c r="E351" s="472" t="s">
        <v>16360</v>
      </c>
      <c r="F351" s="473">
        <v>33982</v>
      </c>
      <c r="G351" s="474" t="s">
        <v>1251</v>
      </c>
      <c r="H351" s="475" t="s">
        <v>113</v>
      </c>
      <c r="I351" s="475" t="s">
        <v>13122</v>
      </c>
      <c r="J351" s="475" t="s">
        <v>1276</v>
      </c>
      <c r="K351" s="476" t="s">
        <v>12562</v>
      </c>
      <c r="L351" s="473">
        <v>46183</v>
      </c>
      <c r="M351" s="484">
        <v>46219</v>
      </c>
      <c r="N351" s="622" t="s">
        <v>122</v>
      </c>
      <c r="O351" s="282"/>
      <c r="P351" s="266"/>
      <c r="Q351" s="258"/>
      <c r="R351" s="471" t="s">
        <v>1256</v>
      </c>
      <c r="S351" s="265"/>
      <c r="T351" s="271">
        <v>0</v>
      </c>
      <c r="U351" s="269" t="s">
        <v>1256</v>
      </c>
      <c r="V351" s="270">
        <v>1</v>
      </c>
      <c r="W351" s="524" t="s">
        <v>118</v>
      </c>
      <c r="X351" s="279"/>
      <c r="Y351" s="279"/>
      <c r="Z351" s="525" t="s">
        <v>1257</v>
      </c>
      <c r="AA351" s="258" t="b">
        <f>COUNTIF($D$2:$D$3790,D351)&gt;1</f>
        <v>0</v>
      </c>
      <c r="AB351" s="258" t="s">
        <v>16361</v>
      </c>
      <c r="AC351" s="297"/>
      <c r="AD351" s="511" t="s">
        <v>1271</v>
      </c>
      <c r="AE351" s="281" t="s">
        <v>16362</v>
      </c>
      <c r="AF351" s="267" t="str">
        <f t="shared" ca="1" si="28"/>
        <v>33años7meses</v>
      </c>
      <c r="AG351" s="294" t="s">
        <v>16363</v>
      </c>
      <c r="AH351" s="258" t="s">
        <v>16364</v>
      </c>
    </row>
    <row r="352" spans="2:36" ht="17.100000000000001" customHeight="1">
      <c r="B352" s="258" t="str">
        <f t="shared" si="29"/>
        <v>P48292197</v>
      </c>
      <c r="C352" s="257" t="s">
        <v>117</v>
      </c>
      <c r="D352" s="294" t="s">
        <v>18990</v>
      </c>
      <c r="E352" s="472" t="s">
        <v>18991</v>
      </c>
      <c r="F352" s="473">
        <v>34211</v>
      </c>
      <c r="G352" s="474" t="s">
        <v>1251</v>
      </c>
      <c r="H352" s="475" t="s">
        <v>137</v>
      </c>
      <c r="I352" s="475" t="s">
        <v>1252</v>
      </c>
      <c r="J352" s="475" t="s">
        <v>1253</v>
      </c>
      <c r="K352" s="476" t="s">
        <v>8700</v>
      </c>
      <c r="L352" s="477">
        <v>46132</v>
      </c>
      <c r="M352" s="477" t="s">
        <v>1269</v>
      </c>
      <c r="N352" s="475" t="s">
        <v>122</v>
      </c>
      <c r="O352" s="282"/>
      <c r="P352" s="266"/>
      <c r="Q352" s="258"/>
      <c r="R352" s="268" t="s">
        <v>157</v>
      </c>
      <c r="S352" s="265"/>
      <c r="T352" s="271">
        <v>0</v>
      </c>
      <c r="U352" s="269" t="s">
        <v>1256</v>
      </c>
      <c r="V352" s="270">
        <v>1</v>
      </c>
      <c r="W352" s="271" t="s">
        <v>118</v>
      </c>
      <c r="X352" s="272"/>
      <c r="Y352" s="272"/>
      <c r="Z352" s="342" t="s">
        <v>1257</v>
      </c>
      <c r="AA352" s="258" t="b">
        <v>0</v>
      </c>
      <c r="AB352" s="273"/>
      <c r="AC352" s="297"/>
      <c r="AD352" s="511" t="s">
        <v>1271</v>
      </c>
      <c r="AE352" s="275" t="s">
        <v>18994</v>
      </c>
      <c r="AF352" s="267" t="str">
        <f t="shared" ca="1" si="28"/>
        <v>32años11meses</v>
      </c>
      <c r="AG352" s="276" t="s">
        <v>18992</v>
      </c>
      <c r="AH352" s="273" t="s">
        <v>18993</v>
      </c>
    </row>
    <row r="353" spans="2:36" ht="17.100000000000001" customHeight="1">
      <c r="B353" s="258" t="str">
        <f t="shared" si="29"/>
        <v>O48292955</v>
      </c>
      <c r="C353" s="257" t="s">
        <v>117</v>
      </c>
      <c r="D353" s="486" t="s">
        <v>12156</v>
      </c>
      <c r="E353" s="258" t="s">
        <v>12157</v>
      </c>
      <c r="F353" s="259">
        <v>34215</v>
      </c>
      <c r="G353" s="260" t="s">
        <v>1251</v>
      </c>
      <c r="H353" s="261" t="s">
        <v>125</v>
      </c>
      <c r="I353" s="263" t="s">
        <v>1339</v>
      </c>
      <c r="J353" s="261" t="s">
        <v>1276</v>
      </c>
      <c r="K353" s="282" t="s">
        <v>12562</v>
      </c>
      <c r="L353" s="259">
        <v>46183</v>
      </c>
      <c r="M353" s="715" t="s">
        <v>19477</v>
      </c>
      <c r="N353" s="591" t="s">
        <v>169</v>
      </c>
      <c r="O353" s="282" t="s">
        <v>12158</v>
      </c>
      <c r="P353" s="266" t="s">
        <v>138</v>
      </c>
      <c r="Q353" s="273"/>
      <c r="R353" s="284" t="s">
        <v>157</v>
      </c>
      <c r="S353" s="265"/>
      <c r="T353" s="506">
        <v>0</v>
      </c>
      <c r="U353" s="269" t="s">
        <v>1256</v>
      </c>
      <c r="V353" s="270">
        <v>1</v>
      </c>
      <c r="W353" s="271" t="s">
        <v>118</v>
      </c>
      <c r="X353" s="272"/>
      <c r="Y353" s="273"/>
      <c r="Z353" s="274" t="s">
        <v>1257</v>
      </c>
      <c r="AA353" s="258" t="b">
        <f>COUNTIF($D$2:$D$3790,D353)&gt;1</f>
        <v>0</v>
      </c>
      <c r="AB353" s="258" t="s">
        <v>12159</v>
      </c>
      <c r="AC353" s="297"/>
      <c r="AD353" s="511" t="s">
        <v>1259</v>
      </c>
      <c r="AE353" s="281" t="s">
        <v>12160</v>
      </c>
      <c r="AF353" s="267" t="str">
        <f t="shared" ca="1" si="28"/>
        <v>32años11meses</v>
      </c>
      <c r="AG353" s="294">
        <v>921120263</v>
      </c>
      <c r="AH353" s="258" t="s">
        <v>12161</v>
      </c>
    </row>
    <row r="354" spans="2:36" ht="17.100000000000001" customHeight="1">
      <c r="B354" s="258" t="str">
        <f t="shared" si="29"/>
        <v>P48324657</v>
      </c>
      <c r="C354" s="257" t="s">
        <v>117</v>
      </c>
      <c r="D354" s="486" t="s">
        <v>16804</v>
      </c>
      <c r="E354" s="472" t="s">
        <v>16805</v>
      </c>
      <c r="F354" s="473">
        <v>34548</v>
      </c>
      <c r="G354" s="474" t="s">
        <v>1251</v>
      </c>
      <c r="H354" s="475" t="s">
        <v>137</v>
      </c>
      <c r="I354" s="475" t="s">
        <v>1252</v>
      </c>
      <c r="J354" s="475" t="s">
        <v>1276</v>
      </c>
      <c r="K354" s="476" t="s">
        <v>12562</v>
      </c>
      <c r="L354" s="473">
        <v>46183</v>
      </c>
      <c r="M354" s="484">
        <v>46219</v>
      </c>
      <c r="N354" s="622" t="s">
        <v>128</v>
      </c>
      <c r="O354" s="476" t="s">
        <v>16806</v>
      </c>
      <c r="P354" s="478" t="s">
        <v>138</v>
      </c>
      <c r="Q354" s="258"/>
      <c r="R354" s="268" t="s">
        <v>157</v>
      </c>
      <c r="S354" s="265"/>
      <c r="T354" s="271">
        <v>0</v>
      </c>
      <c r="U354" s="269" t="s">
        <v>1256</v>
      </c>
      <c r="V354" s="270">
        <v>1</v>
      </c>
      <c r="W354" s="271" t="s">
        <v>118</v>
      </c>
      <c r="X354" s="272"/>
      <c r="Y354" s="272"/>
      <c r="Z354" s="342" t="s">
        <v>1257</v>
      </c>
      <c r="AA354" s="258" t="b">
        <v>0</v>
      </c>
      <c r="AB354" s="273" t="s">
        <v>16807</v>
      </c>
      <c r="AC354" s="297"/>
      <c r="AD354" s="511" t="s">
        <v>1271</v>
      </c>
      <c r="AE354" s="275" t="s">
        <v>16808</v>
      </c>
      <c r="AF354" s="267" t="str">
        <f t="shared" ca="1" si="28"/>
        <v>32años0meses</v>
      </c>
      <c r="AG354" s="276" t="s">
        <v>16809</v>
      </c>
      <c r="AH354" s="273" t="s">
        <v>16810</v>
      </c>
    </row>
    <row r="355" spans="2:36" ht="17.100000000000001" customHeight="1">
      <c r="B355" s="258" t="str">
        <f t="shared" si="29"/>
        <v>P48335377</v>
      </c>
      <c r="C355" s="257" t="s">
        <v>117</v>
      </c>
      <c r="D355" s="486" t="s">
        <v>16345</v>
      </c>
      <c r="E355" s="472" t="s">
        <v>16346</v>
      </c>
      <c r="F355" s="473">
        <v>34297</v>
      </c>
      <c r="G355" s="474" t="s">
        <v>1251</v>
      </c>
      <c r="H355" s="475" t="s">
        <v>137</v>
      </c>
      <c r="I355" s="475" t="s">
        <v>12610</v>
      </c>
      <c r="J355" s="475" t="s">
        <v>1253</v>
      </c>
      <c r="K355" s="476" t="s">
        <v>8566</v>
      </c>
      <c r="L355" s="477">
        <v>46041</v>
      </c>
      <c r="M355" s="477" t="s">
        <v>1269</v>
      </c>
      <c r="N355" s="622" t="s">
        <v>128</v>
      </c>
      <c r="O355" s="476" t="s">
        <v>16347</v>
      </c>
      <c r="P355" s="478" t="s">
        <v>138</v>
      </c>
      <c r="Q355" s="258"/>
      <c r="R355" s="471" t="s">
        <v>117</v>
      </c>
      <c r="S355" s="265"/>
      <c r="T355" s="271">
        <v>0</v>
      </c>
      <c r="U355" s="269" t="s">
        <v>1256</v>
      </c>
      <c r="V355" s="270">
        <v>1</v>
      </c>
      <c r="W355" s="524" t="s">
        <v>118</v>
      </c>
      <c r="X355" s="272"/>
      <c r="Y355" s="272"/>
      <c r="Z355" s="525" t="s">
        <v>1257</v>
      </c>
      <c r="AA355" s="258" t="b">
        <f>COUNTIF($D$2:$D$3790,D355)&gt;1</f>
        <v>0</v>
      </c>
      <c r="AB355" s="273" t="s">
        <v>16348</v>
      </c>
      <c r="AC355" s="297"/>
      <c r="AD355" s="400" t="s">
        <v>1259</v>
      </c>
      <c r="AE355" s="275" t="s">
        <v>16349</v>
      </c>
      <c r="AF355" s="267" t="str">
        <f t="shared" ca="1" si="28"/>
        <v>32años8meses</v>
      </c>
      <c r="AG355" s="276" t="s">
        <v>16350</v>
      </c>
      <c r="AH355" s="273" t="s">
        <v>16351</v>
      </c>
    </row>
    <row r="356" spans="2:36" ht="17.100000000000001" customHeight="1">
      <c r="B356" s="258" t="str">
        <f t="shared" si="29"/>
        <v>O48394598</v>
      </c>
      <c r="C356" s="257" t="s">
        <v>117</v>
      </c>
      <c r="D356" s="486" t="s">
        <v>15959</v>
      </c>
      <c r="E356" s="472" t="s">
        <v>15960</v>
      </c>
      <c r="F356" s="473">
        <v>34530</v>
      </c>
      <c r="G356" s="474" t="s">
        <v>1251</v>
      </c>
      <c r="H356" s="475" t="s">
        <v>125</v>
      </c>
      <c r="I356" s="475" t="s">
        <v>5699</v>
      </c>
      <c r="J356" s="475" t="s">
        <v>1253</v>
      </c>
      <c r="K356" s="476" t="s">
        <v>12562</v>
      </c>
      <c r="L356" s="473">
        <v>46183</v>
      </c>
      <c r="M356" s="484">
        <v>46219</v>
      </c>
      <c r="N356" s="622" t="s">
        <v>122</v>
      </c>
      <c r="O356" s="282"/>
      <c r="P356" s="266"/>
      <c r="Q356" s="258"/>
      <c r="R356" s="268" t="s">
        <v>157</v>
      </c>
      <c r="S356" s="265"/>
      <c r="T356" s="271">
        <v>0</v>
      </c>
      <c r="U356" s="269" t="s">
        <v>1256</v>
      </c>
      <c r="V356" s="270">
        <v>1</v>
      </c>
      <c r="W356" s="524" t="s">
        <v>118</v>
      </c>
      <c r="X356" s="272"/>
      <c r="Y356" s="272"/>
      <c r="Z356" s="525" t="s">
        <v>1257</v>
      </c>
      <c r="AA356" s="258" t="b">
        <f>COUNTIF($D$2:$D$3790,D356)&gt;1</f>
        <v>0</v>
      </c>
      <c r="AB356" s="273" t="s">
        <v>15961</v>
      </c>
      <c r="AC356" s="297"/>
      <c r="AD356" s="511" t="s">
        <v>1259</v>
      </c>
      <c r="AE356" s="275" t="s">
        <v>15962</v>
      </c>
      <c r="AF356" s="267" t="str">
        <f t="shared" ca="1" si="28"/>
        <v>32años1meses</v>
      </c>
      <c r="AG356" s="276" t="s">
        <v>15963</v>
      </c>
      <c r="AH356" s="273" t="s">
        <v>15964</v>
      </c>
    </row>
    <row r="357" spans="2:36" ht="17.100000000000001" customHeight="1">
      <c r="B357" s="258" t="str">
        <f t="shared" si="29"/>
        <v>P48395368</v>
      </c>
      <c r="C357" s="257" t="s">
        <v>117</v>
      </c>
      <c r="D357" s="486" t="s">
        <v>16939</v>
      </c>
      <c r="E357" s="472" t="s">
        <v>16940</v>
      </c>
      <c r="F357" s="473">
        <v>34216</v>
      </c>
      <c r="G357" s="474" t="s">
        <v>1996</v>
      </c>
      <c r="H357" s="475" t="s">
        <v>137</v>
      </c>
      <c r="I357" s="475" t="s">
        <v>1252</v>
      </c>
      <c r="J357" s="475" t="s">
        <v>1253</v>
      </c>
      <c r="K357" s="476" t="s">
        <v>8566</v>
      </c>
      <c r="L357" s="477">
        <v>46042</v>
      </c>
      <c r="M357" s="477" t="s">
        <v>1269</v>
      </c>
      <c r="N357" s="622" t="s">
        <v>128</v>
      </c>
      <c r="O357" s="476" t="s">
        <v>16941</v>
      </c>
      <c r="P357" s="478" t="s">
        <v>138</v>
      </c>
      <c r="Q357" s="258"/>
      <c r="R357" s="268" t="s">
        <v>157</v>
      </c>
      <c r="S357" s="265"/>
      <c r="T357" s="271">
        <v>0</v>
      </c>
      <c r="U357" s="269" t="s">
        <v>1256</v>
      </c>
      <c r="V357" s="270">
        <v>1</v>
      </c>
      <c r="W357" s="271" t="s">
        <v>118</v>
      </c>
      <c r="X357" s="272"/>
      <c r="Y357" s="272"/>
      <c r="Z357" s="342" t="s">
        <v>1257</v>
      </c>
      <c r="AA357" s="258" t="b">
        <v>0</v>
      </c>
      <c r="AB357" s="273" t="s">
        <v>16942</v>
      </c>
      <c r="AC357" s="297"/>
      <c r="AD357" s="511" t="s">
        <v>1259</v>
      </c>
      <c r="AE357" s="275" t="s">
        <v>16943</v>
      </c>
      <c r="AF357" s="267" t="str">
        <f t="shared" ca="1" si="28"/>
        <v>32años11meses</v>
      </c>
      <c r="AG357" s="276" t="s">
        <v>16944</v>
      </c>
      <c r="AH357" s="273" t="s">
        <v>16945</v>
      </c>
    </row>
    <row r="358" spans="2:36" ht="17.100000000000001" customHeight="1">
      <c r="B358" s="258" t="str">
        <f t="shared" si="29"/>
        <v>O48455508</v>
      </c>
      <c r="C358" s="257" t="s">
        <v>117</v>
      </c>
      <c r="D358" s="486" t="s">
        <v>16158</v>
      </c>
      <c r="E358" s="472" t="s">
        <v>16159</v>
      </c>
      <c r="F358" s="473">
        <v>34197</v>
      </c>
      <c r="G358" s="474" t="s">
        <v>1251</v>
      </c>
      <c r="H358" s="475" t="s">
        <v>113</v>
      </c>
      <c r="I358" s="475" t="s">
        <v>8348</v>
      </c>
      <c r="J358" s="475" t="s">
        <v>1276</v>
      </c>
      <c r="K358" s="476" t="s">
        <v>8700</v>
      </c>
      <c r="L358" s="477">
        <v>46174</v>
      </c>
      <c r="M358" s="484" t="s">
        <v>1269</v>
      </c>
      <c r="N358" s="595" t="s">
        <v>169</v>
      </c>
      <c r="O358" s="475" t="s">
        <v>16160</v>
      </c>
      <c r="P358" s="478" t="s">
        <v>138</v>
      </c>
      <c r="Q358" s="273"/>
      <c r="R358" s="284" t="s">
        <v>157</v>
      </c>
      <c r="S358" s="265"/>
      <c r="T358" s="265">
        <v>0</v>
      </c>
      <c r="U358" s="269" t="s">
        <v>1256</v>
      </c>
      <c r="V358" s="270">
        <v>1</v>
      </c>
      <c r="W358" s="271" t="s">
        <v>118</v>
      </c>
      <c r="X358" s="272"/>
      <c r="Y358" s="301"/>
      <c r="Z358" s="274" t="s">
        <v>1257</v>
      </c>
      <c r="AA358" s="258" t="b">
        <f>COUNTIF($D$2:$D$3790,D358)&gt;1</f>
        <v>0</v>
      </c>
      <c r="AB358" s="273" t="s">
        <v>16161</v>
      </c>
      <c r="AC358" s="297"/>
      <c r="AD358" s="511" t="s">
        <v>1259</v>
      </c>
      <c r="AE358" s="275" t="s">
        <v>16162</v>
      </c>
      <c r="AF358" s="267" t="str">
        <f t="shared" ca="1" si="28"/>
        <v>33años0meses</v>
      </c>
      <c r="AG358" s="276">
        <v>944158220</v>
      </c>
      <c r="AH358" s="273" t="s">
        <v>16163</v>
      </c>
      <c r="AJ358" s="554" t="str">
        <f ca="1">IF($D358&lt;&gt;"",DATEDIF(L358,TODAY(),"y")&amp;"años"&amp;DATEDIF(L358,TODAY(),"ym")&amp;"meses"&amp;DATEDIF(L358,TODAY(),"md")&amp;"dias","")</f>
        <v>0años2meses20dias</v>
      </c>
    </row>
    <row r="359" spans="2:36" ht="17.100000000000001" customHeight="1">
      <c r="B359" s="258" t="str">
        <f t="shared" si="29"/>
        <v>O48455562</v>
      </c>
      <c r="C359" s="257" t="s">
        <v>117</v>
      </c>
      <c r="D359" s="486" t="s">
        <v>16772</v>
      </c>
      <c r="E359" s="472" t="s">
        <v>16773</v>
      </c>
      <c r="F359" s="473">
        <v>34542</v>
      </c>
      <c r="G359" s="481" t="s">
        <v>1251</v>
      </c>
      <c r="H359" s="475" t="s">
        <v>125</v>
      </c>
      <c r="I359" s="479" t="s">
        <v>1252</v>
      </c>
      <c r="J359" s="475" t="s">
        <v>1276</v>
      </c>
      <c r="K359" s="476" t="s">
        <v>12562</v>
      </c>
      <c r="L359" s="473">
        <v>46183</v>
      </c>
      <c r="M359" s="484">
        <v>46219</v>
      </c>
      <c r="N359" s="479" t="s">
        <v>128</v>
      </c>
      <c r="O359" s="476" t="s">
        <v>16774</v>
      </c>
      <c r="P359" s="478" t="s">
        <v>138</v>
      </c>
      <c r="Q359" s="258"/>
      <c r="R359" s="521" t="s">
        <v>117</v>
      </c>
      <c r="S359" s="265"/>
      <c r="T359" s="506">
        <v>0</v>
      </c>
      <c r="U359" s="269" t="s">
        <v>1256</v>
      </c>
      <c r="V359" s="270">
        <v>1</v>
      </c>
      <c r="W359" s="271" t="s">
        <v>118</v>
      </c>
      <c r="X359" s="272"/>
      <c r="Y359" s="258"/>
      <c r="Z359" s="274" t="s">
        <v>1257</v>
      </c>
      <c r="AA359" s="258" t="b">
        <f>COUNTIF($D$2:$D$3790,D359)&gt;1</f>
        <v>0</v>
      </c>
      <c r="AB359" s="273" t="s">
        <v>16775</v>
      </c>
      <c r="AC359" s="297"/>
      <c r="AD359" s="511" t="s">
        <v>1271</v>
      </c>
      <c r="AE359" s="304" t="s">
        <v>16776</v>
      </c>
      <c r="AF359" s="267" t="str">
        <f t="shared" ca="1" si="28"/>
        <v>32años0meses</v>
      </c>
      <c r="AG359" s="276" t="s">
        <v>16777</v>
      </c>
      <c r="AH359" s="258" t="s">
        <v>16778</v>
      </c>
    </row>
    <row r="360" spans="2:36" ht="17.100000000000001" customHeight="1">
      <c r="B360" s="258" t="str">
        <f t="shared" si="29"/>
        <v>O48508654</v>
      </c>
      <c r="C360" s="257" t="s">
        <v>117</v>
      </c>
      <c r="D360" s="294" t="s">
        <v>18271</v>
      </c>
      <c r="E360" s="472" t="s">
        <v>18272</v>
      </c>
      <c r="F360" s="473">
        <v>34572</v>
      </c>
      <c r="G360" s="474" t="s">
        <v>1251</v>
      </c>
      <c r="H360" s="475" t="s">
        <v>113</v>
      </c>
      <c r="I360" s="475" t="s">
        <v>1339</v>
      </c>
      <c r="J360" s="475" t="s">
        <v>1276</v>
      </c>
      <c r="K360" s="476" t="s">
        <v>12562</v>
      </c>
      <c r="L360" s="473">
        <v>46183</v>
      </c>
      <c r="M360" s="484">
        <v>46219</v>
      </c>
      <c r="N360" s="622" t="s">
        <v>122</v>
      </c>
      <c r="O360" s="282"/>
      <c r="P360" s="266"/>
      <c r="Q360" s="258"/>
      <c r="R360" s="268" t="s">
        <v>157</v>
      </c>
      <c r="S360" s="265"/>
      <c r="T360" s="271">
        <v>0</v>
      </c>
      <c r="U360" s="269" t="s">
        <v>1256</v>
      </c>
      <c r="V360" s="270">
        <v>1</v>
      </c>
      <c r="W360" s="271" t="s">
        <v>118</v>
      </c>
      <c r="X360" s="272"/>
      <c r="Y360" s="272"/>
      <c r="Z360" s="342" t="s">
        <v>1257</v>
      </c>
      <c r="AA360" s="258" t="b">
        <v>0</v>
      </c>
      <c r="AB360" s="273" t="s">
        <v>18860</v>
      </c>
      <c r="AC360" s="297"/>
      <c r="AD360" s="511" t="s">
        <v>1271</v>
      </c>
      <c r="AE360" s="275" t="s">
        <v>18306</v>
      </c>
      <c r="AF360" s="267" t="str">
        <f t="shared" ca="1" si="28"/>
        <v>31años11meses</v>
      </c>
      <c r="AG360" s="276" t="s">
        <v>18298</v>
      </c>
      <c r="AH360" s="273" t="s">
        <v>18299</v>
      </c>
    </row>
    <row r="361" spans="2:36" ht="17.100000000000001" customHeight="1">
      <c r="B361" s="258" t="str">
        <f t="shared" si="29"/>
        <v>O48527095</v>
      </c>
      <c r="C361" s="257" t="s">
        <v>117</v>
      </c>
      <c r="D361" s="486" t="s">
        <v>15799</v>
      </c>
      <c r="E361" s="472" t="s">
        <v>15800</v>
      </c>
      <c r="F361" s="473">
        <v>34447</v>
      </c>
      <c r="G361" s="474" t="s">
        <v>1251</v>
      </c>
      <c r="H361" s="475" t="s">
        <v>113</v>
      </c>
      <c r="I361" s="475" t="s">
        <v>1339</v>
      </c>
      <c r="J361" s="475" t="s">
        <v>1276</v>
      </c>
      <c r="K361" s="476" t="s">
        <v>12562</v>
      </c>
      <c r="L361" s="473">
        <v>46183</v>
      </c>
      <c r="M361" s="484">
        <v>46219</v>
      </c>
      <c r="N361" s="475" t="s">
        <v>174</v>
      </c>
      <c r="O361" s="476" t="s">
        <v>15801</v>
      </c>
      <c r="P361" s="478" t="s">
        <v>138</v>
      </c>
      <c r="Q361" s="258"/>
      <c r="R361" s="471" t="s">
        <v>1256</v>
      </c>
      <c r="S361" s="265"/>
      <c r="T361" s="271">
        <v>0</v>
      </c>
      <c r="U361" s="269" t="s">
        <v>1256</v>
      </c>
      <c r="V361" s="270">
        <v>1</v>
      </c>
      <c r="W361" s="524" t="s">
        <v>118</v>
      </c>
      <c r="X361" s="272"/>
      <c r="Y361" s="272"/>
      <c r="Z361" s="525" t="s">
        <v>1257</v>
      </c>
      <c r="AA361" s="258" t="b">
        <f>COUNTIF($D$2:$D$3790,D361)&gt;1</f>
        <v>0</v>
      </c>
      <c r="AB361" s="273" t="s">
        <v>15802</v>
      </c>
      <c r="AC361" s="297"/>
      <c r="AD361" s="511" t="s">
        <v>1271</v>
      </c>
      <c r="AE361" s="275" t="s">
        <v>15803</v>
      </c>
      <c r="AF361" s="267" t="str">
        <f t="shared" ca="1" si="28"/>
        <v>32años3meses</v>
      </c>
      <c r="AG361" s="276">
        <v>953207700</v>
      </c>
      <c r="AH361" s="273" t="s">
        <v>15804</v>
      </c>
    </row>
    <row r="362" spans="2:36" ht="17.100000000000001" customHeight="1">
      <c r="B362" s="258" t="str">
        <f t="shared" si="29"/>
        <v>O48577250</v>
      </c>
      <c r="C362" s="282">
        <v>1</v>
      </c>
      <c r="D362" s="486" t="s">
        <v>14729</v>
      </c>
      <c r="E362" s="472" t="s">
        <v>14730</v>
      </c>
      <c r="F362" s="473">
        <v>34807</v>
      </c>
      <c r="G362" s="474" t="s">
        <v>1251</v>
      </c>
      <c r="H362" s="475" t="s">
        <v>113</v>
      </c>
      <c r="I362" s="475" t="s">
        <v>13122</v>
      </c>
      <c r="J362" s="475" t="s">
        <v>1253</v>
      </c>
      <c r="K362" s="476" t="s">
        <v>12562</v>
      </c>
      <c r="L362" s="473">
        <v>46197</v>
      </c>
      <c r="M362" s="488">
        <v>46219</v>
      </c>
      <c r="N362" s="475" t="s">
        <v>122</v>
      </c>
      <c r="O362" s="282"/>
      <c r="P362" s="266"/>
      <c r="Q362" s="258"/>
      <c r="R362" s="471" t="s">
        <v>1256</v>
      </c>
      <c r="S362" s="265"/>
      <c r="T362" s="265">
        <v>0</v>
      </c>
      <c r="U362" s="269" t="s">
        <v>1256</v>
      </c>
      <c r="V362" s="270">
        <v>1</v>
      </c>
      <c r="W362" s="271" t="s">
        <v>118</v>
      </c>
      <c r="X362" s="272"/>
      <c r="Y362" s="272"/>
      <c r="Z362" s="274" t="s">
        <v>1257</v>
      </c>
      <c r="AA362" s="273" t="b">
        <f>COUNTIF($D$2:$D$3790,D362)&gt;1</f>
        <v>0</v>
      </c>
      <c r="AB362" s="273" t="s">
        <v>14731</v>
      </c>
      <c r="AC362" s="297"/>
      <c r="AD362" s="400" t="s">
        <v>1259</v>
      </c>
      <c r="AE362" s="275" t="s">
        <v>14732</v>
      </c>
      <c r="AF362" s="267" t="str">
        <f t="shared" ca="1" si="28"/>
        <v>31años4meses</v>
      </c>
      <c r="AG362" s="276" t="s">
        <v>14733</v>
      </c>
      <c r="AH362" s="258" t="s">
        <v>14734</v>
      </c>
    </row>
    <row r="363" spans="2:36" ht="17.100000000000001" customHeight="1">
      <c r="B363" s="258" t="str">
        <f t="shared" si="29"/>
        <v>P48622126</v>
      </c>
      <c r="C363" s="285">
        <v>1</v>
      </c>
      <c r="D363" s="486" t="s">
        <v>16817</v>
      </c>
      <c r="E363" s="472" t="s">
        <v>16818</v>
      </c>
      <c r="F363" s="473">
        <v>34629</v>
      </c>
      <c r="G363" s="474" t="s">
        <v>1251</v>
      </c>
      <c r="H363" s="475" t="s">
        <v>137</v>
      </c>
      <c r="I363" s="475" t="s">
        <v>1252</v>
      </c>
      <c r="J363" s="475" t="s">
        <v>1276</v>
      </c>
      <c r="K363" s="476" t="s">
        <v>12562</v>
      </c>
      <c r="L363" s="473">
        <v>46183</v>
      </c>
      <c r="M363" s="713">
        <v>46219</v>
      </c>
      <c r="N363" s="475" t="s">
        <v>128</v>
      </c>
      <c r="O363" s="476" t="s">
        <v>16819</v>
      </c>
      <c r="P363" s="478" t="s">
        <v>138</v>
      </c>
      <c r="Q363" s="258"/>
      <c r="R363" s="268" t="s">
        <v>157</v>
      </c>
      <c r="S363" s="265"/>
      <c r="T363" s="271">
        <v>0</v>
      </c>
      <c r="U363" s="269" t="s">
        <v>1256</v>
      </c>
      <c r="V363" s="270">
        <v>1</v>
      </c>
      <c r="W363" s="271" t="s">
        <v>118</v>
      </c>
      <c r="X363" s="272"/>
      <c r="Y363" s="272"/>
      <c r="Z363" s="342" t="s">
        <v>1257</v>
      </c>
      <c r="AA363" s="258" t="b">
        <v>0</v>
      </c>
      <c r="AB363" s="273" t="s">
        <v>16820</v>
      </c>
      <c r="AC363" s="297"/>
      <c r="AD363" s="511" t="s">
        <v>1271</v>
      </c>
      <c r="AE363" s="275" t="s">
        <v>16821</v>
      </c>
      <c r="AF363" s="267" t="str">
        <f t="shared" ca="1" si="28"/>
        <v>31años9meses</v>
      </c>
      <c r="AG363" s="276" t="s">
        <v>16822</v>
      </c>
      <c r="AH363" s="273" t="s">
        <v>16823</v>
      </c>
    </row>
    <row r="364" spans="2:36" ht="17.100000000000001" customHeight="1">
      <c r="B364" s="258" t="str">
        <f t="shared" si="29"/>
        <v>O48653368</v>
      </c>
      <c r="C364" s="257" t="s">
        <v>117</v>
      </c>
      <c r="D364" s="486" t="s">
        <v>14494</v>
      </c>
      <c r="E364" s="472" t="s">
        <v>14495</v>
      </c>
      <c r="F364" s="473">
        <v>34503</v>
      </c>
      <c r="G364" s="474" t="s">
        <v>1251</v>
      </c>
      <c r="H364" s="475" t="s">
        <v>125</v>
      </c>
      <c r="I364" s="475" t="s">
        <v>13485</v>
      </c>
      <c r="J364" s="475" t="s">
        <v>1276</v>
      </c>
      <c r="K364" s="476" t="s">
        <v>12562</v>
      </c>
      <c r="L364" s="473">
        <v>46183</v>
      </c>
      <c r="M364" s="484">
        <v>46219</v>
      </c>
      <c r="N364" s="475" t="s">
        <v>114</v>
      </c>
      <c r="O364" s="282" t="s">
        <v>19411</v>
      </c>
      <c r="P364" s="266" t="s">
        <v>138</v>
      </c>
      <c r="Q364" s="258"/>
      <c r="R364" s="268" t="s">
        <v>157</v>
      </c>
      <c r="S364" s="265"/>
      <c r="T364" s="506">
        <v>0</v>
      </c>
      <c r="U364" s="269" t="s">
        <v>1256</v>
      </c>
      <c r="V364" s="270">
        <v>1</v>
      </c>
      <c r="W364" s="271" t="s">
        <v>118</v>
      </c>
      <c r="X364" s="272"/>
      <c r="Y364" s="272"/>
      <c r="Z364" s="274" t="s">
        <v>1257</v>
      </c>
      <c r="AA364" s="258" t="b">
        <f>COUNTIF($D$2:$D$3790,D364)&gt;1</f>
        <v>0</v>
      </c>
      <c r="AB364" s="273" t="s">
        <v>14496</v>
      </c>
      <c r="AC364" s="297"/>
      <c r="AD364" s="511" t="s">
        <v>1271</v>
      </c>
      <c r="AE364" s="275" t="s">
        <v>14497</v>
      </c>
      <c r="AF364" s="267" t="str">
        <f t="shared" ca="1" si="28"/>
        <v>32años2meses</v>
      </c>
      <c r="AG364" s="276" t="s">
        <v>14498</v>
      </c>
      <c r="AH364" s="273" t="s">
        <v>14499</v>
      </c>
    </row>
    <row r="365" spans="2:36" ht="17.100000000000001" customHeight="1">
      <c r="B365" s="258" t="str">
        <f t="shared" si="29"/>
        <v>O48713050</v>
      </c>
      <c r="C365" s="257" t="s">
        <v>117</v>
      </c>
      <c r="D365" s="486" t="s">
        <v>13416</v>
      </c>
      <c r="E365" s="472" t="s">
        <v>13417</v>
      </c>
      <c r="F365" s="473">
        <v>35133</v>
      </c>
      <c r="G365" s="472" t="s">
        <v>1251</v>
      </c>
      <c r="H365" s="479" t="s">
        <v>113</v>
      </c>
      <c r="I365" s="475" t="s">
        <v>5699</v>
      </c>
      <c r="J365" s="475" t="s">
        <v>1253</v>
      </c>
      <c r="K365" s="476" t="s">
        <v>12562</v>
      </c>
      <c r="L365" s="473">
        <v>46183</v>
      </c>
      <c r="M365" s="484">
        <v>46219</v>
      </c>
      <c r="N365" s="622" t="s">
        <v>128</v>
      </c>
      <c r="O365" s="476" t="s">
        <v>13418</v>
      </c>
      <c r="P365" s="478" t="s">
        <v>138</v>
      </c>
      <c r="Q365" s="273"/>
      <c r="R365" s="471" t="s">
        <v>1256</v>
      </c>
      <c r="S365" s="265"/>
      <c r="T365" s="265">
        <v>0</v>
      </c>
      <c r="U365" s="269" t="s">
        <v>1256</v>
      </c>
      <c r="V365" s="270">
        <v>1</v>
      </c>
      <c r="W365" s="271" t="s">
        <v>118</v>
      </c>
      <c r="X365" s="272"/>
      <c r="Y365" s="272"/>
      <c r="Z365" s="342" t="s">
        <v>1257</v>
      </c>
      <c r="AA365" s="258" t="b">
        <f>COUNTIF($D$2:$D$3790,D365)&gt;1</f>
        <v>0</v>
      </c>
      <c r="AB365" s="273" t="s">
        <v>13419</v>
      </c>
      <c r="AC365" s="297"/>
      <c r="AD365" s="400" t="s">
        <v>1259</v>
      </c>
      <c r="AE365" s="275" t="s">
        <v>13420</v>
      </c>
      <c r="AF365" s="267" t="str">
        <f t="shared" ca="1" si="28"/>
        <v>30años5meses</v>
      </c>
      <c r="AG365" s="276" t="s">
        <v>13421</v>
      </c>
      <c r="AH365" s="273" t="s">
        <v>13422</v>
      </c>
      <c r="AJ365" s="258"/>
    </row>
    <row r="366" spans="2:36" ht="17.100000000000001" customHeight="1">
      <c r="B366" s="258" t="str">
        <f t="shared" si="29"/>
        <v>P48763352</v>
      </c>
      <c r="C366" s="257" t="s">
        <v>117</v>
      </c>
      <c r="D366" s="294" t="s">
        <v>17718</v>
      </c>
      <c r="E366" s="472" t="s">
        <v>17719</v>
      </c>
      <c r="F366" s="473">
        <v>22954</v>
      </c>
      <c r="G366" s="474" t="s">
        <v>1251</v>
      </c>
      <c r="H366" s="475" t="s">
        <v>137</v>
      </c>
      <c r="I366" s="475" t="s">
        <v>13055</v>
      </c>
      <c r="J366" s="475" t="s">
        <v>1276</v>
      </c>
      <c r="K366" s="476" t="s">
        <v>12562</v>
      </c>
      <c r="L366" s="473">
        <v>46183</v>
      </c>
      <c r="M366" s="484">
        <v>46219</v>
      </c>
      <c r="N366" s="475" t="s">
        <v>122</v>
      </c>
      <c r="O366" s="282"/>
      <c r="P366" s="266"/>
      <c r="Q366" s="258"/>
      <c r="R366" s="268" t="s">
        <v>157</v>
      </c>
      <c r="S366" s="265"/>
      <c r="T366" s="271">
        <v>0</v>
      </c>
      <c r="U366" s="269" t="s">
        <v>1256</v>
      </c>
      <c r="V366" s="270">
        <v>1</v>
      </c>
      <c r="W366" s="271" t="s">
        <v>118</v>
      </c>
      <c r="X366" s="272"/>
      <c r="Y366" s="272"/>
      <c r="Z366" s="342" t="s">
        <v>1257</v>
      </c>
      <c r="AA366" s="258" t="b">
        <v>0</v>
      </c>
      <c r="AB366" s="273" t="s">
        <v>17910</v>
      </c>
      <c r="AC366" s="297"/>
      <c r="AD366" s="400" t="s">
        <v>1259</v>
      </c>
      <c r="AE366" s="275" t="s">
        <v>17721</v>
      </c>
      <c r="AF366" s="267" t="str">
        <f t="shared" ca="1" si="28"/>
        <v>63años9meses</v>
      </c>
      <c r="AG366" s="276">
        <v>979353280</v>
      </c>
      <c r="AH366" s="273" t="s">
        <v>17720</v>
      </c>
    </row>
    <row r="367" spans="2:36" ht="17.100000000000001" customHeight="1">
      <c r="B367" s="258" t="str">
        <f t="shared" si="29"/>
        <v>R48778094</v>
      </c>
      <c r="C367" s="257" t="s">
        <v>117</v>
      </c>
      <c r="D367" s="486" t="s">
        <v>12882</v>
      </c>
      <c r="E367" s="258" t="s">
        <v>12883</v>
      </c>
      <c r="F367" s="302">
        <v>34848</v>
      </c>
      <c r="G367" s="283" t="s">
        <v>3610</v>
      </c>
      <c r="H367" s="261" t="s">
        <v>4426</v>
      </c>
      <c r="I367" s="261" t="s">
        <v>12644</v>
      </c>
      <c r="J367" s="261" t="s">
        <v>1276</v>
      </c>
      <c r="K367" s="282" t="s">
        <v>1877</v>
      </c>
      <c r="L367" s="264">
        <v>45782</v>
      </c>
      <c r="M367" s="489">
        <v>45823</v>
      </c>
      <c r="N367" s="551" t="s">
        <v>174</v>
      </c>
      <c r="O367" s="282" t="s">
        <v>12884</v>
      </c>
      <c r="P367" s="266" t="s">
        <v>138</v>
      </c>
      <c r="Q367" s="273"/>
      <c r="R367" s="268" t="s">
        <v>157</v>
      </c>
      <c r="S367" s="265"/>
      <c r="T367" s="265">
        <v>0</v>
      </c>
      <c r="U367" s="269" t="s">
        <v>1256</v>
      </c>
      <c r="V367" s="270">
        <v>0</v>
      </c>
      <c r="W367" s="271" t="s">
        <v>118</v>
      </c>
      <c r="X367" s="272">
        <v>5000</v>
      </c>
      <c r="Y367" s="272"/>
      <c r="Z367" s="342" t="s">
        <v>1257</v>
      </c>
      <c r="AA367" s="258" t="b">
        <f>COUNTIF($D$2:$D$3790,D367)&gt;1</f>
        <v>0</v>
      </c>
      <c r="AB367" s="273" t="s">
        <v>12885</v>
      </c>
      <c r="AC367" s="297"/>
      <c r="AD367" s="511" t="s">
        <v>1271</v>
      </c>
      <c r="AE367" s="303" t="s">
        <v>12886</v>
      </c>
      <c r="AF367" s="267" t="str">
        <f t="shared" ca="1" si="28"/>
        <v>31años2meses</v>
      </c>
      <c r="AG367" s="276" t="s">
        <v>12887</v>
      </c>
      <c r="AH367" s="273" t="s">
        <v>12888</v>
      </c>
    </row>
    <row r="368" spans="2:36" ht="17.100000000000001" customHeight="1">
      <c r="B368" s="258" t="str">
        <f t="shared" si="29"/>
        <v>P48790879</v>
      </c>
      <c r="C368" s="282">
        <v>1</v>
      </c>
      <c r="D368" s="486" t="s">
        <v>16120</v>
      </c>
      <c r="E368" s="472" t="s">
        <v>16121</v>
      </c>
      <c r="F368" s="473">
        <v>35298</v>
      </c>
      <c r="G368" s="474" t="s">
        <v>1251</v>
      </c>
      <c r="H368" s="475" t="s">
        <v>137</v>
      </c>
      <c r="I368" s="475" t="s">
        <v>1252</v>
      </c>
      <c r="J368" s="475" t="s">
        <v>1276</v>
      </c>
      <c r="K368" s="476" t="s">
        <v>12562</v>
      </c>
      <c r="L368" s="473">
        <v>46183</v>
      </c>
      <c r="M368" s="484">
        <v>46219</v>
      </c>
      <c r="N368" s="475" t="s">
        <v>128</v>
      </c>
      <c r="O368" s="476" t="s">
        <v>16122</v>
      </c>
      <c r="P368" s="478" t="s">
        <v>138</v>
      </c>
      <c r="Q368" s="258"/>
      <c r="R368" s="268" t="s">
        <v>157</v>
      </c>
      <c r="S368" s="265"/>
      <c r="T368" s="271">
        <v>0</v>
      </c>
      <c r="U368" s="269" t="s">
        <v>1256</v>
      </c>
      <c r="V368" s="270">
        <v>1</v>
      </c>
      <c r="W368" s="524" t="s">
        <v>118</v>
      </c>
      <c r="X368" s="272"/>
      <c r="Y368" s="272"/>
      <c r="Z368" s="525" t="s">
        <v>1257</v>
      </c>
      <c r="AA368" s="258" t="b">
        <f>COUNTIF($D$2:$D$3790,D368)&gt;1</f>
        <v>0</v>
      </c>
      <c r="AB368" s="273" t="s">
        <v>16123</v>
      </c>
      <c r="AC368" s="297"/>
      <c r="AD368" s="511" t="s">
        <v>1259</v>
      </c>
      <c r="AE368" s="275" t="s">
        <v>16124</v>
      </c>
      <c r="AF368" s="267" t="str">
        <f t="shared" ca="1" si="28"/>
        <v>30años0meses</v>
      </c>
      <c r="AG368" s="276" t="s">
        <v>16125</v>
      </c>
      <c r="AH368" s="273" t="s">
        <v>16126</v>
      </c>
    </row>
    <row r="369" spans="2:36" ht="17.100000000000001" customHeight="1">
      <c r="B369" s="258" t="str">
        <f t="shared" si="29"/>
        <v>O60396596</v>
      </c>
      <c r="C369" s="257" t="s">
        <v>117</v>
      </c>
      <c r="D369" s="294" t="s">
        <v>18515</v>
      </c>
      <c r="E369" s="472" t="s">
        <v>18516</v>
      </c>
      <c r="F369" s="473">
        <v>37978</v>
      </c>
      <c r="G369" s="474" t="s">
        <v>1251</v>
      </c>
      <c r="H369" s="475" t="s">
        <v>113</v>
      </c>
      <c r="I369" s="475" t="s">
        <v>1339</v>
      </c>
      <c r="J369" s="475" t="s">
        <v>1276</v>
      </c>
      <c r="K369" s="476" t="s">
        <v>12562</v>
      </c>
      <c r="L369" s="477">
        <v>46189</v>
      </c>
      <c r="M369" s="477">
        <v>46219</v>
      </c>
      <c r="N369" s="622" t="s">
        <v>122</v>
      </c>
      <c r="O369" s="282"/>
      <c r="P369" s="266"/>
      <c r="Q369" s="258"/>
      <c r="R369" s="268" t="s">
        <v>157</v>
      </c>
      <c r="S369" s="265"/>
      <c r="T369" s="271">
        <v>0</v>
      </c>
      <c r="U369" s="269" t="s">
        <v>1256</v>
      </c>
      <c r="V369" s="270">
        <v>1</v>
      </c>
      <c r="W369" s="271" t="s">
        <v>118</v>
      </c>
      <c r="X369" s="272"/>
      <c r="Y369" s="272"/>
      <c r="Z369" s="342" t="s">
        <v>1257</v>
      </c>
      <c r="AA369" s="258" t="b">
        <v>0</v>
      </c>
      <c r="AB369" s="273" t="s">
        <v>18896</v>
      </c>
      <c r="AC369" s="297"/>
      <c r="AD369" s="511" t="s">
        <v>1259</v>
      </c>
      <c r="AE369" s="275" t="s">
        <v>19469</v>
      </c>
      <c r="AF369" s="267" t="str">
        <f t="shared" ca="1" si="28"/>
        <v>22años7meses</v>
      </c>
      <c r="AG369" s="276" t="s">
        <v>18541</v>
      </c>
      <c r="AH369" s="273" t="s">
        <v>18542</v>
      </c>
    </row>
    <row r="370" spans="2:36" ht="17.100000000000001" customHeight="1">
      <c r="B370" s="258" t="str">
        <f t="shared" si="29"/>
        <v>P60605290</v>
      </c>
      <c r="C370" s="257" t="s">
        <v>117</v>
      </c>
      <c r="D370" s="294" t="s">
        <v>18754</v>
      </c>
      <c r="E370" s="472" t="s">
        <v>18755</v>
      </c>
      <c r="F370" s="473">
        <v>38400</v>
      </c>
      <c r="G370" s="474" t="s">
        <v>1251</v>
      </c>
      <c r="H370" s="475" t="s">
        <v>137</v>
      </c>
      <c r="I370" s="475" t="s">
        <v>1252</v>
      </c>
      <c r="J370" s="475" t="s">
        <v>1276</v>
      </c>
      <c r="K370" s="476" t="s">
        <v>12562</v>
      </c>
      <c r="L370" s="473">
        <v>46183</v>
      </c>
      <c r="M370" s="484">
        <v>46219</v>
      </c>
      <c r="N370" s="622" t="s">
        <v>122</v>
      </c>
      <c r="O370" s="282"/>
      <c r="P370" s="266"/>
      <c r="Q370" s="258"/>
      <c r="R370" s="268" t="s">
        <v>157</v>
      </c>
      <c r="S370" s="265"/>
      <c r="T370" s="271">
        <v>0</v>
      </c>
      <c r="U370" s="269" t="s">
        <v>1256</v>
      </c>
      <c r="V370" s="270">
        <v>1</v>
      </c>
      <c r="W370" s="271" t="s">
        <v>118</v>
      </c>
      <c r="X370" s="272"/>
      <c r="Y370" s="272"/>
      <c r="Z370" s="342" t="s">
        <v>1257</v>
      </c>
      <c r="AA370" s="258" t="b">
        <v>0</v>
      </c>
      <c r="AB370" s="273" t="s">
        <v>18934</v>
      </c>
      <c r="AC370" s="297"/>
      <c r="AD370" s="511" t="s">
        <v>1259</v>
      </c>
      <c r="AE370" s="275" t="s">
        <v>18769</v>
      </c>
      <c r="AF370" s="267" t="str">
        <f t="shared" ca="1" si="28"/>
        <v>21años6meses</v>
      </c>
      <c r="AG370" s="276" t="s">
        <v>18763</v>
      </c>
      <c r="AH370" s="273" t="s">
        <v>18764</v>
      </c>
    </row>
    <row r="371" spans="2:36" ht="17.100000000000001" customHeight="1">
      <c r="B371" s="258" t="str">
        <f t="shared" si="29"/>
        <v>P60633736</v>
      </c>
      <c r="C371" s="257" t="s">
        <v>117</v>
      </c>
      <c r="D371" s="486" t="s">
        <v>14391</v>
      </c>
      <c r="E371" s="472" t="s">
        <v>14392</v>
      </c>
      <c r="F371" s="473">
        <v>37523</v>
      </c>
      <c r="G371" s="472" t="s">
        <v>1251</v>
      </c>
      <c r="H371" s="479" t="s">
        <v>137</v>
      </c>
      <c r="I371" s="475" t="s">
        <v>1252</v>
      </c>
      <c r="J371" s="475" t="s">
        <v>1276</v>
      </c>
      <c r="K371" s="476" t="s">
        <v>12562</v>
      </c>
      <c r="L371" s="473">
        <v>46183</v>
      </c>
      <c r="M371" s="484">
        <v>46219</v>
      </c>
      <c r="N371" s="622" t="s">
        <v>128</v>
      </c>
      <c r="O371" s="476" t="s">
        <v>14393</v>
      </c>
      <c r="P371" s="478" t="s">
        <v>138</v>
      </c>
      <c r="Q371" s="273"/>
      <c r="R371" s="268" t="s">
        <v>157</v>
      </c>
      <c r="S371" s="265"/>
      <c r="T371" s="265">
        <v>0</v>
      </c>
      <c r="U371" s="269" t="s">
        <v>1256</v>
      </c>
      <c r="V371" s="270">
        <v>1</v>
      </c>
      <c r="W371" s="271" t="s">
        <v>118</v>
      </c>
      <c r="X371" s="272"/>
      <c r="Y371" s="272"/>
      <c r="Z371" s="342" t="s">
        <v>1257</v>
      </c>
      <c r="AA371" s="258" t="b">
        <f>COUNTIF($D$2:$D$3790,D371)&gt;1</f>
        <v>0</v>
      </c>
      <c r="AB371" s="273" t="s">
        <v>14394</v>
      </c>
      <c r="AC371" s="297"/>
      <c r="AD371" s="511" t="s">
        <v>1259</v>
      </c>
      <c r="AE371" s="275" t="s">
        <v>14395</v>
      </c>
      <c r="AF371" s="267" t="str">
        <f t="shared" ca="1" si="28"/>
        <v>23años10meses</v>
      </c>
      <c r="AG371" s="276" t="s">
        <v>14396</v>
      </c>
      <c r="AH371" s="273" t="s">
        <v>14397</v>
      </c>
    </row>
    <row r="372" spans="2:36" ht="17.100000000000001" customHeight="1">
      <c r="B372" s="258" t="str">
        <f t="shared" si="29"/>
        <v>P60889395</v>
      </c>
      <c r="C372" s="257" t="s">
        <v>117</v>
      </c>
      <c r="D372" s="294" t="s">
        <v>18710</v>
      </c>
      <c r="E372" s="472" t="s">
        <v>18711</v>
      </c>
      <c r="F372" s="473">
        <v>38996</v>
      </c>
      <c r="G372" s="474" t="s">
        <v>1251</v>
      </c>
      <c r="H372" s="475" t="s">
        <v>137</v>
      </c>
      <c r="I372" s="475" t="s">
        <v>1252</v>
      </c>
      <c r="J372" s="475" t="s">
        <v>1253</v>
      </c>
      <c r="K372" s="476" t="s">
        <v>8700</v>
      </c>
      <c r="L372" s="477">
        <v>46118</v>
      </c>
      <c r="M372" s="477" t="s">
        <v>1269</v>
      </c>
      <c r="N372" s="622" t="s">
        <v>114</v>
      </c>
      <c r="O372" s="476" t="s">
        <v>19636</v>
      </c>
      <c r="P372" s="478" t="s">
        <v>138</v>
      </c>
      <c r="Q372" s="258"/>
      <c r="R372" s="268" t="s">
        <v>157</v>
      </c>
      <c r="S372" s="265"/>
      <c r="T372" s="271">
        <v>0</v>
      </c>
      <c r="U372" s="269" t="s">
        <v>1256</v>
      </c>
      <c r="V372" s="270">
        <v>1</v>
      </c>
      <c r="W372" s="271" t="s">
        <v>118</v>
      </c>
      <c r="X372" s="272"/>
      <c r="Y372" s="272"/>
      <c r="Z372" s="342" t="s">
        <v>1257</v>
      </c>
      <c r="AA372" s="258" t="b">
        <v>0</v>
      </c>
      <c r="AB372" s="273" t="s">
        <v>18926</v>
      </c>
      <c r="AC372" s="297"/>
      <c r="AD372" s="511" t="s">
        <v>1259</v>
      </c>
      <c r="AE372" s="275" t="s">
        <v>18713</v>
      </c>
      <c r="AF372" s="267" t="str">
        <f t="shared" ca="1" si="28"/>
        <v>19años10meses</v>
      </c>
      <c r="AG372" s="276">
        <v>947936868</v>
      </c>
      <c r="AH372" s="273" t="s">
        <v>18712</v>
      </c>
    </row>
    <row r="373" spans="2:36" ht="17.100000000000001" customHeight="1">
      <c r="B373" s="258" t="str">
        <f t="shared" si="29"/>
        <v>O61047357</v>
      </c>
      <c r="C373" s="257" t="s">
        <v>117</v>
      </c>
      <c r="D373" s="294" t="s">
        <v>18790</v>
      </c>
      <c r="E373" s="472" t="s">
        <v>18791</v>
      </c>
      <c r="F373" s="473">
        <v>37587</v>
      </c>
      <c r="G373" s="474" t="s">
        <v>1251</v>
      </c>
      <c r="H373" s="475" t="s">
        <v>113</v>
      </c>
      <c r="I373" s="475" t="s">
        <v>1339</v>
      </c>
      <c r="J373" s="475" t="s">
        <v>1276</v>
      </c>
      <c r="K373" s="476" t="s">
        <v>8700</v>
      </c>
      <c r="L373" s="477">
        <v>46127</v>
      </c>
      <c r="M373" s="477" t="s">
        <v>1269</v>
      </c>
      <c r="N373" s="475" t="s">
        <v>128</v>
      </c>
      <c r="O373" s="476" t="s">
        <v>18797</v>
      </c>
      <c r="P373" s="478" t="s">
        <v>138</v>
      </c>
      <c r="Q373" s="258"/>
      <c r="R373" s="268" t="s">
        <v>157</v>
      </c>
      <c r="S373" s="265"/>
      <c r="T373" s="271">
        <v>0</v>
      </c>
      <c r="U373" s="269" t="s">
        <v>1256</v>
      </c>
      <c r="V373" s="270">
        <v>1</v>
      </c>
      <c r="W373" s="271" t="s">
        <v>118</v>
      </c>
      <c r="X373" s="272"/>
      <c r="Y373" s="272"/>
      <c r="Z373" s="342" t="s">
        <v>1257</v>
      </c>
      <c r="AA373" s="258" t="b">
        <v>0</v>
      </c>
      <c r="AB373" s="273" t="s">
        <v>18938</v>
      </c>
      <c r="AC373" s="297"/>
      <c r="AD373" s="511" t="s">
        <v>1259</v>
      </c>
      <c r="AE373" s="275" t="s">
        <v>18800</v>
      </c>
      <c r="AF373" s="267" t="str">
        <f t="shared" ca="1" si="28"/>
        <v>23años8meses</v>
      </c>
      <c r="AG373" s="276" t="s">
        <v>18798</v>
      </c>
      <c r="AH373" s="273" t="s">
        <v>18799</v>
      </c>
    </row>
    <row r="374" spans="2:36" ht="17.100000000000001" customHeight="1">
      <c r="B374" s="258" t="str">
        <f t="shared" si="29"/>
        <v>P62956508</v>
      </c>
      <c r="C374" s="257" t="s">
        <v>117</v>
      </c>
      <c r="D374" s="294" t="s">
        <v>18232</v>
      </c>
      <c r="E374" s="258" t="s">
        <v>18233</v>
      </c>
      <c r="F374" s="259">
        <v>39098</v>
      </c>
      <c r="G374" s="283" t="s">
        <v>1251</v>
      </c>
      <c r="H374" s="261" t="s">
        <v>137</v>
      </c>
      <c r="I374" s="261" t="s">
        <v>12610</v>
      </c>
      <c r="J374" s="261" t="s">
        <v>1253</v>
      </c>
      <c r="K374" s="282" t="s">
        <v>8700</v>
      </c>
      <c r="L374" s="264">
        <v>46153</v>
      </c>
      <c r="M374" s="264">
        <v>46179</v>
      </c>
      <c r="N374" s="551" t="s">
        <v>122</v>
      </c>
      <c r="O374" s="282"/>
      <c r="P374" s="266"/>
      <c r="Q374" s="258"/>
      <c r="R374" s="268" t="s">
        <v>157</v>
      </c>
      <c r="S374" s="265"/>
      <c r="T374" s="271">
        <v>0</v>
      </c>
      <c r="U374" s="269" t="s">
        <v>1256</v>
      </c>
      <c r="V374" s="270">
        <v>1</v>
      </c>
      <c r="W374" s="271" t="s">
        <v>118</v>
      </c>
      <c r="X374" s="272"/>
      <c r="Y374" s="272"/>
      <c r="Z374" s="342" t="s">
        <v>1257</v>
      </c>
      <c r="AA374" s="258" t="b">
        <v>0</v>
      </c>
      <c r="AB374" s="273" t="s">
        <v>18849</v>
      </c>
      <c r="AC374" s="297"/>
      <c r="AD374" s="504"/>
      <c r="AE374" s="275"/>
      <c r="AF374" s="267" t="str">
        <f t="shared" ca="1" si="28"/>
        <v>19años7meses</v>
      </c>
      <c r="AG374" s="276" t="s">
        <v>18234</v>
      </c>
      <c r="AH374" s="273" t="s">
        <v>18235</v>
      </c>
      <c r="AJ374" s="258"/>
    </row>
    <row r="375" spans="2:36" ht="17.100000000000001" customHeight="1">
      <c r="B375" s="258" t="str">
        <f t="shared" si="29"/>
        <v>R70029185</v>
      </c>
      <c r="C375" s="257" t="s">
        <v>117</v>
      </c>
      <c r="D375" s="500" t="s">
        <v>13846</v>
      </c>
      <c r="E375" s="472" t="s">
        <v>13847</v>
      </c>
      <c r="F375" s="302">
        <v>34873</v>
      </c>
      <c r="G375" s="283" t="s">
        <v>3610</v>
      </c>
      <c r="H375" s="261" t="s">
        <v>4426</v>
      </c>
      <c r="I375" s="261" t="s">
        <v>5906</v>
      </c>
      <c r="J375" s="261" t="s">
        <v>1276</v>
      </c>
      <c r="K375" s="282" t="s">
        <v>8700</v>
      </c>
      <c r="L375" s="264">
        <v>45876</v>
      </c>
      <c r="M375" s="287" t="s">
        <v>1269</v>
      </c>
      <c r="N375" s="551" t="s">
        <v>128</v>
      </c>
      <c r="O375" s="305" t="s">
        <v>13848</v>
      </c>
      <c r="P375" s="266" t="s">
        <v>138</v>
      </c>
      <c r="Q375" s="273"/>
      <c r="R375" s="268" t="s">
        <v>117</v>
      </c>
      <c r="S375" s="265"/>
      <c r="T375" s="506">
        <v>0</v>
      </c>
      <c r="U375" s="269" t="s">
        <v>1256</v>
      </c>
      <c r="V375" s="270">
        <v>0</v>
      </c>
      <c r="W375" s="271" t="s">
        <v>118</v>
      </c>
      <c r="X375" s="272">
        <v>5500</v>
      </c>
      <c r="Y375" s="272"/>
      <c r="Z375" s="342" t="s">
        <v>1257</v>
      </c>
      <c r="AA375" s="258" t="b">
        <f t="shared" ref="AA375:AA384" si="30">COUNTIF($D$2:$D$3790,D375)&gt;1</f>
        <v>0</v>
      </c>
      <c r="AB375" s="273" t="s">
        <v>13849</v>
      </c>
      <c r="AC375" s="297"/>
      <c r="AD375" s="511" t="s">
        <v>1259</v>
      </c>
      <c r="AE375" s="275" t="s">
        <v>13850</v>
      </c>
      <c r="AF375" s="267" t="str">
        <f t="shared" ca="1" si="28"/>
        <v>31años1meses</v>
      </c>
      <c r="AG375" s="276">
        <v>920284094</v>
      </c>
      <c r="AH375" s="273" t="s">
        <v>13851</v>
      </c>
      <c r="AJ375" s="258"/>
    </row>
    <row r="376" spans="2:36" ht="17.100000000000001" customHeight="1">
      <c r="B376" s="258" t="str">
        <f t="shared" si="29"/>
        <v>O70034790</v>
      </c>
      <c r="C376" s="257" t="s">
        <v>117</v>
      </c>
      <c r="D376" s="486" t="s">
        <v>9234</v>
      </c>
      <c r="E376" s="472" t="s">
        <v>9235</v>
      </c>
      <c r="F376" s="473">
        <v>34011</v>
      </c>
      <c r="G376" s="474" t="s">
        <v>1251</v>
      </c>
      <c r="H376" s="475" t="s">
        <v>125</v>
      </c>
      <c r="I376" s="475" t="s">
        <v>13485</v>
      </c>
      <c r="J376" s="475" t="s">
        <v>1276</v>
      </c>
      <c r="K376" s="476" t="s">
        <v>8566</v>
      </c>
      <c r="L376" s="477">
        <v>46104</v>
      </c>
      <c r="M376" s="488" t="s">
        <v>1269</v>
      </c>
      <c r="N376" s="622" t="s">
        <v>128</v>
      </c>
      <c r="O376" s="475" t="s">
        <v>9236</v>
      </c>
      <c r="P376" s="478" t="s">
        <v>138</v>
      </c>
      <c r="Q376" s="273"/>
      <c r="R376" s="284" t="s">
        <v>157</v>
      </c>
      <c r="S376" s="265"/>
      <c r="T376" s="265">
        <v>0</v>
      </c>
      <c r="U376" s="269" t="s">
        <v>1256</v>
      </c>
      <c r="V376" s="270">
        <v>1</v>
      </c>
      <c r="W376" s="271" t="s">
        <v>118</v>
      </c>
      <c r="X376" s="272"/>
      <c r="Y376" s="272"/>
      <c r="Z376" s="274" t="s">
        <v>1257</v>
      </c>
      <c r="AA376" s="258" t="b">
        <f t="shared" si="30"/>
        <v>0</v>
      </c>
      <c r="AB376" s="273" t="s">
        <v>9237</v>
      </c>
      <c r="AC376" s="297"/>
      <c r="AD376" s="511" t="s">
        <v>1259</v>
      </c>
      <c r="AE376" s="275" t="s">
        <v>18609</v>
      </c>
      <c r="AF376" s="267" t="str">
        <f t="shared" ca="1" si="28"/>
        <v>33años6meses</v>
      </c>
      <c r="AG376" s="276">
        <v>971659835</v>
      </c>
      <c r="AH376" s="273" t="s">
        <v>9238</v>
      </c>
    </row>
    <row r="377" spans="2:36" ht="17.100000000000001" customHeight="1">
      <c r="B377" s="258" t="str">
        <f t="shared" si="29"/>
        <v>O70062560</v>
      </c>
      <c r="C377" s="257" t="s">
        <v>117</v>
      </c>
      <c r="D377" s="486" t="s">
        <v>7462</v>
      </c>
      <c r="E377" s="258" t="s">
        <v>17398</v>
      </c>
      <c r="F377" s="259">
        <v>35569</v>
      </c>
      <c r="G377" s="283" t="s">
        <v>8311</v>
      </c>
      <c r="H377" s="261" t="s">
        <v>113</v>
      </c>
      <c r="I377" s="263" t="s">
        <v>1339</v>
      </c>
      <c r="J377" s="261" t="s">
        <v>1276</v>
      </c>
      <c r="K377" s="282" t="s">
        <v>8566</v>
      </c>
      <c r="L377" s="264">
        <v>46058</v>
      </c>
      <c r="M377" s="264">
        <v>46206</v>
      </c>
      <c r="N377" s="591" t="s">
        <v>128</v>
      </c>
      <c r="O377" s="282" t="s">
        <v>17403</v>
      </c>
      <c r="P377" s="266" t="s">
        <v>138</v>
      </c>
      <c r="Q377" s="273"/>
      <c r="R377" s="284" t="s">
        <v>157</v>
      </c>
      <c r="S377" s="265"/>
      <c r="T377" s="265">
        <v>0</v>
      </c>
      <c r="U377" s="269" t="s">
        <v>1256</v>
      </c>
      <c r="V377" s="270">
        <v>1</v>
      </c>
      <c r="W377" s="271" t="s">
        <v>118</v>
      </c>
      <c r="X377" s="272"/>
      <c r="Y377" s="273"/>
      <c r="Z377" s="274" t="s">
        <v>1257</v>
      </c>
      <c r="AA377" s="258" t="b">
        <f t="shared" si="30"/>
        <v>0</v>
      </c>
      <c r="AB377" s="273" t="s">
        <v>7463</v>
      </c>
      <c r="AC377" s="297"/>
      <c r="AD377" s="511" t="s">
        <v>1259</v>
      </c>
      <c r="AE377" s="275" t="s">
        <v>7464</v>
      </c>
      <c r="AF377" s="267" t="str">
        <f t="shared" ca="1" si="28"/>
        <v>29años3meses</v>
      </c>
      <c r="AG377" s="276" t="s">
        <v>17392</v>
      </c>
      <c r="AH377" s="273" t="s">
        <v>7465</v>
      </c>
    </row>
    <row r="378" spans="2:36" ht="17.100000000000001" customHeight="1">
      <c r="B378" s="258" t="str">
        <f t="shared" si="29"/>
        <v>O70145466</v>
      </c>
      <c r="C378" s="257" t="s">
        <v>117</v>
      </c>
      <c r="D378" s="486" t="s">
        <v>15329</v>
      </c>
      <c r="E378" s="472" t="s">
        <v>15330</v>
      </c>
      <c r="F378" s="473">
        <v>34480</v>
      </c>
      <c r="G378" s="474" t="s">
        <v>1251</v>
      </c>
      <c r="H378" s="475" t="s">
        <v>125</v>
      </c>
      <c r="I378" s="479" t="s">
        <v>5933</v>
      </c>
      <c r="J378" s="475" t="s">
        <v>1276</v>
      </c>
      <c r="K378" s="476" t="s">
        <v>12562</v>
      </c>
      <c r="L378" s="477">
        <v>46189</v>
      </c>
      <c r="M378" s="477">
        <v>46219</v>
      </c>
      <c r="N378" s="595" t="s">
        <v>128</v>
      </c>
      <c r="O378" s="476" t="s">
        <v>15331</v>
      </c>
      <c r="P378" s="478" t="s">
        <v>138</v>
      </c>
      <c r="Q378" s="273"/>
      <c r="R378" s="284" t="s">
        <v>157</v>
      </c>
      <c r="S378" s="265"/>
      <c r="T378" s="265">
        <v>0</v>
      </c>
      <c r="U378" s="269" t="s">
        <v>1256</v>
      </c>
      <c r="V378" s="270">
        <v>1</v>
      </c>
      <c r="W378" s="271" t="s">
        <v>118</v>
      </c>
      <c r="X378" s="272"/>
      <c r="Y378" s="273"/>
      <c r="Z378" s="274" t="s">
        <v>1257</v>
      </c>
      <c r="AA378" s="258" t="b">
        <f t="shared" si="30"/>
        <v>0</v>
      </c>
      <c r="AB378" s="258" t="s">
        <v>15332</v>
      </c>
      <c r="AC378" s="297"/>
      <c r="AD378" s="400" t="s">
        <v>1878</v>
      </c>
      <c r="AE378" s="275" t="s">
        <v>15333</v>
      </c>
      <c r="AF378" s="267" t="str">
        <f t="shared" ca="1" si="28"/>
        <v>32años2meses</v>
      </c>
      <c r="AG378" s="276" t="s">
        <v>15334</v>
      </c>
      <c r="AH378" s="273" t="s">
        <v>15335</v>
      </c>
    </row>
    <row r="379" spans="2:36" ht="17.100000000000001" customHeight="1">
      <c r="B379" s="258" t="str">
        <f t="shared" si="29"/>
        <v>E70176677</v>
      </c>
      <c r="C379" s="257" t="s">
        <v>117</v>
      </c>
      <c r="D379" s="486" t="s">
        <v>15742</v>
      </c>
      <c r="E379" s="520" t="s">
        <v>17862</v>
      </c>
      <c r="F379" s="473">
        <v>34710</v>
      </c>
      <c r="G379" s="474" t="s">
        <v>3610</v>
      </c>
      <c r="H379" s="475" t="s">
        <v>1107</v>
      </c>
      <c r="I379" s="475" t="s">
        <v>15743</v>
      </c>
      <c r="J379" s="475" t="s">
        <v>1276</v>
      </c>
      <c r="K379" s="476" t="s">
        <v>8566</v>
      </c>
      <c r="L379" s="477">
        <v>45976</v>
      </c>
      <c r="M379" s="477" t="s">
        <v>1269</v>
      </c>
      <c r="N379" s="622" t="s">
        <v>128</v>
      </c>
      <c r="O379" s="476" t="s">
        <v>15744</v>
      </c>
      <c r="P379" s="478" t="s">
        <v>138</v>
      </c>
      <c r="Q379" s="258"/>
      <c r="R379" s="471" t="s">
        <v>117</v>
      </c>
      <c r="S379" s="265"/>
      <c r="T379" s="271">
        <v>0</v>
      </c>
      <c r="U379" s="269" t="s">
        <v>1256</v>
      </c>
      <c r="V379" s="270">
        <v>0</v>
      </c>
      <c r="W379" s="271" t="s">
        <v>118</v>
      </c>
      <c r="X379" s="272">
        <v>4000</v>
      </c>
      <c r="Y379" s="272">
        <v>571.65</v>
      </c>
      <c r="Z379" s="342" t="s">
        <v>1257</v>
      </c>
      <c r="AA379" s="258" t="b">
        <f t="shared" si="30"/>
        <v>0</v>
      </c>
      <c r="AB379" s="273" t="s">
        <v>15745</v>
      </c>
      <c r="AC379" s="297"/>
      <c r="AD379" s="400" t="s">
        <v>1878</v>
      </c>
      <c r="AE379" s="275" t="s">
        <v>15746</v>
      </c>
      <c r="AF379" s="267" t="str">
        <f t="shared" ca="1" si="28"/>
        <v>31años7meses</v>
      </c>
      <c r="AG379" s="276">
        <v>922634876</v>
      </c>
      <c r="AH379" s="273" t="s">
        <v>15747</v>
      </c>
      <c r="AJ379" s="258"/>
    </row>
    <row r="380" spans="2:36" ht="17.100000000000001" customHeight="1">
      <c r="B380" s="258" t="str">
        <f t="shared" si="29"/>
        <v>O70408277</v>
      </c>
      <c r="C380" s="257" t="s">
        <v>117</v>
      </c>
      <c r="D380" s="486" t="s">
        <v>15092</v>
      </c>
      <c r="E380" s="472" t="s">
        <v>15093</v>
      </c>
      <c r="F380" s="473">
        <v>34805</v>
      </c>
      <c r="G380" s="474" t="s">
        <v>1251</v>
      </c>
      <c r="H380" s="475" t="s">
        <v>113</v>
      </c>
      <c r="I380" s="479" t="s">
        <v>1339</v>
      </c>
      <c r="J380" s="475" t="s">
        <v>7578</v>
      </c>
      <c r="K380" s="476" t="s">
        <v>8566</v>
      </c>
      <c r="L380" s="477">
        <v>46042</v>
      </c>
      <c r="M380" s="484" t="s">
        <v>1269</v>
      </c>
      <c r="N380" s="595" t="s">
        <v>128</v>
      </c>
      <c r="O380" s="476" t="s">
        <v>15094</v>
      </c>
      <c r="P380" s="478" t="s">
        <v>138</v>
      </c>
      <c r="Q380" s="273"/>
      <c r="R380" s="521" t="s">
        <v>117</v>
      </c>
      <c r="S380" s="265"/>
      <c r="T380" s="516">
        <v>0</v>
      </c>
      <c r="U380" s="269" t="s">
        <v>1256</v>
      </c>
      <c r="V380" s="270">
        <v>1</v>
      </c>
      <c r="W380" s="271" t="s">
        <v>118</v>
      </c>
      <c r="X380" s="273"/>
      <c r="Y380" s="258"/>
      <c r="Z380" s="274" t="s">
        <v>1257</v>
      </c>
      <c r="AA380" s="258" t="b">
        <f t="shared" si="30"/>
        <v>0</v>
      </c>
      <c r="AB380" s="258" t="s">
        <v>15095</v>
      </c>
      <c r="AC380" s="297"/>
      <c r="AD380" s="511" t="s">
        <v>1259</v>
      </c>
      <c r="AE380" s="275" t="s">
        <v>15096</v>
      </c>
      <c r="AF380" s="267" t="str">
        <f t="shared" ca="1" si="28"/>
        <v>31años4meses</v>
      </c>
      <c r="AG380" s="276">
        <v>932975423</v>
      </c>
      <c r="AH380" s="273" t="s">
        <v>15097</v>
      </c>
    </row>
    <row r="381" spans="2:36" ht="17.100000000000001" customHeight="1">
      <c r="B381" s="258" t="str">
        <f t="shared" si="29"/>
        <v>O70411778</v>
      </c>
      <c r="C381" s="257" t="s">
        <v>117</v>
      </c>
      <c r="D381" s="486" t="s">
        <v>12583</v>
      </c>
      <c r="E381" s="258" t="s">
        <v>12584</v>
      </c>
      <c r="F381" s="259">
        <v>35876</v>
      </c>
      <c r="G381" s="283" t="s">
        <v>1251</v>
      </c>
      <c r="H381" s="261" t="s">
        <v>113</v>
      </c>
      <c r="I381" s="261" t="s">
        <v>9123</v>
      </c>
      <c r="J381" s="261" t="s">
        <v>1276</v>
      </c>
      <c r="K381" s="282" t="s">
        <v>12562</v>
      </c>
      <c r="L381" s="259">
        <v>46183</v>
      </c>
      <c r="M381" s="669" t="s">
        <v>19477</v>
      </c>
      <c r="N381" s="591" t="s">
        <v>128</v>
      </c>
      <c r="O381" s="261" t="s">
        <v>12585</v>
      </c>
      <c r="P381" s="266" t="s">
        <v>138</v>
      </c>
      <c r="Q381" s="273"/>
      <c r="R381" s="284" t="s">
        <v>157</v>
      </c>
      <c r="S381" s="265"/>
      <c r="T381" s="265">
        <v>0</v>
      </c>
      <c r="U381" s="269" t="s">
        <v>1256</v>
      </c>
      <c r="V381" s="270">
        <v>1</v>
      </c>
      <c r="W381" s="271" t="s">
        <v>118</v>
      </c>
      <c r="X381" s="272"/>
      <c r="Y381" s="272"/>
      <c r="Z381" s="274" t="s">
        <v>1257</v>
      </c>
      <c r="AA381" s="258" t="b">
        <f t="shared" si="30"/>
        <v>0</v>
      </c>
      <c r="AB381" s="273" t="s">
        <v>5101</v>
      </c>
      <c r="AC381" s="297"/>
      <c r="AD381" s="511" t="s">
        <v>1259</v>
      </c>
      <c r="AE381" s="263" t="s">
        <v>12586</v>
      </c>
      <c r="AF381" s="267" t="str">
        <f t="shared" ca="1" si="28"/>
        <v>28años4meses</v>
      </c>
      <c r="AG381" s="276">
        <v>934567895</v>
      </c>
      <c r="AH381" s="273" t="s">
        <v>12587</v>
      </c>
    </row>
    <row r="382" spans="2:36" ht="17.100000000000001" customHeight="1">
      <c r="B382" s="258" t="str">
        <f t="shared" si="29"/>
        <v>O70411780</v>
      </c>
      <c r="C382" s="257" t="s">
        <v>117</v>
      </c>
      <c r="D382" s="486" t="s">
        <v>16294</v>
      </c>
      <c r="E382" s="472" t="s">
        <v>16295</v>
      </c>
      <c r="F382" s="473">
        <v>34456</v>
      </c>
      <c r="G382" s="474" t="s">
        <v>1251</v>
      </c>
      <c r="H382" s="475" t="s">
        <v>113</v>
      </c>
      <c r="I382" s="475" t="s">
        <v>9123</v>
      </c>
      <c r="J382" s="475" t="s">
        <v>1276</v>
      </c>
      <c r="K382" s="476" t="s">
        <v>12562</v>
      </c>
      <c r="L382" s="473">
        <v>46189</v>
      </c>
      <c r="M382" s="488">
        <v>46219</v>
      </c>
      <c r="N382" s="622" t="s">
        <v>128</v>
      </c>
      <c r="O382" s="475" t="s">
        <v>16296</v>
      </c>
      <c r="P382" s="478" t="s">
        <v>138</v>
      </c>
      <c r="Q382" s="273"/>
      <c r="R382" s="284" t="s">
        <v>157</v>
      </c>
      <c r="S382" s="265"/>
      <c r="T382" s="265">
        <v>0</v>
      </c>
      <c r="U382" s="269" t="s">
        <v>1256</v>
      </c>
      <c r="V382" s="270">
        <v>1</v>
      </c>
      <c r="W382" s="271" t="s">
        <v>118</v>
      </c>
      <c r="X382" s="272"/>
      <c r="Y382" s="272"/>
      <c r="Z382" s="274" t="s">
        <v>1257</v>
      </c>
      <c r="AA382" s="258" t="b">
        <f t="shared" si="30"/>
        <v>0</v>
      </c>
      <c r="AB382" s="273" t="s">
        <v>6991</v>
      </c>
      <c r="AC382" s="297"/>
      <c r="AD382" s="511" t="s">
        <v>1259</v>
      </c>
      <c r="AE382" s="275" t="s">
        <v>16297</v>
      </c>
      <c r="AF382" s="267" t="str">
        <f t="shared" ca="1" si="28"/>
        <v>32años3meses</v>
      </c>
      <c r="AG382" s="276">
        <v>938793775</v>
      </c>
      <c r="AH382" s="273" t="s">
        <v>16298</v>
      </c>
    </row>
    <row r="383" spans="2:36" ht="17.100000000000001" customHeight="1">
      <c r="B383" s="258" t="str">
        <f t="shared" ref="B383:B422" si="31">MID(H383,1,1)&amp;D383</f>
        <v>R70557250</v>
      </c>
      <c r="C383" s="257" t="s">
        <v>117</v>
      </c>
      <c r="D383" s="486" t="s">
        <v>12901</v>
      </c>
      <c r="E383" s="472" t="s">
        <v>12902</v>
      </c>
      <c r="F383" s="302">
        <v>33912</v>
      </c>
      <c r="G383" s="283" t="s">
        <v>7450</v>
      </c>
      <c r="H383" s="261" t="s">
        <v>4426</v>
      </c>
      <c r="I383" s="261" t="s">
        <v>12804</v>
      </c>
      <c r="J383" s="261" t="s">
        <v>1276</v>
      </c>
      <c r="K383" s="305" t="s">
        <v>8566</v>
      </c>
      <c r="L383" s="264">
        <v>45782</v>
      </c>
      <c r="M383" s="348" t="s">
        <v>1269</v>
      </c>
      <c r="N383" s="591" t="s">
        <v>128</v>
      </c>
      <c r="O383" s="261" t="s">
        <v>12903</v>
      </c>
      <c r="P383" s="266" t="s">
        <v>138</v>
      </c>
      <c r="Q383" s="273"/>
      <c r="R383" s="284" t="s">
        <v>157</v>
      </c>
      <c r="S383" s="265"/>
      <c r="T383" s="265">
        <v>0</v>
      </c>
      <c r="U383" s="269" t="s">
        <v>157</v>
      </c>
      <c r="V383" s="270">
        <v>0</v>
      </c>
      <c r="W383" s="271" t="s">
        <v>118</v>
      </c>
      <c r="X383" s="272">
        <v>2800</v>
      </c>
      <c r="Y383" s="273"/>
      <c r="Z383" s="274" t="s">
        <v>1257</v>
      </c>
      <c r="AA383" s="258" t="b">
        <f t="shared" si="30"/>
        <v>0</v>
      </c>
      <c r="AB383" s="273" t="s">
        <v>12904</v>
      </c>
      <c r="AC383" s="297"/>
      <c r="AD383" s="511" t="s">
        <v>1259</v>
      </c>
      <c r="AE383" s="304" t="s">
        <v>12905</v>
      </c>
      <c r="AF383" s="267" t="str">
        <f t="shared" ca="1" si="28"/>
        <v>33años9meses</v>
      </c>
      <c r="AG383" s="276">
        <v>938141043</v>
      </c>
      <c r="AH383" s="273" t="s">
        <v>12906</v>
      </c>
    </row>
    <row r="384" spans="2:36" ht="17.100000000000001" customHeight="1">
      <c r="B384" s="258" t="str">
        <f t="shared" si="31"/>
        <v>R70557252</v>
      </c>
      <c r="C384" s="257" t="s">
        <v>117</v>
      </c>
      <c r="D384" s="486" t="s">
        <v>15868</v>
      </c>
      <c r="E384" s="472" t="s">
        <v>15869</v>
      </c>
      <c r="F384" s="259">
        <v>34263</v>
      </c>
      <c r="G384" s="283" t="s">
        <v>3610</v>
      </c>
      <c r="H384" s="261" t="s">
        <v>4426</v>
      </c>
      <c r="I384" s="261" t="s">
        <v>15870</v>
      </c>
      <c r="J384" s="261" t="s">
        <v>1276</v>
      </c>
      <c r="K384" s="282" t="s">
        <v>8700</v>
      </c>
      <c r="L384" s="264">
        <v>45985</v>
      </c>
      <c r="M384" s="264" t="s">
        <v>1269</v>
      </c>
      <c r="N384" s="261" t="s">
        <v>128</v>
      </c>
      <c r="O384" s="282" t="s">
        <v>17934</v>
      </c>
      <c r="P384" s="266" t="s">
        <v>138</v>
      </c>
      <c r="Q384" s="258"/>
      <c r="R384" s="268" t="s">
        <v>157</v>
      </c>
      <c r="S384" s="265"/>
      <c r="T384" s="271">
        <v>0</v>
      </c>
      <c r="U384" s="269" t="s">
        <v>1256</v>
      </c>
      <c r="V384" s="270">
        <v>1</v>
      </c>
      <c r="W384" s="524" t="s">
        <v>118</v>
      </c>
      <c r="X384" s="272">
        <v>6000</v>
      </c>
      <c r="Y384" s="272"/>
      <c r="Z384" s="525" t="s">
        <v>1257</v>
      </c>
      <c r="AA384" s="258" t="b">
        <f t="shared" si="30"/>
        <v>0</v>
      </c>
      <c r="AB384" s="273"/>
      <c r="AC384" s="297"/>
      <c r="AD384" s="511"/>
      <c r="AE384" s="275"/>
      <c r="AF384" s="267" t="str">
        <f t="shared" ca="1" si="28"/>
        <v>32años10meses</v>
      </c>
      <c r="AG384" s="276" t="s">
        <v>15871</v>
      </c>
      <c r="AH384" s="273" t="s">
        <v>15872</v>
      </c>
    </row>
    <row r="385" spans="2:36" ht="17.100000000000001" customHeight="1">
      <c r="B385" s="258" t="str">
        <f t="shared" si="31"/>
        <v>O70584489</v>
      </c>
      <c r="C385" s="282">
        <v>1</v>
      </c>
      <c r="D385" s="294" t="s">
        <v>19042</v>
      </c>
      <c r="E385" s="258" t="s">
        <v>19043</v>
      </c>
      <c r="F385" s="259">
        <v>34862</v>
      </c>
      <c r="G385" s="283" t="s">
        <v>1251</v>
      </c>
      <c r="H385" s="261" t="s">
        <v>113</v>
      </c>
      <c r="I385" s="261" t="s">
        <v>1967</v>
      </c>
      <c r="J385" s="261" t="s">
        <v>1276</v>
      </c>
      <c r="K385" s="282" t="s">
        <v>8700</v>
      </c>
      <c r="L385" s="264">
        <v>46146</v>
      </c>
      <c r="M385" s="264">
        <v>46185</v>
      </c>
      <c r="N385" s="261" t="s">
        <v>128</v>
      </c>
      <c r="O385" s="282" t="s">
        <v>19048</v>
      </c>
      <c r="P385" s="266" t="s">
        <v>138</v>
      </c>
      <c r="Q385" s="258"/>
      <c r="R385" s="268" t="s">
        <v>157</v>
      </c>
      <c r="S385" s="265"/>
      <c r="T385" s="271">
        <v>0</v>
      </c>
      <c r="U385" s="269" t="s">
        <v>1256</v>
      </c>
      <c r="V385" s="270">
        <v>1</v>
      </c>
      <c r="W385" s="271" t="s">
        <v>118</v>
      </c>
      <c r="X385" s="272"/>
      <c r="Y385" s="272"/>
      <c r="Z385" s="342" t="s">
        <v>1257</v>
      </c>
      <c r="AA385" s="258" t="b">
        <v>0</v>
      </c>
      <c r="AB385" s="273"/>
      <c r="AC385" s="297"/>
      <c r="AD385" s="511" t="s">
        <v>1878</v>
      </c>
      <c r="AE385" s="275">
        <v>8983477072978</v>
      </c>
      <c r="AF385" s="267" t="str">
        <f t="shared" ca="1" si="28"/>
        <v>31años2meses</v>
      </c>
      <c r="AG385" s="276" t="s">
        <v>19050</v>
      </c>
      <c r="AH385" s="273" t="s">
        <v>19051</v>
      </c>
    </row>
    <row r="386" spans="2:36" ht="17.100000000000001" customHeight="1">
      <c r="B386" s="258" t="str">
        <f t="shared" si="31"/>
        <v>O70663349</v>
      </c>
      <c r="C386" s="282">
        <v>1</v>
      </c>
      <c r="D386" s="294" t="s">
        <v>17606</v>
      </c>
      <c r="E386" s="472" t="s">
        <v>17607</v>
      </c>
      <c r="F386" s="473">
        <v>37775</v>
      </c>
      <c r="G386" s="474" t="s">
        <v>1251</v>
      </c>
      <c r="H386" s="475" t="s">
        <v>125</v>
      </c>
      <c r="I386" s="475" t="s">
        <v>5699</v>
      </c>
      <c r="J386" s="475" t="s">
        <v>1276</v>
      </c>
      <c r="K386" s="476" t="s">
        <v>12562</v>
      </c>
      <c r="L386" s="473">
        <v>46195</v>
      </c>
      <c r="M386" s="484">
        <v>46219</v>
      </c>
      <c r="N386" s="622" t="s">
        <v>128</v>
      </c>
      <c r="O386" s="476" t="s">
        <v>17612</v>
      </c>
      <c r="P386" s="478" t="s">
        <v>138</v>
      </c>
      <c r="Q386" s="258"/>
      <c r="R386" s="268" t="s">
        <v>157</v>
      </c>
      <c r="S386" s="265"/>
      <c r="T386" s="271">
        <v>0</v>
      </c>
      <c r="U386" s="269" t="s">
        <v>1256</v>
      </c>
      <c r="V386" s="270">
        <v>1</v>
      </c>
      <c r="W386" s="271" t="s">
        <v>118</v>
      </c>
      <c r="X386" s="272"/>
      <c r="Y386" s="272"/>
      <c r="Z386" s="342" t="s">
        <v>1257</v>
      </c>
      <c r="AA386" s="258" t="b">
        <v>0</v>
      </c>
      <c r="AB386" s="273" t="s">
        <v>17895</v>
      </c>
      <c r="AC386" s="297"/>
      <c r="AD386" s="511" t="s">
        <v>1271</v>
      </c>
      <c r="AE386" s="275" t="s">
        <v>17669</v>
      </c>
      <c r="AF386" s="267" t="str">
        <f t="shared" ref="AF386:AF449" ca="1" si="32">IF($D386&lt;&gt;"",DATEDIF(F386,TODAY(),"y")&amp;"años"&amp;DATEDIF(F386,TODAY(),"ym")&amp;"meses","")</f>
        <v>23años2meses</v>
      </c>
      <c r="AG386" s="276" t="s">
        <v>17667</v>
      </c>
      <c r="AH386" s="273" t="s">
        <v>17668</v>
      </c>
    </row>
    <row r="387" spans="2:36" ht="17.100000000000001" customHeight="1">
      <c r="B387" s="273" t="str">
        <f t="shared" si="31"/>
        <v>O73215448</v>
      </c>
      <c r="C387" s="257" t="s">
        <v>117</v>
      </c>
      <c r="D387" s="486" t="s">
        <v>13479</v>
      </c>
      <c r="E387" s="472" t="s">
        <v>13480</v>
      </c>
      <c r="F387" s="473">
        <v>35780</v>
      </c>
      <c r="G387" s="472" t="s">
        <v>1251</v>
      </c>
      <c r="H387" s="479" t="s">
        <v>113</v>
      </c>
      <c r="I387" s="475" t="s">
        <v>1339</v>
      </c>
      <c r="J387" s="475" t="s">
        <v>1276</v>
      </c>
      <c r="K387" s="476" t="s">
        <v>12562</v>
      </c>
      <c r="L387" s="473">
        <v>46183</v>
      </c>
      <c r="M387" s="484">
        <v>46219</v>
      </c>
      <c r="N387" s="622" t="s">
        <v>122</v>
      </c>
      <c r="O387" s="305"/>
      <c r="P387" s="266"/>
      <c r="Q387" s="273"/>
      <c r="R387" s="268" t="s">
        <v>157</v>
      </c>
      <c r="S387" s="265"/>
      <c r="T387" s="271">
        <v>0</v>
      </c>
      <c r="U387" s="291" t="s">
        <v>117</v>
      </c>
      <c r="V387" s="270">
        <v>1</v>
      </c>
      <c r="W387" s="271" t="s">
        <v>118</v>
      </c>
      <c r="X387" s="272"/>
      <c r="Y387" s="272"/>
      <c r="Z387" s="342" t="s">
        <v>1257</v>
      </c>
      <c r="AA387" s="258" t="b">
        <f>COUNTIF($D$2:$D$3790,D387)&gt;1</f>
        <v>0</v>
      </c>
      <c r="AB387" s="273"/>
      <c r="AC387" s="297"/>
      <c r="AD387" s="400" t="s">
        <v>1259</v>
      </c>
      <c r="AE387" s="275" t="s">
        <v>18566</v>
      </c>
      <c r="AF387" s="267" t="str">
        <f t="shared" ca="1" si="32"/>
        <v>28años8meses</v>
      </c>
      <c r="AG387" s="276" t="s">
        <v>13481</v>
      </c>
      <c r="AH387" s="273" t="s">
        <v>13482</v>
      </c>
    </row>
    <row r="388" spans="2:36" ht="17.100000000000001" customHeight="1">
      <c r="B388" s="273" t="str">
        <f t="shared" si="31"/>
        <v>P70852462</v>
      </c>
      <c r="C388" s="257" t="s">
        <v>117</v>
      </c>
      <c r="D388" s="486" t="s">
        <v>14087</v>
      </c>
      <c r="E388" s="472" t="s">
        <v>14088</v>
      </c>
      <c r="F388" s="473">
        <v>36771</v>
      </c>
      <c r="G388" s="474" t="s">
        <v>1251</v>
      </c>
      <c r="H388" s="475" t="s">
        <v>137</v>
      </c>
      <c r="I388" s="475" t="s">
        <v>1252</v>
      </c>
      <c r="J388" s="475" t="s">
        <v>1276</v>
      </c>
      <c r="K388" s="476" t="s">
        <v>12562</v>
      </c>
      <c r="L388" s="477">
        <v>46183</v>
      </c>
      <c r="M388" s="477">
        <v>46219</v>
      </c>
      <c r="N388" s="622" t="s">
        <v>174</v>
      </c>
      <c r="O388" s="475" t="s">
        <v>14089</v>
      </c>
      <c r="P388" s="266" t="s">
        <v>138</v>
      </c>
      <c r="Q388" s="273"/>
      <c r="R388" s="284" t="s">
        <v>157</v>
      </c>
      <c r="S388" s="265"/>
      <c r="T388" s="506">
        <v>0</v>
      </c>
      <c r="U388" s="269" t="s">
        <v>1256</v>
      </c>
      <c r="V388" s="270">
        <v>1</v>
      </c>
      <c r="W388" s="271" t="s">
        <v>118</v>
      </c>
      <c r="X388" s="272"/>
      <c r="Y388" s="272"/>
      <c r="Z388" s="274" t="s">
        <v>1257</v>
      </c>
      <c r="AA388" s="258" t="b">
        <f>COUNTIF($D$2:$D$3790,D388)&gt;1</f>
        <v>0</v>
      </c>
      <c r="AB388" s="273" t="s">
        <v>14090</v>
      </c>
      <c r="AC388" s="297"/>
      <c r="AD388" s="511" t="s">
        <v>1878</v>
      </c>
      <c r="AE388" s="275" t="s">
        <v>14091</v>
      </c>
      <c r="AF388" s="267" t="str">
        <f t="shared" ca="1" si="32"/>
        <v>25años11meses</v>
      </c>
      <c r="AG388" s="276">
        <v>934766386</v>
      </c>
      <c r="AH388" s="273" t="s">
        <v>14092</v>
      </c>
    </row>
    <row r="389" spans="2:36" ht="17.100000000000001" customHeight="1">
      <c r="B389" s="273" t="str">
        <f t="shared" si="31"/>
        <v>O70875904</v>
      </c>
      <c r="C389" s="257" t="s">
        <v>117</v>
      </c>
      <c r="D389" s="294" t="s">
        <v>17555</v>
      </c>
      <c r="E389" s="472" t="s">
        <v>17556</v>
      </c>
      <c r="F389" s="473">
        <v>35884</v>
      </c>
      <c r="G389" s="474" t="s">
        <v>1297</v>
      </c>
      <c r="H389" s="475" t="s">
        <v>113</v>
      </c>
      <c r="I389" s="475" t="s">
        <v>5699</v>
      </c>
      <c r="J389" s="475" t="s">
        <v>1276</v>
      </c>
      <c r="K389" s="476" t="s">
        <v>12562</v>
      </c>
      <c r="L389" s="473">
        <v>46185</v>
      </c>
      <c r="M389" s="484">
        <v>46219</v>
      </c>
      <c r="N389" s="475" t="s">
        <v>122</v>
      </c>
      <c r="O389" s="282"/>
      <c r="P389" s="266"/>
      <c r="Q389" s="258"/>
      <c r="R389" s="268" t="s">
        <v>157</v>
      </c>
      <c r="S389" s="265"/>
      <c r="T389" s="271">
        <v>0</v>
      </c>
      <c r="U389" s="269" t="s">
        <v>1256</v>
      </c>
      <c r="V389" s="270">
        <v>1</v>
      </c>
      <c r="W389" s="271" t="s">
        <v>118</v>
      </c>
      <c r="X389" s="272"/>
      <c r="Y389" s="272"/>
      <c r="Z389" s="342" t="s">
        <v>1257</v>
      </c>
      <c r="AA389" s="258" t="b">
        <v>0</v>
      </c>
      <c r="AB389" s="273" t="s">
        <v>17889</v>
      </c>
      <c r="AC389" s="297"/>
      <c r="AD389" s="400" t="s">
        <v>1259</v>
      </c>
      <c r="AE389" s="275" t="s">
        <v>17633</v>
      </c>
      <c r="AF389" s="267" t="str">
        <f t="shared" ca="1" si="32"/>
        <v>28años4meses</v>
      </c>
      <c r="AG389" s="276" t="s">
        <v>17571</v>
      </c>
      <c r="AH389" s="273" t="s">
        <v>17572</v>
      </c>
    </row>
    <row r="390" spans="2:36" ht="17.100000000000001" customHeight="1">
      <c r="B390" s="258" t="str">
        <f t="shared" si="31"/>
        <v>O70927884</v>
      </c>
      <c r="C390" s="257" t="s">
        <v>117</v>
      </c>
      <c r="D390" s="486" t="s">
        <v>14098</v>
      </c>
      <c r="E390" s="472" t="s">
        <v>14099</v>
      </c>
      <c r="F390" s="473">
        <v>35964</v>
      </c>
      <c r="G390" s="481" t="s">
        <v>1251</v>
      </c>
      <c r="H390" s="475" t="s">
        <v>113</v>
      </c>
      <c r="I390" s="479" t="s">
        <v>5699</v>
      </c>
      <c r="J390" s="475" t="s">
        <v>1276</v>
      </c>
      <c r="K390" s="476" t="s">
        <v>12562</v>
      </c>
      <c r="L390" s="473">
        <v>46183</v>
      </c>
      <c r="M390" s="484">
        <v>46219</v>
      </c>
      <c r="N390" s="595" t="s">
        <v>128</v>
      </c>
      <c r="O390" s="475" t="s">
        <v>14100</v>
      </c>
      <c r="P390" s="478" t="s">
        <v>138</v>
      </c>
      <c r="Q390" s="258"/>
      <c r="R390" s="268" t="s">
        <v>157</v>
      </c>
      <c r="S390" s="265"/>
      <c r="T390" s="506">
        <v>0</v>
      </c>
      <c r="U390" s="269" t="s">
        <v>1256</v>
      </c>
      <c r="V390" s="270">
        <v>1</v>
      </c>
      <c r="W390" s="271" t="s">
        <v>118</v>
      </c>
      <c r="X390" s="272"/>
      <c r="Y390" s="258"/>
      <c r="Z390" s="274" t="s">
        <v>1257</v>
      </c>
      <c r="AA390" s="258" t="b">
        <f>COUNTIF($D$2:$D$3790,D390)&gt;1</f>
        <v>0</v>
      </c>
      <c r="AB390" s="273" t="s">
        <v>14101</v>
      </c>
      <c r="AC390" s="297"/>
      <c r="AD390" s="511" t="s">
        <v>1259</v>
      </c>
      <c r="AE390" s="275" t="s">
        <v>14102</v>
      </c>
      <c r="AF390" s="267" t="str">
        <f t="shared" ca="1" si="32"/>
        <v>28años2meses</v>
      </c>
      <c r="AG390" s="276" t="s">
        <v>14103</v>
      </c>
      <c r="AH390" s="273" t="s">
        <v>14104</v>
      </c>
      <c r="AJ390" s="554" t="str">
        <f ca="1">IF($D390&lt;&gt;"",DATEDIF(L390,TODAY(),"y")&amp;"años"&amp;DATEDIF(L390,TODAY(),"ym")&amp;"meses"&amp;DATEDIF(L390,TODAY(),"md")&amp;"dias","")</f>
        <v>0años2meses11dias</v>
      </c>
    </row>
    <row r="391" spans="2:36" ht="17.100000000000001" customHeight="1">
      <c r="B391" s="273" t="str">
        <f t="shared" si="31"/>
        <v>P70977436</v>
      </c>
      <c r="C391" s="257" t="s">
        <v>117</v>
      </c>
      <c r="D391" s="500" t="s">
        <v>16431</v>
      </c>
      <c r="E391" s="472" t="s">
        <v>16432</v>
      </c>
      <c r="F391" s="473">
        <v>35282</v>
      </c>
      <c r="G391" s="474" t="s">
        <v>1251</v>
      </c>
      <c r="H391" s="475" t="s">
        <v>137</v>
      </c>
      <c r="I391" s="475" t="s">
        <v>1252</v>
      </c>
      <c r="J391" s="475" t="s">
        <v>1276</v>
      </c>
      <c r="K391" s="476" t="s">
        <v>12562</v>
      </c>
      <c r="L391" s="477">
        <v>46190</v>
      </c>
      <c r="M391" s="477">
        <v>46219</v>
      </c>
      <c r="N391" s="622" t="s">
        <v>128</v>
      </c>
      <c r="O391" s="476" t="s">
        <v>16433</v>
      </c>
      <c r="P391" s="478" t="s">
        <v>138</v>
      </c>
      <c r="Q391" s="273"/>
      <c r="R391" s="268" t="s">
        <v>157</v>
      </c>
      <c r="S391" s="265"/>
      <c r="T391" s="506">
        <v>0</v>
      </c>
      <c r="U391" s="269" t="s">
        <v>1256</v>
      </c>
      <c r="V391" s="270">
        <v>1</v>
      </c>
      <c r="W391" s="271" t="s">
        <v>118</v>
      </c>
      <c r="X391" s="272"/>
      <c r="Y391" s="279"/>
      <c r="Z391" s="342" t="s">
        <v>1257</v>
      </c>
      <c r="AA391" s="258" t="b">
        <f>COUNTIF($D$2:$D$3790,D391)&gt;1</f>
        <v>0</v>
      </c>
      <c r="AB391" s="273" t="s">
        <v>16434</v>
      </c>
      <c r="AC391" s="297"/>
      <c r="AD391" s="511" t="s">
        <v>1259</v>
      </c>
      <c r="AE391" s="304" t="s">
        <v>16435</v>
      </c>
      <c r="AF391" s="267" t="str">
        <f t="shared" ca="1" si="32"/>
        <v>30años0meses</v>
      </c>
      <c r="AG391" s="276" t="s">
        <v>16436</v>
      </c>
      <c r="AH391" s="273" t="s">
        <v>16437</v>
      </c>
    </row>
    <row r="392" spans="2:36" ht="17.100000000000001" customHeight="1">
      <c r="B392" s="258" t="str">
        <f t="shared" si="31"/>
        <v>P71000798</v>
      </c>
      <c r="C392" s="257" t="s">
        <v>117</v>
      </c>
      <c r="D392" s="486" t="s">
        <v>15805</v>
      </c>
      <c r="E392" s="472" t="s">
        <v>15806</v>
      </c>
      <c r="F392" s="473">
        <v>35509</v>
      </c>
      <c r="G392" s="474" t="s">
        <v>1251</v>
      </c>
      <c r="H392" s="475" t="s">
        <v>137</v>
      </c>
      <c r="I392" s="475" t="s">
        <v>1252</v>
      </c>
      <c r="J392" s="475" t="s">
        <v>1253</v>
      </c>
      <c r="K392" s="476" t="s">
        <v>12562</v>
      </c>
      <c r="L392" s="473">
        <v>46183</v>
      </c>
      <c r="M392" s="484">
        <v>46219</v>
      </c>
      <c r="N392" s="475" t="s">
        <v>128</v>
      </c>
      <c r="O392" s="476" t="s">
        <v>15807</v>
      </c>
      <c r="P392" s="478" t="s">
        <v>138</v>
      </c>
      <c r="Q392" s="258"/>
      <c r="R392" s="471" t="s">
        <v>117</v>
      </c>
      <c r="S392" s="265"/>
      <c r="T392" s="271">
        <v>0</v>
      </c>
      <c r="U392" s="269" t="s">
        <v>1256</v>
      </c>
      <c r="V392" s="270">
        <v>1</v>
      </c>
      <c r="W392" s="524" t="s">
        <v>118</v>
      </c>
      <c r="X392" s="272"/>
      <c r="Y392" s="272"/>
      <c r="Z392" s="525" t="s">
        <v>1257</v>
      </c>
      <c r="AA392" s="258" t="b">
        <f>COUNTIF($D$2:$D$3790,D392)&gt;1</f>
        <v>0</v>
      </c>
      <c r="AB392" s="273" t="s">
        <v>15808</v>
      </c>
      <c r="AC392" s="297"/>
      <c r="AD392" s="511" t="s">
        <v>1259</v>
      </c>
      <c r="AE392" s="275" t="s">
        <v>15809</v>
      </c>
      <c r="AF392" s="267" t="str">
        <f t="shared" ca="1" si="32"/>
        <v>29años5meses</v>
      </c>
      <c r="AG392" s="276">
        <v>940695967</v>
      </c>
      <c r="AH392" s="273" t="s">
        <v>15810</v>
      </c>
    </row>
    <row r="393" spans="2:36" ht="17.100000000000001" customHeight="1">
      <c r="B393" s="258" t="str">
        <f t="shared" si="31"/>
        <v>P71019449</v>
      </c>
      <c r="C393" s="257" t="s">
        <v>117</v>
      </c>
      <c r="D393" s="486" t="s">
        <v>9402</v>
      </c>
      <c r="E393" s="258" t="s">
        <v>9403</v>
      </c>
      <c r="F393" s="259">
        <v>35369</v>
      </c>
      <c r="G393" s="283" t="s">
        <v>1251</v>
      </c>
      <c r="H393" s="261" t="s">
        <v>137</v>
      </c>
      <c r="I393" s="261" t="s">
        <v>3682</v>
      </c>
      <c r="J393" s="261" t="s">
        <v>1276</v>
      </c>
      <c r="K393" s="282" t="s">
        <v>8566</v>
      </c>
      <c r="L393" s="264">
        <v>46100</v>
      </c>
      <c r="M393" s="290">
        <v>46179</v>
      </c>
      <c r="N393" s="551" t="s">
        <v>169</v>
      </c>
      <c r="O393" s="261" t="s">
        <v>9404</v>
      </c>
      <c r="P393" s="266" t="s">
        <v>138</v>
      </c>
      <c r="Q393" s="273"/>
      <c r="R393" s="284" t="s">
        <v>157</v>
      </c>
      <c r="S393" s="265"/>
      <c r="T393" s="265">
        <v>0</v>
      </c>
      <c r="U393" s="269" t="s">
        <v>1256</v>
      </c>
      <c r="V393" s="270">
        <v>1</v>
      </c>
      <c r="W393" s="271" t="s">
        <v>118</v>
      </c>
      <c r="X393" s="272"/>
      <c r="Y393" s="272"/>
      <c r="Z393" s="274" t="s">
        <v>1257</v>
      </c>
      <c r="AA393" s="258" t="b">
        <f>COUNTIF($D$2:$D$3790,D393)&gt;1</f>
        <v>0</v>
      </c>
      <c r="AB393" s="273" t="s">
        <v>9405</v>
      </c>
      <c r="AC393" s="297"/>
      <c r="AD393" s="511" t="s">
        <v>1259</v>
      </c>
      <c r="AE393" s="275" t="s">
        <v>18494</v>
      </c>
      <c r="AF393" s="267" t="str">
        <f t="shared" ca="1" si="32"/>
        <v>29años9meses</v>
      </c>
      <c r="AG393" s="276">
        <v>961601463</v>
      </c>
      <c r="AH393" s="273" t="s">
        <v>9406</v>
      </c>
    </row>
    <row r="394" spans="2:36" ht="17.100000000000001" customHeight="1">
      <c r="B394" s="258" t="str">
        <f t="shared" si="31"/>
        <v>O71062138</v>
      </c>
      <c r="C394" s="257" t="s">
        <v>117</v>
      </c>
      <c r="D394" s="294" t="s">
        <v>17551</v>
      </c>
      <c r="E394" s="472" t="s">
        <v>17552</v>
      </c>
      <c r="F394" s="473">
        <v>35256</v>
      </c>
      <c r="G394" s="474" t="s">
        <v>1297</v>
      </c>
      <c r="H394" s="475" t="s">
        <v>113</v>
      </c>
      <c r="I394" s="475" t="s">
        <v>5699</v>
      </c>
      <c r="J394" s="475" t="s">
        <v>1276</v>
      </c>
      <c r="K394" s="476" t="s">
        <v>12562</v>
      </c>
      <c r="L394" s="473">
        <v>46188</v>
      </c>
      <c r="M394" s="484">
        <v>46219</v>
      </c>
      <c r="N394" s="622" t="s">
        <v>122</v>
      </c>
      <c r="O394" s="282"/>
      <c r="P394" s="266"/>
      <c r="Q394" s="258"/>
      <c r="R394" s="268" t="s">
        <v>157</v>
      </c>
      <c r="S394" s="265"/>
      <c r="T394" s="271">
        <v>0</v>
      </c>
      <c r="U394" s="269" t="s">
        <v>1256</v>
      </c>
      <c r="V394" s="270">
        <v>1</v>
      </c>
      <c r="W394" s="271" t="s">
        <v>118</v>
      </c>
      <c r="X394" s="272"/>
      <c r="Y394" s="272"/>
      <c r="Z394" s="342" t="s">
        <v>1257</v>
      </c>
      <c r="AA394" s="258" t="b">
        <v>0</v>
      </c>
      <c r="AB394" s="273" t="s">
        <v>17887</v>
      </c>
      <c r="AC394" s="297"/>
      <c r="AD394" s="400" t="s">
        <v>1259</v>
      </c>
      <c r="AE394" s="275" t="s">
        <v>17578</v>
      </c>
      <c r="AF394" s="267" t="str">
        <f t="shared" ca="1" si="32"/>
        <v>30años1meses</v>
      </c>
      <c r="AG394" s="276" t="s">
        <v>17567</v>
      </c>
      <c r="AH394" s="273" t="s">
        <v>17568</v>
      </c>
      <c r="AJ394" s="554" t="str">
        <f ca="1">IF($D394&lt;&gt;"",DATEDIF(L394,TODAY(),"y")&amp;"años"&amp;DATEDIF(L394,TODAY(),"ym")&amp;"meses"&amp;DATEDIF(L394,TODAY(),"md")&amp;"dias","")</f>
        <v>0años2meses6dias</v>
      </c>
    </row>
    <row r="395" spans="2:36" ht="17.100000000000001" customHeight="1">
      <c r="B395" s="258" t="str">
        <f t="shared" si="31"/>
        <v>P71077479</v>
      </c>
      <c r="C395" s="257" t="s">
        <v>117</v>
      </c>
      <c r="D395" s="486" t="s">
        <v>15022</v>
      </c>
      <c r="E395" s="472" t="s">
        <v>15023</v>
      </c>
      <c r="F395" s="473">
        <v>36636</v>
      </c>
      <c r="G395" s="474" t="s">
        <v>1251</v>
      </c>
      <c r="H395" s="475" t="s">
        <v>137</v>
      </c>
      <c r="I395" s="475" t="s">
        <v>1252</v>
      </c>
      <c r="J395" s="475" t="s">
        <v>7578</v>
      </c>
      <c r="K395" s="476" t="s">
        <v>8566</v>
      </c>
      <c r="L395" s="477">
        <v>45951</v>
      </c>
      <c r="M395" s="488" t="s">
        <v>1269</v>
      </c>
      <c r="N395" s="595" t="s">
        <v>174</v>
      </c>
      <c r="O395" s="475" t="s">
        <v>15024</v>
      </c>
      <c r="P395" s="478" t="s">
        <v>138</v>
      </c>
      <c r="Q395" s="273"/>
      <c r="R395" s="284" t="s">
        <v>117</v>
      </c>
      <c r="S395" s="265"/>
      <c r="T395" s="265">
        <v>0</v>
      </c>
      <c r="U395" s="269" t="s">
        <v>1256</v>
      </c>
      <c r="V395" s="270">
        <v>1</v>
      </c>
      <c r="W395" s="271" t="s">
        <v>118</v>
      </c>
      <c r="X395" s="272"/>
      <c r="Y395" s="273"/>
      <c r="Z395" s="274" t="s">
        <v>1257</v>
      </c>
      <c r="AA395" s="258" t="b">
        <f t="shared" ref="AA395:AA403" si="33">COUNTIF($D$2:$D$3790,D395)&gt;1</f>
        <v>0</v>
      </c>
      <c r="AB395" s="273" t="s">
        <v>15025</v>
      </c>
      <c r="AC395" s="297"/>
      <c r="AD395" s="511" t="s">
        <v>1259</v>
      </c>
      <c r="AE395" s="275" t="s">
        <v>15026</v>
      </c>
      <c r="AF395" s="267" t="str">
        <f t="shared" ca="1" si="32"/>
        <v>26años4meses</v>
      </c>
      <c r="AG395" s="276">
        <v>980729727</v>
      </c>
      <c r="AH395" s="273"/>
    </row>
    <row r="396" spans="2:36" ht="17.100000000000001" customHeight="1">
      <c r="B396" s="258" t="str">
        <f t="shared" si="31"/>
        <v>O71304371</v>
      </c>
      <c r="C396" s="282">
        <v>1</v>
      </c>
      <c r="D396" s="486" t="s">
        <v>14480</v>
      </c>
      <c r="E396" s="258" t="s">
        <v>14481</v>
      </c>
      <c r="F396" s="259">
        <v>33596</v>
      </c>
      <c r="G396" s="283" t="s">
        <v>1251</v>
      </c>
      <c r="H396" s="261" t="s">
        <v>113</v>
      </c>
      <c r="I396" s="261" t="s">
        <v>13122</v>
      </c>
      <c r="J396" s="261" t="s">
        <v>1276</v>
      </c>
      <c r="K396" s="282" t="s">
        <v>12562</v>
      </c>
      <c r="L396" s="264">
        <v>45931</v>
      </c>
      <c r="M396" s="264">
        <v>46158</v>
      </c>
      <c r="N396" s="551" t="s">
        <v>128</v>
      </c>
      <c r="O396" s="282" t="s">
        <v>14482</v>
      </c>
      <c r="P396" s="266" t="s">
        <v>138</v>
      </c>
      <c r="Q396" s="258"/>
      <c r="R396" s="268" t="s">
        <v>157</v>
      </c>
      <c r="S396" s="265"/>
      <c r="T396" s="506">
        <v>0</v>
      </c>
      <c r="U396" s="269" t="s">
        <v>1256</v>
      </c>
      <c r="V396" s="270">
        <v>1</v>
      </c>
      <c r="W396" s="271" t="s">
        <v>118</v>
      </c>
      <c r="X396" s="272"/>
      <c r="Y396" s="272"/>
      <c r="Z396" s="274" t="s">
        <v>1257</v>
      </c>
      <c r="AA396" s="258" t="b">
        <f t="shared" si="33"/>
        <v>0</v>
      </c>
      <c r="AB396" s="273" t="s">
        <v>14483</v>
      </c>
      <c r="AC396" s="297"/>
      <c r="AD396" s="511" t="s">
        <v>1271</v>
      </c>
      <c r="AE396" s="275" t="s">
        <v>14484</v>
      </c>
      <c r="AF396" s="267" t="str">
        <f t="shared" ca="1" si="32"/>
        <v>34años7meses</v>
      </c>
      <c r="AG396" s="276" t="s">
        <v>14485</v>
      </c>
      <c r="AH396" s="273" t="s">
        <v>14486</v>
      </c>
    </row>
    <row r="397" spans="2:36" ht="17.100000000000001" customHeight="1">
      <c r="B397" s="258" t="str">
        <f t="shared" si="31"/>
        <v>O71398205</v>
      </c>
      <c r="C397" s="257" t="s">
        <v>117</v>
      </c>
      <c r="D397" s="486" t="s">
        <v>14689</v>
      </c>
      <c r="E397" s="472" t="s">
        <v>14690</v>
      </c>
      <c r="F397" s="473">
        <v>36922</v>
      </c>
      <c r="G397" s="472" t="s">
        <v>1251</v>
      </c>
      <c r="H397" s="475" t="s">
        <v>125</v>
      </c>
      <c r="I397" s="475" t="s">
        <v>14691</v>
      </c>
      <c r="J397" s="475" t="s">
        <v>1276</v>
      </c>
      <c r="K397" s="476" t="s">
        <v>8566</v>
      </c>
      <c r="L397" s="477">
        <v>46175</v>
      </c>
      <c r="M397" s="477" t="s">
        <v>1269</v>
      </c>
      <c r="N397" s="475" t="s">
        <v>174</v>
      </c>
      <c r="O397" s="476" t="s">
        <v>14692</v>
      </c>
      <c r="P397" s="478" t="s">
        <v>138</v>
      </c>
      <c r="Q397" s="258"/>
      <c r="R397" s="268" t="s">
        <v>157</v>
      </c>
      <c r="S397" s="265"/>
      <c r="T397" s="506">
        <v>0</v>
      </c>
      <c r="U397" s="269" t="s">
        <v>1256</v>
      </c>
      <c r="V397" s="270">
        <v>1</v>
      </c>
      <c r="W397" s="271" t="s">
        <v>118</v>
      </c>
      <c r="X397" s="272"/>
      <c r="Y397" s="272"/>
      <c r="Z397" s="274" t="s">
        <v>1257</v>
      </c>
      <c r="AA397" s="258" t="b">
        <f t="shared" si="33"/>
        <v>0</v>
      </c>
      <c r="AB397" s="273" t="s">
        <v>14693</v>
      </c>
      <c r="AC397" s="297"/>
      <c r="AD397" s="511" t="s">
        <v>1271</v>
      </c>
      <c r="AE397" s="275" t="s">
        <v>17358</v>
      </c>
      <c r="AF397" s="267" t="str">
        <f t="shared" ca="1" si="32"/>
        <v>25años6meses</v>
      </c>
      <c r="AG397" s="276" t="s">
        <v>14694</v>
      </c>
      <c r="AH397" s="442" t="s">
        <v>14695</v>
      </c>
    </row>
    <row r="398" spans="2:36" ht="17.100000000000001" customHeight="1">
      <c r="B398" s="258" t="str">
        <f t="shared" si="31"/>
        <v>O71398225</v>
      </c>
      <c r="C398" s="257" t="s">
        <v>117</v>
      </c>
      <c r="D398" s="486" t="s">
        <v>14676</v>
      </c>
      <c r="E398" s="472" t="s">
        <v>14677</v>
      </c>
      <c r="F398" s="473">
        <v>36133</v>
      </c>
      <c r="G398" s="472" t="s">
        <v>1251</v>
      </c>
      <c r="H398" s="475" t="s">
        <v>113</v>
      </c>
      <c r="I398" s="475" t="s">
        <v>14678</v>
      </c>
      <c r="J398" s="475" t="s">
        <v>1276</v>
      </c>
      <c r="K398" s="476" t="s">
        <v>8566</v>
      </c>
      <c r="L398" s="477">
        <v>46175</v>
      </c>
      <c r="M398" s="477" t="s">
        <v>1269</v>
      </c>
      <c r="N398" s="622" t="s">
        <v>122</v>
      </c>
      <c r="O398" s="282"/>
      <c r="P398" s="266"/>
      <c r="Q398" s="258"/>
      <c r="R398" s="268" t="s">
        <v>157</v>
      </c>
      <c r="S398" s="265"/>
      <c r="T398" s="506">
        <v>0</v>
      </c>
      <c r="U398" s="269" t="s">
        <v>1256</v>
      </c>
      <c r="V398" s="270">
        <v>1</v>
      </c>
      <c r="W398" s="271" t="s">
        <v>118</v>
      </c>
      <c r="X398" s="272"/>
      <c r="Y398" s="272"/>
      <c r="Z398" s="274" t="s">
        <v>1257</v>
      </c>
      <c r="AA398" s="258" t="b">
        <f t="shared" si="33"/>
        <v>0</v>
      </c>
      <c r="AB398" s="273" t="s">
        <v>14679</v>
      </c>
      <c r="AC398" s="297"/>
      <c r="AD398" s="511" t="s">
        <v>1271</v>
      </c>
      <c r="AE398" s="275" t="s">
        <v>17357</v>
      </c>
      <c r="AF398" s="267" t="str">
        <f t="shared" ca="1" si="32"/>
        <v>27años8meses</v>
      </c>
      <c r="AG398" s="276" t="s">
        <v>14680</v>
      </c>
      <c r="AH398" s="442" t="s">
        <v>14681</v>
      </c>
    </row>
    <row r="399" spans="2:36" ht="17.100000000000001" customHeight="1">
      <c r="B399" s="258" t="str">
        <f t="shared" si="31"/>
        <v>R71400440</v>
      </c>
      <c r="C399" s="257" t="s">
        <v>117</v>
      </c>
      <c r="D399" s="486" t="s">
        <v>12858</v>
      </c>
      <c r="E399" s="258" t="s">
        <v>12859</v>
      </c>
      <c r="F399" s="302">
        <v>36007</v>
      </c>
      <c r="G399" s="283" t="s">
        <v>3610</v>
      </c>
      <c r="H399" s="261" t="s">
        <v>4426</v>
      </c>
      <c r="I399" s="261" t="s">
        <v>8066</v>
      </c>
      <c r="J399" s="261" t="s">
        <v>1276</v>
      </c>
      <c r="K399" s="305" t="s">
        <v>12562</v>
      </c>
      <c r="L399" s="287">
        <v>45777</v>
      </c>
      <c r="M399" s="287">
        <v>46170</v>
      </c>
      <c r="N399" s="551" t="s">
        <v>122</v>
      </c>
      <c r="O399" s="305"/>
      <c r="P399" s="266"/>
      <c r="Q399" s="273"/>
      <c r="R399" s="268" t="s">
        <v>157</v>
      </c>
      <c r="S399" s="265"/>
      <c r="T399" s="265">
        <v>0</v>
      </c>
      <c r="U399" s="269" t="s">
        <v>1256</v>
      </c>
      <c r="V399" s="270">
        <v>0</v>
      </c>
      <c r="W399" s="271" t="s">
        <v>118</v>
      </c>
      <c r="X399" s="272">
        <v>1500</v>
      </c>
      <c r="Y399" s="272"/>
      <c r="Z399" s="342" t="s">
        <v>1257</v>
      </c>
      <c r="AA399" s="258" t="b">
        <f t="shared" si="33"/>
        <v>0</v>
      </c>
      <c r="AB399" s="273" t="s">
        <v>12860</v>
      </c>
      <c r="AC399" s="297"/>
      <c r="AD399" s="511" t="s">
        <v>1259</v>
      </c>
      <c r="AE399" s="275" t="s">
        <v>12861</v>
      </c>
      <c r="AF399" s="267" t="str">
        <f t="shared" ca="1" si="32"/>
        <v>28años0meses</v>
      </c>
      <c r="AG399" s="276" t="s">
        <v>12807</v>
      </c>
      <c r="AH399" s="273"/>
    </row>
    <row r="400" spans="2:36" ht="17.100000000000001" customHeight="1">
      <c r="B400" s="258" t="str">
        <f t="shared" si="31"/>
        <v>O71439658</v>
      </c>
      <c r="C400" s="257" t="s">
        <v>117</v>
      </c>
      <c r="D400" s="486" t="s">
        <v>14594</v>
      </c>
      <c r="E400" s="472" t="s">
        <v>14595</v>
      </c>
      <c r="F400" s="473">
        <v>34103</v>
      </c>
      <c r="G400" s="474" t="s">
        <v>1251</v>
      </c>
      <c r="H400" s="475" t="s">
        <v>125</v>
      </c>
      <c r="I400" s="475" t="s">
        <v>5933</v>
      </c>
      <c r="J400" s="475" t="s">
        <v>1276</v>
      </c>
      <c r="K400" s="476" t="s">
        <v>12562</v>
      </c>
      <c r="L400" s="473">
        <v>46183</v>
      </c>
      <c r="M400" s="484">
        <v>46219</v>
      </c>
      <c r="N400" s="622" t="s">
        <v>128</v>
      </c>
      <c r="O400" s="476" t="s">
        <v>14596</v>
      </c>
      <c r="P400" s="478" t="s">
        <v>138</v>
      </c>
      <c r="Q400" s="258"/>
      <c r="R400" s="471" t="s">
        <v>117</v>
      </c>
      <c r="S400" s="265"/>
      <c r="T400" s="265">
        <v>0</v>
      </c>
      <c r="U400" s="269" t="s">
        <v>1256</v>
      </c>
      <c r="V400" s="270">
        <v>1</v>
      </c>
      <c r="W400" s="271" t="s">
        <v>118</v>
      </c>
      <c r="X400" s="272"/>
      <c r="Y400" s="272"/>
      <c r="Z400" s="274" t="s">
        <v>1257</v>
      </c>
      <c r="AA400" s="258" t="b">
        <f t="shared" si="33"/>
        <v>0</v>
      </c>
      <c r="AB400" s="273" t="s">
        <v>14597</v>
      </c>
      <c r="AC400" s="297"/>
      <c r="AD400" s="511" t="s">
        <v>1271</v>
      </c>
      <c r="AE400" s="275" t="s">
        <v>14598</v>
      </c>
      <c r="AF400" s="267" t="str">
        <f t="shared" ca="1" si="32"/>
        <v>33años3meses</v>
      </c>
      <c r="AG400" s="276" t="s">
        <v>14599</v>
      </c>
      <c r="AH400" s="273" t="s">
        <v>14600</v>
      </c>
    </row>
    <row r="401" spans="2:36" ht="17.100000000000001" customHeight="1">
      <c r="B401" s="258" t="str">
        <f t="shared" si="31"/>
        <v>O71596912</v>
      </c>
      <c r="C401" s="305">
        <v>1</v>
      </c>
      <c r="D401" s="486" t="s">
        <v>14830</v>
      </c>
      <c r="E401" s="472" t="s">
        <v>14831</v>
      </c>
      <c r="F401" s="473">
        <v>34012</v>
      </c>
      <c r="G401" s="474" t="s">
        <v>1251</v>
      </c>
      <c r="H401" s="475" t="s">
        <v>113</v>
      </c>
      <c r="I401" s="479" t="s">
        <v>1339</v>
      </c>
      <c r="J401" s="475" t="s">
        <v>1276</v>
      </c>
      <c r="K401" s="476" t="s">
        <v>8566</v>
      </c>
      <c r="L401" s="477">
        <v>46244</v>
      </c>
      <c r="M401" s="477" t="s">
        <v>1269</v>
      </c>
      <c r="N401" s="595" t="s">
        <v>174</v>
      </c>
      <c r="O401" s="476" t="s">
        <v>14832</v>
      </c>
      <c r="P401" s="478" t="s">
        <v>138</v>
      </c>
      <c r="Q401" s="273"/>
      <c r="R401" s="268" t="s">
        <v>157</v>
      </c>
      <c r="S401" s="265"/>
      <c r="T401" s="265">
        <v>0</v>
      </c>
      <c r="U401" s="269" t="s">
        <v>1256</v>
      </c>
      <c r="V401" s="270">
        <v>1</v>
      </c>
      <c r="W401" s="271" t="s">
        <v>118</v>
      </c>
      <c r="X401" s="272"/>
      <c r="Y401" s="273"/>
      <c r="Z401" s="274" t="s">
        <v>1257</v>
      </c>
      <c r="AA401" s="258" t="b">
        <f t="shared" si="33"/>
        <v>0</v>
      </c>
      <c r="AB401" s="258" t="s">
        <v>14833</v>
      </c>
      <c r="AC401" s="297"/>
      <c r="AD401" s="400" t="s">
        <v>1271</v>
      </c>
      <c r="AE401" s="275" t="s">
        <v>14834</v>
      </c>
      <c r="AF401" s="267" t="str">
        <f t="shared" ca="1" si="32"/>
        <v>33años6meses</v>
      </c>
      <c r="AG401" s="276" t="s">
        <v>19918</v>
      </c>
      <c r="AH401" s="273" t="s">
        <v>14835</v>
      </c>
      <c r="AJ401" s="554" t="str">
        <f ca="1">IF($D401&lt;&gt;"",DATEDIF(L401,TODAY(),"y")&amp;"años"&amp;DATEDIF(L401,TODAY(),"ym")&amp;"meses"&amp;DATEDIF(L401,TODAY(),"md")&amp;"dias","")</f>
        <v>0años0meses11dias</v>
      </c>
    </row>
    <row r="402" spans="2:36" ht="17.100000000000001" customHeight="1">
      <c r="B402" s="258" t="str">
        <f t="shared" si="31"/>
        <v>R71629087</v>
      </c>
      <c r="C402" s="257" t="s">
        <v>117</v>
      </c>
      <c r="D402" s="500" t="s">
        <v>14125</v>
      </c>
      <c r="E402" s="472" t="s">
        <v>14126</v>
      </c>
      <c r="F402" s="259">
        <v>36902</v>
      </c>
      <c r="G402" s="283" t="s">
        <v>1251</v>
      </c>
      <c r="H402" s="261" t="s">
        <v>4426</v>
      </c>
      <c r="I402" s="261" t="s">
        <v>12750</v>
      </c>
      <c r="J402" s="261" t="s">
        <v>1276</v>
      </c>
      <c r="K402" s="282" t="s">
        <v>1254</v>
      </c>
      <c r="L402" s="264">
        <v>45901</v>
      </c>
      <c r="M402" s="264" t="s">
        <v>1269</v>
      </c>
      <c r="N402" s="551" t="s">
        <v>122</v>
      </c>
      <c r="O402" s="282"/>
      <c r="P402" s="266"/>
      <c r="Q402" s="258"/>
      <c r="R402" s="268" t="s">
        <v>157</v>
      </c>
      <c r="S402" s="265"/>
      <c r="T402" s="506">
        <v>0</v>
      </c>
      <c r="U402" s="269" t="s">
        <v>1256</v>
      </c>
      <c r="V402" s="270">
        <v>0</v>
      </c>
      <c r="W402" s="271" t="s">
        <v>118</v>
      </c>
      <c r="X402" s="272">
        <v>1500</v>
      </c>
      <c r="Y402" s="272"/>
      <c r="Z402" s="274" t="s">
        <v>1257</v>
      </c>
      <c r="AA402" s="258" t="b">
        <f t="shared" si="33"/>
        <v>0</v>
      </c>
      <c r="AB402" s="273" t="s">
        <v>14127</v>
      </c>
      <c r="AC402" s="297"/>
      <c r="AD402" s="511" t="s">
        <v>1259</v>
      </c>
      <c r="AE402" s="275" t="s">
        <v>14128</v>
      </c>
      <c r="AF402" s="267" t="str">
        <f t="shared" ca="1" si="32"/>
        <v>25años7meses</v>
      </c>
      <c r="AG402" s="276">
        <v>918277195</v>
      </c>
      <c r="AH402" s="273" t="s">
        <v>14129</v>
      </c>
    </row>
    <row r="403" spans="2:36" ht="17.100000000000001" customHeight="1">
      <c r="B403" s="258" t="str">
        <f t="shared" si="31"/>
        <v>R71698197</v>
      </c>
      <c r="C403" s="257" t="s">
        <v>117</v>
      </c>
      <c r="D403" s="486" t="s">
        <v>15308</v>
      </c>
      <c r="E403" s="472" t="s">
        <v>15309</v>
      </c>
      <c r="F403" s="259">
        <v>33609</v>
      </c>
      <c r="G403" s="283" t="s">
        <v>3610</v>
      </c>
      <c r="H403" s="261" t="s">
        <v>4426</v>
      </c>
      <c r="I403" s="261" t="s">
        <v>12804</v>
      </c>
      <c r="J403" s="261" t="s">
        <v>1276</v>
      </c>
      <c r="K403" s="282" t="s">
        <v>8700</v>
      </c>
      <c r="L403" s="264">
        <v>45965</v>
      </c>
      <c r="M403" s="264" t="s">
        <v>1269</v>
      </c>
      <c r="N403" s="261" t="s">
        <v>128</v>
      </c>
      <c r="O403" s="282" t="s">
        <v>15310</v>
      </c>
      <c r="P403" s="266" t="s">
        <v>138</v>
      </c>
      <c r="Q403" s="258"/>
      <c r="R403" s="268" t="s">
        <v>157</v>
      </c>
      <c r="S403" s="265"/>
      <c r="T403" s="271">
        <v>0</v>
      </c>
      <c r="U403" s="269" t="s">
        <v>1256</v>
      </c>
      <c r="V403" s="270">
        <v>0</v>
      </c>
      <c r="W403" s="271" t="s">
        <v>118</v>
      </c>
      <c r="X403" s="272">
        <v>5000</v>
      </c>
      <c r="Y403" s="272"/>
      <c r="Z403" s="342" t="s">
        <v>1257</v>
      </c>
      <c r="AA403" s="258" t="b">
        <f t="shared" si="33"/>
        <v>0</v>
      </c>
      <c r="AB403" s="273" t="s">
        <v>15311</v>
      </c>
      <c r="AC403" s="297"/>
      <c r="AD403" s="511"/>
      <c r="AE403" s="275"/>
      <c r="AF403" s="267" t="str">
        <f t="shared" ca="1" si="32"/>
        <v>34años7meses</v>
      </c>
      <c r="AG403" s="276" t="s">
        <v>15312</v>
      </c>
      <c r="AH403" s="273" t="s">
        <v>15313</v>
      </c>
    </row>
    <row r="404" spans="2:36" ht="17.100000000000001" customHeight="1">
      <c r="B404" s="258" t="str">
        <f t="shared" si="31"/>
        <v>O71717680</v>
      </c>
      <c r="C404" s="257" t="s">
        <v>117</v>
      </c>
      <c r="D404" s="294" t="s">
        <v>18714</v>
      </c>
      <c r="E404" s="258" t="s">
        <v>18715</v>
      </c>
      <c r="F404" s="259">
        <v>36127</v>
      </c>
      <c r="G404" s="283" t="s">
        <v>1251</v>
      </c>
      <c r="H404" s="261" t="s">
        <v>113</v>
      </c>
      <c r="I404" s="261" t="s">
        <v>14678</v>
      </c>
      <c r="J404" s="261" t="s">
        <v>1276</v>
      </c>
      <c r="K404" s="282" t="s">
        <v>8700</v>
      </c>
      <c r="L404" s="264">
        <v>46119</v>
      </c>
      <c r="M404" s="264">
        <v>46199</v>
      </c>
      <c r="N404" s="551" t="s">
        <v>128</v>
      </c>
      <c r="O404" s="282" t="s">
        <v>18717</v>
      </c>
      <c r="P404" s="266" t="s">
        <v>138</v>
      </c>
      <c r="Q404" s="258"/>
      <c r="R404" s="268" t="s">
        <v>1256</v>
      </c>
      <c r="S404" s="265"/>
      <c r="T404" s="271">
        <v>0</v>
      </c>
      <c r="U404" s="269" t="s">
        <v>1256</v>
      </c>
      <c r="V404" s="270">
        <v>1</v>
      </c>
      <c r="W404" s="271" t="s">
        <v>118</v>
      </c>
      <c r="X404" s="272"/>
      <c r="Y404" s="272"/>
      <c r="Z404" s="342" t="s">
        <v>1257</v>
      </c>
      <c r="AA404" s="258" t="b">
        <v>0</v>
      </c>
      <c r="AB404" s="273" t="s">
        <v>18927</v>
      </c>
      <c r="AC404" s="297"/>
      <c r="AD404" s="511" t="s">
        <v>1259</v>
      </c>
      <c r="AE404" s="275" t="s">
        <v>18720</v>
      </c>
      <c r="AF404" s="267" t="str">
        <f t="shared" ca="1" si="32"/>
        <v>27años8meses</v>
      </c>
      <c r="AG404" s="276" t="s">
        <v>18718</v>
      </c>
      <c r="AH404" s="273" t="s">
        <v>18719</v>
      </c>
    </row>
    <row r="405" spans="2:36" ht="17.100000000000001" customHeight="1">
      <c r="B405" s="258" t="str">
        <f t="shared" si="31"/>
        <v>R71880133</v>
      </c>
      <c r="C405" s="257" t="s">
        <v>117</v>
      </c>
      <c r="D405" s="486" t="s">
        <v>14418</v>
      </c>
      <c r="E405" s="472" t="s">
        <v>14419</v>
      </c>
      <c r="F405" s="259">
        <v>34285</v>
      </c>
      <c r="G405" s="283" t="s">
        <v>3610</v>
      </c>
      <c r="H405" s="261" t="s">
        <v>4426</v>
      </c>
      <c r="I405" s="261" t="s">
        <v>12674</v>
      </c>
      <c r="J405" s="261" t="s">
        <v>1276</v>
      </c>
      <c r="K405" s="282" t="s">
        <v>8700</v>
      </c>
      <c r="L405" s="264">
        <v>45929</v>
      </c>
      <c r="M405" s="264">
        <v>46068</v>
      </c>
      <c r="N405" s="261" t="s">
        <v>169</v>
      </c>
      <c r="O405" s="282" t="s">
        <v>14420</v>
      </c>
      <c r="P405" s="266" t="s">
        <v>138</v>
      </c>
      <c r="Q405" s="258"/>
      <c r="R405" s="268" t="s">
        <v>157</v>
      </c>
      <c r="S405" s="265"/>
      <c r="T405" s="506">
        <v>0</v>
      </c>
      <c r="U405" s="269" t="s">
        <v>1256</v>
      </c>
      <c r="V405" s="270">
        <v>1</v>
      </c>
      <c r="W405" s="271" t="s">
        <v>118</v>
      </c>
      <c r="X405" s="272">
        <v>5000</v>
      </c>
      <c r="Y405" s="272"/>
      <c r="Z405" s="274" t="s">
        <v>1257</v>
      </c>
      <c r="AA405" s="258" t="b">
        <f t="shared" ref="AA405:AA415" si="34">COUNTIF($D$2:$D$3790,D405)&gt;1</f>
        <v>0</v>
      </c>
      <c r="AB405" s="273"/>
      <c r="AC405" s="297"/>
      <c r="AD405" s="511" t="s">
        <v>1271</v>
      </c>
      <c r="AE405" s="275" t="s">
        <v>14421</v>
      </c>
      <c r="AF405" s="267" t="str">
        <f t="shared" ca="1" si="32"/>
        <v>32años9meses</v>
      </c>
      <c r="AG405" s="276" t="s">
        <v>14422</v>
      </c>
      <c r="AH405" s="273" t="s">
        <v>14423</v>
      </c>
      <c r="AJ405" s="554" t="str">
        <f ca="1">IF($D405&lt;&gt;"",DATEDIF(L405,TODAY(),"y")&amp;"años"&amp;DATEDIF(L405,TODAY(),"ym")&amp;"meses"&amp;DATEDIF(L405,TODAY(),"md")&amp;"dias","")</f>
        <v>0años10meses23dias</v>
      </c>
    </row>
    <row r="406" spans="2:36" ht="17.100000000000001" customHeight="1">
      <c r="B406" s="258" t="str">
        <f t="shared" si="31"/>
        <v>E71985512</v>
      </c>
      <c r="C406" s="257" t="s">
        <v>117</v>
      </c>
      <c r="D406" s="486" t="s">
        <v>12657</v>
      </c>
      <c r="E406" s="472" t="s">
        <v>12658</v>
      </c>
      <c r="F406" s="473">
        <v>37167</v>
      </c>
      <c r="G406" s="474" t="s">
        <v>3610</v>
      </c>
      <c r="H406" s="475" t="s">
        <v>1107</v>
      </c>
      <c r="I406" s="475" t="s">
        <v>5906</v>
      </c>
      <c r="J406" s="475" t="s">
        <v>9469</v>
      </c>
      <c r="K406" s="476" t="s">
        <v>1254</v>
      </c>
      <c r="L406" s="477">
        <v>45761</v>
      </c>
      <c r="M406" s="477" t="s">
        <v>1269</v>
      </c>
      <c r="N406" s="475" t="s">
        <v>128</v>
      </c>
      <c r="O406" s="476" t="s">
        <v>12659</v>
      </c>
      <c r="P406" s="478" t="s">
        <v>138</v>
      </c>
      <c r="Q406" s="258"/>
      <c r="R406" s="268" t="s">
        <v>157</v>
      </c>
      <c r="S406" s="265"/>
      <c r="T406" s="506">
        <v>0</v>
      </c>
      <c r="U406" s="269" t="s">
        <v>1256</v>
      </c>
      <c r="V406" s="270">
        <v>0</v>
      </c>
      <c r="W406" s="265" t="s">
        <v>118</v>
      </c>
      <c r="X406" s="279">
        <v>4000</v>
      </c>
      <c r="Y406" s="279">
        <v>550.79999999999995</v>
      </c>
      <c r="Z406" s="274" t="s">
        <v>1257</v>
      </c>
      <c r="AA406" s="258" t="b">
        <f t="shared" si="34"/>
        <v>0</v>
      </c>
      <c r="AB406" s="258" t="s">
        <v>12660</v>
      </c>
      <c r="AC406" s="300"/>
      <c r="AD406" s="511" t="s">
        <v>1259</v>
      </c>
      <c r="AE406" s="329" t="s">
        <v>12661</v>
      </c>
      <c r="AF406" s="267" t="str">
        <f t="shared" ca="1" si="32"/>
        <v>24años10meses</v>
      </c>
      <c r="AG406" s="276" t="s">
        <v>12662</v>
      </c>
      <c r="AH406" s="273" t="s">
        <v>12663</v>
      </c>
    </row>
    <row r="407" spans="2:36" ht="17.100000000000001" customHeight="1">
      <c r="B407" s="258" t="str">
        <f t="shared" si="31"/>
        <v>R72020277</v>
      </c>
      <c r="C407" s="257" t="s">
        <v>117</v>
      </c>
      <c r="D407" s="486" t="s">
        <v>14578</v>
      </c>
      <c r="E407" s="472" t="s">
        <v>14579</v>
      </c>
      <c r="F407" s="302">
        <v>35242</v>
      </c>
      <c r="G407" s="260" t="s">
        <v>3610</v>
      </c>
      <c r="H407" s="261" t="s">
        <v>4426</v>
      </c>
      <c r="I407" s="261" t="s">
        <v>7468</v>
      </c>
      <c r="J407" s="261"/>
      <c r="K407" s="282" t="s">
        <v>8700</v>
      </c>
      <c r="L407" s="264">
        <v>45933</v>
      </c>
      <c r="M407" s="290" t="s">
        <v>1269</v>
      </c>
      <c r="N407" s="263" t="s">
        <v>174</v>
      </c>
      <c r="O407" s="261" t="s">
        <v>14580</v>
      </c>
      <c r="P407" s="266" t="s">
        <v>138</v>
      </c>
      <c r="Q407" s="273"/>
      <c r="R407" s="284" t="s">
        <v>117</v>
      </c>
      <c r="S407" s="265"/>
      <c r="T407" s="506">
        <v>0</v>
      </c>
      <c r="U407" s="269" t="s">
        <v>1256</v>
      </c>
      <c r="V407" s="270">
        <v>0</v>
      </c>
      <c r="W407" s="271" t="s">
        <v>118</v>
      </c>
      <c r="X407" s="279">
        <v>2700</v>
      </c>
      <c r="Y407" s="273"/>
      <c r="Z407" s="274" t="s">
        <v>1257</v>
      </c>
      <c r="AA407" s="258" t="b">
        <f t="shared" si="34"/>
        <v>0</v>
      </c>
      <c r="AB407" s="273" t="s">
        <v>14581</v>
      </c>
      <c r="AC407" s="297"/>
      <c r="AD407" s="297"/>
      <c r="AE407" s="275"/>
      <c r="AF407" s="267" t="str">
        <f t="shared" ca="1" si="32"/>
        <v>30años1meses</v>
      </c>
      <c r="AG407" s="276">
        <v>939160908</v>
      </c>
      <c r="AH407" s="325" t="s">
        <v>8453</v>
      </c>
      <c r="AI407" s="292" t="s">
        <v>1412</v>
      </c>
    </row>
    <row r="408" spans="2:36" ht="17.100000000000001" customHeight="1">
      <c r="B408" s="258" t="str">
        <f t="shared" si="31"/>
        <v>E72166637</v>
      </c>
      <c r="C408" s="257" t="s">
        <v>117</v>
      </c>
      <c r="D408" s="486" t="s">
        <v>12775</v>
      </c>
      <c r="E408" s="472" t="s">
        <v>12776</v>
      </c>
      <c r="F408" s="473">
        <v>34721</v>
      </c>
      <c r="G408" s="474" t="s">
        <v>7450</v>
      </c>
      <c r="H408" s="475" t="s">
        <v>1107</v>
      </c>
      <c r="I408" s="475" t="s">
        <v>5906</v>
      </c>
      <c r="J408" s="475" t="s">
        <v>9469</v>
      </c>
      <c r="K408" s="476" t="s">
        <v>12562</v>
      </c>
      <c r="L408" s="477">
        <v>45772</v>
      </c>
      <c r="M408" s="477" t="s">
        <v>1269</v>
      </c>
      <c r="N408" s="475" t="s">
        <v>128</v>
      </c>
      <c r="O408" s="476" t="s">
        <v>12777</v>
      </c>
      <c r="P408" s="478" t="s">
        <v>138</v>
      </c>
      <c r="Q408" s="273"/>
      <c r="R408" s="268" t="s">
        <v>157</v>
      </c>
      <c r="S408" s="265"/>
      <c r="T408" s="265">
        <v>0</v>
      </c>
      <c r="U408" s="269" t="s">
        <v>1256</v>
      </c>
      <c r="V408" s="270">
        <v>0</v>
      </c>
      <c r="W408" s="271" t="s">
        <v>118</v>
      </c>
      <c r="X408" s="272">
        <v>4000</v>
      </c>
      <c r="Y408" s="272"/>
      <c r="Z408" s="274" t="s">
        <v>1257</v>
      </c>
      <c r="AA408" s="258" t="b">
        <f t="shared" si="34"/>
        <v>0</v>
      </c>
      <c r="AB408" s="273" t="s">
        <v>12778</v>
      </c>
      <c r="AC408" s="297"/>
      <c r="AD408" s="511" t="s">
        <v>1271</v>
      </c>
      <c r="AE408" s="275" t="s">
        <v>12779</v>
      </c>
      <c r="AF408" s="267" t="str">
        <f t="shared" ca="1" si="32"/>
        <v>31años6meses</v>
      </c>
      <c r="AG408" s="294" t="s">
        <v>12780</v>
      </c>
      <c r="AH408" s="399" t="s">
        <v>12781</v>
      </c>
    </row>
    <row r="409" spans="2:36" ht="17.100000000000001" customHeight="1">
      <c r="B409" s="258" t="str">
        <f t="shared" si="31"/>
        <v>R72230322</v>
      </c>
      <c r="C409" s="258" t="s">
        <v>117</v>
      </c>
      <c r="D409" s="486" t="s">
        <v>14453</v>
      </c>
      <c r="E409" s="472" t="s">
        <v>14454</v>
      </c>
      <c r="F409" s="259">
        <v>33798</v>
      </c>
      <c r="G409" s="283" t="s">
        <v>3610</v>
      </c>
      <c r="H409" s="261" t="s">
        <v>4426</v>
      </c>
      <c r="I409" s="261" t="s">
        <v>1281</v>
      </c>
      <c r="J409" s="261" t="s">
        <v>1276</v>
      </c>
      <c r="K409" s="282" t="s">
        <v>8700</v>
      </c>
      <c r="L409" s="264">
        <v>45931</v>
      </c>
      <c r="M409" s="264" t="s">
        <v>1269</v>
      </c>
      <c r="N409" s="261" t="s">
        <v>128</v>
      </c>
      <c r="O409" s="282" t="s">
        <v>14455</v>
      </c>
      <c r="P409" s="266" t="s">
        <v>138</v>
      </c>
      <c r="Q409" s="258"/>
      <c r="R409" s="268" t="s">
        <v>157</v>
      </c>
      <c r="S409" s="265"/>
      <c r="T409" s="506">
        <v>0</v>
      </c>
      <c r="U409" s="269" t="s">
        <v>1256</v>
      </c>
      <c r="V409" s="270">
        <v>1</v>
      </c>
      <c r="W409" s="271" t="s">
        <v>118</v>
      </c>
      <c r="X409" s="272">
        <v>2000</v>
      </c>
      <c r="Y409" s="272"/>
      <c r="Z409" s="274" t="s">
        <v>1257</v>
      </c>
      <c r="AA409" s="258" t="b">
        <f t="shared" si="34"/>
        <v>0</v>
      </c>
      <c r="AB409" s="273"/>
      <c r="AC409" s="297"/>
      <c r="AD409" s="511" t="s">
        <v>1259</v>
      </c>
      <c r="AE409" s="304" t="s">
        <v>14456</v>
      </c>
      <c r="AF409" s="267" t="str">
        <f t="shared" ca="1" si="32"/>
        <v>34años1meses</v>
      </c>
      <c r="AG409" s="276" t="s">
        <v>14457</v>
      </c>
      <c r="AH409" s="273" t="s">
        <v>14458</v>
      </c>
    </row>
    <row r="410" spans="2:36" ht="17.100000000000001" customHeight="1">
      <c r="B410" s="273" t="str">
        <f t="shared" si="31"/>
        <v>O72232647</v>
      </c>
      <c r="C410" s="257" t="s">
        <v>117</v>
      </c>
      <c r="D410" s="486" t="s">
        <v>13780</v>
      </c>
      <c r="E410" s="480" t="s">
        <v>13781</v>
      </c>
      <c r="F410" s="473">
        <v>35168</v>
      </c>
      <c r="G410" s="481" t="s">
        <v>1251</v>
      </c>
      <c r="H410" s="475" t="s">
        <v>125</v>
      </c>
      <c r="I410" s="479" t="s">
        <v>5699</v>
      </c>
      <c r="J410" s="475" t="s">
        <v>1276</v>
      </c>
      <c r="K410" s="476" t="s">
        <v>12562</v>
      </c>
      <c r="L410" s="473">
        <v>46183</v>
      </c>
      <c r="M410" s="484">
        <v>46219</v>
      </c>
      <c r="N410" s="479" t="s">
        <v>122</v>
      </c>
      <c r="O410" s="261"/>
      <c r="P410" s="266"/>
      <c r="Q410" s="267"/>
      <c r="R410" s="284" t="s">
        <v>157</v>
      </c>
      <c r="S410" s="265"/>
      <c r="T410" s="506">
        <v>0</v>
      </c>
      <c r="U410" s="269" t="s">
        <v>1256</v>
      </c>
      <c r="V410" s="270">
        <v>1</v>
      </c>
      <c r="W410" s="271" t="s">
        <v>118</v>
      </c>
      <c r="X410" s="272"/>
      <c r="Y410" s="273"/>
      <c r="Z410" s="274" t="s">
        <v>1257</v>
      </c>
      <c r="AA410" s="258" t="b">
        <f t="shared" si="34"/>
        <v>0</v>
      </c>
      <c r="AB410" s="258" t="s">
        <v>13782</v>
      </c>
      <c r="AC410" s="297"/>
      <c r="AD410" s="511" t="s">
        <v>1259</v>
      </c>
      <c r="AE410" s="281" t="s">
        <v>13783</v>
      </c>
      <c r="AF410" s="267" t="str">
        <f t="shared" ca="1" si="32"/>
        <v>30años4meses</v>
      </c>
      <c r="AG410" s="294">
        <v>916664769</v>
      </c>
      <c r="AH410" s="258" t="s">
        <v>13784</v>
      </c>
    </row>
    <row r="411" spans="2:36" ht="17.100000000000001" customHeight="1">
      <c r="B411" s="273" t="str">
        <f t="shared" si="31"/>
        <v>R72247246</v>
      </c>
      <c r="C411" s="257" t="s">
        <v>117</v>
      </c>
      <c r="D411" s="486" t="s">
        <v>14412</v>
      </c>
      <c r="E411" s="472" t="s">
        <v>14413</v>
      </c>
      <c r="F411" s="473">
        <v>35870</v>
      </c>
      <c r="G411" s="474" t="s">
        <v>3610</v>
      </c>
      <c r="H411" s="475" t="s">
        <v>4426</v>
      </c>
      <c r="I411" s="261" t="s">
        <v>6453</v>
      </c>
      <c r="J411" s="261" t="s">
        <v>1276</v>
      </c>
      <c r="K411" s="282" t="s">
        <v>8700</v>
      </c>
      <c r="L411" s="264">
        <v>46182</v>
      </c>
      <c r="M411" s="264" t="s">
        <v>19394</v>
      </c>
      <c r="N411" s="261" t="s">
        <v>128</v>
      </c>
      <c r="O411" s="282" t="s">
        <v>14414</v>
      </c>
      <c r="P411" s="266" t="s">
        <v>138</v>
      </c>
      <c r="Q411" s="258"/>
      <c r="R411" s="268" t="s">
        <v>157</v>
      </c>
      <c r="S411" s="265"/>
      <c r="T411" s="506">
        <v>0</v>
      </c>
      <c r="U411" s="269" t="s">
        <v>1256</v>
      </c>
      <c r="V411" s="270">
        <v>1</v>
      </c>
      <c r="W411" s="271" t="s">
        <v>118</v>
      </c>
      <c r="X411" s="272">
        <v>1800</v>
      </c>
      <c r="Y411" s="272"/>
      <c r="Z411" s="274" t="s">
        <v>1257</v>
      </c>
      <c r="AA411" s="258" t="b">
        <f t="shared" si="34"/>
        <v>0</v>
      </c>
      <c r="AB411" s="273"/>
      <c r="AC411" s="297"/>
      <c r="AD411" s="400" t="s">
        <v>1259</v>
      </c>
      <c r="AE411" s="304" t="s">
        <v>14415</v>
      </c>
      <c r="AF411" s="267" t="str">
        <f t="shared" ca="1" si="32"/>
        <v>28años5meses</v>
      </c>
      <c r="AG411" s="276" t="s">
        <v>14416</v>
      </c>
      <c r="AH411" s="273" t="s">
        <v>14417</v>
      </c>
      <c r="AI411" s="292" t="s">
        <v>1412</v>
      </c>
    </row>
    <row r="412" spans="2:36" ht="17.100000000000001" customHeight="1">
      <c r="B412" s="273" t="str">
        <f t="shared" si="31"/>
        <v>E72388366</v>
      </c>
      <c r="C412" s="257" t="s">
        <v>117</v>
      </c>
      <c r="D412" s="486" t="s">
        <v>13472</v>
      </c>
      <c r="E412" s="472" t="s">
        <v>13473</v>
      </c>
      <c r="F412" s="473">
        <v>36885</v>
      </c>
      <c r="G412" s="481" t="s">
        <v>1251</v>
      </c>
      <c r="H412" s="479" t="s">
        <v>1107</v>
      </c>
      <c r="I412" s="475" t="s">
        <v>6511</v>
      </c>
      <c r="J412" s="475" t="s">
        <v>1276</v>
      </c>
      <c r="K412" s="476" t="s">
        <v>12562</v>
      </c>
      <c r="L412" s="477">
        <v>45827</v>
      </c>
      <c r="M412" s="484" t="s">
        <v>1269</v>
      </c>
      <c r="N412" s="595" t="s">
        <v>128</v>
      </c>
      <c r="O412" s="476" t="s">
        <v>13474</v>
      </c>
      <c r="P412" s="478" t="s">
        <v>138</v>
      </c>
      <c r="Q412" s="267"/>
      <c r="R412" s="284" t="s">
        <v>157</v>
      </c>
      <c r="S412" s="265"/>
      <c r="T412" s="265">
        <v>0</v>
      </c>
      <c r="U412" s="269" t="s">
        <v>1256</v>
      </c>
      <c r="V412" s="270">
        <v>0</v>
      </c>
      <c r="W412" s="271" t="s">
        <v>118</v>
      </c>
      <c r="X412" s="279">
        <v>1130</v>
      </c>
      <c r="Y412" s="258">
        <v>128.47999999999999</v>
      </c>
      <c r="Z412" s="274" t="s">
        <v>1257</v>
      </c>
      <c r="AA412" s="258" t="b">
        <f t="shared" si="34"/>
        <v>0</v>
      </c>
      <c r="AB412" s="258" t="s">
        <v>13475</v>
      </c>
      <c r="AC412" s="297"/>
      <c r="AD412" s="511" t="s">
        <v>1259</v>
      </c>
      <c r="AE412" s="275" t="s">
        <v>13476</v>
      </c>
      <c r="AF412" s="267" t="str">
        <f t="shared" ca="1" si="32"/>
        <v>25años7meses</v>
      </c>
      <c r="AG412" s="276" t="s">
        <v>13477</v>
      </c>
      <c r="AH412" s="273" t="s">
        <v>13478</v>
      </c>
    </row>
    <row r="413" spans="2:36" ht="17.100000000000001" customHeight="1">
      <c r="B413" s="258" t="str">
        <f t="shared" si="31"/>
        <v>E72557991</v>
      </c>
      <c r="C413" s="257" t="s">
        <v>117</v>
      </c>
      <c r="D413" s="486" t="s">
        <v>12693</v>
      </c>
      <c r="E413" s="472" t="s">
        <v>12694</v>
      </c>
      <c r="F413" s="473">
        <v>34790</v>
      </c>
      <c r="G413" s="472" t="s">
        <v>1605</v>
      </c>
      <c r="H413" s="475" t="s">
        <v>1107</v>
      </c>
      <c r="I413" s="479" t="s">
        <v>1281</v>
      </c>
      <c r="J413" s="475" t="s">
        <v>9469</v>
      </c>
      <c r="K413" s="476" t="s">
        <v>12562</v>
      </c>
      <c r="L413" s="477">
        <v>45768</v>
      </c>
      <c r="M413" s="484" t="s">
        <v>1269</v>
      </c>
      <c r="N413" s="479" t="s">
        <v>128</v>
      </c>
      <c r="O413" s="475" t="s">
        <v>12695</v>
      </c>
      <c r="P413" s="478" t="s">
        <v>138</v>
      </c>
      <c r="Q413" s="273"/>
      <c r="R413" s="521" t="s">
        <v>117</v>
      </c>
      <c r="S413" s="265"/>
      <c r="T413" s="506">
        <v>0</v>
      </c>
      <c r="U413" s="269" t="s">
        <v>1256</v>
      </c>
      <c r="V413" s="270">
        <v>0</v>
      </c>
      <c r="W413" s="271" t="s">
        <v>118</v>
      </c>
      <c r="X413" s="272">
        <v>3000</v>
      </c>
      <c r="Y413" s="272">
        <v>353.95</v>
      </c>
      <c r="Z413" s="274" t="s">
        <v>1257</v>
      </c>
      <c r="AA413" s="258" t="b">
        <f t="shared" si="34"/>
        <v>0</v>
      </c>
      <c r="AB413" s="273" t="s">
        <v>12696</v>
      </c>
      <c r="AC413" s="297"/>
      <c r="AD413" s="511" t="s">
        <v>1259</v>
      </c>
      <c r="AE413" s="275" t="s">
        <v>12697</v>
      </c>
      <c r="AF413" s="267" t="str">
        <f t="shared" ca="1" si="32"/>
        <v>31años4meses</v>
      </c>
      <c r="AG413" s="276">
        <v>997202848</v>
      </c>
      <c r="AH413" s="273" t="s">
        <v>12698</v>
      </c>
    </row>
    <row r="414" spans="2:36" ht="17.100000000000001" customHeight="1">
      <c r="B414" s="258" t="str">
        <f t="shared" si="31"/>
        <v>O72714766</v>
      </c>
      <c r="C414" s="257" t="s">
        <v>117</v>
      </c>
      <c r="D414" s="486" t="s">
        <v>13595</v>
      </c>
      <c r="E414" s="731" t="s">
        <v>13596</v>
      </c>
      <c r="F414" s="719">
        <v>33423</v>
      </c>
      <c r="G414" s="729" t="s">
        <v>1251</v>
      </c>
      <c r="H414" s="721" t="s">
        <v>113</v>
      </c>
      <c r="I414" s="725" t="s">
        <v>8348</v>
      </c>
      <c r="J414" s="721" t="s">
        <v>1276</v>
      </c>
      <c r="K414" s="722" t="s">
        <v>8566</v>
      </c>
      <c r="L414" s="719">
        <v>46244</v>
      </c>
      <c r="M414" s="730">
        <v>46249</v>
      </c>
      <c r="N414" s="727" t="s">
        <v>174</v>
      </c>
      <c r="O414" s="721" t="s">
        <v>13597</v>
      </c>
      <c r="P414" s="728" t="s">
        <v>138</v>
      </c>
      <c r="Q414" s="267"/>
      <c r="R414" s="284" t="s">
        <v>157</v>
      </c>
      <c r="S414" s="265"/>
      <c r="T414" s="265">
        <v>0</v>
      </c>
      <c r="U414" s="269" t="s">
        <v>1256</v>
      </c>
      <c r="V414" s="270">
        <v>1</v>
      </c>
      <c r="W414" s="271" t="s">
        <v>118</v>
      </c>
      <c r="X414" s="272"/>
      <c r="Y414" s="273"/>
      <c r="Z414" s="274" t="s">
        <v>1257</v>
      </c>
      <c r="AA414" s="258" t="b">
        <f t="shared" si="34"/>
        <v>0</v>
      </c>
      <c r="AB414" s="258" t="s">
        <v>13598</v>
      </c>
      <c r="AC414" s="297"/>
      <c r="AD414" s="511" t="s">
        <v>7184</v>
      </c>
      <c r="AE414" s="320" t="s">
        <v>13599</v>
      </c>
      <c r="AF414" s="267" t="str">
        <f t="shared" ca="1" si="32"/>
        <v>35años1meses</v>
      </c>
      <c r="AG414" s="276">
        <v>931739403</v>
      </c>
      <c r="AH414" s="410" t="s">
        <v>13600</v>
      </c>
    </row>
    <row r="415" spans="2:36" ht="17.100000000000001" customHeight="1">
      <c r="B415" s="258" t="str">
        <f t="shared" si="31"/>
        <v>E72730097</v>
      </c>
      <c r="C415" s="257" t="s">
        <v>117</v>
      </c>
      <c r="D415" s="486" t="s">
        <v>12862</v>
      </c>
      <c r="E415" s="258" t="s">
        <v>12863</v>
      </c>
      <c r="F415" s="259">
        <v>35774</v>
      </c>
      <c r="G415" s="283" t="s">
        <v>3610</v>
      </c>
      <c r="H415" s="261" t="s">
        <v>1107</v>
      </c>
      <c r="I415" s="261" t="s">
        <v>7468</v>
      </c>
      <c r="J415" s="261" t="s">
        <v>1276</v>
      </c>
      <c r="K415" s="282" t="s">
        <v>1254</v>
      </c>
      <c r="L415" s="264">
        <v>45779</v>
      </c>
      <c r="M415" s="264">
        <v>46195</v>
      </c>
      <c r="N415" s="551" t="s">
        <v>128</v>
      </c>
      <c r="O415" s="282" t="s">
        <v>12864</v>
      </c>
      <c r="P415" s="266" t="s">
        <v>138</v>
      </c>
      <c r="Q415" s="273"/>
      <c r="R415" s="268" t="s">
        <v>157</v>
      </c>
      <c r="S415" s="265"/>
      <c r="T415" s="506">
        <v>0</v>
      </c>
      <c r="U415" s="269" t="s">
        <v>1256</v>
      </c>
      <c r="V415" s="270">
        <v>0</v>
      </c>
      <c r="W415" s="271" t="s">
        <v>118</v>
      </c>
      <c r="X415" s="279">
        <v>4000</v>
      </c>
      <c r="Y415" s="279">
        <v>438.52</v>
      </c>
      <c r="Z415" s="342" t="s">
        <v>1257</v>
      </c>
      <c r="AA415" s="258" t="b">
        <f t="shared" si="34"/>
        <v>0</v>
      </c>
      <c r="AB415" s="273" t="s">
        <v>12865</v>
      </c>
      <c r="AC415" s="297"/>
      <c r="AD415" s="511" t="s">
        <v>1271</v>
      </c>
      <c r="AE415" s="275" t="s">
        <v>12866</v>
      </c>
      <c r="AF415" s="267" t="str">
        <f t="shared" ca="1" si="32"/>
        <v>28años8meses</v>
      </c>
      <c r="AG415" s="276" t="s">
        <v>12867</v>
      </c>
      <c r="AH415" s="273" t="s">
        <v>12868</v>
      </c>
    </row>
    <row r="416" spans="2:36" ht="17.100000000000001" customHeight="1">
      <c r="B416" s="258" t="str">
        <f t="shared" si="31"/>
        <v>O72731888</v>
      </c>
      <c r="C416" s="257" t="s">
        <v>117</v>
      </c>
      <c r="D416" s="294" t="s">
        <v>18481</v>
      </c>
      <c r="E416" s="472" t="s">
        <v>18482</v>
      </c>
      <c r="F416" s="473">
        <v>36573</v>
      </c>
      <c r="G416" s="474" t="s">
        <v>1251</v>
      </c>
      <c r="H416" s="475" t="s">
        <v>125</v>
      </c>
      <c r="I416" s="475" t="s">
        <v>5699</v>
      </c>
      <c r="J416" s="475" t="s">
        <v>1276</v>
      </c>
      <c r="K416" s="476" t="s">
        <v>12562</v>
      </c>
      <c r="L416" s="477">
        <v>46189</v>
      </c>
      <c r="M416" s="477">
        <v>46219</v>
      </c>
      <c r="N416" s="475" t="s">
        <v>122</v>
      </c>
      <c r="O416" s="282"/>
      <c r="P416" s="266"/>
      <c r="Q416" s="258"/>
      <c r="R416" s="268" t="s">
        <v>157</v>
      </c>
      <c r="S416" s="265"/>
      <c r="T416" s="271">
        <v>0</v>
      </c>
      <c r="U416" s="269" t="s">
        <v>1256</v>
      </c>
      <c r="V416" s="270">
        <v>1</v>
      </c>
      <c r="W416" s="271" t="s">
        <v>118</v>
      </c>
      <c r="X416" s="272"/>
      <c r="Y416" s="272"/>
      <c r="Z416" s="342" t="s">
        <v>1257</v>
      </c>
      <c r="AA416" s="258" t="b">
        <v>0</v>
      </c>
      <c r="AB416" s="273" t="s">
        <v>18887</v>
      </c>
      <c r="AC416" s="297"/>
      <c r="AD416" s="511" t="s">
        <v>1271</v>
      </c>
      <c r="AE416" s="275" t="s">
        <v>18489</v>
      </c>
      <c r="AF416" s="267" t="str">
        <f t="shared" ca="1" si="32"/>
        <v>26años6meses</v>
      </c>
      <c r="AG416" s="276" t="s">
        <v>18486</v>
      </c>
      <c r="AH416" s="273" t="s">
        <v>18487</v>
      </c>
    </row>
    <row r="417" spans="2:36" ht="17.100000000000001" customHeight="1">
      <c r="B417" s="258" t="str">
        <f t="shared" si="31"/>
        <v>O72785350</v>
      </c>
      <c r="C417" s="257" t="s">
        <v>117</v>
      </c>
      <c r="D417" s="486" t="s">
        <v>15647</v>
      </c>
      <c r="E417" s="472" t="s">
        <v>15648</v>
      </c>
      <c r="F417" s="473">
        <v>33333</v>
      </c>
      <c r="G417" s="474" t="s">
        <v>1251</v>
      </c>
      <c r="H417" s="475" t="s">
        <v>113</v>
      </c>
      <c r="I417" s="479" t="s">
        <v>15642</v>
      </c>
      <c r="J417" s="475" t="s">
        <v>1276</v>
      </c>
      <c r="K417" s="476" t="s">
        <v>8566</v>
      </c>
      <c r="L417" s="477">
        <v>46038</v>
      </c>
      <c r="M417" s="484" t="s">
        <v>1269</v>
      </c>
      <c r="N417" s="595" t="s">
        <v>122</v>
      </c>
      <c r="O417" s="282"/>
      <c r="P417" s="266"/>
      <c r="Q417" s="273"/>
      <c r="R417" s="521" t="s">
        <v>597</v>
      </c>
      <c r="S417" s="265"/>
      <c r="T417" s="265">
        <v>0</v>
      </c>
      <c r="U417" s="269" t="s">
        <v>1256</v>
      </c>
      <c r="V417" s="270">
        <v>1</v>
      </c>
      <c r="W417" s="271" t="s">
        <v>118</v>
      </c>
      <c r="X417" s="272"/>
      <c r="Y417" s="273"/>
      <c r="Z417" s="274" t="s">
        <v>1257</v>
      </c>
      <c r="AA417" s="258" t="b">
        <f>COUNTIF($D$2:$D$3790,D417)&gt;1</f>
        <v>0</v>
      </c>
      <c r="AB417" s="258" t="s">
        <v>15649</v>
      </c>
      <c r="AC417" s="297"/>
      <c r="AD417" s="511" t="s">
        <v>1259</v>
      </c>
      <c r="AE417" s="304" t="s">
        <v>15650</v>
      </c>
      <c r="AF417" s="267" t="str">
        <f t="shared" ca="1" si="32"/>
        <v>35años4meses</v>
      </c>
      <c r="AG417" s="276">
        <v>950908587</v>
      </c>
      <c r="AH417" s="273" t="s">
        <v>15651</v>
      </c>
    </row>
    <row r="418" spans="2:36" ht="17.100000000000001" customHeight="1">
      <c r="B418" s="258" t="str">
        <f t="shared" si="31"/>
        <v>O72812678</v>
      </c>
      <c r="C418" s="257" t="s">
        <v>117</v>
      </c>
      <c r="D418" s="288" t="s">
        <v>17294</v>
      </c>
      <c r="E418" s="587" t="s">
        <v>17277</v>
      </c>
      <c r="F418" s="473">
        <v>34493</v>
      </c>
      <c r="G418" s="475" t="s">
        <v>1251</v>
      </c>
      <c r="H418" s="475" t="s">
        <v>125</v>
      </c>
      <c r="I418" s="475" t="s">
        <v>5699</v>
      </c>
      <c r="J418" s="476" t="s">
        <v>1253</v>
      </c>
      <c r="K418" s="590" t="s">
        <v>12562</v>
      </c>
      <c r="L418" s="473">
        <v>46183</v>
      </c>
      <c r="M418" s="484">
        <v>46219</v>
      </c>
      <c r="N418" s="623" t="s">
        <v>169</v>
      </c>
      <c r="O418" s="478" t="s">
        <v>17278</v>
      </c>
      <c r="P418" s="586" t="s">
        <v>138</v>
      </c>
      <c r="Q418" s="258"/>
      <c r="R418" s="471" t="s">
        <v>1256</v>
      </c>
      <c r="S418" s="265"/>
      <c r="T418" s="271">
        <v>0</v>
      </c>
      <c r="U418" s="269" t="s">
        <v>1256</v>
      </c>
      <c r="V418" s="270">
        <v>1</v>
      </c>
      <c r="W418" s="271" t="s">
        <v>118</v>
      </c>
      <c r="X418" s="272"/>
      <c r="Y418" s="272"/>
      <c r="Z418" s="342" t="s">
        <v>1257</v>
      </c>
      <c r="AA418" s="258" t="b">
        <v>0</v>
      </c>
      <c r="AB418" s="273" t="s">
        <v>17322</v>
      </c>
      <c r="AC418" s="297"/>
      <c r="AD418" s="511" t="s">
        <v>1259</v>
      </c>
      <c r="AE418" s="275" t="s">
        <v>17281</v>
      </c>
      <c r="AF418" s="267" t="str">
        <f t="shared" ca="1" si="32"/>
        <v>32años2meses</v>
      </c>
      <c r="AG418" s="276" t="s">
        <v>17279</v>
      </c>
      <c r="AH418" s="273" t="s">
        <v>17280</v>
      </c>
    </row>
    <row r="419" spans="2:36" ht="17.100000000000001" customHeight="1">
      <c r="B419" s="258" t="str">
        <f t="shared" si="31"/>
        <v>R72843919</v>
      </c>
      <c r="C419" s="257" t="s">
        <v>117</v>
      </c>
      <c r="D419" s="486" t="s">
        <v>15873</v>
      </c>
      <c r="E419" s="472" t="s">
        <v>15874</v>
      </c>
      <c r="F419" s="259">
        <v>36596</v>
      </c>
      <c r="G419" s="283" t="s">
        <v>3610</v>
      </c>
      <c r="H419" s="261" t="s">
        <v>4426</v>
      </c>
      <c r="I419" s="261" t="s">
        <v>15870</v>
      </c>
      <c r="J419" s="261" t="s">
        <v>1276</v>
      </c>
      <c r="K419" s="282" t="s">
        <v>12562</v>
      </c>
      <c r="L419" s="264">
        <v>45985</v>
      </c>
      <c r="M419" s="264" t="s">
        <v>1269</v>
      </c>
      <c r="N419" s="551" t="s">
        <v>122</v>
      </c>
      <c r="O419" s="282"/>
      <c r="P419" s="266"/>
      <c r="Q419" s="258"/>
      <c r="R419" s="268" t="s">
        <v>157</v>
      </c>
      <c r="S419" s="265"/>
      <c r="T419" s="271">
        <v>0</v>
      </c>
      <c r="U419" s="269" t="s">
        <v>1256</v>
      </c>
      <c r="V419" s="270">
        <v>1</v>
      </c>
      <c r="W419" s="524" t="s">
        <v>118</v>
      </c>
      <c r="X419" s="272">
        <v>1800</v>
      </c>
      <c r="Y419" s="272"/>
      <c r="Z419" s="525" t="s">
        <v>1257</v>
      </c>
      <c r="AA419" s="258" t="b">
        <f t="shared" ref="AA419:AA424" si="35">COUNTIF($D$2:$D$3790,D419)&gt;1</f>
        <v>0</v>
      </c>
      <c r="AB419" s="273"/>
      <c r="AC419" s="297"/>
      <c r="AD419" s="511" t="s">
        <v>1259</v>
      </c>
      <c r="AE419" s="275" t="s">
        <v>15875</v>
      </c>
      <c r="AF419" s="267" t="str">
        <f t="shared" ca="1" si="32"/>
        <v>26años5meses</v>
      </c>
      <c r="AG419" s="276" t="s">
        <v>15876</v>
      </c>
      <c r="AH419" s="273" t="s">
        <v>15877</v>
      </c>
    </row>
    <row r="420" spans="2:36" ht="17.100000000000001" customHeight="1">
      <c r="B420" s="258" t="str">
        <f t="shared" si="31"/>
        <v>R72917186</v>
      </c>
      <c r="C420" s="257" t="s">
        <v>117</v>
      </c>
      <c r="D420" s="486" t="s">
        <v>12756</v>
      </c>
      <c r="E420" s="472" t="s">
        <v>12757</v>
      </c>
      <c r="F420" s="259">
        <v>34159</v>
      </c>
      <c r="G420" s="283" t="s">
        <v>7450</v>
      </c>
      <c r="H420" s="261" t="s">
        <v>4426</v>
      </c>
      <c r="I420" s="261" t="s">
        <v>12644</v>
      </c>
      <c r="J420" s="261" t="s">
        <v>9469</v>
      </c>
      <c r="K420" s="282" t="s">
        <v>12562</v>
      </c>
      <c r="L420" s="264">
        <v>45771</v>
      </c>
      <c r="M420" s="287" t="s">
        <v>1269</v>
      </c>
      <c r="N420" s="551" t="s">
        <v>122</v>
      </c>
      <c r="O420" s="305"/>
      <c r="P420" s="266"/>
      <c r="Q420" s="273"/>
      <c r="R420" s="268" t="s">
        <v>157</v>
      </c>
      <c r="S420" s="265"/>
      <c r="T420" s="265">
        <v>0</v>
      </c>
      <c r="U420" s="269" t="s">
        <v>1256</v>
      </c>
      <c r="V420" s="270">
        <v>0</v>
      </c>
      <c r="W420" s="271" t="s">
        <v>118</v>
      </c>
      <c r="X420" s="272">
        <v>3500</v>
      </c>
      <c r="Y420" s="272"/>
      <c r="Z420" s="274" t="s">
        <v>1257</v>
      </c>
      <c r="AA420" s="258" t="b">
        <f t="shared" si="35"/>
        <v>0</v>
      </c>
      <c r="AB420" s="273" t="s">
        <v>12758</v>
      </c>
      <c r="AC420" s="297"/>
      <c r="AD420" s="511" t="s">
        <v>1259</v>
      </c>
      <c r="AE420" s="275" t="s">
        <v>12759</v>
      </c>
      <c r="AF420" s="267" t="str">
        <f t="shared" ca="1" si="32"/>
        <v>33años1meses</v>
      </c>
      <c r="AG420" s="276" t="s">
        <v>12760</v>
      </c>
      <c r="AH420" s="399" t="s">
        <v>12761</v>
      </c>
    </row>
    <row r="421" spans="2:36" ht="17.100000000000001" customHeight="1">
      <c r="B421" s="258" t="str">
        <f t="shared" si="31"/>
        <v>E72918973</v>
      </c>
      <c r="C421" s="257" t="s">
        <v>117</v>
      </c>
      <c r="D421" s="486" t="s">
        <v>15033</v>
      </c>
      <c r="E421" s="472" t="s">
        <v>15034</v>
      </c>
      <c r="F421" s="473">
        <v>35617</v>
      </c>
      <c r="G421" s="474" t="s">
        <v>7450</v>
      </c>
      <c r="H421" s="481" t="s">
        <v>1107</v>
      </c>
      <c r="I421" s="475" t="s">
        <v>12651</v>
      </c>
      <c r="J421" s="475" t="s">
        <v>1276</v>
      </c>
      <c r="K421" s="476" t="s">
        <v>8566</v>
      </c>
      <c r="L421" s="477">
        <v>45951</v>
      </c>
      <c r="M421" s="477" t="s">
        <v>1269</v>
      </c>
      <c r="N421" s="622" t="s">
        <v>128</v>
      </c>
      <c r="O421" s="475" t="s">
        <v>15035</v>
      </c>
      <c r="P421" s="478" t="s">
        <v>138</v>
      </c>
      <c r="Q421" s="273"/>
      <c r="R421" s="268" t="s">
        <v>157</v>
      </c>
      <c r="S421" s="265"/>
      <c r="T421" s="271">
        <v>0</v>
      </c>
      <c r="U421" s="269" t="s">
        <v>1256</v>
      </c>
      <c r="V421" s="270">
        <v>0</v>
      </c>
      <c r="W421" s="271" t="s">
        <v>118</v>
      </c>
      <c r="X421" s="272">
        <v>4300</v>
      </c>
      <c r="Y421" s="273">
        <v>488.90999999999997</v>
      </c>
      <c r="Z421" s="274" t="s">
        <v>1257</v>
      </c>
      <c r="AA421" s="258" t="b">
        <f t="shared" si="35"/>
        <v>0</v>
      </c>
      <c r="AB421" s="273" t="s">
        <v>15036</v>
      </c>
      <c r="AC421" s="297"/>
      <c r="AD421" s="400" t="s">
        <v>1259</v>
      </c>
      <c r="AE421" s="304" t="s">
        <v>15037</v>
      </c>
      <c r="AF421" s="267" t="str">
        <f t="shared" ca="1" si="32"/>
        <v>29años1meses</v>
      </c>
      <c r="AG421" s="276">
        <v>988592904</v>
      </c>
      <c r="AH421" s="273" t="s">
        <v>15038</v>
      </c>
    </row>
    <row r="422" spans="2:36" ht="17.100000000000001" customHeight="1">
      <c r="B422" s="258" t="str">
        <f t="shared" si="31"/>
        <v>R73067207</v>
      </c>
      <c r="C422" s="263">
        <v>1</v>
      </c>
      <c r="D422" s="486" t="s">
        <v>14582</v>
      </c>
      <c r="E422" s="472" t="s">
        <v>14583</v>
      </c>
      <c r="F422" s="259">
        <v>37839</v>
      </c>
      <c r="G422" s="283" t="s">
        <v>1251</v>
      </c>
      <c r="H422" s="261" t="s">
        <v>4426</v>
      </c>
      <c r="I422" s="261" t="s">
        <v>14584</v>
      </c>
      <c r="J422" s="261" t="s">
        <v>1276</v>
      </c>
      <c r="K422" s="282" t="s">
        <v>8700</v>
      </c>
      <c r="L422" s="264">
        <v>45936</v>
      </c>
      <c r="M422" s="264" t="s">
        <v>1269</v>
      </c>
      <c r="N422" s="551" t="s">
        <v>128</v>
      </c>
      <c r="O422" s="282" t="s">
        <v>17933</v>
      </c>
      <c r="P422" s="266" t="s">
        <v>138</v>
      </c>
      <c r="Q422" s="258"/>
      <c r="R422" s="268" t="s">
        <v>157</v>
      </c>
      <c r="S422" s="265"/>
      <c r="T422" s="506">
        <v>0</v>
      </c>
      <c r="U422" s="269" t="s">
        <v>1256</v>
      </c>
      <c r="V422" s="270">
        <v>1</v>
      </c>
      <c r="W422" s="271" t="s">
        <v>118</v>
      </c>
      <c r="X422" s="272">
        <v>1800</v>
      </c>
      <c r="Y422" s="272"/>
      <c r="Z422" s="274" t="s">
        <v>1257</v>
      </c>
      <c r="AA422" s="258" t="b">
        <f t="shared" si="35"/>
        <v>0</v>
      </c>
      <c r="AB422" s="273"/>
      <c r="AC422" s="297"/>
      <c r="AD422" s="511" t="s">
        <v>1259</v>
      </c>
      <c r="AE422" s="304" t="s">
        <v>14585</v>
      </c>
      <c r="AF422" s="267" t="str">
        <f t="shared" ca="1" si="32"/>
        <v>23años0meses</v>
      </c>
      <c r="AG422" s="276" t="s">
        <v>14586</v>
      </c>
      <c r="AH422" s="273" t="s">
        <v>14587</v>
      </c>
    </row>
    <row r="423" spans="2:36" ht="17.100000000000001" customHeight="1">
      <c r="B423" s="258" t="str">
        <f t="shared" ref="B423:B477" si="36">MID(H423,1,1)&amp;D423</f>
        <v>P73183783</v>
      </c>
      <c r="C423" s="257" t="s">
        <v>117</v>
      </c>
      <c r="D423" s="486" t="s">
        <v>16397</v>
      </c>
      <c r="E423" s="472" t="s">
        <v>16398</v>
      </c>
      <c r="F423" s="473">
        <v>36379</v>
      </c>
      <c r="G423" s="474" t="s">
        <v>1251</v>
      </c>
      <c r="H423" s="475" t="s">
        <v>137</v>
      </c>
      <c r="I423" s="475" t="s">
        <v>1252</v>
      </c>
      <c r="J423" s="475" t="s">
        <v>1253</v>
      </c>
      <c r="K423" s="476" t="s">
        <v>8700</v>
      </c>
      <c r="L423" s="477">
        <v>46090</v>
      </c>
      <c r="M423" s="477" t="s">
        <v>1269</v>
      </c>
      <c r="N423" s="622" t="s">
        <v>114</v>
      </c>
      <c r="O423" s="476" t="s">
        <v>18236</v>
      </c>
      <c r="P423" s="478" t="s">
        <v>138</v>
      </c>
      <c r="Q423" s="258"/>
      <c r="R423" s="471" t="s">
        <v>117</v>
      </c>
      <c r="S423" s="265"/>
      <c r="T423" s="271">
        <v>0</v>
      </c>
      <c r="U423" s="269" t="s">
        <v>1256</v>
      </c>
      <c r="V423" s="270">
        <v>1</v>
      </c>
      <c r="W423" s="524" t="s">
        <v>118</v>
      </c>
      <c r="X423" s="279"/>
      <c r="Y423" s="279"/>
      <c r="Z423" s="525" t="s">
        <v>1257</v>
      </c>
      <c r="AA423" s="258" t="b">
        <f t="shared" si="35"/>
        <v>0</v>
      </c>
      <c r="AB423" s="258" t="s">
        <v>17165</v>
      </c>
      <c r="AC423" s="300"/>
      <c r="AD423" s="511" t="s">
        <v>1259</v>
      </c>
      <c r="AE423" s="281" t="s">
        <v>16399</v>
      </c>
      <c r="AF423" s="267" t="str">
        <f t="shared" ca="1" si="32"/>
        <v>27años0meses</v>
      </c>
      <c r="AG423" s="294" t="s">
        <v>16400</v>
      </c>
      <c r="AH423" s="258" t="s">
        <v>16401</v>
      </c>
    </row>
    <row r="424" spans="2:36" ht="17.100000000000001" customHeight="1">
      <c r="B424" s="258" t="str">
        <f t="shared" si="36"/>
        <v>P73249097</v>
      </c>
      <c r="C424" s="263">
        <v>1</v>
      </c>
      <c r="D424" s="486" t="s">
        <v>14891</v>
      </c>
      <c r="E424" s="472" t="s">
        <v>14892</v>
      </c>
      <c r="F424" s="473">
        <v>35983</v>
      </c>
      <c r="G424" s="481" t="s">
        <v>1251</v>
      </c>
      <c r="H424" s="475" t="s">
        <v>137</v>
      </c>
      <c r="I424" s="475" t="s">
        <v>1252</v>
      </c>
      <c r="J424" s="475" t="s">
        <v>1276</v>
      </c>
      <c r="K424" s="479" t="s">
        <v>12562</v>
      </c>
      <c r="L424" s="473">
        <v>46183</v>
      </c>
      <c r="M424" s="484">
        <v>46219</v>
      </c>
      <c r="N424" s="595" t="s">
        <v>174</v>
      </c>
      <c r="O424" s="475" t="s">
        <v>14893</v>
      </c>
      <c r="P424" s="478" t="s">
        <v>138</v>
      </c>
      <c r="Q424" s="267"/>
      <c r="R424" s="268" t="s">
        <v>157</v>
      </c>
      <c r="S424" s="265"/>
      <c r="T424" s="265">
        <v>0</v>
      </c>
      <c r="U424" s="269" t="s">
        <v>1256</v>
      </c>
      <c r="V424" s="270">
        <v>1</v>
      </c>
      <c r="W424" s="271" t="s">
        <v>118</v>
      </c>
      <c r="X424" s="272"/>
      <c r="Y424" s="273"/>
      <c r="Z424" s="274" t="s">
        <v>1265</v>
      </c>
      <c r="AA424" s="258" t="b">
        <f t="shared" si="35"/>
        <v>0</v>
      </c>
      <c r="AB424" s="273" t="s">
        <v>14894</v>
      </c>
      <c r="AC424" s="297" t="s">
        <v>1290</v>
      </c>
      <c r="AD424" s="511" t="s">
        <v>1259</v>
      </c>
      <c r="AE424" s="275" t="s">
        <v>14895</v>
      </c>
      <c r="AF424" s="267" t="str">
        <f t="shared" ca="1" si="32"/>
        <v>28años1meses</v>
      </c>
      <c r="AG424" s="276" t="s">
        <v>14896</v>
      </c>
      <c r="AH424" s="273" t="s">
        <v>14897</v>
      </c>
    </row>
    <row r="425" spans="2:36" ht="17.100000000000001" customHeight="1">
      <c r="B425" s="258" t="str">
        <f t="shared" si="36"/>
        <v>P73334053</v>
      </c>
      <c r="C425" s="257" t="s">
        <v>117</v>
      </c>
      <c r="D425" s="294" t="s">
        <v>18259</v>
      </c>
      <c r="E425" s="472" t="s">
        <v>18260</v>
      </c>
      <c r="F425" s="473">
        <v>37126</v>
      </c>
      <c r="G425" s="474" t="s">
        <v>1251</v>
      </c>
      <c r="H425" s="475" t="s">
        <v>137</v>
      </c>
      <c r="I425" s="475" t="s">
        <v>1252</v>
      </c>
      <c r="J425" s="475" t="s">
        <v>1276</v>
      </c>
      <c r="K425" s="476" t="s">
        <v>12562</v>
      </c>
      <c r="L425" s="473">
        <v>46183</v>
      </c>
      <c r="M425" s="484">
        <v>46219</v>
      </c>
      <c r="N425" s="622" t="s">
        <v>114</v>
      </c>
      <c r="O425" s="476" t="s">
        <v>19349</v>
      </c>
      <c r="P425" s="478" t="s">
        <v>138</v>
      </c>
      <c r="Q425" s="258"/>
      <c r="R425" s="268" t="s">
        <v>157</v>
      </c>
      <c r="S425" s="265"/>
      <c r="T425" s="271">
        <v>0</v>
      </c>
      <c r="U425" s="269" t="s">
        <v>1256</v>
      </c>
      <c r="V425" s="270">
        <v>1</v>
      </c>
      <c r="W425" s="271" t="s">
        <v>118</v>
      </c>
      <c r="X425" s="272"/>
      <c r="Y425" s="272"/>
      <c r="Z425" s="342" t="s">
        <v>1257</v>
      </c>
      <c r="AA425" s="258" t="b">
        <v>0</v>
      </c>
      <c r="AB425" s="273" t="s">
        <v>18855</v>
      </c>
      <c r="AC425" s="297"/>
      <c r="AD425" s="400" t="s">
        <v>1259</v>
      </c>
      <c r="AE425" s="275" t="s">
        <v>18285</v>
      </c>
      <c r="AF425" s="267" t="str">
        <f t="shared" ca="1" si="32"/>
        <v>24años11meses</v>
      </c>
      <c r="AG425" s="276" t="s">
        <v>18283</v>
      </c>
      <c r="AH425" s="273" t="s">
        <v>18284</v>
      </c>
      <c r="AJ425" s="554" t="str">
        <f ca="1">IF($D425&lt;&gt;"",DATEDIF(L425,TODAY(),"y")&amp;"años"&amp;DATEDIF(L425,TODAY(),"ym")&amp;"meses"&amp;DATEDIF(L425,TODAY(),"md")&amp;"dias","")</f>
        <v>0años2meses11dias</v>
      </c>
    </row>
    <row r="426" spans="2:36" ht="17.100000000000001" customHeight="1">
      <c r="B426" s="258" t="str">
        <f t="shared" si="36"/>
        <v>P73420360</v>
      </c>
      <c r="C426" s="257" t="s">
        <v>117</v>
      </c>
      <c r="D426" s="294" t="s">
        <v>18788</v>
      </c>
      <c r="E426" s="472" t="s">
        <v>18789</v>
      </c>
      <c r="F426" s="473">
        <v>36383</v>
      </c>
      <c r="G426" s="474" t="s">
        <v>1251</v>
      </c>
      <c r="H426" s="475" t="s">
        <v>137</v>
      </c>
      <c r="I426" s="475" t="s">
        <v>1252</v>
      </c>
      <c r="J426" s="475" t="s">
        <v>1253</v>
      </c>
      <c r="K426" s="476" t="s">
        <v>8700</v>
      </c>
      <c r="L426" s="477">
        <v>46127</v>
      </c>
      <c r="M426" s="477" t="s">
        <v>1269</v>
      </c>
      <c r="N426" s="622" t="s">
        <v>174</v>
      </c>
      <c r="O426" s="476" t="s">
        <v>18792</v>
      </c>
      <c r="P426" s="478" t="s">
        <v>138</v>
      </c>
      <c r="Q426" s="258"/>
      <c r="R426" s="268" t="s">
        <v>117</v>
      </c>
      <c r="S426" s="265"/>
      <c r="T426" s="271">
        <v>0</v>
      </c>
      <c r="U426" s="269" t="s">
        <v>1256</v>
      </c>
      <c r="V426" s="270">
        <v>1</v>
      </c>
      <c r="W426" s="271" t="s">
        <v>118</v>
      </c>
      <c r="X426" s="272"/>
      <c r="Y426" s="272"/>
      <c r="Z426" s="342" t="s">
        <v>1257</v>
      </c>
      <c r="AA426" s="258" t="b">
        <v>0</v>
      </c>
      <c r="AB426" s="273" t="s">
        <v>18937</v>
      </c>
      <c r="AC426" s="297"/>
      <c r="AD426" s="511" t="s">
        <v>1271</v>
      </c>
      <c r="AE426" s="275" t="s">
        <v>18794</v>
      </c>
      <c r="AF426" s="267" t="str">
        <f t="shared" ca="1" si="32"/>
        <v>27años0meses</v>
      </c>
      <c r="AG426" s="276" t="s">
        <v>18801</v>
      </c>
      <c r="AH426" s="273" t="s">
        <v>18793</v>
      </c>
    </row>
    <row r="427" spans="2:36" ht="17.100000000000001" customHeight="1">
      <c r="B427" s="258" t="str">
        <f t="shared" si="36"/>
        <v>P73433812</v>
      </c>
      <c r="C427" s="257" t="s">
        <v>117</v>
      </c>
      <c r="D427" s="294" t="s">
        <v>18557</v>
      </c>
      <c r="E427" s="472" t="s">
        <v>18558</v>
      </c>
      <c r="F427" s="473">
        <v>36622</v>
      </c>
      <c r="G427" s="474" t="s">
        <v>1251</v>
      </c>
      <c r="H427" s="475" t="s">
        <v>137</v>
      </c>
      <c r="I427" s="475" t="s">
        <v>1252</v>
      </c>
      <c r="J427" s="475" t="s">
        <v>1253</v>
      </c>
      <c r="K427" s="476" t="s">
        <v>8700</v>
      </c>
      <c r="L427" s="477">
        <v>46104</v>
      </c>
      <c r="M427" s="477" t="s">
        <v>1269</v>
      </c>
      <c r="N427" s="622" t="s">
        <v>122</v>
      </c>
      <c r="O427" s="282"/>
      <c r="P427" s="266"/>
      <c r="Q427" s="258"/>
      <c r="R427" s="268" t="s">
        <v>157</v>
      </c>
      <c r="S427" s="265"/>
      <c r="T427" s="271">
        <v>0</v>
      </c>
      <c r="U427" s="269" t="s">
        <v>1256</v>
      </c>
      <c r="V427" s="270">
        <v>1</v>
      </c>
      <c r="W427" s="271" t="s">
        <v>118</v>
      </c>
      <c r="X427" s="272"/>
      <c r="Y427" s="272"/>
      <c r="Z427" s="342" t="s">
        <v>1257</v>
      </c>
      <c r="AA427" s="258" t="b">
        <v>0</v>
      </c>
      <c r="AB427" s="273" t="s">
        <v>18901</v>
      </c>
      <c r="AC427" s="297"/>
      <c r="AD427" s="511" t="s">
        <v>1271</v>
      </c>
      <c r="AE427" s="275" t="s">
        <v>18564</v>
      </c>
      <c r="AF427" s="267" t="str">
        <f t="shared" ca="1" si="32"/>
        <v>26años4meses</v>
      </c>
      <c r="AG427" s="276" t="s">
        <v>18561</v>
      </c>
      <c r="AH427" s="273" t="s">
        <v>18562</v>
      </c>
    </row>
    <row r="428" spans="2:36" ht="17.100000000000001" customHeight="1">
      <c r="B428" s="258" t="str">
        <f t="shared" si="36"/>
        <v>E73497919</v>
      </c>
      <c r="C428" s="257" t="s">
        <v>117</v>
      </c>
      <c r="D428" s="486" t="s">
        <v>11847</v>
      </c>
      <c r="E428" s="472" t="s">
        <v>11848</v>
      </c>
      <c r="F428" s="473">
        <v>35396</v>
      </c>
      <c r="G428" s="474" t="s">
        <v>3610</v>
      </c>
      <c r="H428" s="475" t="s">
        <v>1107</v>
      </c>
      <c r="I428" s="475" t="s">
        <v>1281</v>
      </c>
      <c r="J428" s="475" t="s">
        <v>7578</v>
      </c>
      <c r="K428" s="476" t="s">
        <v>1268</v>
      </c>
      <c r="L428" s="477">
        <v>45474</v>
      </c>
      <c r="M428" s="477" t="s">
        <v>1269</v>
      </c>
      <c r="N428" s="622" t="s">
        <v>122</v>
      </c>
      <c r="O428" s="282"/>
      <c r="P428" s="266"/>
      <c r="Q428" s="273"/>
      <c r="R428" s="284" t="s">
        <v>117</v>
      </c>
      <c r="S428" s="265"/>
      <c r="T428" s="265">
        <v>0</v>
      </c>
      <c r="U428" s="269" t="s">
        <v>1256</v>
      </c>
      <c r="V428" s="270">
        <v>0</v>
      </c>
      <c r="W428" s="271" t="s">
        <v>118</v>
      </c>
      <c r="X428" s="272">
        <v>2500</v>
      </c>
      <c r="Y428" s="279">
        <v>339.69</v>
      </c>
      <c r="Z428" s="274" t="s">
        <v>1257</v>
      </c>
      <c r="AA428" s="258" t="b">
        <f>COUNTIF($D$2:$D$3790,D428)&gt;1</f>
        <v>0</v>
      </c>
      <c r="AB428" s="273" t="s">
        <v>11849</v>
      </c>
      <c r="AC428" s="297"/>
      <c r="AD428" s="400" t="s">
        <v>1259</v>
      </c>
      <c r="AE428" s="303">
        <v>47504715660050</v>
      </c>
      <c r="AF428" s="267" t="str">
        <f t="shared" ca="1" si="32"/>
        <v>29años8meses</v>
      </c>
      <c r="AG428" s="276">
        <v>954022108</v>
      </c>
      <c r="AH428" s="273" t="s">
        <v>11850</v>
      </c>
    </row>
    <row r="429" spans="2:36" ht="17.100000000000001" customHeight="1">
      <c r="B429" s="258" t="str">
        <f t="shared" si="36"/>
        <v>P73531511</v>
      </c>
      <c r="C429" s="257" t="s">
        <v>117</v>
      </c>
      <c r="D429" s="294" t="s">
        <v>18366</v>
      </c>
      <c r="E429" s="472" t="s">
        <v>18367</v>
      </c>
      <c r="F429" s="473">
        <v>37712</v>
      </c>
      <c r="G429" s="474" t="s">
        <v>1251</v>
      </c>
      <c r="H429" s="527" t="s">
        <v>137</v>
      </c>
      <c r="I429" s="475" t="s">
        <v>1252</v>
      </c>
      <c r="J429" s="475" t="s">
        <v>1253</v>
      </c>
      <c r="K429" s="476" t="s">
        <v>12562</v>
      </c>
      <c r="L429" s="473">
        <v>46183</v>
      </c>
      <c r="M429" s="484">
        <v>46219</v>
      </c>
      <c r="N429" s="622" t="s">
        <v>128</v>
      </c>
      <c r="O429" s="476" t="s">
        <v>18400</v>
      </c>
      <c r="P429" s="478" t="s">
        <v>138</v>
      </c>
      <c r="Q429" s="258"/>
      <c r="R429" s="268" t="s">
        <v>157</v>
      </c>
      <c r="S429" s="265"/>
      <c r="T429" s="271">
        <v>0</v>
      </c>
      <c r="U429" s="269" t="s">
        <v>1256</v>
      </c>
      <c r="V429" s="270">
        <v>1</v>
      </c>
      <c r="W429" s="271" t="s">
        <v>118</v>
      </c>
      <c r="X429" s="272"/>
      <c r="Y429" s="272"/>
      <c r="Z429" s="342" t="s">
        <v>1257</v>
      </c>
      <c r="AA429" s="258" t="b">
        <v>0</v>
      </c>
      <c r="AB429" s="273" t="s">
        <v>17878</v>
      </c>
      <c r="AC429" s="297"/>
      <c r="AD429" s="400" t="s">
        <v>1259</v>
      </c>
      <c r="AE429" s="275" t="s">
        <v>19409</v>
      </c>
      <c r="AF429" s="267" t="str">
        <f t="shared" ca="1" si="32"/>
        <v>23años4meses</v>
      </c>
      <c r="AG429" s="276" t="s">
        <v>18421</v>
      </c>
      <c r="AH429" s="273" t="s">
        <v>18422</v>
      </c>
      <c r="AJ429" s="258"/>
    </row>
    <row r="430" spans="2:36" ht="17.100000000000001" customHeight="1">
      <c r="B430" s="273" t="str">
        <f t="shared" si="36"/>
        <v>O73544706</v>
      </c>
      <c r="C430" s="257" t="s">
        <v>117</v>
      </c>
      <c r="D430" s="486" t="s">
        <v>14367</v>
      </c>
      <c r="E430" s="472" t="s">
        <v>14368</v>
      </c>
      <c r="F430" s="473">
        <v>37771</v>
      </c>
      <c r="G430" s="474" t="s">
        <v>1251</v>
      </c>
      <c r="H430" s="475" t="s">
        <v>125</v>
      </c>
      <c r="I430" s="479" t="s">
        <v>3682</v>
      </c>
      <c r="J430" s="475" t="s">
        <v>1276</v>
      </c>
      <c r="K430" s="476" t="s">
        <v>8700</v>
      </c>
      <c r="L430" s="477">
        <v>46160</v>
      </c>
      <c r="M430" s="488">
        <v>46218</v>
      </c>
      <c r="N430" s="595" t="s">
        <v>128</v>
      </c>
      <c r="O430" s="475" t="s">
        <v>14369</v>
      </c>
      <c r="P430" s="478" t="s">
        <v>138</v>
      </c>
      <c r="Q430" s="273"/>
      <c r="R430" s="284" t="s">
        <v>157</v>
      </c>
      <c r="S430" s="265"/>
      <c r="T430" s="506">
        <v>0</v>
      </c>
      <c r="U430" s="269" t="s">
        <v>1256</v>
      </c>
      <c r="V430" s="270">
        <v>1</v>
      </c>
      <c r="W430" s="271" t="s">
        <v>118</v>
      </c>
      <c r="X430" s="272"/>
      <c r="Y430" s="273"/>
      <c r="Z430" s="274" t="s">
        <v>1257</v>
      </c>
      <c r="AA430" s="258" t="b">
        <f>COUNTIF($D$2:$D$3790,D430)&gt;1</f>
        <v>0</v>
      </c>
      <c r="AB430" s="273" t="s">
        <v>14370</v>
      </c>
      <c r="AC430" s="297"/>
      <c r="AD430" s="511" t="s">
        <v>1259</v>
      </c>
      <c r="AE430" s="275" t="s">
        <v>14371</v>
      </c>
      <c r="AF430" s="267" t="str">
        <f t="shared" ca="1" si="32"/>
        <v>23años2meses</v>
      </c>
      <c r="AG430" s="276" t="s">
        <v>14372</v>
      </c>
      <c r="AH430" s="399" t="s">
        <v>14373</v>
      </c>
      <c r="AJ430" s="554" t="str">
        <f ca="1">IF($D430&lt;&gt;"",DATEDIF(L430,TODAY(),"y")&amp;"años"&amp;DATEDIF(L430,TODAY(),"ym")&amp;"meses"&amp;DATEDIF(L430,TODAY(),"md")&amp;"dias","")</f>
        <v>0años3meses3dias</v>
      </c>
    </row>
    <row r="431" spans="2:36" ht="17.100000000000001" customHeight="1">
      <c r="B431" s="273" t="str">
        <f t="shared" si="36"/>
        <v>O73577330</v>
      </c>
      <c r="C431" s="258" t="s">
        <v>117</v>
      </c>
      <c r="D431" s="294" t="s">
        <v>18356</v>
      </c>
      <c r="E431" s="258" t="s">
        <v>18357</v>
      </c>
      <c r="F431" s="259">
        <v>35611</v>
      </c>
      <c r="G431" s="283" t="s">
        <v>1251</v>
      </c>
      <c r="H431" s="400" t="s">
        <v>113</v>
      </c>
      <c r="I431" s="261" t="s">
        <v>1339</v>
      </c>
      <c r="J431" s="261" t="s">
        <v>1253</v>
      </c>
      <c r="K431" s="282" t="s">
        <v>12562</v>
      </c>
      <c r="L431" s="259">
        <v>46183</v>
      </c>
      <c r="M431" s="298">
        <v>46184</v>
      </c>
      <c r="N431" s="551" t="s">
        <v>174</v>
      </c>
      <c r="O431" s="282" t="s">
        <v>18397</v>
      </c>
      <c r="P431" s="266" t="s">
        <v>138</v>
      </c>
      <c r="Q431" s="258"/>
      <c r="R431" s="268" t="s">
        <v>157</v>
      </c>
      <c r="S431" s="265"/>
      <c r="T431" s="271">
        <v>0</v>
      </c>
      <c r="U431" s="269" t="s">
        <v>1256</v>
      </c>
      <c r="V431" s="270">
        <v>1</v>
      </c>
      <c r="W431" s="271" t="s">
        <v>118</v>
      </c>
      <c r="X431" s="272"/>
      <c r="Y431" s="272"/>
      <c r="Z431" s="342" t="s">
        <v>1257</v>
      </c>
      <c r="AA431" s="258" t="b">
        <v>0</v>
      </c>
      <c r="AB431" s="273" t="s">
        <v>18869</v>
      </c>
      <c r="AC431" s="297"/>
      <c r="AD431" s="511" t="s">
        <v>1259</v>
      </c>
      <c r="AE431" s="275" t="s">
        <v>18447</v>
      </c>
      <c r="AF431" s="267" t="str">
        <f t="shared" ca="1" si="32"/>
        <v>29años1meses</v>
      </c>
      <c r="AG431" s="276" t="s">
        <v>18412</v>
      </c>
      <c r="AH431" s="273" t="s">
        <v>18413</v>
      </c>
    </row>
    <row r="432" spans="2:36" ht="17.100000000000001" customHeight="1">
      <c r="B432" s="273" t="str">
        <f t="shared" si="36"/>
        <v>O73577331</v>
      </c>
      <c r="C432" s="258" t="s">
        <v>117</v>
      </c>
      <c r="D432" s="486" t="s">
        <v>15979</v>
      </c>
      <c r="E432" s="472" t="s">
        <v>15980</v>
      </c>
      <c r="F432" s="473">
        <v>36390</v>
      </c>
      <c r="G432" s="474" t="s">
        <v>1251</v>
      </c>
      <c r="H432" s="475" t="s">
        <v>125</v>
      </c>
      <c r="I432" s="475" t="s">
        <v>5699</v>
      </c>
      <c r="J432" s="475" t="s">
        <v>1253</v>
      </c>
      <c r="K432" s="476" t="s">
        <v>12562</v>
      </c>
      <c r="L432" s="473">
        <v>46183</v>
      </c>
      <c r="M432" s="484">
        <v>46219</v>
      </c>
      <c r="N432" s="622" t="s">
        <v>174</v>
      </c>
      <c r="O432" s="476" t="s">
        <v>15981</v>
      </c>
      <c r="P432" s="478" t="s">
        <v>138</v>
      </c>
      <c r="Q432" s="258"/>
      <c r="R432" s="268" t="s">
        <v>157</v>
      </c>
      <c r="S432" s="265"/>
      <c r="T432" s="271">
        <v>0</v>
      </c>
      <c r="U432" s="269" t="s">
        <v>1256</v>
      </c>
      <c r="V432" s="270">
        <v>1</v>
      </c>
      <c r="W432" s="524" t="s">
        <v>118</v>
      </c>
      <c r="X432" s="272"/>
      <c r="Y432" s="272"/>
      <c r="Z432" s="525" t="s">
        <v>1257</v>
      </c>
      <c r="AA432" s="258" t="b">
        <f>COUNTIF($D$2:$D$3790,D432)&gt;1</f>
        <v>0</v>
      </c>
      <c r="AB432" s="273" t="s">
        <v>15982</v>
      </c>
      <c r="AC432" s="297"/>
      <c r="AD432" s="511" t="s">
        <v>1259</v>
      </c>
      <c r="AE432" s="275" t="s">
        <v>15983</v>
      </c>
      <c r="AF432" s="267" t="str">
        <f t="shared" ca="1" si="32"/>
        <v>27años0meses</v>
      </c>
      <c r="AG432" s="276" t="s">
        <v>15984</v>
      </c>
      <c r="AH432" s="273" t="s">
        <v>15985</v>
      </c>
    </row>
    <row r="433" spans="2:36" ht="17.100000000000001" customHeight="1">
      <c r="B433" s="273" t="str">
        <f t="shared" si="36"/>
        <v>O73584517</v>
      </c>
      <c r="C433" s="282">
        <v>1</v>
      </c>
      <c r="D433" s="294" t="s">
        <v>18132</v>
      </c>
      <c r="E433" s="472" t="s">
        <v>18133</v>
      </c>
      <c r="F433" s="473">
        <v>36196</v>
      </c>
      <c r="G433" s="474" t="s">
        <v>1251</v>
      </c>
      <c r="H433" s="475" t="s">
        <v>125</v>
      </c>
      <c r="I433" s="475" t="s">
        <v>5699</v>
      </c>
      <c r="J433" s="475" t="s">
        <v>1276</v>
      </c>
      <c r="K433" s="476" t="s">
        <v>12562</v>
      </c>
      <c r="L433" s="473">
        <v>46183</v>
      </c>
      <c r="M433" s="484">
        <v>46219</v>
      </c>
      <c r="N433" s="475" t="s">
        <v>174</v>
      </c>
      <c r="O433" s="476" t="s">
        <v>18148</v>
      </c>
      <c r="P433" s="478" t="s">
        <v>138</v>
      </c>
      <c r="Q433" s="258"/>
      <c r="R433" s="268" t="s">
        <v>117</v>
      </c>
      <c r="S433" s="265"/>
      <c r="T433" s="271">
        <v>0</v>
      </c>
      <c r="U433" s="269" t="s">
        <v>1256</v>
      </c>
      <c r="V433" s="270">
        <v>1</v>
      </c>
      <c r="W433" s="271" t="s">
        <v>118</v>
      </c>
      <c r="X433" s="272"/>
      <c r="Y433" s="272"/>
      <c r="Z433" s="342" t="s">
        <v>1257</v>
      </c>
      <c r="AA433" s="258" t="b">
        <v>0</v>
      </c>
      <c r="AB433" s="273" t="s">
        <v>18840</v>
      </c>
      <c r="AC433" s="297"/>
      <c r="AD433" s="511" t="s">
        <v>1259</v>
      </c>
      <c r="AE433" s="275" t="s">
        <v>18193</v>
      </c>
      <c r="AF433" s="267" t="str">
        <f t="shared" ca="1" si="32"/>
        <v>27años6meses</v>
      </c>
      <c r="AG433" s="276" t="s">
        <v>18177</v>
      </c>
      <c r="AH433" s="273" t="s">
        <v>18178</v>
      </c>
    </row>
    <row r="434" spans="2:36" ht="17.100000000000001" customHeight="1">
      <c r="B434" s="273" t="str">
        <f t="shared" si="36"/>
        <v>E73612571</v>
      </c>
      <c r="C434" s="282">
        <v>1</v>
      </c>
      <c r="D434" s="486" t="s">
        <v>8590</v>
      </c>
      <c r="E434" s="472" t="s">
        <v>8591</v>
      </c>
      <c r="F434" s="473">
        <v>34840</v>
      </c>
      <c r="G434" s="474" t="s">
        <v>7450</v>
      </c>
      <c r="H434" s="475" t="s">
        <v>1107</v>
      </c>
      <c r="I434" s="475" t="s">
        <v>8592</v>
      </c>
      <c r="J434" s="475"/>
      <c r="K434" s="476" t="s">
        <v>1268</v>
      </c>
      <c r="L434" s="477">
        <v>45231</v>
      </c>
      <c r="M434" s="477" t="s">
        <v>1269</v>
      </c>
      <c r="N434" s="595" t="s">
        <v>122</v>
      </c>
      <c r="O434" s="261"/>
      <c r="P434" s="266"/>
      <c r="Q434" s="273"/>
      <c r="R434" s="268" t="s">
        <v>157</v>
      </c>
      <c r="S434" s="265"/>
      <c r="T434" s="265">
        <v>0</v>
      </c>
      <c r="U434" s="269" t="s">
        <v>1256</v>
      </c>
      <c r="V434" s="270">
        <v>0</v>
      </c>
      <c r="W434" s="271" t="s">
        <v>118</v>
      </c>
      <c r="X434" s="272">
        <v>2500</v>
      </c>
      <c r="Y434" s="279">
        <v>325</v>
      </c>
      <c r="Z434" s="274" t="s">
        <v>1257</v>
      </c>
      <c r="AA434" s="258" t="b">
        <f>COUNTIF($D$2:$D$3790,D434)&gt;1</f>
        <v>0</v>
      </c>
      <c r="AB434" s="273" t="s">
        <v>8593</v>
      </c>
      <c r="AC434" s="297"/>
      <c r="AD434" s="400" t="s">
        <v>1271</v>
      </c>
      <c r="AE434" s="304" t="s">
        <v>8594</v>
      </c>
      <c r="AF434" s="267" t="str">
        <f t="shared" ca="1" si="32"/>
        <v>31años3meses</v>
      </c>
      <c r="AG434" s="276">
        <v>956664976</v>
      </c>
      <c r="AH434" s="399" t="s">
        <v>8595</v>
      </c>
    </row>
    <row r="435" spans="2:36" ht="17.100000000000001" customHeight="1">
      <c r="B435" s="273" t="str">
        <f t="shared" si="36"/>
        <v>E73631549</v>
      </c>
      <c r="C435" s="257" t="s">
        <v>117</v>
      </c>
      <c r="D435" s="486" t="s">
        <v>12735</v>
      </c>
      <c r="E435" s="472" t="s">
        <v>12736</v>
      </c>
      <c r="F435" s="473">
        <v>36083</v>
      </c>
      <c r="G435" s="481" t="s">
        <v>8311</v>
      </c>
      <c r="H435" s="475" t="s">
        <v>1107</v>
      </c>
      <c r="I435" s="479" t="s">
        <v>6511</v>
      </c>
      <c r="J435" s="475" t="s">
        <v>1276</v>
      </c>
      <c r="K435" s="476" t="s">
        <v>12562</v>
      </c>
      <c r="L435" s="477">
        <v>45770</v>
      </c>
      <c r="M435" s="477" t="s">
        <v>1269</v>
      </c>
      <c r="N435" s="475" t="s">
        <v>128</v>
      </c>
      <c r="O435" s="475" t="s">
        <v>12737</v>
      </c>
      <c r="P435" s="478" t="s">
        <v>138</v>
      </c>
      <c r="Q435" s="267"/>
      <c r="R435" s="268" t="s">
        <v>157</v>
      </c>
      <c r="S435" s="265"/>
      <c r="T435" s="265">
        <v>0</v>
      </c>
      <c r="U435" s="269" t="s">
        <v>1256</v>
      </c>
      <c r="V435" s="270">
        <v>0</v>
      </c>
      <c r="W435" s="271" t="s">
        <v>118</v>
      </c>
      <c r="X435" s="272">
        <v>1800</v>
      </c>
      <c r="Y435" s="273"/>
      <c r="Z435" s="274" t="s">
        <v>1257</v>
      </c>
      <c r="AA435" s="258" t="b">
        <f>COUNTIF($D$2:$D$3790,D435)&gt;1</f>
        <v>0</v>
      </c>
      <c r="AB435" s="273" t="s">
        <v>12738</v>
      </c>
      <c r="AC435" s="297"/>
      <c r="AD435" s="511" t="s">
        <v>1259</v>
      </c>
      <c r="AE435" s="275" t="s">
        <v>12739</v>
      </c>
      <c r="AF435" s="267" t="str">
        <f t="shared" ca="1" si="32"/>
        <v>27años10meses</v>
      </c>
      <c r="AG435" s="276">
        <v>954784200</v>
      </c>
      <c r="AH435" s="399" t="s">
        <v>12740</v>
      </c>
    </row>
    <row r="436" spans="2:36" ht="17.100000000000001" customHeight="1">
      <c r="B436" s="258" t="str">
        <f t="shared" si="36"/>
        <v>P73667857</v>
      </c>
      <c r="C436" s="257" t="s">
        <v>117</v>
      </c>
      <c r="D436" s="294" t="s">
        <v>18573</v>
      </c>
      <c r="E436" s="472" t="s">
        <v>18574</v>
      </c>
      <c r="F436" s="473">
        <v>37858</v>
      </c>
      <c r="G436" s="474" t="s">
        <v>1251</v>
      </c>
      <c r="H436" s="475" t="s">
        <v>137</v>
      </c>
      <c r="I436" s="475" t="s">
        <v>12610</v>
      </c>
      <c r="J436" s="475" t="s">
        <v>1276</v>
      </c>
      <c r="K436" s="476" t="s">
        <v>8566</v>
      </c>
      <c r="L436" s="477">
        <v>46105</v>
      </c>
      <c r="M436" s="477" t="s">
        <v>1269</v>
      </c>
      <c r="N436" s="622" t="s">
        <v>122</v>
      </c>
      <c r="O436" s="282"/>
      <c r="P436" s="266"/>
      <c r="Q436" s="258"/>
      <c r="R436" s="268" t="s">
        <v>157</v>
      </c>
      <c r="S436" s="265"/>
      <c r="T436" s="271">
        <v>0</v>
      </c>
      <c r="U436" s="269" t="s">
        <v>1256</v>
      </c>
      <c r="V436" s="270">
        <v>1</v>
      </c>
      <c r="W436" s="271" t="s">
        <v>118</v>
      </c>
      <c r="X436" s="272"/>
      <c r="Y436" s="272"/>
      <c r="Z436" s="342" t="s">
        <v>1257</v>
      </c>
      <c r="AA436" s="258" t="b">
        <v>0</v>
      </c>
      <c r="AB436" s="273" t="s">
        <v>18905</v>
      </c>
      <c r="AC436" s="297"/>
      <c r="AD436" s="400"/>
      <c r="AE436" s="275"/>
      <c r="AF436" s="267" t="str">
        <f t="shared" ca="1" si="32"/>
        <v>22años11meses</v>
      </c>
      <c r="AG436" s="276" t="s">
        <v>18593</v>
      </c>
      <c r="AH436" s="273" t="s">
        <v>18594</v>
      </c>
      <c r="AJ436" s="554" t="str">
        <f ca="1">IF($D436&lt;&gt;"",DATEDIF(L436,TODAY(),"y")&amp;"años"&amp;DATEDIF(L436,TODAY(),"ym")&amp;"meses"&amp;DATEDIF(L436,TODAY(),"md")&amp;"dias","")</f>
        <v>0años4meses28dias</v>
      </c>
    </row>
    <row r="437" spans="2:36" ht="17.100000000000001" customHeight="1">
      <c r="B437" s="273" t="str">
        <f t="shared" si="36"/>
        <v>O73667858</v>
      </c>
      <c r="C437" s="257" t="s">
        <v>117</v>
      </c>
      <c r="D437" s="294" t="s">
        <v>17409</v>
      </c>
      <c r="E437" s="472" t="s">
        <v>17410</v>
      </c>
      <c r="F437" s="473">
        <v>37858</v>
      </c>
      <c r="G437" s="474" t="s">
        <v>1251</v>
      </c>
      <c r="H437" s="475" t="s">
        <v>125</v>
      </c>
      <c r="I437" s="475" t="s">
        <v>5699</v>
      </c>
      <c r="J437" s="475" t="s">
        <v>1276</v>
      </c>
      <c r="K437" s="476" t="s">
        <v>8566</v>
      </c>
      <c r="L437" s="477">
        <v>46056</v>
      </c>
      <c r="M437" s="477" t="s">
        <v>1269</v>
      </c>
      <c r="N437" s="622" t="s">
        <v>114</v>
      </c>
      <c r="O437" s="476" t="s">
        <v>19134</v>
      </c>
      <c r="P437" s="478" t="s">
        <v>138</v>
      </c>
      <c r="Q437" s="258"/>
      <c r="R437" s="268" t="s">
        <v>157</v>
      </c>
      <c r="S437" s="265"/>
      <c r="T437" s="271">
        <v>0</v>
      </c>
      <c r="U437" s="269" t="s">
        <v>1256</v>
      </c>
      <c r="V437" s="270">
        <v>1</v>
      </c>
      <c r="W437" s="271" t="s">
        <v>118</v>
      </c>
      <c r="X437" s="272"/>
      <c r="Y437" s="272"/>
      <c r="Z437" s="342" t="s">
        <v>1257</v>
      </c>
      <c r="AA437" s="258" t="b">
        <v>0</v>
      </c>
      <c r="AB437" s="273" t="s">
        <v>17442</v>
      </c>
      <c r="AC437" s="297"/>
      <c r="AD437" s="511" t="s">
        <v>1271</v>
      </c>
      <c r="AE437" s="275" t="s">
        <v>17413</v>
      </c>
      <c r="AF437" s="267" t="str">
        <f t="shared" ca="1" si="32"/>
        <v>22años11meses</v>
      </c>
      <c r="AG437" s="276" t="s">
        <v>17411</v>
      </c>
      <c r="AH437" s="273" t="s">
        <v>17412</v>
      </c>
    </row>
    <row r="438" spans="2:36" ht="17.100000000000001" customHeight="1">
      <c r="B438" s="258" t="str">
        <f t="shared" si="36"/>
        <v>O73667930</v>
      </c>
      <c r="C438" s="257" t="s">
        <v>117</v>
      </c>
      <c r="D438" s="486" t="s">
        <v>14780</v>
      </c>
      <c r="E438" s="472" t="s">
        <v>14781</v>
      </c>
      <c r="F438" s="473">
        <v>34589</v>
      </c>
      <c r="G438" s="474" t="s">
        <v>3610</v>
      </c>
      <c r="H438" s="475" t="s">
        <v>113</v>
      </c>
      <c r="I438" s="475" t="s">
        <v>5699</v>
      </c>
      <c r="J438" s="475" t="s">
        <v>1276</v>
      </c>
      <c r="K438" s="476" t="s">
        <v>8566</v>
      </c>
      <c r="L438" s="477">
        <v>46066</v>
      </c>
      <c r="M438" s="477" t="s">
        <v>1269</v>
      </c>
      <c r="N438" s="622" t="s">
        <v>174</v>
      </c>
      <c r="O438" s="476" t="s">
        <v>14782</v>
      </c>
      <c r="P438" s="478" t="s">
        <v>138</v>
      </c>
      <c r="Q438" s="258"/>
      <c r="R438" s="268" t="s">
        <v>157</v>
      </c>
      <c r="S438" s="265"/>
      <c r="T438" s="506">
        <v>0</v>
      </c>
      <c r="U438" s="269" t="s">
        <v>1256</v>
      </c>
      <c r="V438" s="270">
        <v>1</v>
      </c>
      <c r="W438" s="271" t="s">
        <v>118</v>
      </c>
      <c r="X438" s="272"/>
      <c r="Y438" s="272"/>
      <c r="Z438" s="274" t="s">
        <v>1257</v>
      </c>
      <c r="AA438" s="258" t="b">
        <f t="shared" ref="AA438:AA444" si="37">COUNTIF($D$2:$D$3790,D438)&gt;1</f>
        <v>0</v>
      </c>
      <c r="AB438" s="273" t="s">
        <v>14783</v>
      </c>
      <c r="AC438" s="297"/>
      <c r="AD438" s="511" t="s">
        <v>1259</v>
      </c>
      <c r="AE438" s="304" t="s">
        <v>14784</v>
      </c>
      <c r="AF438" s="267" t="str">
        <f t="shared" ca="1" si="32"/>
        <v>31años11meses</v>
      </c>
      <c r="AG438" s="276" t="s">
        <v>14785</v>
      </c>
      <c r="AH438" s="273" t="s">
        <v>14786</v>
      </c>
    </row>
    <row r="439" spans="2:36" ht="17.100000000000001" customHeight="1">
      <c r="B439" s="273" t="str">
        <f t="shared" si="36"/>
        <v>P73688726</v>
      </c>
      <c r="C439" s="257" t="s">
        <v>117</v>
      </c>
      <c r="D439" s="486" t="s">
        <v>15175</v>
      </c>
      <c r="E439" s="472" t="s">
        <v>15176</v>
      </c>
      <c r="F439" s="473">
        <v>36922</v>
      </c>
      <c r="G439" s="474" t="s">
        <v>1251</v>
      </c>
      <c r="H439" s="475" t="s">
        <v>137</v>
      </c>
      <c r="I439" s="479" t="s">
        <v>1252</v>
      </c>
      <c r="J439" s="475" t="s">
        <v>1276</v>
      </c>
      <c r="K439" s="476" t="s">
        <v>8566</v>
      </c>
      <c r="L439" s="477">
        <v>46043</v>
      </c>
      <c r="M439" s="484">
        <v>46214</v>
      </c>
      <c r="N439" s="595" t="s">
        <v>128</v>
      </c>
      <c r="O439" s="476" t="s">
        <v>15177</v>
      </c>
      <c r="P439" s="478" t="s">
        <v>138</v>
      </c>
      <c r="Q439" s="273"/>
      <c r="R439" s="521" t="s">
        <v>117</v>
      </c>
      <c r="S439" s="265"/>
      <c r="T439" s="265">
        <v>0</v>
      </c>
      <c r="U439" s="269" t="s">
        <v>1256</v>
      </c>
      <c r="V439" s="270">
        <v>1</v>
      </c>
      <c r="W439" s="271" t="s">
        <v>118</v>
      </c>
      <c r="X439" s="272"/>
      <c r="Y439" s="273"/>
      <c r="Z439" s="274" t="s">
        <v>1257</v>
      </c>
      <c r="AA439" s="258" t="b">
        <f t="shared" si="37"/>
        <v>0</v>
      </c>
      <c r="AB439" s="258" t="s">
        <v>15178</v>
      </c>
      <c r="AC439" s="297"/>
      <c r="AD439" s="511" t="s">
        <v>1878</v>
      </c>
      <c r="AE439" s="304" t="s">
        <v>15179</v>
      </c>
      <c r="AF439" s="267" t="str">
        <f t="shared" ca="1" si="32"/>
        <v>25años6meses</v>
      </c>
      <c r="AG439" s="276">
        <v>994135734</v>
      </c>
      <c r="AH439" s="667" t="s">
        <v>15180</v>
      </c>
    </row>
    <row r="440" spans="2:36" ht="17.100000000000001" customHeight="1">
      <c r="B440" s="273" t="str">
        <f t="shared" si="36"/>
        <v>R73692512</v>
      </c>
      <c r="C440" s="257" t="s">
        <v>117</v>
      </c>
      <c r="D440" s="486" t="s">
        <v>16425</v>
      </c>
      <c r="E440" s="472" t="s">
        <v>16426</v>
      </c>
      <c r="F440" s="259">
        <v>34968</v>
      </c>
      <c r="G440" s="283" t="s">
        <v>3610</v>
      </c>
      <c r="H440" s="261" t="s">
        <v>4426</v>
      </c>
      <c r="I440" s="261" t="s">
        <v>16427</v>
      </c>
      <c r="J440" s="261" t="s">
        <v>1276</v>
      </c>
      <c r="K440" s="282" t="s">
        <v>8566</v>
      </c>
      <c r="L440" s="264">
        <v>46028</v>
      </c>
      <c r="M440" s="264" t="s">
        <v>1269</v>
      </c>
      <c r="N440" s="551" t="s">
        <v>122</v>
      </c>
      <c r="O440" s="282"/>
      <c r="P440" s="266"/>
      <c r="Q440" s="258"/>
      <c r="R440" s="268" t="s">
        <v>157</v>
      </c>
      <c r="S440" s="265"/>
      <c r="T440" s="271">
        <v>0</v>
      </c>
      <c r="U440" s="269" t="s">
        <v>1256</v>
      </c>
      <c r="V440" s="270">
        <v>1</v>
      </c>
      <c r="W440" s="524" t="s">
        <v>118</v>
      </c>
      <c r="X440" s="272"/>
      <c r="Y440" s="272"/>
      <c r="Z440" s="525" t="s">
        <v>1257</v>
      </c>
      <c r="AA440" s="258" t="b">
        <f t="shared" si="37"/>
        <v>0</v>
      </c>
      <c r="AB440" s="549"/>
      <c r="AC440" s="297"/>
      <c r="AD440" s="511" t="s">
        <v>1271</v>
      </c>
      <c r="AE440" s="275" t="s">
        <v>16428</v>
      </c>
      <c r="AF440" s="267" t="str">
        <f t="shared" ca="1" si="32"/>
        <v>30años10meses</v>
      </c>
      <c r="AG440" s="276" t="s">
        <v>16429</v>
      </c>
      <c r="AH440" s="273" t="s">
        <v>16430</v>
      </c>
    </row>
    <row r="441" spans="2:36" ht="17.100000000000001" customHeight="1">
      <c r="B441" s="258" t="str">
        <f t="shared" si="36"/>
        <v>E73711932</v>
      </c>
      <c r="C441" s="257" t="s">
        <v>117</v>
      </c>
      <c r="D441" s="486" t="s">
        <v>15276</v>
      </c>
      <c r="E441" s="258" t="s">
        <v>15277</v>
      </c>
      <c r="F441" s="259">
        <v>35373</v>
      </c>
      <c r="G441" s="283" t="s">
        <v>3610</v>
      </c>
      <c r="H441" s="261" t="s">
        <v>1107</v>
      </c>
      <c r="I441" s="261" t="s">
        <v>1281</v>
      </c>
      <c r="J441" s="261" t="s">
        <v>1276</v>
      </c>
      <c r="K441" s="282" t="s">
        <v>8566</v>
      </c>
      <c r="L441" s="264">
        <v>45962</v>
      </c>
      <c r="M441" s="264">
        <v>46199</v>
      </c>
      <c r="N441" s="551" t="s">
        <v>174</v>
      </c>
      <c r="O441" s="282" t="s">
        <v>15278</v>
      </c>
      <c r="P441" s="266" t="s">
        <v>138</v>
      </c>
      <c r="Q441" s="258"/>
      <c r="R441" s="268" t="s">
        <v>157</v>
      </c>
      <c r="S441" s="265"/>
      <c r="T441" s="271">
        <v>0</v>
      </c>
      <c r="U441" s="269" t="s">
        <v>1256</v>
      </c>
      <c r="V441" s="270">
        <v>0</v>
      </c>
      <c r="W441" s="271" t="s">
        <v>118</v>
      </c>
      <c r="X441" s="272">
        <v>2500</v>
      </c>
      <c r="Y441" s="272"/>
      <c r="Z441" s="342" t="s">
        <v>1257</v>
      </c>
      <c r="AA441" s="258" t="b">
        <f t="shared" si="37"/>
        <v>0</v>
      </c>
      <c r="AB441" s="273" t="s">
        <v>15279</v>
      </c>
      <c r="AC441" s="297"/>
      <c r="AD441" s="511" t="s">
        <v>1259</v>
      </c>
      <c r="AE441" s="275" t="s">
        <v>15280</v>
      </c>
      <c r="AF441" s="267" t="str">
        <f t="shared" ca="1" si="32"/>
        <v>29años9meses</v>
      </c>
      <c r="AG441" s="276">
        <v>939626750</v>
      </c>
      <c r="AH441" s="442" t="s">
        <v>15281</v>
      </c>
    </row>
    <row r="442" spans="2:36" ht="17.100000000000001" customHeight="1">
      <c r="B442" s="258" t="str">
        <f t="shared" si="36"/>
        <v>P73784560</v>
      </c>
      <c r="C442" s="257" t="s">
        <v>117</v>
      </c>
      <c r="D442" s="486" t="s">
        <v>16569</v>
      </c>
      <c r="E442" s="472" t="s">
        <v>16570</v>
      </c>
      <c r="F442" s="473">
        <v>36848</v>
      </c>
      <c r="G442" s="474" t="s">
        <v>1251</v>
      </c>
      <c r="H442" s="475" t="s">
        <v>137</v>
      </c>
      <c r="I442" s="479" t="s">
        <v>3682</v>
      </c>
      <c r="J442" s="475" t="s">
        <v>1276</v>
      </c>
      <c r="K442" s="476" t="s">
        <v>8566</v>
      </c>
      <c r="L442" s="477">
        <v>46030</v>
      </c>
      <c r="M442" s="484" t="s">
        <v>1269</v>
      </c>
      <c r="N442" s="595" t="s">
        <v>128</v>
      </c>
      <c r="O442" s="476" t="s">
        <v>16571</v>
      </c>
      <c r="P442" s="478" t="s">
        <v>138</v>
      </c>
      <c r="Q442" s="273"/>
      <c r="R442" s="471" t="s">
        <v>117</v>
      </c>
      <c r="S442" s="265"/>
      <c r="T442" s="265">
        <v>0</v>
      </c>
      <c r="U442" s="269" t="s">
        <v>1256</v>
      </c>
      <c r="V442" s="270">
        <v>1</v>
      </c>
      <c r="W442" s="271" t="s">
        <v>118</v>
      </c>
      <c r="X442" s="272"/>
      <c r="Y442" s="273"/>
      <c r="Z442" s="274" t="s">
        <v>1257</v>
      </c>
      <c r="AA442" s="258" t="b">
        <f t="shared" si="37"/>
        <v>0</v>
      </c>
      <c r="AB442" s="273" t="s">
        <v>16572</v>
      </c>
      <c r="AC442" s="297"/>
      <c r="AD442" s="511" t="s">
        <v>1259</v>
      </c>
      <c r="AE442" s="275" t="s">
        <v>16573</v>
      </c>
      <c r="AF442" s="267" t="str">
        <f t="shared" ca="1" si="32"/>
        <v>25años9meses</v>
      </c>
      <c r="AG442" s="276" t="s">
        <v>16574</v>
      </c>
      <c r="AH442" s="273" t="s">
        <v>16575</v>
      </c>
    </row>
    <row r="443" spans="2:36" ht="17.100000000000001" customHeight="1">
      <c r="B443" s="273" t="str">
        <f t="shared" si="36"/>
        <v>O73790823</v>
      </c>
      <c r="C443" s="257" t="s">
        <v>117</v>
      </c>
      <c r="D443" s="486" t="s">
        <v>16289</v>
      </c>
      <c r="E443" s="258" t="s">
        <v>16290</v>
      </c>
      <c r="F443" s="259">
        <v>33979</v>
      </c>
      <c r="G443" s="283" t="s">
        <v>1251</v>
      </c>
      <c r="H443" s="261" t="s">
        <v>113</v>
      </c>
      <c r="I443" s="261" t="s">
        <v>1339</v>
      </c>
      <c r="J443" s="261" t="s">
        <v>1276</v>
      </c>
      <c r="K443" s="282" t="s">
        <v>1254</v>
      </c>
      <c r="L443" s="264">
        <v>46028</v>
      </c>
      <c r="M443" s="264">
        <v>46185</v>
      </c>
      <c r="N443" s="263" t="s">
        <v>169</v>
      </c>
      <c r="O443" s="261" t="s">
        <v>16291</v>
      </c>
      <c r="P443" s="266" t="s">
        <v>138</v>
      </c>
      <c r="Q443" s="273"/>
      <c r="R443" s="268" t="s">
        <v>157</v>
      </c>
      <c r="S443" s="265"/>
      <c r="T443" s="265">
        <v>0</v>
      </c>
      <c r="U443" s="269" t="s">
        <v>1256</v>
      </c>
      <c r="V443" s="270">
        <v>1</v>
      </c>
      <c r="W443" s="271" t="s">
        <v>118</v>
      </c>
      <c r="X443" s="272"/>
      <c r="Y443" s="273"/>
      <c r="Z443" s="274" t="s">
        <v>1257</v>
      </c>
      <c r="AA443" s="258" t="b">
        <f t="shared" si="37"/>
        <v>0</v>
      </c>
      <c r="AB443" s="273" t="s">
        <v>16292</v>
      </c>
      <c r="AC443" s="297"/>
      <c r="AD443" s="511" t="s">
        <v>1259</v>
      </c>
      <c r="AE443" s="275">
        <v>47598649642059</v>
      </c>
      <c r="AF443" s="267" t="str">
        <f t="shared" ca="1" si="32"/>
        <v>33años7meses</v>
      </c>
      <c r="AG443" s="276">
        <v>929003846</v>
      </c>
      <c r="AH443" s="273" t="s">
        <v>16293</v>
      </c>
    </row>
    <row r="444" spans="2:36" ht="17.100000000000001" customHeight="1">
      <c r="B444" s="273" t="str">
        <f t="shared" si="36"/>
        <v>P73823357</v>
      </c>
      <c r="C444" s="257" t="s">
        <v>117</v>
      </c>
      <c r="D444" s="486" t="s">
        <v>13580</v>
      </c>
      <c r="E444" s="472" t="s">
        <v>13581</v>
      </c>
      <c r="F444" s="473">
        <v>38355</v>
      </c>
      <c r="G444" s="474" t="s">
        <v>1251</v>
      </c>
      <c r="H444" s="475" t="s">
        <v>137</v>
      </c>
      <c r="I444" s="479" t="s">
        <v>8348</v>
      </c>
      <c r="J444" s="475" t="s">
        <v>1276</v>
      </c>
      <c r="K444" s="476" t="s">
        <v>8700</v>
      </c>
      <c r="L444" s="477">
        <v>46174</v>
      </c>
      <c r="M444" s="484" t="s">
        <v>1269</v>
      </c>
      <c r="N444" s="595" t="s">
        <v>128</v>
      </c>
      <c r="O444" s="475" t="s">
        <v>13582</v>
      </c>
      <c r="P444" s="478" t="s">
        <v>138</v>
      </c>
      <c r="Q444" s="273"/>
      <c r="R444" s="284" t="s">
        <v>157</v>
      </c>
      <c r="S444" s="265"/>
      <c r="T444" s="265">
        <v>0</v>
      </c>
      <c r="U444" s="269" t="s">
        <v>1256</v>
      </c>
      <c r="V444" s="270">
        <v>1</v>
      </c>
      <c r="W444" s="271" t="s">
        <v>118</v>
      </c>
      <c r="X444" s="272"/>
      <c r="Y444" s="258"/>
      <c r="Z444" s="274" t="s">
        <v>1257</v>
      </c>
      <c r="AA444" s="258" t="b">
        <f t="shared" si="37"/>
        <v>0</v>
      </c>
      <c r="AB444" s="273" t="s">
        <v>12564</v>
      </c>
      <c r="AC444" s="297"/>
      <c r="AD444" s="511" t="s">
        <v>1259</v>
      </c>
      <c r="AE444" s="275" t="s">
        <v>13583</v>
      </c>
      <c r="AF444" s="267" t="str">
        <f t="shared" ca="1" si="32"/>
        <v>21años7meses</v>
      </c>
      <c r="AG444" s="276">
        <v>937662021</v>
      </c>
      <c r="AH444" s="399" t="s">
        <v>13584</v>
      </c>
    </row>
    <row r="445" spans="2:36" ht="17.100000000000001" customHeight="1">
      <c r="B445" s="273" t="str">
        <f t="shared" si="36"/>
        <v>P73856952</v>
      </c>
      <c r="C445" s="257" t="s">
        <v>117</v>
      </c>
      <c r="D445" s="294" t="s">
        <v>18250</v>
      </c>
      <c r="E445" s="472" t="s">
        <v>18251</v>
      </c>
      <c r="F445" s="473">
        <v>38034</v>
      </c>
      <c r="G445" s="474" t="s">
        <v>1251</v>
      </c>
      <c r="H445" s="475" t="s">
        <v>137</v>
      </c>
      <c r="I445" s="475" t="s">
        <v>12610</v>
      </c>
      <c r="J445" s="475" t="s">
        <v>1276</v>
      </c>
      <c r="K445" s="476" t="s">
        <v>8566</v>
      </c>
      <c r="L445" s="477">
        <v>46091</v>
      </c>
      <c r="M445" s="477" t="s">
        <v>1269</v>
      </c>
      <c r="N445" s="622" t="s">
        <v>128</v>
      </c>
      <c r="O445" s="476" t="s">
        <v>18252</v>
      </c>
      <c r="P445" s="478" t="s">
        <v>138</v>
      </c>
      <c r="Q445" s="258"/>
      <c r="R445" s="268" t="s">
        <v>157</v>
      </c>
      <c r="S445" s="265"/>
      <c r="T445" s="271">
        <v>0</v>
      </c>
      <c r="U445" s="269" t="s">
        <v>1256</v>
      </c>
      <c r="V445" s="270">
        <v>1</v>
      </c>
      <c r="W445" s="271" t="s">
        <v>118</v>
      </c>
      <c r="X445" s="272"/>
      <c r="Y445" s="272"/>
      <c r="Z445" s="342" t="s">
        <v>1257</v>
      </c>
      <c r="AA445" s="258" t="b">
        <v>0</v>
      </c>
      <c r="AB445" s="273" t="s">
        <v>18852</v>
      </c>
      <c r="AC445" s="297"/>
      <c r="AD445" s="400" t="s">
        <v>1259</v>
      </c>
      <c r="AE445" s="275" t="s">
        <v>18690</v>
      </c>
      <c r="AF445" s="267" t="str">
        <f t="shared" ca="1" si="32"/>
        <v>22años6meses</v>
      </c>
      <c r="AG445" s="276" t="s">
        <v>18253</v>
      </c>
      <c r="AH445" s="273" t="s">
        <v>18254</v>
      </c>
    </row>
    <row r="446" spans="2:36" ht="17.100000000000001" customHeight="1">
      <c r="B446" s="258" t="str">
        <f t="shared" si="36"/>
        <v>O73872684</v>
      </c>
      <c r="C446" s="257" t="s">
        <v>117</v>
      </c>
      <c r="D446" s="294" t="s">
        <v>18756</v>
      </c>
      <c r="E446" s="472" t="s">
        <v>18757</v>
      </c>
      <c r="F446" s="473">
        <v>36199</v>
      </c>
      <c r="G446" s="474" t="s">
        <v>1251</v>
      </c>
      <c r="H446" s="475" t="s">
        <v>113</v>
      </c>
      <c r="I446" s="475" t="s">
        <v>1339</v>
      </c>
      <c r="J446" s="475" t="s">
        <v>1276</v>
      </c>
      <c r="K446" s="476" t="s">
        <v>12562</v>
      </c>
      <c r="L446" s="473">
        <v>46183</v>
      </c>
      <c r="M446" s="484">
        <v>46219</v>
      </c>
      <c r="N446" s="622" t="s">
        <v>122</v>
      </c>
      <c r="O446" s="282"/>
      <c r="P446" s="266"/>
      <c r="Q446" s="258"/>
      <c r="R446" s="268" t="s">
        <v>157</v>
      </c>
      <c r="S446" s="265"/>
      <c r="T446" s="271">
        <v>0</v>
      </c>
      <c r="U446" s="269" t="s">
        <v>1256</v>
      </c>
      <c r="V446" s="270">
        <v>1</v>
      </c>
      <c r="W446" s="271" t="s">
        <v>118</v>
      </c>
      <c r="X446" s="272"/>
      <c r="Y446" s="272"/>
      <c r="Z446" s="342" t="s">
        <v>1257</v>
      </c>
      <c r="AA446" s="258" t="b">
        <v>0</v>
      </c>
      <c r="AB446" s="273"/>
      <c r="AC446" s="297"/>
      <c r="AD446" s="511" t="s">
        <v>1259</v>
      </c>
      <c r="AE446" s="275" t="s">
        <v>19397</v>
      </c>
      <c r="AF446" s="267" t="str">
        <f t="shared" ca="1" si="32"/>
        <v>27años6meses</v>
      </c>
      <c r="AG446" s="276" t="s">
        <v>18765</v>
      </c>
      <c r="AH446" s="273" t="s">
        <v>18766</v>
      </c>
    </row>
    <row r="447" spans="2:36" ht="17.100000000000001" customHeight="1">
      <c r="B447" s="258" t="str">
        <f t="shared" si="36"/>
        <v>R73899636</v>
      </c>
      <c r="C447" s="257" t="s">
        <v>117</v>
      </c>
      <c r="D447" s="486" t="s">
        <v>15039</v>
      </c>
      <c r="E447" s="472" t="s">
        <v>15040</v>
      </c>
      <c r="F447" s="259">
        <v>34968</v>
      </c>
      <c r="G447" s="260" t="s">
        <v>7450</v>
      </c>
      <c r="H447" s="261" t="s">
        <v>4426</v>
      </c>
      <c r="I447" s="261" t="s">
        <v>5906</v>
      </c>
      <c r="J447" s="261" t="s">
        <v>1276</v>
      </c>
      <c r="K447" s="282" t="s">
        <v>8566</v>
      </c>
      <c r="L447" s="264">
        <v>45951</v>
      </c>
      <c r="M447" s="290" t="s">
        <v>1269</v>
      </c>
      <c r="N447" s="591" t="s">
        <v>128</v>
      </c>
      <c r="O447" s="261" t="s">
        <v>15041</v>
      </c>
      <c r="P447" s="266" t="s">
        <v>138</v>
      </c>
      <c r="Q447" s="273"/>
      <c r="R447" s="284" t="s">
        <v>157</v>
      </c>
      <c r="S447" s="265"/>
      <c r="T447" s="265">
        <v>0</v>
      </c>
      <c r="U447" s="269" t="s">
        <v>157</v>
      </c>
      <c r="V447" s="270">
        <v>0</v>
      </c>
      <c r="W447" s="271" t="s">
        <v>118</v>
      </c>
      <c r="X447" s="272">
        <v>6000</v>
      </c>
      <c r="Y447" s="273"/>
      <c r="Z447" s="274" t="s">
        <v>1257</v>
      </c>
      <c r="AA447" s="258" t="b">
        <f>COUNTIF($D$2:$D$3790,D447)&gt;1</f>
        <v>0</v>
      </c>
      <c r="AB447" s="273"/>
      <c r="AC447" s="297"/>
      <c r="AD447" s="297"/>
      <c r="AE447" s="275"/>
      <c r="AF447" s="267" t="str">
        <f t="shared" ca="1" si="32"/>
        <v>30años10meses</v>
      </c>
      <c r="AG447" s="276"/>
      <c r="AH447" s="273"/>
    </row>
    <row r="448" spans="2:36" ht="17.100000000000001" customHeight="1">
      <c r="B448" s="258" t="str">
        <f t="shared" si="36"/>
        <v>P73967322</v>
      </c>
      <c r="C448" s="257" t="s">
        <v>117</v>
      </c>
      <c r="D448" s="486" t="s">
        <v>14537</v>
      </c>
      <c r="E448" s="472" t="s">
        <v>14538</v>
      </c>
      <c r="F448" s="473">
        <v>34671</v>
      </c>
      <c r="G448" s="474" t="s">
        <v>1996</v>
      </c>
      <c r="H448" s="475" t="s">
        <v>137</v>
      </c>
      <c r="I448" s="475" t="s">
        <v>12682</v>
      </c>
      <c r="J448" s="475" t="s">
        <v>1253</v>
      </c>
      <c r="K448" s="476" t="s">
        <v>8700</v>
      </c>
      <c r="L448" s="477">
        <v>46244</v>
      </c>
      <c r="M448" s="477" t="s">
        <v>1269</v>
      </c>
      <c r="N448" s="622" t="s">
        <v>128</v>
      </c>
      <c r="O448" s="476" t="s">
        <v>14539</v>
      </c>
      <c r="P448" s="478" t="s">
        <v>138</v>
      </c>
      <c r="Q448" s="258"/>
      <c r="R448" s="268" t="s">
        <v>157</v>
      </c>
      <c r="S448" s="265"/>
      <c r="T448" s="506">
        <v>0</v>
      </c>
      <c r="U448" s="269" t="s">
        <v>1256</v>
      </c>
      <c r="V448" s="270">
        <v>1</v>
      </c>
      <c r="W448" s="271" t="s">
        <v>118</v>
      </c>
      <c r="X448" s="272"/>
      <c r="Y448" s="272"/>
      <c r="Z448" s="274" t="s">
        <v>1257</v>
      </c>
      <c r="AA448" s="258" t="b">
        <f>COUNTIF($D$2:$D$3790,D448)&gt;1</f>
        <v>0</v>
      </c>
      <c r="AB448" s="273" t="s">
        <v>14540</v>
      </c>
      <c r="AC448" s="297"/>
      <c r="AD448" s="511" t="s">
        <v>1878</v>
      </c>
      <c r="AE448" s="275">
        <v>8983450892752</v>
      </c>
      <c r="AF448" s="267" t="str">
        <f t="shared" ca="1" si="32"/>
        <v>31años8meses</v>
      </c>
      <c r="AG448" s="276" t="s">
        <v>14541</v>
      </c>
      <c r="AH448" s="273" t="s">
        <v>14542</v>
      </c>
    </row>
    <row r="449" spans="2:36" ht="17.100000000000001" customHeight="1">
      <c r="B449" s="258" t="str">
        <f t="shared" si="36"/>
        <v>O74070846</v>
      </c>
      <c r="C449" s="282">
        <v>1</v>
      </c>
      <c r="D449" s="294" t="s">
        <v>18362</v>
      </c>
      <c r="E449" s="472" t="s">
        <v>18363</v>
      </c>
      <c r="F449" s="473">
        <v>37163</v>
      </c>
      <c r="G449" s="474" t="s">
        <v>1251</v>
      </c>
      <c r="H449" s="527" t="s">
        <v>113</v>
      </c>
      <c r="I449" s="475" t="s">
        <v>1339</v>
      </c>
      <c r="J449" s="475" t="s">
        <v>1253</v>
      </c>
      <c r="K449" s="476" t="s">
        <v>12562</v>
      </c>
      <c r="L449" s="473">
        <v>46183</v>
      </c>
      <c r="M449" s="484">
        <v>46219</v>
      </c>
      <c r="N449" s="622" t="s">
        <v>122</v>
      </c>
      <c r="O449" s="282"/>
      <c r="P449" s="266"/>
      <c r="Q449" s="258"/>
      <c r="R449" s="268" t="s">
        <v>157</v>
      </c>
      <c r="S449" s="265"/>
      <c r="T449" s="271">
        <v>0</v>
      </c>
      <c r="U449" s="269" t="s">
        <v>1256</v>
      </c>
      <c r="V449" s="270">
        <v>1</v>
      </c>
      <c r="W449" s="271" t="s">
        <v>118</v>
      </c>
      <c r="X449" s="272"/>
      <c r="Y449" s="272"/>
      <c r="Z449" s="342" t="s">
        <v>1257</v>
      </c>
      <c r="AA449" s="258" t="b">
        <v>0</v>
      </c>
      <c r="AB449" s="273" t="s">
        <v>18872</v>
      </c>
      <c r="AC449" s="297"/>
      <c r="AD449" s="511" t="s">
        <v>1259</v>
      </c>
      <c r="AE449" s="275" t="s">
        <v>18450</v>
      </c>
      <c r="AF449" s="267" t="str">
        <f t="shared" ca="1" si="32"/>
        <v>24años10meses</v>
      </c>
      <c r="AG449" s="276" t="s">
        <v>18417</v>
      </c>
      <c r="AH449" s="273" t="s">
        <v>18418</v>
      </c>
    </row>
    <row r="450" spans="2:36" ht="17.100000000000001" customHeight="1">
      <c r="B450" s="258" t="str">
        <f t="shared" si="36"/>
        <v>O74245846</v>
      </c>
      <c r="C450" s="282">
        <v>1</v>
      </c>
      <c r="D450" s="486" t="s">
        <v>8747</v>
      </c>
      <c r="E450" s="472" t="s">
        <v>17345</v>
      </c>
      <c r="F450" s="473">
        <v>34552</v>
      </c>
      <c r="G450" s="474" t="s">
        <v>1297</v>
      </c>
      <c r="H450" s="475" t="s">
        <v>6452</v>
      </c>
      <c r="I450" s="475" t="s">
        <v>6453</v>
      </c>
      <c r="J450" s="475" t="s">
        <v>1276</v>
      </c>
      <c r="K450" s="476" t="s">
        <v>12562</v>
      </c>
      <c r="L450" s="473">
        <v>46183</v>
      </c>
      <c r="M450" s="484">
        <v>46219</v>
      </c>
      <c r="N450" s="595" t="s">
        <v>169</v>
      </c>
      <c r="O450" s="475" t="s">
        <v>8748</v>
      </c>
      <c r="P450" s="478" t="s">
        <v>138</v>
      </c>
      <c r="Q450" s="273"/>
      <c r="R450" s="268" t="s">
        <v>157</v>
      </c>
      <c r="S450" s="265"/>
      <c r="T450" s="271">
        <v>0</v>
      </c>
      <c r="U450" s="291" t="s">
        <v>1256</v>
      </c>
      <c r="V450" s="270">
        <v>1</v>
      </c>
      <c r="W450" s="271" t="s">
        <v>118</v>
      </c>
      <c r="X450" s="273"/>
      <c r="Y450" s="273"/>
      <c r="Z450" s="274" t="s">
        <v>1257</v>
      </c>
      <c r="AA450" s="258" t="b">
        <f>COUNTIF($D$2:$D$3790,D450)&gt;1</f>
        <v>0</v>
      </c>
      <c r="AB450" s="273" t="s">
        <v>8749</v>
      </c>
      <c r="AC450" s="297"/>
      <c r="AD450" s="511" t="s">
        <v>2201</v>
      </c>
      <c r="AE450" s="275" t="s">
        <v>8750</v>
      </c>
      <c r="AF450" s="267" t="str">
        <f t="shared" ref="AF450:AF459" ca="1" si="38">IF($D450&lt;&gt;"",DATEDIF(F450,TODAY(),"y")&amp;"años"&amp;DATEDIF(F450,TODAY(),"ym")&amp;"meses","")</f>
        <v>32años0meses</v>
      </c>
      <c r="AG450" s="276">
        <v>968699386</v>
      </c>
      <c r="AH450" s="273" t="s">
        <v>8751</v>
      </c>
    </row>
    <row r="451" spans="2:36" ht="17.100000000000001" customHeight="1">
      <c r="B451" s="273" t="str">
        <f t="shared" si="36"/>
        <v>P74247924</v>
      </c>
      <c r="C451" s="263">
        <v>1</v>
      </c>
      <c r="D451" s="294" t="s">
        <v>17687</v>
      </c>
      <c r="E451" s="472" t="s">
        <v>17688</v>
      </c>
      <c r="F451" s="473">
        <v>35800</v>
      </c>
      <c r="G451" s="474" t="s">
        <v>1251</v>
      </c>
      <c r="H451" s="475" t="s">
        <v>137</v>
      </c>
      <c r="I451" s="475" t="s">
        <v>1252</v>
      </c>
      <c r="J451" s="475" t="s">
        <v>1276</v>
      </c>
      <c r="K451" s="476" t="s">
        <v>12562</v>
      </c>
      <c r="L451" s="473">
        <v>46183</v>
      </c>
      <c r="M451" s="484">
        <v>46219</v>
      </c>
      <c r="N451" s="622" t="s">
        <v>128</v>
      </c>
      <c r="O451" s="476" t="s">
        <v>17694</v>
      </c>
      <c r="P451" s="478" t="s">
        <v>138</v>
      </c>
      <c r="Q451" s="258"/>
      <c r="R451" s="268" t="s">
        <v>1256</v>
      </c>
      <c r="S451" s="265"/>
      <c r="T451" s="271">
        <v>0</v>
      </c>
      <c r="U451" s="269" t="s">
        <v>1256</v>
      </c>
      <c r="V451" s="270">
        <v>1</v>
      </c>
      <c r="W451" s="271" t="s">
        <v>118</v>
      </c>
      <c r="X451" s="272"/>
      <c r="Y451" s="272"/>
      <c r="Z451" s="342" t="s">
        <v>1257</v>
      </c>
      <c r="AA451" s="258" t="b">
        <v>0</v>
      </c>
      <c r="AB451" s="273" t="s">
        <v>17907</v>
      </c>
      <c r="AC451" s="297"/>
      <c r="AD451" s="400" t="s">
        <v>1259</v>
      </c>
      <c r="AE451" s="275" t="s">
        <v>17715</v>
      </c>
      <c r="AF451" s="267" t="str">
        <f t="shared" ca="1" si="38"/>
        <v>28años7meses</v>
      </c>
      <c r="AG451" s="276" t="s">
        <v>17705</v>
      </c>
      <c r="AH451" s="325" t="s">
        <v>17706</v>
      </c>
      <c r="AJ451" s="554" t="str">
        <f ca="1">IF($D451&lt;&gt;"",DATEDIF(L451,TODAY(),"y")&amp;"años"&amp;DATEDIF(L451,TODAY(),"ym")&amp;"meses"&amp;DATEDIF(L451,TODAY(),"md")&amp;"dias","")</f>
        <v>0años2meses11dias</v>
      </c>
    </row>
    <row r="452" spans="2:36" ht="17.100000000000001" customHeight="1">
      <c r="B452" s="258" t="str">
        <f t="shared" si="36"/>
        <v>O74278554</v>
      </c>
      <c r="C452" s="257" t="s">
        <v>117</v>
      </c>
      <c r="D452" s="294" t="s">
        <v>17404</v>
      </c>
      <c r="E452" s="472" t="s">
        <v>17405</v>
      </c>
      <c r="F452" s="473">
        <v>34862</v>
      </c>
      <c r="G452" s="474" t="s">
        <v>3610</v>
      </c>
      <c r="H452" s="475" t="s">
        <v>113</v>
      </c>
      <c r="I452" s="475" t="s">
        <v>5699</v>
      </c>
      <c r="J452" s="475" t="s">
        <v>1276</v>
      </c>
      <c r="K452" s="476" t="s">
        <v>8566</v>
      </c>
      <c r="L452" s="477">
        <v>46056</v>
      </c>
      <c r="M452" s="477" t="s">
        <v>1269</v>
      </c>
      <c r="N452" s="622" t="s">
        <v>114</v>
      </c>
      <c r="O452" s="476" t="s">
        <v>19135</v>
      </c>
      <c r="P452" s="478" t="s">
        <v>138</v>
      </c>
      <c r="Q452" s="258"/>
      <c r="R452" s="268" t="s">
        <v>157</v>
      </c>
      <c r="S452" s="265"/>
      <c r="T452" s="271">
        <v>0</v>
      </c>
      <c r="U452" s="269" t="s">
        <v>1256</v>
      </c>
      <c r="V452" s="270">
        <v>1</v>
      </c>
      <c r="W452" s="271" t="s">
        <v>118</v>
      </c>
      <c r="X452" s="272"/>
      <c r="Y452" s="272"/>
      <c r="Z452" s="342" t="s">
        <v>1257</v>
      </c>
      <c r="AA452" s="258" t="b">
        <v>0</v>
      </c>
      <c r="AB452" s="273" t="s">
        <v>17443</v>
      </c>
      <c r="AC452" s="297"/>
      <c r="AD452" s="400" t="s">
        <v>1259</v>
      </c>
      <c r="AE452" s="275" t="s">
        <v>17408</v>
      </c>
      <c r="AF452" s="267" t="str">
        <f t="shared" ca="1" si="38"/>
        <v>31años2meses</v>
      </c>
      <c r="AG452" s="276" t="s">
        <v>17406</v>
      </c>
      <c r="AH452" s="325" t="s">
        <v>17407</v>
      </c>
    </row>
    <row r="453" spans="2:36" ht="17.100000000000001" customHeight="1">
      <c r="B453" s="273" t="str">
        <f t="shared" si="36"/>
        <v>O74278562</v>
      </c>
      <c r="C453" s="282">
        <v>1</v>
      </c>
      <c r="D453" s="294" t="s">
        <v>19032</v>
      </c>
      <c r="E453" s="472" t="s">
        <v>19033</v>
      </c>
      <c r="F453" s="473">
        <v>37472</v>
      </c>
      <c r="G453" s="474" t="s">
        <v>1251</v>
      </c>
      <c r="H453" s="475" t="s">
        <v>125</v>
      </c>
      <c r="I453" s="475" t="s">
        <v>15425</v>
      </c>
      <c r="J453" s="475" t="s">
        <v>1276</v>
      </c>
      <c r="K453" s="476" t="s">
        <v>8566</v>
      </c>
      <c r="L453" s="477">
        <v>46244</v>
      </c>
      <c r="M453" s="477" t="s">
        <v>1269</v>
      </c>
      <c r="N453" s="622" t="s">
        <v>122</v>
      </c>
      <c r="O453" s="282"/>
      <c r="P453" s="266"/>
      <c r="Q453" s="258"/>
      <c r="R453" s="268" t="s">
        <v>157</v>
      </c>
      <c r="S453" s="265"/>
      <c r="T453" s="271">
        <v>0</v>
      </c>
      <c r="U453" s="269" t="s">
        <v>1256</v>
      </c>
      <c r="V453" s="270">
        <v>1</v>
      </c>
      <c r="W453" s="271" t="s">
        <v>118</v>
      </c>
      <c r="X453" s="272"/>
      <c r="Y453" s="272"/>
      <c r="Z453" s="342" t="s">
        <v>1257</v>
      </c>
      <c r="AA453" s="258" t="b">
        <v>0</v>
      </c>
      <c r="AB453" s="273" t="s">
        <v>19853</v>
      </c>
      <c r="AC453" s="297"/>
      <c r="AD453" s="511" t="s">
        <v>1259</v>
      </c>
      <c r="AE453" s="275" t="s">
        <v>19036</v>
      </c>
      <c r="AF453" s="267" t="str">
        <f t="shared" ca="1" si="38"/>
        <v>24años0meses</v>
      </c>
      <c r="AG453" s="276" t="s">
        <v>19035</v>
      </c>
      <c r="AH453" s="273" t="s">
        <v>19034</v>
      </c>
    </row>
    <row r="454" spans="2:36" ht="17.100000000000001" customHeight="1">
      <c r="B454" s="258" t="str">
        <f t="shared" si="36"/>
        <v>O74284006</v>
      </c>
      <c r="C454" s="257" t="s">
        <v>117</v>
      </c>
      <c r="D454" s="294" t="s">
        <v>18723</v>
      </c>
      <c r="E454" s="472" t="s">
        <v>18724</v>
      </c>
      <c r="F454" s="473">
        <v>36301</v>
      </c>
      <c r="G454" s="474" t="s">
        <v>1251</v>
      </c>
      <c r="H454" s="475" t="s">
        <v>125</v>
      </c>
      <c r="I454" s="475" t="s">
        <v>15425</v>
      </c>
      <c r="J454" s="475" t="s">
        <v>1276</v>
      </c>
      <c r="K454" s="476" t="s">
        <v>8566</v>
      </c>
      <c r="L454" s="477">
        <v>46119</v>
      </c>
      <c r="M454" s="477" t="s">
        <v>1269</v>
      </c>
      <c r="N454" s="622" t="s">
        <v>122</v>
      </c>
      <c r="O454" s="282"/>
      <c r="P454" s="266"/>
      <c r="Q454" s="258"/>
      <c r="R454" s="268" t="s">
        <v>117</v>
      </c>
      <c r="S454" s="265"/>
      <c r="T454" s="271">
        <v>0</v>
      </c>
      <c r="U454" s="269" t="s">
        <v>1256</v>
      </c>
      <c r="V454" s="270">
        <v>1</v>
      </c>
      <c r="W454" s="271" t="s">
        <v>118</v>
      </c>
      <c r="X454" s="272"/>
      <c r="Y454" s="272"/>
      <c r="Z454" s="342" t="s">
        <v>1257</v>
      </c>
      <c r="AA454" s="258" t="b">
        <v>0</v>
      </c>
      <c r="AB454" s="273" t="s">
        <v>18929</v>
      </c>
      <c r="AC454" s="297"/>
      <c r="AD454" s="400"/>
      <c r="AE454" s="275"/>
      <c r="AF454" s="267" t="str">
        <f t="shared" ca="1" si="38"/>
        <v>27años3meses</v>
      </c>
      <c r="AG454" s="276" t="s">
        <v>18731</v>
      </c>
      <c r="AH454" s="273" t="s">
        <v>18732</v>
      </c>
    </row>
    <row r="455" spans="2:36" ht="17.100000000000001" customHeight="1">
      <c r="B455" s="258" t="str">
        <f t="shared" si="36"/>
        <v>P74289665</v>
      </c>
      <c r="C455" s="257" t="s">
        <v>117</v>
      </c>
      <c r="D455" s="294" t="s">
        <v>17145</v>
      </c>
      <c r="E455" s="472" t="s">
        <v>17146</v>
      </c>
      <c r="F455" s="473">
        <v>34444</v>
      </c>
      <c r="G455" s="474" t="s">
        <v>1251</v>
      </c>
      <c r="H455" s="475" t="s">
        <v>137</v>
      </c>
      <c r="I455" s="475" t="s">
        <v>1252</v>
      </c>
      <c r="J455" s="475" t="s">
        <v>1276</v>
      </c>
      <c r="K455" s="476" t="s">
        <v>8566</v>
      </c>
      <c r="L455" s="477">
        <v>46044</v>
      </c>
      <c r="M455" s="477" t="s">
        <v>1269</v>
      </c>
      <c r="N455" s="622" t="s">
        <v>122</v>
      </c>
      <c r="O455" s="476"/>
      <c r="P455" s="478"/>
      <c r="Q455" s="258"/>
      <c r="R455" s="268" t="s">
        <v>117</v>
      </c>
      <c r="S455" s="265"/>
      <c r="T455" s="271">
        <v>0</v>
      </c>
      <c r="U455" s="269" t="s">
        <v>1256</v>
      </c>
      <c r="V455" s="270">
        <v>1</v>
      </c>
      <c r="W455" s="271" t="s">
        <v>118</v>
      </c>
      <c r="X455" s="272"/>
      <c r="Y455" s="272"/>
      <c r="Z455" s="342" t="s">
        <v>1257</v>
      </c>
      <c r="AA455" s="258" t="b">
        <v>0</v>
      </c>
      <c r="AB455" s="258" t="s">
        <v>17153</v>
      </c>
      <c r="AC455" s="300"/>
      <c r="AD455" s="511" t="s">
        <v>1259</v>
      </c>
      <c r="AE455" s="281" t="s">
        <v>17147</v>
      </c>
      <c r="AF455" s="267" t="str">
        <f t="shared" ca="1" si="38"/>
        <v>32años4meses</v>
      </c>
      <c r="AG455" s="294" t="s">
        <v>17148</v>
      </c>
      <c r="AH455" s="258" t="s">
        <v>17149</v>
      </c>
    </row>
    <row r="456" spans="2:36" ht="17.100000000000001" customHeight="1">
      <c r="B456" s="273" t="str">
        <f t="shared" si="36"/>
        <v>P74321937</v>
      </c>
      <c r="C456" s="257" t="s">
        <v>117</v>
      </c>
      <c r="D456" s="294" t="s">
        <v>19037</v>
      </c>
      <c r="E456" s="472" t="s">
        <v>19038</v>
      </c>
      <c r="F456" s="473">
        <v>38756</v>
      </c>
      <c r="G456" s="474" t="s">
        <v>1251</v>
      </c>
      <c r="H456" s="475" t="s">
        <v>137</v>
      </c>
      <c r="I456" s="475" t="s">
        <v>12610</v>
      </c>
      <c r="J456" s="475" t="s">
        <v>1276</v>
      </c>
      <c r="K456" s="476" t="s">
        <v>8566</v>
      </c>
      <c r="L456" s="477">
        <v>46141</v>
      </c>
      <c r="M456" s="477" t="s">
        <v>1269</v>
      </c>
      <c r="N456" s="622" t="s">
        <v>122</v>
      </c>
      <c r="O456" s="282"/>
      <c r="P456" s="266"/>
      <c r="Q456" s="258"/>
      <c r="R456" s="268" t="s">
        <v>157</v>
      </c>
      <c r="S456" s="265"/>
      <c r="T456" s="271">
        <v>0</v>
      </c>
      <c r="U456" s="269" t="s">
        <v>1256</v>
      </c>
      <c r="V456" s="270">
        <v>1</v>
      </c>
      <c r="W456" s="271" t="s">
        <v>118</v>
      </c>
      <c r="X456" s="272"/>
      <c r="Y456" s="272"/>
      <c r="Z456" s="342" t="s">
        <v>1257</v>
      </c>
      <c r="AA456" s="258" t="b">
        <v>0</v>
      </c>
      <c r="AB456" s="273"/>
      <c r="AC456" s="297"/>
      <c r="AD456" s="511" t="s">
        <v>1259</v>
      </c>
      <c r="AE456" s="275" t="s">
        <v>19041</v>
      </c>
      <c r="AF456" s="267" t="str">
        <f t="shared" ca="1" si="38"/>
        <v>20años6meses</v>
      </c>
      <c r="AG456" s="276" t="s">
        <v>19039</v>
      </c>
      <c r="AH456" s="273" t="s">
        <v>19040</v>
      </c>
    </row>
    <row r="457" spans="2:36" ht="17.100000000000001" customHeight="1">
      <c r="B457" s="273" t="str">
        <f t="shared" si="36"/>
        <v>P74352998</v>
      </c>
      <c r="C457" s="285">
        <v>1</v>
      </c>
      <c r="D457" s="294" t="s">
        <v>17810</v>
      </c>
      <c r="E457" s="472" t="s">
        <v>17811</v>
      </c>
      <c r="F457" s="473">
        <v>35841</v>
      </c>
      <c r="G457" s="474" t="s">
        <v>1251</v>
      </c>
      <c r="H457" s="475" t="s">
        <v>137</v>
      </c>
      <c r="I457" s="475" t="s">
        <v>12610</v>
      </c>
      <c r="J457" s="475" t="s">
        <v>1253</v>
      </c>
      <c r="K457" s="476" t="s">
        <v>8566</v>
      </c>
      <c r="L457" s="477">
        <v>46160</v>
      </c>
      <c r="M457" s="669" t="s">
        <v>19477</v>
      </c>
      <c r="N457" s="475" t="s">
        <v>128</v>
      </c>
      <c r="O457" s="476" t="s">
        <v>17818</v>
      </c>
      <c r="P457" s="478" t="s">
        <v>138</v>
      </c>
      <c r="Q457" s="258"/>
      <c r="R457" s="268" t="s">
        <v>157</v>
      </c>
      <c r="S457" s="265"/>
      <c r="T457" s="271">
        <v>0</v>
      </c>
      <c r="U457" s="269" t="s">
        <v>1256</v>
      </c>
      <c r="V457" s="270">
        <v>1</v>
      </c>
      <c r="W457" s="271" t="s">
        <v>118</v>
      </c>
      <c r="X457" s="272"/>
      <c r="Y457" s="272"/>
      <c r="Z457" s="342" t="s">
        <v>1257</v>
      </c>
      <c r="AA457" s="258" t="b">
        <v>0</v>
      </c>
      <c r="AB457" s="273" t="s">
        <v>17927</v>
      </c>
      <c r="AC457" s="297"/>
      <c r="AD457" s="511" t="s">
        <v>1271</v>
      </c>
      <c r="AE457" s="275" t="s">
        <v>17836</v>
      </c>
      <c r="AF457" s="267" t="str">
        <f t="shared" ca="1" si="38"/>
        <v>28años6meses</v>
      </c>
      <c r="AG457" s="276" t="s">
        <v>17830</v>
      </c>
      <c r="AH457" s="273" t="s">
        <v>17831</v>
      </c>
    </row>
    <row r="458" spans="2:36" ht="16.5" customHeight="1">
      <c r="B458" s="273" t="str">
        <f t="shared" si="36"/>
        <v>O74372296</v>
      </c>
      <c r="C458" s="257" t="s">
        <v>117</v>
      </c>
      <c r="D458" s="486" t="s">
        <v>14836</v>
      </c>
      <c r="E458" s="472" t="s">
        <v>14837</v>
      </c>
      <c r="F458" s="473">
        <v>35723</v>
      </c>
      <c r="G458" s="472" t="s">
        <v>1251</v>
      </c>
      <c r="H458" s="475" t="s">
        <v>113</v>
      </c>
      <c r="I458" s="479" t="s">
        <v>5699</v>
      </c>
      <c r="J458" s="475" t="s">
        <v>1276</v>
      </c>
      <c r="K458" s="476" t="s">
        <v>8566</v>
      </c>
      <c r="L458" s="477">
        <v>46216</v>
      </c>
      <c r="M458" s="477" t="s">
        <v>1269</v>
      </c>
      <c r="N458" s="595" t="s">
        <v>122</v>
      </c>
      <c r="O458" s="282"/>
      <c r="P458" s="266"/>
      <c r="Q458" s="258"/>
      <c r="R458" s="268" t="s">
        <v>157</v>
      </c>
      <c r="S458" s="265"/>
      <c r="T458" s="265">
        <v>0</v>
      </c>
      <c r="U458" s="269" t="s">
        <v>1256</v>
      </c>
      <c r="V458" s="270">
        <v>1</v>
      </c>
      <c r="W458" s="271" t="s">
        <v>118</v>
      </c>
      <c r="X458" s="272"/>
      <c r="Y458" s="273"/>
      <c r="Z458" s="274" t="s">
        <v>1257</v>
      </c>
      <c r="AA458" s="258" t="b">
        <f>COUNTIF($D$2:$D$3790,D458)&gt;1</f>
        <v>0</v>
      </c>
      <c r="AB458" s="258" t="s">
        <v>14838</v>
      </c>
      <c r="AC458" s="297"/>
      <c r="AD458" s="511" t="s">
        <v>1259</v>
      </c>
      <c r="AE458" s="263" t="s">
        <v>14839</v>
      </c>
      <c r="AF458" s="267" t="str">
        <f t="shared" ca="1" si="38"/>
        <v>28años10meses</v>
      </c>
      <c r="AG458" s="276">
        <v>925295437</v>
      </c>
      <c r="AH458" s="273" t="s">
        <v>14840</v>
      </c>
    </row>
    <row r="459" spans="2:36" ht="12.75" customHeight="1">
      <c r="B459" s="273" t="str">
        <f t="shared" si="36"/>
        <v>O74414853</v>
      </c>
      <c r="C459" s="257" t="s">
        <v>117</v>
      </c>
      <c r="D459" s="486" t="s">
        <v>15188</v>
      </c>
      <c r="E459" s="472" t="s">
        <v>15189</v>
      </c>
      <c r="F459" s="473">
        <v>35546</v>
      </c>
      <c r="G459" s="474" t="s">
        <v>1251</v>
      </c>
      <c r="H459" s="475" t="s">
        <v>125</v>
      </c>
      <c r="I459" s="475" t="s">
        <v>5699</v>
      </c>
      <c r="J459" s="475" t="s">
        <v>1276</v>
      </c>
      <c r="K459" s="476" t="s">
        <v>12562</v>
      </c>
      <c r="L459" s="473">
        <v>46189</v>
      </c>
      <c r="M459" s="484">
        <v>46219</v>
      </c>
      <c r="N459" s="475" t="s">
        <v>128</v>
      </c>
      <c r="O459" s="476" t="s">
        <v>15190</v>
      </c>
      <c r="P459" s="478" t="s">
        <v>138</v>
      </c>
      <c r="Q459" s="258"/>
      <c r="R459" s="268" t="s">
        <v>157</v>
      </c>
      <c r="S459" s="265"/>
      <c r="T459" s="271">
        <v>0</v>
      </c>
      <c r="U459" s="269" t="s">
        <v>1256</v>
      </c>
      <c r="V459" s="270">
        <v>1</v>
      </c>
      <c r="W459" s="271" t="s">
        <v>118</v>
      </c>
      <c r="X459" s="272"/>
      <c r="Y459" s="272"/>
      <c r="Z459" s="342" t="s">
        <v>1257</v>
      </c>
      <c r="AA459" s="258" t="b">
        <f>COUNTIF($D$2:$D$3790,D459)&gt;1</f>
        <v>0</v>
      </c>
      <c r="AB459" s="273" t="s">
        <v>15191</v>
      </c>
      <c r="AC459" s="297"/>
      <c r="AD459" s="511" t="s">
        <v>1259</v>
      </c>
      <c r="AE459" s="275" t="s">
        <v>15192</v>
      </c>
      <c r="AF459" s="267" t="str">
        <f t="shared" ca="1" si="38"/>
        <v>29años3meses</v>
      </c>
      <c r="AG459" s="276" t="s">
        <v>15193</v>
      </c>
      <c r="AH459" s="273" t="s">
        <v>15194</v>
      </c>
      <c r="AJ459" s="554" t="str">
        <f ca="1">IF($D459&lt;&gt;"",DATEDIF(L459,TODAY(),"y")&amp;"años"&amp;DATEDIF(L459,TODAY(),"ym")&amp;"meses"&amp;DATEDIF(L459,TODAY(),"md")&amp;"dias","")</f>
        <v>0años2meses5dias</v>
      </c>
    </row>
    <row r="460" spans="2:36" ht="17.100000000000001" customHeight="1">
      <c r="B460" s="273" t="str">
        <f t="shared" si="36"/>
        <v>P74465678</v>
      </c>
      <c r="C460" s="257" t="s">
        <v>117</v>
      </c>
      <c r="D460" s="486" t="s">
        <v>14742</v>
      </c>
      <c r="E460" s="258" t="s">
        <v>14743</v>
      </c>
      <c r="F460" s="318">
        <v>35002</v>
      </c>
      <c r="G460" s="283" t="s">
        <v>1291</v>
      </c>
      <c r="H460" s="261" t="s">
        <v>137</v>
      </c>
      <c r="I460" s="261" t="s">
        <v>1252</v>
      </c>
      <c r="J460" s="261" t="s">
        <v>1276</v>
      </c>
      <c r="K460" s="282" t="s">
        <v>1254</v>
      </c>
      <c r="L460" s="264">
        <v>45940</v>
      </c>
      <c r="M460" s="264">
        <v>46159</v>
      </c>
      <c r="N460" s="551" t="s">
        <v>122</v>
      </c>
      <c r="O460" s="282"/>
      <c r="P460" s="266"/>
      <c r="Q460" s="258"/>
      <c r="R460" s="268" t="s">
        <v>157</v>
      </c>
      <c r="S460" s="265"/>
      <c r="T460" s="265">
        <v>0</v>
      </c>
      <c r="U460" s="269" t="s">
        <v>1256</v>
      </c>
      <c r="V460" s="270">
        <v>1</v>
      </c>
      <c r="W460" s="271" t="s">
        <v>118</v>
      </c>
      <c r="X460" s="272"/>
      <c r="Y460" s="279"/>
      <c r="Z460" s="342" t="s">
        <v>1257</v>
      </c>
      <c r="AA460" s="258" t="b">
        <f>COUNTIF($D$2:$D$3790,D460)&gt;1</f>
        <v>0</v>
      </c>
      <c r="AB460" s="273" t="s">
        <v>14744</v>
      </c>
      <c r="AC460" s="297"/>
      <c r="AD460" s="511" t="s">
        <v>1259</v>
      </c>
      <c r="AE460" s="303">
        <v>30593291209031</v>
      </c>
      <c r="AF460" s="267" t="s">
        <v>12703</v>
      </c>
      <c r="AG460" s="276" t="s">
        <v>14745</v>
      </c>
      <c r="AH460" s="273" t="s">
        <v>14746</v>
      </c>
    </row>
    <row r="461" spans="2:36" ht="17.100000000000001" customHeight="1">
      <c r="B461" s="273" t="str">
        <f t="shared" si="36"/>
        <v>R74465693</v>
      </c>
      <c r="C461" s="257" t="s">
        <v>117</v>
      </c>
      <c r="D461" s="486" t="s">
        <v>13214</v>
      </c>
      <c r="E461" s="472" t="s">
        <v>13215</v>
      </c>
      <c r="F461" s="302">
        <v>35915</v>
      </c>
      <c r="G461" s="283" t="s">
        <v>3863</v>
      </c>
      <c r="H461" s="261" t="s">
        <v>4426</v>
      </c>
      <c r="I461" s="261" t="s">
        <v>4427</v>
      </c>
      <c r="J461" s="261" t="s">
        <v>1276</v>
      </c>
      <c r="K461" s="282" t="s">
        <v>1254</v>
      </c>
      <c r="L461" s="264">
        <v>45806</v>
      </c>
      <c r="M461" s="264">
        <v>46179</v>
      </c>
      <c r="N461" s="551" t="s">
        <v>122</v>
      </c>
      <c r="O461" s="305"/>
      <c r="P461" s="266"/>
      <c r="Q461" s="273"/>
      <c r="R461" s="268" t="s">
        <v>157</v>
      </c>
      <c r="S461" s="265"/>
      <c r="T461" s="506">
        <v>0</v>
      </c>
      <c r="U461" s="269" t="s">
        <v>1256</v>
      </c>
      <c r="V461" s="270">
        <v>0</v>
      </c>
      <c r="W461" s="271" t="s">
        <v>118</v>
      </c>
      <c r="X461" s="272">
        <v>2200</v>
      </c>
      <c r="Y461" s="279"/>
      <c r="Z461" s="342" t="s">
        <v>1257</v>
      </c>
      <c r="AA461" s="258" t="b">
        <f>COUNTIF($D$2:$D$3790,D461)&gt;1</f>
        <v>0</v>
      </c>
      <c r="AB461" s="273"/>
      <c r="AC461" s="297"/>
      <c r="AD461" s="511" t="s">
        <v>1259</v>
      </c>
      <c r="AE461" s="303" t="s">
        <v>13216</v>
      </c>
      <c r="AF461" s="267" t="str">
        <f t="shared" ref="AF461:AF492" ca="1" si="39">IF($D461&lt;&gt;"",DATEDIF(F461,TODAY(),"y")&amp;"años"&amp;DATEDIF(F461,TODAY(),"ym")&amp;"meses","")</f>
        <v>28años3meses</v>
      </c>
      <c r="AG461" s="276" t="s">
        <v>13217</v>
      </c>
      <c r="AH461" s="273" t="s">
        <v>13218</v>
      </c>
    </row>
    <row r="462" spans="2:36" ht="17.100000000000001" customHeight="1">
      <c r="B462" s="258" t="str">
        <f t="shared" si="36"/>
        <v>P74727690</v>
      </c>
      <c r="C462" s="257" t="s">
        <v>117</v>
      </c>
      <c r="D462" s="294" t="s">
        <v>18099</v>
      </c>
      <c r="E462" s="472" t="s">
        <v>18100</v>
      </c>
      <c r="F462" s="473">
        <v>36826</v>
      </c>
      <c r="G462" s="474" t="s">
        <v>1251</v>
      </c>
      <c r="H462" s="475" t="s">
        <v>137</v>
      </c>
      <c r="I462" s="475" t="s">
        <v>12610</v>
      </c>
      <c r="J462" s="475" t="s">
        <v>1276</v>
      </c>
      <c r="K462" s="476" t="s">
        <v>8566</v>
      </c>
      <c r="L462" s="477">
        <v>46078</v>
      </c>
      <c r="M462" s="477" t="s">
        <v>1269</v>
      </c>
      <c r="N462" s="622" t="s">
        <v>114</v>
      </c>
      <c r="O462" s="476" t="s">
        <v>17620</v>
      </c>
      <c r="P462" s="478" t="s">
        <v>138</v>
      </c>
      <c r="Q462" s="258"/>
      <c r="R462" s="268" t="s">
        <v>157</v>
      </c>
      <c r="S462" s="265"/>
      <c r="T462" s="271">
        <v>0</v>
      </c>
      <c r="U462" s="269" t="s">
        <v>1256</v>
      </c>
      <c r="V462" s="270">
        <v>1</v>
      </c>
      <c r="W462" s="271" t="s">
        <v>118</v>
      </c>
      <c r="X462" s="272"/>
      <c r="Y462" s="272"/>
      <c r="Z462" s="342" t="s">
        <v>1257</v>
      </c>
      <c r="AA462" s="258" t="b">
        <v>0</v>
      </c>
      <c r="AB462" s="273" t="s">
        <v>18825</v>
      </c>
      <c r="AC462" s="297"/>
      <c r="AD462" s="511" t="s">
        <v>2201</v>
      </c>
      <c r="AE462" s="304" t="s">
        <v>18103</v>
      </c>
      <c r="AF462" s="267" t="str">
        <f t="shared" ca="1" si="39"/>
        <v>25años9meses</v>
      </c>
      <c r="AG462" s="276" t="s">
        <v>18101</v>
      </c>
      <c r="AH462" s="273" t="s">
        <v>18102</v>
      </c>
    </row>
    <row r="463" spans="2:36" ht="17.100000000000001" customHeight="1">
      <c r="B463" s="258" t="str">
        <f t="shared" si="36"/>
        <v>P74814554</v>
      </c>
      <c r="C463" s="257" t="s">
        <v>117</v>
      </c>
      <c r="D463" s="294" t="s">
        <v>16693</v>
      </c>
      <c r="E463" s="258" t="s">
        <v>16694</v>
      </c>
      <c r="F463" s="259">
        <v>35376</v>
      </c>
      <c r="G463" s="283" t="s">
        <v>1251</v>
      </c>
      <c r="H463" s="261" t="s">
        <v>137</v>
      </c>
      <c r="I463" s="261" t="s">
        <v>1252</v>
      </c>
      <c r="J463" s="261" t="s">
        <v>1276</v>
      </c>
      <c r="K463" s="282" t="s">
        <v>1254</v>
      </c>
      <c r="L463" s="264">
        <v>46099</v>
      </c>
      <c r="M463" s="264">
        <v>46179</v>
      </c>
      <c r="N463" s="261" t="s">
        <v>114</v>
      </c>
      <c r="O463" s="282" t="s">
        <v>16695</v>
      </c>
      <c r="P463" s="266" t="s">
        <v>138</v>
      </c>
      <c r="Q463" s="258"/>
      <c r="R463" s="268" t="s">
        <v>157</v>
      </c>
      <c r="S463" s="265"/>
      <c r="T463" s="271">
        <v>0</v>
      </c>
      <c r="U463" s="269" t="s">
        <v>1256</v>
      </c>
      <c r="V463" s="270">
        <v>1</v>
      </c>
      <c r="W463" s="271" t="s">
        <v>118</v>
      </c>
      <c r="X463" s="272"/>
      <c r="Y463" s="272"/>
      <c r="Z463" s="342" t="s">
        <v>1257</v>
      </c>
      <c r="AA463" s="258" t="b">
        <v>0</v>
      </c>
      <c r="AB463" s="273" t="s">
        <v>17161</v>
      </c>
      <c r="AC463" s="297"/>
      <c r="AD463" s="511" t="s">
        <v>1259</v>
      </c>
      <c r="AE463" s="275">
        <v>30506664847055</v>
      </c>
      <c r="AF463" s="267" t="str">
        <f t="shared" ca="1" si="39"/>
        <v>29años9meses</v>
      </c>
      <c r="AG463" s="276" t="s">
        <v>16696</v>
      </c>
      <c r="AH463" s="273" t="s">
        <v>16697</v>
      </c>
    </row>
    <row r="464" spans="2:36" ht="17.100000000000001" customHeight="1">
      <c r="B464" s="273" t="str">
        <f t="shared" si="36"/>
        <v>P74841073</v>
      </c>
      <c r="C464" s="257" t="s">
        <v>117</v>
      </c>
      <c r="D464" s="294" t="s">
        <v>17769</v>
      </c>
      <c r="E464" s="472" t="s">
        <v>17770</v>
      </c>
      <c r="F464" s="473">
        <v>38758</v>
      </c>
      <c r="G464" s="474" t="s">
        <v>1251</v>
      </c>
      <c r="H464" s="475" t="s">
        <v>137</v>
      </c>
      <c r="I464" s="475" t="s">
        <v>1252</v>
      </c>
      <c r="J464" s="475" t="s">
        <v>1276</v>
      </c>
      <c r="K464" s="476" t="s">
        <v>12562</v>
      </c>
      <c r="L464" s="473">
        <v>46183</v>
      </c>
      <c r="M464" s="484">
        <v>46219</v>
      </c>
      <c r="N464" s="622" t="s">
        <v>128</v>
      </c>
      <c r="O464" s="476" t="s">
        <v>17771</v>
      </c>
      <c r="P464" s="478" t="s">
        <v>138</v>
      </c>
      <c r="Q464" s="258"/>
      <c r="R464" s="268" t="s">
        <v>157</v>
      </c>
      <c r="S464" s="265"/>
      <c r="T464" s="271">
        <v>0</v>
      </c>
      <c r="U464" s="269" t="s">
        <v>1256</v>
      </c>
      <c r="V464" s="270">
        <v>1</v>
      </c>
      <c r="W464" s="271" t="s">
        <v>118</v>
      </c>
      <c r="X464" s="272"/>
      <c r="Y464" s="272"/>
      <c r="Z464" s="342" t="s">
        <v>1257</v>
      </c>
      <c r="AA464" s="258" t="b">
        <v>0</v>
      </c>
      <c r="AB464" s="273" t="s">
        <v>17920</v>
      </c>
      <c r="AC464" s="297"/>
      <c r="AD464" s="511" t="s">
        <v>1259</v>
      </c>
      <c r="AE464" s="275" t="s">
        <v>17777</v>
      </c>
      <c r="AF464" s="267" t="str">
        <f t="shared" ca="1" si="39"/>
        <v>20años6meses</v>
      </c>
      <c r="AG464" s="276" t="s">
        <v>17774</v>
      </c>
      <c r="AH464" s="273" t="s">
        <v>17775</v>
      </c>
    </row>
    <row r="465" spans="2:34" ht="17.100000000000001" customHeight="1">
      <c r="B465" s="258" t="str">
        <f t="shared" si="36"/>
        <v>O74858170</v>
      </c>
      <c r="C465" s="257" t="s">
        <v>117</v>
      </c>
      <c r="D465" s="486" t="s">
        <v>14056</v>
      </c>
      <c r="E465" s="472" t="s">
        <v>14057</v>
      </c>
      <c r="F465" s="473">
        <v>37383</v>
      </c>
      <c r="G465" s="474" t="s">
        <v>1251</v>
      </c>
      <c r="H465" s="475" t="s">
        <v>125</v>
      </c>
      <c r="I465" s="479" t="s">
        <v>5699</v>
      </c>
      <c r="J465" s="475" t="s">
        <v>1276</v>
      </c>
      <c r="K465" s="476" t="s">
        <v>12562</v>
      </c>
      <c r="L465" s="473">
        <v>46183</v>
      </c>
      <c r="M465" s="484">
        <v>46219</v>
      </c>
      <c r="N465" s="595" t="s">
        <v>128</v>
      </c>
      <c r="O465" s="476" t="s">
        <v>14058</v>
      </c>
      <c r="P465" s="478" t="s">
        <v>138</v>
      </c>
      <c r="Q465" s="273"/>
      <c r="R465" s="268" t="s">
        <v>157</v>
      </c>
      <c r="S465" s="265"/>
      <c r="T465" s="506">
        <v>0</v>
      </c>
      <c r="U465" s="269" t="s">
        <v>1256</v>
      </c>
      <c r="V465" s="270">
        <v>1</v>
      </c>
      <c r="W465" s="271" t="s">
        <v>118</v>
      </c>
      <c r="X465" s="272"/>
      <c r="Y465" s="273"/>
      <c r="Z465" s="274" t="s">
        <v>1257</v>
      </c>
      <c r="AA465" s="258" t="b">
        <f>COUNTIF($D$2:$D$3790,D465)&gt;1</f>
        <v>0</v>
      </c>
      <c r="AB465" s="273" t="s">
        <v>14059</v>
      </c>
      <c r="AC465" s="297"/>
      <c r="AD465" s="511" t="s">
        <v>1259</v>
      </c>
      <c r="AE465" s="275" t="s">
        <v>14060</v>
      </c>
      <c r="AF465" s="267" t="str">
        <f t="shared" ca="1" si="39"/>
        <v>24años3meses</v>
      </c>
      <c r="AG465" s="276">
        <v>989274128</v>
      </c>
      <c r="AH465" s="273" t="s">
        <v>14061</v>
      </c>
    </row>
    <row r="466" spans="2:34" ht="17.100000000000001" customHeight="1">
      <c r="B466" s="273" t="str">
        <f t="shared" si="36"/>
        <v>P74947500</v>
      </c>
      <c r="C466" s="257" t="s">
        <v>117</v>
      </c>
      <c r="D466" s="486" t="s">
        <v>15883</v>
      </c>
      <c r="E466" s="472" t="s">
        <v>15884</v>
      </c>
      <c r="F466" s="473">
        <v>35253</v>
      </c>
      <c r="G466" s="474" t="s">
        <v>1251</v>
      </c>
      <c r="H466" s="475" t="s">
        <v>137</v>
      </c>
      <c r="I466" s="475" t="s">
        <v>1252</v>
      </c>
      <c r="J466" s="475" t="s">
        <v>1253</v>
      </c>
      <c r="K466" s="476" t="s">
        <v>8700</v>
      </c>
      <c r="L466" s="477">
        <v>45986</v>
      </c>
      <c r="M466" s="477" t="s">
        <v>1269</v>
      </c>
      <c r="N466" s="622" t="s">
        <v>128</v>
      </c>
      <c r="O466" s="476" t="s">
        <v>15885</v>
      </c>
      <c r="P466" s="478" t="s">
        <v>138</v>
      </c>
      <c r="Q466" s="258"/>
      <c r="R466" s="471" t="s">
        <v>117</v>
      </c>
      <c r="S466" s="265"/>
      <c r="T466" s="271">
        <v>0</v>
      </c>
      <c r="U466" s="269" t="s">
        <v>1256</v>
      </c>
      <c r="V466" s="270">
        <v>1</v>
      </c>
      <c r="W466" s="524" t="s">
        <v>118</v>
      </c>
      <c r="X466" s="272"/>
      <c r="Y466" s="272"/>
      <c r="Z466" s="525" t="s">
        <v>1257</v>
      </c>
      <c r="AA466" s="258" t="b">
        <f>COUNTIF($D$2:$D$3790,D466)&gt;1</f>
        <v>0</v>
      </c>
      <c r="AB466" s="273" t="s">
        <v>15886</v>
      </c>
      <c r="AC466" s="297"/>
      <c r="AD466" s="511" t="s">
        <v>1878</v>
      </c>
      <c r="AE466" s="275">
        <v>8213432339180</v>
      </c>
      <c r="AF466" s="267" t="str">
        <f t="shared" ca="1" si="39"/>
        <v>30años1meses</v>
      </c>
      <c r="AG466" s="276" t="s">
        <v>15887</v>
      </c>
      <c r="AH466" s="273" t="s">
        <v>15888</v>
      </c>
    </row>
    <row r="467" spans="2:34" ht="17.100000000000001" customHeight="1">
      <c r="B467" s="258" t="str">
        <f t="shared" si="36"/>
        <v>O75175103</v>
      </c>
      <c r="C467" s="257" t="s">
        <v>117</v>
      </c>
      <c r="D467" s="294" t="s">
        <v>17561</v>
      </c>
      <c r="E467" s="472" t="s">
        <v>17562</v>
      </c>
      <c r="F467" s="473">
        <v>37559</v>
      </c>
      <c r="G467" s="474" t="s">
        <v>1297</v>
      </c>
      <c r="H467" s="475" t="s">
        <v>125</v>
      </c>
      <c r="I467" s="475" t="s">
        <v>5699</v>
      </c>
      <c r="J467" s="475" t="s">
        <v>1276</v>
      </c>
      <c r="K467" s="476" t="s">
        <v>12562</v>
      </c>
      <c r="L467" s="477">
        <v>46189</v>
      </c>
      <c r="M467" s="477">
        <v>46219</v>
      </c>
      <c r="N467" s="475" t="s">
        <v>128</v>
      </c>
      <c r="O467" s="476" t="s">
        <v>17566</v>
      </c>
      <c r="P467" s="478" t="s">
        <v>138</v>
      </c>
      <c r="Q467" s="258"/>
      <c r="R467" s="268" t="s">
        <v>157</v>
      </c>
      <c r="S467" s="265"/>
      <c r="T467" s="271">
        <v>0</v>
      </c>
      <c r="U467" s="269" t="s">
        <v>1256</v>
      </c>
      <c r="V467" s="270">
        <v>1</v>
      </c>
      <c r="W467" s="271" t="s">
        <v>118</v>
      </c>
      <c r="X467" s="272"/>
      <c r="Y467" s="272"/>
      <c r="Z467" s="342" t="s">
        <v>1257</v>
      </c>
      <c r="AA467" s="258" t="b">
        <v>0</v>
      </c>
      <c r="AB467" s="273" t="s">
        <v>17891</v>
      </c>
      <c r="AC467" s="297"/>
      <c r="AD467" s="511" t="s">
        <v>1259</v>
      </c>
      <c r="AE467" s="275" t="s">
        <v>17634</v>
      </c>
      <c r="AF467" s="267" t="str">
        <f t="shared" ca="1" si="39"/>
        <v>23años9meses</v>
      </c>
      <c r="AG467" s="276" t="s">
        <v>17576</v>
      </c>
      <c r="AH467" s="273" t="s">
        <v>17577</v>
      </c>
    </row>
    <row r="468" spans="2:34" ht="17.100000000000001" customHeight="1">
      <c r="B468" s="258" t="str">
        <f t="shared" si="36"/>
        <v>O75177572</v>
      </c>
      <c r="C468" s="257" t="s">
        <v>117</v>
      </c>
      <c r="D468" s="294" t="s">
        <v>17553</v>
      </c>
      <c r="E468" s="472" t="s">
        <v>17554</v>
      </c>
      <c r="F468" s="473">
        <v>36308</v>
      </c>
      <c r="G468" s="474" t="s">
        <v>1297</v>
      </c>
      <c r="H468" s="475" t="s">
        <v>113</v>
      </c>
      <c r="I468" s="475" t="s">
        <v>5699</v>
      </c>
      <c r="J468" s="475" t="s">
        <v>1276</v>
      </c>
      <c r="K468" s="476" t="s">
        <v>12562</v>
      </c>
      <c r="L468" s="477">
        <v>46189</v>
      </c>
      <c r="M468" s="477">
        <v>46219</v>
      </c>
      <c r="N468" s="622" t="s">
        <v>174</v>
      </c>
      <c r="O468" s="476" t="s">
        <v>17563</v>
      </c>
      <c r="P468" s="478" t="s">
        <v>138</v>
      </c>
      <c r="Q468" s="258"/>
      <c r="R468" s="268" t="s">
        <v>157</v>
      </c>
      <c r="S468" s="265"/>
      <c r="T468" s="271">
        <v>0</v>
      </c>
      <c r="U468" s="269" t="s">
        <v>1256</v>
      </c>
      <c r="V468" s="270">
        <v>1</v>
      </c>
      <c r="W468" s="271" t="s">
        <v>118</v>
      </c>
      <c r="X468" s="272"/>
      <c r="Y468" s="272"/>
      <c r="Z468" s="342" t="s">
        <v>1257</v>
      </c>
      <c r="AA468" s="258" t="b">
        <v>0</v>
      </c>
      <c r="AB468" s="273" t="s">
        <v>17888</v>
      </c>
      <c r="AC468" s="297"/>
      <c r="AD468" s="511" t="s">
        <v>1271</v>
      </c>
      <c r="AE468" s="275" t="s">
        <v>17632</v>
      </c>
      <c r="AF468" s="267" t="str">
        <f t="shared" ca="1" si="39"/>
        <v>27años2meses</v>
      </c>
      <c r="AG468" s="276" t="s">
        <v>17569</v>
      </c>
      <c r="AH468" s="273" t="s">
        <v>17570</v>
      </c>
    </row>
    <row r="469" spans="2:34" ht="17.100000000000001" customHeight="1">
      <c r="B469" s="273" t="str">
        <f t="shared" si="36"/>
        <v>O75264067</v>
      </c>
      <c r="C469" s="257" t="s">
        <v>117</v>
      </c>
      <c r="D469" s="486" t="s">
        <v>13761</v>
      </c>
      <c r="E469" s="472" t="s">
        <v>13762</v>
      </c>
      <c r="F469" s="473">
        <v>35258</v>
      </c>
      <c r="G469" s="474" t="s">
        <v>1297</v>
      </c>
      <c r="H469" s="475" t="s">
        <v>6452</v>
      </c>
      <c r="I469" s="479" t="s">
        <v>6453</v>
      </c>
      <c r="J469" s="475" t="s">
        <v>1276</v>
      </c>
      <c r="K469" s="476" t="s">
        <v>8700</v>
      </c>
      <c r="L469" s="477">
        <v>45873</v>
      </c>
      <c r="M469" s="484" t="s">
        <v>1269</v>
      </c>
      <c r="N469" s="595" t="s">
        <v>169</v>
      </c>
      <c r="O469" s="476" t="s">
        <v>13763</v>
      </c>
      <c r="P469" s="478" t="s">
        <v>138</v>
      </c>
      <c r="Q469" s="273"/>
      <c r="R469" s="284" t="s">
        <v>157</v>
      </c>
      <c r="S469" s="265"/>
      <c r="T469" s="506">
        <v>0</v>
      </c>
      <c r="U469" s="269" t="s">
        <v>1256</v>
      </c>
      <c r="V469" s="270">
        <v>1</v>
      </c>
      <c r="W469" s="271" t="s">
        <v>118</v>
      </c>
      <c r="X469" s="273"/>
      <c r="Y469" s="273"/>
      <c r="Z469" s="274" t="s">
        <v>1257</v>
      </c>
      <c r="AA469" s="258" t="b">
        <f>COUNTIF($D$2:$D$3790,D469)&gt;1</f>
        <v>0</v>
      </c>
      <c r="AB469" s="258" t="s">
        <v>13764</v>
      </c>
      <c r="AC469" s="297"/>
      <c r="AD469" s="511" t="s">
        <v>1259</v>
      </c>
      <c r="AE469" s="303" t="s">
        <v>13765</v>
      </c>
      <c r="AF469" s="267" t="str">
        <f t="shared" ca="1" si="39"/>
        <v>30años1meses</v>
      </c>
      <c r="AG469" s="276">
        <v>964283612</v>
      </c>
      <c r="AH469" s="402" t="s">
        <v>13766</v>
      </c>
    </row>
    <row r="470" spans="2:34" ht="17.100000000000001" customHeight="1">
      <c r="B470" s="273" t="str">
        <f t="shared" si="36"/>
        <v>O75412490</v>
      </c>
      <c r="C470" s="285">
        <v>1</v>
      </c>
      <c r="D470" s="486" t="s">
        <v>17346</v>
      </c>
      <c r="E470" s="472" t="s">
        <v>17349</v>
      </c>
      <c r="F470" s="473">
        <v>38300</v>
      </c>
      <c r="G470" s="474" t="s">
        <v>1251</v>
      </c>
      <c r="H470" s="475" t="s">
        <v>125</v>
      </c>
      <c r="I470" s="475" t="s">
        <v>13485</v>
      </c>
      <c r="J470" s="475" t="s">
        <v>1253</v>
      </c>
      <c r="K470" s="476" t="s">
        <v>8566</v>
      </c>
      <c r="L470" s="477">
        <v>46057</v>
      </c>
      <c r="M470" s="477" t="s">
        <v>1269</v>
      </c>
      <c r="N470" s="622" t="s">
        <v>128</v>
      </c>
      <c r="O470" s="476" t="s">
        <v>17366</v>
      </c>
      <c r="P470" s="478" t="s">
        <v>138</v>
      </c>
      <c r="Q470" s="258"/>
      <c r="R470" s="268" t="s">
        <v>157</v>
      </c>
      <c r="S470" s="265"/>
      <c r="T470" s="271">
        <v>0</v>
      </c>
      <c r="U470" s="269" t="s">
        <v>1256</v>
      </c>
      <c r="V470" s="270">
        <v>1</v>
      </c>
      <c r="W470" s="271" t="s">
        <v>118</v>
      </c>
      <c r="X470" s="272"/>
      <c r="Y470" s="272"/>
      <c r="Z470" s="342" t="s">
        <v>1257</v>
      </c>
      <c r="AA470" s="258" t="b">
        <v>0</v>
      </c>
      <c r="AB470" s="273" t="s">
        <v>17371</v>
      </c>
      <c r="AC470" s="297"/>
      <c r="AD470" s="511" t="s">
        <v>1259</v>
      </c>
      <c r="AE470" s="275" t="s">
        <v>17353</v>
      </c>
      <c r="AF470" s="267" t="str">
        <f t="shared" ca="1" si="39"/>
        <v>21años9meses</v>
      </c>
      <c r="AG470" s="276" t="s">
        <v>17359</v>
      </c>
      <c r="AH470" s="273" t="s">
        <v>17360</v>
      </c>
    </row>
    <row r="471" spans="2:34" ht="17.100000000000001" customHeight="1">
      <c r="B471" s="258" t="str">
        <f t="shared" si="36"/>
        <v>O75433719</v>
      </c>
      <c r="C471" s="282">
        <v>1</v>
      </c>
      <c r="D471" s="294" t="s">
        <v>17991</v>
      </c>
      <c r="E471" s="472" t="s">
        <v>17992</v>
      </c>
      <c r="F471" s="473">
        <v>35744</v>
      </c>
      <c r="G471" s="474" t="s">
        <v>1251</v>
      </c>
      <c r="H471" s="475" t="s">
        <v>113</v>
      </c>
      <c r="I471" s="475" t="s">
        <v>1339</v>
      </c>
      <c r="J471" s="475" t="s">
        <v>1276</v>
      </c>
      <c r="K471" s="476" t="s">
        <v>12562</v>
      </c>
      <c r="L471" s="473">
        <v>46183</v>
      </c>
      <c r="M471" s="484">
        <v>46219</v>
      </c>
      <c r="N471" s="622" t="s">
        <v>128</v>
      </c>
      <c r="O471" s="476" t="s">
        <v>18003</v>
      </c>
      <c r="P471" s="478" t="s">
        <v>138</v>
      </c>
      <c r="Q471" s="258"/>
      <c r="R471" s="268" t="s">
        <v>157</v>
      </c>
      <c r="S471" s="265"/>
      <c r="T471" s="271">
        <v>0</v>
      </c>
      <c r="U471" s="269" t="s">
        <v>1256</v>
      </c>
      <c r="V471" s="270">
        <v>1</v>
      </c>
      <c r="W471" s="271" t="s">
        <v>118</v>
      </c>
      <c r="X471" s="272"/>
      <c r="Y471" s="272"/>
      <c r="Z471" s="342" t="s">
        <v>1257</v>
      </c>
      <c r="AA471" s="258" t="b">
        <v>0</v>
      </c>
      <c r="AB471" s="273" t="s">
        <v>18812</v>
      </c>
      <c r="AC471" s="297"/>
      <c r="AD471" s="511" t="s">
        <v>1259</v>
      </c>
      <c r="AE471" s="275" t="s">
        <v>18080</v>
      </c>
      <c r="AF471" s="267" t="str">
        <f t="shared" ca="1" si="39"/>
        <v>28años9meses</v>
      </c>
      <c r="AG471" s="276" t="s">
        <v>18076</v>
      </c>
      <c r="AH471" s="273" t="s">
        <v>18077</v>
      </c>
    </row>
    <row r="472" spans="2:34" ht="17.100000000000001" customHeight="1">
      <c r="B472" s="273" t="str">
        <f t="shared" si="36"/>
        <v>P75499256</v>
      </c>
      <c r="C472" s="257" t="s">
        <v>117</v>
      </c>
      <c r="D472" s="294" t="s">
        <v>18342</v>
      </c>
      <c r="E472" s="472" t="s">
        <v>18343</v>
      </c>
      <c r="F472" s="473">
        <v>37995</v>
      </c>
      <c r="G472" s="474" t="s">
        <v>1251</v>
      </c>
      <c r="H472" s="475" t="s">
        <v>137</v>
      </c>
      <c r="I472" s="475" t="s">
        <v>1252</v>
      </c>
      <c r="J472" s="475" t="s">
        <v>1253</v>
      </c>
      <c r="K472" s="476" t="s">
        <v>8700</v>
      </c>
      <c r="L472" s="477">
        <v>46093</v>
      </c>
      <c r="M472" s="477" t="s">
        <v>1269</v>
      </c>
      <c r="N472" s="475" t="s">
        <v>122</v>
      </c>
      <c r="O472" s="282"/>
      <c r="P472" s="266"/>
      <c r="Q472" s="258"/>
      <c r="R472" s="268" t="s">
        <v>157</v>
      </c>
      <c r="S472" s="265"/>
      <c r="T472" s="271">
        <v>0</v>
      </c>
      <c r="U472" s="269" t="s">
        <v>1256</v>
      </c>
      <c r="V472" s="270">
        <v>1</v>
      </c>
      <c r="W472" s="271" t="s">
        <v>118</v>
      </c>
      <c r="X472" s="272"/>
      <c r="Y472" s="272"/>
      <c r="Z472" s="342" t="s">
        <v>1257</v>
      </c>
      <c r="AA472" s="258" t="b">
        <v>0</v>
      </c>
      <c r="AB472" s="273" t="s">
        <v>18866</v>
      </c>
      <c r="AC472" s="297"/>
      <c r="AD472" s="511" t="s">
        <v>1259</v>
      </c>
      <c r="AE472" s="275" t="s">
        <v>18346</v>
      </c>
      <c r="AF472" s="267" t="str">
        <f t="shared" ca="1" si="39"/>
        <v>22años7meses</v>
      </c>
      <c r="AG472" s="276" t="s">
        <v>18344</v>
      </c>
      <c r="AH472" s="273" t="s">
        <v>18345</v>
      </c>
    </row>
    <row r="473" spans="2:34" ht="17.100000000000001" customHeight="1">
      <c r="B473" s="273" t="str">
        <f t="shared" si="36"/>
        <v>O75529855</v>
      </c>
      <c r="C473" s="257" t="s">
        <v>117</v>
      </c>
      <c r="D473" s="486" t="s">
        <v>14380</v>
      </c>
      <c r="E473" s="472" t="s">
        <v>14381</v>
      </c>
      <c r="F473" s="473">
        <v>36775</v>
      </c>
      <c r="G473" s="474" t="s">
        <v>1251</v>
      </c>
      <c r="H473" s="475" t="s">
        <v>125</v>
      </c>
      <c r="I473" s="475" t="s">
        <v>3682</v>
      </c>
      <c r="J473" s="475" t="s">
        <v>1276</v>
      </c>
      <c r="K473" s="476" t="s">
        <v>8566</v>
      </c>
      <c r="L473" s="477">
        <v>46058</v>
      </c>
      <c r="M473" s="488" t="s">
        <v>1269</v>
      </c>
      <c r="N473" s="479" t="s">
        <v>122</v>
      </c>
      <c r="O473" s="261"/>
      <c r="P473" s="266"/>
      <c r="Q473" s="273"/>
      <c r="R473" s="284" t="s">
        <v>157</v>
      </c>
      <c r="S473" s="265"/>
      <c r="T473" s="506">
        <v>0</v>
      </c>
      <c r="U473" s="269" t="s">
        <v>1256</v>
      </c>
      <c r="V473" s="270">
        <v>1</v>
      </c>
      <c r="W473" s="271" t="s">
        <v>118</v>
      </c>
      <c r="X473" s="273"/>
      <c r="Y473" s="273"/>
      <c r="Z473" s="274" t="s">
        <v>1257</v>
      </c>
      <c r="AA473" s="258" t="b">
        <f t="shared" ref="AA473:AA480" si="40">COUNTIF($D$2:$D$3790,D473)&gt;1</f>
        <v>0</v>
      </c>
      <c r="AB473" s="273" t="s">
        <v>14382</v>
      </c>
      <c r="AC473" s="297"/>
      <c r="AD473" s="511" t="s">
        <v>1259</v>
      </c>
      <c r="AE473" s="275" t="s">
        <v>14383</v>
      </c>
      <c r="AF473" s="267" t="str">
        <f t="shared" ca="1" si="39"/>
        <v>25años11meses</v>
      </c>
      <c r="AG473" s="276" t="s">
        <v>14384</v>
      </c>
      <c r="AH473" s="273" t="s">
        <v>14385</v>
      </c>
    </row>
    <row r="474" spans="2:34" ht="17.100000000000001" customHeight="1">
      <c r="B474" s="258" t="str">
        <f t="shared" si="36"/>
        <v>P75531916</v>
      </c>
      <c r="C474" s="257" t="s">
        <v>117</v>
      </c>
      <c r="D474" s="486" t="s">
        <v>12979</v>
      </c>
      <c r="E474" s="258" t="s">
        <v>12980</v>
      </c>
      <c r="F474" s="259">
        <v>38059</v>
      </c>
      <c r="G474" s="283" t="s">
        <v>1251</v>
      </c>
      <c r="H474" s="261" t="s">
        <v>137</v>
      </c>
      <c r="I474" s="261" t="s">
        <v>1252</v>
      </c>
      <c r="J474" s="261" t="s">
        <v>1253</v>
      </c>
      <c r="K474" s="282" t="s">
        <v>1254</v>
      </c>
      <c r="L474" s="264">
        <v>45784</v>
      </c>
      <c r="M474" s="264">
        <v>46179</v>
      </c>
      <c r="N474" s="261" t="s">
        <v>128</v>
      </c>
      <c r="O474" s="282" t="s">
        <v>12981</v>
      </c>
      <c r="P474" s="266" t="s">
        <v>138</v>
      </c>
      <c r="Q474" s="273"/>
      <c r="R474" s="268" t="s">
        <v>157</v>
      </c>
      <c r="S474" s="265"/>
      <c r="T474" s="506">
        <v>0</v>
      </c>
      <c r="U474" s="269" t="s">
        <v>1256</v>
      </c>
      <c r="V474" s="270">
        <v>1</v>
      </c>
      <c r="W474" s="271" t="s">
        <v>118</v>
      </c>
      <c r="X474" s="272"/>
      <c r="Y474" s="272"/>
      <c r="Z474" s="342" t="s">
        <v>1257</v>
      </c>
      <c r="AA474" s="258" t="b">
        <f t="shared" si="40"/>
        <v>0</v>
      </c>
      <c r="AB474" s="273" t="s">
        <v>12982</v>
      </c>
      <c r="AC474" s="297"/>
      <c r="AD474" s="511" t="s">
        <v>1259</v>
      </c>
      <c r="AE474" s="275" t="s">
        <v>12983</v>
      </c>
      <c r="AF474" s="267" t="str">
        <f t="shared" ca="1" si="39"/>
        <v>22años5meses</v>
      </c>
      <c r="AG474" s="276" t="s">
        <v>12984</v>
      </c>
      <c r="AH474" s="273" t="s">
        <v>12985</v>
      </c>
    </row>
    <row r="475" spans="2:34" ht="17.100000000000001" customHeight="1">
      <c r="B475" s="273" t="str">
        <f t="shared" si="36"/>
        <v>P75544575</v>
      </c>
      <c r="C475" s="257" t="s">
        <v>117</v>
      </c>
      <c r="D475" s="486" t="s">
        <v>6178</v>
      </c>
      <c r="E475" s="472" t="s">
        <v>19476</v>
      </c>
      <c r="F475" s="473">
        <v>35968</v>
      </c>
      <c r="G475" s="474" t="s">
        <v>1251</v>
      </c>
      <c r="H475" s="475" t="s">
        <v>137</v>
      </c>
      <c r="I475" s="479" t="s">
        <v>1252</v>
      </c>
      <c r="J475" s="475" t="s">
        <v>1276</v>
      </c>
      <c r="K475" s="476" t="s">
        <v>12562</v>
      </c>
      <c r="L475" s="473">
        <v>46197</v>
      </c>
      <c r="M475" s="484">
        <v>46219</v>
      </c>
      <c r="N475" s="595" t="s">
        <v>128</v>
      </c>
      <c r="O475" s="475" t="s">
        <v>18312</v>
      </c>
      <c r="P475" s="478" t="s">
        <v>138</v>
      </c>
      <c r="Q475" s="258"/>
      <c r="R475" s="284" t="s">
        <v>157</v>
      </c>
      <c r="S475" s="265"/>
      <c r="T475" s="265">
        <v>0</v>
      </c>
      <c r="U475" s="269" t="s">
        <v>1256</v>
      </c>
      <c r="V475" s="270">
        <v>1</v>
      </c>
      <c r="W475" s="271" t="s">
        <v>118</v>
      </c>
      <c r="X475" s="272"/>
      <c r="Y475" s="258"/>
      <c r="Z475" s="274" t="s">
        <v>1257</v>
      </c>
      <c r="AA475" s="258" t="b">
        <f t="shared" si="40"/>
        <v>0</v>
      </c>
      <c r="AB475" s="273" t="s">
        <v>6179</v>
      </c>
      <c r="AC475" s="297"/>
      <c r="AD475" s="273" t="s">
        <v>1259</v>
      </c>
      <c r="AE475" s="275" t="s">
        <v>18315</v>
      </c>
      <c r="AF475" s="267" t="str">
        <f t="shared" ca="1" si="39"/>
        <v>28años1meses</v>
      </c>
      <c r="AG475" s="276" t="s">
        <v>18313</v>
      </c>
      <c r="AH475" s="399" t="s">
        <v>18314</v>
      </c>
    </row>
    <row r="476" spans="2:34" ht="17.100000000000001" customHeight="1">
      <c r="B476" s="273" t="str">
        <f t="shared" si="36"/>
        <v>O75578820</v>
      </c>
      <c r="C476" s="257" t="s">
        <v>117</v>
      </c>
      <c r="D476" s="500" t="s">
        <v>13875</v>
      </c>
      <c r="E476" s="472" t="s">
        <v>13876</v>
      </c>
      <c r="F476" s="473">
        <v>38207</v>
      </c>
      <c r="G476" s="474" t="s">
        <v>1297</v>
      </c>
      <c r="H476" s="475" t="s">
        <v>113</v>
      </c>
      <c r="I476" s="475" t="s">
        <v>8348</v>
      </c>
      <c r="J476" s="475" t="s">
        <v>1253</v>
      </c>
      <c r="K476" s="476" t="s">
        <v>12562</v>
      </c>
      <c r="L476" s="477">
        <v>46189</v>
      </c>
      <c r="M476" s="477">
        <v>46219</v>
      </c>
      <c r="N476" s="475" t="s">
        <v>128</v>
      </c>
      <c r="O476" s="476" t="s">
        <v>13877</v>
      </c>
      <c r="P476" s="478" t="s">
        <v>138</v>
      </c>
      <c r="Q476" s="273"/>
      <c r="R476" s="268" t="s">
        <v>157</v>
      </c>
      <c r="S476" s="265"/>
      <c r="T476" s="265">
        <v>0</v>
      </c>
      <c r="U476" s="269" t="s">
        <v>1256</v>
      </c>
      <c r="V476" s="270">
        <v>1</v>
      </c>
      <c r="W476" s="271" t="s">
        <v>118</v>
      </c>
      <c r="X476" s="279"/>
      <c r="Y476" s="279"/>
      <c r="Z476" s="342" t="s">
        <v>1257</v>
      </c>
      <c r="AA476" s="258" t="b">
        <f t="shared" si="40"/>
        <v>0</v>
      </c>
      <c r="AB476" s="273" t="s">
        <v>13878</v>
      </c>
      <c r="AC476" s="297"/>
      <c r="AD476" s="511" t="s">
        <v>1259</v>
      </c>
      <c r="AE476" s="275" t="s">
        <v>13879</v>
      </c>
      <c r="AF476" s="267" t="str">
        <f t="shared" ca="1" si="39"/>
        <v>22años0meses</v>
      </c>
      <c r="AG476" s="276">
        <v>916010399</v>
      </c>
      <c r="AH476" s="273" t="s">
        <v>13880</v>
      </c>
    </row>
    <row r="477" spans="2:34" ht="17.100000000000001" customHeight="1">
      <c r="B477" s="273" t="str">
        <f t="shared" si="36"/>
        <v>O75596629</v>
      </c>
      <c r="C477" s="257" t="s">
        <v>117</v>
      </c>
      <c r="D477" s="486" t="s">
        <v>16518</v>
      </c>
      <c r="E477" s="472" t="s">
        <v>16519</v>
      </c>
      <c r="F477" s="473">
        <v>35249</v>
      </c>
      <c r="G477" s="474" t="s">
        <v>1251</v>
      </c>
      <c r="H477" s="475" t="s">
        <v>125</v>
      </c>
      <c r="I477" s="475" t="s">
        <v>13485</v>
      </c>
      <c r="J477" s="475" t="s">
        <v>1253</v>
      </c>
      <c r="K477" s="476" t="s">
        <v>12562</v>
      </c>
      <c r="L477" s="473">
        <v>46211</v>
      </c>
      <c r="M477" s="484">
        <v>46219</v>
      </c>
      <c r="N477" s="622" t="s">
        <v>128</v>
      </c>
      <c r="O477" s="476" t="s">
        <v>16520</v>
      </c>
      <c r="P477" s="478" t="s">
        <v>138</v>
      </c>
      <c r="Q477" s="258"/>
      <c r="R477" s="268" t="s">
        <v>157</v>
      </c>
      <c r="S477" s="265"/>
      <c r="T477" s="271">
        <v>0</v>
      </c>
      <c r="U477" s="269" t="s">
        <v>1256</v>
      </c>
      <c r="V477" s="270">
        <v>1</v>
      </c>
      <c r="W477" s="524" t="s">
        <v>118</v>
      </c>
      <c r="X477" s="272"/>
      <c r="Y477" s="272"/>
      <c r="Z477" s="525" t="s">
        <v>1257</v>
      </c>
      <c r="AA477" s="258" t="b">
        <f t="shared" si="40"/>
        <v>0</v>
      </c>
      <c r="AB477" s="273" t="s">
        <v>16521</v>
      </c>
      <c r="AC477" s="297"/>
      <c r="AD477" s="511" t="s">
        <v>1259</v>
      </c>
      <c r="AE477" s="275" t="s">
        <v>16522</v>
      </c>
      <c r="AF477" s="267" t="str">
        <f t="shared" ca="1" si="39"/>
        <v>30años1meses</v>
      </c>
      <c r="AG477" s="276" t="s">
        <v>16523</v>
      </c>
      <c r="AH477" s="273" t="s">
        <v>16524</v>
      </c>
    </row>
    <row r="478" spans="2:34" ht="17.100000000000001" customHeight="1">
      <c r="B478" s="258" t="str">
        <f t="shared" ref="B478:B538" si="41">MID(H478,1,1)&amp;D478</f>
        <v>O75652010</v>
      </c>
      <c r="C478" s="257" t="s">
        <v>117</v>
      </c>
      <c r="D478" s="486" t="s">
        <v>16040</v>
      </c>
      <c r="E478" s="472" t="s">
        <v>16041</v>
      </c>
      <c r="F478" s="473">
        <v>35717</v>
      </c>
      <c r="G478" s="474" t="s">
        <v>1251</v>
      </c>
      <c r="H478" s="475" t="s">
        <v>125</v>
      </c>
      <c r="I478" s="475" t="s">
        <v>13485</v>
      </c>
      <c r="J478" s="475" t="s">
        <v>1276</v>
      </c>
      <c r="K478" s="476" t="s">
        <v>12562</v>
      </c>
      <c r="L478" s="473">
        <v>46209</v>
      </c>
      <c r="M478" s="484">
        <v>46219</v>
      </c>
      <c r="N478" s="475" t="s">
        <v>128</v>
      </c>
      <c r="O478" s="476" t="s">
        <v>16042</v>
      </c>
      <c r="P478" s="478" t="s">
        <v>138</v>
      </c>
      <c r="Q478" s="258"/>
      <c r="R478" s="268" t="s">
        <v>157</v>
      </c>
      <c r="S478" s="265"/>
      <c r="T478" s="271">
        <v>0</v>
      </c>
      <c r="U478" s="269" t="s">
        <v>1256</v>
      </c>
      <c r="V478" s="270">
        <v>1</v>
      </c>
      <c r="W478" s="524" t="s">
        <v>118</v>
      </c>
      <c r="X478" s="272"/>
      <c r="Y478" s="272"/>
      <c r="Z478" s="525" t="s">
        <v>1257</v>
      </c>
      <c r="AA478" s="258" t="b">
        <f t="shared" si="40"/>
        <v>0</v>
      </c>
      <c r="AB478" s="297" t="s">
        <v>16043</v>
      </c>
      <c r="AC478" s="297"/>
      <c r="AD478" s="511" t="s">
        <v>1259</v>
      </c>
      <c r="AE478" s="275" t="s">
        <v>16044</v>
      </c>
      <c r="AF478" s="267" t="str">
        <f t="shared" ca="1" si="39"/>
        <v>28años10meses</v>
      </c>
      <c r="AG478" s="276" t="s">
        <v>16045</v>
      </c>
      <c r="AH478" s="273" t="s">
        <v>16046</v>
      </c>
    </row>
    <row r="479" spans="2:34" ht="17.100000000000001" customHeight="1">
      <c r="B479" s="258" t="str">
        <f t="shared" si="41"/>
        <v>P75718213</v>
      </c>
      <c r="C479" s="257" t="s">
        <v>117</v>
      </c>
      <c r="D479" s="486" t="s">
        <v>16134</v>
      </c>
      <c r="E479" s="472" t="s">
        <v>16135</v>
      </c>
      <c r="F479" s="473">
        <v>35496</v>
      </c>
      <c r="G479" s="474" t="s">
        <v>1251</v>
      </c>
      <c r="H479" s="475" t="s">
        <v>137</v>
      </c>
      <c r="I479" s="475" t="s">
        <v>1252</v>
      </c>
      <c r="J479" s="475" t="s">
        <v>1276</v>
      </c>
      <c r="K479" s="476" t="s">
        <v>12562</v>
      </c>
      <c r="L479" s="473">
        <v>46183</v>
      </c>
      <c r="M479" s="484">
        <v>46219</v>
      </c>
      <c r="N479" s="475" t="s">
        <v>128</v>
      </c>
      <c r="O479" s="476" t="s">
        <v>16136</v>
      </c>
      <c r="P479" s="478" t="s">
        <v>138</v>
      </c>
      <c r="Q479" s="258"/>
      <c r="R479" s="268" t="s">
        <v>157</v>
      </c>
      <c r="S479" s="265"/>
      <c r="T479" s="271">
        <v>0</v>
      </c>
      <c r="U479" s="269" t="s">
        <v>1256</v>
      </c>
      <c r="V479" s="270">
        <v>1</v>
      </c>
      <c r="W479" s="524" t="s">
        <v>118</v>
      </c>
      <c r="X479" s="272"/>
      <c r="Y479" s="272"/>
      <c r="Z479" s="525" t="s">
        <v>1257</v>
      </c>
      <c r="AA479" s="258" t="b">
        <f t="shared" si="40"/>
        <v>0</v>
      </c>
      <c r="AB479" s="273" t="s">
        <v>16137</v>
      </c>
      <c r="AC479" s="297"/>
      <c r="AD479" s="511" t="s">
        <v>1878</v>
      </c>
      <c r="AE479" s="275" t="s">
        <v>16138</v>
      </c>
      <c r="AF479" s="267" t="str">
        <f t="shared" ca="1" si="39"/>
        <v>29años5meses</v>
      </c>
      <c r="AG479" s="276" t="s">
        <v>16139</v>
      </c>
      <c r="AH479" s="273" t="s">
        <v>16140</v>
      </c>
    </row>
    <row r="480" spans="2:34" ht="17.100000000000001" customHeight="1">
      <c r="B480" s="258" t="str">
        <f t="shared" si="41"/>
        <v>O75735905</v>
      </c>
      <c r="C480" s="257" t="s">
        <v>117</v>
      </c>
      <c r="D480" s="486" t="s">
        <v>15195</v>
      </c>
      <c r="E480" s="472" t="s">
        <v>15196</v>
      </c>
      <c r="F480" s="473">
        <v>35111</v>
      </c>
      <c r="G480" s="474" t="s">
        <v>1251</v>
      </c>
      <c r="H480" s="475" t="s">
        <v>125</v>
      </c>
      <c r="I480" s="475" t="s">
        <v>5699</v>
      </c>
      <c r="J480" s="475" t="s">
        <v>1253</v>
      </c>
      <c r="K480" s="476" t="s">
        <v>12562</v>
      </c>
      <c r="L480" s="477">
        <v>46189</v>
      </c>
      <c r="M480" s="477">
        <v>46219</v>
      </c>
      <c r="N480" s="622" t="s">
        <v>174</v>
      </c>
      <c r="O480" s="476" t="s">
        <v>15197</v>
      </c>
      <c r="P480" s="478" t="s">
        <v>138</v>
      </c>
      <c r="Q480" s="258"/>
      <c r="R480" s="471" t="s">
        <v>117</v>
      </c>
      <c r="S480" s="265"/>
      <c r="T480" s="271">
        <v>0</v>
      </c>
      <c r="U480" s="269" t="s">
        <v>1256</v>
      </c>
      <c r="V480" s="270">
        <v>1</v>
      </c>
      <c r="W480" s="271" t="s">
        <v>118</v>
      </c>
      <c r="X480" s="272"/>
      <c r="Y480" s="272"/>
      <c r="Z480" s="342" t="s">
        <v>1257</v>
      </c>
      <c r="AA480" s="258" t="b">
        <f t="shared" si="40"/>
        <v>0</v>
      </c>
      <c r="AB480" s="273" t="s">
        <v>15198</v>
      </c>
      <c r="AC480" s="297"/>
      <c r="AD480" s="400" t="s">
        <v>15078</v>
      </c>
      <c r="AE480" s="275" t="s">
        <v>15199</v>
      </c>
      <c r="AF480" s="267" t="str">
        <f t="shared" ca="1" si="39"/>
        <v>30años6meses</v>
      </c>
      <c r="AG480" s="276" t="s">
        <v>15200</v>
      </c>
      <c r="AH480" s="273" t="s">
        <v>15201</v>
      </c>
    </row>
    <row r="481" spans="2:36" ht="17.100000000000001" customHeight="1">
      <c r="B481" s="258" t="str">
        <f t="shared" si="41"/>
        <v>R75751123</v>
      </c>
      <c r="C481" s="257" t="s">
        <v>117</v>
      </c>
      <c r="D481" s="294" t="s">
        <v>17863</v>
      </c>
      <c r="E481" s="472" t="s">
        <v>17864</v>
      </c>
      <c r="F481" s="259">
        <v>35421</v>
      </c>
      <c r="G481" s="283" t="s">
        <v>1251</v>
      </c>
      <c r="H481" s="261" t="s">
        <v>4426</v>
      </c>
      <c r="I481" s="261" t="s">
        <v>6511</v>
      </c>
      <c r="J481" s="261" t="s">
        <v>1276</v>
      </c>
      <c r="K481" s="282" t="s">
        <v>8566</v>
      </c>
      <c r="L481" s="264">
        <v>46083</v>
      </c>
      <c r="M481" s="264" t="s">
        <v>1269</v>
      </c>
      <c r="N481" s="261" t="s">
        <v>128</v>
      </c>
      <c r="O481" s="282" t="s">
        <v>17865</v>
      </c>
      <c r="P481" s="266" t="s">
        <v>138</v>
      </c>
      <c r="Q481" s="258"/>
      <c r="R481" s="268" t="s">
        <v>157</v>
      </c>
      <c r="S481" s="265"/>
      <c r="T481" s="271">
        <v>0</v>
      </c>
      <c r="U481" s="269" t="s">
        <v>1256</v>
      </c>
      <c r="V481" s="270">
        <v>1</v>
      </c>
      <c r="W481" s="271" t="s">
        <v>118</v>
      </c>
      <c r="X481" s="272"/>
      <c r="Y481" s="272"/>
      <c r="Z481" s="342" t="s">
        <v>1257</v>
      </c>
      <c r="AA481" s="258" t="b">
        <v>0</v>
      </c>
      <c r="AB481" s="273"/>
      <c r="AC481" s="297"/>
      <c r="AD481" s="511" t="s">
        <v>1259</v>
      </c>
      <c r="AE481" s="275" t="s">
        <v>17868</v>
      </c>
      <c r="AF481" s="267" t="str">
        <f t="shared" ca="1" si="39"/>
        <v>29años7meses</v>
      </c>
      <c r="AG481" s="276" t="s">
        <v>17866</v>
      </c>
      <c r="AH481" s="273" t="s">
        <v>17867</v>
      </c>
    </row>
    <row r="482" spans="2:36" ht="17.100000000000001" customHeight="1">
      <c r="B482" s="273" t="str">
        <f t="shared" si="41"/>
        <v>O75803468</v>
      </c>
      <c r="C482" s="530" t="s">
        <v>117</v>
      </c>
      <c r="D482" s="294" t="s">
        <v>18136</v>
      </c>
      <c r="E482" s="258" t="s">
        <v>18137</v>
      </c>
      <c r="F482" s="259">
        <v>36505</v>
      </c>
      <c r="G482" s="283" t="s">
        <v>1251</v>
      </c>
      <c r="H482" s="261" t="s">
        <v>125</v>
      </c>
      <c r="I482" s="261" t="s">
        <v>5699</v>
      </c>
      <c r="J482" s="261" t="s">
        <v>1253</v>
      </c>
      <c r="K482" s="282" t="s">
        <v>12562</v>
      </c>
      <c r="L482" s="264">
        <v>46189</v>
      </c>
      <c r="M482" s="264">
        <v>46189</v>
      </c>
      <c r="N482" s="261" t="s">
        <v>128</v>
      </c>
      <c r="O482" s="282" t="s">
        <v>18150</v>
      </c>
      <c r="P482" s="266" t="s">
        <v>138</v>
      </c>
      <c r="Q482" s="258"/>
      <c r="R482" s="268" t="s">
        <v>157</v>
      </c>
      <c r="S482" s="265"/>
      <c r="T482" s="271">
        <v>0</v>
      </c>
      <c r="U482" s="269" t="s">
        <v>1256</v>
      </c>
      <c r="V482" s="270">
        <v>1</v>
      </c>
      <c r="W482" s="271" t="s">
        <v>118</v>
      </c>
      <c r="X482" s="272"/>
      <c r="Y482" s="272"/>
      <c r="Z482" s="342" t="s">
        <v>1257</v>
      </c>
      <c r="AA482" s="258" t="b">
        <v>0</v>
      </c>
      <c r="AB482" s="273" t="s">
        <v>18842</v>
      </c>
      <c r="AC482" s="297"/>
      <c r="AD482" s="400" t="s">
        <v>1271</v>
      </c>
      <c r="AE482" s="275" t="s">
        <v>19466</v>
      </c>
      <c r="AF482" s="267" t="str">
        <f t="shared" ca="1" si="39"/>
        <v>26años8meses</v>
      </c>
      <c r="AG482" s="276" t="s">
        <v>18181</v>
      </c>
      <c r="AH482" s="273" t="s">
        <v>18182</v>
      </c>
      <c r="AJ482" s="258"/>
    </row>
    <row r="483" spans="2:36" ht="17.100000000000001" customHeight="1">
      <c r="B483" s="273" t="str">
        <f t="shared" si="41"/>
        <v>O75818543</v>
      </c>
      <c r="C483" s="257" t="s">
        <v>117</v>
      </c>
      <c r="D483" s="517" t="s">
        <v>16257</v>
      </c>
      <c r="E483" s="472" t="s">
        <v>16258</v>
      </c>
      <c r="F483" s="531">
        <v>36473</v>
      </c>
      <c r="G483" s="532" t="s">
        <v>1251</v>
      </c>
      <c r="H483" s="533" t="s">
        <v>125</v>
      </c>
      <c r="I483" s="533" t="s">
        <v>5699</v>
      </c>
      <c r="J483" s="533" t="s">
        <v>1276</v>
      </c>
      <c r="K483" s="534" t="s">
        <v>12562</v>
      </c>
      <c r="L483" s="473">
        <v>46183</v>
      </c>
      <c r="M483" s="477">
        <v>46219</v>
      </c>
      <c r="N483" s="661" t="s">
        <v>128</v>
      </c>
      <c r="O483" s="534" t="s">
        <v>16259</v>
      </c>
      <c r="P483" s="535" t="s">
        <v>138</v>
      </c>
      <c r="Q483" s="350"/>
      <c r="R483" s="536" t="s">
        <v>157</v>
      </c>
      <c r="S483" s="267"/>
      <c r="T483" s="524">
        <v>0</v>
      </c>
      <c r="U483" s="537" t="s">
        <v>1256</v>
      </c>
      <c r="V483" s="538">
        <v>1</v>
      </c>
      <c r="W483" s="524" t="s">
        <v>118</v>
      </c>
      <c r="X483" s="539"/>
      <c r="Y483" s="539"/>
      <c r="Z483" s="525" t="s">
        <v>1257</v>
      </c>
      <c r="AA483" s="350" t="b">
        <f>COUNTIF($D$2:$D$3790,D483)&gt;1</f>
        <v>0</v>
      </c>
      <c r="AB483" s="529" t="s">
        <v>16260</v>
      </c>
      <c r="AC483" s="631"/>
      <c r="AD483" s="632" t="s">
        <v>1271</v>
      </c>
      <c r="AE483" s="543" t="s">
        <v>16261</v>
      </c>
      <c r="AF483" s="267" t="str">
        <f t="shared" ca="1" si="39"/>
        <v>26años9meses</v>
      </c>
      <c r="AG483" s="544" t="s">
        <v>16262</v>
      </c>
      <c r="AH483" s="529" t="s">
        <v>16263</v>
      </c>
    </row>
    <row r="484" spans="2:36" ht="17.100000000000001" customHeight="1">
      <c r="B484" s="258" t="str">
        <f t="shared" si="41"/>
        <v>R75822988</v>
      </c>
      <c r="C484" s="257" t="s">
        <v>117</v>
      </c>
      <c r="D484" s="486" t="s">
        <v>8071</v>
      </c>
      <c r="E484" s="472" t="s">
        <v>19474</v>
      </c>
      <c r="F484" s="473">
        <v>34488</v>
      </c>
      <c r="G484" s="474" t="s">
        <v>3610</v>
      </c>
      <c r="H484" s="475" t="s">
        <v>4426</v>
      </c>
      <c r="I484" s="475" t="s">
        <v>5906</v>
      </c>
      <c r="J484" s="475"/>
      <c r="K484" s="476" t="s">
        <v>8566</v>
      </c>
      <c r="L484" s="477">
        <v>46191</v>
      </c>
      <c r="M484" s="488" t="s">
        <v>1269</v>
      </c>
      <c r="N484" s="595" t="s">
        <v>128</v>
      </c>
      <c r="O484" s="475" t="s">
        <v>8072</v>
      </c>
      <c r="P484" s="478" t="s">
        <v>138</v>
      </c>
      <c r="Q484" s="273"/>
      <c r="R484" s="284" t="s">
        <v>157</v>
      </c>
      <c r="S484" s="265"/>
      <c r="T484" s="265">
        <v>0</v>
      </c>
      <c r="U484" s="269" t="s">
        <v>1256</v>
      </c>
      <c r="V484" s="270">
        <v>0</v>
      </c>
      <c r="W484" s="271" t="s">
        <v>118</v>
      </c>
      <c r="X484" s="272">
        <v>2500</v>
      </c>
      <c r="Y484" s="273"/>
      <c r="Z484" s="274" t="s">
        <v>1257</v>
      </c>
      <c r="AA484" s="258" t="b">
        <f>COUNTIF($D$2:$D$3790,D484)&gt;1</f>
        <v>0</v>
      </c>
      <c r="AB484" s="273" t="s">
        <v>8073</v>
      </c>
      <c r="AC484" s="297"/>
      <c r="AD484" s="511" t="s">
        <v>1259</v>
      </c>
      <c r="AE484" s="275" t="s">
        <v>8074</v>
      </c>
      <c r="AF484" s="267" t="str">
        <f t="shared" ca="1" si="39"/>
        <v>32años2meses</v>
      </c>
      <c r="AG484" s="276">
        <v>974397445</v>
      </c>
      <c r="AH484" s="273" t="s">
        <v>8075</v>
      </c>
      <c r="AJ484" s="258"/>
    </row>
    <row r="485" spans="2:36" ht="17.100000000000001" customHeight="1">
      <c r="B485" s="273" t="str">
        <f t="shared" si="41"/>
        <v>R75831873</v>
      </c>
      <c r="C485" s="257" t="s">
        <v>117</v>
      </c>
      <c r="D485" s="486" t="s">
        <v>15059</v>
      </c>
      <c r="E485" s="472" t="s">
        <v>15060</v>
      </c>
      <c r="F485" s="259" t="s">
        <v>15061</v>
      </c>
      <c r="G485" s="283" t="s">
        <v>7450</v>
      </c>
      <c r="H485" s="261" t="s">
        <v>4426</v>
      </c>
      <c r="I485" s="261" t="s">
        <v>12644</v>
      </c>
      <c r="J485" s="261" t="s">
        <v>1276</v>
      </c>
      <c r="K485" s="282" t="s">
        <v>8566</v>
      </c>
      <c r="L485" s="264">
        <v>45951</v>
      </c>
      <c r="M485" s="264" t="s">
        <v>1269</v>
      </c>
      <c r="N485" s="551" t="s">
        <v>128</v>
      </c>
      <c r="O485" s="282" t="s">
        <v>15062</v>
      </c>
      <c r="P485" s="266" t="s">
        <v>138</v>
      </c>
      <c r="Q485" s="258"/>
      <c r="R485" s="268" t="s">
        <v>157</v>
      </c>
      <c r="S485" s="265"/>
      <c r="T485" s="271">
        <v>0</v>
      </c>
      <c r="U485" s="269" t="s">
        <v>157</v>
      </c>
      <c r="V485" s="270">
        <v>0</v>
      </c>
      <c r="W485" s="271" t="s">
        <v>118</v>
      </c>
      <c r="X485" s="272">
        <v>6500</v>
      </c>
      <c r="Y485" s="272"/>
      <c r="Z485" s="342" t="s">
        <v>1257</v>
      </c>
      <c r="AA485" s="258" t="b">
        <f>COUNTIF($D$2:$D$3790,D485)&gt;1</f>
        <v>0</v>
      </c>
      <c r="AB485" s="273"/>
      <c r="AC485" s="297"/>
      <c r="AD485" s="400"/>
      <c r="AE485" s="275"/>
      <c r="AF485" s="267" t="str">
        <f t="shared" ca="1" si="39"/>
        <v>30años3meses</v>
      </c>
      <c r="AG485" s="276"/>
      <c r="AH485" s="273"/>
    </row>
    <row r="486" spans="2:36" ht="17.100000000000001" customHeight="1">
      <c r="B486" s="273" t="str">
        <f t="shared" si="41"/>
        <v>P75836724</v>
      </c>
      <c r="C486" s="257" t="s">
        <v>117</v>
      </c>
      <c r="D486" s="294" t="s">
        <v>18364</v>
      </c>
      <c r="E486" s="472" t="s">
        <v>18365</v>
      </c>
      <c r="F486" s="473">
        <v>35951</v>
      </c>
      <c r="G486" s="474" t="s">
        <v>1251</v>
      </c>
      <c r="H486" s="527" t="s">
        <v>137</v>
      </c>
      <c r="I486" s="475" t="s">
        <v>1252</v>
      </c>
      <c r="J486" s="475" t="s">
        <v>1276</v>
      </c>
      <c r="K486" s="476" t="s">
        <v>12562</v>
      </c>
      <c r="L486" s="473">
        <v>46183</v>
      </c>
      <c r="M486" s="477">
        <v>46219</v>
      </c>
      <c r="N486" s="475" t="s">
        <v>174</v>
      </c>
      <c r="O486" s="476" t="s">
        <v>18399</v>
      </c>
      <c r="P486" s="478" t="s">
        <v>138</v>
      </c>
      <c r="Q486" s="258"/>
      <c r="R486" s="268" t="s">
        <v>157</v>
      </c>
      <c r="S486" s="265"/>
      <c r="T486" s="271">
        <v>0</v>
      </c>
      <c r="U486" s="269" t="s">
        <v>1256</v>
      </c>
      <c r="V486" s="270">
        <v>1</v>
      </c>
      <c r="W486" s="271" t="s">
        <v>118</v>
      </c>
      <c r="X486" s="272"/>
      <c r="Y486" s="272"/>
      <c r="Z486" s="342" t="s">
        <v>1257</v>
      </c>
      <c r="AA486" s="258" t="b">
        <v>0</v>
      </c>
      <c r="AB486" s="273" t="s">
        <v>18873</v>
      </c>
      <c r="AC486" s="297"/>
      <c r="AD486" s="511" t="s">
        <v>1259</v>
      </c>
      <c r="AE486" s="275" t="s">
        <v>19408</v>
      </c>
      <c r="AF486" s="267" t="str">
        <f t="shared" ca="1" si="39"/>
        <v>28años2meses</v>
      </c>
      <c r="AG486" s="276" t="s">
        <v>18419</v>
      </c>
      <c r="AH486" s="273" t="s">
        <v>18420</v>
      </c>
    </row>
    <row r="487" spans="2:36" ht="17.100000000000001" customHeight="1">
      <c r="B487" s="273" t="str">
        <f t="shared" si="41"/>
        <v>O75875337</v>
      </c>
      <c r="C487" s="257" t="s">
        <v>117</v>
      </c>
      <c r="D487" s="486" t="s">
        <v>13325</v>
      </c>
      <c r="E487" s="472" t="s">
        <v>13326</v>
      </c>
      <c r="F487" s="473">
        <v>35988</v>
      </c>
      <c r="G487" s="474" t="s">
        <v>1251</v>
      </c>
      <c r="H487" s="475" t="s">
        <v>113</v>
      </c>
      <c r="I487" s="479" t="s">
        <v>1339</v>
      </c>
      <c r="J487" s="475" t="s">
        <v>1276</v>
      </c>
      <c r="K487" s="476" t="s">
        <v>8700</v>
      </c>
      <c r="L487" s="477">
        <v>46133</v>
      </c>
      <c r="M487" s="484" t="s">
        <v>1269</v>
      </c>
      <c r="N487" s="479" t="s">
        <v>128</v>
      </c>
      <c r="O487" s="476" t="s">
        <v>13327</v>
      </c>
      <c r="P487" s="478" t="s">
        <v>138</v>
      </c>
      <c r="Q487" s="258"/>
      <c r="R487" s="284" t="s">
        <v>157</v>
      </c>
      <c r="S487" s="265"/>
      <c r="T487" s="506">
        <v>0</v>
      </c>
      <c r="U487" s="269" t="s">
        <v>1256</v>
      </c>
      <c r="V487" s="270">
        <v>1</v>
      </c>
      <c r="W487" s="271" t="s">
        <v>118</v>
      </c>
      <c r="X487" s="273"/>
      <c r="Y487" s="258"/>
      <c r="Z487" s="274" t="s">
        <v>1257</v>
      </c>
      <c r="AA487" s="258" t="b">
        <f>COUNTIF($D$2:$D$3790,D487)&gt;1</f>
        <v>0</v>
      </c>
      <c r="AB487" s="258" t="s">
        <v>13328</v>
      </c>
      <c r="AC487" s="297"/>
      <c r="AD487" s="400" t="s">
        <v>1259</v>
      </c>
      <c r="AE487" s="281" t="s">
        <v>19003</v>
      </c>
      <c r="AF487" s="267" t="str">
        <f t="shared" ca="1" si="39"/>
        <v>28años1meses</v>
      </c>
      <c r="AG487" s="276" t="s">
        <v>19001</v>
      </c>
      <c r="AH487" s="273" t="s">
        <v>19002</v>
      </c>
      <c r="AJ487" s="258"/>
    </row>
    <row r="488" spans="2:36" ht="17.100000000000001" customHeight="1">
      <c r="B488" s="273" t="str">
        <f t="shared" si="41"/>
        <v>R75890767</v>
      </c>
      <c r="C488" s="257" t="s">
        <v>117</v>
      </c>
      <c r="D488" s="294" t="s">
        <v>18770</v>
      </c>
      <c r="E488" s="472" t="s">
        <v>18771</v>
      </c>
      <c r="F488" s="473">
        <v>37441</v>
      </c>
      <c r="G488" s="474" t="s">
        <v>1251</v>
      </c>
      <c r="H488" s="475" t="s">
        <v>4426</v>
      </c>
      <c r="I488" s="475" t="s">
        <v>6498</v>
      </c>
      <c r="J488" s="475" t="s">
        <v>1276</v>
      </c>
      <c r="K488" s="476" t="s">
        <v>8566</v>
      </c>
      <c r="L488" s="477">
        <v>46125</v>
      </c>
      <c r="M488" s="477" t="s">
        <v>1269</v>
      </c>
      <c r="N488" s="261" t="s">
        <v>128</v>
      </c>
      <c r="O488" s="282" t="s">
        <v>19534</v>
      </c>
      <c r="P488" s="266" t="s">
        <v>138</v>
      </c>
      <c r="Q488" s="258"/>
      <c r="R488" s="268" t="s">
        <v>157</v>
      </c>
      <c r="S488" s="265"/>
      <c r="T488" s="271">
        <v>0</v>
      </c>
      <c r="U488" s="269" t="s">
        <v>1256</v>
      </c>
      <c r="V488" s="270">
        <v>1</v>
      </c>
      <c r="W488" s="271" t="s">
        <v>118</v>
      </c>
      <c r="X488" s="498"/>
      <c r="Y488" s="272"/>
      <c r="Z488" s="342" t="s">
        <v>1257</v>
      </c>
      <c r="AA488" s="258" t="b">
        <v>0</v>
      </c>
      <c r="AB488" s="273"/>
      <c r="AC488" s="297"/>
      <c r="AD488" s="511"/>
      <c r="AE488" s="275"/>
      <c r="AF488" s="267" t="str">
        <f t="shared" ca="1" si="39"/>
        <v>24años1meses</v>
      </c>
      <c r="AG488" s="276"/>
      <c r="AH488" s="273"/>
      <c r="AI488" s="584"/>
      <c r="AJ488" s="584"/>
    </row>
    <row r="489" spans="2:36" ht="17.100000000000001" customHeight="1">
      <c r="B489" s="273" t="str">
        <f t="shared" si="41"/>
        <v>O75897179</v>
      </c>
      <c r="C489" s="257" t="s">
        <v>117</v>
      </c>
      <c r="D489" s="294" t="s">
        <v>15128</v>
      </c>
      <c r="E489" s="258" t="s">
        <v>15129</v>
      </c>
      <c r="F489" s="259">
        <v>36173</v>
      </c>
      <c r="G489" s="283" t="s">
        <v>1251</v>
      </c>
      <c r="H489" s="261" t="s">
        <v>113</v>
      </c>
      <c r="I489" s="261" t="s">
        <v>13122</v>
      </c>
      <c r="J489" s="261" t="s">
        <v>1276</v>
      </c>
      <c r="K489" s="282" t="s">
        <v>12562</v>
      </c>
      <c r="L489" s="259">
        <v>46197</v>
      </c>
      <c r="M489" s="669" t="s">
        <v>19477</v>
      </c>
      <c r="N489" s="261" t="s">
        <v>128</v>
      </c>
      <c r="O489" s="282" t="s">
        <v>15130</v>
      </c>
      <c r="P489" s="266" t="s">
        <v>138</v>
      </c>
      <c r="Q489" s="258"/>
      <c r="R489" s="471" t="s">
        <v>117</v>
      </c>
      <c r="S489" s="265"/>
      <c r="T489" s="271">
        <v>0</v>
      </c>
      <c r="U489" s="269" t="s">
        <v>1256</v>
      </c>
      <c r="V489" s="270">
        <v>1</v>
      </c>
      <c r="W489" s="271" t="s">
        <v>118</v>
      </c>
      <c r="X489" s="272"/>
      <c r="Y489" s="272"/>
      <c r="Z489" s="342" t="s">
        <v>1257</v>
      </c>
      <c r="AA489" s="273" t="b">
        <f>COUNTIF($D$2:$D$3790,D489)&gt;1</f>
        <v>0</v>
      </c>
      <c r="AB489" s="273" t="s">
        <v>15131</v>
      </c>
      <c r="AC489" s="297"/>
      <c r="AD489" s="511" t="s">
        <v>15078</v>
      </c>
      <c r="AE489" s="275" t="s">
        <v>15132</v>
      </c>
      <c r="AF489" s="267" t="str">
        <f t="shared" ca="1" si="39"/>
        <v>27años7meses</v>
      </c>
      <c r="AG489" s="276" t="s">
        <v>15133</v>
      </c>
      <c r="AH489" s="273" t="s">
        <v>15134</v>
      </c>
    </row>
    <row r="490" spans="2:36" ht="17.100000000000001" customHeight="1">
      <c r="B490" s="258" t="str">
        <f t="shared" si="41"/>
        <v>O75899719</v>
      </c>
      <c r="C490" s="282">
        <v>1</v>
      </c>
      <c r="D490" s="294" t="s">
        <v>18509</v>
      </c>
      <c r="E490" s="472" t="s">
        <v>18510</v>
      </c>
      <c r="F490" s="473">
        <v>35658</v>
      </c>
      <c r="G490" s="474" t="s">
        <v>1251</v>
      </c>
      <c r="H490" s="475" t="s">
        <v>113</v>
      </c>
      <c r="I490" s="475" t="s">
        <v>1339</v>
      </c>
      <c r="J490" s="475" t="s">
        <v>1276</v>
      </c>
      <c r="K490" s="476" t="s">
        <v>12562</v>
      </c>
      <c r="L490" s="473">
        <v>46183</v>
      </c>
      <c r="M490" s="477">
        <v>46219</v>
      </c>
      <c r="N490" s="475" t="s">
        <v>128</v>
      </c>
      <c r="O490" s="476" t="s">
        <v>18525</v>
      </c>
      <c r="P490" s="478" t="s">
        <v>138</v>
      </c>
      <c r="Q490" s="258"/>
      <c r="R490" s="268" t="s">
        <v>157</v>
      </c>
      <c r="S490" s="265"/>
      <c r="T490" s="271">
        <v>0</v>
      </c>
      <c r="U490" s="269" t="s">
        <v>1256</v>
      </c>
      <c r="V490" s="270">
        <v>1</v>
      </c>
      <c r="W490" s="271" t="s">
        <v>118</v>
      </c>
      <c r="X490" s="272"/>
      <c r="Y490" s="272"/>
      <c r="Z490" s="342" t="s">
        <v>1257</v>
      </c>
      <c r="AA490" s="258" t="b">
        <v>0</v>
      </c>
      <c r="AB490" s="273" t="s">
        <v>18893</v>
      </c>
      <c r="AC490" s="297"/>
      <c r="AD490" s="511" t="s">
        <v>1259</v>
      </c>
      <c r="AE490" s="275" t="s">
        <v>18551</v>
      </c>
      <c r="AF490" s="267" t="str">
        <f t="shared" ca="1" si="39"/>
        <v>29años0meses</v>
      </c>
      <c r="AG490" s="276" t="s">
        <v>18537</v>
      </c>
      <c r="AH490" s="273" t="s">
        <v>18538</v>
      </c>
    </row>
    <row r="491" spans="2:36" ht="17.100000000000001" customHeight="1">
      <c r="B491" s="273" t="str">
        <f t="shared" si="41"/>
        <v>P75914682</v>
      </c>
      <c r="C491" s="282">
        <v>1</v>
      </c>
      <c r="D491" s="486" t="s">
        <v>16811</v>
      </c>
      <c r="E491" s="472" t="s">
        <v>16812</v>
      </c>
      <c r="F491" s="473">
        <v>36528</v>
      </c>
      <c r="G491" s="474" t="s">
        <v>1251</v>
      </c>
      <c r="H491" s="475" t="s">
        <v>137</v>
      </c>
      <c r="I491" s="475" t="s">
        <v>1252</v>
      </c>
      <c r="J491" s="475" t="s">
        <v>1276</v>
      </c>
      <c r="K491" s="476" t="s">
        <v>12562</v>
      </c>
      <c r="L491" s="473">
        <v>46183</v>
      </c>
      <c r="M491" s="477">
        <v>46219</v>
      </c>
      <c r="N491" s="622" t="s">
        <v>122</v>
      </c>
      <c r="O491" s="282"/>
      <c r="P491" s="266"/>
      <c r="Q491" s="258"/>
      <c r="R491" s="268" t="s">
        <v>157</v>
      </c>
      <c r="S491" s="265"/>
      <c r="T491" s="271">
        <v>0</v>
      </c>
      <c r="U491" s="269" t="s">
        <v>1256</v>
      </c>
      <c r="V491" s="270">
        <v>1</v>
      </c>
      <c r="W491" s="271" t="s">
        <v>118</v>
      </c>
      <c r="X491" s="272"/>
      <c r="Y491" s="272"/>
      <c r="Z491" s="342" t="s">
        <v>1257</v>
      </c>
      <c r="AA491" s="258" t="b">
        <v>0</v>
      </c>
      <c r="AB491" s="273" t="s">
        <v>16813</v>
      </c>
      <c r="AC491" s="297"/>
      <c r="AD491" s="511" t="s">
        <v>1259</v>
      </c>
      <c r="AE491" s="275" t="s">
        <v>16814</v>
      </c>
      <c r="AF491" s="267" t="str">
        <f t="shared" ca="1" si="39"/>
        <v>26años7meses</v>
      </c>
      <c r="AG491" s="276" t="s">
        <v>16815</v>
      </c>
      <c r="AH491" s="273" t="s">
        <v>16816</v>
      </c>
    </row>
    <row r="492" spans="2:36" ht="17.100000000000001" customHeight="1">
      <c r="B492" s="313" t="str">
        <f t="shared" si="41"/>
        <v>P75924296</v>
      </c>
      <c r="C492" s="282">
        <v>1</v>
      </c>
      <c r="D492" s="486" t="s">
        <v>16493</v>
      </c>
      <c r="E492" s="472" t="s">
        <v>16494</v>
      </c>
      <c r="F492" s="473">
        <v>36208</v>
      </c>
      <c r="G492" s="474" t="s">
        <v>1251</v>
      </c>
      <c r="H492" s="475" t="s">
        <v>137</v>
      </c>
      <c r="I492" s="475" t="s">
        <v>1252</v>
      </c>
      <c r="J492" s="475" t="s">
        <v>1253</v>
      </c>
      <c r="K492" s="476" t="s">
        <v>12562</v>
      </c>
      <c r="L492" s="473">
        <v>46183</v>
      </c>
      <c r="M492" s="477">
        <v>46219</v>
      </c>
      <c r="N492" s="475" t="s">
        <v>122</v>
      </c>
      <c r="O492" s="282"/>
      <c r="P492" s="266"/>
      <c r="Q492" s="258"/>
      <c r="R492" s="268" t="s">
        <v>157</v>
      </c>
      <c r="S492" s="265"/>
      <c r="T492" s="271">
        <v>0</v>
      </c>
      <c r="U492" s="269" t="s">
        <v>1256</v>
      </c>
      <c r="V492" s="270">
        <v>1</v>
      </c>
      <c r="W492" s="524" t="s">
        <v>118</v>
      </c>
      <c r="X492" s="272"/>
      <c r="Y492" s="272"/>
      <c r="Z492" s="525" t="s">
        <v>1257</v>
      </c>
      <c r="AA492" s="258" t="b">
        <f>COUNTIF($D$2:$D$3790,D492)&gt;1</f>
        <v>0</v>
      </c>
      <c r="AB492" s="273" t="s">
        <v>16495</v>
      </c>
      <c r="AC492" s="297"/>
      <c r="AD492" s="511" t="s">
        <v>1271</v>
      </c>
      <c r="AE492" s="275" t="s">
        <v>16496</v>
      </c>
      <c r="AF492" s="267" t="str">
        <f t="shared" ca="1" si="39"/>
        <v>27años6meses</v>
      </c>
      <c r="AG492" s="276" t="s">
        <v>16497</v>
      </c>
      <c r="AH492" s="442" t="s">
        <v>16498</v>
      </c>
      <c r="AJ492" s="554" t="str">
        <f ca="1">IF($D492&lt;&gt;"",DATEDIF(L492,TODAY(),"y")&amp;"años"&amp;DATEDIF(L492,TODAY(),"ym")&amp;"meses"&amp;DATEDIF(L492,TODAY(),"md")&amp;"dias","")</f>
        <v>0años2meses11dias</v>
      </c>
    </row>
    <row r="493" spans="2:36" ht="17.100000000000001" customHeight="1">
      <c r="B493" s="273" t="str">
        <f t="shared" si="41"/>
        <v>P75924391</v>
      </c>
      <c r="C493" s="282">
        <v>1</v>
      </c>
      <c r="D493" s="288" t="s">
        <v>17288</v>
      </c>
      <c r="E493" s="587" t="s">
        <v>17289</v>
      </c>
      <c r="F493" s="653">
        <v>38699</v>
      </c>
      <c r="G493" s="475" t="s">
        <v>1251</v>
      </c>
      <c r="H493" s="475" t="s">
        <v>137</v>
      </c>
      <c r="I493" s="475" t="s">
        <v>1252</v>
      </c>
      <c r="J493" s="476" t="s">
        <v>1253</v>
      </c>
      <c r="K493" s="590" t="s">
        <v>12562</v>
      </c>
      <c r="L493" s="473">
        <v>46183</v>
      </c>
      <c r="M493" s="477">
        <v>46219</v>
      </c>
      <c r="N493" s="623" t="s">
        <v>128</v>
      </c>
      <c r="O493" s="478" t="s">
        <v>17290</v>
      </c>
      <c r="P493" s="586" t="s">
        <v>138</v>
      </c>
      <c r="Q493" s="258"/>
      <c r="R493" s="268" t="s">
        <v>157</v>
      </c>
      <c r="S493" s="265"/>
      <c r="T493" s="271">
        <v>0</v>
      </c>
      <c r="U493" s="269" t="s">
        <v>1256</v>
      </c>
      <c r="V493" s="270">
        <v>1</v>
      </c>
      <c r="W493" s="271" t="s">
        <v>118</v>
      </c>
      <c r="X493" s="272"/>
      <c r="Y493" s="272"/>
      <c r="Z493" s="342" t="s">
        <v>1257</v>
      </c>
      <c r="AA493" s="258" t="b">
        <v>0</v>
      </c>
      <c r="AB493" s="273" t="s">
        <v>17324</v>
      </c>
      <c r="AC493" s="297"/>
      <c r="AD493" s="511" t="s">
        <v>1259</v>
      </c>
      <c r="AE493" s="275" t="s">
        <v>17293</v>
      </c>
      <c r="AF493" s="267" t="str">
        <f t="shared" ref="AF493:AF513" ca="1" si="42">IF($D493&lt;&gt;"",DATEDIF(F493,TODAY(),"y")&amp;"años"&amp;DATEDIF(F493,TODAY(),"ym")&amp;"meses","")</f>
        <v>20años8meses</v>
      </c>
      <c r="AG493" s="276" t="s">
        <v>17291</v>
      </c>
      <c r="AH493" s="273" t="s">
        <v>17292</v>
      </c>
    </row>
    <row r="494" spans="2:36" ht="17.100000000000001" customHeight="1">
      <c r="B494" s="273" t="str">
        <f t="shared" si="41"/>
        <v>P75938930</v>
      </c>
      <c r="C494" s="282">
        <v>1</v>
      </c>
      <c r="D494" s="288" t="s">
        <v>17282</v>
      </c>
      <c r="E494" s="587" t="s">
        <v>17283</v>
      </c>
      <c r="F494" s="653">
        <v>36078</v>
      </c>
      <c r="G494" s="475" t="s">
        <v>1251</v>
      </c>
      <c r="H494" s="475" t="s">
        <v>137</v>
      </c>
      <c r="I494" s="475" t="s">
        <v>1252</v>
      </c>
      <c r="J494" s="476" t="s">
        <v>1253</v>
      </c>
      <c r="K494" s="590" t="s">
        <v>12562</v>
      </c>
      <c r="L494" s="473">
        <v>46183</v>
      </c>
      <c r="M494" s="477">
        <v>46219</v>
      </c>
      <c r="N494" s="476" t="s">
        <v>174</v>
      </c>
      <c r="O494" s="478" t="s">
        <v>17284</v>
      </c>
      <c r="P494" s="586" t="s">
        <v>138</v>
      </c>
      <c r="Q494" s="258"/>
      <c r="R494" s="268" t="s">
        <v>157</v>
      </c>
      <c r="S494" s="265"/>
      <c r="T494" s="271">
        <v>0</v>
      </c>
      <c r="U494" s="269" t="s">
        <v>1256</v>
      </c>
      <c r="V494" s="270">
        <v>1</v>
      </c>
      <c r="W494" s="271" t="s">
        <v>118</v>
      </c>
      <c r="X494" s="272"/>
      <c r="Y494" s="272"/>
      <c r="Z494" s="342" t="s">
        <v>1257</v>
      </c>
      <c r="AA494" s="258" t="b">
        <v>0</v>
      </c>
      <c r="AB494" s="273" t="s">
        <v>17323</v>
      </c>
      <c r="AC494" s="297"/>
      <c r="AD494" s="511" t="s">
        <v>1271</v>
      </c>
      <c r="AE494" s="275" t="s">
        <v>17287</v>
      </c>
      <c r="AF494" s="267" t="str">
        <f t="shared" ca="1" si="42"/>
        <v>27años10meses</v>
      </c>
      <c r="AG494" s="276" t="s">
        <v>17285</v>
      </c>
      <c r="AH494" s="273" t="s">
        <v>17286</v>
      </c>
    </row>
    <row r="495" spans="2:36" ht="17.100000000000001" customHeight="1">
      <c r="B495" s="273" t="str">
        <f t="shared" si="41"/>
        <v>P75956686</v>
      </c>
      <c r="C495" s="282">
        <v>1</v>
      </c>
      <c r="D495" s="486" t="s">
        <v>13380</v>
      </c>
      <c r="E495" s="258" t="s">
        <v>13381</v>
      </c>
      <c r="F495" s="259">
        <v>35902</v>
      </c>
      <c r="G495" s="258" t="s">
        <v>1251</v>
      </c>
      <c r="H495" s="263" t="s">
        <v>137</v>
      </c>
      <c r="I495" s="261" t="s">
        <v>1252</v>
      </c>
      <c r="J495" s="261" t="s">
        <v>1253</v>
      </c>
      <c r="K495" s="282" t="s">
        <v>1254</v>
      </c>
      <c r="L495" s="264">
        <v>46073</v>
      </c>
      <c r="M495" s="264">
        <v>46179</v>
      </c>
      <c r="N495" s="551" t="s">
        <v>128</v>
      </c>
      <c r="O495" s="282" t="s">
        <v>13382</v>
      </c>
      <c r="P495" s="266" t="s">
        <v>138</v>
      </c>
      <c r="Q495" s="273"/>
      <c r="R495" s="268" t="s">
        <v>157</v>
      </c>
      <c r="S495" s="265"/>
      <c r="T495" s="506">
        <v>0</v>
      </c>
      <c r="U495" s="269" t="s">
        <v>1256</v>
      </c>
      <c r="V495" s="270">
        <v>1</v>
      </c>
      <c r="W495" s="271" t="s">
        <v>118</v>
      </c>
      <c r="X495" s="272"/>
      <c r="Y495" s="272"/>
      <c r="Z495" s="342" t="s">
        <v>1257</v>
      </c>
      <c r="AA495" s="258" t="b">
        <f t="shared" ref="AA495:AA502" si="43">COUNTIF($D$2:$D$3790,D495)&gt;1</f>
        <v>0</v>
      </c>
      <c r="AB495" s="273" t="s">
        <v>13383</v>
      </c>
      <c r="AC495" s="297"/>
      <c r="AD495" s="511" t="s">
        <v>1259</v>
      </c>
      <c r="AE495" s="303">
        <v>30571731816066</v>
      </c>
      <c r="AF495" s="267" t="str">
        <f t="shared" ca="1" si="42"/>
        <v>28años4meses</v>
      </c>
      <c r="AG495" s="276" t="s">
        <v>13384</v>
      </c>
      <c r="AH495" s="273" t="s">
        <v>13385</v>
      </c>
    </row>
    <row r="496" spans="2:36" ht="17.100000000000001" customHeight="1">
      <c r="B496" s="258" t="str">
        <f t="shared" si="41"/>
        <v>P76017517</v>
      </c>
      <c r="C496" s="282">
        <v>1</v>
      </c>
      <c r="D496" s="486" t="s">
        <v>14759</v>
      </c>
      <c r="E496" s="472" t="s">
        <v>14760</v>
      </c>
      <c r="F496" s="473">
        <v>35477</v>
      </c>
      <c r="G496" s="472" t="s">
        <v>1251</v>
      </c>
      <c r="H496" s="479" t="s">
        <v>137</v>
      </c>
      <c r="I496" s="475" t="s">
        <v>1252</v>
      </c>
      <c r="J496" s="475" t="s">
        <v>1276</v>
      </c>
      <c r="K496" s="476" t="s">
        <v>12562</v>
      </c>
      <c r="L496" s="473">
        <v>46183</v>
      </c>
      <c r="M496" s="477" t="s">
        <v>1269</v>
      </c>
      <c r="N496" s="622" t="s">
        <v>174</v>
      </c>
      <c r="O496" s="476" t="s">
        <v>14761</v>
      </c>
      <c r="P496" s="478" t="s">
        <v>138</v>
      </c>
      <c r="Q496" s="273"/>
      <c r="R496" s="268" t="s">
        <v>157</v>
      </c>
      <c r="S496" s="265"/>
      <c r="T496" s="265">
        <v>0</v>
      </c>
      <c r="U496" s="269" t="s">
        <v>1256</v>
      </c>
      <c r="V496" s="270">
        <v>1</v>
      </c>
      <c r="W496" s="271" t="s">
        <v>118</v>
      </c>
      <c r="X496" s="272"/>
      <c r="Y496" s="272"/>
      <c r="Z496" s="342" t="s">
        <v>1257</v>
      </c>
      <c r="AA496" s="258" t="b">
        <f t="shared" si="43"/>
        <v>0</v>
      </c>
      <c r="AB496" s="273" t="s">
        <v>14762</v>
      </c>
      <c r="AC496" s="297"/>
      <c r="AD496" s="511" t="s">
        <v>1259</v>
      </c>
      <c r="AE496" s="275" t="s">
        <v>14763</v>
      </c>
      <c r="AF496" s="267" t="str">
        <f t="shared" ca="1" si="42"/>
        <v>29años6meses</v>
      </c>
      <c r="AG496" s="276" t="s">
        <v>14764</v>
      </c>
      <c r="AH496" s="273" t="s">
        <v>14765</v>
      </c>
      <c r="AJ496" s="554" t="str">
        <f ca="1">IF($D496&lt;&gt;"",DATEDIF(L496,TODAY(),"y")&amp;"años"&amp;DATEDIF(L496,TODAY(),"ym")&amp;"meses"&amp;DATEDIF(L496,TODAY(),"md")&amp;"dias","")</f>
        <v>0años2meses11dias</v>
      </c>
    </row>
    <row r="497" spans="2:36" ht="17.100000000000001" customHeight="1">
      <c r="B497" s="258" t="str">
        <f t="shared" si="41"/>
        <v>P76083948</v>
      </c>
      <c r="C497" s="282">
        <v>1</v>
      </c>
      <c r="D497" s="486" t="s">
        <v>13869</v>
      </c>
      <c r="E497" s="472" t="s">
        <v>13870</v>
      </c>
      <c r="F497" s="473">
        <v>38480</v>
      </c>
      <c r="G497" s="474" t="s">
        <v>1251</v>
      </c>
      <c r="H497" s="475" t="s">
        <v>137</v>
      </c>
      <c r="I497" s="475" t="s">
        <v>8348</v>
      </c>
      <c r="J497" s="475" t="s">
        <v>7578</v>
      </c>
      <c r="K497" s="476" t="s">
        <v>8700</v>
      </c>
      <c r="L497" s="477">
        <v>46174</v>
      </c>
      <c r="M497" s="477" t="s">
        <v>1269</v>
      </c>
      <c r="N497" s="623" t="s">
        <v>128</v>
      </c>
      <c r="O497" s="476" t="s">
        <v>13871</v>
      </c>
      <c r="P497" s="478" t="s">
        <v>138</v>
      </c>
      <c r="Q497" s="273"/>
      <c r="R497" s="284" t="s">
        <v>157</v>
      </c>
      <c r="S497" s="265"/>
      <c r="T497" s="265">
        <v>0</v>
      </c>
      <c r="U497" s="269" t="s">
        <v>1256</v>
      </c>
      <c r="V497" s="270">
        <v>1</v>
      </c>
      <c r="W497" s="271" t="s">
        <v>118</v>
      </c>
      <c r="X497" s="272"/>
      <c r="Y497" s="279"/>
      <c r="Z497" s="274" t="s">
        <v>1257</v>
      </c>
      <c r="AA497" s="258" t="b">
        <f t="shared" si="43"/>
        <v>0</v>
      </c>
      <c r="AB497" s="273" t="s">
        <v>13872</v>
      </c>
      <c r="AC497" s="297"/>
      <c r="AD497" s="511" t="s">
        <v>1259</v>
      </c>
      <c r="AE497" s="275" t="s">
        <v>13873</v>
      </c>
      <c r="AF497" s="267" t="str">
        <f t="shared" ca="1" si="42"/>
        <v>21años3meses</v>
      </c>
      <c r="AG497" s="276">
        <v>943909555</v>
      </c>
      <c r="AH497" s="487" t="s">
        <v>13874</v>
      </c>
    </row>
    <row r="498" spans="2:36" ht="17.100000000000001" customHeight="1">
      <c r="B498" s="258" t="str">
        <f t="shared" si="41"/>
        <v>O76132152</v>
      </c>
      <c r="C498" s="282">
        <v>1</v>
      </c>
      <c r="D498" s="486" t="s">
        <v>15302</v>
      </c>
      <c r="E498" s="472" t="s">
        <v>15303</v>
      </c>
      <c r="F498" s="473">
        <v>36354</v>
      </c>
      <c r="G498" s="474" t="s">
        <v>1251</v>
      </c>
      <c r="H498" s="475" t="s">
        <v>113</v>
      </c>
      <c r="I498" s="475" t="s">
        <v>1339</v>
      </c>
      <c r="J498" s="475" t="s">
        <v>1276</v>
      </c>
      <c r="K498" s="476" t="s">
        <v>12562</v>
      </c>
      <c r="L498" s="473">
        <v>46183</v>
      </c>
      <c r="M498" s="477">
        <v>46219</v>
      </c>
      <c r="N498" s="622" t="s">
        <v>122</v>
      </c>
      <c r="O498" s="282"/>
      <c r="P498" s="266"/>
      <c r="Q498" s="258"/>
      <c r="R498" s="268" t="s">
        <v>157</v>
      </c>
      <c r="S498" s="265"/>
      <c r="T498" s="271">
        <v>0</v>
      </c>
      <c r="U498" s="269" t="s">
        <v>1256</v>
      </c>
      <c r="V498" s="270">
        <v>1</v>
      </c>
      <c r="W498" s="271" t="s">
        <v>118</v>
      </c>
      <c r="X498" s="272"/>
      <c r="Y498" s="272"/>
      <c r="Z498" s="342" t="s">
        <v>1257</v>
      </c>
      <c r="AA498" s="258" t="b">
        <f t="shared" si="43"/>
        <v>0</v>
      </c>
      <c r="AB498" s="273" t="s">
        <v>15304</v>
      </c>
      <c r="AC498" s="297"/>
      <c r="AD498" s="511" t="s">
        <v>1259</v>
      </c>
      <c r="AE498" s="275" t="s">
        <v>15305</v>
      </c>
      <c r="AF498" s="267" t="str">
        <f t="shared" ca="1" si="42"/>
        <v>27años1meses</v>
      </c>
      <c r="AG498" s="276" t="s">
        <v>15306</v>
      </c>
      <c r="AH498" s="273" t="s">
        <v>15307</v>
      </c>
    </row>
    <row r="499" spans="2:36" ht="17.100000000000001" customHeight="1">
      <c r="B499" s="258" t="str">
        <f t="shared" si="41"/>
        <v>P76195194</v>
      </c>
      <c r="C499" s="282">
        <v>1</v>
      </c>
      <c r="D499" s="486" t="s">
        <v>14245</v>
      </c>
      <c r="E499" s="472" t="s">
        <v>14246</v>
      </c>
      <c r="F499" s="473">
        <v>37208</v>
      </c>
      <c r="G499" s="474" t="s">
        <v>1251</v>
      </c>
      <c r="H499" s="475" t="s">
        <v>137</v>
      </c>
      <c r="I499" s="475" t="s">
        <v>1252</v>
      </c>
      <c r="J499" s="475" t="s">
        <v>1253</v>
      </c>
      <c r="K499" s="476" t="s">
        <v>12562</v>
      </c>
      <c r="L499" s="473">
        <v>46183</v>
      </c>
      <c r="M499" s="477">
        <v>46219</v>
      </c>
      <c r="N499" s="622" t="s">
        <v>128</v>
      </c>
      <c r="O499" s="476" t="s">
        <v>14247</v>
      </c>
      <c r="P499" s="478" t="s">
        <v>138</v>
      </c>
      <c r="Q499" s="273"/>
      <c r="R499" s="471" t="s">
        <v>117</v>
      </c>
      <c r="S499" s="265"/>
      <c r="T499" s="265">
        <v>0</v>
      </c>
      <c r="U499" s="269" t="s">
        <v>1256</v>
      </c>
      <c r="V499" s="270">
        <v>1</v>
      </c>
      <c r="W499" s="271" t="s">
        <v>118</v>
      </c>
      <c r="X499" s="272"/>
      <c r="Y499" s="272"/>
      <c r="Z499" s="342" t="s">
        <v>1257</v>
      </c>
      <c r="AA499" s="258" t="b">
        <f t="shared" si="43"/>
        <v>0</v>
      </c>
      <c r="AB499" s="273" t="s">
        <v>14248</v>
      </c>
      <c r="AC499" s="297"/>
      <c r="AD499" s="511" t="s">
        <v>1259</v>
      </c>
      <c r="AE499" s="275" t="s">
        <v>14249</v>
      </c>
      <c r="AF499" s="267" t="str">
        <f t="shared" ca="1" si="42"/>
        <v>24años9meses</v>
      </c>
      <c r="AG499" s="276" t="s">
        <v>14250</v>
      </c>
      <c r="AH499" s="273" t="s">
        <v>14251</v>
      </c>
    </row>
    <row r="500" spans="2:36" ht="17.100000000000001" customHeight="1">
      <c r="B500" s="258" t="str">
        <f t="shared" si="41"/>
        <v>O76218859</v>
      </c>
      <c r="C500" s="282">
        <v>1</v>
      </c>
      <c r="D500" s="486" t="s">
        <v>13830</v>
      </c>
      <c r="E500" s="472" t="s">
        <v>13831</v>
      </c>
      <c r="F500" s="473">
        <v>35265</v>
      </c>
      <c r="G500" s="474" t="s">
        <v>1251</v>
      </c>
      <c r="H500" s="475" t="s">
        <v>113</v>
      </c>
      <c r="I500" s="475" t="s">
        <v>5699</v>
      </c>
      <c r="J500" s="475" t="s">
        <v>9469</v>
      </c>
      <c r="K500" s="476" t="s">
        <v>12562</v>
      </c>
      <c r="L500" s="473">
        <v>46183</v>
      </c>
      <c r="M500" s="477">
        <v>46219</v>
      </c>
      <c r="N500" s="622" t="s">
        <v>128</v>
      </c>
      <c r="O500" s="475" t="s">
        <v>13832</v>
      </c>
      <c r="P500" s="478" t="s">
        <v>138</v>
      </c>
      <c r="Q500" s="273"/>
      <c r="R500" s="284" t="s">
        <v>157</v>
      </c>
      <c r="S500" s="265"/>
      <c r="T500" s="506">
        <v>0</v>
      </c>
      <c r="U500" s="269" t="s">
        <v>1256</v>
      </c>
      <c r="V500" s="270">
        <v>1</v>
      </c>
      <c r="W500" s="271" t="s">
        <v>118</v>
      </c>
      <c r="X500" s="279"/>
      <c r="Y500" s="279"/>
      <c r="Z500" s="274" t="s">
        <v>1257</v>
      </c>
      <c r="AA500" s="258" t="b">
        <f t="shared" si="43"/>
        <v>0</v>
      </c>
      <c r="AB500" s="273" t="s">
        <v>13833</v>
      </c>
      <c r="AC500" s="297"/>
      <c r="AD500" s="511" t="s">
        <v>1259</v>
      </c>
      <c r="AE500" s="329">
        <v>47501376788052</v>
      </c>
      <c r="AF500" s="267" t="str">
        <f t="shared" ca="1" si="42"/>
        <v>30años1meses</v>
      </c>
      <c r="AG500" s="276">
        <v>948909667</v>
      </c>
      <c r="AH500" s="273" t="s">
        <v>13834</v>
      </c>
    </row>
    <row r="501" spans="2:36" ht="17.100000000000001" customHeight="1">
      <c r="B501" s="258" t="str">
        <f t="shared" si="41"/>
        <v>O76251802</v>
      </c>
      <c r="C501" s="282">
        <v>1</v>
      </c>
      <c r="D501" s="486" t="s">
        <v>12348</v>
      </c>
      <c r="E501" s="472" t="s">
        <v>19398</v>
      </c>
      <c r="F501" s="473">
        <v>35008</v>
      </c>
      <c r="G501" s="474" t="s">
        <v>1251</v>
      </c>
      <c r="H501" s="475" t="s">
        <v>113</v>
      </c>
      <c r="I501" s="475" t="s">
        <v>7410</v>
      </c>
      <c r="J501" s="475" t="s">
        <v>9469</v>
      </c>
      <c r="K501" s="476" t="s">
        <v>12562</v>
      </c>
      <c r="L501" s="473">
        <v>46183</v>
      </c>
      <c r="M501" s="477">
        <v>46219</v>
      </c>
      <c r="N501" s="475" t="s">
        <v>128</v>
      </c>
      <c r="O501" s="476" t="s">
        <v>12349</v>
      </c>
      <c r="P501" s="478" t="s">
        <v>138</v>
      </c>
      <c r="Q501" s="273"/>
      <c r="R501" s="284" t="s">
        <v>1256</v>
      </c>
      <c r="S501" s="265"/>
      <c r="T501" s="265">
        <v>0</v>
      </c>
      <c r="U501" s="269" t="s">
        <v>1256</v>
      </c>
      <c r="V501" s="270">
        <v>1</v>
      </c>
      <c r="W501" s="271" t="s">
        <v>118</v>
      </c>
      <c r="X501" s="272"/>
      <c r="Y501" s="272"/>
      <c r="Z501" s="274" t="s">
        <v>1257</v>
      </c>
      <c r="AA501" s="258" t="b">
        <f t="shared" si="43"/>
        <v>0</v>
      </c>
      <c r="AB501" s="273" t="s">
        <v>12350</v>
      </c>
      <c r="AC501" s="297"/>
      <c r="AD501" s="511" t="s">
        <v>1259</v>
      </c>
      <c r="AE501" s="275" t="s">
        <v>12351</v>
      </c>
      <c r="AF501" s="267" t="str">
        <f t="shared" ca="1" si="42"/>
        <v>30años9meses</v>
      </c>
      <c r="AG501" s="276">
        <v>910588046</v>
      </c>
      <c r="AH501" s="273" t="s">
        <v>19244</v>
      </c>
    </row>
    <row r="502" spans="2:36" ht="17.100000000000001" customHeight="1">
      <c r="B502" s="258" t="str">
        <f t="shared" si="41"/>
        <v>O76254366</v>
      </c>
      <c r="C502" s="282">
        <v>1</v>
      </c>
      <c r="D502" s="486" t="s">
        <v>12588</v>
      </c>
      <c r="E502" s="472" t="s">
        <v>12589</v>
      </c>
      <c r="F502" s="473">
        <v>38363</v>
      </c>
      <c r="G502" s="474" t="s">
        <v>1251</v>
      </c>
      <c r="H502" s="475" t="s">
        <v>125</v>
      </c>
      <c r="I502" s="475" t="s">
        <v>9123</v>
      </c>
      <c r="J502" s="475" t="s">
        <v>1276</v>
      </c>
      <c r="K502" s="476" t="s">
        <v>12562</v>
      </c>
      <c r="L502" s="473">
        <v>46184</v>
      </c>
      <c r="M502" s="477">
        <v>46219</v>
      </c>
      <c r="N502" s="622" t="s">
        <v>128</v>
      </c>
      <c r="O502" s="475" t="s">
        <v>12590</v>
      </c>
      <c r="P502" s="478" t="s">
        <v>138</v>
      </c>
      <c r="Q502" s="273"/>
      <c r="R502" s="284" t="s">
        <v>157</v>
      </c>
      <c r="S502" s="265"/>
      <c r="T502" s="265">
        <v>0</v>
      </c>
      <c r="U502" s="269" t="s">
        <v>1256</v>
      </c>
      <c r="V502" s="270">
        <v>1</v>
      </c>
      <c r="W502" s="271" t="s">
        <v>118</v>
      </c>
      <c r="X502" s="272"/>
      <c r="Y502" s="272"/>
      <c r="Z502" s="274" t="s">
        <v>1257</v>
      </c>
      <c r="AA502" s="258" t="b">
        <f t="shared" si="43"/>
        <v>0</v>
      </c>
      <c r="AB502" s="273" t="s">
        <v>12591</v>
      </c>
      <c r="AC502" s="297"/>
      <c r="AD502" s="511" t="s">
        <v>1259</v>
      </c>
      <c r="AE502" s="275" t="s">
        <v>12592</v>
      </c>
      <c r="AF502" s="267" t="str">
        <f t="shared" ca="1" si="42"/>
        <v>21años7meses</v>
      </c>
      <c r="AG502" s="276" t="s">
        <v>12593</v>
      </c>
      <c r="AH502" s="273" t="s">
        <v>12594</v>
      </c>
      <c r="AJ502" s="258"/>
    </row>
    <row r="503" spans="2:36" ht="17.100000000000001" customHeight="1">
      <c r="B503" s="258" t="str">
        <f t="shared" si="41"/>
        <v>O76265513</v>
      </c>
      <c r="C503" s="282">
        <v>1</v>
      </c>
      <c r="D503" s="294" t="s">
        <v>18116</v>
      </c>
      <c r="E503" s="472" t="s">
        <v>18117</v>
      </c>
      <c r="F503" s="473">
        <v>35019</v>
      </c>
      <c r="G503" s="474" t="s">
        <v>1251</v>
      </c>
      <c r="H503" s="475" t="s">
        <v>113</v>
      </c>
      <c r="I503" s="475" t="s">
        <v>1339</v>
      </c>
      <c r="J503" s="475" t="s">
        <v>1276</v>
      </c>
      <c r="K503" s="476" t="s">
        <v>12562</v>
      </c>
      <c r="L503" s="473">
        <v>46183</v>
      </c>
      <c r="M503" s="477">
        <v>46219</v>
      </c>
      <c r="N503" s="475" t="s">
        <v>114</v>
      </c>
      <c r="O503" s="476" t="s">
        <v>18143</v>
      </c>
      <c r="P503" s="478" t="s">
        <v>138</v>
      </c>
      <c r="Q503" s="258"/>
      <c r="R503" s="268" t="s">
        <v>157</v>
      </c>
      <c r="S503" s="265"/>
      <c r="T503" s="271">
        <v>0</v>
      </c>
      <c r="U503" s="269" t="s">
        <v>1256</v>
      </c>
      <c r="V503" s="270">
        <v>1</v>
      </c>
      <c r="W503" s="271" t="s">
        <v>118</v>
      </c>
      <c r="X503" s="272"/>
      <c r="Y503" s="272"/>
      <c r="Z503" s="342" t="s">
        <v>1257</v>
      </c>
      <c r="AA503" s="258" t="b">
        <v>0</v>
      </c>
      <c r="AB503" s="273" t="s">
        <v>18832</v>
      </c>
      <c r="AC503" s="297"/>
      <c r="AD503" s="511" t="s">
        <v>1259</v>
      </c>
      <c r="AE503" s="275" t="s">
        <v>18188</v>
      </c>
      <c r="AF503" s="267" t="str">
        <f t="shared" ca="1" si="42"/>
        <v>30años9meses</v>
      </c>
      <c r="AG503" s="276" t="s">
        <v>18163</v>
      </c>
      <c r="AH503" s="273" t="s">
        <v>18164</v>
      </c>
    </row>
    <row r="504" spans="2:36" ht="17.100000000000001" customHeight="1">
      <c r="B504" s="258" t="str">
        <f t="shared" si="41"/>
        <v>O76434744</v>
      </c>
      <c r="C504" s="282">
        <v>1</v>
      </c>
      <c r="D504" s="486" t="s">
        <v>15202</v>
      </c>
      <c r="E504" s="472" t="s">
        <v>15203</v>
      </c>
      <c r="F504" s="473">
        <v>38545</v>
      </c>
      <c r="G504" s="474" t="s">
        <v>1251</v>
      </c>
      <c r="H504" s="475" t="s">
        <v>125</v>
      </c>
      <c r="I504" s="475" t="s">
        <v>5933</v>
      </c>
      <c r="J504" s="475" t="s">
        <v>1276</v>
      </c>
      <c r="K504" s="476" t="s">
        <v>8566</v>
      </c>
      <c r="L504" s="477">
        <v>46104</v>
      </c>
      <c r="M504" s="477" t="s">
        <v>1269</v>
      </c>
      <c r="N504" s="622" t="s">
        <v>114</v>
      </c>
      <c r="O504" s="476" t="s">
        <v>15204</v>
      </c>
      <c r="P504" s="478" t="s">
        <v>138</v>
      </c>
      <c r="Q504" s="258"/>
      <c r="R504" s="268" t="s">
        <v>157</v>
      </c>
      <c r="S504" s="265"/>
      <c r="T504" s="271">
        <v>0</v>
      </c>
      <c r="U504" s="269" t="s">
        <v>1256</v>
      </c>
      <c r="V504" s="270">
        <v>1</v>
      </c>
      <c r="W504" s="271" t="s">
        <v>118</v>
      </c>
      <c r="X504" s="272"/>
      <c r="Y504" s="272"/>
      <c r="Z504" s="342" t="s">
        <v>1257</v>
      </c>
      <c r="AA504" s="258" t="b">
        <f>COUNTIF($D$2:$D$3790,D504)&gt;1</f>
        <v>0</v>
      </c>
      <c r="AB504" s="273" t="s">
        <v>15205</v>
      </c>
      <c r="AC504" s="297"/>
      <c r="AD504" s="511" t="s">
        <v>2201</v>
      </c>
      <c r="AE504" s="304" t="s">
        <v>15206</v>
      </c>
      <c r="AF504" s="267" t="str">
        <f t="shared" ca="1" si="42"/>
        <v>21años1meses</v>
      </c>
      <c r="AG504" s="276" t="s">
        <v>15207</v>
      </c>
      <c r="AH504" s="273" t="s">
        <v>15208</v>
      </c>
    </row>
    <row r="505" spans="2:36" ht="17.100000000000001" customHeight="1">
      <c r="B505" s="258" t="str">
        <f t="shared" si="41"/>
        <v>P76441804</v>
      </c>
      <c r="C505" s="282">
        <v>1</v>
      </c>
      <c r="D505" s="294" t="s">
        <v>17685</v>
      </c>
      <c r="E505" s="472" t="s">
        <v>17686</v>
      </c>
      <c r="F505" s="473">
        <v>37080</v>
      </c>
      <c r="G505" s="474" t="s">
        <v>1251</v>
      </c>
      <c r="H505" s="475" t="s">
        <v>137</v>
      </c>
      <c r="I505" s="475" t="s">
        <v>1252</v>
      </c>
      <c r="J505" s="475" t="s">
        <v>1276</v>
      </c>
      <c r="K505" s="476" t="s">
        <v>12562</v>
      </c>
      <c r="L505" s="473">
        <v>46183</v>
      </c>
      <c r="M505" s="477">
        <v>46219</v>
      </c>
      <c r="N505" s="622" t="s">
        <v>128</v>
      </c>
      <c r="O505" s="476" t="s">
        <v>17693</v>
      </c>
      <c r="P505" s="478" t="s">
        <v>138</v>
      </c>
      <c r="Q505" s="258"/>
      <c r="R505" s="268" t="s">
        <v>157</v>
      </c>
      <c r="S505" s="265"/>
      <c r="T505" s="271">
        <v>0</v>
      </c>
      <c r="U505" s="269" t="s">
        <v>1256</v>
      </c>
      <c r="V505" s="270">
        <v>1</v>
      </c>
      <c r="W505" s="271" t="s">
        <v>118</v>
      </c>
      <c r="X505" s="272"/>
      <c r="Y505" s="272"/>
      <c r="Z505" s="342" t="s">
        <v>1257</v>
      </c>
      <c r="AA505" s="258" t="b">
        <v>0</v>
      </c>
      <c r="AB505" s="273" t="s">
        <v>17906</v>
      </c>
      <c r="AC505" s="297"/>
      <c r="AD505" s="511" t="s">
        <v>1259</v>
      </c>
      <c r="AE505" s="275" t="s">
        <v>17714</v>
      </c>
      <c r="AF505" s="267" t="str">
        <f t="shared" ca="1" si="42"/>
        <v>25años1meses</v>
      </c>
      <c r="AG505" s="276" t="s">
        <v>17703</v>
      </c>
      <c r="AH505" s="273" t="s">
        <v>17704</v>
      </c>
    </row>
    <row r="506" spans="2:36" ht="17.100000000000001" customHeight="1">
      <c r="B506" s="273" t="str">
        <f t="shared" si="41"/>
        <v>P76491684</v>
      </c>
      <c r="C506" s="282">
        <v>1</v>
      </c>
      <c r="D506" s="486" t="s">
        <v>15546</v>
      </c>
      <c r="E506" s="520" t="s">
        <v>15547</v>
      </c>
      <c r="F506" s="473">
        <v>36629</v>
      </c>
      <c r="G506" s="474" t="s">
        <v>1251</v>
      </c>
      <c r="H506" s="475" t="s">
        <v>137</v>
      </c>
      <c r="I506" s="475" t="s">
        <v>12610</v>
      </c>
      <c r="J506" s="475" t="s">
        <v>1253</v>
      </c>
      <c r="K506" s="476" t="s">
        <v>8700</v>
      </c>
      <c r="L506" s="477">
        <v>45971</v>
      </c>
      <c r="M506" s="477" t="s">
        <v>1269</v>
      </c>
      <c r="N506" s="622" t="s">
        <v>114</v>
      </c>
      <c r="O506" s="476" t="s">
        <v>17133</v>
      </c>
      <c r="P506" s="478" t="s">
        <v>138</v>
      </c>
      <c r="Q506" s="258"/>
      <c r="R506" s="268" t="s">
        <v>157</v>
      </c>
      <c r="S506" s="265"/>
      <c r="T506" s="271">
        <v>0</v>
      </c>
      <c r="U506" s="269" t="s">
        <v>1256</v>
      </c>
      <c r="V506" s="270">
        <v>1</v>
      </c>
      <c r="W506" s="271" t="s">
        <v>118</v>
      </c>
      <c r="X506" s="272"/>
      <c r="Y506" s="272"/>
      <c r="Z506" s="342" t="s">
        <v>1257</v>
      </c>
      <c r="AA506" s="258" t="b">
        <f>COUNTIF($D$2:$D$3790,D506)&gt;1</f>
        <v>0</v>
      </c>
      <c r="AB506" s="273" t="s">
        <v>15548</v>
      </c>
      <c r="AC506" s="297"/>
      <c r="AD506" s="511" t="s">
        <v>1878</v>
      </c>
      <c r="AE506" s="303" t="s">
        <v>15549</v>
      </c>
      <c r="AF506" s="267" t="str">
        <f t="shared" ca="1" si="42"/>
        <v>26años4meses</v>
      </c>
      <c r="AG506" s="276">
        <v>990700307</v>
      </c>
      <c r="AH506" s="273" t="s">
        <v>15550</v>
      </c>
    </row>
    <row r="507" spans="2:36" ht="17.100000000000001" customHeight="1">
      <c r="B507" s="258" t="str">
        <f t="shared" si="41"/>
        <v>O76616271</v>
      </c>
      <c r="C507" s="282">
        <v>1</v>
      </c>
      <c r="D507" s="486" t="s">
        <v>13651</v>
      </c>
      <c r="E507" s="472" t="s">
        <v>13652</v>
      </c>
      <c r="F507" s="473">
        <v>35760</v>
      </c>
      <c r="G507" s="474" t="s">
        <v>1297</v>
      </c>
      <c r="H507" s="475" t="s">
        <v>113</v>
      </c>
      <c r="I507" s="475" t="s">
        <v>5699</v>
      </c>
      <c r="J507" s="475" t="s">
        <v>1276</v>
      </c>
      <c r="K507" s="476" t="s">
        <v>12562</v>
      </c>
      <c r="L507" s="473">
        <v>46183</v>
      </c>
      <c r="M507" s="477">
        <v>46219</v>
      </c>
      <c r="N507" s="622" t="s">
        <v>122</v>
      </c>
      <c r="O507" s="305"/>
      <c r="P507" s="266"/>
      <c r="Q507" s="273"/>
      <c r="R507" s="268" t="s">
        <v>157</v>
      </c>
      <c r="S507" s="265"/>
      <c r="T507" s="506">
        <v>0</v>
      </c>
      <c r="U507" s="269" t="s">
        <v>1256</v>
      </c>
      <c r="V507" s="270">
        <v>1</v>
      </c>
      <c r="W507" s="271" t="s">
        <v>118</v>
      </c>
      <c r="X507" s="272"/>
      <c r="Y507" s="279"/>
      <c r="Z507" s="342" t="s">
        <v>1257</v>
      </c>
      <c r="AA507" s="258" t="b">
        <f>COUNTIF($D$2:$D$3790,D507)&gt;1</f>
        <v>0</v>
      </c>
      <c r="AB507" s="273" t="s">
        <v>13653</v>
      </c>
      <c r="AC507" s="297"/>
      <c r="AD507" s="511" t="s">
        <v>1259</v>
      </c>
      <c r="AE507" s="303">
        <v>30502371377017</v>
      </c>
      <c r="AF507" s="267" t="str">
        <f t="shared" ca="1" si="42"/>
        <v>28años8meses</v>
      </c>
      <c r="AG507" s="276" t="s">
        <v>13654</v>
      </c>
      <c r="AH507" s="273" t="s">
        <v>13655</v>
      </c>
    </row>
    <row r="508" spans="2:36" ht="17.100000000000001" customHeight="1">
      <c r="B508" s="258" t="str">
        <f t="shared" si="41"/>
        <v>R76660627</v>
      </c>
      <c r="C508" s="282">
        <v>1</v>
      </c>
      <c r="D508" s="294" t="s">
        <v>17963</v>
      </c>
      <c r="E508" s="472" t="s">
        <v>17964</v>
      </c>
      <c r="F508" s="259">
        <v>38309</v>
      </c>
      <c r="G508" s="283" t="s">
        <v>1251</v>
      </c>
      <c r="H508" s="261" t="s">
        <v>4426</v>
      </c>
      <c r="I508" s="261" t="s">
        <v>3227</v>
      </c>
      <c r="J508" s="261" t="s">
        <v>1276</v>
      </c>
      <c r="K508" s="282" t="s">
        <v>8566</v>
      </c>
      <c r="L508" s="264">
        <v>46040</v>
      </c>
      <c r="M508" s="264" t="s">
        <v>1269</v>
      </c>
      <c r="N508" s="261" t="s">
        <v>122</v>
      </c>
      <c r="O508" s="282"/>
      <c r="P508" s="266"/>
      <c r="Q508" s="258"/>
      <c r="R508" s="268" t="s">
        <v>157</v>
      </c>
      <c r="S508" s="265"/>
      <c r="T508" s="271"/>
      <c r="U508" s="269"/>
      <c r="V508" s="270"/>
      <c r="W508" s="271"/>
      <c r="X508" s="272"/>
      <c r="Y508" s="272"/>
      <c r="Z508" s="342"/>
      <c r="AA508" s="258"/>
      <c r="AB508" s="273"/>
      <c r="AC508" s="297"/>
      <c r="AD508" s="511" t="s">
        <v>1259</v>
      </c>
      <c r="AE508" s="275" t="s">
        <v>17966</v>
      </c>
      <c r="AF508" s="267" t="str">
        <f t="shared" ca="1" si="42"/>
        <v>21años9meses</v>
      </c>
      <c r="AG508" s="276" t="s">
        <v>17965</v>
      </c>
      <c r="AH508" s="273"/>
    </row>
    <row r="509" spans="2:36" ht="17.100000000000001" customHeight="1">
      <c r="B509" s="258" t="str">
        <f t="shared" si="41"/>
        <v>P76664052</v>
      </c>
      <c r="C509" s="282">
        <v>1</v>
      </c>
      <c r="D509" s="294" t="s">
        <v>17734</v>
      </c>
      <c r="E509" s="472" t="s">
        <v>17735</v>
      </c>
      <c r="F509" s="473">
        <v>36241</v>
      </c>
      <c r="G509" s="474" t="s">
        <v>1251</v>
      </c>
      <c r="H509" s="475" t="s">
        <v>137</v>
      </c>
      <c r="I509" s="475" t="s">
        <v>1252</v>
      </c>
      <c r="J509" s="475" t="s">
        <v>1253</v>
      </c>
      <c r="K509" s="476" t="s">
        <v>12562</v>
      </c>
      <c r="L509" s="473">
        <v>46183</v>
      </c>
      <c r="M509" s="477">
        <v>46219</v>
      </c>
      <c r="N509" s="622" t="s">
        <v>174</v>
      </c>
      <c r="O509" s="476" t="s">
        <v>17742</v>
      </c>
      <c r="P509" s="478" t="s">
        <v>138</v>
      </c>
      <c r="Q509" s="258"/>
      <c r="R509" s="471" t="s">
        <v>117</v>
      </c>
      <c r="S509" s="265"/>
      <c r="T509" s="271">
        <v>0</v>
      </c>
      <c r="U509" s="269" t="s">
        <v>1256</v>
      </c>
      <c r="V509" s="270">
        <v>1</v>
      </c>
      <c r="W509" s="271" t="s">
        <v>118</v>
      </c>
      <c r="X509" s="272"/>
      <c r="Y509" s="272"/>
      <c r="Z509" s="342" t="s">
        <v>1257</v>
      </c>
      <c r="AA509" s="258" t="b">
        <v>0</v>
      </c>
      <c r="AB509" s="273" t="s">
        <v>17917</v>
      </c>
      <c r="AC509" s="297"/>
      <c r="AD509" s="511" t="s">
        <v>1259</v>
      </c>
      <c r="AE509" s="275" t="s">
        <v>17764</v>
      </c>
      <c r="AF509" s="267" t="str">
        <f t="shared" ca="1" si="42"/>
        <v>27años4meses</v>
      </c>
      <c r="AG509" s="276" t="s">
        <v>17754</v>
      </c>
      <c r="AH509" s="273" t="s">
        <v>17755</v>
      </c>
    </row>
    <row r="510" spans="2:36" ht="17.100000000000001" customHeight="1">
      <c r="B510" s="258" t="str">
        <f t="shared" si="41"/>
        <v>P76666866</v>
      </c>
      <c r="C510" s="282">
        <v>1</v>
      </c>
      <c r="D510" s="294" t="s">
        <v>18519</v>
      </c>
      <c r="E510" s="258" t="s">
        <v>18520</v>
      </c>
      <c r="F510" s="259">
        <v>36409</v>
      </c>
      <c r="G510" s="283" t="s">
        <v>1251</v>
      </c>
      <c r="H510" s="261" t="s">
        <v>137</v>
      </c>
      <c r="I510" s="261" t="s">
        <v>1252</v>
      </c>
      <c r="J510" s="261" t="s">
        <v>1276</v>
      </c>
      <c r="K510" s="282" t="s">
        <v>12562</v>
      </c>
      <c r="L510" s="264">
        <v>46209</v>
      </c>
      <c r="M510" s="716" t="s">
        <v>19477</v>
      </c>
      <c r="N510" s="551" t="s">
        <v>174</v>
      </c>
      <c r="O510" s="282" t="s">
        <v>18527</v>
      </c>
      <c r="P510" s="266" t="s">
        <v>138</v>
      </c>
      <c r="Q510" s="258"/>
      <c r="R510" s="268" t="s">
        <v>157</v>
      </c>
      <c r="S510" s="265"/>
      <c r="T510" s="271">
        <v>0</v>
      </c>
      <c r="U510" s="269" t="s">
        <v>1256</v>
      </c>
      <c r="V510" s="270">
        <v>1</v>
      </c>
      <c r="W510" s="271" t="s">
        <v>118</v>
      </c>
      <c r="X510" s="272"/>
      <c r="Y510" s="272"/>
      <c r="Z510" s="342" t="s">
        <v>1257</v>
      </c>
      <c r="AA510" s="258" t="b">
        <v>0</v>
      </c>
      <c r="AB510" s="273" t="s">
        <v>18898</v>
      </c>
      <c r="AC510" s="297"/>
      <c r="AD510" s="511" t="s">
        <v>1271</v>
      </c>
      <c r="AE510" s="275" t="s">
        <v>18553</v>
      </c>
      <c r="AF510" s="267" t="str">
        <f t="shared" ca="1" si="42"/>
        <v>26años11meses</v>
      </c>
      <c r="AG510" s="276" t="s">
        <v>18544</v>
      </c>
      <c r="AH510" s="273" t="s">
        <v>18545</v>
      </c>
      <c r="AJ510" s="554" t="str">
        <f ca="1">IF($D510&lt;&gt;"",DATEDIF(L510,TODAY(),"y")&amp;"años"&amp;DATEDIF(L510,TODAY(),"ym")&amp;"meses"&amp;DATEDIF(L510,TODAY(),"md")&amp;"dias","")</f>
        <v>0años1meses15dias</v>
      </c>
    </row>
    <row r="511" spans="2:36" ht="17.100000000000001" customHeight="1">
      <c r="B511" s="258" t="str">
        <f t="shared" si="41"/>
        <v>O76738814</v>
      </c>
      <c r="C511" s="282">
        <v>1</v>
      </c>
      <c r="D511" s="294" t="s">
        <v>17559</v>
      </c>
      <c r="E511" s="472" t="s">
        <v>17560</v>
      </c>
      <c r="F511" s="473">
        <v>34615</v>
      </c>
      <c r="G511" s="474" t="s">
        <v>1297</v>
      </c>
      <c r="H511" s="475" t="s">
        <v>125</v>
      </c>
      <c r="I511" s="475" t="s">
        <v>5699</v>
      </c>
      <c r="J511" s="475" t="s">
        <v>1276</v>
      </c>
      <c r="K511" s="476" t="s">
        <v>12562</v>
      </c>
      <c r="L511" s="473">
        <v>46183</v>
      </c>
      <c r="M511" s="477">
        <v>46214</v>
      </c>
      <c r="N511" s="622" t="s">
        <v>169</v>
      </c>
      <c r="O511" s="476" t="s">
        <v>17565</v>
      </c>
      <c r="P511" s="478" t="s">
        <v>138</v>
      </c>
      <c r="Q511" s="258"/>
      <c r="R511" s="268" t="s">
        <v>157</v>
      </c>
      <c r="S511" s="265"/>
      <c r="T511" s="271">
        <v>0</v>
      </c>
      <c r="U511" s="269" t="s">
        <v>1256</v>
      </c>
      <c r="V511" s="270">
        <v>1</v>
      </c>
      <c r="W511" s="271" t="s">
        <v>118</v>
      </c>
      <c r="X511" s="272"/>
      <c r="Y511" s="272"/>
      <c r="Z511" s="342" t="s">
        <v>1257</v>
      </c>
      <c r="AA511" s="258" t="b">
        <v>0</v>
      </c>
      <c r="AB511" s="273" t="s">
        <v>15925</v>
      </c>
      <c r="AC511" s="297"/>
      <c r="AD511" s="400" t="s">
        <v>1259</v>
      </c>
      <c r="AE511" s="275" t="s">
        <v>17580</v>
      </c>
      <c r="AF511" s="267" t="str">
        <f t="shared" ca="1" si="42"/>
        <v>31años10meses</v>
      </c>
      <c r="AG511" s="276" t="s">
        <v>17574</v>
      </c>
      <c r="AH511" s="333" t="s">
        <v>17575</v>
      </c>
    </row>
    <row r="512" spans="2:36" ht="17.100000000000001" customHeight="1">
      <c r="B512" s="258" t="str">
        <f t="shared" si="41"/>
        <v>O76909516</v>
      </c>
      <c r="C512" s="282">
        <v>1</v>
      </c>
      <c r="D512" s="486" t="s">
        <v>16283</v>
      </c>
      <c r="E512" s="472" t="s">
        <v>16284</v>
      </c>
      <c r="F512" s="473">
        <v>34933</v>
      </c>
      <c r="G512" s="474" t="s">
        <v>1251</v>
      </c>
      <c r="H512" s="475" t="s">
        <v>113</v>
      </c>
      <c r="I512" s="479" t="s">
        <v>1339</v>
      </c>
      <c r="J512" s="475" t="s">
        <v>7578</v>
      </c>
      <c r="K512" s="476" t="s">
        <v>8566</v>
      </c>
      <c r="L512" s="477">
        <v>46244</v>
      </c>
      <c r="M512" s="477" t="s">
        <v>1269</v>
      </c>
      <c r="N512" s="595" t="s">
        <v>128</v>
      </c>
      <c r="O512" s="475" t="s">
        <v>16285</v>
      </c>
      <c r="P512" s="478" t="s">
        <v>138</v>
      </c>
      <c r="Q512" s="258"/>
      <c r="R512" s="284" t="s">
        <v>157</v>
      </c>
      <c r="S512" s="265"/>
      <c r="T512" s="265">
        <v>0</v>
      </c>
      <c r="U512" s="269" t="s">
        <v>1256</v>
      </c>
      <c r="V512" s="270">
        <v>1</v>
      </c>
      <c r="W512" s="271" t="s">
        <v>118</v>
      </c>
      <c r="X512" s="272"/>
      <c r="Y512" s="258"/>
      <c r="Z512" s="274" t="s">
        <v>1257</v>
      </c>
      <c r="AA512" s="258" t="b">
        <f>COUNTIF($D$2:$D$3790,D512)&gt;1</f>
        <v>0</v>
      </c>
      <c r="AB512" s="273" t="s">
        <v>16286</v>
      </c>
      <c r="AC512" s="297"/>
      <c r="AD512" s="511" t="s">
        <v>1259</v>
      </c>
      <c r="AE512" s="275" t="s">
        <v>16287</v>
      </c>
      <c r="AF512" s="267" t="str">
        <f t="shared" ca="1" si="42"/>
        <v>30años11meses</v>
      </c>
      <c r="AG512" s="276">
        <v>947496481</v>
      </c>
      <c r="AH512" s="401" t="s">
        <v>16288</v>
      </c>
    </row>
    <row r="513" spans="2:36" ht="17.100000000000001" customHeight="1">
      <c r="B513" s="258" t="str">
        <f t="shared" si="41"/>
        <v>O76927021</v>
      </c>
      <c r="C513" s="282">
        <v>1</v>
      </c>
      <c r="D513" s="294" t="s">
        <v>18469</v>
      </c>
      <c r="E513" s="472" t="s">
        <v>18355</v>
      </c>
      <c r="F513" s="473">
        <v>34664</v>
      </c>
      <c r="G513" s="474" t="s">
        <v>1251</v>
      </c>
      <c r="H513" s="527" t="s">
        <v>113</v>
      </c>
      <c r="I513" s="475" t="s">
        <v>1339</v>
      </c>
      <c r="J513" s="475" t="s">
        <v>1253</v>
      </c>
      <c r="K513" s="476" t="s">
        <v>12562</v>
      </c>
      <c r="L513" s="473">
        <v>46183</v>
      </c>
      <c r="M513" s="477">
        <v>46219</v>
      </c>
      <c r="N513" s="622" t="s">
        <v>122</v>
      </c>
      <c r="O513" s="282"/>
      <c r="P513" s="266"/>
      <c r="Q513" s="258"/>
      <c r="R513" s="268" t="s">
        <v>597</v>
      </c>
      <c r="S513" s="265"/>
      <c r="T513" s="271">
        <v>0</v>
      </c>
      <c r="U513" s="269" t="s">
        <v>1256</v>
      </c>
      <c r="V513" s="270">
        <v>1</v>
      </c>
      <c r="W513" s="271" t="s">
        <v>118</v>
      </c>
      <c r="X513" s="272"/>
      <c r="Y513" s="272"/>
      <c r="Z513" s="342" t="s">
        <v>1257</v>
      </c>
      <c r="AA513" s="258" t="b">
        <v>0</v>
      </c>
      <c r="AB513" s="273" t="s">
        <v>18868</v>
      </c>
      <c r="AC513" s="297"/>
      <c r="AD513" s="400" t="s">
        <v>1259</v>
      </c>
      <c r="AE513" s="275" t="s">
        <v>18446</v>
      </c>
      <c r="AF513" s="267" t="str">
        <f t="shared" ca="1" si="42"/>
        <v>31años8meses</v>
      </c>
      <c r="AG513" s="276" t="s">
        <v>18410</v>
      </c>
      <c r="AH513" s="273" t="s">
        <v>18411</v>
      </c>
    </row>
    <row r="514" spans="2:36" ht="17.100000000000001" customHeight="1">
      <c r="B514" s="258" t="str">
        <f t="shared" si="41"/>
        <v>E77030746</v>
      </c>
      <c r="C514" s="282">
        <v>1</v>
      </c>
      <c r="D514" s="486" t="s">
        <v>10623</v>
      </c>
      <c r="E514" s="472" t="s">
        <v>10624</v>
      </c>
      <c r="F514" s="473">
        <v>35671</v>
      </c>
      <c r="G514" s="474" t="s">
        <v>7450</v>
      </c>
      <c r="H514" s="475" t="s">
        <v>1107</v>
      </c>
      <c r="I514" s="475" t="s">
        <v>10625</v>
      </c>
      <c r="J514" s="475"/>
      <c r="K514" s="476" t="s">
        <v>1268</v>
      </c>
      <c r="L514" s="477">
        <v>45383</v>
      </c>
      <c r="M514" s="477" t="s">
        <v>1269</v>
      </c>
      <c r="N514" s="622" t="s">
        <v>174</v>
      </c>
      <c r="O514" s="476" t="s">
        <v>10626</v>
      </c>
      <c r="P514" s="478" t="s">
        <v>138</v>
      </c>
      <c r="Q514" s="273"/>
      <c r="R514" s="284" t="s">
        <v>157</v>
      </c>
      <c r="S514" s="265"/>
      <c r="T514" s="265">
        <v>0</v>
      </c>
      <c r="U514" s="269" t="s">
        <v>1256</v>
      </c>
      <c r="V514" s="270">
        <v>0</v>
      </c>
      <c r="W514" s="271" t="s">
        <v>118</v>
      </c>
      <c r="X514" s="272">
        <v>1500</v>
      </c>
      <c r="Y514" s="279">
        <v>170.55</v>
      </c>
      <c r="Z514" s="274" t="s">
        <v>1257</v>
      </c>
      <c r="AA514" s="258" t="b">
        <f>COUNTIF($D$2:$D$3790,D514)&gt;1</f>
        <v>0</v>
      </c>
      <c r="AB514" s="273" t="s">
        <v>10627</v>
      </c>
      <c r="AC514" s="297"/>
      <c r="AD514" s="400" t="s">
        <v>1259</v>
      </c>
      <c r="AE514" s="303" t="s">
        <v>10628</v>
      </c>
      <c r="AF514" s="267" t="s">
        <v>10629</v>
      </c>
      <c r="AG514" s="276">
        <v>938931458</v>
      </c>
      <c r="AH514" s="273" t="s">
        <v>10630</v>
      </c>
    </row>
    <row r="515" spans="2:36" ht="17.100000000000001" customHeight="1">
      <c r="B515" s="258" t="str">
        <f t="shared" si="41"/>
        <v>O77125189</v>
      </c>
      <c r="C515" s="282">
        <v>1</v>
      </c>
      <c r="D515" s="486" t="s">
        <v>16148</v>
      </c>
      <c r="E515" s="472" t="s">
        <v>16149</v>
      </c>
      <c r="F515" s="473">
        <v>36090</v>
      </c>
      <c r="G515" s="474" t="s">
        <v>1251</v>
      </c>
      <c r="H515" s="475" t="s">
        <v>125</v>
      </c>
      <c r="I515" s="475" t="s">
        <v>5933</v>
      </c>
      <c r="J515" s="475" t="s">
        <v>1276</v>
      </c>
      <c r="K515" s="476" t="s">
        <v>12562</v>
      </c>
      <c r="L515" s="473">
        <v>46183</v>
      </c>
      <c r="M515" s="477">
        <v>46219</v>
      </c>
      <c r="N515" s="475" t="s">
        <v>169</v>
      </c>
      <c r="O515" s="476" t="s">
        <v>16150</v>
      </c>
      <c r="P515" s="478" t="s">
        <v>138</v>
      </c>
      <c r="Q515" s="258"/>
      <c r="R515" s="471" t="s">
        <v>117</v>
      </c>
      <c r="S515" s="265"/>
      <c r="T515" s="271">
        <v>0</v>
      </c>
      <c r="U515" s="269" t="s">
        <v>1256</v>
      </c>
      <c r="V515" s="270">
        <v>1</v>
      </c>
      <c r="W515" s="524" t="s">
        <v>118</v>
      </c>
      <c r="X515" s="272"/>
      <c r="Y515" s="272"/>
      <c r="Z515" s="525" t="s">
        <v>1257</v>
      </c>
      <c r="AA515" s="258" t="b">
        <f>COUNTIF($D$2:$D$3790,D515)&gt;1</f>
        <v>0</v>
      </c>
      <c r="AB515" s="273" t="s">
        <v>16151</v>
      </c>
      <c r="AC515" s="297"/>
      <c r="AD515" s="511" t="s">
        <v>1259</v>
      </c>
      <c r="AE515" s="275" t="s">
        <v>16152</v>
      </c>
      <c r="AF515" s="267" t="str">
        <f t="shared" ref="AF515:AF578" ca="1" si="44">IF($D515&lt;&gt;"",DATEDIF(F515,TODAY(),"y")&amp;"años"&amp;DATEDIF(F515,TODAY(),"ym")&amp;"meses","")</f>
        <v>27años9meses</v>
      </c>
      <c r="AG515" s="276" t="s">
        <v>16153</v>
      </c>
      <c r="AH515" s="273" t="s">
        <v>16154</v>
      </c>
    </row>
    <row r="516" spans="2:36" ht="17.100000000000001" customHeight="1">
      <c r="B516" s="258" t="str">
        <f t="shared" si="41"/>
        <v>P77233778</v>
      </c>
      <c r="C516" s="282">
        <v>1</v>
      </c>
      <c r="D516" s="486" t="s">
        <v>12934</v>
      </c>
      <c r="E516" s="472" t="s">
        <v>12935</v>
      </c>
      <c r="F516" s="473">
        <v>37244</v>
      </c>
      <c r="G516" s="474" t="s">
        <v>1251</v>
      </c>
      <c r="H516" s="475" t="s">
        <v>137</v>
      </c>
      <c r="I516" s="475" t="s">
        <v>1252</v>
      </c>
      <c r="J516" s="475" t="s">
        <v>1253</v>
      </c>
      <c r="K516" s="476" t="s">
        <v>12562</v>
      </c>
      <c r="L516" s="473">
        <v>46183</v>
      </c>
      <c r="M516" s="477">
        <v>46219</v>
      </c>
      <c r="N516" s="622" t="s">
        <v>128</v>
      </c>
      <c r="O516" s="476" t="s">
        <v>12936</v>
      </c>
      <c r="P516" s="478" t="s">
        <v>138</v>
      </c>
      <c r="Q516" s="273"/>
      <c r="R516" s="268" t="s">
        <v>157</v>
      </c>
      <c r="S516" s="265"/>
      <c r="T516" s="265">
        <v>0</v>
      </c>
      <c r="U516" s="269" t="s">
        <v>1256</v>
      </c>
      <c r="V516" s="270">
        <v>1</v>
      </c>
      <c r="W516" s="271" t="s">
        <v>118</v>
      </c>
      <c r="X516" s="272"/>
      <c r="Y516" s="272"/>
      <c r="Z516" s="342" t="s">
        <v>1257</v>
      </c>
      <c r="AA516" s="258" t="b">
        <f>COUNTIF($D$2:$D$3790,D516)&gt;1</f>
        <v>0</v>
      </c>
      <c r="AB516" s="273" t="s">
        <v>12937</v>
      </c>
      <c r="AC516" s="297"/>
      <c r="AD516" s="511" t="s">
        <v>1259</v>
      </c>
      <c r="AE516" s="275" t="s">
        <v>12938</v>
      </c>
      <c r="AF516" s="267" t="str">
        <f t="shared" ca="1" si="44"/>
        <v>24años8meses</v>
      </c>
      <c r="AG516" s="276" t="s">
        <v>12939</v>
      </c>
      <c r="AH516" s="273" t="s">
        <v>12940</v>
      </c>
    </row>
    <row r="517" spans="2:36" ht="17.100000000000001" customHeight="1">
      <c r="B517" s="258" t="str">
        <f t="shared" si="41"/>
        <v>P77240242</v>
      </c>
      <c r="C517" s="282">
        <v>1</v>
      </c>
      <c r="D517" s="294" t="s">
        <v>18995</v>
      </c>
      <c r="E517" s="472" t="s">
        <v>18996</v>
      </c>
      <c r="F517" s="473">
        <v>34815</v>
      </c>
      <c r="G517" s="474" t="s">
        <v>1251</v>
      </c>
      <c r="H517" s="475" t="s">
        <v>137</v>
      </c>
      <c r="I517" s="475" t="s">
        <v>1252</v>
      </c>
      <c r="J517" s="475" t="s">
        <v>1253</v>
      </c>
      <c r="K517" s="476" t="s">
        <v>8700</v>
      </c>
      <c r="L517" s="477">
        <v>46132</v>
      </c>
      <c r="M517" s="477" t="s">
        <v>1269</v>
      </c>
      <c r="N517" s="475" t="s">
        <v>128</v>
      </c>
      <c r="O517" s="476" t="s">
        <v>18997</v>
      </c>
      <c r="P517" s="478" t="s">
        <v>138</v>
      </c>
      <c r="Q517" s="258"/>
      <c r="R517" s="268" t="s">
        <v>597</v>
      </c>
      <c r="S517" s="265"/>
      <c r="T517" s="271">
        <v>0</v>
      </c>
      <c r="U517" s="269" t="s">
        <v>1256</v>
      </c>
      <c r="V517" s="270">
        <v>1</v>
      </c>
      <c r="W517" s="271" t="s">
        <v>118</v>
      </c>
      <c r="X517" s="272"/>
      <c r="Y517" s="272"/>
      <c r="Z517" s="342" t="s">
        <v>1257</v>
      </c>
      <c r="AA517" s="258" t="b">
        <v>0</v>
      </c>
      <c r="AB517" s="273"/>
      <c r="AC517" s="297"/>
      <c r="AD517" s="400" t="s">
        <v>1271</v>
      </c>
      <c r="AE517" s="275" t="s">
        <v>19000</v>
      </c>
      <c r="AF517" s="267" t="str">
        <f t="shared" ca="1" si="44"/>
        <v>31años3meses</v>
      </c>
      <c r="AG517" s="276" t="s">
        <v>18998</v>
      </c>
      <c r="AH517" s="273" t="s">
        <v>18999</v>
      </c>
    </row>
    <row r="518" spans="2:36" ht="17.100000000000001" customHeight="1">
      <c r="B518" s="258" t="str">
        <f t="shared" si="41"/>
        <v>O77350380</v>
      </c>
      <c r="C518" s="282">
        <v>1</v>
      </c>
      <c r="D518" s="486" t="s">
        <v>8965</v>
      </c>
      <c r="E518" s="472" t="s">
        <v>17399</v>
      </c>
      <c r="F518" s="473">
        <v>36565</v>
      </c>
      <c r="G518" s="481" t="s">
        <v>1251</v>
      </c>
      <c r="H518" s="475" t="s">
        <v>113</v>
      </c>
      <c r="I518" s="479" t="s">
        <v>3682</v>
      </c>
      <c r="J518" s="475" t="s">
        <v>1276</v>
      </c>
      <c r="K518" s="476" t="s">
        <v>8566</v>
      </c>
      <c r="L518" s="477">
        <v>46043</v>
      </c>
      <c r="M518" s="484" t="s">
        <v>1269</v>
      </c>
      <c r="N518" s="595" t="s">
        <v>122</v>
      </c>
      <c r="O518" s="475"/>
      <c r="P518" s="478"/>
      <c r="Q518" s="258"/>
      <c r="R518" s="268" t="s">
        <v>157</v>
      </c>
      <c r="S518" s="265"/>
      <c r="T518" s="271">
        <v>0</v>
      </c>
      <c r="U518" s="269" t="s">
        <v>1256</v>
      </c>
      <c r="V518" s="270">
        <v>1</v>
      </c>
      <c r="W518" s="271" t="s">
        <v>118</v>
      </c>
      <c r="X518" s="272"/>
      <c r="Y518" s="272"/>
      <c r="Z518" s="342" t="s">
        <v>1257</v>
      </c>
      <c r="AA518" s="258" t="b">
        <v>0</v>
      </c>
      <c r="AB518" s="273" t="s">
        <v>8966</v>
      </c>
      <c r="AC518" s="297"/>
      <c r="AD518" s="511" t="s">
        <v>1259</v>
      </c>
      <c r="AE518" s="275" t="s">
        <v>8967</v>
      </c>
      <c r="AF518" s="267" t="str">
        <f t="shared" ca="1" si="44"/>
        <v>26años6meses</v>
      </c>
      <c r="AG518" s="294" t="s">
        <v>17137</v>
      </c>
      <c r="AH518" s="273" t="s">
        <v>17138</v>
      </c>
    </row>
    <row r="519" spans="2:36" ht="17.100000000000001" customHeight="1">
      <c r="B519" s="273" t="str">
        <f t="shared" si="41"/>
        <v>P77482485</v>
      </c>
      <c r="C519" s="282">
        <v>1</v>
      </c>
      <c r="D519" s="294" t="s">
        <v>18374</v>
      </c>
      <c r="E519" s="472" t="s">
        <v>18375</v>
      </c>
      <c r="F519" s="473">
        <v>37580</v>
      </c>
      <c r="G519" s="474" t="s">
        <v>1251</v>
      </c>
      <c r="H519" s="527" t="s">
        <v>137</v>
      </c>
      <c r="I519" s="475" t="s">
        <v>1252</v>
      </c>
      <c r="J519" s="475" t="s">
        <v>1253</v>
      </c>
      <c r="K519" s="476" t="s">
        <v>12562</v>
      </c>
      <c r="L519" s="473">
        <v>46183</v>
      </c>
      <c r="M519" s="477">
        <v>46219</v>
      </c>
      <c r="N519" s="622" t="s">
        <v>128</v>
      </c>
      <c r="O519" s="476" t="s">
        <v>18404</v>
      </c>
      <c r="P519" s="478" t="s">
        <v>138</v>
      </c>
      <c r="Q519" s="258"/>
      <c r="R519" s="268" t="s">
        <v>157</v>
      </c>
      <c r="S519" s="265"/>
      <c r="T519" s="271">
        <v>0</v>
      </c>
      <c r="U519" s="269" t="s">
        <v>1256</v>
      </c>
      <c r="V519" s="270">
        <v>1</v>
      </c>
      <c r="W519" s="271" t="s">
        <v>118</v>
      </c>
      <c r="X519" s="272"/>
      <c r="Y519" s="272"/>
      <c r="Z519" s="342" t="s">
        <v>1257</v>
      </c>
      <c r="AA519" s="258" t="b">
        <v>0</v>
      </c>
      <c r="AB519" s="273" t="s">
        <v>18877</v>
      </c>
      <c r="AC519" s="297"/>
      <c r="AD519" s="511" t="s">
        <v>1259</v>
      </c>
      <c r="AE519" s="275" t="s">
        <v>18453</v>
      </c>
      <c r="AF519" s="267" t="str">
        <f t="shared" ca="1" si="44"/>
        <v>23años9meses</v>
      </c>
      <c r="AG519" s="276" t="s">
        <v>18427</v>
      </c>
      <c r="AH519" s="273" t="s">
        <v>18428</v>
      </c>
    </row>
    <row r="520" spans="2:36" ht="17.100000000000001" customHeight="1">
      <c r="B520" s="258" t="str">
        <f t="shared" si="41"/>
        <v>O77811035</v>
      </c>
      <c r="C520" s="282">
        <v>1</v>
      </c>
      <c r="D520" s="486" t="s">
        <v>16920</v>
      </c>
      <c r="E520" s="472" t="s">
        <v>16921</v>
      </c>
      <c r="F520" s="473">
        <v>35783</v>
      </c>
      <c r="G520" s="474" t="s">
        <v>1251</v>
      </c>
      <c r="H520" s="475" t="s">
        <v>113</v>
      </c>
      <c r="I520" s="475" t="s">
        <v>5699</v>
      </c>
      <c r="J520" s="475" t="s">
        <v>1276</v>
      </c>
      <c r="K520" s="476" t="s">
        <v>8566</v>
      </c>
      <c r="L520" s="477">
        <v>46084</v>
      </c>
      <c r="M520" s="477" t="s">
        <v>1269</v>
      </c>
      <c r="N520" s="475" t="s">
        <v>122</v>
      </c>
      <c r="O520" s="282"/>
      <c r="P520" s="266"/>
      <c r="Q520" s="258"/>
      <c r="R520" s="268" t="s">
        <v>157</v>
      </c>
      <c r="S520" s="265"/>
      <c r="T520" s="265">
        <v>0</v>
      </c>
      <c r="U520" s="332" t="s">
        <v>1256</v>
      </c>
      <c r="V520" s="270">
        <v>1</v>
      </c>
      <c r="W520" s="271" t="s">
        <v>118</v>
      </c>
      <c r="X520" s="272"/>
      <c r="Y520" s="272"/>
      <c r="Z520" s="274" t="s">
        <v>1257</v>
      </c>
      <c r="AA520" s="258" t="b">
        <f>COUNTIF($D$2:$D$3790,D520)&gt;1</f>
        <v>0</v>
      </c>
      <c r="AB520" s="273"/>
      <c r="AC520" s="297"/>
      <c r="AD520" s="297" t="s">
        <v>2201</v>
      </c>
      <c r="AE520" s="304" t="s">
        <v>18098</v>
      </c>
      <c r="AF520" s="267" t="str">
        <f t="shared" ca="1" si="44"/>
        <v>28años8meses</v>
      </c>
      <c r="AG520" s="276" t="s">
        <v>18087</v>
      </c>
      <c r="AH520" s="273" t="s">
        <v>18097</v>
      </c>
    </row>
    <row r="521" spans="2:36" ht="17.100000000000001" customHeight="1">
      <c r="B521" s="258" t="str">
        <f t="shared" si="41"/>
        <v>O80171229</v>
      </c>
      <c r="C521" s="282">
        <v>1</v>
      </c>
      <c r="D521" s="486" t="s">
        <v>13714</v>
      </c>
      <c r="E521" s="472" t="s">
        <v>13715</v>
      </c>
      <c r="F521" s="473">
        <v>28978</v>
      </c>
      <c r="G521" s="481" t="s">
        <v>1251</v>
      </c>
      <c r="H521" s="475" t="s">
        <v>113</v>
      </c>
      <c r="I521" s="475" t="s">
        <v>1339</v>
      </c>
      <c r="J521" s="475" t="s">
        <v>1276</v>
      </c>
      <c r="K521" s="476" t="s">
        <v>8700</v>
      </c>
      <c r="L521" s="477">
        <v>45859</v>
      </c>
      <c r="M521" s="484" t="s">
        <v>1269</v>
      </c>
      <c r="N521" s="595" t="s">
        <v>122</v>
      </c>
      <c r="O521" s="261"/>
      <c r="P521" s="266"/>
      <c r="Q521" s="273"/>
      <c r="R521" s="284" t="s">
        <v>157</v>
      </c>
      <c r="S521" s="265"/>
      <c r="T521" s="265">
        <v>0</v>
      </c>
      <c r="U521" s="269" t="s">
        <v>1256</v>
      </c>
      <c r="V521" s="270">
        <v>1</v>
      </c>
      <c r="W521" s="271" t="s">
        <v>118</v>
      </c>
      <c r="X521" s="273"/>
      <c r="Y521" s="273"/>
      <c r="Z521" s="274" t="s">
        <v>1257</v>
      </c>
      <c r="AA521" s="258" t="b">
        <f>COUNTIF($D$2:$D$3790,D521)&gt;1</f>
        <v>0</v>
      </c>
      <c r="AB521" s="273" t="s">
        <v>13716</v>
      </c>
      <c r="AC521" s="297"/>
      <c r="AD521" s="511" t="s">
        <v>1259</v>
      </c>
      <c r="AE521" s="275" t="s">
        <v>13717</v>
      </c>
      <c r="AF521" s="267" t="str">
        <f t="shared" ca="1" si="44"/>
        <v>47años3meses</v>
      </c>
      <c r="AG521" s="276" t="s">
        <v>13718</v>
      </c>
      <c r="AH521" s="273" t="s">
        <v>13719</v>
      </c>
    </row>
    <row r="522" spans="2:36" ht="17.100000000000001" customHeight="1">
      <c r="B522" s="258" t="str">
        <f t="shared" si="41"/>
        <v>P80226379</v>
      </c>
      <c r="C522" s="282">
        <v>1</v>
      </c>
      <c r="D522" s="500" t="s">
        <v>14549</v>
      </c>
      <c r="E522" s="472" t="s">
        <v>14550</v>
      </c>
      <c r="F522" s="473">
        <v>29174</v>
      </c>
      <c r="G522" s="474" t="s">
        <v>1996</v>
      </c>
      <c r="H522" s="475" t="s">
        <v>137</v>
      </c>
      <c r="I522" s="475" t="s">
        <v>1252</v>
      </c>
      <c r="J522" s="475" t="s">
        <v>1276</v>
      </c>
      <c r="K522" s="476" t="s">
        <v>8700</v>
      </c>
      <c r="L522" s="477">
        <v>45932</v>
      </c>
      <c r="M522" s="477" t="s">
        <v>1269</v>
      </c>
      <c r="N522" s="622" t="s">
        <v>114</v>
      </c>
      <c r="O522" s="476" t="s">
        <v>14551</v>
      </c>
      <c r="P522" s="478" t="s">
        <v>138</v>
      </c>
      <c r="Q522" s="273"/>
      <c r="R522" s="471" t="s">
        <v>117</v>
      </c>
      <c r="S522" s="265"/>
      <c r="T522" s="506">
        <v>0</v>
      </c>
      <c r="U522" s="269" t="s">
        <v>1256</v>
      </c>
      <c r="V522" s="270">
        <v>1</v>
      </c>
      <c r="W522" s="271" t="s">
        <v>118</v>
      </c>
      <c r="X522" s="272"/>
      <c r="Y522" s="272"/>
      <c r="Z522" s="342" t="s">
        <v>1257</v>
      </c>
      <c r="AA522" s="258" t="b">
        <f>COUNTIF($D$2:$D$3790,D522)&gt;1</f>
        <v>0</v>
      </c>
      <c r="AB522" s="273" t="s">
        <v>14552</v>
      </c>
      <c r="AC522" s="297"/>
      <c r="AD522" s="511" t="s">
        <v>1259</v>
      </c>
      <c r="AE522" s="275" t="s">
        <v>14553</v>
      </c>
      <c r="AF522" s="267" t="str">
        <f t="shared" ca="1" si="44"/>
        <v>46años9meses</v>
      </c>
      <c r="AG522" s="276">
        <v>936785531</v>
      </c>
      <c r="AH522" s="258" t="s">
        <v>14554</v>
      </c>
    </row>
    <row r="523" spans="2:36" ht="17.100000000000001" customHeight="1">
      <c r="B523" s="258" t="str">
        <f t="shared" si="41"/>
        <v>O80227697</v>
      </c>
      <c r="C523" s="282">
        <v>1</v>
      </c>
      <c r="D523" s="294" t="s">
        <v>17801</v>
      </c>
      <c r="E523" s="472" t="s">
        <v>17802</v>
      </c>
      <c r="F523" s="473">
        <v>27654</v>
      </c>
      <c r="G523" s="474" t="s">
        <v>1251</v>
      </c>
      <c r="H523" s="475" t="s">
        <v>113</v>
      </c>
      <c r="I523" s="475" t="s">
        <v>5699</v>
      </c>
      <c r="J523" s="475" t="s">
        <v>1276</v>
      </c>
      <c r="K523" s="476" t="s">
        <v>8566</v>
      </c>
      <c r="L523" s="477">
        <v>46078</v>
      </c>
      <c r="M523" s="477" t="s">
        <v>1269</v>
      </c>
      <c r="N523" s="475" t="s">
        <v>122</v>
      </c>
      <c r="O523" s="282"/>
      <c r="P523" s="266"/>
      <c r="Q523" s="258"/>
      <c r="R523" s="268" t="s">
        <v>117</v>
      </c>
      <c r="S523" s="265"/>
      <c r="T523" s="271">
        <v>0</v>
      </c>
      <c r="U523" s="269" t="s">
        <v>1256</v>
      </c>
      <c r="V523" s="270">
        <v>1</v>
      </c>
      <c r="W523" s="271" t="s">
        <v>118</v>
      </c>
      <c r="X523" s="272"/>
      <c r="Y523" s="272"/>
      <c r="Z523" s="342" t="s">
        <v>1257</v>
      </c>
      <c r="AA523" s="258" t="b">
        <v>0</v>
      </c>
      <c r="AB523" s="273" t="s">
        <v>17870</v>
      </c>
      <c r="AC523" s="297"/>
      <c r="AD523" s="400" t="s">
        <v>1259</v>
      </c>
      <c r="AE523" s="275" t="s">
        <v>17832</v>
      </c>
      <c r="AF523" s="267" t="str">
        <f t="shared" ca="1" si="44"/>
        <v>50años11meses</v>
      </c>
      <c r="AG523" s="276" t="s">
        <v>17820</v>
      </c>
      <c r="AH523" s="273" t="s">
        <v>17821</v>
      </c>
    </row>
    <row r="524" spans="2:36" ht="17.100000000000001" customHeight="1">
      <c r="B524" s="258" t="str">
        <f t="shared" si="41"/>
        <v>O80240250</v>
      </c>
      <c r="C524" s="282">
        <v>1</v>
      </c>
      <c r="D524" s="486" t="s">
        <v>16402</v>
      </c>
      <c r="E524" s="641" t="s">
        <v>16403</v>
      </c>
      <c r="F524" s="473">
        <v>27098</v>
      </c>
      <c r="G524" s="474" t="s">
        <v>1251</v>
      </c>
      <c r="H524" s="475" t="s">
        <v>113</v>
      </c>
      <c r="I524" s="475" t="s">
        <v>5699</v>
      </c>
      <c r="J524" s="475" t="s">
        <v>1276</v>
      </c>
      <c r="K524" s="476" t="s">
        <v>8700</v>
      </c>
      <c r="L524" s="477">
        <v>46028</v>
      </c>
      <c r="M524" s="477" t="s">
        <v>1269</v>
      </c>
      <c r="N524" s="475" t="s">
        <v>114</v>
      </c>
      <c r="O524" s="476" t="s">
        <v>16404</v>
      </c>
      <c r="P524" s="478" t="s">
        <v>138</v>
      </c>
      <c r="Q524" s="258"/>
      <c r="R524" s="268" t="s">
        <v>117</v>
      </c>
      <c r="S524" s="265"/>
      <c r="T524" s="271">
        <v>0</v>
      </c>
      <c r="U524" s="269" t="s">
        <v>1256</v>
      </c>
      <c r="V524" s="270">
        <v>1</v>
      </c>
      <c r="W524" s="524" t="s">
        <v>118</v>
      </c>
      <c r="X524" s="279"/>
      <c r="Y524" s="279"/>
      <c r="Z524" s="525" t="s">
        <v>1257</v>
      </c>
      <c r="AA524" s="258" t="b">
        <f>COUNTIF($D$2:$D$3790,D524)&gt;1</f>
        <v>0</v>
      </c>
      <c r="AB524" s="258" t="s">
        <v>17164</v>
      </c>
      <c r="AC524" s="300"/>
      <c r="AD524" s="511" t="s">
        <v>1259</v>
      </c>
      <c r="AE524" s="353" t="s">
        <v>16405</v>
      </c>
      <c r="AF524" s="267" t="str">
        <f t="shared" ca="1" si="44"/>
        <v>52años5meses</v>
      </c>
      <c r="AG524" s="294" t="s">
        <v>16406</v>
      </c>
      <c r="AH524" s="258" t="s">
        <v>16407</v>
      </c>
    </row>
    <row r="525" spans="2:36" ht="17.100000000000001" customHeight="1">
      <c r="B525" s="258" t="str">
        <f t="shared" si="41"/>
        <v>P80246784</v>
      </c>
      <c r="C525" s="282">
        <v>1</v>
      </c>
      <c r="D525" s="486" t="s">
        <v>14708</v>
      </c>
      <c r="E525" s="472" t="s">
        <v>14709</v>
      </c>
      <c r="F525" s="473">
        <v>28355</v>
      </c>
      <c r="G525" s="472" t="s">
        <v>1251</v>
      </c>
      <c r="H525" s="475" t="s">
        <v>137</v>
      </c>
      <c r="I525" s="475" t="s">
        <v>1252</v>
      </c>
      <c r="J525" s="475" t="s">
        <v>1253</v>
      </c>
      <c r="K525" s="476" t="s">
        <v>8700</v>
      </c>
      <c r="L525" s="477">
        <v>46071</v>
      </c>
      <c r="M525" s="477" t="s">
        <v>1269</v>
      </c>
      <c r="N525" s="475" t="s">
        <v>114</v>
      </c>
      <c r="O525" s="476" t="s">
        <v>14710</v>
      </c>
      <c r="P525" s="478" t="s">
        <v>138</v>
      </c>
      <c r="Q525" s="258"/>
      <c r="R525" s="471" t="s">
        <v>1256</v>
      </c>
      <c r="S525" s="265"/>
      <c r="T525" s="265">
        <v>0</v>
      </c>
      <c r="U525" s="269" t="s">
        <v>1256</v>
      </c>
      <c r="V525" s="270">
        <v>1</v>
      </c>
      <c r="W525" s="271" t="s">
        <v>118</v>
      </c>
      <c r="X525" s="272"/>
      <c r="Y525" s="272"/>
      <c r="Z525" s="274" t="s">
        <v>1257</v>
      </c>
      <c r="AA525" s="273" t="b">
        <f>COUNTIF($D$2:$D$3790,D525)&gt;1</f>
        <v>0</v>
      </c>
      <c r="AB525" s="273" t="s">
        <v>14711</v>
      </c>
      <c r="AC525" s="297"/>
      <c r="AD525" s="511" t="s">
        <v>1259</v>
      </c>
      <c r="AE525" s="275" t="s">
        <v>14712</v>
      </c>
      <c r="AF525" s="267" t="str">
        <f t="shared" ca="1" si="44"/>
        <v>49años0meses</v>
      </c>
      <c r="AG525" s="294" t="s">
        <v>14713</v>
      </c>
      <c r="AH525" s="258" t="s">
        <v>14714</v>
      </c>
      <c r="AJ525" s="554" t="str">
        <f ca="1">IF($D525&lt;&gt;"",DATEDIF(L525,TODAY(),"y")&amp;"años"&amp;DATEDIF(L525,TODAY(),"ym")&amp;"meses"&amp;DATEDIF(L525,TODAY(),"md")&amp;"dias","")</f>
        <v>0años6meses3dias</v>
      </c>
    </row>
    <row r="526" spans="2:36" ht="17.100000000000001" customHeight="1">
      <c r="B526" s="258" t="str">
        <f t="shared" si="41"/>
        <v>P80247047</v>
      </c>
      <c r="C526" s="282">
        <v>1</v>
      </c>
      <c r="D526" s="500" t="s">
        <v>14146</v>
      </c>
      <c r="E526" s="472" t="s">
        <v>14147</v>
      </c>
      <c r="F526" s="473">
        <v>27140</v>
      </c>
      <c r="G526" s="474" t="s">
        <v>1996</v>
      </c>
      <c r="H526" s="475" t="s">
        <v>137</v>
      </c>
      <c r="I526" s="475" t="s">
        <v>1252</v>
      </c>
      <c r="J526" s="475" t="s">
        <v>1253</v>
      </c>
      <c r="K526" s="476" t="s">
        <v>8700</v>
      </c>
      <c r="L526" s="477">
        <v>46104</v>
      </c>
      <c r="M526" s="477" t="s">
        <v>1269</v>
      </c>
      <c r="N526" s="622" t="s">
        <v>174</v>
      </c>
      <c r="O526" s="476" t="s">
        <v>14148</v>
      </c>
      <c r="P526" s="478" t="s">
        <v>138</v>
      </c>
      <c r="Q526" s="258"/>
      <c r="R526" s="268" t="s">
        <v>117</v>
      </c>
      <c r="S526" s="265"/>
      <c r="T526" s="265">
        <v>0</v>
      </c>
      <c r="U526" s="332" t="s">
        <v>117</v>
      </c>
      <c r="V526" s="270">
        <v>1</v>
      </c>
      <c r="W526" s="271" t="s">
        <v>118</v>
      </c>
      <c r="X526" s="272"/>
      <c r="Y526" s="272"/>
      <c r="Z526" s="274" t="s">
        <v>1257</v>
      </c>
      <c r="AA526" s="258" t="b">
        <f>COUNTIF($D$2:$D$3790,D526)&gt;1</f>
        <v>0</v>
      </c>
      <c r="AB526" s="273" t="s">
        <v>14149</v>
      </c>
      <c r="AC526" s="297"/>
      <c r="AD526" s="511" t="s">
        <v>1271</v>
      </c>
      <c r="AE526" s="320" t="s">
        <v>14150</v>
      </c>
      <c r="AF526" s="267" t="str">
        <f t="shared" ca="1" si="44"/>
        <v>52años4meses</v>
      </c>
      <c r="AG526" s="276" t="s">
        <v>14151</v>
      </c>
      <c r="AH526" s="273" t="s">
        <v>18565</v>
      </c>
    </row>
    <row r="527" spans="2:36" ht="17.100000000000001" customHeight="1">
      <c r="B527" s="258" t="str">
        <f t="shared" si="41"/>
        <v>O80260989</v>
      </c>
      <c r="C527" s="282">
        <v>1</v>
      </c>
      <c r="D527" s="486" t="s">
        <v>15699</v>
      </c>
      <c r="E527" s="472" t="s">
        <v>15700</v>
      </c>
      <c r="F527" s="473">
        <v>27435</v>
      </c>
      <c r="G527" s="474" t="s">
        <v>1251</v>
      </c>
      <c r="H527" s="475" t="s">
        <v>113</v>
      </c>
      <c r="I527" s="475" t="s">
        <v>15642</v>
      </c>
      <c r="J527" s="475" t="s">
        <v>1253</v>
      </c>
      <c r="K527" s="476" t="s">
        <v>8566</v>
      </c>
      <c r="L527" s="477">
        <v>46043</v>
      </c>
      <c r="M527" s="477" t="s">
        <v>1269</v>
      </c>
      <c r="N527" s="622" t="s">
        <v>128</v>
      </c>
      <c r="O527" s="476" t="s">
        <v>15701</v>
      </c>
      <c r="P527" s="478" t="s">
        <v>138</v>
      </c>
      <c r="Q527" s="258"/>
      <c r="R527" s="542" t="s">
        <v>597</v>
      </c>
      <c r="S527" s="265"/>
      <c r="T527" s="271">
        <v>0</v>
      </c>
      <c r="U527" s="269" t="s">
        <v>1256</v>
      </c>
      <c r="V527" s="270">
        <v>1</v>
      </c>
      <c r="W527" s="524" t="s">
        <v>118</v>
      </c>
      <c r="X527" s="272"/>
      <c r="Y527" s="272"/>
      <c r="Z527" s="525" t="s">
        <v>1257</v>
      </c>
      <c r="AA527" s="258" t="b">
        <f>COUNTIF($D$2:$D$3790,D527)&gt;1</f>
        <v>0</v>
      </c>
      <c r="AB527" s="273" t="s">
        <v>15702</v>
      </c>
      <c r="AC527" s="297"/>
      <c r="AD527" s="511" t="s">
        <v>1271</v>
      </c>
      <c r="AE527" s="275" t="s">
        <v>15703</v>
      </c>
      <c r="AF527" s="267" t="str">
        <f t="shared" ca="1" si="44"/>
        <v>51años6meses</v>
      </c>
      <c r="AG527" s="276" t="s">
        <v>15704</v>
      </c>
      <c r="AH527" s="273" t="s">
        <v>15705</v>
      </c>
    </row>
    <row r="528" spans="2:36" ht="17.100000000000001" customHeight="1">
      <c r="B528" s="273" t="str">
        <f t="shared" si="41"/>
        <v>O80261086</v>
      </c>
      <c r="C528" s="282">
        <v>1</v>
      </c>
      <c r="D528" s="288" t="s">
        <v>17192</v>
      </c>
      <c r="E528" s="587" t="s">
        <v>17178</v>
      </c>
      <c r="F528" s="714">
        <v>28597</v>
      </c>
      <c r="G528" s="475" t="s">
        <v>1251</v>
      </c>
      <c r="H528" s="475" t="s">
        <v>113</v>
      </c>
      <c r="I528" s="475" t="s">
        <v>5699</v>
      </c>
      <c r="J528" s="476" t="s">
        <v>1253</v>
      </c>
      <c r="K528" s="590" t="s">
        <v>8566</v>
      </c>
      <c r="L528" s="477">
        <v>46048</v>
      </c>
      <c r="M528" s="478" t="s">
        <v>1269</v>
      </c>
      <c r="N528" s="476" t="s">
        <v>114</v>
      </c>
      <c r="O528" s="475" t="s">
        <v>17193</v>
      </c>
      <c r="P528" s="586" t="s">
        <v>138</v>
      </c>
      <c r="Q528" s="258"/>
      <c r="R528" s="268" t="s">
        <v>1256</v>
      </c>
      <c r="S528" s="265"/>
      <c r="T528" s="271">
        <v>0</v>
      </c>
      <c r="U528" s="269" t="s">
        <v>1256</v>
      </c>
      <c r="V528" s="270">
        <v>1</v>
      </c>
      <c r="W528" s="271" t="s">
        <v>118</v>
      </c>
      <c r="X528" s="272"/>
      <c r="Y528" s="272"/>
      <c r="Z528" s="342" t="s">
        <v>1257</v>
      </c>
      <c r="AA528" s="258" t="b">
        <v>0</v>
      </c>
      <c r="AB528" s="258" t="s">
        <v>17305</v>
      </c>
      <c r="AC528" s="297"/>
      <c r="AD528" s="511" t="s">
        <v>1259</v>
      </c>
      <c r="AE528" s="275" t="s">
        <v>17180</v>
      </c>
      <c r="AF528" s="267" t="str">
        <f t="shared" ca="1" si="44"/>
        <v>48años4meses</v>
      </c>
      <c r="AG528" s="276">
        <v>975525593</v>
      </c>
      <c r="AH528" s="273" t="s">
        <v>17179</v>
      </c>
      <c r="AJ528" s="258"/>
    </row>
    <row r="529" spans="2:36" ht="17.100000000000001" customHeight="1">
      <c r="B529" s="258" t="str">
        <f t="shared" si="41"/>
        <v>O80261423</v>
      </c>
      <c r="C529" s="282">
        <v>1</v>
      </c>
      <c r="D529" s="294" t="s">
        <v>17806</v>
      </c>
      <c r="E529" s="472" t="s">
        <v>17807</v>
      </c>
      <c r="F529" s="473">
        <v>28572</v>
      </c>
      <c r="G529" s="474" t="s">
        <v>1251</v>
      </c>
      <c r="H529" s="475" t="s">
        <v>125</v>
      </c>
      <c r="I529" s="475" t="s">
        <v>5699</v>
      </c>
      <c r="J529" s="475" t="s">
        <v>1253</v>
      </c>
      <c r="K529" s="476" t="s">
        <v>8566</v>
      </c>
      <c r="L529" s="477">
        <v>46078</v>
      </c>
      <c r="M529" s="477" t="s">
        <v>1269</v>
      </c>
      <c r="N529" s="475" t="s">
        <v>114</v>
      </c>
      <c r="O529" s="476" t="s">
        <v>17816</v>
      </c>
      <c r="P529" s="478" t="s">
        <v>138</v>
      </c>
      <c r="Q529" s="258"/>
      <c r="R529" s="268" t="s">
        <v>1256</v>
      </c>
      <c r="S529" s="265"/>
      <c r="T529" s="271">
        <v>0</v>
      </c>
      <c r="U529" s="269" t="s">
        <v>1256</v>
      </c>
      <c r="V529" s="270">
        <v>1</v>
      </c>
      <c r="W529" s="271" t="s">
        <v>118</v>
      </c>
      <c r="X529" s="272"/>
      <c r="Y529" s="272"/>
      <c r="Z529" s="342" t="s">
        <v>1257</v>
      </c>
      <c r="AA529" s="258" t="b">
        <v>0</v>
      </c>
      <c r="AB529" s="273" t="s">
        <v>17925</v>
      </c>
      <c r="AC529" s="297"/>
      <c r="AD529" s="511" t="s">
        <v>1259</v>
      </c>
      <c r="AE529" s="275"/>
      <c r="AF529" s="267" t="str">
        <f t="shared" ca="1" si="44"/>
        <v>48años4meses</v>
      </c>
      <c r="AG529" s="276" t="s">
        <v>17826</v>
      </c>
      <c r="AH529" s="273" t="s">
        <v>17827</v>
      </c>
    </row>
    <row r="530" spans="2:36" ht="17.100000000000001" customHeight="1">
      <c r="B530" s="258" t="str">
        <f t="shared" si="41"/>
        <v>P80262746</v>
      </c>
      <c r="C530" s="282">
        <v>1</v>
      </c>
      <c r="D530" s="294" t="s">
        <v>17456</v>
      </c>
      <c r="E530" s="472" t="s">
        <v>17457</v>
      </c>
      <c r="F530" s="473">
        <v>28053</v>
      </c>
      <c r="G530" s="474" t="s">
        <v>1291</v>
      </c>
      <c r="H530" s="475" t="s">
        <v>137</v>
      </c>
      <c r="I530" s="475" t="s">
        <v>12610</v>
      </c>
      <c r="J530" s="475" t="s">
        <v>1253</v>
      </c>
      <c r="K530" s="476" t="s">
        <v>8566</v>
      </c>
      <c r="L530" s="477">
        <v>46069</v>
      </c>
      <c r="M530" s="477" t="s">
        <v>1269</v>
      </c>
      <c r="N530" s="622" t="s">
        <v>128</v>
      </c>
      <c r="O530" s="476" t="s">
        <v>17461</v>
      </c>
      <c r="P530" s="478" t="s">
        <v>138</v>
      </c>
      <c r="Q530" s="258"/>
      <c r="R530" s="268" t="s">
        <v>117</v>
      </c>
      <c r="S530" s="265"/>
      <c r="T530" s="271">
        <v>0</v>
      </c>
      <c r="U530" s="269" t="s">
        <v>1256</v>
      </c>
      <c r="V530" s="270">
        <v>1</v>
      </c>
      <c r="W530" s="271" t="s">
        <v>118</v>
      </c>
      <c r="X530" s="272"/>
      <c r="Y530" s="272"/>
      <c r="Z530" s="342" t="s">
        <v>1257</v>
      </c>
      <c r="AA530" s="258" t="b">
        <v>0</v>
      </c>
      <c r="AB530" s="273" t="s">
        <v>17873</v>
      </c>
      <c r="AC530" s="297"/>
      <c r="AD530" s="511" t="s">
        <v>1259</v>
      </c>
      <c r="AE530" s="275" t="s">
        <v>17476</v>
      </c>
      <c r="AF530" s="267" t="str">
        <f t="shared" ca="1" si="44"/>
        <v>49años10meses</v>
      </c>
      <c r="AG530" s="276" t="s">
        <v>17470</v>
      </c>
      <c r="AH530" s="273" t="s">
        <v>17471</v>
      </c>
    </row>
    <row r="531" spans="2:36" ht="16.5" customHeight="1">
      <c r="B531" s="258" t="str">
        <f t="shared" si="41"/>
        <v>O80304903</v>
      </c>
      <c r="C531" s="282">
        <v>1</v>
      </c>
      <c r="D531" s="486" t="s">
        <v>14947</v>
      </c>
      <c r="E531" s="258" t="s">
        <v>14948</v>
      </c>
      <c r="F531" s="259">
        <v>28476</v>
      </c>
      <c r="G531" s="283" t="s">
        <v>1996</v>
      </c>
      <c r="H531" s="261" t="s">
        <v>125</v>
      </c>
      <c r="I531" s="261" t="s">
        <v>5933</v>
      </c>
      <c r="J531" s="261" t="s">
        <v>1253</v>
      </c>
      <c r="K531" s="282" t="s">
        <v>8700</v>
      </c>
      <c r="L531" s="264">
        <v>45950</v>
      </c>
      <c r="M531" s="264">
        <v>46175</v>
      </c>
      <c r="N531" s="261" t="s">
        <v>114</v>
      </c>
      <c r="O531" s="282" t="s">
        <v>14949</v>
      </c>
      <c r="P531" s="266" t="s">
        <v>138</v>
      </c>
      <c r="Q531" s="258"/>
      <c r="R531" s="471" t="s">
        <v>117</v>
      </c>
      <c r="S531" s="265"/>
      <c r="T531" s="506">
        <v>0</v>
      </c>
      <c r="U531" s="269" t="s">
        <v>1256</v>
      </c>
      <c r="V531" s="270">
        <v>1</v>
      </c>
      <c r="W531" s="271" t="s">
        <v>118</v>
      </c>
      <c r="X531" s="272"/>
      <c r="Y531" s="272"/>
      <c r="Z531" s="342" t="s">
        <v>1257</v>
      </c>
      <c r="AA531" s="273" t="b">
        <f>COUNTIF($D$2:$D$3790,D531)&gt;1</f>
        <v>0</v>
      </c>
      <c r="AB531" s="273" t="s">
        <v>14950</v>
      </c>
      <c r="AC531" s="297"/>
      <c r="AD531" s="664" t="s">
        <v>1259</v>
      </c>
      <c r="AE531" s="505" t="s">
        <v>14951</v>
      </c>
      <c r="AF531" s="267" t="str">
        <f t="shared" ca="1" si="44"/>
        <v>48años8meses</v>
      </c>
      <c r="AG531" s="294" t="s">
        <v>14952</v>
      </c>
      <c r="AH531" s="258" t="s">
        <v>14953</v>
      </c>
    </row>
    <row r="532" spans="2:36" ht="17.100000000000001" customHeight="1">
      <c r="B532" s="258" t="str">
        <f t="shared" si="41"/>
        <v>O80305834</v>
      </c>
      <c r="C532" s="282">
        <v>1</v>
      </c>
      <c r="D532" s="294" t="s">
        <v>18511</v>
      </c>
      <c r="E532" s="472" t="s">
        <v>18512</v>
      </c>
      <c r="F532" s="473">
        <v>28561</v>
      </c>
      <c r="G532" s="474" t="s">
        <v>1251</v>
      </c>
      <c r="H532" s="475" t="s">
        <v>113</v>
      </c>
      <c r="I532" s="475" t="s">
        <v>1339</v>
      </c>
      <c r="J532" s="475" t="s">
        <v>1276</v>
      </c>
      <c r="K532" s="476" t="s">
        <v>12562</v>
      </c>
      <c r="L532" s="473">
        <v>46183</v>
      </c>
      <c r="M532" s="477">
        <v>46219</v>
      </c>
      <c r="N532" s="622" t="s">
        <v>122</v>
      </c>
      <c r="O532" s="282"/>
      <c r="P532" s="266"/>
      <c r="Q532" s="258"/>
      <c r="R532" s="268" t="s">
        <v>157</v>
      </c>
      <c r="S532" s="265"/>
      <c r="T532" s="271">
        <v>0</v>
      </c>
      <c r="U532" s="269" t="s">
        <v>1256</v>
      </c>
      <c r="V532" s="270">
        <v>1</v>
      </c>
      <c r="W532" s="271" t="s">
        <v>118</v>
      </c>
      <c r="X532" s="272"/>
      <c r="Y532" s="272"/>
      <c r="Z532" s="342" t="s">
        <v>1257</v>
      </c>
      <c r="AA532" s="258" t="b">
        <v>0</v>
      </c>
      <c r="AB532" s="273" t="s">
        <v>18894</v>
      </c>
      <c r="AC532" s="297"/>
      <c r="AD532" s="400" t="s">
        <v>1271</v>
      </c>
      <c r="AE532" s="275" t="s">
        <v>18552</v>
      </c>
      <c r="AF532" s="267" t="str">
        <f t="shared" ca="1" si="44"/>
        <v>48años5meses</v>
      </c>
      <c r="AG532" s="276" t="s">
        <v>18539</v>
      </c>
      <c r="AH532" s="273" t="s">
        <v>18540</v>
      </c>
    </row>
    <row r="533" spans="2:36" ht="17.100000000000001" customHeight="1">
      <c r="B533" s="258" t="str">
        <f t="shared" si="41"/>
        <v>P80307961</v>
      </c>
      <c r="C533" s="282">
        <v>1</v>
      </c>
      <c r="D533" s="294" t="s">
        <v>17683</v>
      </c>
      <c r="E533" s="472" t="s">
        <v>17684</v>
      </c>
      <c r="F533" s="473">
        <v>28457</v>
      </c>
      <c r="G533" s="474" t="s">
        <v>1251</v>
      </c>
      <c r="H533" s="475" t="s">
        <v>137</v>
      </c>
      <c r="I533" s="475" t="s">
        <v>1252</v>
      </c>
      <c r="J533" s="475" t="s">
        <v>1276</v>
      </c>
      <c r="K533" s="476" t="s">
        <v>12562</v>
      </c>
      <c r="L533" s="473">
        <v>46183</v>
      </c>
      <c r="M533" s="477">
        <v>46219</v>
      </c>
      <c r="N533" s="475" t="s">
        <v>122</v>
      </c>
      <c r="O533" s="282"/>
      <c r="P533" s="266"/>
      <c r="Q533" s="258"/>
      <c r="R533" s="268" t="s">
        <v>157</v>
      </c>
      <c r="S533" s="265"/>
      <c r="T533" s="271">
        <v>0</v>
      </c>
      <c r="U533" s="269" t="s">
        <v>1256</v>
      </c>
      <c r="V533" s="270">
        <v>1</v>
      </c>
      <c r="W533" s="271" t="s">
        <v>118</v>
      </c>
      <c r="X533" s="272"/>
      <c r="Y533" s="272"/>
      <c r="Z533" s="342" t="s">
        <v>1257</v>
      </c>
      <c r="AA533" s="258" t="b">
        <v>0</v>
      </c>
      <c r="AB533" s="273" t="s">
        <v>17905</v>
      </c>
      <c r="AC533" s="297"/>
      <c r="AD533" s="400" t="s">
        <v>1259</v>
      </c>
      <c r="AE533" s="275" t="s">
        <v>17713</v>
      </c>
      <c r="AF533" s="267" t="str">
        <f t="shared" ca="1" si="44"/>
        <v>48años8meses</v>
      </c>
      <c r="AG533" s="276" t="s">
        <v>17701</v>
      </c>
      <c r="AH533" s="273" t="s">
        <v>17702</v>
      </c>
    </row>
    <row r="534" spans="2:36" ht="17.100000000000001" customHeight="1">
      <c r="B534" s="258" t="str">
        <f t="shared" si="41"/>
        <v>O80310093</v>
      </c>
      <c r="C534" s="282">
        <v>1</v>
      </c>
      <c r="D534" s="486" t="s">
        <v>13950</v>
      </c>
      <c r="E534" s="472" t="s">
        <v>13951</v>
      </c>
      <c r="F534" s="473">
        <v>29111</v>
      </c>
      <c r="G534" s="481" t="s">
        <v>1251</v>
      </c>
      <c r="H534" s="475" t="s">
        <v>113</v>
      </c>
      <c r="I534" s="475" t="s">
        <v>5699</v>
      </c>
      <c r="J534" s="475" t="s">
        <v>1276</v>
      </c>
      <c r="K534" s="479" t="s">
        <v>8700</v>
      </c>
      <c r="L534" s="477">
        <v>45884</v>
      </c>
      <c r="M534" s="488" t="s">
        <v>1269</v>
      </c>
      <c r="N534" s="595" t="s">
        <v>114</v>
      </c>
      <c r="O534" s="475" t="s">
        <v>13952</v>
      </c>
      <c r="P534" s="478" t="s">
        <v>138</v>
      </c>
      <c r="Q534" s="273"/>
      <c r="R534" s="521" t="s">
        <v>1256</v>
      </c>
      <c r="S534" s="265"/>
      <c r="T534" s="506">
        <v>0</v>
      </c>
      <c r="U534" s="269" t="s">
        <v>1256</v>
      </c>
      <c r="V534" s="270">
        <v>1</v>
      </c>
      <c r="W534" s="271" t="s">
        <v>118</v>
      </c>
      <c r="X534" s="273"/>
      <c r="Y534" s="273"/>
      <c r="Z534" s="274" t="s">
        <v>1257</v>
      </c>
      <c r="AA534" s="258" t="b">
        <f>COUNTIF($D$2:$D$3790,D534)&gt;1</f>
        <v>0</v>
      </c>
      <c r="AB534" s="273" t="s">
        <v>13953</v>
      </c>
      <c r="AC534" s="297"/>
      <c r="AD534" s="400" t="s">
        <v>1259</v>
      </c>
      <c r="AE534" s="275" t="s">
        <v>13954</v>
      </c>
      <c r="AF534" s="267" t="str">
        <f t="shared" ca="1" si="44"/>
        <v>46años11meses</v>
      </c>
      <c r="AG534" s="276">
        <v>939384842</v>
      </c>
      <c r="AH534" s="273" t="s">
        <v>13955</v>
      </c>
      <c r="AJ534" s="554" t="str">
        <f ca="1">IF($D534&lt;&gt;"",DATEDIF(L534,TODAY(),"y")&amp;"años"&amp;DATEDIF(L534,TODAY(),"ym")&amp;"meses"&amp;DATEDIF(L534,TODAY(),"md")&amp;"dias","")</f>
        <v>1años0meses6dias</v>
      </c>
    </row>
    <row r="535" spans="2:36" ht="17.100000000000001" customHeight="1">
      <c r="B535" s="258" t="str">
        <f t="shared" si="41"/>
        <v>O80311088</v>
      </c>
      <c r="C535" s="282">
        <v>1</v>
      </c>
      <c r="D535" s="486" t="s">
        <v>16080</v>
      </c>
      <c r="E535" s="472" t="s">
        <v>16081</v>
      </c>
      <c r="F535" s="473">
        <v>28708</v>
      </c>
      <c r="G535" s="474" t="s">
        <v>1251</v>
      </c>
      <c r="H535" s="475" t="s">
        <v>113</v>
      </c>
      <c r="I535" s="475" t="s">
        <v>1339</v>
      </c>
      <c r="J535" s="475" t="s">
        <v>1253</v>
      </c>
      <c r="K535" s="476" t="s">
        <v>12562</v>
      </c>
      <c r="L535" s="477">
        <v>46189</v>
      </c>
      <c r="M535" s="477">
        <v>46219</v>
      </c>
      <c r="N535" s="622" t="s">
        <v>169</v>
      </c>
      <c r="O535" s="476" t="s">
        <v>16082</v>
      </c>
      <c r="P535" s="478" t="s">
        <v>138</v>
      </c>
      <c r="Q535" s="258"/>
      <c r="R535" s="471" t="s">
        <v>597</v>
      </c>
      <c r="S535" s="265"/>
      <c r="T535" s="271">
        <v>0</v>
      </c>
      <c r="U535" s="269" t="s">
        <v>1256</v>
      </c>
      <c r="V535" s="270">
        <v>1</v>
      </c>
      <c r="W535" s="524" t="s">
        <v>118</v>
      </c>
      <c r="X535" s="272"/>
      <c r="Y535" s="272"/>
      <c r="Z535" s="525" t="s">
        <v>1257</v>
      </c>
      <c r="AA535" s="258" t="b">
        <f>COUNTIF($D$2:$D$3790,D535)&gt;1</f>
        <v>0</v>
      </c>
      <c r="AB535" s="273" t="s">
        <v>16083</v>
      </c>
      <c r="AC535" s="297"/>
      <c r="AD535" s="400" t="s">
        <v>1259</v>
      </c>
      <c r="AE535" s="275" t="s">
        <v>16084</v>
      </c>
      <c r="AF535" s="267" t="str">
        <f t="shared" ca="1" si="44"/>
        <v>48años0meses</v>
      </c>
      <c r="AG535" s="276" t="s">
        <v>16085</v>
      </c>
      <c r="AH535" s="273" t="s">
        <v>16086</v>
      </c>
    </row>
    <row r="536" spans="2:36" ht="17.100000000000001" customHeight="1">
      <c r="B536" s="258" t="str">
        <f t="shared" si="41"/>
        <v>O80360255</v>
      </c>
      <c r="C536" s="282">
        <v>1</v>
      </c>
      <c r="D536" s="486" t="s">
        <v>3763</v>
      </c>
      <c r="E536" s="258" t="s">
        <v>3764</v>
      </c>
      <c r="F536" s="259">
        <v>25976</v>
      </c>
      <c r="G536" s="260" t="s">
        <v>1251</v>
      </c>
      <c r="H536" s="261" t="s">
        <v>113</v>
      </c>
      <c r="I536" s="263" t="s">
        <v>1339</v>
      </c>
      <c r="J536" s="261" t="s">
        <v>1276</v>
      </c>
      <c r="K536" s="263" t="s">
        <v>8700</v>
      </c>
      <c r="L536" s="264">
        <v>46147</v>
      </c>
      <c r="M536" s="264">
        <v>46230</v>
      </c>
      <c r="N536" s="591" t="s">
        <v>122</v>
      </c>
      <c r="O536" s="282"/>
      <c r="P536" s="266"/>
      <c r="Q536" s="267"/>
      <c r="R536" s="521" t="s">
        <v>1256</v>
      </c>
      <c r="S536" s="265"/>
      <c r="T536" s="265">
        <v>0</v>
      </c>
      <c r="U536" s="269" t="s">
        <v>1256</v>
      </c>
      <c r="V536" s="270">
        <v>1</v>
      </c>
      <c r="W536" s="271" t="s">
        <v>118</v>
      </c>
      <c r="X536" s="272"/>
      <c r="Y536" s="273"/>
      <c r="Z536" s="274" t="s">
        <v>1257</v>
      </c>
      <c r="AA536" s="258" t="b">
        <f>COUNTIF($D$2:$D$3790,D536)&gt;1</f>
        <v>0</v>
      </c>
      <c r="AB536" s="258" t="s">
        <v>3765</v>
      </c>
      <c r="AC536" s="297" t="s">
        <v>3671</v>
      </c>
      <c r="AD536" s="511" t="s">
        <v>1259</v>
      </c>
      <c r="AE536" s="275" t="s">
        <v>19061</v>
      </c>
      <c r="AF536" s="267" t="str">
        <f t="shared" ca="1" si="44"/>
        <v>55años6meses</v>
      </c>
      <c r="AG536" s="276" t="s">
        <v>19060</v>
      </c>
      <c r="AH536" s="273" t="s">
        <v>3766</v>
      </c>
    </row>
    <row r="537" spans="2:36" ht="17.100000000000001" customHeight="1">
      <c r="B537" s="258" t="str">
        <f t="shared" si="41"/>
        <v>O80439628</v>
      </c>
      <c r="C537" s="282">
        <v>1</v>
      </c>
      <c r="D537" s="294" t="s">
        <v>18736</v>
      </c>
      <c r="E537" s="258" t="s">
        <v>18737</v>
      </c>
      <c r="F537" s="259">
        <v>29047</v>
      </c>
      <c r="G537" s="283" t="s">
        <v>1251</v>
      </c>
      <c r="H537" s="261" t="s">
        <v>113</v>
      </c>
      <c r="I537" s="261" t="s">
        <v>1967</v>
      </c>
      <c r="J537" s="261" t="s">
        <v>1276</v>
      </c>
      <c r="K537" s="282" t="s">
        <v>8700</v>
      </c>
      <c r="L537" s="264">
        <v>46146</v>
      </c>
      <c r="M537" s="264">
        <v>46193</v>
      </c>
      <c r="N537" s="551" t="s">
        <v>114</v>
      </c>
      <c r="O537" s="282" t="s">
        <v>18738</v>
      </c>
      <c r="P537" s="266" t="s">
        <v>138</v>
      </c>
      <c r="Q537" s="258"/>
      <c r="R537" s="268" t="s">
        <v>157</v>
      </c>
      <c r="S537" s="265"/>
      <c r="T537" s="271">
        <v>0</v>
      </c>
      <c r="U537" s="269" t="s">
        <v>1256</v>
      </c>
      <c r="V537" s="270">
        <v>1</v>
      </c>
      <c r="W537" s="271" t="s">
        <v>118</v>
      </c>
      <c r="X537" s="272"/>
      <c r="Y537" s="272"/>
      <c r="Z537" s="342" t="s">
        <v>1257</v>
      </c>
      <c r="AA537" s="258" t="b">
        <v>0</v>
      </c>
      <c r="AB537" s="273" t="s">
        <v>18931</v>
      </c>
      <c r="AC537" s="297"/>
      <c r="AD537" s="511"/>
      <c r="AE537" s="275"/>
      <c r="AF537" s="267" t="str">
        <f t="shared" ca="1" si="44"/>
        <v>47años1meses</v>
      </c>
      <c r="AG537" s="276" t="s">
        <v>18739</v>
      </c>
      <c r="AH537" s="273" t="s">
        <v>18743</v>
      </c>
    </row>
    <row r="538" spans="2:36" ht="17.100000000000001" customHeight="1">
      <c r="B538" s="258" t="str">
        <f t="shared" si="41"/>
        <v>P80522270</v>
      </c>
      <c r="C538" s="282">
        <v>1</v>
      </c>
      <c r="D538" s="500" t="s">
        <v>14183</v>
      </c>
      <c r="E538" s="472" t="s">
        <v>14184</v>
      </c>
      <c r="F538" s="473">
        <v>28032</v>
      </c>
      <c r="G538" s="474" t="s">
        <v>1251</v>
      </c>
      <c r="H538" s="475" t="s">
        <v>137</v>
      </c>
      <c r="I538" s="475" t="s">
        <v>1252</v>
      </c>
      <c r="J538" s="475" t="s">
        <v>1253</v>
      </c>
      <c r="K538" s="476" t="s">
        <v>8700</v>
      </c>
      <c r="L538" s="477">
        <v>45918</v>
      </c>
      <c r="M538" s="477" t="s">
        <v>1269</v>
      </c>
      <c r="N538" s="622" t="s">
        <v>169</v>
      </c>
      <c r="O538" s="476" t="s">
        <v>14185</v>
      </c>
      <c r="P538" s="478" t="s">
        <v>138</v>
      </c>
      <c r="Q538" s="258"/>
      <c r="R538" s="471" t="s">
        <v>117</v>
      </c>
      <c r="S538" s="265"/>
      <c r="T538" s="506">
        <v>0</v>
      </c>
      <c r="U538" s="269" t="s">
        <v>1256</v>
      </c>
      <c r="V538" s="270">
        <v>1</v>
      </c>
      <c r="W538" s="271" t="s">
        <v>118</v>
      </c>
      <c r="X538" s="272"/>
      <c r="Y538" s="272"/>
      <c r="Z538" s="274" t="s">
        <v>1257</v>
      </c>
      <c r="AA538" s="258" t="b">
        <f>COUNTIF($D$2:$D$3790,D538)&gt;1</f>
        <v>0</v>
      </c>
      <c r="AB538" s="273" t="s">
        <v>14186</v>
      </c>
      <c r="AC538" s="297"/>
      <c r="AD538" s="511" t="s">
        <v>1259</v>
      </c>
      <c r="AE538" s="275"/>
      <c r="AF538" s="267" t="str">
        <f t="shared" ca="1" si="44"/>
        <v>49años10meses</v>
      </c>
      <c r="AG538" s="276">
        <v>900826811</v>
      </c>
      <c r="AH538" s="273" t="s">
        <v>14187</v>
      </c>
    </row>
    <row r="539" spans="2:36" ht="17.100000000000001" customHeight="1">
      <c r="B539" s="273" t="str">
        <f t="shared" ref="B539:B588" si="45">MID(H539,1,1)&amp;D539</f>
        <v>O80640182</v>
      </c>
      <c r="C539" s="282">
        <v>1</v>
      </c>
      <c r="D539" s="294" t="s">
        <v>16745</v>
      </c>
      <c r="E539" s="472" t="s">
        <v>16746</v>
      </c>
      <c r="F539" s="473">
        <v>28976</v>
      </c>
      <c r="G539" s="474" t="s">
        <v>1251</v>
      </c>
      <c r="H539" s="475" t="s">
        <v>125</v>
      </c>
      <c r="I539" s="475" t="s">
        <v>5699</v>
      </c>
      <c r="J539" s="475" t="s">
        <v>1253</v>
      </c>
      <c r="K539" s="476" t="s">
        <v>12562</v>
      </c>
      <c r="L539" s="473">
        <v>46183</v>
      </c>
      <c r="M539" s="477">
        <v>46219</v>
      </c>
      <c r="N539" s="622" t="s">
        <v>114</v>
      </c>
      <c r="O539" s="476" t="s">
        <v>16747</v>
      </c>
      <c r="P539" s="478" t="s">
        <v>138</v>
      </c>
      <c r="Q539" s="258"/>
      <c r="R539" s="471" t="s">
        <v>597</v>
      </c>
      <c r="S539" s="265"/>
      <c r="T539" s="271">
        <v>0</v>
      </c>
      <c r="U539" s="269" t="s">
        <v>1256</v>
      </c>
      <c r="V539" s="270">
        <v>1</v>
      </c>
      <c r="W539" s="271" t="s">
        <v>118</v>
      </c>
      <c r="X539" s="272"/>
      <c r="Y539" s="272"/>
      <c r="Z539" s="342" t="s">
        <v>1257</v>
      </c>
      <c r="AA539" s="258" t="b">
        <v>0</v>
      </c>
      <c r="AB539" s="273" t="s">
        <v>16748</v>
      </c>
      <c r="AC539" s="297"/>
      <c r="AD539" s="511" t="s">
        <v>1259</v>
      </c>
      <c r="AE539" s="275" t="s">
        <v>16749</v>
      </c>
      <c r="AF539" s="267" t="str">
        <f t="shared" ca="1" si="44"/>
        <v>47años3meses</v>
      </c>
      <c r="AG539" s="276" t="s">
        <v>16750</v>
      </c>
      <c r="AH539" s="273" t="s">
        <v>16751</v>
      </c>
      <c r="AJ539" s="258"/>
    </row>
    <row r="540" spans="2:36" ht="17.100000000000001" customHeight="1">
      <c r="B540" s="258" t="str">
        <f t="shared" si="45"/>
        <v>O80644098</v>
      </c>
      <c r="C540" s="282">
        <v>1</v>
      </c>
      <c r="D540" s="486" t="s">
        <v>16141</v>
      </c>
      <c r="E540" s="472" t="s">
        <v>16142</v>
      </c>
      <c r="F540" s="473">
        <v>28847</v>
      </c>
      <c r="G540" s="474" t="s">
        <v>1251</v>
      </c>
      <c r="H540" s="475" t="s">
        <v>125</v>
      </c>
      <c r="I540" s="475" t="s">
        <v>5933</v>
      </c>
      <c r="J540" s="475" t="s">
        <v>1276</v>
      </c>
      <c r="K540" s="476" t="s">
        <v>12562</v>
      </c>
      <c r="L540" s="473">
        <v>46183</v>
      </c>
      <c r="M540" s="477">
        <v>46219</v>
      </c>
      <c r="N540" s="622" t="s">
        <v>174</v>
      </c>
      <c r="O540" s="476" t="s">
        <v>16143</v>
      </c>
      <c r="P540" s="478" t="s">
        <v>138</v>
      </c>
      <c r="Q540" s="258"/>
      <c r="R540" s="268" t="s">
        <v>597</v>
      </c>
      <c r="S540" s="265"/>
      <c r="T540" s="271">
        <v>0</v>
      </c>
      <c r="U540" s="269" t="s">
        <v>1256</v>
      </c>
      <c r="V540" s="270">
        <v>1</v>
      </c>
      <c r="W540" s="524" t="s">
        <v>118</v>
      </c>
      <c r="X540" s="272"/>
      <c r="Y540" s="272"/>
      <c r="Z540" s="525" t="s">
        <v>1257</v>
      </c>
      <c r="AA540" s="258" t="b">
        <f>COUNTIF($D$2:$D$3790,D540)&gt;1</f>
        <v>0</v>
      </c>
      <c r="AB540" s="273" t="s">
        <v>16144</v>
      </c>
      <c r="AC540" s="297"/>
      <c r="AD540" s="400" t="s">
        <v>1271</v>
      </c>
      <c r="AE540" s="275" t="s">
        <v>16145</v>
      </c>
      <c r="AF540" s="267" t="str">
        <f t="shared" ca="1" si="44"/>
        <v>47años7meses</v>
      </c>
      <c r="AG540" s="276" t="s">
        <v>16146</v>
      </c>
      <c r="AH540" s="273" t="s">
        <v>16147</v>
      </c>
    </row>
    <row r="541" spans="2:36" ht="17.100000000000001" customHeight="1">
      <c r="B541" s="258" t="str">
        <f t="shared" si="45"/>
        <v>O80672901</v>
      </c>
      <c r="C541" s="282">
        <v>1</v>
      </c>
      <c r="D541" s="288" t="s">
        <v>17339</v>
      </c>
      <c r="E541" s="611" t="s">
        <v>17340</v>
      </c>
      <c r="F541" s="612">
        <v>29513</v>
      </c>
      <c r="G541" s="261" t="s">
        <v>1251</v>
      </c>
      <c r="H541" s="261" t="s">
        <v>113</v>
      </c>
      <c r="I541" s="261" t="s">
        <v>14678</v>
      </c>
      <c r="J541" s="282" t="s">
        <v>1276</v>
      </c>
      <c r="K541" s="295" t="s">
        <v>8700</v>
      </c>
      <c r="L541" s="264">
        <v>46056</v>
      </c>
      <c r="M541" s="489">
        <v>46179</v>
      </c>
      <c r="N541" s="711" t="s">
        <v>174</v>
      </c>
      <c r="O541" s="261" t="s">
        <v>17341</v>
      </c>
      <c r="P541" s="288" t="s">
        <v>138</v>
      </c>
      <c r="Q541" s="258"/>
      <c r="R541" s="471" t="s">
        <v>1256</v>
      </c>
      <c r="S541" s="265"/>
      <c r="T541" s="271">
        <v>0</v>
      </c>
      <c r="U541" s="269" t="s">
        <v>1256</v>
      </c>
      <c r="V541" s="270">
        <v>1</v>
      </c>
      <c r="W541" s="271" t="s">
        <v>118</v>
      </c>
      <c r="X541" s="272"/>
      <c r="Y541" s="272"/>
      <c r="Z541" s="342" t="s">
        <v>1257</v>
      </c>
      <c r="AA541" s="258" t="b">
        <v>0</v>
      </c>
      <c r="AB541" s="273" t="s">
        <v>17446</v>
      </c>
      <c r="AC541" s="297"/>
      <c r="AD541" s="511" t="s">
        <v>1259</v>
      </c>
      <c r="AE541" s="275" t="s">
        <v>17344</v>
      </c>
      <c r="AF541" s="267" t="str">
        <f t="shared" ca="1" si="44"/>
        <v>45años10meses</v>
      </c>
      <c r="AG541" s="276" t="s">
        <v>17342</v>
      </c>
      <c r="AH541" s="273" t="s">
        <v>17343</v>
      </c>
    </row>
    <row r="542" spans="2:36" ht="17.100000000000001" customHeight="1">
      <c r="B542" s="273" t="str">
        <f t="shared" si="45"/>
        <v>P80672934</v>
      </c>
      <c r="C542" s="282">
        <v>1</v>
      </c>
      <c r="D542" s="500" t="s">
        <v>14940</v>
      </c>
      <c r="E542" s="472" t="s">
        <v>14941</v>
      </c>
      <c r="F542" s="473">
        <v>28899</v>
      </c>
      <c r="G542" s="474" t="s">
        <v>1996</v>
      </c>
      <c r="H542" s="475" t="s">
        <v>137</v>
      </c>
      <c r="I542" s="475" t="s">
        <v>1252</v>
      </c>
      <c r="J542" s="475" t="s">
        <v>1253</v>
      </c>
      <c r="K542" s="476" t="s">
        <v>8700</v>
      </c>
      <c r="L542" s="477">
        <v>46132</v>
      </c>
      <c r="M542" s="477" t="s">
        <v>1269</v>
      </c>
      <c r="N542" s="622" t="s">
        <v>174</v>
      </c>
      <c r="O542" s="476" t="s">
        <v>14942</v>
      </c>
      <c r="P542" s="478" t="s">
        <v>138</v>
      </c>
      <c r="Q542" s="258"/>
      <c r="R542" s="268" t="s">
        <v>157</v>
      </c>
      <c r="S542" s="265"/>
      <c r="T542" s="506">
        <v>0</v>
      </c>
      <c r="U542" s="269" t="s">
        <v>1256</v>
      </c>
      <c r="V542" s="270">
        <v>1</v>
      </c>
      <c r="W542" s="271" t="s">
        <v>118</v>
      </c>
      <c r="X542" s="272"/>
      <c r="Y542" s="272"/>
      <c r="Z542" s="274" t="s">
        <v>1257</v>
      </c>
      <c r="AA542" s="258" t="b">
        <f>COUNTIF($D$2:$D$3790,D542)&gt;1</f>
        <v>0</v>
      </c>
      <c r="AB542" s="273" t="s">
        <v>14943</v>
      </c>
      <c r="AC542" s="297"/>
      <c r="AD542" s="511" t="s">
        <v>1259</v>
      </c>
      <c r="AE542" s="275" t="s">
        <v>14944</v>
      </c>
      <c r="AF542" s="267" t="str">
        <f t="shared" ca="1" si="44"/>
        <v>47años6meses</v>
      </c>
      <c r="AG542" s="276" t="s">
        <v>14945</v>
      </c>
      <c r="AH542" s="497" t="s">
        <v>14946</v>
      </c>
    </row>
    <row r="543" spans="2:36" ht="17.100000000000001" customHeight="1">
      <c r="B543" s="273" t="str">
        <f t="shared" si="45"/>
        <v>P80673498</v>
      </c>
      <c r="C543" s="282">
        <v>1</v>
      </c>
      <c r="D543" s="294" t="s">
        <v>17654</v>
      </c>
      <c r="E543" s="472" t="s">
        <v>17655</v>
      </c>
      <c r="F543" s="473">
        <v>29051</v>
      </c>
      <c r="G543" s="474" t="s">
        <v>1251</v>
      </c>
      <c r="H543" s="475" t="s">
        <v>137</v>
      </c>
      <c r="I543" s="475" t="s">
        <v>1252</v>
      </c>
      <c r="J543" s="475" t="s">
        <v>1253</v>
      </c>
      <c r="K543" s="476" t="s">
        <v>8700</v>
      </c>
      <c r="L543" s="477">
        <v>46071</v>
      </c>
      <c r="M543" s="477" t="s">
        <v>1269</v>
      </c>
      <c r="N543" s="622" t="s">
        <v>114</v>
      </c>
      <c r="O543" s="476" t="s">
        <v>17656</v>
      </c>
      <c r="P543" s="478" t="s">
        <v>138</v>
      </c>
      <c r="Q543" s="258"/>
      <c r="R543" s="471" t="s">
        <v>1256</v>
      </c>
      <c r="S543" s="265"/>
      <c r="T543" s="271">
        <v>0</v>
      </c>
      <c r="U543" s="269" t="s">
        <v>1256</v>
      </c>
      <c r="V543" s="270">
        <v>1</v>
      </c>
      <c r="W543" s="271" t="s">
        <v>118</v>
      </c>
      <c r="X543" s="272"/>
      <c r="Y543" s="272"/>
      <c r="Z543" s="342" t="s">
        <v>1257</v>
      </c>
      <c r="AA543" s="258" t="b">
        <v>0</v>
      </c>
      <c r="AB543" s="273" t="s">
        <v>17902</v>
      </c>
      <c r="AC543" s="297"/>
      <c r="AD543" s="400" t="s">
        <v>1271</v>
      </c>
      <c r="AE543" s="304" t="s">
        <v>17659</v>
      </c>
      <c r="AF543" s="267" t="str">
        <f t="shared" ca="1" si="44"/>
        <v>47años1meses</v>
      </c>
      <c r="AG543" s="276" t="s">
        <v>17657</v>
      </c>
      <c r="AH543" s="273" t="s">
        <v>17658</v>
      </c>
    </row>
    <row r="544" spans="2:36" ht="17.100000000000001" customHeight="1">
      <c r="B544" s="258" t="str">
        <f t="shared" si="45"/>
        <v>P80673652</v>
      </c>
      <c r="C544" s="282">
        <v>1</v>
      </c>
      <c r="D544" s="500" t="s">
        <v>14555</v>
      </c>
      <c r="E544" s="472" t="s">
        <v>14556</v>
      </c>
      <c r="F544" s="473">
        <v>29851</v>
      </c>
      <c r="G544" s="472" t="s">
        <v>1996</v>
      </c>
      <c r="H544" s="475" t="s">
        <v>137</v>
      </c>
      <c r="I544" s="475" t="s">
        <v>1252</v>
      </c>
      <c r="J544" s="475" t="s">
        <v>1276</v>
      </c>
      <c r="K544" s="476" t="s">
        <v>8700</v>
      </c>
      <c r="L544" s="477">
        <v>45932</v>
      </c>
      <c r="M544" s="477" t="s">
        <v>1269</v>
      </c>
      <c r="N544" s="622" t="s">
        <v>114</v>
      </c>
      <c r="O544" s="476" t="s">
        <v>14557</v>
      </c>
      <c r="P544" s="478" t="s">
        <v>138</v>
      </c>
      <c r="Q544" s="273"/>
      <c r="R544" s="471" t="s">
        <v>597</v>
      </c>
      <c r="S544" s="265"/>
      <c r="T544" s="506">
        <v>0</v>
      </c>
      <c r="U544" s="269" t="s">
        <v>1256</v>
      </c>
      <c r="V544" s="270">
        <v>1</v>
      </c>
      <c r="W544" s="271" t="s">
        <v>118</v>
      </c>
      <c r="X544" s="272"/>
      <c r="Y544" s="272"/>
      <c r="Z544" s="342" t="s">
        <v>1257</v>
      </c>
      <c r="AA544" s="258" t="b">
        <f t="shared" ref="AA544:AA580" si="46">COUNTIF($D$2:$D$3790,D544)&gt;1</f>
        <v>0</v>
      </c>
      <c r="AB544" s="273" t="s">
        <v>14558</v>
      </c>
      <c r="AC544" s="297"/>
      <c r="AD544" s="511" t="s">
        <v>1259</v>
      </c>
      <c r="AE544" s="275" t="s">
        <v>14559</v>
      </c>
      <c r="AF544" s="267" t="str">
        <f t="shared" ca="1" si="44"/>
        <v>44años10meses</v>
      </c>
      <c r="AG544" s="276">
        <v>907295084</v>
      </c>
      <c r="AH544" s="273" t="s">
        <v>14560</v>
      </c>
    </row>
    <row r="545" spans="2:36" ht="17.100000000000001" customHeight="1">
      <c r="B545" s="273" t="str">
        <f t="shared" si="45"/>
        <v>P80689736</v>
      </c>
      <c r="C545" s="282">
        <v>1</v>
      </c>
      <c r="D545" s="486" t="s">
        <v>13297</v>
      </c>
      <c r="E545" s="258" t="s">
        <v>13298</v>
      </c>
      <c r="F545" s="259">
        <v>27803</v>
      </c>
      <c r="G545" s="283" t="s">
        <v>1996</v>
      </c>
      <c r="H545" s="261" t="s">
        <v>137</v>
      </c>
      <c r="I545" s="261" t="s">
        <v>1252</v>
      </c>
      <c r="J545" s="261" t="s">
        <v>1276</v>
      </c>
      <c r="K545" s="282" t="s">
        <v>1254</v>
      </c>
      <c r="L545" s="264">
        <v>45812</v>
      </c>
      <c r="M545" s="264">
        <v>46179</v>
      </c>
      <c r="N545" s="551" t="s">
        <v>169</v>
      </c>
      <c r="O545" s="282" t="s">
        <v>13299</v>
      </c>
      <c r="P545" s="266" t="s">
        <v>138</v>
      </c>
      <c r="Q545" s="273"/>
      <c r="R545" s="268" t="s">
        <v>157</v>
      </c>
      <c r="S545" s="265"/>
      <c r="T545" s="506">
        <v>0</v>
      </c>
      <c r="U545" s="269" t="s">
        <v>1256</v>
      </c>
      <c r="V545" s="270">
        <v>1</v>
      </c>
      <c r="W545" s="271" t="s">
        <v>118</v>
      </c>
      <c r="X545" s="272"/>
      <c r="Y545" s="272"/>
      <c r="Z545" s="342" t="s">
        <v>1257</v>
      </c>
      <c r="AA545" s="258" t="b">
        <f t="shared" si="46"/>
        <v>0</v>
      </c>
      <c r="AB545" s="273" t="s">
        <v>13300</v>
      </c>
      <c r="AC545" s="297"/>
      <c r="AD545" s="511" t="s">
        <v>1259</v>
      </c>
      <c r="AE545" s="275" t="s">
        <v>13301</v>
      </c>
      <c r="AF545" s="267" t="str">
        <f t="shared" ca="1" si="44"/>
        <v>50años6meses</v>
      </c>
      <c r="AG545" s="276" t="s">
        <v>13302</v>
      </c>
      <c r="AH545" s="273" t="s">
        <v>13303</v>
      </c>
    </row>
    <row r="546" spans="2:36" ht="17.100000000000001" customHeight="1">
      <c r="B546" s="273" t="str">
        <f t="shared" si="45"/>
        <v>P16527608</v>
      </c>
      <c r="C546" s="282">
        <v>1</v>
      </c>
      <c r="D546" s="294" t="s">
        <v>19076</v>
      </c>
      <c r="E546" s="472" t="s">
        <v>19077</v>
      </c>
      <c r="F546" s="473">
        <v>23840</v>
      </c>
      <c r="G546" s="474" t="s">
        <v>1251</v>
      </c>
      <c r="H546" s="475" t="s">
        <v>137</v>
      </c>
      <c r="I546" s="475" t="s">
        <v>1252</v>
      </c>
      <c r="J546" s="475" t="s">
        <v>1253</v>
      </c>
      <c r="K546" s="476" t="s">
        <v>8566</v>
      </c>
      <c r="L546" s="477">
        <v>46146</v>
      </c>
      <c r="M546" s="477" t="s">
        <v>1269</v>
      </c>
      <c r="N546" s="475" t="s">
        <v>174</v>
      </c>
      <c r="O546" s="476" t="s">
        <v>19078</v>
      </c>
      <c r="P546" s="478" t="s">
        <v>138</v>
      </c>
      <c r="Q546" s="258"/>
      <c r="R546" s="268" t="s">
        <v>157</v>
      </c>
      <c r="S546" s="265"/>
      <c r="T546" s="506">
        <v>0</v>
      </c>
      <c r="U546" s="269" t="s">
        <v>1256</v>
      </c>
      <c r="V546" s="270">
        <v>1</v>
      </c>
      <c r="W546" s="271" t="s">
        <v>118</v>
      </c>
      <c r="X546" s="272"/>
      <c r="Y546" s="272"/>
      <c r="Z546" s="274" t="s">
        <v>1257</v>
      </c>
      <c r="AA546" s="258" t="b">
        <f t="shared" si="46"/>
        <v>0</v>
      </c>
      <c r="AB546" s="273"/>
      <c r="AC546" s="297"/>
      <c r="AD546" s="504" t="s">
        <v>1271</v>
      </c>
      <c r="AE546" s="275" t="s">
        <v>19081</v>
      </c>
      <c r="AF546" s="267" t="str">
        <f t="shared" ca="1" si="44"/>
        <v>61años4meses</v>
      </c>
      <c r="AG546" s="276" t="s">
        <v>19079</v>
      </c>
      <c r="AH546" s="333" t="s">
        <v>19080</v>
      </c>
    </row>
    <row r="547" spans="2:36" ht="17.100000000000001" customHeight="1">
      <c r="B547" s="258" t="str">
        <f t="shared" si="45"/>
        <v>P48365264</v>
      </c>
      <c r="C547" s="282">
        <v>1</v>
      </c>
      <c r="D547" s="294" t="s">
        <v>19082</v>
      </c>
      <c r="E547" s="472" t="s">
        <v>19083</v>
      </c>
      <c r="F547" s="473">
        <v>34163</v>
      </c>
      <c r="G547" s="474" t="s">
        <v>1251</v>
      </c>
      <c r="H547" s="475" t="s">
        <v>137</v>
      </c>
      <c r="I547" s="475" t="s">
        <v>1252</v>
      </c>
      <c r="J547" s="475" t="s">
        <v>1253</v>
      </c>
      <c r="K547" s="476" t="s">
        <v>8566</v>
      </c>
      <c r="L547" s="477">
        <v>46146</v>
      </c>
      <c r="M547" s="477" t="s">
        <v>1269</v>
      </c>
      <c r="N547" s="475" t="s">
        <v>122</v>
      </c>
      <c r="O547" s="282"/>
      <c r="P547" s="266"/>
      <c r="Q547" s="258"/>
      <c r="R547" s="268" t="s">
        <v>597</v>
      </c>
      <c r="S547" s="265"/>
      <c r="T547" s="506">
        <v>0</v>
      </c>
      <c r="U547" s="269" t="s">
        <v>1256</v>
      </c>
      <c r="V547" s="270">
        <v>1</v>
      </c>
      <c r="W547" s="271" t="s">
        <v>118</v>
      </c>
      <c r="X547" s="272"/>
      <c r="Y547" s="272"/>
      <c r="Z547" s="274" t="s">
        <v>1257</v>
      </c>
      <c r="AA547" s="258" t="b">
        <f t="shared" si="46"/>
        <v>0</v>
      </c>
      <c r="AB547" s="273"/>
      <c r="AC547" s="297"/>
      <c r="AD547" s="511" t="s">
        <v>1271</v>
      </c>
      <c r="AE547" s="275" t="s">
        <v>19086</v>
      </c>
      <c r="AF547" s="267" t="str">
        <f t="shared" ca="1" si="44"/>
        <v>33años1meses</v>
      </c>
      <c r="AG547" s="276" t="s">
        <v>19084</v>
      </c>
      <c r="AH547" s="273" t="s">
        <v>19085</v>
      </c>
    </row>
    <row r="548" spans="2:36" ht="17.100000000000001" customHeight="1">
      <c r="B548" s="258" t="str">
        <f t="shared" si="45"/>
        <v>P43097667</v>
      </c>
      <c r="C548" s="282">
        <v>1</v>
      </c>
      <c r="D548" s="294" t="s">
        <v>19087</v>
      </c>
      <c r="E548" s="472" t="s">
        <v>19131</v>
      </c>
      <c r="F548" s="473">
        <v>31240</v>
      </c>
      <c r="G548" s="474" t="s">
        <v>1251</v>
      </c>
      <c r="H548" s="475" t="s">
        <v>137</v>
      </c>
      <c r="I548" s="475" t="s">
        <v>1252</v>
      </c>
      <c r="J548" s="475" t="s">
        <v>1253</v>
      </c>
      <c r="K548" s="476" t="s">
        <v>8566</v>
      </c>
      <c r="L548" s="477">
        <v>46146</v>
      </c>
      <c r="M548" s="477" t="s">
        <v>1269</v>
      </c>
      <c r="N548" s="622" t="s">
        <v>174</v>
      </c>
      <c r="O548" s="476" t="s">
        <v>19088</v>
      </c>
      <c r="P548" s="478" t="s">
        <v>138</v>
      </c>
      <c r="Q548" s="258"/>
      <c r="R548" s="268" t="s">
        <v>1256</v>
      </c>
      <c r="S548" s="265"/>
      <c r="T548" s="506">
        <v>0</v>
      </c>
      <c r="U548" s="269" t="s">
        <v>1256</v>
      </c>
      <c r="V548" s="270">
        <v>1</v>
      </c>
      <c r="W548" s="271" t="s">
        <v>118</v>
      </c>
      <c r="X548" s="272"/>
      <c r="Y548" s="272"/>
      <c r="Z548" s="274" t="s">
        <v>1257</v>
      </c>
      <c r="AA548" s="258" t="b">
        <f t="shared" si="46"/>
        <v>0</v>
      </c>
      <c r="AB548" s="273"/>
      <c r="AC548" s="297"/>
      <c r="AD548" s="511" t="s">
        <v>1271</v>
      </c>
      <c r="AE548" s="275" t="s">
        <v>19091</v>
      </c>
      <c r="AF548" s="267" t="str">
        <f t="shared" ca="1" si="44"/>
        <v>41años1meses</v>
      </c>
      <c r="AG548" s="276" t="s">
        <v>19089</v>
      </c>
      <c r="AH548" s="273" t="s">
        <v>19090</v>
      </c>
    </row>
    <row r="549" spans="2:36" ht="17.100000000000001" customHeight="1">
      <c r="B549" s="258" t="str">
        <f t="shared" si="45"/>
        <v>P44566081</v>
      </c>
      <c r="C549" s="282">
        <v>1</v>
      </c>
      <c r="D549" s="294" t="s">
        <v>19092</v>
      </c>
      <c r="E549" s="472" t="s">
        <v>19093</v>
      </c>
      <c r="F549" s="473">
        <v>31552</v>
      </c>
      <c r="G549" s="474" t="s">
        <v>1251</v>
      </c>
      <c r="H549" s="475" t="s">
        <v>137</v>
      </c>
      <c r="I549" s="475" t="s">
        <v>1252</v>
      </c>
      <c r="J549" s="475" t="s">
        <v>1253</v>
      </c>
      <c r="K549" s="476" t="s">
        <v>8566</v>
      </c>
      <c r="L549" s="477">
        <v>46162</v>
      </c>
      <c r="M549" s="477" t="s">
        <v>1269</v>
      </c>
      <c r="N549" s="622" t="s">
        <v>128</v>
      </c>
      <c r="O549" s="476" t="s">
        <v>19094</v>
      </c>
      <c r="P549" s="478" t="s">
        <v>138</v>
      </c>
      <c r="Q549" s="258"/>
      <c r="R549" s="268" t="s">
        <v>1256</v>
      </c>
      <c r="S549" s="265"/>
      <c r="T549" s="506">
        <v>0</v>
      </c>
      <c r="U549" s="269" t="s">
        <v>1256</v>
      </c>
      <c r="V549" s="270">
        <v>1</v>
      </c>
      <c r="W549" s="271" t="s">
        <v>118</v>
      </c>
      <c r="X549" s="272"/>
      <c r="Y549" s="272"/>
      <c r="Z549" s="274" t="s">
        <v>1257</v>
      </c>
      <c r="AA549" s="258" t="b">
        <f t="shared" si="46"/>
        <v>0</v>
      </c>
      <c r="AB549" s="273"/>
      <c r="AC549" s="297"/>
      <c r="AD549" s="511" t="s">
        <v>1259</v>
      </c>
      <c r="AE549" s="275" t="s">
        <v>19097</v>
      </c>
      <c r="AF549" s="267" t="str">
        <f t="shared" ca="1" si="44"/>
        <v>40años3meses</v>
      </c>
      <c r="AG549" s="276" t="s">
        <v>19095</v>
      </c>
      <c r="AH549" s="273" t="s">
        <v>19096</v>
      </c>
    </row>
    <row r="550" spans="2:36" ht="17.100000000000001" customHeight="1">
      <c r="B550" s="273" t="str">
        <f t="shared" si="45"/>
        <v>P05640010</v>
      </c>
      <c r="C550" s="282">
        <v>1</v>
      </c>
      <c r="D550" s="294" t="s">
        <v>19098</v>
      </c>
      <c r="E550" s="472" t="s">
        <v>19099</v>
      </c>
      <c r="F550" s="473">
        <v>28501</v>
      </c>
      <c r="G550" s="474" t="s">
        <v>1251</v>
      </c>
      <c r="H550" s="475" t="s">
        <v>137</v>
      </c>
      <c r="I550" s="475" t="s">
        <v>1252</v>
      </c>
      <c r="J550" s="475" t="s">
        <v>1253</v>
      </c>
      <c r="K550" s="476" t="s">
        <v>8566</v>
      </c>
      <c r="L550" s="477">
        <v>46146</v>
      </c>
      <c r="M550" s="477" t="s">
        <v>1269</v>
      </c>
      <c r="N550" s="622" t="s">
        <v>174</v>
      </c>
      <c r="O550" s="476" t="s">
        <v>19100</v>
      </c>
      <c r="P550" s="478" t="s">
        <v>138</v>
      </c>
      <c r="Q550" s="258"/>
      <c r="R550" s="268" t="s">
        <v>597</v>
      </c>
      <c r="S550" s="265"/>
      <c r="T550" s="506">
        <v>0</v>
      </c>
      <c r="U550" s="269" t="s">
        <v>1256</v>
      </c>
      <c r="V550" s="270">
        <v>1</v>
      </c>
      <c r="W550" s="271" t="s">
        <v>118</v>
      </c>
      <c r="X550" s="272"/>
      <c r="Y550" s="272"/>
      <c r="Z550" s="274" t="s">
        <v>1257</v>
      </c>
      <c r="AA550" s="258" t="b">
        <f t="shared" si="46"/>
        <v>0</v>
      </c>
      <c r="AB550" s="273"/>
      <c r="AC550" s="297"/>
      <c r="AD550" s="511" t="s">
        <v>1259</v>
      </c>
      <c r="AE550" s="275" t="s">
        <v>19103</v>
      </c>
      <c r="AF550" s="267" t="str">
        <f t="shared" ca="1" si="44"/>
        <v>48años7meses</v>
      </c>
      <c r="AG550" s="276" t="s">
        <v>19101</v>
      </c>
      <c r="AH550" s="273" t="s">
        <v>19102</v>
      </c>
    </row>
    <row r="551" spans="2:36" ht="17.100000000000001" customHeight="1">
      <c r="B551" s="273" t="str">
        <f t="shared" si="45"/>
        <v>P71069070</v>
      </c>
      <c r="C551" s="282">
        <v>1</v>
      </c>
      <c r="D551" s="294" t="s">
        <v>19104</v>
      </c>
      <c r="E551" s="472" t="s">
        <v>19105</v>
      </c>
      <c r="F551" s="473">
        <v>35009</v>
      </c>
      <c r="G551" s="474" t="s">
        <v>1251</v>
      </c>
      <c r="H551" s="475" t="s">
        <v>137</v>
      </c>
      <c r="I551" s="475" t="s">
        <v>1252</v>
      </c>
      <c r="J551" s="475" t="s">
        <v>1253</v>
      </c>
      <c r="K551" s="476" t="s">
        <v>8566</v>
      </c>
      <c r="L551" s="477">
        <v>46146</v>
      </c>
      <c r="M551" s="477" t="s">
        <v>1269</v>
      </c>
      <c r="N551" s="622" t="s">
        <v>169</v>
      </c>
      <c r="O551" s="476" t="s">
        <v>19106</v>
      </c>
      <c r="P551" s="478" t="s">
        <v>138</v>
      </c>
      <c r="Q551" s="258"/>
      <c r="R551" s="268" t="s">
        <v>1256</v>
      </c>
      <c r="S551" s="265"/>
      <c r="T551" s="506">
        <v>0</v>
      </c>
      <c r="U551" s="269" t="s">
        <v>1256</v>
      </c>
      <c r="V551" s="270">
        <v>1</v>
      </c>
      <c r="W551" s="271" t="s">
        <v>118</v>
      </c>
      <c r="X551" s="272"/>
      <c r="Y551" s="272"/>
      <c r="Z551" s="274" t="s">
        <v>1257</v>
      </c>
      <c r="AA551" s="258" t="b">
        <f t="shared" si="46"/>
        <v>0</v>
      </c>
      <c r="AB551" s="273"/>
      <c r="AC551" s="297"/>
      <c r="AD551" s="400" t="s">
        <v>1259</v>
      </c>
      <c r="AE551" s="275" t="s">
        <v>19109</v>
      </c>
      <c r="AF551" s="267" t="str">
        <f t="shared" ca="1" si="44"/>
        <v>30años9meses</v>
      </c>
      <c r="AG551" s="276" t="s">
        <v>19107</v>
      </c>
      <c r="AH551" s="273" t="s">
        <v>19108</v>
      </c>
    </row>
    <row r="552" spans="2:36" ht="17.100000000000001" customHeight="1">
      <c r="B552" s="273" t="str">
        <f t="shared" si="45"/>
        <v>O45989167</v>
      </c>
      <c r="C552" s="282">
        <v>1</v>
      </c>
      <c r="D552" s="294" t="s">
        <v>19121</v>
      </c>
      <c r="E552" s="472" t="s">
        <v>19122</v>
      </c>
      <c r="F552" s="473">
        <v>32811</v>
      </c>
      <c r="G552" s="474" t="s">
        <v>1251</v>
      </c>
      <c r="H552" s="475" t="s">
        <v>113</v>
      </c>
      <c r="I552" s="475" t="s">
        <v>1339</v>
      </c>
      <c r="J552" s="475" t="s">
        <v>1276</v>
      </c>
      <c r="K552" s="476" t="s">
        <v>12562</v>
      </c>
      <c r="L552" s="473">
        <v>46183</v>
      </c>
      <c r="M552" s="477">
        <v>46219</v>
      </c>
      <c r="N552" s="622" t="s">
        <v>122</v>
      </c>
      <c r="O552" s="282"/>
      <c r="P552" s="266"/>
      <c r="Q552" s="258"/>
      <c r="R552" s="268" t="s">
        <v>157</v>
      </c>
      <c r="S552" s="265"/>
      <c r="T552" s="506">
        <v>0</v>
      </c>
      <c r="U552" s="269" t="s">
        <v>1256</v>
      </c>
      <c r="V552" s="270">
        <v>1</v>
      </c>
      <c r="W552" s="271" t="s">
        <v>118</v>
      </c>
      <c r="X552" s="272"/>
      <c r="Y552" s="272"/>
      <c r="Z552" s="274" t="s">
        <v>1257</v>
      </c>
      <c r="AA552" s="258" t="b">
        <f t="shared" si="46"/>
        <v>0</v>
      </c>
      <c r="AB552" s="273"/>
      <c r="AC552" s="297"/>
      <c r="AD552" s="511" t="s">
        <v>1259</v>
      </c>
      <c r="AE552" s="275" t="s">
        <v>19125</v>
      </c>
      <c r="AF552" s="267" t="str">
        <f t="shared" ca="1" si="44"/>
        <v>36años9meses</v>
      </c>
      <c r="AG552" s="276" t="s">
        <v>19123</v>
      </c>
      <c r="AH552" s="273" t="s">
        <v>19124</v>
      </c>
    </row>
    <row r="553" spans="2:36" ht="17.100000000000001" customHeight="1">
      <c r="B553" s="258" t="str">
        <f t="shared" si="45"/>
        <v>P75991319</v>
      </c>
      <c r="C553" s="282">
        <v>1</v>
      </c>
      <c r="D553" s="294" t="s">
        <v>19126</v>
      </c>
      <c r="E553" s="472" t="s">
        <v>19127</v>
      </c>
      <c r="F553" s="473">
        <v>38231</v>
      </c>
      <c r="G553" s="474" t="s">
        <v>1251</v>
      </c>
      <c r="H553" s="475" t="s">
        <v>137</v>
      </c>
      <c r="I553" s="475" t="s">
        <v>1252</v>
      </c>
      <c r="J553" s="475" t="s">
        <v>1276</v>
      </c>
      <c r="K553" s="476" t="s">
        <v>12562</v>
      </c>
      <c r="L553" s="477">
        <v>46189</v>
      </c>
      <c r="M553" s="477">
        <v>46219</v>
      </c>
      <c r="N553" s="475" t="s">
        <v>114</v>
      </c>
      <c r="O553" s="476" t="s">
        <v>19471</v>
      </c>
      <c r="P553" s="478" t="s">
        <v>138</v>
      </c>
      <c r="Q553" s="258"/>
      <c r="R553" s="268" t="s">
        <v>157</v>
      </c>
      <c r="S553" s="265"/>
      <c r="T553" s="506">
        <v>0</v>
      </c>
      <c r="U553" s="269" t="s">
        <v>1256</v>
      </c>
      <c r="V553" s="270">
        <v>1</v>
      </c>
      <c r="W553" s="271" t="s">
        <v>118</v>
      </c>
      <c r="X553" s="272"/>
      <c r="Y553" s="272"/>
      <c r="Z553" s="274" t="s">
        <v>1257</v>
      </c>
      <c r="AA553" s="258" t="b">
        <f t="shared" si="46"/>
        <v>0</v>
      </c>
      <c r="AB553" s="273" t="s">
        <v>19472</v>
      </c>
      <c r="AC553" s="297"/>
      <c r="AD553" s="511" t="s">
        <v>1259</v>
      </c>
      <c r="AE553" s="275" t="s">
        <v>19130</v>
      </c>
      <c r="AF553" s="267" t="str">
        <f t="shared" ca="1" si="44"/>
        <v>21años11meses</v>
      </c>
      <c r="AG553" s="276" t="s">
        <v>19128</v>
      </c>
      <c r="AH553" s="273" t="s">
        <v>19129</v>
      </c>
    </row>
    <row r="554" spans="2:36" ht="17.100000000000001" customHeight="1">
      <c r="B554" s="258" t="str">
        <f t="shared" si="45"/>
        <v>O40447394</v>
      </c>
      <c r="C554" s="282">
        <v>1</v>
      </c>
      <c r="D554" s="294" t="s">
        <v>19138</v>
      </c>
      <c r="E554" s="472" t="s">
        <v>19139</v>
      </c>
      <c r="F554" s="473">
        <v>28872</v>
      </c>
      <c r="G554" s="474" t="s">
        <v>1251</v>
      </c>
      <c r="H554" s="475" t="s">
        <v>113</v>
      </c>
      <c r="I554" s="475" t="s">
        <v>1339</v>
      </c>
      <c r="J554" s="475" t="s">
        <v>1253</v>
      </c>
      <c r="K554" s="476" t="s">
        <v>12562</v>
      </c>
      <c r="L554" s="473">
        <v>46183</v>
      </c>
      <c r="M554" s="477">
        <v>46219</v>
      </c>
      <c r="N554" s="475" t="s">
        <v>122</v>
      </c>
      <c r="O554" s="282"/>
      <c r="P554" s="266"/>
      <c r="Q554" s="258"/>
      <c r="R554" s="268" t="s">
        <v>157</v>
      </c>
      <c r="S554" s="265"/>
      <c r="T554" s="506">
        <v>0</v>
      </c>
      <c r="U554" s="269" t="s">
        <v>1256</v>
      </c>
      <c r="V554" s="270">
        <v>1</v>
      </c>
      <c r="W554" s="271" t="s">
        <v>118</v>
      </c>
      <c r="X554" s="272"/>
      <c r="Y554" s="272"/>
      <c r="Z554" s="274" t="s">
        <v>1257</v>
      </c>
      <c r="AA554" s="258" t="b">
        <f t="shared" si="46"/>
        <v>0</v>
      </c>
      <c r="AB554" s="273" t="s">
        <v>19472</v>
      </c>
      <c r="AC554" s="297"/>
      <c r="AD554" s="511" t="s">
        <v>1259</v>
      </c>
      <c r="AE554" s="275" t="s">
        <v>19142</v>
      </c>
      <c r="AF554" s="267" t="str">
        <f t="shared" ca="1" si="44"/>
        <v>47años7meses</v>
      </c>
      <c r="AG554" s="276" t="s">
        <v>19140</v>
      </c>
      <c r="AH554" s="273" t="s">
        <v>19141</v>
      </c>
    </row>
    <row r="555" spans="2:36" ht="17.100000000000001" customHeight="1">
      <c r="B555" s="258" t="str">
        <f t="shared" si="45"/>
        <v>O45112458</v>
      </c>
      <c r="C555" s="282">
        <v>1</v>
      </c>
      <c r="D555" s="294" t="s">
        <v>19148</v>
      </c>
      <c r="E555" s="472" t="s">
        <v>19149</v>
      </c>
      <c r="F555" s="473">
        <v>32248</v>
      </c>
      <c r="G555" s="474" t="s">
        <v>1251</v>
      </c>
      <c r="H555" s="475" t="s">
        <v>113</v>
      </c>
      <c r="I555" s="475" t="s">
        <v>1339</v>
      </c>
      <c r="J555" s="475" t="s">
        <v>1253</v>
      </c>
      <c r="K555" s="476" t="s">
        <v>12562</v>
      </c>
      <c r="L555" s="477">
        <v>46183</v>
      </c>
      <c r="M555" s="477">
        <v>46219</v>
      </c>
      <c r="N555" s="622" t="s">
        <v>122</v>
      </c>
      <c r="O555" s="282"/>
      <c r="P555" s="266"/>
      <c r="Q555" s="258"/>
      <c r="R555" s="268" t="s">
        <v>157</v>
      </c>
      <c r="S555" s="265"/>
      <c r="T555" s="506">
        <v>0</v>
      </c>
      <c r="U555" s="269" t="s">
        <v>1256</v>
      </c>
      <c r="V555" s="270">
        <v>1</v>
      </c>
      <c r="W555" s="271" t="s">
        <v>118</v>
      </c>
      <c r="X555" s="272"/>
      <c r="Y555" s="272"/>
      <c r="Z555" s="274" t="s">
        <v>1257</v>
      </c>
      <c r="AA555" s="258" t="b">
        <f t="shared" si="46"/>
        <v>0</v>
      </c>
      <c r="AB555" s="273" t="s">
        <v>19206</v>
      </c>
      <c r="AC555" s="297"/>
      <c r="AD555" s="504" t="s">
        <v>1271</v>
      </c>
      <c r="AE555" s="275" t="s">
        <v>19152</v>
      </c>
      <c r="AF555" s="267" t="str">
        <f t="shared" ca="1" si="44"/>
        <v>38años4meses</v>
      </c>
      <c r="AG555" s="276" t="s">
        <v>19150</v>
      </c>
      <c r="AH555" s="273" t="s">
        <v>19151</v>
      </c>
    </row>
    <row r="556" spans="2:36" ht="17.100000000000001" customHeight="1">
      <c r="B556" s="273" t="str">
        <f t="shared" si="45"/>
        <v>O46935063</v>
      </c>
      <c r="C556" s="282">
        <v>1</v>
      </c>
      <c r="D556" s="294" t="s">
        <v>19153</v>
      </c>
      <c r="E556" s="472" t="s">
        <v>19154</v>
      </c>
      <c r="F556" s="473">
        <v>32632</v>
      </c>
      <c r="G556" s="474" t="s">
        <v>1251</v>
      </c>
      <c r="H556" s="475" t="s">
        <v>113</v>
      </c>
      <c r="I556" s="475" t="s">
        <v>5699</v>
      </c>
      <c r="J556" s="475" t="s">
        <v>1253</v>
      </c>
      <c r="K556" s="476" t="s">
        <v>12562</v>
      </c>
      <c r="L556" s="473">
        <v>46183</v>
      </c>
      <c r="M556" s="477">
        <v>46219</v>
      </c>
      <c r="N556" s="475" t="s">
        <v>174</v>
      </c>
      <c r="O556" s="476" t="s">
        <v>19155</v>
      </c>
      <c r="P556" s="478" t="s">
        <v>138</v>
      </c>
      <c r="Q556" s="258"/>
      <c r="R556" s="268" t="s">
        <v>157</v>
      </c>
      <c r="S556" s="265"/>
      <c r="T556" s="506">
        <v>0</v>
      </c>
      <c r="U556" s="269" t="s">
        <v>1256</v>
      </c>
      <c r="V556" s="270">
        <v>1</v>
      </c>
      <c r="W556" s="271" t="s">
        <v>118</v>
      </c>
      <c r="X556" s="272"/>
      <c r="Y556" s="272"/>
      <c r="Z556" s="274" t="s">
        <v>1257</v>
      </c>
      <c r="AA556" s="258" t="b">
        <f t="shared" si="46"/>
        <v>0</v>
      </c>
      <c r="AB556" s="273" t="s">
        <v>19207</v>
      </c>
      <c r="AC556" s="297"/>
      <c r="AD556" s="511"/>
      <c r="AE556" s="275"/>
      <c r="AF556" s="267" t="str">
        <f t="shared" ca="1" si="44"/>
        <v>37años3meses</v>
      </c>
      <c r="AG556" s="276" t="s">
        <v>19156</v>
      </c>
      <c r="AH556" s="273" t="s">
        <v>19157</v>
      </c>
    </row>
    <row r="557" spans="2:36" ht="17.100000000000001" customHeight="1">
      <c r="B557" s="258" t="str">
        <f t="shared" si="45"/>
        <v>O48734981</v>
      </c>
      <c r="C557" s="282">
        <v>1</v>
      </c>
      <c r="D557" s="294" t="s">
        <v>19164</v>
      </c>
      <c r="E557" s="472" t="s">
        <v>19165</v>
      </c>
      <c r="F557" s="473">
        <v>34826</v>
      </c>
      <c r="G557" s="474" t="s">
        <v>1251</v>
      </c>
      <c r="H557" s="475" t="s">
        <v>125</v>
      </c>
      <c r="I557" s="475" t="s">
        <v>5933</v>
      </c>
      <c r="J557" s="475" t="s">
        <v>1253</v>
      </c>
      <c r="K557" s="476" t="s">
        <v>12562</v>
      </c>
      <c r="L557" s="473">
        <v>46183</v>
      </c>
      <c r="M557" s="477">
        <v>46219</v>
      </c>
      <c r="N557" s="622" t="s">
        <v>128</v>
      </c>
      <c r="O557" s="476" t="s">
        <v>19166</v>
      </c>
      <c r="P557" s="478" t="s">
        <v>138</v>
      </c>
      <c r="Q557" s="258"/>
      <c r="R557" s="268" t="s">
        <v>117</v>
      </c>
      <c r="S557" s="265"/>
      <c r="T557" s="506">
        <v>0</v>
      </c>
      <c r="U557" s="269" t="s">
        <v>1256</v>
      </c>
      <c r="V557" s="270">
        <v>1</v>
      </c>
      <c r="W557" s="271" t="s">
        <v>118</v>
      </c>
      <c r="X557" s="272"/>
      <c r="Y557" s="272"/>
      <c r="Z557" s="274" t="s">
        <v>1257</v>
      </c>
      <c r="AA557" s="258" t="b">
        <f t="shared" si="46"/>
        <v>0</v>
      </c>
      <c r="AB557" s="273" t="s">
        <v>19209</v>
      </c>
      <c r="AC557" s="297"/>
      <c r="AD557" s="511" t="s">
        <v>1259</v>
      </c>
      <c r="AE557" s="275" t="s">
        <v>19169</v>
      </c>
      <c r="AF557" s="267" t="str">
        <f t="shared" ca="1" si="44"/>
        <v>31años3meses</v>
      </c>
      <c r="AG557" s="276" t="s">
        <v>19167</v>
      </c>
      <c r="AH557" s="273" t="s">
        <v>19168</v>
      </c>
    </row>
    <row r="558" spans="2:36" ht="17.100000000000001" customHeight="1">
      <c r="B558" s="258" t="str">
        <f t="shared" si="45"/>
        <v>O44575144</v>
      </c>
      <c r="C558" s="282">
        <v>1</v>
      </c>
      <c r="D558" s="294" t="s">
        <v>19170</v>
      </c>
      <c r="E558" s="472" t="s">
        <v>19171</v>
      </c>
      <c r="F558" s="473">
        <v>32059</v>
      </c>
      <c r="G558" s="474" t="s">
        <v>1251</v>
      </c>
      <c r="H558" s="475" t="s">
        <v>125</v>
      </c>
      <c r="I558" s="475" t="s">
        <v>5933</v>
      </c>
      <c r="J558" s="475" t="s">
        <v>1276</v>
      </c>
      <c r="K558" s="476" t="s">
        <v>12562</v>
      </c>
      <c r="L558" s="477">
        <v>46189</v>
      </c>
      <c r="M558" s="477">
        <v>46219</v>
      </c>
      <c r="N558" s="475" t="s">
        <v>128</v>
      </c>
      <c r="O558" s="476" t="s">
        <v>19172</v>
      </c>
      <c r="P558" s="478" t="s">
        <v>138</v>
      </c>
      <c r="Q558" s="258"/>
      <c r="R558" s="268" t="s">
        <v>157</v>
      </c>
      <c r="S558" s="265"/>
      <c r="T558" s="506">
        <v>0</v>
      </c>
      <c r="U558" s="269" t="s">
        <v>1256</v>
      </c>
      <c r="V558" s="270">
        <v>1</v>
      </c>
      <c r="W558" s="271" t="s">
        <v>118</v>
      </c>
      <c r="X558" s="272"/>
      <c r="Y558" s="272"/>
      <c r="Z558" s="274" t="s">
        <v>1257</v>
      </c>
      <c r="AA558" s="258" t="b">
        <f t="shared" si="46"/>
        <v>0</v>
      </c>
      <c r="AB558" s="273" t="s">
        <v>19210</v>
      </c>
      <c r="AC558" s="297"/>
      <c r="AD558" s="511" t="s">
        <v>1259</v>
      </c>
      <c r="AE558" s="275" t="s">
        <v>19175</v>
      </c>
      <c r="AF558" s="267" t="str">
        <f t="shared" ca="1" si="44"/>
        <v>38años10meses</v>
      </c>
      <c r="AG558" s="276" t="s">
        <v>19173</v>
      </c>
      <c r="AH558" s="273" t="s">
        <v>19174</v>
      </c>
    </row>
    <row r="559" spans="2:36" ht="17.100000000000001" customHeight="1">
      <c r="B559" s="258" t="str">
        <f t="shared" si="45"/>
        <v>P74560635</v>
      </c>
      <c r="C559" s="282">
        <v>1</v>
      </c>
      <c r="D559" s="294" t="s">
        <v>19176</v>
      </c>
      <c r="E559" s="472" t="s">
        <v>19177</v>
      </c>
      <c r="F559" s="473">
        <v>38367</v>
      </c>
      <c r="G559" s="474" t="s">
        <v>1251</v>
      </c>
      <c r="H559" s="475" t="s">
        <v>137</v>
      </c>
      <c r="I559" s="475" t="s">
        <v>1252</v>
      </c>
      <c r="J559" s="475" t="s">
        <v>1253</v>
      </c>
      <c r="K559" s="476" t="s">
        <v>12562</v>
      </c>
      <c r="L559" s="473">
        <v>46183</v>
      </c>
      <c r="M559" s="477">
        <v>46219</v>
      </c>
      <c r="N559" s="622" t="s">
        <v>128</v>
      </c>
      <c r="O559" s="476" t="s">
        <v>19178</v>
      </c>
      <c r="P559" s="478" t="s">
        <v>138</v>
      </c>
      <c r="Q559" s="258"/>
      <c r="R559" s="268" t="s">
        <v>157</v>
      </c>
      <c r="S559" s="265"/>
      <c r="T559" s="506">
        <v>0</v>
      </c>
      <c r="U559" s="269" t="s">
        <v>1256</v>
      </c>
      <c r="V559" s="270">
        <v>1</v>
      </c>
      <c r="W559" s="271" t="s">
        <v>118</v>
      </c>
      <c r="X559" s="272"/>
      <c r="Y559" s="272"/>
      <c r="Z559" s="274" t="s">
        <v>1257</v>
      </c>
      <c r="AA559" s="258" t="b">
        <f t="shared" si="46"/>
        <v>0</v>
      </c>
      <c r="AB559" s="273" t="s">
        <v>19211</v>
      </c>
      <c r="AC559" s="297"/>
      <c r="AD559" s="511" t="s">
        <v>1259</v>
      </c>
      <c r="AE559" s="275" t="s">
        <v>19181</v>
      </c>
      <c r="AF559" s="267" t="str">
        <f t="shared" ca="1" si="44"/>
        <v>21años7meses</v>
      </c>
      <c r="AG559" s="276" t="s">
        <v>19179</v>
      </c>
      <c r="AH559" s="273" t="s">
        <v>19180</v>
      </c>
      <c r="AJ559" s="554" t="str">
        <f ca="1">IF($D559&lt;&gt;"",DATEDIF(L559,TODAY(),"y")&amp;"años"&amp;DATEDIF(L559,TODAY(),"ym")&amp;"meses"&amp;DATEDIF(L559,TODAY(),"md")&amp;"dias","")</f>
        <v>0años2meses11dias</v>
      </c>
    </row>
    <row r="560" spans="2:36" ht="17.100000000000001" customHeight="1">
      <c r="B560" s="273" t="str">
        <f t="shared" si="45"/>
        <v>P74352103</v>
      </c>
      <c r="C560" s="282">
        <v>1</v>
      </c>
      <c r="D560" s="294" t="s">
        <v>19182</v>
      </c>
      <c r="E560" s="472" t="s">
        <v>19183</v>
      </c>
      <c r="F560" s="473">
        <v>34842</v>
      </c>
      <c r="G560" s="474" t="s">
        <v>1251</v>
      </c>
      <c r="H560" s="475" t="s">
        <v>137</v>
      </c>
      <c r="I560" s="475" t="s">
        <v>1252</v>
      </c>
      <c r="J560" s="475" t="s">
        <v>1253</v>
      </c>
      <c r="K560" s="476" t="s">
        <v>12562</v>
      </c>
      <c r="L560" s="473">
        <v>46183</v>
      </c>
      <c r="M560" s="477">
        <v>46219</v>
      </c>
      <c r="N560" s="475" t="s">
        <v>114</v>
      </c>
      <c r="O560" s="476" t="s">
        <v>19184</v>
      </c>
      <c r="P560" s="478" t="s">
        <v>138</v>
      </c>
      <c r="Q560" s="258"/>
      <c r="R560" s="268" t="s">
        <v>1256</v>
      </c>
      <c r="S560" s="265"/>
      <c r="T560" s="506">
        <v>0</v>
      </c>
      <c r="U560" s="269" t="s">
        <v>1256</v>
      </c>
      <c r="V560" s="270">
        <v>1</v>
      </c>
      <c r="W560" s="271" t="s">
        <v>118</v>
      </c>
      <c r="X560" s="272"/>
      <c r="Y560" s="272"/>
      <c r="Z560" s="274" t="s">
        <v>1257</v>
      </c>
      <c r="AA560" s="258" t="b">
        <f t="shared" si="46"/>
        <v>0</v>
      </c>
      <c r="AB560" s="273" t="s">
        <v>19212</v>
      </c>
      <c r="AC560" s="297"/>
      <c r="AD560" s="400" t="s">
        <v>1259</v>
      </c>
      <c r="AE560" s="275" t="s">
        <v>19187</v>
      </c>
      <c r="AF560" s="267" t="str">
        <f t="shared" ca="1" si="44"/>
        <v>31años2meses</v>
      </c>
      <c r="AG560" s="276" t="s">
        <v>19185</v>
      </c>
      <c r="AH560" s="273" t="s">
        <v>19186</v>
      </c>
    </row>
    <row r="561" spans="2:36" ht="17.100000000000001" customHeight="1">
      <c r="B561" s="258" t="str">
        <f t="shared" si="45"/>
        <v>P42970724</v>
      </c>
      <c r="C561" s="282">
        <v>1</v>
      </c>
      <c r="D561" s="294" t="s">
        <v>19194</v>
      </c>
      <c r="E561" s="472" t="s">
        <v>19195</v>
      </c>
      <c r="F561" s="473">
        <v>29708</v>
      </c>
      <c r="G561" s="474" t="s">
        <v>1251</v>
      </c>
      <c r="H561" s="475" t="s">
        <v>137</v>
      </c>
      <c r="I561" s="475" t="s">
        <v>1252</v>
      </c>
      <c r="J561" s="475" t="s">
        <v>1253</v>
      </c>
      <c r="K561" s="476" t="s">
        <v>12562</v>
      </c>
      <c r="L561" s="473">
        <v>46183</v>
      </c>
      <c r="M561" s="477">
        <v>46219</v>
      </c>
      <c r="N561" s="622" t="s">
        <v>128</v>
      </c>
      <c r="O561" s="476" t="s">
        <v>19196</v>
      </c>
      <c r="P561" s="478" t="s">
        <v>138</v>
      </c>
      <c r="Q561" s="258"/>
      <c r="R561" s="268" t="s">
        <v>597</v>
      </c>
      <c r="S561" s="265"/>
      <c r="T561" s="506">
        <v>0</v>
      </c>
      <c r="U561" s="269" t="s">
        <v>1256</v>
      </c>
      <c r="V561" s="270">
        <v>1</v>
      </c>
      <c r="W561" s="271" t="s">
        <v>118</v>
      </c>
      <c r="X561" s="272"/>
      <c r="Y561" s="272"/>
      <c r="Z561" s="274" t="s">
        <v>1257</v>
      </c>
      <c r="AA561" s="258" t="b">
        <f t="shared" si="46"/>
        <v>0</v>
      </c>
      <c r="AB561" s="273" t="s">
        <v>19214</v>
      </c>
      <c r="AC561" s="297"/>
      <c r="AD561" s="400" t="s">
        <v>1259</v>
      </c>
      <c r="AE561" s="275" t="s">
        <v>19199</v>
      </c>
      <c r="AF561" s="267" t="str">
        <f t="shared" ca="1" si="44"/>
        <v>45años3meses</v>
      </c>
      <c r="AG561" s="276" t="s">
        <v>19197</v>
      </c>
      <c r="AH561" s="273" t="s">
        <v>19198</v>
      </c>
    </row>
    <row r="562" spans="2:36" ht="17.100000000000001" customHeight="1">
      <c r="B562" s="258" t="str">
        <f t="shared" si="45"/>
        <v>P46821767</v>
      </c>
      <c r="C562" s="282">
        <v>1</v>
      </c>
      <c r="D562" s="294" t="s">
        <v>19200</v>
      </c>
      <c r="E562" s="472" t="s">
        <v>19201</v>
      </c>
      <c r="F562" s="473">
        <v>33269</v>
      </c>
      <c r="G562" s="474" t="s">
        <v>1251</v>
      </c>
      <c r="H562" s="475" t="s">
        <v>137</v>
      </c>
      <c r="I562" s="475" t="s">
        <v>3227</v>
      </c>
      <c r="J562" s="475" t="s">
        <v>1276</v>
      </c>
      <c r="K562" s="476" t="s">
        <v>12562</v>
      </c>
      <c r="L562" s="477">
        <v>46153</v>
      </c>
      <c r="M562" s="477" t="s">
        <v>1269</v>
      </c>
      <c r="N562" s="475" t="s">
        <v>128</v>
      </c>
      <c r="O562" s="476" t="s">
        <v>19202</v>
      </c>
      <c r="P562" s="478" t="s">
        <v>138</v>
      </c>
      <c r="Q562" s="258"/>
      <c r="R562" s="268" t="s">
        <v>157</v>
      </c>
      <c r="S562" s="265"/>
      <c r="T562" s="506">
        <v>0</v>
      </c>
      <c r="U562" s="269" t="s">
        <v>1256</v>
      </c>
      <c r="V562" s="270">
        <v>1</v>
      </c>
      <c r="W562" s="271" t="s">
        <v>118</v>
      </c>
      <c r="X562" s="272">
        <v>1500</v>
      </c>
      <c r="Y562" s="272"/>
      <c r="Z562" s="274" t="s">
        <v>1257</v>
      </c>
      <c r="AA562" s="258" t="b">
        <f t="shared" si="46"/>
        <v>0</v>
      </c>
      <c r="AB562" s="273" t="s">
        <v>19215</v>
      </c>
      <c r="AC562" s="297"/>
      <c r="AD562" s="400"/>
      <c r="AE562" s="275"/>
      <c r="AF562" s="267" t="str">
        <f t="shared" ca="1" si="44"/>
        <v>35años6meses</v>
      </c>
      <c r="AG562" s="276" t="s">
        <v>19203</v>
      </c>
      <c r="AH562" s="273" t="s">
        <v>19204</v>
      </c>
    </row>
    <row r="563" spans="2:36" ht="17.100000000000001" customHeight="1">
      <c r="B563" s="273" t="str">
        <f t="shared" si="45"/>
        <v>O75313793</v>
      </c>
      <c r="C563" s="282">
        <v>1</v>
      </c>
      <c r="D563" s="294" t="s">
        <v>19218</v>
      </c>
      <c r="E563" s="472" t="s">
        <v>19219</v>
      </c>
      <c r="F563" s="473">
        <v>35446</v>
      </c>
      <c r="G563" s="474" t="s">
        <v>1251</v>
      </c>
      <c r="H563" s="475" t="s">
        <v>113</v>
      </c>
      <c r="I563" s="475" t="s">
        <v>1339</v>
      </c>
      <c r="J563" s="475" t="s">
        <v>1276</v>
      </c>
      <c r="K563" s="476" t="s">
        <v>12562</v>
      </c>
      <c r="L563" s="473">
        <v>46183</v>
      </c>
      <c r="M563" s="477">
        <v>46219</v>
      </c>
      <c r="N563" s="622" t="s">
        <v>169</v>
      </c>
      <c r="O563" s="476" t="s">
        <v>19232</v>
      </c>
      <c r="P563" s="478" t="s">
        <v>138</v>
      </c>
      <c r="Q563" s="258"/>
      <c r="R563" s="268" t="s">
        <v>157</v>
      </c>
      <c r="S563" s="265"/>
      <c r="T563" s="506">
        <v>0</v>
      </c>
      <c r="U563" s="269" t="s">
        <v>1256</v>
      </c>
      <c r="V563" s="270">
        <v>1</v>
      </c>
      <c r="W563" s="271" t="s">
        <v>118</v>
      </c>
      <c r="X563" s="272"/>
      <c r="Y563" s="272"/>
      <c r="Z563" s="274" t="s">
        <v>1257</v>
      </c>
      <c r="AA563" s="258" t="b">
        <f t="shared" si="46"/>
        <v>0</v>
      </c>
      <c r="AB563" s="273" t="s">
        <v>19260</v>
      </c>
      <c r="AC563" s="297"/>
      <c r="AD563" s="511" t="s">
        <v>1259</v>
      </c>
      <c r="AE563" s="275" t="s">
        <v>19236</v>
      </c>
      <c r="AF563" s="267" t="str">
        <f t="shared" ca="1" si="44"/>
        <v>29años7meses</v>
      </c>
      <c r="AG563" s="276" t="s">
        <v>19242</v>
      </c>
      <c r="AH563" s="273" t="s">
        <v>19243</v>
      </c>
    </row>
    <row r="564" spans="2:36" ht="17.100000000000001" customHeight="1">
      <c r="B564" s="258" t="str">
        <f t="shared" si="45"/>
        <v>O61503614</v>
      </c>
      <c r="C564" s="282">
        <v>1</v>
      </c>
      <c r="D564" s="294" t="s">
        <v>19222</v>
      </c>
      <c r="E564" s="472" t="s">
        <v>19223</v>
      </c>
      <c r="F564" s="473">
        <v>38853</v>
      </c>
      <c r="G564" s="474" t="s">
        <v>1251</v>
      </c>
      <c r="H564" s="475" t="s">
        <v>113</v>
      </c>
      <c r="I564" s="475" t="s">
        <v>1339</v>
      </c>
      <c r="J564" s="475" t="s">
        <v>1276</v>
      </c>
      <c r="K564" s="476" t="s">
        <v>12562</v>
      </c>
      <c r="L564" s="477">
        <v>46189</v>
      </c>
      <c r="M564" s="477">
        <v>46219</v>
      </c>
      <c r="N564" s="475" t="s">
        <v>122</v>
      </c>
      <c r="O564" s="282"/>
      <c r="P564" s="266"/>
      <c r="Q564" s="258"/>
      <c r="R564" s="268" t="s">
        <v>157</v>
      </c>
      <c r="S564" s="265"/>
      <c r="T564" s="506">
        <v>0</v>
      </c>
      <c r="U564" s="269" t="s">
        <v>1256</v>
      </c>
      <c r="V564" s="270">
        <v>1</v>
      </c>
      <c r="W564" s="271" t="s">
        <v>118</v>
      </c>
      <c r="X564" s="272"/>
      <c r="Y564" s="272"/>
      <c r="Z564" s="274" t="s">
        <v>1257</v>
      </c>
      <c r="AA564" s="258" t="b">
        <f t="shared" si="46"/>
        <v>0</v>
      </c>
      <c r="AB564" s="273" t="s">
        <v>19262</v>
      </c>
      <c r="AC564" s="297"/>
      <c r="AD564" s="511" t="s">
        <v>1878</v>
      </c>
      <c r="AE564" s="275" t="s">
        <v>19238</v>
      </c>
      <c r="AF564" s="267" t="str">
        <f t="shared" ca="1" si="44"/>
        <v>20años3meses</v>
      </c>
      <c r="AG564" s="276" t="s">
        <v>19247</v>
      </c>
      <c r="AH564" s="273" t="s">
        <v>19248</v>
      </c>
    </row>
    <row r="565" spans="2:36" ht="17.100000000000001" customHeight="1">
      <c r="B565" s="273" t="str">
        <f t="shared" si="45"/>
        <v>P76788259</v>
      </c>
      <c r="C565" s="282">
        <v>1</v>
      </c>
      <c r="D565" s="294" t="s">
        <v>19224</v>
      </c>
      <c r="E565" s="472" t="s">
        <v>19225</v>
      </c>
      <c r="F565" s="473">
        <v>38031</v>
      </c>
      <c r="G565" s="474" t="s">
        <v>1251</v>
      </c>
      <c r="H565" s="475" t="s">
        <v>137</v>
      </c>
      <c r="I565" s="475" t="s">
        <v>1252</v>
      </c>
      <c r="J565" s="475" t="s">
        <v>1276</v>
      </c>
      <c r="K565" s="476" t="s">
        <v>12562</v>
      </c>
      <c r="L565" s="473">
        <v>46183</v>
      </c>
      <c r="M565" s="477">
        <v>46219</v>
      </c>
      <c r="N565" s="622" t="s">
        <v>122</v>
      </c>
      <c r="O565" s="282"/>
      <c r="P565" s="266"/>
      <c r="Q565" s="258"/>
      <c r="R565" s="268" t="s">
        <v>157</v>
      </c>
      <c r="S565" s="265"/>
      <c r="T565" s="506">
        <v>0</v>
      </c>
      <c r="U565" s="269" t="s">
        <v>1256</v>
      </c>
      <c r="V565" s="270">
        <v>1</v>
      </c>
      <c r="W565" s="271" t="s">
        <v>118</v>
      </c>
      <c r="X565" s="272"/>
      <c r="Y565" s="272"/>
      <c r="Z565" s="274" t="s">
        <v>1257</v>
      </c>
      <c r="AA565" s="258" t="b">
        <f t="shared" si="46"/>
        <v>0</v>
      </c>
      <c r="AB565" s="273" t="s">
        <v>19263</v>
      </c>
      <c r="AC565" s="297"/>
      <c r="AD565" s="511" t="s">
        <v>1259</v>
      </c>
      <c r="AE565" s="275" t="s">
        <v>19239</v>
      </c>
      <c r="AF565" s="267" t="str">
        <f t="shared" ca="1" si="44"/>
        <v>22años6meses</v>
      </c>
      <c r="AG565" s="276" t="s">
        <v>19249</v>
      </c>
      <c r="AH565" s="273" t="s">
        <v>19250</v>
      </c>
    </row>
    <row r="566" spans="2:36" ht="17.100000000000001" customHeight="1">
      <c r="B566" s="258" t="str">
        <f t="shared" si="45"/>
        <v>P73929303</v>
      </c>
      <c r="C566" s="282">
        <v>1</v>
      </c>
      <c r="D566" s="294" t="s">
        <v>19226</v>
      </c>
      <c r="E566" s="472" t="s">
        <v>19227</v>
      </c>
      <c r="F566" s="473">
        <v>34001</v>
      </c>
      <c r="G566" s="474" t="s">
        <v>1251</v>
      </c>
      <c r="H566" s="475" t="s">
        <v>137</v>
      </c>
      <c r="I566" s="475" t="s">
        <v>1252</v>
      </c>
      <c r="J566" s="475" t="s">
        <v>1276</v>
      </c>
      <c r="K566" s="476" t="s">
        <v>12562</v>
      </c>
      <c r="L566" s="473">
        <v>46183</v>
      </c>
      <c r="M566" s="477">
        <v>46214</v>
      </c>
      <c r="N566" s="622" t="s">
        <v>128</v>
      </c>
      <c r="O566" s="476" t="s">
        <v>19233</v>
      </c>
      <c r="P566" s="478" t="s">
        <v>138</v>
      </c>
      <c r="Q566" s="258"/>
      <c r="R566" s="268" t="s">
        <v>157</v>
      </c>
      <c r="S566" s="265"/>
      <c r="T566" s="506">
        <v>0</v>
      </c>
      <c r="U566" s="269" t="s">
        <v>1256</v>
      </c>
      <c r="V566" s="270">
        <v>1</v>
      </c>
      <c r="W566" s="271" t="s">
        <v>118</v>
      </c>
      <c r="X566" s="272"/>
      <c r="Y566" s="272"/>
      <c r="Z566" s="274" t="s">
        <v>1257</v>
      </c>
      <c r="AA566" s="258" t="b">
        <f t="shared" si="46"/>
        <v>0</v>
      </c>
      <c r="AB566" s="273" t="s">
        <v>19264</v>
      </c>
      <c r="AC566" s="297"/>
      <c r="AD566" s="511" t="s">
        <v>1271</v>
      </c>
      <c r="AE566" s="275" t="s">
        <v>19240</v>
      </c>
      <c r="AF566" s="267" t="str">
        <f t="shared" ca="1" si="44"/>
        <v>33años6meses</v>
      </c>
      <c r="AG566" s="276" t="s">
        <v>19251</v>
      </c>
      <c r="AH566" s="273" t="s">
        <v>19252</v>
      </c>
    </row>
    <row r="567" spans="2:36" ht="17.100000000000001" customHeight="1">
      <c r="B567" s="258" t="str">
        <f t="shared" si="45"/>
        <v>P44896330</v>
      </c>
      <c r="C567" s="282">
        <v>1</v>
      </c>
      <c r="D567" s="294" t="s">
        <v>19228</v>
      </c>
      <c r="E567" s="472" t="s">
        <v>19229</v>
      </c>
      <c r="F567" s="473">
        <v>32128</v>
      </c>
      <c r="G567" s="474" t="s">
        <v>1251</v>
      </c>
      <c r="H567" s="475" t="s">
        <v>137</v>
      </c>
      <c r="I567" s="475" t="s">
        <v>1252</v>
      </c>
      <c r="J567" s="475" t="s">
        <v>1276</v>
      </c>
      <c r="K567" s="476" t="s">
        <v>12562</v>
      </c>
      <c r="L567" s="473">
        <v>46183</v>
      </c>
      <c r="M567" s="477">
        <v>46219</v>
      </c>
      <c r="N567" s="475" t="s">
        <v>128</v>
      </c>
      <c r="O567" s="476" t="s">
        <v>19234</v>
      </c>
      <c r="P567" s="478" t="s">
        <v>138</v>
      </c>
      <c r="Q567" s="258"/>
      <c r="R567" s="268" t="s">
        <v>157</v>
      </c>
      <c r="S567" s="265"/>
      <c r="T567" s="506">
        <v>0</v>
      </c>
      <c r="U567" s="269" t="s">
        <v>1256</v>
      </c>
      <c r="V567" s="270">
        <v>1</v>
      </c>
      <c r="W567" s="271" t="s">
        <v>118</v>
      </c>
      <c r="X567" s="272"/>
      <c r="Y567" s="272"/>
      <c r="Z567" s="274" t="s">
        <v>1257</v>
      </c>
      <c r="AA567" s="258" t="b">
        <f t="shared" si="46"/>
        <v>0</v>
      </c>
      <c r="AB567" s="273" t="s">
        <v>19265</v>
      </c>
      <c r="AC567" s="297"/>
      <c r="AD567" s="511" t="s">
        <v>1878</v>
      </c>
      <c r="AE567" s="275" t="s">
        <v>19241</v>
      </c>
      <c r="AF567" s="267" t="str">
        <f t="shared" ca="1" si="44"/>
        <v>38años8meses</v>
      </c>
      <c r="AG567" s="276" t="s">
        <v>19253</v>
      </c>
      <c r="AH567" s="273" t="s">
        <v>19254</v>
      </c>
    </row>
    <row r="568" spans="2:36" ht="17.100000000000001" customHeight="1">
      <c r="B568" s="273" t="str">
        <f t="shared" si="45"/>
        <v>O42170404</v>
      </c>
      <c r="C568" s="282">
        <v>1</v>
      </c>
      <c r="D568" s="294" t="s">
        <v>19267</v>
      </c>
      <c r="E568" s="472" t="s">
        <v>19268</v>
      </c>
      <c r="F568" s="473">
        <v>29630</v>
      </c>
      <c r="G568" s="474" t="s">
        <v>1996</v>
      </c>
      <c r="H568" s="475" t="s">
        <v>113</v>
      </c>
      <c r="I568" s="475" t="s">
        <v>13122</v>
      </c>
      <c r="J568" s="475" t="s">
        <v>1276</v>
      </c>
      <c r="K568" s="476" t="s">
        <v>8566</v>
      </c>
      <c r="L568" s="477">
        <v>46156</v>
      </c>
      <c r="M568" s="477" t="s">
        <v>1269</v>
      </c>
      <c r="N568" s="622" t="s">
        <v>174</v>
      </c>
      <c r="O568" s="476" t="s">
        <v>19273</v>
      </c>
      <c r="P568" s="478" t="s">
        <v>138</v>
      </c>
      <c r="Q568" s="258"/>
      <c r="R568" s="268" t="s">
        <v>597</v>
      </c>
      <c r="S568" s="265"/>
      <c r="T568" s="506">
        <v>0</v>
      </c>
      <c r="U568" s="269" t="s">
        <v>1256</v>
      </c>
      <c r="V568" s="270">
        <v>1</v>
      </c>
      <c r="W568" s="271" t="s">
        <v>118</v>
      </c>
      <c r="X568" s="272"/>
      <c r="Y568" s="272"/>
      <c r="Z568" s="274" t="s">
        <v>1257</v>
      </c>
      <c r="AA568" s="258" t="b">
        <f t="shared" si="46"/>
        <v>0</v>
      </c>
      <c r="AB568" s="273"/>
      <c r="AC568" s="297"/>
      <c r="AD568" s="400" t="s">
        <v>1259</v>
      </c>
      <c r="AE568" s="275" t="s">
        <v>19282</v>
      </c>
      <c r="AF568" s="267" t="str">
        <f t="shared" ca="1" si="44"/>
        <v>45años6meses</v>
      </c>
      <c r="AG568" s="276" t="s">
        <v>19276</v>
      </c>
      <c r="AH568" s="273" t="s">
        <v>19277</v>
      </c>
    </row>
    <row r="569" spans="2:36" ht="17.100000000000001" customHeight="1">
      <c r="B569" s="258" t="str">
        <f t="shared" si="45"/>
        <v>O76015356</v>
      </c>
      <c r="C569" s="282">
        <v>1</v>
      </c>
      <c r="D569" s="294" t="s">
        <v>19269</v>
      </c>
      <c r="E569" s="472" t="s">
        <v>19270</v>
      </c>
      <c r="F569" s="473">
        <v>36578</v>
      </c>
      <c r="G569" s="474" t="s">
        <v>1996</v>
      </c>
      <c r="H569" s="475" t="s">
        <v>113</v>
      </c>
      <c r="I569" s="475" t="s">
        <v>13122</v>
      </c>
      <c r="J569" s="475" t="s">
        <v>1253</v>
      </c>
      <c r="K569" s="476" t="s">
        <v>8566</v>
      </c>
      <c r="L569" s="477">
        <v>46156</v>
      </c>
      <c r="M569" s="477" t="s">
        <v>1269</v>
      </c>
      <c r="N569" s="475" t="s">
        <v>174</v>
      </c>
      <c r="O569" s="476" t="s">
        <v>19274</v>
      </c>
      <c r="P569" s="478" t="s">
        <v>138</v>
      </c>
      <c r="Q569" s="258"/>
      <c r="R569" s="268" t="s">
        <v>157</v>
      </c>
      <c r="S569" s="265"/>
      <c r="T569" s="506">
        <v>0</v>
      </c>
      <c r="U569" s="269" t="s">
        <v>1256</v>
      </c>
      <c r="V569" s="270">
        <v>1</v>
      </c>
      <c r="W569" s="271" t="s">
        <v>118</v>
      </c>
      <c r="X569" s="272"/>
      <c r="Y569" s="272"/>
      <c r="Z569" s="274" t="s">
        <v>1257</v>
      </c>
      <c r="AA569" s="258" t="b">
        <f t="shared" si="46"/>
        <v>0</v>
      </c>
      <c r="AB569" s="273"/>
      <c r="AC569" s="297"/>
      <c r="AD569" s="511" t="s">
        <v>1878</v>
      </c>
      <c r="AE569" s="304" t="s">
        <v>19284</v>
      </c>
      <c r="AF569" s="267" t="str">
        <f t="shared" ca="1" si="44"/>
        <v>26años5meses</v>
      </c>
      <c r="AG569" s="276" t="s">
        <v>19278</v>
      </c>
      <c r="AH569" s="273" t="s">
        <v>19279</v>
      </c>
    </row>
    <row r="570" spans="2:36" ht="17.100000000000001" customHeight="1">
      <c r="B570" s="273" t="str">
        <f t="shared" si="45"/>
        <v>O41635597</v>
      </c>
      <c r="C570" s="282">
        <v>1</v>
      </c>
      <c r="D570" s="294" t="s">
        <v>19271</v>
      </c>
      <c r="E570" s="258" t="s">
        <v>19272</v>
      </c>
      <c r="F570" s="259">
        <v>30467</v>
      </c>
      <c r="G570" s="283" t="s">
        <v>1996</v>
      </c>
      <c r="H570" s="261" t="s">
        <v>125</v>
      </c>
      <c r="I570" s="261" t="s">
        <v>13485</v>
      </c>
      <c r="J570" s="261" t="s">
        <v>1253</v>
      </c>
      <c r="K570" s="282" t="s">
        <v>8566</v>
      </c>
      <c r="L570" s="264">
        <v>46160</v>
      </c>
      <c r="M570" s="264">
        <v>46193</v>
      </c>
      <c r="N570" s="551" t="s">
        <v>114</v>
      </c>
      <c r="O570" s="282" t="s">
        <v>19275</v>
      </c>
      <c r="P570" s="266" t="s">
        <v>138</v>
      </c>
      <c r="Q570" s="258"/>
      <c r="R570" s="268" t="s">
        <v>1256</v>
      </c>
      <c r="S570" s="265"/>
      <c r="T570" s="506">
        <v>0</v>
      </c>
      <c r="U570" s="269" t="s">
        <v>1256</v>
      </c>
      <c r="V570" s="270">
        <v>1</v>
      </c>
      <c r="W570" s="271" t="s">
        <v>118</v>
      </c>
      <c r="X570" s="272"/>
      <c r="Y570" s="272"/>
      <c r="Z570" s="274" t="s">
        <v>1257</v>
      </c>
      <c r="AA570" s="258" t="b">
        <f t="shared" si="46"/>
        <v>0</v>
      </c>
      <c r="AB570" s="273"/>
      <c r="AC570" s="297"/>
      <c r="AD570" s="511" t="s">
        <v>1259</v>
      </c>
      <c r="AE570" s="275" t="s">
        <v>19283</v>
      </c>
      <c r="AF570" s="267" t="str">
        <f t="shared" ca="1" si="44"/>
        <v>43años2meses</v>
      </c>
      <c r="AG570" s="276" t="s">
        <v>19280</v>
      </c>
      <c r="AH570" s="273" t="s">
        <v>19281</v>
      </c>
    </row>
    <row r="571" spans="2:36" ht="17.100000000000001" customHeight="1">
      <c r="B571" s="258" t="str">
        <f t="shared" si="45"/>
        <v>O44733286</v>
      </c>
      <c r="C571" s="282">
        <v>1</v>
      </c>
      <c r="D571" s="294" t="s">
        <v>19288</v>
      </c>
      <c r="E571" s="472" t="s">
        <v>19289</v>
      </c>
      <c r="F571" s="473">
        <v>31307</v>
      </c>
      <c r="G571" s="474" t="s">
        <v>1251</v>
      </c>
      <c r="H571" s="475" t="s">
        <v>113</v>
      </c>
      <c r="I571" s="475" t="s">
        <v>19292</v>
      </c>
      <c r="J571" s="475" t="s">
        <v>1276</v>
      </c>
      <c r="K571" s="476" t="s">
        <v>8700</v>
      </c>
      <c r="L571" s="477">
        <v>46161</v>
      </c>
      <c r="M571" s="477" t="s">
        <v>1269</v>
      </c>
      <c r="N571" s="622" t="s">
        <v>122</v>
      </c>
      <c r="O571" s="282"/>
      <c r="P571" s="266"/>
      <c r="Q571" s="258"/>
      <c r="R571" s="268" t="s">
        <v>157</v>
      </c>
      <c r="S571" s="265"/>
      <c r="T571" s="506">
        <v>0</v>
      </c>
      <c r="U571" s="269" t="s">
        <v>1256</v>
      </c>
      <c r="V571" s="270">
        <v>1</v>
      </c>
      <c r="W571" s="271" t="s">
        <v>118</v>
      </c>
      <c r="X571" s="272"/>
      <c r="Y571" s="272"/>
      <c r="Z571" s="274" t="s">
        <v>1257</v>
      </c>
      <c r="AA571" s="258" t="b">
        <f t="shared" si="46"/>
        <v>0</v>
      </c>
      <c r="AB571" s="273" t="s">
        <v>19304</v>
      </c>
      <c r="AC571" s="297"/>
      <c r="AD571" s="400" t="s">
        <v>1259</v>
      </c>
      <c r="AE571" s="275" t="s">
        <v>19301</v>
      </c>
      <c r="AF571" s="267" t="str">
        <f t="shared" ca="1" si="44"/>
        <v>40años11meses</v>
      </c>
      <c r="AG571" s="276" t="s">
        <v>19296</v>
      </c>
      <c r="AH571" s="273" t="s">
        <v>19297</v>
      </c>
    </row>
    <row r="572" spans="2:36" ht="17.100000000000001" customHeight="1">
      <c r="B572" s="273" t="str">
        <f t="shared" si="45"/>
        <v>R03309211</v>
      </c>
      <c r="C572" s="282">
        <v>1</v>
      </c>
      <c r="D572" s="294" t="s">
        <v>19290</v>
      </c>
      <c r="E572" s="472" t="s">
        <v>19291</v>
      </c>
      <c r="F572" s="259">
        <v>22489</v>
      </c>
      <c r="G572" s="283" t="s">
        <v>1251</v>
      </c>
      <c r="H572" s="261" t="s">
        <v>4426</v>
      </c>
      <c r="I572" s="261" t="s">
        <v>19293</v>
      </c>
      <c r="J572" s="261" t="s">
        <v>1276</v>
      </c>
      <c r="K572" s="282" t="s">
        <v>8700</v>
      </c>
      <c r="L572" s="264">
        <v>46161</v>
      </c>
      <c r="M572" s="264" t="s">
        <v>1269</v>
      </c>
      <c r="N572" s="551" t="s">
        <v>128</v>
      </c>
      <c r="O572" s="476" t="s">
        <v>19303</v>
      </c>
      <c r="P572" s="478" t="s">
        <v>138</v>
      </c>
      <c r="Q572" s="258"/>
      <c r="R572" s="268" t="s">
        <v>157</v>
      </c>
      <c r="S572" s="265"/>
      <c r="T572" s="506">
        <v>0</v>
      </c>
      <c r="U572" s="269" t="s">
        <v>1256</v>
      </c>
      <c r="V572" s="270">
        <v>1</v>
      </c>
      <c r="W572" s="271" t="s">
        <v>118</v>
      </c>
      <c r="X572" s="272"/>
      <c r="Y572" s="272"/>
      <c r="Z572" s="274" t="s">
        <v>1257</v>
      </c>
      <c r="AA572" s="258" t="b">
        <f t="shared" si="46"/>
        <v>0</v>
      </c>
      <c r="AB572" s="273"/>
      <c r="AC572" s="297"/>
      <c r="AD572" s="511"/>
      <c r="AE572" s="275"/>
      <c r="AF572" s="267" t="str">
        <f t="shared" ca="1" si="44"/>
        <v>65años0meses</v>
      </c>
      <c r="AG572" s="276" t="s">
        <v>19298</v>
      </c>
      <c r="AH572" s="273" t="s">
        <v>19299</v>
      </c>
    </row>
    <row r="573" spans="2:36" ht="17.100000000000001" customHeight="1">
      <c r="B573" s="258" t="str">
        <f t="shared" si="45"/>
        <v>O45359615</v>
      </c>
      <c r="C573" s="282">
        <v>1</v>
      </c>
      <c r="D573" s="294" t="s">
        <v>19312</v>
      </c>
      <c r="E573" s="472" t="s">
        <v>19313</v>
      </c>
      <c r="F573" s="473">
        <v>28968</v>
      </c>
      <c r="G573" s="474" t="s">
        <v>1251</v>
      </c>
      <c r="H573" s="475" t="s">
        <v>113</v>
      </c>
      <c r="I573" s="475" t="s">
        <v>15642</v>
      </c>
      <c r="J573" s="475" t="s">
        <v>1276</v>
      </c>
      <c r="K573" s="476" t="s">
        <v>8700</v>
      </c>
      <c r="L573" s="477">
        <v>46163</v>
      </c>
      <c r="M573" s="477" t="s">
        <v>1269</v>
      </c>
      <c r="N573" s="622" t="s">
        <v>122</v>
      </c>
      <c r="O573" s="282"/>
      <c r="P573" s="266"/>
      <c r="Q573" s="258"/>
      <c r="R573" s="268" t="s">
        <v>157</v>
      </c>
      <c r="S573" s="265"/>
      <c r="T573" s="506">
        <v>0</v>
      </c>
      <c r="U573" s="269" t="s">
        <v>1256</v>
      </c>
      <c r="V573" s="270">
        <v>1</v>
      </c>
      <c r="W573" s="271" t="s">
        <v>118</v>
      </c>
      <c r="X573" s="272"/>
      <c r="Y573" s="272"/>
      <c r="Z573" s="274" t="s">
        <v>1257</v>
      </c>
      <c r="AA573" s="258" t="b">
        <f t="shared" si="46"/>
        <v>0</v>
      </c>
      <c r="AB573" s="273"/>
      <c r="AC573" s="297"/>
      <c r="AD573" s="400" t="s">
        <v>1271</v>
      </c>
      <c r="AE573" s="304" t="s">
        <v>19316</v>
      </c>
      <c r="AF573" s="267" t="str">
        <f t="shared" ca="1" si="44"/>
        <v>47años3meses</v>
      </c>
      <c r="AG573" s="276" t="s">
        <v>19314</v>
      </c>
      <c r="AH573" s="273" t="s">
        <v>19315</v>
      </c>
    </row>
    <row r="574" spans="2:36" ht="17.100000000000001" customHeight="1">
      <c r="B574" s="273" t="str">
        <f t="shared" si="45"/>
        <v>P48270754</v>
      </c>
      <c r="C574" s="282">
        <v>1</v>
      </c>
      <c r="D574" s="294" t="s">
        <v>19321</v>
      </c>
      <c r="E574" s="472" t="s">
        <v>19322</v>
      </c>
      <c r="F574" s="473">
        <v>34485</v>
      </c>
      <c r="G574" s="474" t="s">
        <v>1251</v>
      </c>
      <c r="H574" s="475" t="s">
        <v>137</v>
      </c>
      <c r="I574" s="475" t="s">
        <v>1252</v>
      </c>
      <c r="J574" s="475" t="s">
        <v>1253</v>
      </c>
      <c r="K574" s="476" t="s">
        <v>8700</v>
      </c>
      <c r="L574" s="477">
        <v>46164</v>
      </c>
      <c r="M574" s="477" t="s">
        <v>1269</v>
      </c>
      <c r="N574" s="622" t="s">
        <v>114</v>
      </c>
      <c r="O574" s="475" t="s">
        <v>19529</v>
      </c>
      <c r="P574" s="309" t="s">
        <v>138</v>
      </c>
      <c r="Q574" s="258"/>
      <c r="R574" s="268" t="s">
        <v>117</v>
      </c>
      <c r="S574" s="265"/>
      <c r="T574" s="506">
        <v>0</v>
      </c>
      <c r="U574" s="269" t="s">
        <v>1256</v>
      </c>
      <c r="V574" s="270">
        <v>1</v>
      </c>
      <c r="W574" s="271" t="s">
        <v>118</v>
      </c>
      <c r="X574" s="272"/>
      <c r="Y574" s="272"/>
      <c r="Z574" s="274" t="s">
        <v>1257</v>
      </c>
      <c r="AA574" s="258" t="b">
        <f t="shared" si="46"/>
        <v>0</v>
      </c>
      <c r="AB574" s="273"/>
      <c r="AC574" s="297"/>
      <c r="AD574" s="511" t="s">
        <v>1259</v>
      </c>
      <c r="AE574" s="275" t="s">
        <v>19325</v>
      </c>
      <c r="AF574" s="267" t="str">
        <f t="shared" ca="1" si="44"/>
        <v>32años2meses</v>
      </c>
      <c r="AG574" s="276" t="s">
        <v>19323</v>
      </c>
      <c r="AH574" s="273" t="s">
        <v>19324</v>
      </c>
    </row>
    <row r="575" spans="2:36" ht="17.100000000000001" customHeight="1">
      <c r="B575" s="258" t="str">
        <f t="shared" si="45"/>
        <v>O46583313</v>
      </c>
      <c r="C575" s="282">
        <v>1</v>
      </c>
      <c r="D575" s="294" t="s">
        <v>19329</v>
      </c>
      <c r="E575" s="472" t="s">
        <v>19330</v>
      </c>
      <c r="F575" s="473">
        <v>33038</v>
      </c>
      <c r="G575" s="474" t="s">
        <v>1251</v>
      </c>
      <c r="H575" s="475" t="s">
        <v>113</v>
      </c>
      <c r="I575" s="475" t="s">
        <v>5699</v>
      </c>
      <c r="J575" s="475" t="s">
        <v>1253</v>
      </c>
      <c r="K575" s="476" t="s">
        <v>8566</v>
      </c>
      <c r="L575" s="477">
        <v>46171</v>
      </c>
      <c r="M575" s="652" t="s">
        <v>1269</v>
      </c>
      <c r="N575" s="622" t="s">
        <v>128</v>
      </c>
      <c r="O575" s="476" t="s">
        <v>19340</v>
      </c>
      <c r="P575" s="478" t="s">
        <v>138</v>
      </c>
      <c r="Q575" s="258"/>
      <c r="R575" s="268" t="s">
        <v>1256</v>
      </c>
      <c r="S575" s="265"/>
      <c r="T575" s="506">
        <v>0</v>
      </c>
      <c r="U575" s="269" t="s">
        <v>1256</v>
      </c>
      <c r="V575" s="270">
        <v>1</v>
      </c>
      <c r="W575" s="271" t="s">
        <v>118</v>
      </c>
      <c r="X575" s="272"/>
      <c r="Y575" s="272"/>
      <c r="Z575" s="274" t="s">
        <v>1257</v>
      </c>
      <c r="AA575" s="258" t="b">
        <f t="shared" si="46"/>
        <v>0</v>
      </c>
      <c r="AB575" s="273" t="s">
        <v>19342</v>
      </c>
      <c r="AC575" s="297"/>
      <c r="AD575" s="400" t="s">
        <v>1259</v>
      </c>
      <c r="AE575" s="275" t="s">
        <v>19337</v>
      </c>
      <c r="AF575" s="267" t="str">
        <f t="shared" ca="1" si="44"/>
        <v>36años2meses</v>
      </c>
      <c r="AG575" s="276" t="s">
        <v>19333</v>
      </c>
      <c r="AH575" s="273" t="s">
        <v>19334</v>
      </c>
      <c r="AJ575" s="554" t="str">
        <f ca="1">IF($D575&lt;&gt;"",DATEDIF(L575,TODAY(),"y")&amp;"años"&amp;DATEDIF(L575,TODAY(),"ym")&amp;"meses"&amp;DATEDIF(L575,TODAY(),"md")&amp;"dias","")</f>
        <v>0años2meses23dias</v>
      </c>
    </row>
    <row r="576" spans="2:36" ht="17.100000000000001" customHeight="1">
      <c r="B576" s="258" t="str">
        <f t="shared" si="45"/>
        <v>O41496164</v>
      </c>
      <c r="C576" s="282">
        <v>1</v>
      </c>
      <c r="D576" s="294" t="s">
        <v>19331</v>
      </c>
      <c r="E576" s="472" t="s">
        <v>19332</v>
      </c>
      <c r="F576" s="473">
        <v>27926</v>
      </c>
      <c r="G576" s="474" t="s">
        <v>1251</v>
      </c>
      <c r="H576" s="475" t="s">
        <v>113</v>
      </c>
      <c r="I576" s="475" t="s">
        <v>5699</v>
      </c>
      <c r="J576" s="475" t="s">
        <v>1276</v>
      </c>
      <c r="K576" s="476" t="s">
        <v>8566</v>
      </c>
      <c r="L576" s="477">
        <v>46171</v>
      </c>
      <c r="M576" s="652" t="s">
        <v>1269</v>
      </c>
      <c r="N576" s="622" t="s">
        <v>128</v>
      </c>
      <c r="O576" s="476" t="s">
        <v>19341</v>
      </c>
      <c r="P576" s="697" t="s">
        <v>138</v>
      </c>
      <c r="Q576" s="258"/>
      <c r="R576" s="268" t="s">
        <v>157</v>
      </c>
      <c r="S576" s="265"/>
      <c r="T576" s="506">
        <v>0</v>
      </c>
      <c r="U576" s="269" t="s">
        <v>1256</v>
      </c>
      <c r="V576" s="270">
        <v>1</v>
      </c>
      <c r="W576" s="271" t="s">
        <v>118</v>
      </c>
      <c r="X576" s="272"/>
      <c r="Y576" s="272"/>
      <c r="Z576" s="274" t="s">
        <v>1257</v>
      </c>
      <c r="AA576" s="258" t="b">
        <f t="shared" si="46"/>
        <v>0</v>
      </c>
      <c r="AB576" s="273" t="s">
        <v>19339</v>
      </c>
      <c r="AC576" s="297"/>
      <c r="AD576" s="511" t="s">
        <v>1271</v>
      </c>
      <c r="AE576" s="275" t="s">
        <v>19338</v>
      </c>
      <c r="AF576" s="267" t="str">
        <f t="shared" ca="1" si="44"/>
        <v>50años2meses</v>
      </c>
      <c r="AG576" s="276" t="s">
        <v>19335</v>
      </c>
      <c r="AH576" s="273" t="s">
        <v>19336</v>
      </c>
    </row>
    <row r="577" spans="2:36" ht="17.100000000000001" customHeight="1">
      <c r="B577" s="258" t="str">
        <f t="shared" si="45"/>
        <v>O70056179</v>
      </c>
      <c r="C577" s="282">
        <v>1</v>
      </c>
      <c r="D577" s="294" t="s">
        <v>19343</v>
      </c>
      <c r="E577" s="258" t="s">
        <v>19344</v>
      </c>
      <c r="F577" s="259">
        <v>33940</v>
      </c>
      <c r="G577" s="283" t="s">
        <v>1251</v>
      </c>
      <c r="H577" s="261" t="s">
        <v>113</v>
      </c>
      <c r="I577" s="261" t="s">
        <v>1339</v>
      </c>
      <c r="J577" s="261" t="s">
        <v>1276</v>
      </c>
      <c r="K577" s="282" t="s">
        <v>8700</v>
      </c>
      <c r="L577" s="264">
        <v>46169</v>
      </c>
      <c r="M577" s="264">
        <v>46239</v>
      </c>
      <c r="N577" s="261" t="s">
        <v>128</v>
      </c>
      <c r="O577" s="282" t="s">
        <v>19345</v>
      </c>
      <c r="P577" s="266" t="s">
        <v>138</v>
      </c>
      <c r="Q577" s="258"/>
      <c r="R577" s="268" t="s">
        <v>157</v>
      </c>
      <c r="S577" s="265"/>
      <c r="T577" s="506">
        <v>0</v>
      </c>
      <c r="U577" s="269" t="s">
        <v>1256</v>
      </c>
      <c r="V577" s="270">
        <v>1</v>
      </c>
      <c r="W577" s="271" t="s">
        <v>118</v>
      </c>
      <c r="X577" s="272"/>
      <c r="Y577" s="272"/>
      <c r="Z577" s="274" t="s">
        <v>1257</v>
      </c>
      <c r="AA577" s="258" t="b">
        <f t="shared" si="46"/>
        <v>0</v>
      </c>
      <c r="AB577" s="273"/>
      <c r="AC577" s="297"/>
      <c r="AD577" s="511" t="s">
        <v>1259</v>
      </c>
      <c r="AE577" s="275" t="s">
        <v>19348</v>
      </c>
      <c r="AF577" s="267" t="str">
        <f t="shared" ca="1" si="44"/>
        <v>33años8meses</v>
      </c>
      <c r="AG577" s="276" t="s">
        <v>19346</v>
      </c>
      <c r="AH577" s="273" t="s">
        <v>19347</v>
      </c>
    </row>
    <row r="578" spans="2:36" ht="17.100000000000001" customHeight="1">
      <c r="B578" s="258" t="str">
        <f t="shared" si="45"/>
        <v>P76654089</v>
      </c>
      <c r="C578" s="282">
        <v>1</v>
      </c>
      <c r="D578" s="294" t="s">
        <v>19350</v>
      </c>
      <c r="E578" s="258" t="s">
        <v>19351</v>
      </c>
      <c r="F578" s="259">
        <v>36505</v>
      </c>
      <c r="G578" s="283" t="s">
        <v>1996</v>
      </c>
      <c r="H578" s="261" t="s">
        <v>137</v>
      </c>
      <c r="I578" s="261" t="s">
        <v>1252</v>
      </c>
      <c r="J578" s="261" t="s">
        <v>1253</v>
      </c>
      <c r="K578" s="282" t="s">
        <v>8700</v>
      </c>
      <c r="L578" s="264">
        <v>46174</v>
      </c>
      <c r="M578" s="264">
        <v>46235</v>
      </c>
      <c r="N578" s="551" t="s">
        <v>122</v>
      </c>
      <c r="O578" s="282"/>
      <c r="P578" s="266"/>
      <c r="Q578" s="258"/>
      <c r="R578" s="268" t="s">
        <v>157</v>
      </c>
      <c r="S578" s="265"/>
      <c r="T578" s="506">
        <v>0</v>
      </c>
      <c r="U578" s="269" t="s">
        <v>1256</v>
      </c>
      <c r="V578" s="270">
        <v>1</v>
      </c>
      <c r="W578" s="271" t="s">
        <v>118</v>
      </c>
      <c r="X578" s="272"/>
      <c r="Y578" s="272"/>
      <c r="Z578" s="274" t="s">
        <v>1257</v>
      </c>
      <c r="AA578" s="258" t="b">
        <f t="shared" si="46"/>
        <v>0</v>
      </c>
      <c r="AB578" s="273"/>
      <c r="AC578" s="297"/>
      <c r="AD578" s="400"/>
      <c r="AE578" s="275"/>
      <c r="AF578" s="267" t="str">
        <f t="shared" ca="1" si="44"/>
        <v>26años8meses</v>
      </c>
      <c r="AG578" s="276" t="s">
        <v>19357</v>
      </c>
      <c r="AH578" s="273" t="s">
        <v>19358</v>
      </c>
    </row>
    <row r="579" spans="2:36" ht="17.100000000000001" customHeight="1">
      <c r="B579" s="258" t="str">
        <f t="shared" si="45"/>
        <v>O47262267</v>
      </c>
      <c r="C579" s="282">
        <v>1</v>
      </c>
      <c r="D579" s="294" t="s">
        <v>19352</v>
      </c>
      <c r="E579" s="472" t="s">
        <v>19353</v>
      </c>
      <c r="F579" s="473">
        <v>33459</v>
      </c>
      <c r="G579" s="474" t="s">
        <v>1251</v>
      </c>
      <c r="H579" s="475" t="s">
        <v>113</v>
      </c>
      <c r="I579" s="475" t="s">
        <v>15642</v>
      </c>
      <c r="J579" s="475" t="s">
        <v>1276</v>
      </c>
      <c r="K579" s="476" t="s">
        <v>8700</v>
      </c>
      <c r="L579" s="477">
        <v>46174</v>
      </c>
      <c r="M579" s="477" t="s">
        <v>1269</v>
      </c>
      <c r="N579" s="622" t="s">
        <v>122</v>
      </c>
      <c r="O579" s="282"/>
      <c r="P579" s="266"/>
      <c r="Q579" s="258"/>
      <c r="R579" s="268" t="s">
        <v>157</v>
      </c>
      <c r="S579" s="265"/>
      <c r="T579" s="506">
        <v>0</v>
      </c>
      <c r="U579" s="269" t="s">
        <v>1256</v>
      </c>
      <c r="V579" s="270">
        <v>1</v>
      </c>
      <c r="W579" s="271" t="s">
        <v>118</v>
      </c>
      <c r="X579" s="272"/>
      <c r="Y579" s="272"/>
      <c r="Z579" s="274" t="s">
        <v>1257</v>
      </c>
      <c r="AA579" s="258" t="b">
        <f t="shared" si="46"/>
        <v>0</v>
      </c>
      <c r="AB579" s="273"/>
      <c r="AC579" s="297"/>
      <c r="AD579" s="400"/>
      <c r="AE579" s="275"/>
      <c r="AF579" s="267" t="str">
        <f t="shared" ref="AF579:AF642" ca="1" si="47">IF($D579&lt;&gt;"",DATEDIF(F579,TODAY(),"y")&amp;"años"&amp;DATEDIF(F579,TODAY(),"ym")&amp;"meses","")</f>
        <v>35años0meses</v>
      </c>
      <c r="AG579" s="276" t="s">
        <v>19359</v>
      </c>
      <c r="AH579" s="273" t="s">
        <v>19360</v>
      </c>
    </row>
    <row r="580" spans="2:36" ht="17.100000000000001" customHeight="1">
      <c r="B580" s="258" t="str">
        <f t="shared" si="45"/>
        <v>O70585554</v>
      </c>
      <c r="C580" s="282">
        <v>1</v>
      </c>
      <c r="D580" s="294" t="s">
        <v>19354</v>
      </c>
      <c r="E580" s="258" t="s">
        <v>19355</v>
      </c>
      <c r="F580" s="259">
        <v>36038</v>
      </c>
      <c r="G580" s="283" t="s">
        <v>1251</v>
      </c>
      <c r="H580" s="261" t="s">
        <v>113</v>
      </c>
      <c r="I580" s="261" t="s">
        <v>19356</v>
      </c>
      <c r="J580" s="261" t="s">
        <v>1276</v>
      </c>
      <c r="K580" s="282" t="s">
        <v>8700</v>
      </c>
      <c r="L580" s="264">
        <v>46174</v>
      </c>
      <c r="M580" s="264">
        <v>46230</v>
      </c>
      <c r="N580" s="551" t="s">
        <v>122</v>
      </c>
      <c r="O580" s="282"/>
      <c r="P580" s="266"/>
      <c r="Q580" s="258"/>
      <c r="R580" s="268" t="s">
        <v>157</v>
      </c>
      <c r="S580" s="265"/>
      <c r="T580" s="506">
        <v>0</v>
      </c>
      <c r="U580" s="269" t="s">
        <v>1256</v>
      </c>
      <c r="V580" s="270">
        <v>1</v>
      </c>
      <c r="W580" s="271" t="s">
        <v>118</v>
      </c>
      <c r="X580" s="272"/>
      <c r="Y580" s="272"/>
      <c r="Z580" s="274" t="s">
        <v>1257</v>
      </c>
      <c r="AA580" s="258" t="b">
        <f t="shared" si="46"/>
        <v>0</v>
      </c>
      <c r="AB580" s="273"/>
      <c r="AC580" s="297"/>
      <c r="AD580" s="511" t="s">
        <v>1259</v>
      </c>
      <c r="AE580" s="275" t="s">
        <v>19363</v>
      </c>
      <c r="AF580" s="267" t="str">
        <f t="shared" ca="1" si="47"/>
        <v>27años11meses</v>
      </c>
      <c r="AG580" s="276" t="s">
        <v>19361</v>
      </c>
      <c r="AH580" s="273" t="s">
        <v>19362</v>
      </c>
      <c r="AJ580" s="554" t="str">
        <f ca="1">IF($D580&lt;&gt;"",DATEDIF(L580,TODAY(),"y")&amp;"años"&amp;DATEDIF(L580,TODAY(),"ym")&amp;"meses"&amp;DATEDIF(L580,TODAY(),"md")&amp;"dias","")</f>
        <v>0años2meses20dias</v>
      </c>
    </row>
    <row r="581" spans="2:36" ht="16.5" customHeight="1">
      <c r="B581" s="258" t="str">
        <f t="shared" si="45"/>
        <v>P41517868</v>
      </c>
      <c r="C581" s="282">
        <v>1</v>
      </c>
      <c r="D581" s="294" t="s">
        <v>19364</v>
      </c>
      <c r="E581" s="472" t="s">
        <v>19365</v>
      </c>
      <c r="F581" s="473">
        <v>30101</v>
      </c>
      <c r="G581" s="474" t="s">
        <v>1251</v>
      </c>
      <c r="H581" s="475" t="s">
        <v>137</v>
      </c>
      <c r="I581" s="475" t="s">
        <v>12610</v>
      </c>
      <c r="J581" s="475" t="s">
        <v>1276</v>
      </c>
      <c r="K581" s="476" t="s">
        <v>8566</v>
      </c>
      <c r="L581" s="477">
        <v>46175</v>
      </c>
      <c r="M581" s="477" t="s">
        <v>1269</v>
      </c>
      <c r="N581" s="622" t="s">
        <v>174</v>
      </c>
      <c r="O581" s="476" t="s">
        <v>19368</v>
      </c>
      <c r="P581" s="478" t="s">
        <v>138</v>
      </c>
      <c r="Q581" s="258"/>
      <c r="R581" s="471" t="s">
        <v>597</v>
      </c>
      <c r="S581" s="265"/>
      <c r="T581" s="271">
        <v>0</v>
      </c>
      <c r="U581" s="269" t="s">
        <v>1256</v>
      </c>
      <c r="V581" s="270">
        <v>1</v>
      </c>
      <c r="W581" s="271" t="s">
        <v>118</v>
      </c>
      <c r="X581" s="272"/>
      <c r="Y581" s="272"/>
      <c r="Z581" s="342" t="s">
        <v>1257</v>
      </c>
      <c r="AA581" s="258" t="b">
        <v>0</v>
      </c>
      <c r="AB581" s="273"/>
      <c r="AC581" s="297"/>
      <c r="AD581" s="400" t="s">
        <v>1259</v>
      </c>
      <c r="AE581" s="275" t="s">
        <v>19373</v>
      </c>
      <c r="AF581" s="267" t="str">
        <f t="shared" ca="1" si="47"/>
        <v>44años2meses</v>
      </c>
      <c r="AG581" s="276" t="s">
        <v>19369</v>
      </c>
      <c r="AH581" s="273" t="s">
        <v>19370</v>
      </c>
    </row>
    <row r="582" spans="2:36" ht="17.100000000000001" customHeight="1">
      <c r="B582" s="258" t="str">
        <f t="shared" si="45"/>
        <v>O48090214</v>
      </c>
      <c r="C582" s="282">
        <v>1</v>
      </c>
      <c r="D582" s="294" t="s">
        <v>19366</v>
      </c>
      <c r="E582" s="472" t="s">
        <v>19367</v>
      </c>
      <c r="F582" s="473">
        <v>31750</v>
      </c>
      <c r="G582" s="474" t="s">
        <v>1251</v>
      </c>
      <c r="H582" s="475" t="s">
        <v>125</v>
      </c>
      <c r="I582" s="475" t="s">
        <v>15425</v>
      </c>
      <c r="J582" s="475" t="s">
        <v>1276</v>
      </c>
      <c r="K582" s="476" t="s">
        <v>8566</v>
      </c>
      <c r="L582" s="477">
        <v>46175</v>
      </c>
      <c r="M582" s="477" t="s">
        <v>1269</v>
      </c>
      <c r="N582" s="622" t="s">
        <v>122</v>
      </c>
      <c r="O582" s="282"/>
      <c r="P582" s="266"/>
      <c r="Q582" s="258"/>
      <c r="R582" s="268" t="s">
        <v>597</v>
      </c>
      <c r="S582" s="265"/>
      <c r="T582" s="271">
        <v>0</v>
      </c>
      <c r="U582" s="269" t="s">
        <v>1256</v>
      </c>
      <c r="V582" s="270">
        <v>1</v>
      </c>
      <c r="W582" s="271" t="s">
        <v>118</v>
      </c>
      <c r="X582" s="272"/>
      <c r="Y582" s="272"/>
      <c r="Z582" s="342" t="s">
        <v>1257</v>
      </c>
      <c r="AA582" s="258" t="b">
        <v>0</v>
      </c>
      <c r="AB582" s="273"/>
      <c r="AC582" s="297"/>
      <c r="AD582" s="400" t="s">
        <v>1259</v>
      </c>
      <c r="AE582" s="275" t="s">
        <v>19374</v>
      </c>
      <c r="AF582" s="267" t="str">
        <f t="shared" ca="1" si="47"/>
        <v>39años8meses</v>
      </c>
      <c r="AG582" s="276" t="s">
        <v>19371</v>
      </c>
      <c r="AH582" s="273" t="s">
        <v>19372</v>
      </c>
    </row>
    <row r="583" spans="2:36" ht="17.100000000000001" customHeight="1">
      <c r="B583" s="258" t="str">
        <f t="shared" si="45"/>
        <v>O73516615</v>
      </c>
      <c r="C583" s="282">
        <v>1</v>
      </c>
      <c r="D583" s="486" t="s">
        <v>19376</v>
      </c>
      <c r="E583" s="472" t="s">
        <v>19379</v>
      </c>
      <c r="F583" s="473">
        <v>37906</v>
      </c>
      <c r="G583" s="474" t="s">
        <v>1297</v>
      </c>
      <c r="H583" s="475" t="s">
        <v>113</v>
      </c>
      <c r="I583" s="475" t="s">
        <v>8348</v>
      </c>
      <c r="J583" s="475" t="s">
        <v>1276</v>
      </c>
      <c r="K583" s="476" t="s">
        <v>8700</v>
      </c>
      <c r="L583" s="477">
        <v>46181</v>
      </c>
      <c r="M583" s="477" t="s">
        <v>1269</v>
      </c>
      <c r="N583" s="622" t="s">
        <v>128</v>
      </c>
      <c r="O583" s="476" t="s">
        <v>19382</v>
      </c>
      <c r="P583" s="478" t="s">
        <v>138</v>
      </c>
      <c r="Q583" s="258"/>
      <c r="R583" s="268" t="s">
        <v>157</v>
      </c>
      <c r="S583" s="265"/>
      <c r="T583" s="271">
        <v>0</v>
      </c>
      <c r="U583" s="269" t="s">
        <v>1256</v>
      </c>
      <c r="V583" s="270">
        <v>1</v>
      </c>
      <c r="W583" s="271" t="s">
        <v>118</v>
      </c>
      <c r="X583" s="272"/>
      <c r="Y583" s="272"/>
      <c r="Z583" s="342" t="s">
        <v>1257</v>
      </c>
      <c r="AA583" s="258" t="b">
        <v>0</v>
      </c>
      <c r="AB583" s="273"/>
      <c r="AC583" s="297" t="s">
        <v>19381</v>
      </c>
      <c r="AD583" s="511" t="s">
        <v>1259</v>
      </c>
      <c r="AE583" s="275" t="s">
        <v>19378</v>
      </c>
      <c r="AF583" s="267" t="str">
        <f t="shared" ca="1" si="47"/>
        <v>22años10meses</v>
      </c>
      <c r="AG583" s="276" t="s">
        <v>19380</v>
      </c>
      <c r="AH583" s="442" t="s">
        <v>19377</v>
      </c>
    </row>
    <row r="584" spans="2:36" ht="17.100000000000001" customHeight="1">
      <c r="B584" s="258" t="str">
        <f t="shared" si="45"/>
        <v>O75449857</v>
      </c>
      <c r="C584" s="282">
        <v>1</v>
      </c>
      <c r="D584" s="294" t="s">
        <v>19516</v>
      </c>
      <c r="E584" s="472" t="s">
        <v>19383</v>
      </c>
      <c r="F584" s="473">
        <v>36310</v>
      </c>
      <c r="G584" s="474" t="s">
        <v>1251</v>
      </c>
      <c r="H584" s="475" t="s">
        <v>113</v>
      </c>
      <c r="I584" s="475" t="s">
        <v>15642</v>
      </c>
      <c r="J584" s="475" t="s">
        <v>1276</v>
      </c>
      <c r="K584" s="476" t="s">
        <v>8700</v>
      </c>
      <c r="L584" s="477">
        <v>46181</v>
      </c>
      <c r="M584" s="477" t="s">
        <v>1269</v>
      </c>
      <c r="N584" s="475" t="s">
        <v>174</v>
      </c>
      <c r="O584" s="476" t="s">
        <v>19384</v>
      </c>
      <c r="P584" s="478" t="s">
        <v>138</v>
      </c>
      <c r="Q584" s="258"/>
      <c r="R584" s="268" t="s">
        <v>157</v>
      </c>
      <c r="S584" s="265"/>
      <c r="T584" s="271">
        <v>0</v>
      </c>
      <c r="U584" s="269" t="s">
        <v>1256</v>
      </c>
      <c r="V584" s="270">
        <v>1</v>
      </c>
      <c r="W584" s="271" t="s">
        <v>118</v>
      </c>
      <c r="X584" s="272"/>
      <c r="Y584" s="272"/>
      <c r="Z584" s="342" t="s">
        <v>1257</v>
      </c>
      <c r="AA584" s="258" t="b">
        <v>0</v>
      </c>
      <c r="AB584" s="273"/>
      <c r="AC584" s="297"/>
      <c r="AD584" s="400" t="s">
        <v>1259</v>
      </c>
      <c r="AE584" s="275" t="s">
        <v>19387</v>
      </c>
      <c r="AF584" s="267" t="str">
        <f t="shared" ca="1" si="47"/>
        <v>27años2meses</v>
      </c>
      <c r="AG584" s="276" t="s">
        <v>19385</v>
      </c>
      <c r="AH584" s="273" t="s">
        <v>19386</v>
      </c>
    </row>
    <row r="585" spans="2:36" ht="17.100000000000001" customHeight="1">
      <c r="B585" s="258" t="str">
        <f t="shared" si="45"/>
        <v>O74302982</v>
      </c>
      <c r="C585" s="282">
        <v>1</v>
      </c>
      <c r="D585" s="294" t="s">
        <v>19388</v>
      </c>
      <c r="E585" s="472" t="s">
        <v>19389</v>
      </c>
      <c r="F585" s="473">
        <v>34784</v>
      </c>
      <c r="G585" s="474" t="s">
        <v>1251</v>
      </c>
      <c r="H585" s="475" t="s">
        <v>113</v>
      </c>
      <c r="I585" s="475" t="s">
        <v>8348</v>
      </c>
      <c r="J585" s="475" t="s">
        <v>1276</v>
      </c>
      <c r="K585" s="476" t="s">
        <v>8700</v>
      </c>
      <c r="L585" s="477">
        <v>46182</v>
      </c>
      <c r="M585" s="477" t="s">
        <v>1269</v>
      </c>
      <c r="N585" s="622" t="s">
        <v>169</v>
      </c>
      <c r="O585" s="476" t="s">
        <v>19390</v>
      </c>
      <c r="P585" s="478" t="s">
        <v>138</v>
      </c>
      <c r="Q585" s="258"/>
      <c r="R585" s="268" t="s">
        <v>157</v>
      </c>
      <c r="S585" s="265"/>
      <c r="T585" s="271">
        <v>0</v>
      </c>
      <c r="U585" s="269" t="s">
        <v>1256</v>
      </c>
      <c r="V585" s="270">
        <v>1</v>
      </c>
      <c r="W585" s="271" t="s">
        <v>118</v>
      </c>
      <c r="X585" s="272"/>
      <c r="Y585" s="272"/>
      <c r="Z585" s="342" t="s">
        <v>1257</v>
      </c>
      <c r="AA585" s="258" t="b">
        <v>0</v>
      </c>
      <c r="AB585" s="273"/>
      <c r="AC585" s="297"/>
      <c r="AD585" s="400" t="s">
        <v>1259</v>
      </c>
      <c r="AE585" s="275" t="s">
        <v>19393</v>
      </c>
      <c r="AF585" s="267" t="str">
        <f t="shared" ca="1" si="47"/>
        <v>31años4meses</v>
      </c>
      <c r="AG585" s="276" t="s">
        <v>19391</v>
      </c>
      <c r="AH585" s="273" t="s">
        <v>19392</v>
      </c>
    </row>
    <row r="586" spans="2:36" ht="17.100000000000001" customHeight="1">
      <c r="B586" s="258" t="str">
        <f t="shared" si="45"/>
        <v>O48450349</v>
      </c>
      <c r="C586" s="282">
        <v>1</v>
      </c>
      <c r="D586" s="294" t="s">
        <v>19417</v>
      </c>
      <c r="E586" s="472" t="s">
        <v>19418</v>
      </c>
      <c r="F586" s="473">
        <v>33201</v>
      </c>
      <c r="G586" s="474" t="s">
        <v>1291</v>
      </c>
      <c r="H586" s="475" t="s">
        <v>113</v>
      </c>
      <c r="I586" s="475" t="s">
        <v>15642</v>
      </c>
      <c r="J586" s="475" t="s">
        <v>1276</v>
      </c>
      <c r="K586" s="476" t="s">
        <v>8700</v>
      </c>
      <c r="L586" s="477">
        <v>46188</v>
      </c>
      <c r="M586" s="477" t="s">
        <v>1269</v>
      </c>
      <c r="N586" s="622" t="s">
        <v>169</v>
      </c>
      <c r="O586" s="476" t="s">
        <v>19419</v>
      </c>
      <c r="P586" s="478" t="s">
        <v>138</v>
      </c>
      <c r="Q586" s="258"/>
      <c r="R586" s="268" t="s">
        <v>117</v>
      </c>
      <c r="S586" s="265"/>
      <c r="T586" s="271">
        <v>0</v>
      </c>
      <c r="U586" s="269" t="s">
        <v>1256</v>
      </c>
      <c r="V586" s="270">
        <v>1</v>
      </c>
      <c r="W586" s="271" t="s">
        <v>118</v>
      </c>
      <c r="X586" s="272"/>
      <c r="Y586" s="272"/>
      <c r="Z586" s="342" t="s">
        <v>1257</v>
      </c>
      <c r="AA586" s="258" t="b">
        <v>0</v>
      </c>
      <c r="AB586" s="273"/>
      <c r="AC586" s="297"/>
      <c r="AD586" s="400" t="s">
        <v>1271</v>
      </c>
      <c r="AE586" s="304" t="s">
        <v>19422</v>
      </c>
      <c r="AF586" s="267" t="str">
        <f t="shared" ca="1" si="47"/>
        <v>35años8meses</v>
      </c>
      <c r="AG586" s="276" t="s">
        <v>19420</v>
      </c>
      <c r="AH586" s="273" t="s">
        <v>19421</v>
      </c>
    </row>
    <row r="587" spans="2:36" ht="17.100000000000001" customHeight="1">
      <c r="B587" s="258" t="str">
        <f t="shared" si="45"/>
        <v>O43755152</v>
      </c>
      <c r="C587" s="282">
        <v>1</v>
      </c>
      <c r="D587" s="294" t="s">
        <v>19423</v>
      </c>
      <c r="E587" s="472" t="s">
        <v>19424</v>
      </c>
      <c r="F587" s="473">
        <v>31644</v>
      </c>
      <c r="G587" s="474" t="s">
        <v>1251</v>
      </c>
      <c r="H587" s="475" t="s">
        <v>113</v>
      </c>
      <c r="I587" s="475" t="s">
        <v>15642</v>
      </c>
      <c r="J587" s="475" t="s">
        <v>1276</v>
      </c>
      <c r="K587" s="476" t="s">
        <v>8566</v>
      </c>
      <c r="L587" s="477">
        <v>46189</v>
      </c>
      <c r="M587" s="477" t="s">
        <v>1269</v>
      </c>
      <c r="N587" s="622" t="s">
        <v>122</v>
      </c>
      <c r="O587" s="282"/>
      <c r="P587" s="266"/>
      <c r="Q587" s="258"/>
      <c r="R587" s="712" t="s">
        <v>1256</v>
      </c>
      <c r="S587" s="265"/>
      <c r="T587" s="271">
        <v>0</v>
      </c>
      <c r="U587" s="269" t="s">
        <v>1256</v>
      </c>
      <c r="V587" s="270">
        <v>1</v>
      </c>
      <c r="W587" s="271" t="s">
        <v>118</v>
      </c>
      <c r="X587" s="272"/>
      <c r="Y587" s="272"/>
      <c r="Z587" s="342" t="s">
        <v>1257</v>
      </c>
      <c r="AA587" s="258" t="b">
        <v>0</v>
      </c>
      <c r="AB587" s="273" t="s">
        <v>19459</v>
      </c>
      <c r="AC587" s="297"/>
      <c r="AD587" s="400" t="s">
        <v>1271</v>
      </c>
      <c r="AE587" s="275" t="s">
        <v>19435</v>
      </c>
      <c r="AF587" s="267" t="str">
        <f t="shared" ca="1" si="47"/>
        <v>40años0meses</v>
      </c>
      <c r="AG587" s="276" t="s">
        <v>19441</v>
      </c>
      <c r="AH587" s="273" t="s">
        <v>19442</v>
      </c>
      <c r="AJ587" s="554" t="str">
        <f ca="1">IF($D587&lt;&gt;"",DATEDIF(L587,TODAY(),"y")&amp;"años"&amp;DATEDIF(L587,TODAY(),"ym")&amp;"meses"&amp;DATEDIF(L587,TODAY(),"md")&amp;"dias","")</f>
        <v>0años2meses5dias</v>
      </c>
    </row>
    <row r="588" spans="2:36" ht="17.100000000000001" customHeight="1">
      <c r="B588" s="258" t="str">
        <f t="shared" si="45"/>
        <v>O02836484</v>
      </c>
      <c r="C588" s="282">
        <v>1</v>
      </c>
      <c r="D588" s="294" t="s">
        <v>19426</v>
      </c>
      <c r="E588" s="472" t="s">
        <v>19427</v>
      </c>
      <c r="F588" s="473">
        <v>26113</v>
      </c>
      <c r="G588" s="474" t="s">
        <v>1251</v>
      </c>
      <c r="H588" s="475" t="s">
        <v>113</v>
      </c>
      <c r="I588" s="475" t="s">
        <v>15642</v>
      </c>
      <c r="J588" s="475" t="s">
        <v>1253</v>
      </c>
      <c r="K588" s="476" t="s">
        <v>8566</v>
      </c>
      <c r="L588" s="477">
        <v>46189</v>
      </c>
      <c r="M588" s="477" t="s">
        <v>1269</v>
      </c>
      <c r="N588" s="475" t="s">
        <v>122</v>
      </c>
      <c r="O588" s="282"/>
      <c r="P588" s="266"/>
      <c r="Q588" s="258"/>
      <c r="R588" s="268" t="s">
        <v>157</v>
      </c>
      <c r="S588" s="265"/>
      <c r="T588" s="271">
        <v>0</v>
      </c>
      <c r="U588" s="269" t="s">
        <v>1256</v>
      </c>
      <c r="V588" s="270">
        <v>1</v>
      </c>
      <c r="W588" s="271" t="s">
        <v>118</v>
      </c>
      <c r="X588" s="272"/>
      <c r="Y588" s="272"/>
      <c r="Z588" s="342" t="s">
        <v>1257</v>
      </c>
      <c r="AA588" s="258" t="b">
        <v>0</v>
      </c>
      <c r="AB588" s="273" t="s">
        <v>19460</v>
      </c>
      <c r="AC588" s="297"/>
      <c r="AD588" s="400" t="s">
        <v>1259</v>
      </c>
      <c r="AE588" s="275" t="s">
        <v>19436</v>
      </c>
      <c r="AF588" s="267" t="str">
        <f t="shared" ca="1" si="47"/>
        <v>55años1meses</v>
      </c>
      <c r="AG588" s="276" t="s">
        <v>19443</v>
      </c>
      <c r="AH588" s="273" t="s">
        <v>19444</v>
      </c>
    </row>
    <row r="589" spans="2:36" ht="17.100000000000001" customHeight="1">
      <c r="B589" s="258" t="str">
        <f t="shared" ref="B589:B638" si="48">MID(H589,1,1)&amp;D589</f>
        <v>O46968776</v>
      </c>
      <c r="C589" s="282">
        <v>1</v>
      </c>
      <c r="D589" s="294" t="s">
        <v>19428</v>
      </c>
      <c r="E589" s="472" t="s">
        <v>19429</v>
      </c>
      <c r="F589" s="473">
        <v>33697</v>
      </c>
      <c r="G589" s="474" t="s">
        <v>1251</v>
      </c>
      <c r="H589" s="475" t="s">
        <v>113</v>
      </c>
      <c r="I589" s="475" t="s">
        <v>15642</v>
      </c>
      <c r="J589" s="475" t="s">
        <v>1253</v>
      </c>
      <c r="K589" s="476" t="s">
        <v>8566</v>
      </c>
      <c r="L589" s="477">
        <v>46189</v>
      </c>
      <c r="M589" s="477" t="s">
        <v>1269</v>
      </c>
      <c r="N589" s="475" t="s">
        <v>122</v>
      </c>
      <c r="O589" s="282"/>
      <c r="P589" s="266"/>
      <c r="Q589" s="258"/>
      <c r="R589" s="268" t="s">
        <v>117</v>
      </c>
      <c r="S589" s="265"/>
      <c r="T589" s="271">
        <v>0</v>
      </c>
      <c r="U589" s="269" t="s">
        <v>1256</v>
      </c>
      <c r="V589" s="270">
        <v>1</v>
      </c>
      <c r="W589" s="271" t="s">
        <v>118</v>
      </c>
      <c r="X589" s="272"/>
      <c r="Y589" s="272"/>
      <c r="Z589" s="342" t="s">
        <v>1257</v>
      </c>
      <c r="AA589" s="258" t="b">
        <v>0</v>
      </c>
      <c r="AB589" s="273" t="s">
        <v>19461</v>
      </c>
      <c r="AC589" s="297"/>
      <c r="AD589" s="400" t="s">
        <v>1259</v>
      </c>
      <c r="AE589" s="275" t="s">
        <v>19437</v>
      </c>
      <c r="AF589" s="267" t="str">
        <f t="shared" ca="1" si="47"/>
        <v>34años4meses</v>
      </c>
      <c r="AG589" s="276" t="s">
        <v>19445</v>
      </c>
      <c r="AH589" s="273" t="s">
        <v>19446</v>
      </c>
      <c r="AJ589" s="554" t="str">
        <f ca="1">IF($D589&lt;&gt;"",DATEDIF(L589,TODAY(),"y")&amp;"años"&amp;DATEDIF(L589,TODAY(),"ym")&amp;"meses"&amp;DATEDIF(L589,TODAY(),"md")&amp;"dias","")</f>
        <v>0años2meses5dias</v>
      </c>
    </row>
    <row r="590" spans="2:36" ht="17.100000000000001" customHeight="1">
      <c r="B590" s="258" t="str">
        <f t="shared" si="48"/>
        <v>P75283113</v>
      </c>
      <c r="C590" s="282">
        <v>1</v>
      </c>
      <c r="D590" s="294" t="s">
        <v>19430</v>
      </c>
      <c r="E590" s="472" t="s">
        <v>19431</v>
      </c>
      <c r="F590" s="473">
        <v>37268</v>
      </c>
      <c r="G590" s="474" t="s">
        <v>1251</v>
      </c>
      <c r="H590" s="475" t="s">
        <v>137</v>
      </c>
      <c r="I590" s="475" t="s">
        <v>1252</v>
      </c>
      <c r="J590" s="475" t="s">
        <v>1253</v>
      </c>
      <c r="K590" s="476" t="s">
        <v>8566</v>
      </c>
      <c r="L590" s="477">
        <v>46189</v>
      </c>
      <c r="M590" s="477" t="s">
        <v>1269</v>
      </c>
      <c r="N590" s="475" t="s">
        <v>128</v>
      </c>
      <c r="O590" s="476" t="s">
        <v>19457</v>
      </c>
      <c r="P590" s="478" t="s">
        <v>138</v>
      </c>
      <c r="Q590" s="258"/>
      <c r="R590" s="268" t="s">
        <v>157</v>
      </c>
      <c r="S590" s="265"/>
      <c r="T590" s="271">
        <v>0</v>
      </c>
      <c r="U590" s="269" t="s">
        <v>1256</v>
      </c>
      <c r="V590" s="270">
        <v>1</v>
      </c>
      <c r="W590" s="271" t="s">
        <v>118</v>
      </c>
      <c r="X590" s="272"/>
      <c r="Y590" s="272"/>
      <c r="Z590" s="342" t="s">
        <v>1257</v>
      </c>
      <c r="AA590" s="258" t="b">
        <v>0</v>
      </c>
      <c r="AB590" s="273" t="s">
        <v>19462</v>
      </c>
      <c r="AC590" s="297"/>
      <c r="AD590" s="511" t="s">
        <v>1259</v>
      </c>
      <c r="AE590" s="275" t="s">
        <v>19438</v>
      </c>
      <c r="AF590" s="267" t="str">
        <f t="shared" ca="1" si="47"/>
        <v>24años7meses</v>
      </c>
      <c r="AG590" s="276" t="s">
        <v>19447</v>
      </c>
      <c r="AH590" s="273" t="s">
        <v>19448</v>
      </c>
    </row>
    <row r="591" spans="2:36" ht="17.100000000000001" customHeight="1">
      <c r="B591" s="258" t="str">
        <f t="shared" si="48"/>
        <v>P80261101</v>
      </c>
      <c r="C591" s="282">
        <v>1</v>
      </c>
      <c r="D591" s="294" t="s">
        <v>19454</v>
      </c>
      <c r="E591" s="472" t="s">
        <v>19432</v>
      </c>
      <c r="F591" s="473">
        <v>29188</v>
      </c>
      <c r="G591" s="474" t="s">
        <v>1251</v>
      </c>
      <c r="H591" s="475" t="s">
        <v>137</v>
      </c>
      <c r="I591" s="475" t="s">
        <v>1252</v>
      </c>
      <c r="J591" s="475" t="s">
        <v>1253</v>
      </c>
      <c r="K591" s="476" t="s">
        <v>8566</v>
      </c>
      <c r="L591" s="477">
        <v>46189</v>
      </c>
      <c r="M591" s="477" t="s">
        <v>1269</v>
      </c>
      <c r="N591" s="475" t="s">
        <v>114</v>
      </c>
      <c r="O591" s="476" t="s">
        <v>19455</v>
      </c>
      <c r="P591" s="478" t="s">
        <v>138</v>
      </c>
      <c r="Q591" s="258"/>
      <c r="R591" s="677" t="s">
        <v>1256</v>
      </c>
      <c r="S591" s="265"/>
      <c r="T591" s="271">
        <v>0</v>
      </c>
      <c r="U591" s="269" t="s">
        <v>1256</v>
      </c>
      <c r="V591" s="270">
        <v>1</v>
      </c>
      <c r="W591" s="271" t="s">
        <v>118</v>
      </c>
      <c r="X591" s="272"/>
      <c r="Y591" s="272"/>
      <c r="Z591" s="342" t="s">
        <v>1257</v>
      </c>
      <c r="AA591" s="258" t="b">
        <v>0</v>
      </c>
      <c r="AB591" s="273" t="s">
        <v>19463</v>
      </c>
      <c r="AC591" s="297"/>
      <c r="AD591" s="400" t="s">
        <v>1259</v>
      </c>
      <c r="AE591" s="275" t="s">
        <v>19439</v>
      </c>
      <c r="AF591" s="267" t="str">
        <f t="shared" ca="1" si="47"/>
        <v>46años8meses</v>
      </c>
      <c r="AG591" s="276" t="s">
        <v>19449</v>
      </c>
      <c r="AH591" s="273" t="s">
        <v>19450</v>
      </c>
    </row>
    <row r="592" spans="2:36" ht="17.100000000000001" customHeight="1">
      <c r="B592" s="273" t="str">
        <f t="shared" si="48"/>
        <v>P02828277</v>
      </c>
      <c r="C592" s="282">
        <v>1</v>
      </c>
      <c r="D592" s="294" t="s">
        <v>19433</v>
      </c>
      <c r="E592" s="472" t="s">
        <v>19434</v>
      </c>
      <c r="F592" s="473">
        <v>24591</v>
      </c>
      <c r="G592" s="474" t="s">
        <v>1251</v>
      </c>
      <c r="H592" s="475" t="s">
        <v>137</v>
      </c>
      <c r="I592" s="475" t="s">
        <v>1252</v>
      </c>
      <c r="J592" s="475" t="s">
        <v>1253</v>
      </c>
      <c r="K592" s="476" t="s">
        <v>8566</v>
      </c>
      <c r="L592" s="477">
        <v>46189</v>
      </c>
      <c r="M592" s="477" t="s">
        <v>1269</v>
      </c>
      <c r="N592" s="475" t="s">
        <v>174</v>
      </c>
      <c r="O592" s="476" t="s">
        <v>19456</v>
      </c>
      <c r="P592" s="478" t="s">
        <v>138</v>
      </c>
      <c r="Q592" s="258"/>
      <c r="R592" s="268" t="s">
        <v>157</v>
      </c>
      <c r="S592" s="265"/>
      <c r="T592" s="271">
        <v>0</v>
      </c>
      <c r="U592" s="269" t="s">
        <v>1256</v>
      </c>
      <c r="V592" s="270">
        <v>1</v>
      </c>
      <c r="W592" s="271" t="s">
        <v>118</v>
      </c>
      <c r="X592" s="272"/>
      <c r="Y592" s="272"/>
      <c r="Z592" s="342" t="s">
        <v>1257</v>
      </c>
      <c r="AA592" s="258" t="b">
        <v>0</v>
      </c>
      <c r="AB592" s="273" t="s">
        <v>19464</v>
      </c>
      <c r="AC592" s="297"/>
      <c r="AD592" s="400" t="s">
        <v>1259</v>
      </c>
      <c r="AE592" s="275" t="s">
        <v>19440</v>
      </c>
      <c r="AF592" s="267" t="str">
        <f t="shared" ca="1" si="47"/>
        <v>59años3meses</v>
      </c>
      <c r="AG592" s="276" t="s">
        <v>19451</v>
      </c>
      <c r="AH592" s="273" t="s">
        <v>19452</v>
      </c>
    </row>
    <row r="593" spans="2:36" ht="17.100000000000001" customHeight="1">
      <c r="B593" s="258" t="str">
        <f t="shared" si="48"/>
        <v>E70749491</v>
      </c>
      <c r="C593" s="257" t="s">
        <v>117</v>
      </c>
      <c r="D593" s="486" t="s">
        <v>12649</v>
      </c>
      <c r="E593" s="258" t="s">
        <v>12650</v>
      </c>
      <c r="F593" s="259">
        <v>34865</v>
      </c>
      <c r="G593" s="283" t="s">
        <v>3610</v>
      </c>
      <c r="H593" s="261" t="s">
        <v>1107</v>
      </c>
      <c r="I593" s="261" t="s">
        <v>12651</v>
      </c>
      <c r="J593" s="261" t="s">
        <v>9469</v>
      </c>
      <c r="K593" s="282" t="s">
        <v>1254</v>
      </c>
      <c r="L593" s="264">
        <v>45761</v>
      </c>
      <c r="M593" s="264">
        <v>46195</v>
      </c>
      <c r="N593" s="551" t="s">
        <v>174</v>
      </c>
      <c r="O593" s="282" t="s">
        <v>12652</v>
      </c>
      <c r="P593" s="266" t="s">
        <v>138</v>
      </c>
      <c r="Q593" s="258"/>
      <c r="R593" s="268" t="s">
        <v>157</v>
      </c>
      <c r="S593" s="265"/>
      <c r="T593" s="506">
        <v>0</v>
      </c>
      <c r="U593" s="269" t="s">
        <v>1256</v>
      </c>
      <c r="V593" s="270">
        <v>0</v>
      </c>
      <c r="W593" s="271" t="s">
        <v>118</v>
      </c>
      <c r="X593" s="272">
        <v>5000</v>
      </c>
      <c r="Y593" s="279">
        <v>632.90000000000009</v>
      </c>
      <c r="Z593" s="342" t="s">
        <v>1257</v>
      </c>
      <c r="AA593" s="258" t="b">
        <f>COUNTIF($D$2:$D$3790,D593)&gt;1</f>
        <v>0</v>
      </c>
      <c r="AB593" s="273" t="s">
        <v>12653</v>
      </c>
      <c r="AC593" s="297"/>
      <c r="AD593" s="400" t="s">
        <v>1271</v>
      </c>
      <c r="AE593" s="275" t="s">
        <v>12654</v>
      </c>
      <c r="AF593" s="267" t="str">
        <f t="shared" ca="1" si="47"/>
        <v>31años2meses</v>
      </c>
      <c r="AG593" s="276" t="s">
        <v>12655</v>
      </c>
      <c r="AH593" s="273" t="s">
        <v>12656</v>
      </c>
      <c r="AI593" s="292" t="s">
        <v>1412</v>
      </c>
    </row>
    <row r="594" spans="2:36" ht="17.100000000000001" customHeight="1">
      <c r="B594" s="258" t="str">
        <f t="shared" si="48"/>
        <v>O17431433</v>
      </c>
      <c r="C594" s="285">
        <v>1</v>
      </c>
      <c r="D594" s="486" t="s">
        <v>16200</v>
      </c>
      <c r="E594" s="472" t="s">
        <v>16201</v>
      </c>
      <c r="F594" s="473">
        <v>25226</v>
      </c>
      <c r="G594" s="474" t="s">
        <v>1251</v>
      </c>
      <c r="H594" s="475" t="s">
        <v>125</v>
      </c>
      <c r="I594" s="475" t="s">
        <v>1339</v>
      </c>
      <c r="J594" s="527" t="s">
        <v>1253</v>
      </c>
      <c r="K594" s="476" t="s">
        <v>12562</v>
      </c>
      <c r="L594" s="477">
        <v>46211</v>
      </c>
      <c r="M594" s="477">
        <v>46214</v>
      </c>
      <c r="N594" s="622" t="s">
        <v>122</v>
      </c>
      <c r="O594" s="282"/>
      <c r="P594" s="266"/>
      <c r="Q594" s="258"/>
      <c r="R594" s="268" t="s">
        <v>157</v>
      </c>
      <c r="S594" s="265"/>
      <c r="T594" s="271">
        <v>0</v>
      </c>
      <c r="U594" s="269" t="s">
        <v>1256</v>
      </c>
      <c r="V594" s="270">
        <v>1</v>
      </c>
      <c r="W594" s="524" t="s">
        <v>118</v>
      </c>
      <c r="X594" s="279"/>
      <c r="Y594" s="279"/>
      <c r="Z594" s="525" t="s">
        <v>1257</v>
      </c>
      <c r="AA594" s="258" t="b">
        <f>COUNTIF($D$2:$D$3790,D594)&gt;1</f>
        <v>0</v>
      </c>
      <c r="AB594" s="258" t="s">
        <v>16202</v>
      </c>
      <c r="AC594" s="300"/>
      <c r="AD594" s="400" t="s">
        <v>1271</v>
      </c>
      <c r="AE594" s="281" t="s">
        <v>16203</v>
      </c>
      <c r="AF594" s="267" t="str">
        <f t="shared" ca="1" si="47"/>
        <v>57años6meses</v>
      </c>
      <c r="AG594" s="294" t="s">
        <v>16204</v>
      </c>
      <c r="AH594" s="258" t="s">
        <v>16205</v>
      </c>
    </row>
    <row r="595" spans="2:36" ht="17.100000000000001" customHeight="1">
      <c r="B595" s="258" t="str">
        <f t="shared" si="48"/>
        <v>O17446826</v>
      </c>
      <c r="C595" s="257" t="s">
        <v>117</v>
      </c>
      <c r="D595" s="288" t="s">
        <v>17266</v>
      </c>
      <c r="E595" s="587" t="s">
        <v>17267</v>
      </c>
      <c r="F595" s="585">
        <v>26848</v>
      </c>
      <c r="G595" s="475" t="s">
        <v>1251</v>
      </c>
      <c r="H595" s="475" t="s">
        <v>113</v>
      </c>
      <c r="I595" s="475" t="s">
        <v>5699</v>
      </c>
      <c r="J595" s="476" t="s">
        <v>1253</v>
      </c>
      <c r="K595" s="590" t="s">
        <v>12562</v>
      </c>
      <c r="L595" s="477">
        <v>46209</v>
      </c>
      <c r="M595" s="714">
        <v>46219</v>
      </c>
      <c r="N595" s="623" t="s">
        <v>114</v>
      </c>
      <c r="O595" s="475" t="s">
        <v>17268</v>
      </c>
      <c r="P595" s="586" t="s">
        <v>138</v>
      </c>
      <c r="Q595" s="258"/>
      <c r="R595" s="471" t="s">
        <v>117</v>
      </c>
      <c r="S595" s="265"/>
      <c r="T595" s="271">
        <v>0</v>
      </c>
      <c r="U595" s="269" t="s">
        <v>1256</v>
      </c>
      <c r="V595" s="270">
        <v>1</v>
      </c>
      <c r="W595" s="271" t="s">
        <v>118</v>
      </c>
      <c r="X595" s="272"/>
      <c r="Y595" s="272"/>
      <c r="Z595" s="342" t="s">
        <v>1257</v>
      </c>
      <c r="AA595" s="258" t="b">
        <v>0</v>
      </c>
      <c r="AB595" s="273" t="s">
        <v>17320</v>
      </c>
      <c r="AC595" s="297"/>
      <c r="AD595" s="400" t="s">
        <v>1271</v>
      </c>
      <c r="AE595" s="275" t="s">
        <v>17271</v>
      </c>
      <c r="AF595" s="267" t="str">
        <f t="shared" ca="1" si="47"/>
        <v>53años1meses</v>
      </c>
      <c r="AG595" s="276" t="s">
        <v>17269</v>
      </c>
      <c r="AH595" s="273" t="s">
        <v>17270</v>
      </c>
    </row>
    <row r="596" spans="2:36" ht="17.100000000000001" customHeight="1">
      <c r="B596" s="258" t="str">
        <f t="shared" si="48"/>
        <v>O41400234</v>
      </c>
      <c r="C596" s="257" t="s">
        <v>117</v>
      </c>
      <c r="D596" s="288" t="s">
        <v>17295</v>
      </c>
      <c r="E596" s="587" t="s">
        <v>17296</v>
      </c>
      <c r="F596" s="585">
        <v>29909</v>
      </c>
      <c r="G596" s="475" t="s">
        <v>1251</v>
      </c>
      <c r="H596" s="475" t="s">
        <v>113</v>
      </c>
      <c r="I596" s="475" t="s">
        <v>1339</v>
      </c>
      <c r="J596" s="476" t="s">
        <v>1253</v>
      </c>
      <c r="K596" s="590" t="s">
        <v>12562</v>
      </c>
      <c r="L596" s="477">
        <v>46197</v>
      </c>
      <c r="M596" s="477">
        <v>46219</v>
      </c>
      <c r="N596" s="623" t="s">
        <v>114</v>
      </c>
      <c r="O596" s="475" t="s">
        <v>17297</v>
      </c>
      <c r="P596" s="288" t="s">
        <v>138</v>
      </c>
      <c r="Q596" s="258"/>
      <c r="R596" s="471" t="s">
        <v>117</v>
      </c>
      <c r="S596" s="265"/>
      <c r="T596" s="271">
        <v>0</v>
      </c>
      <c r="U596" s="269" t="s">
        <v>1256</v>
      </c>
      <c r="V596" s="270">
        <v>1</v>
      </c>
      <c r="W596" s="271" t="s">
        <v>118</v>
      </c>
      <c r="X596" s="272"/>
      <c r="Y596" s="272"/>
      <c r="Z596" s="342" t="s">
        <v>1257</v>
      </c>
      <c r="AA596" s="258" t="b">
        <v>0</v>
      </c>
      <c r="AB596" s="273" t="s">
        <v>17325</v>
      </c>
      <c r="AC596" s="297"/>
      <c r="AD596" s="400" t="s">
        <v>1259</v>
      </c>
      <c r="AE596" s="275" t="s">
        <v>17300</v>
      </c>
      <c r="AF596" s="267" t="str">
        <f t="shared" ca="1" si="47"/>
        <v>44años9meses</v>
      </c>
      <c r="AG596" s="276" t="s">
        <v>17298</v>
      </c>
      <c r="AH596" s="273" t="s">
        <v>17299</v>
      </c>
    </row>
    <row r="597" spans="2:36" ht="17.100000000000001" customHeight="1">
      <c r="B597" s="258" t="str">
        <f t="shared" si="48"/>
        <v>P41526261</v>
      </c>
      <c r="C597" s="257" t="s">
        <v>117</v>
      </c>
      <c r="D597" s="486" t="s">
        <v>15228</v>
      </c>
      <c r="E597" s="472" t="s">
        <v>15229</v>
      </c>
      <c r="F597" s="473">
        <v>30193</v>
      </c>
      <c r="G597" s="474" t="s">
        <v>1251</v>
      </c>
      <c r="H597" s="475" t="s">
        <v>137</v>
      </c>
      <c r="I597" s="475" t="s">
        <v>1252</v>
      </c>
      <c r="J597" s="475" t="s">
        <v>1276</v>
      </c>
      <c r="K597" s="476" t="s">
        <v>8566</v>
      </c>
      <c r="L597" s="477">
        <v>46210</v>
      </c>
      <c r="M597" s="477" t="s">
        <v>1269</v>
      </c>
      <c r="N597" s="622" t="s">
        <v>128</v>
      </c>
      <c r="O597" s="476" t="s">
        <v>15230</v>
      </c>
      <c r="P597" s="478" t="s">
        <v>138</v>
      </c>
      <c r="Q597" s="258"/>
      <c r="R597" s="471" t="s">
        <v>1256</v>
      </c>
      <c r="S597" s="265"/>
      <c r="T597" s="271">
        <v>0</v>
      </c>
      <c r="U597" s="269" t="s">
        <v>1256</v>
      </c>
      <c r="V597" s="270">
        <v>1</v>
      </c>
      <c r="W597" s="271" t="s">
        <v>118</v>
      </c>
      <c r="X597" s="272"/>
      <c r="Y597" s="272"/>
      <c r="Z597" s="342" t="s">
        <v>1257</v>
      </c>
      <c r="AA597" s="258" t="b">
        <f>COUNTIF($D$2:$D$3790,D597)&gt;1</f>
        <v>0</v>
      </c>
      <c r="AB597" s="273" t="s">
        <v>15231</v>
      </c>
      <c r="AC597" s="297"/>
      <c r="AD597" s="511" t="s">
        <v>1259</v>
      </c>
      <c r="AE597" s="275" t="s">
        <v>15232</v>
      </c>
      <c r="AF597" s="267" t="str">
        <f t="shared" ca="1" si="47"/>
        <v>43años11meses</v>
      </c>
      <c r="AG597" s="276" t="s">
        <v>15233</v>
      </c>
      <c r="AH597" s="442" t="s">
        <v>15234</v>
      </c>
    </row>
    <row r="598" spans="2:36" ht="17.100000000000001" customHeight="1">
      <c r="B598" s="258" t="str">
        <f t="shared" si="48"/>
        <v>O41911025</v>
      </c>
      <c r="C598" s="305">
        <v>1</v>
      </c>
      <c r="D598" s="294" t="s">
        <v>17489</v>
      </c>
      <c r="E598" s="472" t="s">
        <v>17490</v>
      </c>
      <c r="F598" s="473">
        <v>30519</v>
      </c>
      <c r="G598" s="474" t="s">
        <v>1251</v>
      </c>
      <c r="H598" s="475" t="s">
        <v>125</v>
      </c>
      <c r="I598" s="475" t="s">
        <v>5699</v>
      </c>
      <c r="J598" s="475" t="s">
        <v>1253</v>
      </c>
      <c r="K598" s="476" t="s">
        <v>12562</v>
      </c>
      <c r="L598" s="477">
        <v>46211</v>
      </c>
      <c r="M598" s="477">
        <v>46219</v>
      </c>
      <c r="N598" s="622" t="s">
        <v>174</v>
      </c>
      <c r="O598" s="476" t="s">
        <v>17510</v>
      </c>
      <c r="P598" s="478" t="s">
        <v>138</v>
      </c>
      <c r="Q598" s="258"/>
      <c r="R598" s="471" t="s">
        <v>1256</v>
      </c>
      <c r="S598" s="265"/>
      <c r="T598" s="271">
        <v>0</v>
      </c>
      <c r="U598" s="269" t="s">
        <v>1256</v>
      </c>
      <c r="V598" s="270">
        <v>1</v>
      </c>
      <c r="W598" s="271" t="s">
        <v>118</v>
      </c>
      <c r="X598" s="272"/>
      <c r="Y598" s="272"/>
      <c r="Z598" s="342" t="s">
        <v>1257</v>
      </c>
      <c r="AA598" s="258" t="b">
        <v>0</v>
      </c>
      <c r="AB598" s="273" t="s">
        <v>17876</v>
      </c>
      <c r="AC598" s="297"/>
      <c r="AD598" s="400" t="s">
        <v>1259</v>
      </c>
      <c r="AE598" s="275" t="s">
        <v>17544</v>
      </c>
      <c r="AF598" s="267" t="str">
        <f t="shared" ca="1" si="47"/>
        <v>43años0meses</v>
      </c>
      <c r="AG598" s="276" t="s">
        <v>17524</v>
      </c>
      <c r="AH598" s="273" t="s">
        <v>17628</v>
      </c>
    </row>
    <row r="599" spans="2:36" ht="17.100000000000001" customHeight="1">
      <c r="B599" s="258" t="str">
        <f t="shared" si="48"/>
        <v>P43141145</v>
      </c>
      <c r="C599" s="257" t="s">
        <v>117</v>
      </c>
      <c r="D599" s="486" t="s">
        <v>12608</v>
      </c>
      <c r="E599" s="472" t="s">
        <v>12609</v>
      </c>
      <c r="F599" s="473">
        <v>29872</v>
      </c>
      <c r="G599" s="474" t="s">
        <v>1251</v>
      </c>
      <c r="H599" s="475" t="s">
        <v>137</v>
      </c>
      <c r="I599" s="475" t="s">
        <v>12610</v>
      </c>
      <c r="J599" s="475" t="s">
        <v>1253</v>
      </c>
      <c r="K599" s="476" t="s">
        <v>8566</v>
      </c>
      <c r="L599" s="477">
        <v>46204</v>
      </c>
      <c r="M599" s="477" t="s">
        <v>1269</v>
      </c>
      <c r="N599" s="622" t="s">
        <v>128</v>
      </c>
      <c r="O599" s="476" t="s">
        <v>12611</v>
      </c>
      <c r="P599" s="478" t="s">
        <v>138</v>
      </c>
      <c r="Q599" s="258"/>
      <c r="R599" s="471" t="s">
        <v>1256</v>
      </c>
      <c r="S599" s="265"/>
      <c r="T599" s="271">
        <v>0</v>
      </c>
      <c r="U599" s="269" t="s">
        <v>1256</v>
      </c>
      <c r="V599" s="270">
        <v>1</v>
      </c>
      <c r="W599" s="524" t="s">
        <v>118</v>
      </c>
      <c r="X599" s="272"/>
      <c r="Y599" s="272"/>
      <c r="Z599" s="525" t="s">
        <v>1257</v>
      </c>
      <c r="AA599" s="258" t="b">
        <f t="shared" ref="AA599:AA604" si="49">COUNTIF($D$2:$D$3790,D599)&gt;1</f>
        <v>0</v>
      </c>
      <c r="AB599" s="273" t="s">
        <v>12612</v>
      </c>
      <c r="AC599" s="297"/>
      <c r="AD599" s="400" t="s">
        <v>1259</v>
      </c>
      <c r="AE599" s="275" t="s">
        <v>12613</v>
      </c>
      <c r="AF599" s="267" t="str">
        <f t="shared" ca="1" si="47"/>
        <v>44años10meses</v>
      </c>
      <c r="AG599" s="276" t="s">
        <v>12614</v>
      </c>
      <c r="AH599" s="273" t="s">
        <v>12615</v>
      </c>
      <c r="AJ599" s="267" t="str">
        <f ca="1">IF($D599&lt;&gt;"",DATEDIF(L599,TODAY(),"y")&amp;"años"&amp;DATEDIF(L599,TODAY(),"ym")&amp;"meses"&amp;DATEDIF(L599,TODAY(),"md")&amp;"dias","")</f>
        <v>0años1meses20dias</v>
      </c>
    </row>
    <row r="600" spans="2:36" ht="17.100000000000001" customHeight="1">
      <c r="B600" s="258" t="str">
        <f t="shared" si="48"/>
        <v>O43887257</v>
      </c>
      <c r="C600" s="257" t="s">
        <v>117</v>
      </c>
      <c r="D600" s="486" t="s">
        <v>14500</v>
      </c>
      <c r="E600" s="472" t="s">
        <v>14501</v>
      </c>
      <c r="F600" s="473">
        <v>30315</v>
      </c>
      <c r="G600" s="474" t="s">
        <v>1251</v>
      </c>
      <c r="H600" s="475" t="s">
        <v>113</v>
      </c>
      <c r="I600" s="475" t="s">
        <v>13122</v>
      </c>
      <c r="J600" s="475" t="s">
        <v>1276</v>
      </c>
      <c r="K600" s="476" t="s">
        <v>12562</v>
      </c>
      <c r="L600" s="477">
        <v>46209</v>
      </c>
      <c r="M600" s="477">
        <v>46219</v>
      </c>
      <c r="N600" s="622" t="s">
        <v>128</v>
      </c>
      <c r="O600" s="476" t="s">
        <v>14502</v>
      </c>
      <c r="P600" s="478" t="s">
        <v>138</v>
      </c>
      <c r="Q600" s="258"/>
      <c r="R600" s="268" t="s">
        <v>157</v>
      </c>
      <c r="S600" s="265"/>
      <c r="T600" s="506">
        <v>0</v>
      </c>
      <c r="U600" s="269" t="s">
        <v>1256</v>
      </c>
      <c r="V600" s="270">
        <v>1</v>
      </c>
      <c r="W600" s="271" t="s">
        <v>118</v>
      </c>
      <c r="X600" s="272"/>
      <c r="Y600" s="272"/>
      <c r="Z600" s="274" t="s">
        <v>1257</v>
      </c>
      <c r="AA600" s="258" t="b">
        <f t="shared" si="49"/>
        <v>0</v>
      </c>
      <c r="AB600" s="273" t="s">
        <v>14503</v>
      </c>
      <c r="AC600" s="297"/>
      <c r="AD600" s="400" t="s">
        <v>1259</v>
      </c>
      <c r="AE600" s="275" t="s">
        <v>14504</v>
      </c>
      <c r="AF600" s="267" t="str">
        <f t="shared" ca="1" si="47"/>
        <v>43años7meses</v>
      </c>
      <c r="AG600" s="276" t="s">
        <v>14505</v>
      </c>
      <c r="AH600" s="273" t="s">
        <v>14506</v>
      </c>
    </row>
    <row r="601" spans="2:36" ht="17.100000000000001" customHeight="1">
      <c r="B601" s="258" t="str">
        <f t="shared" si="48"/>
        <v>O44346006</v>
      </c>
      <c r="C601" s="257" t="s">
        <v>117</v>
      </c>
      <c r="D601" s="486" t="s">
        <v>14519</v>
      </c>
      <c r="E601" s="472" t="s">
        <v>14520</v>
      </c>
      <c r="F601" s="473">
        <v>31385</v>
      </c>
      <c r="G601" s="474" t="s">
        <v>1251</v>
      </c>
      <c r="H601" s="475" t="s">
        <v>125</v>
      </c>
      <c r="I601" s="475" t="s">
        <v>13485</v>
      </c>
      <c r="J601" s="475" t="s">
        <v>1253</v>
      </c>
      <c r="K601" s="476" t="s">
        <v>12562</v>
      </c>
      <c r="L601" s="477">
        <v>46183</v>
      </c>
      <c r="M601" s="477">
        <v>46219</v>
      </c>
      <c r="N601" s="622" t="s">
        <v>114</v>
      </c>
      <c r="O601" s="476" t="s">
        <v>14521</v>
      </c>
      <c r="P601" s="478" t="s">
        <v>138</v>
      </c>
      <c r="Q601" s="258"/>
      <c r="R601" s="471" t="s">
        <v>1256</v>
      </c>
      <c r="S601" s="265"/>
      <c r="T601" s="506">
        <v>0</v>
      </c>
      <c r="U601" s="269" t="s">
        <v>1256</v>
      </c>
      <c r="V601" s="270">
        <v>1</v>
      </c>
      <c r="W601" s="271" t="s">
        <v>118</v>
      </c>
      <c r="X601" s="272"/>
      <c r="Y601" s="272"/>
      <c r="Z601" s="274" t="s">
        <v>1257</v>
      </c>
      <c r="AA601" s="258" t="b">
        <f t="shared" si="49"/>
        <v>0</v>
      </c>
      <c r="AB601" s="273" t="s">
        <v>14522</v>
      </c>
      <c r="AC601" s="297"/>
      <c r="AD601" s="511" t="s">
        <v>1271</v>
      </c>
      <c r="AE601" s="275" t="s">
        <v>14523</v>
      </c>
      <c r="AF601" s="267" t="str">
        <f t="shared" ca="1" si="47"/>
        <v>40años8meses</v>
      </c>
      <c r="AG601" s="276" t="s">
        <v>14524</v>
      </c>
      <c r="AH601" s="273" t="s">
        <v>14525</v>
      </c>
    </row>
    <row r="602" spans="2:36" ht="17.100000000000001" customHeight="1">
      <c r="B602" s="258" t="str">
        <f t="shared" si="48"/>
        <v>O45029444</v>
      </c>
      <c r="C602" s="257" t="s">
        <v>117</v>
      </c>
      <c r="D602" s="486" t="s">
        <v>16213</v>
      </c>
      <c r="E602" s="472" t="s">
        <v>16214</v>
      </c>
      <c r="F602" s="473">
        <v>32268</v>
      </c>
      <c r="G602" s="481" t="s">
        <v>1251</v>
      </c>
      <c r="H602" s="475" t="s">
        <v>113</v>
      </c>
      <c r="I602" s="475" t="s">
        <v>8348</v>
      </c>
      <c r="J602" s="475" t="s">
        <v>1276</v>
      </c>
      <c r="K602" s="476" t="s">
        <v>8566</v>
      </c>
      <c r="L602" s="477">
        <v>46195</v>
      </c>
      <c r="M602" s="484">
        <v>46207</v>
      </c>
      <c r="N602" s="595" t="s">
        <v>128</v>
      </c>
      <c r="O602" s="475" t="s">
        <v>16215</v>
      </c>
      <c r="P602" s="478" t="s">
        <v>138</v>
      </c>
      <c r="Q602" s="273"/>
      <c r="R602" s="284" t="s">
        <v>157</v>
      </c>
      <c r="S602" s="265"/>
      <c r="T602" s="265">
        <v>0</v>
      </c>
      <c r="U602" s="269" t="s">
        <v>1256</v>
      </c>
      <c r="V602" s="270">
        <v>1</v>
      </c>
      <c r="W602" s="271" t="s">
        <v>118</v>
      </c>
      <c r="X602" s="273"/>
      <c r="Y602" s="273"/>
      <c r="Z602" s="274" t="s">
        <v>1257</v>
      </c>
      <c r="AA602" s="258" t="b">
        <f t="shared" si="49"/>
        <v>0</v>
      </c>
      <c r="AB602" s="273" t="s">
        <v>16216</v>
      </c>
      <c r="AC602" s="297"/>
      <c r="AD602" s="400" t="s">
        <v>1259</v>
      </c>
      <c r="AE602" s="304" t="s">
        <v>16217</v>
      </c>
      <c r="AF602" s="267" t="str">
        <f t="shared" ca="1" si="47"/>
        <v>38años3meses</v>
      </c>
      <c r="AG602" s="276">
        <v>938422238</v>
      </c>
      <c r="AH602" s="273" t="s">
        <v>16218</v>
      </c>
    </row>
    <row r="603" spans="2:36" ht="17.100000000000001" customHeight="1">
      <c r="B603" s="258" t="str">
        <f t="shared" si="48"/>
        <v>O45095187</v>
      </c>
      <c r="C603" s="305">
        <v>1</v>
      </c>
      <c r="D603" s="486" t="s">
        <v>15972</v>
      </c>
      <c r="E603" s="472" t="s">
        <v>15973</v>
      </c>
      <c r="F603" s="473">
        <v>32306</v>
      </c>
      <c r="G603" s="474" t="s">
        <v>1251</v>
      </c>
      <c r="H603" s="475" t="s">
        <v>125</v>
      </c>
      <c r="I603" s="475" t="s">
        <v>5699</v>
      </c>
      <c r="J603" s="475" t="s">
        <v>1253</v>
      </c>
      <c r="K603" s="476" t="s">
        <v>12562</v>
      </c>
      <c r="L603" s="477">
        <v>46211</v>
      </c>
      <c r="M603" s="477">
        <v>46219</v>
      </c>
      <c r="N603" s="622" t="s">
        <v>114</v>
      </c>
      <c r="O603" s="476" t="s">
        <v>15974</v>
      </c>
      <c r="P603" s="478" t="s">
        <v>138</v>
      </c>
      <c r="Q603" s="258"/>
      <c r="R603" s="268" t="s">
        <v>157</v>
      </c>
      <c r="S603" s="265"/>
      <c r="T603" s="271">
        <v>0</v>
      </c>
      <c r="U603" s="269" t="s">
        <v>1256</v>
      </c>
      <c r="V603" s="270">
        <v>1</v>
      </c>
      <c r="W603" s="524" t="s">
        <v>118</v>
      </c>
      <c r="X603" s="272"/>
      <c r="Y603" s="272"/>
      <c r="Z603" s="525" t="s">
        <v>1257</v>
      </c>
      <c r="AA603" s="258" t="b">
        <f t="shared" si="49"/>
        <v>0</v>
      </c>
      <c r="AB603" s="273" t="s">
        <v>15975</v>
      </c>
      <c r="AC603" s="297"/>
      <c r="AD603" s="400" t="s">
        <v>1271</v>
      </c>
      <c r="AE603" s="275" t="s">
        <v>15976</v>
      </c>
      <c r="AF603" s="267" t="str">
        <f t="shared" ca="1" si="47"/>
        <v>38años2meses</v>
      </c>
      <c r="AG603" s="276" t="s">
        <v>15977</v>
      </c>
      <c r="AH603" s="273" t="s">
        <v>15978</v>
      </c>
    </row>
    <row r="604" spans="2:36" ht="17.100000000000001" customHeight="1">
      <c r="B604" s="273" t="str">
        <f t="shared" si="48"/>
        <v>O45235376</v>
      </c>
      <c r="C604" s="257" t="s">
        <v>117</v>
      </c>
      <c r="D604" s="486" t="s">
        <v>10381</v>
      </c>
      <c r="E604" s="472" t="s">
        <v>19639</v>
      </c>
      <c r="F604" s="473">
        <v>31829</v>
      </c>
      <c r="G604" s="474" t="s">
        <v>1251</v>
      </c>
      <c r="H604" s="475" t="s">
        <v>113</v>
      </c>
      <c r="I604" s="670" t="s">
        <v>1339</v>
      </c>
      <c r="J604" s="671" t="s">
        <v>1253</v>
      </c>
      <c r="K604" s="476" t="s">
        <v>8566</v>
      </c>
      <c r="L604" s="477">
        <v>46204</v>
      </c>
      <c r="M604" s="477" t="s">
        <v>1269</v>
      </c>
      <c r="N604" s="595" t="s">
        <v>122</v>
      </c>
      <c r="O604" s="261"/>
      <c r="P604" s="266"/>
      <c r="Q604" s="273"/>
      <c r="R604" s="284" t="s">
        <v>1256</v>
      </c>
      <c r="S604" s="265"/>
      <c r="T604" s="265">
        <v>0</v>
      </c>
      <c r="U604" s="269" t="s">
        <v>1256</v>
      </c>
      <c r="V604" s="270">
        <v>1</v>
      </c>
      <c r="W604" s="271" t="s">
        <v>118</v>
      </c>
      <c r="X604" s="273"/>
      <c r="Y604" s="273"/>
      <c r="Z604" s="274" t="s">
        <v>1257</v>
      </c>
      <c r="AA604" s="258" t="b">
        <f t="shared" si="49"/>
        <v>0</v>
      </c>
      <c r="AB604" s="273" t="s">
        <v>10382</v>
      </c>
      <c r="AC604" s="297"/>
      <c r="AD604" s="400" t="s">
        <v>1259</v>
      </c>
      <c r="AE604" s="275" t="s">
        <v>19665</v>
      </c>
      <c r="AF604" s="267" t="str">
        <f t="shared" ca="1" si="47"/>
        <v>39años6meses</v>
      </c>
      <c r="AG604" s="276">
        <v>959938067</v>
      </c>
      <c r="AH604" s="273" t="s">
        <v>10383</v>
      </c>
    </row>
    <row r="605" spans="2:36" ht="17.100000000000001" customHeight="1">
      <c r="B605" s="258" t="str">
        <f t="shared" si="48"/>
        <v>O45875626</v>
      </c>
      <c r="C605" s="257" t="s">
        <v>117</v>
      </c>
      <c r="D605" s="294" t="s">
        <v>18387</v>
      </c>
      <c r="E605" s="258" t="s">
        <v>18388</v>
      </c>
      <c r="F605" s="259">
        <v>32646</v>
      </c>
      <c r="G605" s="283" t="s">
        <v>1251</v>
      </c>
      <c r="H605" s="400" t="s">
        <v>113</v>
      </c>
      <c r="I605" s="261" t="s">
        <v>5699</v>
      </c>
      <c r="J605" s="261" t="s">
        <v>1276</v>
      </c>
      <c r="K605" s="282" t="s">
        <v>12562</v>
      </c>
      <c r="L605" s="264">
        <v>46209</v>
      </c>
      <c r="M605" s="715" t="s">
        <v>19477</v>
      </c>
      <c r="N605" s="551" t="s">
        <v>122</v>
      </c>
      <c r="O605" s="282"/>
      <c r="P605" s="266"/>
      <c r="Q605" s="258"/>
      <c r="R605" s="268" t="s">
        <v>157</v>
      </c>
      <c r="S605" s="265"/>
      <c r="T605" s="271">
        <v>0</v>
      </c>
      <c r="U605" s="269" t="s">
        <v>1256</v>
      </c>
      <c r="V605" s="270">
        <v>1</v>
      </c>
      <c r="W605" s="271" t="s">
        <v>118</v>
      </c>
      <c r="X605" s="272"/>
      <c r="Y605" s="272"/>
      <c r="Z605" s="342" t="s">
        <v>1257</v>
      </c>
      <c r="AA605" s="258" t="b">
        <v>0</v>
      </c>
      <c r="AB605" s="273" t="s">
        <v>18882</v>
      </c>
      <c r="AC605" s="297"/>
      <c r="AD605" s="400" t="s">
        <v>1259</v>
      </c>
      <c r="AE605" s="275" t="s">
        <v>18458</v>
      </c>
      <c r="AF605" s="267" t="str">
        <f t="shared" ca="1" si="47"/>
        <v>37años3meses</v>
      </c>
      <c r="AG605" s="276" t="s">
        <v>18437</v>
      </c>
      <c r="AH605" s="273" t="s">
        <v>18438</v>
      </c>
    </row>
    <row r="606" spans="2:36" ht="17.100000000000001" customHeight="1">
      <c r="B606" s="273" t="str">
        <f t="shared" si="48"/>
        <v>O47016634</v>
      </c>
      <c r="C606" s="257" t="s">
        <v>117</v>
      </c>
      <c r="D606" s="486" t="s">
        <v>14635</v>
      </c>
      <c r="E606" s="472" t="s">
        <v>14636</v>
      </c>
      <c r="F606" s="473">
        <v>33334</v>
      </c>
      <c r="G606" s="474" t="s">
        <v>1251</v>
      </c>
      <c r="H606" s="475" t="s">
        <v>113</v>
      </c>
      <c r="I606" s="475" t="s">
        <v>13122</v>
      </c>
      <c r="J606" s="475" t="s">
        <v>1276</v>
      </c>
      <c r="K606" s="476" t="s">
        <v>12562</v>
      </c>
      <c r="L606" s="477">
        <v>46210</v>
      </c>
      <c r="M606" s="477">
        <v>46219</v>
      </c>
      <c r="N606" s="475" t="s">
        <v>128</v>
      </c>
      <c r="O606" s="476" t="s">
        <v>14637</v>
      </c>
      <c r="P606" s="478" t="s">
        <v>138</v>
      </c>
      <c r="Q606" s="258"/>
      <c r="R606" s="268" t="s">
        <v>157</v>
      </c>
      <c r="S606" s="265"/>
      <c r="T606" s="265">
        <v>0</v>
      </c>
      <c r="U606" s="269" t="s">
        <v>1256</v>
      </c>
      <c r="V606" s="270">
        <v>1</v>
      </c>
      <c r="W606" s="271" t="s">
        <v>118</v>
      </c>
      <c r="X606" s="272"/>
      <c r="Y606" s="272"/>
      <c r="Z606" s="274" t="s">
        <v>1257</v>
      </c>
      <c r="AA606" s="258" t="b">
        <f>COUNTIF($D$2:$D$3790,D606)&gt;1</f>
        <v>0</v>
      </c>
      <c r="AB606" s="273" t="s">
        <v>14638</v>
      </c>
      <c r="AC606" s="297"/>
      <c r="AD606" s="400" t="s">
        <v>1271</v>
      </c>
      <c r="AE606" s="275" t="s">
        <v>14639</v>
      </c>
      <c r="AF606" s="267" t="str">
        <f t="shared" ca="1" si="47"/>
        <v>35años4meses</v>
      </c>
      <c r="AG606" s="276" t="s">
        <v>14640</v>
      </c>
      <c r="AH606" s="273" t="s">
        <v>14641</v>
      </c>
    </row>
    <row r="607" spans="2:36" ht="17.100000000000001" customHeight="1">
      <c r="B607" s="258" t="str">
        <f t="shared" si="48"/>
        <v>P47750926</v>
      </c>
      <c r="C607" s="257" t="s">
        <v>117</v>
      </c>
      <c r="D607" s="294" t="s">
        <v>17497</v>
      </c>
      <c r="E607" s="472" t="s">
        <v>17498</v>
      </c>
      <c r="F607" s="473">
        <v>33739</v>
      </c>
      <c r="G607" s="474" t="s">
        <v>1251</v>
      </c>
      <c r="H607" s="475" t="s">
        <v>137</v>
      </c>
      <c r="I607" s="475" t="s">
        <v>1252</v>
      </c>
      <c r="J607" s="475" t="s">
        <v>1253</v>
      </c>
      <c r="K607" s="476" t="s">
        <v>12562</v>
      </c>
      <c r="L607" s="477">
        <v>46197</v>
      </c>
      <c r="M607" s="477">
        <v>46219</v>
      </c>
      <c r="N607" s="622" t="s">
        <v>114</v>
      </c>
      <c r="O607" s="476" t="s">
        <v>17514</v>
      </c>
      <c r="P607" s="478" t="s">
        <v>138</v>
      </c>
      <c r="Q607" s="258"/>
      <c r="R607" s="268" t="s">
        <v>157</v>
      </c>
      <c r="S607" s="265"/>
      <c r="T607" s="271">
        <v>0</v>
      </c>
      <c r="U607" s="269" t="s">
        <v>1256</v>
      </c>
      <c r="V607" s="270">
        <v>1</v>
      </c>
      <c r="W607" s="271" t="s">
        <v>118</v>
      </c>
      <c r="X607" s="272"/>
      <c r="Y607" s="272"/>
      <c r="Z607" s="342" t="s">
        <v>1257</v>
      </c>
      <c r="AA607" s="258" t="b">
        <v>0</v>
      </c>
      <c r="AB607" s="273" t="s">
        <v>17883</v>
      </c>
      <c r="AC607" s="297"/>
      <c r="AD607" s="400" t="s">
        <v>1259</v>
      </c>
      <c r="AE607" s="275" t="s">
        <v>17548</v>
      </c>
      <c r="AF607" s="267" t="str">
        <f t="shared" ca="1" si="47"/>
        <v>34años3meses</v>
      </c>
      <c r="AG607" s="276" t="s">
        <v>17531</v>
      </c>
      <c r="AH607" s="273" t="s">
        <v>17532</v>
      </c>
    </row>
    <row r="608" spans="2:36" ht="17.100000000000001" customHeight="1">
      <c r="B608" s="273" t="str">
        <f t="shared" si="48"/>
        <v>O48174551</v>
      </c>
      <c r="C608" s="257" t="s">
        <v>117</v>
      </c>
      <c r="D608" s="486" t="s">
        <v>15685</v>
      </c>
      <c r="E608" s="472" t="s">
        <v>15686</v>
      </c>
      <c r="F608" s="473">
        <v>34409</v>
      </c>
      <c r="G608" s="474" t="s">
        <v>1251</v>
      </c>
      <c r="H608" s="475" t="s">
        <v>113</v>
      </c>
      <c r="I608" s="475" t="s">
        <v>15642</v>
      </c>
      <c r="J608" s="475" t="s">
        <v>1253</v>
      </c>
      <c r="K608" s="476" t="s">
        <v>8566</v>
      </c>
      <c r="L608" s="477">
        <v>46204</v>
      </c>
      <c r="M608" s="477" t="s">
        <v>1269</v>
      </c>
      <c r="N608" s="622" t="s">
        <v>128</v>
      </c>
      <c r="O608" s="476" t="s">
        <v>15687</v>
      </c>
      <c r="P608" s="478" t="s">
        <v>138</v>
      </c>
      <c r="Q608" s="258"/>
      <c r="R608" s="536" t="s">
        <v>117</v>
      </c>
      <c r="S608" s="265"/>
      <c r="T608" s="271">
        <v>0</v>
      </c>
      <c r="U608" s="269" t="s">
        <v>1256</v>
      </c>
      <c r="V608" s="270">
        <v>1</v>
      </c>
      <c r="W608" s="524" t="s">
        <v>118</v>
      </c>
      <c r="X608" s="272"/>
      <c r="Y608" s="272"/>
      <c r="Z608" s="525" t="s">
        <v>1257</v>
      </c>
      <c r="AA608" s="258" t="b">
        <f>COUNTIF($D$2:$D$3790,D608)&gt;1</f>
        <v>0</v>
      </c>
      <c r="AB608" s="273" t="s">
        <v>15688</v>
      </c>
      <c r="AC608" s="297"/>
      <c r="AD608" s="400" t="s">
        <v>1259</v>
      </c>
      <c r="AE608" s="275" t="s">
        <v>15689</v>
      </c>
      <c r="AF608" s="267" t="str">
        <f t="shared" ca="1" si="47"/>
        <v>32años5meses</v>
      </c>
      <c r="AG608" s="276" t="s">
        <v>15690</v>
      </c>
      <c r="AH608" s="273" t="s">
        <v>15691</v>
      </c>
    </row>
    <row r="609" spans="2:36" ht="17.100000000000001" customHeight="1">
      <c r="B609" s="273" t="str">
        <f t="shared" si="48"/>
        <v>O48441154</v>
      </c>
      <c r="C609" s="257" t="s">
        <v>117</v>
      </c>
      <c r="D609" s="294" t="s">
        <v>15992</v>
      </c>
      <c r="E609" s="472" t="s">
        <v>15993</v>
      </c>
      <c r="F609" s="473">
        <v>34410</v>
      </c>
      <c r="G609" s="474" t="s">
        <v>1251</v>
      </c>
      <c r="H609" s="475" t="s">
        <v>125</v>
      </c>
      <c r="I609" s="475" t="s">
        <v>13485</v>
      </c>
      <c r="J609" s="475" t="s">
        <v>1276</v>
      </c>
      <c r="K609" s="476" t="s">
        <v>12562</v>
      </c>
      <c r="L609" s="477">
        <v>46210</v>
      </c>
      <c r="M609" s="477">
        <v>46219</v>
      </c>
      <c r="N609" s="475" t="s">
        <v>128</v>
      </c>
      <c r="O609" s="476" t="s">
        <v>15994</v>
      </c>
      <c r="P609" s="478" t="s">
        <v>138</v>
      </c>
      <c r="Q609" s="258"/>
      <c r="R609" s="268" t="s">
        <v>157</v>
      </c>
      <c r="S609" s="265"/>
      <c r="T609" s="271">
        <v>0</v>
      </c>
      <c r="U609" s="269" t="s">
        <v>1256</v>
      </c>
      <c r="V609" s="270">
        <v>1</v>
      </c>
      <c r="W609" s="271" t="s">
        <v>118</v>
      </c>
      <c r="X609" s="272"/>
      <c r="Y609" s="272"/>
      <c r="Z609" s="342" t="s">
        <v>1257</v>
      </c>
      <c r="AA609" s="273" t="b">
        <f>COUNTIF($D$2:$D$3790,D609)&gt;1</f>
        <v>0</v>
      </c>
      <c r="AB609" s="273" t="s">
        <v>15995</v>
      </c>
      <c r="AC609" s="297"/>
      <c r="AD609" s="400" t="s">
        <v>1271</v>
      </c>
      <c r="AE609" s="275" t="s">
        <v>15996</v>
      </c>
      <c r="AF609" s="267" t="str">
        <f t="shared" ca="1" si="47"/>
        <v>32años5meses</v>
      </c>
      <c r="AG609" s="276" t="s">
        <v>15997</v>
      </c>
      <c r="AH609" s="273" t="s">
        <v>15998</v>
      </c>
    </row>
    <row r="610" spans="2:36" ht="17.100000000000001" customHeight="1">
      <c r="B610" s="273" t="str">
        <f t="shared" si="48"/>
        <v>O48640562</v>
      </c>
      <c r="C610" s="257" t="s">
        <v>117</v>
      </c>
      <c r="D610" s="294" t="s">
        <v>18385</v>
      </c>
      <c r="E610" s="472" t="s">
        <v>18386</v>
      </c>
      <c r="F610" s="473">
        <v>34925</v>
      </c>
      <c r="G610" s="474" t="s">
        <v>1251</v>
      </c>
      <c r="H610" s="527" t="s">
        <v>113</v>
      </c>
      <c r="I610" s="475" t="s">
        <v>5699</v>
      </c>
      <c r="J610" s="475" t="s">
        <v>1276</v>
      </c>
      <c r="K610" s="476" t="s">
        <v>12562</v>
      </c>
      <c r="L610" s="477">
        <v>46209</v>
      </c>
      <c r="M610" s="477">
        <v>46219</v>
      </c>
      <c r="N610" s="475" t="s">
        <v>169</v>
      </c>
      <c r="O610" s="476" t="s">
        <v>18406</v>
      </c>
      <c r="P610" s="478" t="s">
        <v>138</v>
      </c>
      <c r="Q610" s="258"/>
      <c r="R610" s="471" t="s">
        <v>1256</v>
      </c>
      <c r="S610" s="265"/>
      <c r="T610" s="271">
        <v>0</v>
      </c>
      <c r="U610" s="269" t="s">
        <v>1256</v>
      </c>
      <c r="V610" s="270">
        <v>1</v>
      </c>
      <c r="W610" s="271" t="s">
        <v>118</v>
      </c>
      <c r="X610" s="272"/>
      <c r="Y610" s="272"/>
      <c r="Z610" s="342" t="s">
        <v>1257</v>
      </c>
      <c r="AA610" s="258" t="b">
        <v>0</v>
      </c>
      <c r="AB610" s="273" t="s">
        <v>18881</v>
      </c>
      <c r="AC610" s="297"/>
      <c r="AD610" s="511" t="s">
        <v>1271</v>
      </c>
      <c r="AE610" s="275" t="s">
        <v>18457</v>
      </c>
      <c r="AF610" s="267" t="str">
        <f t="shared" ca="1" si="47"/>
        <v>31años0meses</v>
      </c>
      <c r="AG610" s="276" t="s">
        <v>18436</v>
      </c>
      <c r="AH610" s="273" t="s">
        <v>18467</v>
      </c>
      <c r="AJ610" s="554" t="str">
        <f ca="1">IF($D610&lt;&gt;"",DATEDIF(L610,TODAY(),"y")&amp;"años"&amp;DATEDIF(L610,TODAY(),"ym")&amp;"meses"&amp;DATEDIF(L610,TODAY(),"md")&amp;"dias","")</f>
        <v>0años1meses15dias</v>
      </c>
    </row>
    <row r="611" spans="2:36" ht="17.100000000000001" customHeight="1">
      <c r="B611" s="258" t="str">
        <f t="shared" si="48"/>
        <v>P70853942</v>
      </c>
      <c r="C611" s="285">
        <v>1</v>
      </c>
      <c r="D611" s="486" t="s">
        <v>10731</v>
      </c>
      <c r="E611" s="472" t="s">
        <v>19519</v>
      </c>
      <c r="F611" s="473">
        <v>36950</v>
      </c>
      <c r="G611" s="474" t="s">
        <v>1251</v>
      </c>
      <c r="H611" s="475" t="s">
        <v>137</v>
      </c>
      <c r="I611" s="475" t="s">
        <v>1252</v>
      </c>
      <c r="J611" s="475" t="s">
        <v>1276</v>
      </c>
      <c r="K611" s="476" t="s">
        <v>12562</v>
      </c>
      <c r="L611" s="477">
        <v>46197</v>
      </c>
      <c r="M611" s="477">
        <v>46219</v>
      </c>
      <c r="N611" s="595" t="s">
        <v>128</v>
      </c>
      <c r="O611" s="475" t="s">
        <v>10732</v>
      </c>
      <c r="P611" s="478" t="s">
        <v>138</v>
      </c>
      <c r="Q611" s="273"/>
      <c r="R611" s="268" t="s">
        <v>157</v>
      </c>
      <c r="S611" s="265"/>
      <c r="T611" s="265">
        <v>0</v>
      </c>
      <c r="U611" s="269" t="s">
        <v>1256</v>
      </c>
      <c r="V611" s="270">
        <v>1</v>
      </c>
      <c r="W611" s="271" t="s">
        <v>118</v>
      </c>
      <c r="X611" s="273"/>
      <c r="Y611" s="273"/>
      <c r="Z611" s="274" t="s">
        <v>1257</v>
      </c>
      <c r="AA611" s="258" t="b">
        <f t="shared" ref="AA611:AA616" si="50">COUNTIF($D$2:$D$3790,D611)&gt;1</f>
        <v>0</v>
      </c>
      <c r="AB611" s="273" t="s">
        <v>10733</v>
      </c>
      <c r="AC611" s="297"/>
      <c r="AD611" s="511" t="s">
        <v>1259</v>
      </c>
      <c r="AE611" s="275" t="s">
        <v>10734</v>
      </c>
      <c r="AF611" s="267" t="str">
        <f t="shared" ca="1" si="47"/>
        <v>25años5meses</v>
      </c>
      <c r="AG611" s="276" t="s">
        <v>18941</v>
      </c>
      <c r="AH611" s="273" t="s">
        <v>10735</v>
      </c>
    </row>
    <row r="612" spans="2:36" ht="17.100000000000001" customHeight="1">
      <c r="B612" s="258" t="str">
        <f t="shared" si="48"/>
        <v>O70861978</v>
      </c>
      <c r="C612" s="257" t="s">
        <v>117</v>
      </c>
      <c r="D612" s="486" t="s">
        <v>11284</v>
      </c>
      <c r="E612" s="472" t="s">
        <v>19805</v>
      </c>
      <c r="F612" s="473">
        <v>38047</v>
      </c>
      <c r="G612" s="474" t="s">
        <v>1251</v>
      </c>
      <c r="H612" s="475" t="s">
        <v>113</v>
      </c>
      <c r="I612" s="475" t="s">
        <v>9123</v>
      </c>
      <c r="J612" s="475" t="s">
        <v>1276</v>
      </c>
      <c r="K612" s="476" t="s">
        <v>12562</v>
      </c>
      <c r="L612" s="477">
        <v>46209</v>
      </c>
      <c r="M612" s="488">
        <v>46219</v>
      </c>
      <c r="N612" s="475" t="s">
        <v>128</v>
      </c>
      <c r="O612" s="475" t="s">
        <v>11285</v>
      </c>
      <c r="P612" s="478" t="s">
        <v>138</v>
      </c>
      <c r="Q612" s="273"/>
      <c r="R612" s="284" t="s">
        <v>157</v>
      </c>
      <c r="S612" s="265"/>
      <c r="T612" s="265">
        <v>0</v>
      </c>
      <c r="U612" s="269" t="s">
        <v>1256</v>
      </c>
      <c r="V612" s="270">
        <v>1</v>
      </c>
      <c r="W612" s="271" t="s">
        <v>118</v>
      </c>
      <c r="X612" s="272"/>
      <c r="Y612" s="272"/>
      <c r="Z612" s="274" t="s">
        <v>1257</v>
      </c>
      <c r="AA612" s="258" t="b">
        <f t="shared" si="50"/>
        <v>0</v>
      </c>
      <c r="AB612" s="273" t="s">
        <v>11286</v>
      </c>
      <c r="AC612" s="297"/>
      <c r="AD612" s="511" t="s">
        <v>1259</v>
      </c>
      <c r="AE612" s="275" t="s">
        <v>11287</v>
      </c>
      <c r="AF612" s="267" t="str">
        <f t="shared" ca="1" si="47"/>
        <v>22años5meses</v>
      </c>
      <c r="AG612" s="276">
        <v>946106961</v>
      </c>
      <c r="AH612" s="273" t="s">
        <v>11288</v>
      </c>
    </row>
    <row r="613" spans="2:36" ht="17.100000000000001" customHeight="1">
      <c r="B613" s="258" t="str">
        <f t="shared" si="48"/>
        <v>O74639064</v>
      </c>
      <c r="C613" s="257" t="s">
        <v>117</v>
      </c>
      <c r="D613" s="486" t="s">
        <v>16219</v>
      </c>
      <c r="E613" s="718" t="s">
        <v>16220</v>
      </c>
      <c r="F613" s="719">
        <v>35031</v>
      </c>
      <c r="G613" s="729" t="s">
        <v>1251</v>
      </c>
      <c r="H613" s="721" t="s">
        <v>113</v>
      </c>
      <c r="I613" s="721" t="s">
        <v>8348</v>
      </c>
      <c r="J613" s="721" t="s">
        <v>1276</v>
      </c>
      <c r="K613" s="722" t="s">
        <v>8566</v>
      </c>
      <c r="L613" s="723">
        <v>46244</v>
      </c>
      <c r="M613" s="730">
        <v>46249</v>
      </c>
      <c r="N613" s="727" t="s">
        <v>174</v>
      </c>
      <c r="O613" s="721" t="s">
        <v>16221</v>
      </c>
      <c r="P613" s="728" t="s">
        <v>138</v>
      </c>
      <c r="Q613" s="273"/>
      <c r="R613" s="284" t="s">
        <v>157</v>
      </c>
      <c r="S613" s="265"/>
      <c r="T613" s="265">
        <v>0</v>
      </c>
      <c r="U613" s="269" t="s">
        <v>1256</v>
      </c>
      <c r="V613" s="270">
        <v>1</v>
      </c>
      <c r="W613" s="271" t="s">
        <v>118</v>
      </c>
      <c r="X613" s="273"/>
      <c r="Y613" s="273"/>
      <c r="Z613" s="274" t="s">
        <v>1257</v>
      </c>
      <c r="AA613" s="258" t="b">
        <f t="shared" si="50"/>
        <v>0</v>
      </c>
      <c r="AB613" s="273" t="s">
        <v>16222</v>
      </c>
      <c r="AC613" s="297"/>
      <c r="AD613" s="400" t="s">
        <v>1259</v>
      </c>
      <c r="AE613" s="275" t="s">
        <v>16223</v>
      </c>
      <c r="AF613" s="267" t="str">
        <f t="shared" ca="1" si="47"/>
        <v>30años8meses</v>
      </c>
      <c r="AG613" s="276">
        <v>958400083</v>
      </c>
      <c r="AH613" s="273" t="s">
        <v>16224</v>
      </c>
    </row>
    <row r="614" spans="2:36" ht="17.100000000000001" customHeight="1">
      <c r="B614" s="258" t="str">
        <f t="shared" si="48"/>
        <v>O74664033</v>
      </c>
      <c r="C614" s="257" t="s">
        <v>117</v>
      </c>
      <c r="D614" s="486" t="s">
        <v>334</v>
      </c>
      <c r="E614" s="480" t="s">
        <v>19693</v>
      </c>
      <c r="F614" s="473">
        <v>35579</v>
      </c>
      <c r="G614" s="481" t="s">
        <v>1251</v>
      </c>
      <c r="H614" s="475" t="s">
        <v>113</v>
      </c>
      <c r="I614" s="479" t="s">
        <v>1339</v>
      </c>
      <c r="J614" s="475" t="s">
        <v>1276</v>
      </c>
      <c r="K614" s="479" t="s">
        <v>8566</v>
      </c>
      <c r="L614" s="473">
        <v>46204</v>
      </c>
      <c r="M614" s="477" t="s">
        <v>1269</v>
      </c>
      <c r="N614" s="595" t="s">
        <v>128</v>
      </c>
      <c r="O614" s="261" t="s">
        <v>19703</v>
      </c>
      <c r="P614" s="266" t="s">
        <v>138</v>
      </c>
      <c r="Q614" s="267"/>
      <c r="R614" s="284" t="s">
        <v>157</v>
      </c>
      <c r="S614" s="265"/>
      <c r="T614" s="265">
        <v>0</v>
      </c>
      <c r="U614" s="269" t="s">
        <v>1256</v>
      </c>
      <c r="V614" s="270">
        <v>1</v>
      </c>
      <c r="W614" s="271" t="s">
        <v>118</v>
      </c>
      <c r="X614" s="272"/>
      <c r="Y614" s="273"/>
      <c r="Z614" s="274" t="s">
        <v>1265</v>
      </c>
      <c r="AA614" s="258" t="b">
        <f t="shared" si="50"/>
        <v>0</v>
      </c>
      <c r="AB614" s="258" t="s">
        <v>6120</v>
      </c>
      <c r="AC614" s="297"/>
      <c r="AD614" s="400" t="s">
        <v>1878</v>
      </c>
      <c r="AE614" s="275" t="s">
        <v>19670</v>
      </c>
      <c r="AF614" s="267" t="str">
        <f t="shared" ca="1" si="47"/>
        <v>29años2meses</v>
      </c>
      <c r="AG614" s="294">
        <v>925056063</v>
      </c>
      <c r="AH614" s="258" t="s">
        <v>6121</v>
      </c>
    </row>
    <row r="615" spans="2:36" ht="17.100000000000001" customHeight="1">
      <c r="B615" s="258" t="str">
        <f t="shared" si="48"/>
        <v>O74863785</v>
      </c>
      <c r="C615" s="257" t="s">
        <v>117</v>
      </c>
      <c r="D615" s="486" t="s">
        <v>16027</v>
      </c>
      <c r="E615" s="472" t="s">
        <v>16028</v>
      </c>
      <c r="F615" s="473">
        <v>35376</v>
      </c>
      <c r="G615" s="474" t="s">
        <v>1251</v>
      </c>
      <c r="H615" s="475" t="s">
        <v>125</v>
      </c>
      <c r="I615" s="475" t="s">
        <v>13485</v>
      </c>
      <c r="J615" s="475" t="s">
        <v>1276</v>
      </c>
      <c r="K615" s="476" t="s">
        <v>12562</v>
      </c>
      <c r="L615" s="477">
        <v>46197</v>
      </c>
      <c r="M615" s="477">
        <v>46219</v>
      </c>
      <c r="N615" s="622" t="s">
        <v>128</v>
      </c>
      <c r="O615" s="476" t="s">
        <v>16029</v>
      </c>
      <c r="P615" s="478" t="s">
        <v>138</v>
      </c>
      <c r="Q615" s="258"/>
      <c r="R615" s="268" t="s">
        <v>157</v>
      </c>
      <c r="S615" s="265"/>
      <c r="T615" s="271">
        <v>0</v>
      </c>
      <c r="U615" s="269" t="s">
        <v>1256</v>
      </c>
      <c r="V615" s="270">
        <v>1</v>
      </c>
      <c r="W615" s="524" t="s">
        <v>118</v>
      </c>
      <c r="X615" s="272"/>
      <c r="Y615" s="272"/>
      <c r="Z615" s="525" t="s">
        <v>1257</v>
      </c>
      <c r="AA615" s="258" t="b">
        <f t="shared" si="50"/>
        <v>0</v>
      </c>
      <c r="AB615" s="273" t="s">
        <v>16030</v>
      </c>
      <c r="AC615" s="297"/>
      <c r="AD615" s="400" t="s">
        <v>1259</v>
      </c>
      <c r="AE615" s="275" t="s">
        <v>16031</v>
      </c>
      <c r="AF615" s="267" t="str">
        <f t="shared" ca="1" si="47"/>
        <v>29años9meses</v>
      </c>
      <c r="AG615" s="276" t="s">
        <v>16032</v>
      </c>
      <c r="AH615" s="273" t="s">
        <v>16033</v>
      </c>
      <c r="AJ615" s="258"/>
    </row>
    <row r="616" spans="2:36" ht="17.100000000000001" customHeight="1">
      <c r="B616" s="273" t="str">
        <f t="shared" si="48"/>
        <v>P75004416</v>
      </c>
      <c r="C616" s="257" t="s">
        <v>117</v>
      </c>
      <c r="D616" s="486" t="s">
        <v>15822</v>
      </c>
      <c r="E616" s="472" t="s">
        <v>15823</v>
      </c>
      <c r="F616" s="473">
        <v>35885</v>
      </c>
      <c r="G616" s="474" t="s">
        <v>1251</v>
      </c>
      <c r="H616" s="475" t="s">
        <v>137</v>
      </c>
      <c r="I616" s="475" t="s">
        <v>1252</v>
      </c>
      <c r="J616" s="475" t="s">
        <v>1253</v>
      </c>
      <c r="K616" s="476" t="s">
        <v>8566</v>
      </c>
      <c r="L616" s="477">
        <v>46204</v>
      </c>
      <c r="M616" s="477" t="s">
        <v>1269</v>
      </c>
      <c r="N616" s="622" t="s">
        <v>174</v>
      </c>
      <c r="O616" s="476" t="s">
        <v>15824</v>
      </c>
      <c r="P616" s="478" t="s">
        <v>138</v>
      </c>
      <c r="Q616" s="258"/>
      <c r="R616" s="471" t="s">
        <v>1256</v>
      </c>
      <c r="S616" s="265"/>
      <c r="T616" s="271">
        <v>0</v>
      </c>
      <c r="U616" s="269" t="s">
        <v>1256</v>
      </c>
      <c r="V616" s="270">
        <v>1</v>
      </c>
      <c r="W616" s="524" t="s">
        <v>118</v>
      </c>
      <c r="X616" s="272"/>
      <c r="Y616" s="272"/>
      <c r="Z616" s="525" t="s">
        <v>1257</v>
      </c>
      <c r="AA616" s="258" t="b">
        <f t="shared" si="50"/>
        <v>0</v>
      </c>
      <c r="AB616" s="273" t="s">
        <v>15825</v>
      </c>
      <c r="AC616" s="297"/>
      <c r="AD616" s="400" t="s">
        <v>1259</v>
      </c>
      <c r="AE616" s="275" t="s">
        <v>15826</v>
      </c>
      <c r="AF616" s="267" t="str">
        <f t="shared" ca="1" si="47"/>
        <v>28años4meses</v>
      </c>
      <c r="AG616" s="276" t="s">
        <v>15827</v>
      </c>
      <c r="AH616" s="273" t="s">
        <v>15828</v>
      </c>
    </row>
    <row r="617" spans="2:36" ht="17.100000000000001" customHeight="1">
      <c r="B617" s="258" t="str">
        <f t="shared" si="48"/>
        <v>O75413563</v>
      </c>
      <c r="C617" s="257" t="s">
        <v>117</v>
      </c>
      <c r="D617" s="294" t="s">
        <v>17483</v>
      </c>
      <c r="E617" s="472" t="s">
        <v>17484</v>
      </c>
      <c r="F617" s="473">
        <v>36297</v>
      </c>
      <c r="G617" s="474" t="s">
        <v>1251</v>
      </c>
      <c r="H617" s="475" t="s">
        <v>125</v>
      </c>
      <c r="I617" s="475" t="s">
        <v>5699</v>
      </c>
      <c r="J617" s="475" t="s">
        <v>1253</v>
      </c>
      <c r="K617" s="476" t="s">
        <v>12562</v>
      </c>
      <c r="L617" s="477">
        <v>46211</v>
      </c>
      <c r="M617" s="477">
        <v>46219</v>
      </c>
      <c r="N617" s="622" t="s">
        <v>122</v>
      </c>
      <c r="O617" s="282"/>
      <c r="P617" s="266"/>
      <c r="Q617" s="258"/>
      <c r="R617" s="268" t="s">
        <v>157</v>
      </c>
      <c r="S617" s="265"/>
      <c r="T617" s="271">
        <v>0</v>
      </c>
      <c r="U617" s="269" t="s">
        <v>1256</v>
      </c>
      <c r="V617" s="270">
        <v>1</v>
      </c>
      <c r="W617" s="271" t="s">
        <v>118</v>
      </c>
      <c r="X617" s="272"/>
      <c r="Y617" s="272"/>
      <c r="Z617" s="342" t="s">
        <v>1257</v>
      </c>
      <c r="AA617" s="258" t="b">
        <v>0</v>
      </c>
      <c r="AB617" s="273" t="s">
        <v>17877</v>
      </c>
      <c r="AC617" s="297"/>
      <c r="AD617" s="400" t="s">
        <v>1259</v>
      </c>
      <c r="AE617" s="275" t="s">
        <v>17541</v>
      </c>
      <c r="AF617" s="267" t="str">
        <f t="shared" ca="1" si="47"/>
        <v>27años3meses</v>
      </c>
      <c r="AG617" s="276" t="s">
        <v>17624</v>
      </c>
      <c r="AH617" s="273" t="s">
        <v>17625</v>
      </c>
    </row>
    <row r="618" spans="2:36" ht="17.100000000000001" customHeight="1">
      <c r="B618" s="258" t="str">
        <f t="shared" si="48"/>
        <v>O75924341</v>
      </c>
      <c r="C618" s="282">
        <v>1</v>
      </c>
      <c r="D618" s="486" t="s">
        <v>10147</v>
      </c>
      <c r="E618" s="472" t="s">
        <v>19640</v>
      </c>
      <c r="F618" s="473">
        <v>35359</v>
      </c>
      <c r="G618" s="474" t="s">
        <v>1251</v>
      </c>
      <c r="H618" s="475" t="s">
        <v>113</v>
      </c>
      <c r="I618" s="479" t="s">
        <v>1339</v>
      </c>
      <c r="J618" s="475" t="s">
        <v>1276</v>
      </c>
      <c r="K618" s="476" t="s">
        <v>8566</v>
      </c>
      <c r="L618" s="477">
        <v>46204</v>
      </c>
      <c r="M618" s="477">
        <v>46207</v>
      </c>
      <c r="N618" s="595" t="s">
        <v>169</v>
      </c>
      <c r="O618" s="476" t="s">
        <v>10148</v>
      </c>
      <c r="P618" s="478" t="s">
        <v>138</v>
      </c>
      <c r="Q618" s="273"/>
      <c r="R618" s="268" t="s">
        <v>157</v>
      </c>
      <c r="S618" s="265"/>
      <c r="T618" s="265">
        <v>0</v>
      </c>
      <c r="U618" s="269" t="s">
        <v>1256</v>
      </c>
      <c r="V618" s="270">
        <v>1</v>
      </c>
      <c r="W618" s="271" t="s">
        <v>118</v>
      </c>
      <c r="X618" s="272"/>
      <c r="Y618" s="273"/>
      <c r="Z618" s="274" t="s">
        <v>1257</v>
      </c>
      <c r="AA618" s="258" t="b">
        <f>COUNTIF($D$2:$D$3790,D618)&gt;1</f>
        <v>0</v>
      </c>
      <c r="AB618" s="258" t="s">
        <v>10149</v>
      </c>
      <c r="AC618" s="297"/>
      <c r="AD618" s="400" t="s">
        <v>1259</v>
      </c>
      <c r="AE618" s="303" t="s">
        <v>10150</v>
      </c>
      <c r="AF618" s="267" t="str">
        <f t="shared" ca="1" si="47"/>
        <v>29años10meses</v>
      </c>
      <c r="AG618" s="276">
        <v>952828667</v>
      </c>
      <c r="AH618" s="401" t="s">
        <v>10151</v>
      </c>
    </row>
    <row r="619" spans="2:36" ht="17.100000000000001" customHeight="1">
      <c r="B619" s="273" t="str">
        <f t="shared" si="48"/>
        <v>P76167408</v>
      </c>
      <c r="C619" s="282">
        <v>1</v>
      </c>
      <c r="D619" s="294" t="s">
        <v>18643</v>
      </c>
      <c r="E619" s="472" t="s">
        <v>18644</v>
      </c>
      <c r="F619" s="473">
        <v>37742</v>
      </c>
      <c r="G619" s="474" t="s">
        <v>1251</v>
      </c>
      <c r="H619" s="527" t="s">
        <v>137</v>
      </c>
      <c r="I619" s="475" t="s">
        <v>1252</v>
      </c>
      <c r="J619" s="527" t="s">
        <v>1276</v>
      </c>
      <c r="K619" s="476" t="s">
        <v>12562</v>
      </c>
      <c r="L619" s="477">
        <v>46197</v>
      </c>
      <c r="M619" s="477">
        <v>46219</v>
      </c>
      <c r="N619" s="622" t="s">
        <v>128</v>
      </c>
      <c r="O619" s="476" t="s">
        <v>18657</v>
      </c>
      <c r="P619" s="266" t="s">
        <v>138</v>
      </c>
      <c r="Q619" s="258"/>
      <c r="R619" s="268" t="s">
        <v>157</v>
      </c>
      <c r="S619" s="265"/>
      <c r="T619" s="271">
        <v>0</v>
      </c>
      <c r="U619" s="269" t="s">
        <v>1256</v>
      </c>
      <c r="V619" s="270">
        <v>1</v>
      </c>
      <c r="W619" s="271" t="s">
        <v>118</v>
      </c>
      <c r="X619" s="272"/>
      <c r="Y619" s="272"/>
      <c r="Z619" s="342" t="s">
        <v>1257</v>
      </c>
      <c r="AA619" s="258" t="b">
        <v>0</v>
      </c>
      <c r="AB619" s="273" t="s">
        <v>18919</v>
      </c>
      <c r="AC619" s="297"/>
      <c r="AD619" s="504" t="s">
        <v>1271</v>
      </c>
      <c r="AE619" s="275" t="s">
        <v>18683</v>
      </c>
      <c r="AF619" s="267" t="str">
        <f t="shared" ca="1" si="47"/>
        <v>23años3meses</v>
      </c>
      <c r="AG619" s="276" t="s">
        <v>18671</v>
      </c>
      <c r="AH619" s="273" t="s">
        <v>18672</v>
      </c>
    </row>
    <row r="620" spans="2:36" ht="17.100000000000001" customHeight="1">
      <c r="B620" s="258" t="str">
        <f t="shared" si="48"/>
        <v>O80306121</v>
      </c>
      <c r="C620" s="282">
        <v>1</v>
      </c>
      <c r="D620" s="294" t="s">
        <v>18112</v>
      </c>
      <c r="E620" s="472" t="s">
        <v>18113</v>
      </c>
      <c r="F620" s="473">
        <v>27392</v>
      </c>
      <c r="G620" s="474" t="s">
        <v>1251</v>
      </c>
      <c r="H620" s="475" t="s">
        <v>113</v>
      </c>
      <c r="I620" s="475" t="s">
        <v>1339</v>
      </c>
      <c r="J620" s="475" t="s">
        <v>1253</v>
      </c>
      <c r="K620" s="476" t="s">
        <v>12562</v>
      </c>
      <c r="L620" s="477">
        <v>46197</v>
      </c>
      <c r="M620" s="477">
        <v>46219</v>
      </c>
      <c r="N620" s="622" t="s">
        <v>114</v>
      </c>
      <c r="O620" s="476" t="s">
        <v>18141</v>
      </c>
      <c r="P620" s="478" t="s">
        <v>138</v>
      </c>
      <c r="Q620" s="258"/>
      <c r="R620" s="268" t="s">
        <v>157</v>
      </c>
      <c r="S620" s="265"/>
      <c r="T620" s="271">
        <v>0</v>
      </c>
      <c r="U620" s="269" t="s">
        <v>1256</v>
      </c>
      <c r="V620" s="270">
        <v>1</v>
      </c>
      <c r="W620" s="271" t="s">
        <v>118</v>
      </c>
      <c r="X620" s="272"/>
      <c r="Y620" s="272"/>
      <c r="Z620" s="342" t="s">
        <v>1257</v>
      </c>
      <c r="AA620" s="258" t="b">
        <v>0</v>
      </c>
      <c r="AB620" s="273" t="s">
        <v>18830</v>
      </c>
      <c r="AC620" s="297"/>
      <c r="AD620" s="511" t="s">
        <v>1259</v>
      </c>
      <c r="AE620" s="275" t="s">
        <v>18186</v>
      </c>
      <c r="AF620" s="267" t="str">
        <f t="shared" ca="1" si="47"/>
        <v>51años7meses</v>
      </c>
      <c r="AG620" s="276" t="s">
        <v>18159</v>
      </c>
      <c r="AH620" s="273" t="s">
        <v>18160</v>
      </c>
    </row>
    <row r="621" spans="2:36" ht="17.100000000000001" customHeight="1">
      <c r="B621" s="273" t="str">
        <f t="shared" si="48"/>
        <v>P44527968</v>
      </c>
      <c r="C621" s="282">
        <v>1</v>
      </c>
      <c r="D621" s="294" t="s">
        <v>19110</v>
      </c>
      <c r="E621" s="472" t="s">
        <v>19111</v>
      </c>
      <c r="F621" s="473">
        <v>30944</v>
      </c>
      <c r="G621" s="474" t="s">
        <v>1251</v>
      </c>
      <c r="H621" s="475" t="s">
        <v>137</v>
      </c>
      <c r="I621" s="475" t="s">
        <v>1252</v>
      </c>
      <c r="J621" s="475" t="s">
        <v>1276</v>
      </c>
      <c r="K621" s="476" t="s">
        <v>8566</v>
      </c>
      <c r="L621" s="477">
        <v>46204</v>
      </c>
      <c r="M621" s="477" t="s">
        <v>1269</v>
      </c>
      <c r="N621" s="622" t="s">
        <v>169</v>
      </c>
      <c r="O621" s="476" t="s">
        <v>19112</v>
      </c>
      <c r="P621" s="478" t="s">
        <v>138</v>
      </c>
      <c r="Q621" s="258"/>
      <c r="R621" s="268" t="s">
        <v>1256</v>
      </c>
      <c r="S621" s="265"/>
      <c r="T621" s="506">
        <v>0</v>
      </c>
      <c r="U621" s="269" t="s">
        <v>1256</v>
      </c>
      <c r="V621" s="270">
        <v>1</v>
      </c>
      <c r="W621" s="271" t="s">
        <v>118</v>
      </c>
      <c r="X621" s="272"/>
      <c r="Y621" s="272"/>
      <c r="Z621" s="274" t="s">
        <v>1257</v>
      </c>
      <c r="AA621" s="258" t="b">
        <f>COUNTIF($D$2:$D$3790,D621)&gt;1</f>
        <v>0</v>
      </c>
      <c r="AB621" s="273"/>
      <c r="AC621" s="297"/>
      <c r="AD621" s="400" t="s">
        <v>1271</v>
      </c>
      <c r="AE621" s="275" t="s">
        <v>19115</v>
      </c>
      <c r="AF621" s="267" t="str">
        <f t="shared" ca="1" si="47"/>
        <v>41años11meses</v>
      </c>
      <c r="AG621" s="276" t="s">
        <v>19113</v>
      </c>
      <c r="AH621" s="273" t="s">
        <v>19114</v>
      </c>
    </row>
    <row r="622" spans="2:36" ht="17.100000000000001" customHeight="1">
      <c r="B622" s="258" t="str">
        <f t="shared" si="48"/>
        <v>O46514573</v>
      </c>
      <c r="C622" s="282">
        <v>1</v>
      </c>
      <c r="D622" s="294" t="s">
        <v>19158</v>
      </c>
      <c r="E622" s="472" t="s">
        <v>19159</v>
      </c>
      <c r="F622" s="473">
        <v>33068</v>
      </c>
      <c r="G622" s="474" t="s">
        <v>1251</v>
      </c>
      <c r="H622" s="475" t="s">
        <v>113</v>
      </c>
      <c r="I622" s="475" t="s">
        <v>5699</v>
      </c>
      <c r="J622" s="475" t="s">
        <v>1253</v>
      </c>
      <c r="K622" s="476" t="s">
        <v>12562</v>
      </c>
      <c r="L622" s="477">
        <v>46211</v>
      </c>
      <c r="M622" s="477">
        <v>46214</v>
      </c>
      <c r="N622" s="475" t="s">
        <v>128</v>
      </c>
      <c r="O622" s="476" t="s">
        <v>19160</v>
      </c>
      <c r="P622" s="478" t="s">
        <v>138</v>
      </c>
      <c r="Q622" s="258"/>
      <c r="R622" s="268" t="s">
        <v>157</v>
      </c>
      <c r="S622" s="265"/>
      <c r="T622" s="506">
        <v>0</v>
      </c>
      <c r="U622" s="269" t="s">
        <v>1256</v>
      </c>
      <c r="V622" s="270">
        <v>1</v>
      </c>
      <c r="W622" s="271" t="s">
        <v>118</v>
      </c>
      <c r="X622" s="272"/>
      <c r="Y622" s="272"/>
      <c r="Z622" s="274" t="s">
        <v>1257</v>
      </c>
      <c r="AA622" s="258" t="b">
        <f>COUNTIF($D$2:$D$3790,D622)&gt;1</f>
        <v>0</v>
      </c>
      <c r="AB622" s="273" t="s">
        <v>19208</v>
      </c>
      <c r="AC622" s="297"/>
      <c r="AD622" s="400" t="s">
        <v>1259</v>
      </c>
      <c r="AE622" s="275" t="s">
        <v>19163</v>
      </c>
      <c r="AF622" s="267" t="str">
        <f t="shared" ca="1" si="47"/>
        <v>36años1meses</v>
      </c>
      <c r="AG622" s="276" t="s">
        <v>19161</v>
      </c>
      <c r="AH622" s="273" t="s">
        <v>19162</v>
      </c>
    </row>
    <row r="623" spans="2:36" ht="17.100000000000001" customHeight="1">
      <c r="B623" s="273" t="str">
        <f t="shared" si="48"/>
        <v>O46611842</v>
      </c>
      <c r="C623" s="282">
        <v>1</v>
      </c>
      <c r="D623" s="294" t="s">
        <v>19230</v>
      </c>
      <c r="E623" s="472" t="s">
        <v>19231</v>
      </c>
      <c r="F623" s="473">
        <v>32095</v>
      </c>
      <c r="G623" s="474" t="s">
        <v>1251</v>
      </c>
      <c r="H623" s="475" t="s">
        <v>113</v>
      </c>
      <c r="I623" s="475" t="s">
        <v>8348</v>
      </c>
      <c r="J623" s="475" t="s">
        <v>1276</v>
      </c>
      <c r="K623" s="476" t="s">
        <v>12562</v>
      </c>
      <c r="L623" s="477">
        <v>46197</v>
      </c>
      <c r="M623" s="477">
        <v>46219</v>
      </c>
      <c r="N623" s="622" t="s">
        <v>174</v>
      </c>
      <c r="O623" s="476" t="s">
        <v>19235</v>
      </c>
      <c r="P623" s="478" t="s">
        <v>138</v>
      </c>
      <c r="Q623" s="258"/>
      <c r="R623" s="268" t="s">
        <v>157</v>
      </c>
      <c r="S623" s="265"/>
      <c r="T623" s="506">
        <v>0</v>
      </c>
      <c r="U623" s="269" t="s">
        <v>1256</v>
      </c>
      <c r="V623" s="270">
        <v>1</v>
      </c>
      <c r="W623" s="271" t="s">
        <v>118</v>
      </c>
      <c r="X623" s="272"/>
      <c r="Y623" s="272"/>
      <c r="Z623" s="274" t="s">
        <v>1257</v>
      </c>
      <c r="AA623" s="258" t="b">
        <f>COUNTIF($D$2:$D$3790,D623)&gt;1</f>
        <v>0</v>
      </c>
      <c r="AB623" s="273" t="s">
        <v>19266</v>
      </c>
      <c r="AC623" s="297"/>
      <c r="AD623" s="400"/>
      <c r="AE623" s="275"/>
      <c r="AF623" s="267" t="str">
        <f t="shared" ca="1" si="47"/>
        <v>38años9meses</v>
      </c>
      <c r="AG623" s="276" t="s">
        <v>19255</v>
      </c>
      <c r="AH623" s="273" t="s">
        <v>19256</v>
      </c>
    </row>
    <row r="624" spans="2:36" ht="17.100000000000001" customHeight="1">
      <c r="B624" s="258" t="str">
        <f t="shared" si="48"/>
        <v>R71925006</v>
      </c>
      <c r="C624" s="282">
        <v>1</v>
      </c>
      <c r="D624" s="294" t="s">
        <v>19412</v>
      </c>
      <c r="E624" s="472" t="s">
        <v>19413</v>
      </c>
      <c r="F624" s="473">
        <v>36594</v>
      </c>
      <c r="G624" s="474" t="s">
        <v>3610</v>
      </c>
      <c r="H624" s="261" t="s">
        <v>4426</v>
      </c>
      <c r="I624" s="261" t="s">
        <v>8066</v>
      </c>
      <c r="J624" s="261" t="s">
        <v>1276</v>
      </c>
      <c r="K624" s="282" t="s">
        <v>12562</v>
      </c>
      <c r="L624" s="264">
        <v>46185</v>
      </c>
      <c r="M624" s="264" t="s">
        <v>1269</v>
      </c>
      <c r="N624" s="261" t="s">
        <v>128</v>
      </c>
      <c r="O624" s="282" t="s">
        <v>19458</v>
      </c>
      <c r="P624" s="266" t="s">
        <v>138</v>
      </c>
      <c r="Q624" s="258"/>
      <c r="R624" s="268" t="s">
        <v>157</v>
      </c>
      <c r="S624" s="265"/>
      <c r="T624" s="271">
        <v>0</v>
      </c>
      <c r="U624" s="269" t="s">
        <v>1256</v>
      </c>
      <c r="V624" s="270">
        <v>1</v>
      </c>
      <c r="W624" s="271" t="s">
        <v>118</v>
      </c>
      <c r="X624" s="272">
        <v>3000</v>
      </c>
      <c r="Y624" s="272"/>
      <c r="Z624" s="342" t="s">
        <v>1257</v>
      </c>
      <c r="AA624" s="258" t="b">
        <v>0</v>
      </c>
      <c r="AB624" s="273"/>
      <c r="AC624" s="297"/>
      <c r="AD624" s="400" t="s">
        <v>1259</v>
      </c>
      <c r="AE624" s="275" t="s">
        <v>19416</v>
      </c>
      <c r="AF624" s="267" t="str">
        <f t="shared" ca="1" si="47"/>
        <v>26años5meses</v>
      </c>
      <c r="AG624" s="276" t="s">
        <v>19414</v>
      </c>
      <c r="AH624" s="273" t="s">
        <v>19415</v>
      </c>
    </row>
    <row r="625" spans="2:36" ht="17.100000000000001" customHeight="1">
      <c r="B625" s="258" t="str">
        <f t="shared" si="48"/>
        <v>O46716628</v>
      </c>
      <c r="C625" s="282">
        <v>1</v>
      </c>
      <c r="D625" s="294" t="s">
        <v>19478</v>
      </c>
      <c r="E625" s="718" t="s">
        <v>19479</v>
      </c>
      <c r="F625" s="719">
        <v>31136</v>
      </c>
      <c r="G625" s="720" t="s">
        <v>1251</v>
      </c>
      <c r="H625" s="721" t="s">
        <v>113</v>
      </c>
      <c r="I625" s="721" t="s">
        <v>8348</v>
      </c>
      <c r="J625" s="721" t="s">
        <v>1276</v>
      </c>
      <c r="K625" s="722" t="s">
        <v>8700</v>
      </c>
      <c r="L625" s="723">
        <v>46195</v>
      </c>
      <c r="M625" s="723">
        <v>46249</v>
      </c>
      <c r="N625" s="724" t="s">
        <v>122</v>
      </c>
      <c r="O625" s="282"/>
      <c r="P625" s="266"/>
      <c r="Q625" s="258"/>
      <c r="R625" s="268" t="s">
        <v>157</v>
      </c>
      <c r="S625" s="265"/>
      <c r="T625" s="271">
        <v>0</v>
      </c>
      <c r="U625" s="269" t="s">
        <v>1256</v>
      </c>
      <c r="V625" s="270">
        <v>1</v>
      </c>
      <c r="W625" s="271" t="s">
        <v>118</v>
      </c>
      <c r="X625" s="272"/>
      <c r="Y625" s="272"/>
      <c r="Z625" s="342" t="s">
        <v>1257</v>
      </c>
      <c r="AA625" s="258" t="b">
        <v>0</v>
      </c>
      <c r="AB625" s="273"/>
      <c r="AC625" s="297"/>
      <c r="AD625" s="400" t="s">
        <v>1259</v>
      </c>
      <c r="AE625" s="275" t="s">
        <v>19482</v>
      </c>
      <c r="AF625" s="267" t="str">
        <f t="shared" ca="1" si="47"/>
        <v>41años4meses</v>
      </c>
      <c r="AG625" s="276" t="s">
        <v>19480</v>
      </c>
      <c r="AH625" s="442" t="s">
        <v>19481</v>
      </c>
    </row>
    <row r="626" spans="2:36" ht="17.100000000000001" customHeight="1">
      <c r="B626" s="258" t="str">
        <f t="shared" si="48"/>
        <v>O03386844</v>
      </c>
      <c r="C626" s="282">
        <v>1</v>
      </c>
      <c r="D626" s="294" t="s">
        <v>19483</v>
      </c>
      <c r="E626" s="472" t="s">
        <v>19484</v>
      </c>
      <c r="F626" s="473">
        <v>28757</v>
      </c>
      <c r="G626" s="474" t="s">
        <v>1251</v>
      </c>
      <c r="H626" s="475" t="s">
        <v>113</v>
      </c>
      <c r="I626" s="475" t="s">
        <v>8348</v>
      </c>
      <c r="J626" s="475" t="s">
        <v>1276</v>
      </c>
      <c r="K626" s="476" t="s">
        <v>8566</v>
      </c>
      <c r="L626" s="477">
        <v>46195</v>
      </c>
      <c r="M626" s="477">
        <v>46207</v>
      </c>
      <c r="N626" s="622" t="s">
        <v>114</v>
      </c>
      <c r="O626" s="476" t="s">
        <v>19527</v>
      </c>
      <c r="P626" s="478" t="s">
        <v>138</v>
      </c>
      <c r="Q626" s="258"/>
      <c r="R626" s="268" t="s">
        <v>157</v>
      </c>
      <c r="S626" s="265"/>
      <c r="T626" s="271">
        <v>0</v>
      </c>
      <c r="U626" s="269" t="s">
        <v>1256</v>
      </c>
      <c r="V626" s="270">
        <v>1</v>
      </c>
      <c r="W626" s="271" t="s">
        <v>118</v>
      </c>
      <c r="X626" s="272"/>
      <c r="Y626" s="272"/>
      <c r="Z626" s="342" t="s">
        <v>1257</v>
      </c>
      <c r="AA626" s="258" t="b">
        <v>0</v>
      </c>
      <c r="AB626" s="273"/>
      <c r="AC626" s="297"/>
      <c r="AD626" s="511" t="s">
        <v>1259</v>
      </c>
      <c r="AE626" s="275" t="s">
        <v>19487</v>
      </c>
      <c r="AF626" s="267" t="str">
        <f t="shared" ca="1" si="47"/>
        <v>47años10meses</v>
      </c>
      <c r="AG626" s="276" t="s">
        <v>19485</v>
      </c>
      <c r="AH626" s="442" t="s">
        <v>19486</v>
      </c>
      <c r="AJ626" s="554" t="str">
        <f ca="1">IF($D626&lt;&gt;"",DATEDIF(L626,TODAY(),"y")&amp;"años"&amp;DATEDIF(L626,TODAY(),"ym")&amp;"meses"&amp;DATEDIF(L626,TODAY(),"md")&amp;"dias","")</f>
        <v>0años1meses30dias</v>
      </c>
    </row>
    <row r="627" spans="2:36" ht="17.100000000000001" customHeight="1">
      <c r="B627" s="258" t="str">
        <f t="shared" si="48"/>
        <v>O02890239</v>
      </c>
      <c r="C627" s="282">
        <v>1</v>
      </c>
      <c r="D627" s="294" t="s">
        <v>19493</v>
      </c>
      <c r="E627" s="472" t="s">
        <v>19494</v>
      </c>
      <c r="F627" s="473">
        <v>26762</v>
      </c>
      <c r="G627" s="474" t="s">
        <v>1251</v>
      </c>
      <c r="H627" s="475" t="s">
        <v>113</v>
      </c>
      <c r="I627" s="475" t="s">
        <v>15642</v>
      </c>
      <c r="J627" s="475" t="s">
        <v>1276</v>
      </c>
      <c r="K627" s="476" t="s">
        <v>8566</v>
      </c>
      <c r="L627" s="477">
        <v>46196</v>
      </c>
      <c r="M627" s="477" t="s">
        <v>1269</v>
      </c>
      <c r="N627" s="622" t="s">
        <v>114</v>
      </c>
      <c r="O627" s="476" t="s">
        <v>19497</v>
      </c>
      <c r="P627" s="478" t="s">
        <v>138</v>
      </c>
      <c r="Q627" s="258"/>
      <c r="R627" s="268" t="s">
        <v>157</v>
      </c>
      <c r="S627" s="265"/>
      <c r="T627" s="271">
        <v>0</v>
      </c>
      <c r="U627" s="269" t="s">
        <v>1256</v>
      </c>
      <c r="V627" s="270">
        <v>1</v>
      </c>
      <c r="W627" s="271" t="s">
        <v>118</v>
      </c>
      <c r="X627" s="272"/>
      <c r="Y627" s="272"/>
      <c r="Z627" s="342" t="s">
        <v>1257</v>
      </c>
      <c r="AA627" s="258" t="b">
        <v>0</v>
      </c>
      <c r="AB627" s="273" t="s">
        <v>19526</v>
      </c>
      <c r="AC627" s="297"/>
      <c r="AD627" s="511" t="s">
        <v>1271</v>
      </c>
      <c r="AE627" s="275" t="s">
        <v>19503</v>
      </c>
      <c r="AF627" s="267" t="str">
        <f t="shared" ca="1" si="47"/>
        <v>53años4meses</v>
      </c>
      <c r="AG627" s="276" t="s">
        <v>19499</v>
      </c>
      <c r="AH627" s="273" t="s">
        <v>19500</v>
      </c>
    </row>
    <row r="628" spans="2:36" ht="17.100000000000001" customHeight="1">
      <c r="B628" s="258" t="str">
        <f t="shared" si="48"/>
        <v>O02729616</v>
      </c>
      <c r="C628" s="282">
        <v>1</v>
      </c>
      <c r="D628" s="294" t="s">
        <v>19495</v>
      </c>
      <c r="E628" s="472" t="s">
        <v>19496</v>
      </c>
      <c r="F628" s="473">
        <v>27313</v>
      </c>
      <c r="G628" s="474" t="s">
        <v>1251</v>
      </c>
      <c r="H628" s="475" t="s">
        <v>113</v>
      </c>
      <c r="I628" s="475" t="s">
        <v>15642</v>
      </c>
      <c r="J628" s="475" t="s">
        <v>1253</v>
      </c>
      <c r="K628" s="476" t="s">
        <v>8566</v>
      </c>
      <c r="L628" s="477">
        <v>46196</v>
      </c>
      <c r="M628" s="477" t="s">
        <v>1269</v>
      </c>
      <c r="N628" s="622" t="s">
        <v>128</v>
      </c>
      <c r="O628" s="476" t="s">
        <v>19498</v>
      </c>
      <c r="P628" s="478" t="s">
        <v>138</v>
      </c>
      <c r="Q628" s="258"/>
      <c r="R628" s="268" t="s">
        <v>157</v>
      </c>
      <c r="S628" s="265"/>
      <c r="T628" s="271">
        <v>0</v>
      </c>
      <c r="U628" s="269" t="s">
        <v>1256</v>
      </c>
      <c r="V628" s="270">
        <v>1</v>
      </c>
      <c r="W628" s="271" t="s">
        <v>118</v>
      </c>
      <c r="X628" s="272"/>
      <c r="Y628" s="272"/>
      <c r="Z628" s="342" t="s">
        <v>1257</v>
      </c>
      <c r="AA628" s="258" t="b">
        <v>0</v>
      </c>
      <c r="AB628" s="273" t="s">
        <v>19525</v>
      </c>
      <c r="AC628" s="297"/>
      <c r="AD628" s="511" t="s">
        <v>1259</v>
      </c>
      <c r="AE628" s="275" t="s">
        <v>19504</v>
      </c>
      <c r="AF628" s="267" t="str">
        <f t="shared" ca="1" si="47"/>
        <v>51años10meses</v>
      </c>
      <c r="AG628" s="276" t="s">
        <v>19501</v>
      </c>
      <c r="AH628" s="273" t="s">
        <v>19502</v>
      </c>
    </row>
    <row r="629" spans="2:36" ht="17.100000000000001" customHeight="1">
      <c r="B629" s="258" t="str">
        <f t="shared" si="48"/>
        <v>P75429625</v>
      </c>
      <c r="C629" s="282">
        <v>1</v>
      </c>
      <c r="D629" s="294" t="s">
        <v>19540</v>
      </c>
      <c r="E629" s="472" t="s">
        <v>19505</v>
      </c>
      <c r="F629" s="473">
        <v>35328</v>
      </c>
      <c r="G629" s="474" t="s">
        <v>1251</v>
      </c>
      <c r="H629" s="475" t="s">
        <v>137</v>
      </c>
      <c r="I629" s="475" t="s">
        <v>1252</v>
      </c>
      <c r="J629" s="475" t="s">
        <v>1276</v>
      </c>
      <c r="K629" s="476" t="s">
        <v>8566</v>
      </c>
      <c r="L629" s="477">
        <v>46197</v>
      </c>
      <c r="M629" s="477" t="s">
        <v>1269</v>
      </c>
      <c r="N629" s="475" t="s">
        <v>128</v>
      </c>
      <c r="O629" s="476" t="s">
        <v>19533</v>
      </c>
      <c r="P629" s="478" t="s">
        <v>138</v>
      </c>
      <c r="Q629" s="258"/>
      <c r="R629" s="268" t="s">
        <v>117</v>
      </c>
      <c r="S629" s="265"/>
      <c r="T629" s="271">
        <v>0</v>
      </c>
      <c r="U629" s="269" t="s">
        <v>1256</v>
      </c>
      <c r="V629" s="270">
        <v>1</v>
      </c>
      <c r="W629" s="271" t="s">
        <v>118</v>
      </c>
      <c r="X629" s="272"/>
      <c r="Y629" s="272"/>
      <c r="Z629" s="342" t="s">
        <v>1257</v>
      </c>
      <c r="AA629" s="258" t="b">
        <v>0</v>
      </c>
      <c r="AB629" s="273"/>
      <c r="AC629" s="297"/>
      <c r="AD629" s="511" t="s">
        <v>1878</v>
      </c>
      <c r="AE629" s="275" t="s">
        <v>19539</v>
      </c>
      <c r="AF629" s="267" t="str">
        <f t="shared" ca="1" si="47"/>
        <v>29años11meses</v>
      </c>
      <c r="AG629" s="276" t="s">
        <v>19537</v>
      </c>
      <c r="AH629" s="273" t="s">
        <v>19538</v>
      </c>
      <c r="AJ629" s="258"/>
    </row>
    <row r="630" spans="2:36" ht="17.100000000000001" customHeight="1">
      <c r="B630" s="258" t="str">
        <f t="shared" si="48"/>
        <v>O006342888</v>
      </c>
      <c r="C630" s="476">
        <v>4</v>
      </c>
      <c r="D630" s="294" t="s">
        <v>19506</v>
      </c>
      <c r="E630" s="472" t="s">
        <v>19507</v>
      </c>
      <c r="F630" s="473">
        <v>34696</v>
      </c>
      <c r="G630" s="474" t="s">
        <v>1251</v>
      </c>
      <c r="H630" s="475" t="s">
        <v>113</v>
      </c>
      <c r="I630" s="475" t="s">
        <v>15642</v>
      </c>
      <c r="J630" s="475" t="s">
        <v>1276</v>
      </c>
      <c r="K630" s="476" t="s">
        <v>8700</v>
      </c>
      <c r="L630" s="477">
        <v>46197</v>
      </c>
      <c r="M630" s="477" t="s">
        <v>1269</v>
      </c>
      <c r="N630" s="475" t="s">
        <v>122</v>
      </c>
      <c r="O630" s="282"/>
      <c r="P630" s="266"/>
      <c r="Q630" s="258"/>
      <c r="R630" s="268" t="s">
        <v>157</v>
      </c>
      <c r="S630" s="265"/>
      <c r="T630" s="271">
        <v>0</v>
      </c>
      <c r="U630" s="269" t="s">
        <v>1256</v>
      </c>
      <c r="V630" s="270">
        <v>1</v>
      </c>
      <c r="W630" s="271" t="s">
        <v>118</v>
      </c>
      <c r="X630" s="272"/>
      <c r="Y630" s="272"/>
      <c r="Z630" s="342" t="s">
        <v>1257</v>
      </c>
      <c r="AA630" s="258" t="b">
        <v>0</v>
      </c>
      <c r="AB630" s="273"/>
      <c r="AC630" s="297"/>
      <c r="AD630" s="511" t="s">
        <v>1259</v>
      </c>
      <c r="AE630" s="275" t="s">
        <v>19514</v>
      </c>
      <c r="AF630" s="267" t="str">
        <f t="shared" ca="1" si="47"/>
        <v>31años7meses</v>
      </c>
      <c r="AG630" s="276" t="s">
        <v>19510</v>
      </c>
      <c r="AH630" s="273" t="s">
        <v>19511</v>
      </c>
    </row>
    <row r="631" spans="2:36" ht="17.100000000000001" customHeight="1">
      <c r="B631" s="258" t="str">
        <f t="shared" si="48"/>
        <v>O76514074</v>
      </c>
      <c r="C631" s="282">
        <v>1</v>
      </c>
      <c r="D631" s="294" t="s">
        <v>19508</v>
      </c>
      <c r="E631" s="472" t="s">
        <v>19509</v>
      </c>
      <c r="F631" s="473">
        <v>37088</v>
      </c>
      <c r="G631" s="474" t="s">
        <v>1251</v>
      </c>
      <c r="H631" s="475" t="s">
        <v>113</v>
      </c>
      <c r="I631" s="475" t="s">
        <v>15642</v>
      </c>
      <c r="J631" s="475" t="s">
        <v>1276</v>
      </c>
      <c r="K631" s="476" t="s">
        <v>8700</v>
      </c>
      <c r="L631" s="477">
        <v>46197</v>
      </c>
      <c r="M631" s="477" t="s">
        <v>1269</v>
      </c>
      <c r="N631" s="622" t="s">
        <v>122</v>
      </c>
      <c r="O631" s="282"/>
      <c r="P631" s="266"/>
      <c r="Q631" s="258"/>
      <c r="R631" s="268" t="s">
        <v>157</v>
      </c>
      <c r="S631" s="265"/>
      <c r="T631" s="271">
        <v>0</v>
      </c>
      <c r="U631" s="269" t="s">
        <v>1256</v>
      </c>
      <c r="V631" s="270">
        <v>1</v>
      </c>
      <c r="W631" s="271" t="s">
        <v>118</v>
      </c>
      <c r="X631" s="272"/>
      <c r="Y631" s="272"/>
      <c r="Z631" s="342" t="s">
        <v>1257</v>
      </c>
      <c r="AA631" s="258" t="b">
        <v>0</v>
      </c>
      <c r="AB631" s="273" t="s">
        <v>19528</v>
      </c>
      <c r="AC631" s="297"/>
      <c r="AD631" s="511" t="s">
        <v>1271</v>
      </c>
      <c r="AE631" s="304" t="s">
        <v>19515</v>
      </c>
      <c r="AF631" s="267" t="str">
        <f t="shared" ca="1" si="47"/>
        <v>25años1meses</v>
      </c>
      <c r="AG631" s="276" t="s">
        <v>19512</v>
      </c>
      <c r="AH631" s="273" t="s">
        <v>19513</v>
      </c>
    </row>
    <row r="632" spans="2:36" ht="17.100000000000001" customHeight="1">
      <c r="B632" s="258" t="str">
        <f t="shared" si="48"/>
        <v>O76095915</v>
      </c>
      <c r="C632" s="282">
        <v>1</v>
      </c>
      <c r="D632" s="294" t="s">
        <v>19517</v>
      </c>
      <c r="E632" s="472" t="s">
        <v>19518</v>
      </c>
      <c r="F632" s="473">
        <v>35255</v>
      </c>
      <c r="G632" s="474" t="s">
        <v>1251</v>
      </c>
      <c r="H632" s="475" t="s">
        <v>113</v>
      </c>
      <c r="I632" s="475" t="s">
        <v>5699</v>
      </c>
      <c r="J632" s="475" t="s">
        <v>1253</v>
      </c>
      <c r="K632" s="476" t="s">
        <v>8566</v>
      </c>
      <c r="L632" s="477">
        <v>46197</v>
      </c>
      <c r="M632" s="477" t="s">
        <v>1269</v>
      </c>
      <c r="N632" s="475" t="s">
        <v>169</v>
      </c>
      <c r="O632" s="476" t="s">
        <v>19524</v>
      </c>
      <c r="P632" s="478" t="s">
        <v>138</v>
      </c>
      <c r="Q632" s="258"/>
      <c r="R632" s="268" t="s">
        <v>6343</v>
      </c>
      <c r="S632" s="265"/>
      <c r="T632" s="271">
        <v>0</v>
      </c>
      <c r="U632" s="269" t="s">
        <v>1256</v>
      </c>
      <c r="V632" s="270">
        <v>1</v>
      </c>
      <c r="W632" s="271" t="s">
        <v>118</v>
      </c>
      <c r="X632" s="272"/>
      <c r="Y632" s="272"/>
      <c r="Z632" s="342" t="s">
        <v>1257</v>
      </c>
      <c r="AA632" s="258" t="b">
        <v>0</v>
      </c>
      <c r="AB632" s="273" t="s">
        <v>19523</v>
      </c>
      <c r="AC632" s="297"/>
      <c r="AD632" s="511" t="s">
        <v>1259</v>
      </c>
      <c r="AE632" s="275" t="s">
        <v>19522</v>
      </c>
      <c r="AF632" s="267" t="str">
        <f t="shared" ca="1" si="47"/>
        <v>30años1meses</v>
      </c>
      <c r="AG632" s="276" t="s">
        <v>19520</v>
      </c>
      <c r="AH632" s="273" t="s">
        <v>19521</v>
      </c>
    </row>
    <row r="633" spans="2:36" ht="17.100000000000001" customHeight="1">
      <c r="B633" s="258" t="str">
        <f t="shared" si="48"/>
        <v>O72936954</v>
      </c>
      <c r="C633" s="282">
        <v>1</v>
      </c>
      <c r="D633" s="294" t="s">
        <v>19541</v>
      </c>
      <c r="E633" s="718" t="s">
        <v>19542</v>
      </c>
      <c r="F633" s="719">
        <v>36934</v>
      </c>
      <c r="G633" s="720" t="s">
        <v>1251</v>
      </c>
      <c r="H633" s="721" t="s">
        <v>125</v>
      </c>
      <c r="I633" s="721" t="s">
        <v>5933</v>
      </c>
      <c r="J633" s="721" t="s">
        <v>1276</v>
      </c>
      <c r="K633" s="722" t="s">
        <v>8566</v>
      </c>
      <c r="L633" s="723">
        <v>46244</v>
      </c>
      <c r="M633" s="723">
        <v>46249</v>
      </c>
      <c r="N633" s="724" t="s">
        <v>128</v>
      </c>
      <c r="O633" s="722" t="s">
        <v>19543</v>
      </c>
      <c r="P633" s="728" t="s">
        <v>138</v>
      </c>
      <c r="Q633" s="258"/>
      <c r="R633" s="268" t="s">
        <v>157</v>
      </c>
      <c r="S633" s="265"/>
      <c r="T633" s="271">
        <v>0</v>
      </c>
      <c r="U633" s="269" t="s">
        <v>1256</v>
      </c>
      <c r="V633" s="270">
        <v>1</v>
      </c>
      <c r="W633" s="271" t="s">
        <v>118</v>
      </c>
      <c r="X633" s="272"/>
      <c r="Y633" s="272"/>
      <c r="Z633" s="342" t="s">
        <v>1257</v>
      </c>
      <c r="AA633" s="258" t="b">
        <v>0</v>
      </c>
      <c r="AB633" s="273"/>
      <c r="AC633" s="297"/>
      <c r="AD633" s="511" t="s">
        <v>1878</v>
      </c>
      <c r="AE633" s="275" t="s">
        <v>19546</v>
      </c>
      <c r="AF633" s="267" t="str">
        <f t="shared" ca="1" si="47"/>
        <v>25años6meses</v>
      </c>
      <c r="AG633" s="276" t="s">
        <v>19544</v>
      </c>
      <c r="AH633" s="273" t="s">
        <v>19545</v>
      </c>
    </row>
    <row r="634" spans="2:36" ht="17.100000000000001" customHeight="1">
      <c r="B634" s="258" t="str">
        <f t="shared" si="48"/>
        <v>O76745058</v>
      </c>
      <c r="C634" s="282">
        <v>1</v>
      </c>
      <c r="D634" s="294" t="s">
        <v>19547</v>
      </c>
      <c r="E634" s="472" t="s">
        <v>19548</v>
      </c>
      <c r="F634" s="473">
        <v>35094</v>
      </c>
      <c r="G634" s="474" t="s">
        <v>1251</v>
      </c>
      <c r="H634" s="475" t="s">
        <v>113</v>
      </c>
      <c r="I634" s="475" t="s">
        <v>1339</v>
      </c>
      <c r="J634" s="475" t="s">
        <v>1276</v>
      </c>
      <c r="K634" s="476" t="s">
        <v>12562</v>
      </c>
      <c r="L634" s="477">
        <v>46197</v>
      </c>
      <c r="M634" s="477">
        <v>46219</v>
      </c>
      <c r="N634" s="622" t="s">
        <v>128</v>
      </c>
      <c r="O634" s="476" t="s">
        <v>19549</v>
      </c>
      <c r="P634" s="478" t="s">
        <v>138</v>
      </c>
      <c r="Q634" s="258"/>
      <c r="R634" s="268" t="s">
        <v>157</v>
      </c>
      <c r="S634" s="265"/>
      <c r="T634" s="271">
        <v>0</v>
      </c>
      <c r="U634" s="269" t="s">
        <v>1256</v>
      </c>
      <c r="V634" s="270">
        <v>1</v>
      </c>
      <c r="W634" s="271" t="s">
        <v>118</v>
      </c>
      <c r="X634" s="272"/>
      <c r="Y634" s="272"/>
      <c r="Z634" s="342" t="s">
        <v>1257</v>
      </c>
      <c r="AA634" s="258" t="b">
        <v>0</v>
      </c>
      <c r="AB634" s="273"/>
      <c r="AC634" s="297"/>
      <c r="AD634" s="400" t="s">
        <v>1259</v>
      </c>
      <c r="AE634" s="275" t="s">
        <v>19552</v>
      </c>
      <c r="AF634" s="267" t="str">
        <f t="shared" ca="1" si="47"/>
        <v>30años6meses</v>
      </c>
      <c r="AG634" s="276" t="s">
        <v>19550</v>
      </c>
      <c r="AH634" s="273" t="s">
        <v>19551</v>
      </c>
    </row>
    <row r="635" spans="2:36" ht="17.100000000000001" customHeight="1">
      <c r="B635" s="258" t="str">
        <f t="shared" si="48"/>
        <v>O44093728</v>
      </c>
      <c r="C635" s="282">
        <v>1</v>
      </c>
      <c r="D635" s="294" t="s">
        <v>19553</v>
      </c>
      <c r="E635" s="472" t="s">
        <v>19554</v>
      </c>
      <c r="F635" s="473">
        <v>31817</v>
      </c>
      <c r="G635" s="474" t="s">
        <v>1251</v>
      </c>
      <c r="H635" s="475" t="s">
        <v>113</v>
      </c>
      <c r="I635" s="475" t="s">
        <v>1339</v>
      </c>
      <c r="J635" s="475" t="s">
        <v>1276</v>
      </c>
      <c r="K635" s="476" t="s">
        <v>12562</v>
      </c>
      <c r="L635" s="477">
        <v>46197</v>
      </c>
      <c r="M635" s="477">
        <v>46219</v>
      </c>
      <c r="N635" s="622" t="s">
        <v>122</v>
      </c>
      <c r="O635" s="282"/>
      <c r="P635" s="266"/>
      <c r="Q635" s="258"/>
      <c r="R635" s="268" t="s">
        <v>157</v>
      </c>
      <c r="S635" s="265"/>
      <c r="T635" s="271">
        <v>0</v>
      </c>
      <c r="U635" s="269" t="s">
        <v>1256</v>
      </c>
      <c r="V635" s="270">
        <v>1</v>
      </c>
      <c r="W635" s="271" t="s">
        <v>118</v>
      </c>
      <c r="X635" s="272"/>
      <c r="Y635" s="272"/>
      <c r="Z635" s="342" t="s">
        <v>1257</v>
      </c>
      <c r="AA635" s="258" t="b">
        <v>0</v>
      </c>
      <c r="AB635" s="273"/>
      <c r="AC635" s="297"/>
      <c r="AD635" s="511" t="s">
        <v>1259</v>
      </c>
      <c r="AE635" s="275" t="s">
        <v>19557</v>
      </c>
      <c r="AF635" s="267" t="str">
        <f t="shared" ca="1" si="47"/>
        <v>39años6meses</v>
      </c>
      <c r="AG635" s="276" t="s">
        <v>19555</v>
      </c>
      <c r="AH635" s="273" t="s">
        <v>19556</v>
      </c>
      <c r="AJ635" s="554" t="str">
        <f ca="1">IF($D635&lt;&gt;"",DATEDIF(L635,TODAY(),"y")&amp;"años"&amp;DATEDIF(L635,TODAY(),"ym")&amp;"meses"&amp;DATEDIF(L635,TODAY(),"md")&amp;"dias","")</f>
        <v>0años1meses28dias</v>
      </c>
    </row>
    <row r="636" spans="2:36" ht="14.25" customHeight="1">
      <c r="B636" s="273" t="str">
        <f t="shared" si="48"/>
        <v>O17446855</v>
      </c>
      <c r="C636" s="282">
        <v>1</v>
      </c>
      <c r="D636" s="294" t="s">
        <v>19558</v>
      </c>
      <c r="E636" s="472" t="s">
        <v>19559</v>
      </c>
      <c r="F636" s="473">
        <v>27887</v>
      </c>
      <c r="G636" s="474" t="s">
        <v>1251</v>
      </c>
      <c r="H636" s="475" t="s">
        <v>113</v>
      </c>
      <c r="I636" s="475" t="s">
        <v>1339</v>
      </c>
      <c r="J636" s="475" t="s">
        <v>1276</v>
      </c>
      <c r="K636" s="476" t="s">
        <v>12562</v>
      </c>
      <c r="L636" s="477">
        <v>46197</v>
      </c>
      <c r="M636" s="477">
        <v>46219</v>
      </c>
      <c r="N636" s="475" t="s">
        <v>122</v>
      </c>
      <c r="O636" s="282"/>
      <c r="P636" s="266"/>
      <c r="Q636" s="258"/>
      <c r="R636" s="268" t="s">
        <v>157</v>
      </c>
      <c r="S636" s="265"/>
      <c r="T636" s="271">
        <v>0</v>
      </c>
      <c r="U636" s="269" t="s">
        <v>1256</v>
      </c>
      <c r="V636" s="270">
        <v>1</v>
      </c>
      <c r="W636" s="271" t="s">
        <v>118</v>
      </c>
      <c r="X636" s="272"/>
      <c r="Y636" s="272"/>
      <c r="Z636" s="342" t="s">
        <v>1257</v>
      </c>
      <c r="AA636" s="258" t="b">
        <v>0</v>
      </c>
      <c r="AB636" s="273"/>
      <c r="AC636" s="297"/>
      <c r="AD636" s="511" t="s">
        <v>1259</v>
      </c>
      <c r="AE636" s="275" t="s">
        <v>19562</v>
      </c>
      <c r="AF636" s="267" t="str">
        <f t="shared" ca="1" si="47"/>
        <v>50años3meses</v>
      </c>
      <c r="AG636" s="276" t="s">
        <v>19560</v>
      </c>
      <c r="AH636" s="273" t="s">
        <v>19561</v>
      </c>
    </row>
    <row r="637" spans="2:36" ht="17.100000000000001" customHeight="1">
      <c r="B637" s="258" t="str">
        <f t="shared" si="48"/>
        <v>O45121481</v>
      </c>
      <c r="C637" s="282">
        <v>1</v>
      </c>
      <c r="D637" s="294" t="s">
        <v>19563</v>
      </c>
      <c r="E637" s="472" t="s">
        <v>19564</v>
      </c>
      <c r="F637" s="473">
        <v>32117</v>
      </c>
      <c r="G637" s="474" t="s">
        <v>1251</v>
      </c>
      <c r="H637" s="475" t="s">
        <v>113</v>
      </c>
      <c r="I637" s="475" t="s">
        <v>1339</v>
      </c>
      <c r="J637" s="475" t="s">
        <v>1276</v>
      </c>
      <c r="K637" s="476" t="s">
        <v>12562</v>
      </c>
      <c r="L637" s="477">
        <v>46197</v>
      </c>
      <c r="M637" s="477">
        <v>46219</v>
      </c>
      <c r="N637" s="622" t="s">
        <v>128</v>
      </c>
      <c r="O637" s="476" t="s">
        <v>19565</v>
      </c>
      <c r="P637" s="478" t="s">
        <v>138</v>
      </c>
      <c r="Q637" s="258"/>
      <c r="R637" s="268" t="s">
        <v>157</v>
      </c>
      <c r="S637" s="265"/>
      <c r="T637" s="271">
        <v>0</v>
      </c>
      <c r="U637" s="269" t="s">
        <v>1256</v>
      </c>
      <c r="V637" s="270">
        <v>1</v>
      </c>
      <c r="W637" s="271" t="s">
        <v>118</v>
      </c>
      <c r="X637" s="272"/>
      <c r="Y637" s="272"/>
      <c r="Z637" s="342" t="s">
        <v>1257</v>
      </c>
      <c r="AA637" s="258" t="b">
        <v>0</v>
      </c>
      <c r="AB637" s="273"/>
      <c r="AC637" s="297"/>
      <c r="AD637" s="511" t="s">
        <v>1271</v>
      </c>
      <c r="AE637" s="275" t="s">
        <v>19568</v>
      </c>
      <c r="AF637" s="267" t="str">
        <f t="shared" ca="1" si="47"/>
        <v>38años8meses</v>
      </c>
      <c r="AG637" s="276" t="s">
        <v>19566</v>
      </c>
      <c r="AH637" s="273" t="s">
        <v>19567</v>
      </c>
    </row>
    <row r="638" spans="2:36" ht="17.100000000000001" customHeight="1">
      <c r="B638" s="258" t="str">
        <f t="shared" si="48"/>
        <v>O17439689</v>
      </c>
      <c r="C638" s="282">
        <v>1</v>
      </c>
      <c r="D638" s="294" t="s">
        <v>19573</v>
      </c>
      <c r="E638" s="472" t="s">
        <v>19574</v>
      </c>
      <c r="F638" s="473">
        <v>26399</v>
      </c>
      <c r="G638" s="474" t="s">
        <v>1251</v>
      </c>
      <c r="H638" s="475" t="s">
        <v>113</v>
      </c>
      <c r="I638" s="475" t="s">
        <v>1339</v>
      </c>
      <c r="J638" s="475" t="s">
        <v>1276</v>
      </c>
      <c r="K638" s="476" t="s">
        <v>12562</v>
      </c>
      <c r="L638" s="477">
        <v>46197</v>
      </c>
      <c r="M638" s="477">
        <v>46219</v>
      </c>
      <c r="N638" s="475" t="s">
        <v>122</v>
      </c>
      <c r="O638" s="282"/>
      <c r="P638" s="266"/>
      <c r="Q638" s="258"/>
      <c r="R638" s="268" t="s">
        <v>157</v>
      </c>
      <c r="S638" s="265"/>
      <c r="T638" s="271">
        <v>0</v>
      </c>
      <c r="U638" s="269" t="s">
        <v>1256</v>
      </c>
      <c r="V638" s="270">
        <v>1</v>
      </c>
      <c r="W638" s="271" t="s">
        <v>118</v>
      </c>
      <c r="X638" s="272"/>
      <c r="Y638" s="272"/>
      <c r="Z638" s="342" t="s">
        <v>1257</v>
      </c>
      <c r="AA638" s="258" t="b">
        <v>0</v>
      </c>
      <c r="AB638" s="273"/>
      <c r="AC638" s="297"/>
      <c r="AD638" s="511" t="s">
        <v>1259</v>
      </c>
      <c r="AE638" s="275" t="s">
        <v>19577</v>
      </c>
      <c r="AF638" s="267" t="str">
        <f t="shared" ca="1" si="47"/>
        <v>54años4meses</v>
      </c>
      <c r="AG638" s="276" t="s">
        <v>19575</v>
      </c>
      <c r="AH638" s="273" t="s">
        <v>19576</v>
      </c>
    </row>
    <row r="639" spans="2:36" ht="17.100000000000001" customHeight="1">
      <c r="B639" s="258" t="str">
        <f t="shared" ref="B639:B688" si="51">MID(H639,1,1)&amp;D639</f>
        <v>O17429069</v>
      </c>
      <c r="C639" s="282">
        <v>1</v>
      </c>
      <c r="D639" s="294" t="s">
        <v>19578</v>
      </c>
      <c r="E639" s="472" t="s">
        <v>19579</v>
      </c>
      <c r="F639" s="473">
        <v>23146</v>
      </c>
      <c r="G639" s="474" t="s">
        <v>1251</v>
      </c>
      <c r="H639" s="475" t="s">
        <v>113</v>
      </c>
      <c r="I639" s="475" t="s">
        <v>1339</v>
      </c>
      <c r="J639" s="475" t="s">
        <v>1276</v>
      </c>
      <c r="K639" s="476" t="s">
        <v>12562</v>
      </c>
      <c r="L639" s="477">
        <v>46197</v>
      </c>
      <c r="M639" s="477">
        <v>46219</v>
      </c>
      <c r="N639" s="475" t="s">
        <v>122</v>
      </c>
      <c r="O639" s="282"/>
      <c r="P639" s="266"/>
      <c r="Q639" s="258"/>
      <c r="R639" s="268" t="s">
        <v>157</v>
      </c>
      <c r="S639" s="265"/>
      <c r="T639" s="271">
        <v>0</v>
      </c>
      <c r="U639" s="269" t="s">
        <v>1256</v>
      </c>
      <c r="V639" s="270">
        <v>1</v>
      </c>
      <c r="W639" s="271" t="s">
        <v>118</v>
      </c>
      <c r="X639" s="272"/>
      <c r="Y639" s="272"/>
      <c r="Z639" s="342" t="s">
        <v>1257</v>
      </c>
      <c r="AA639" s="258" t="b">
        <v>0</v>
      </c>
      <c r="AB639" s="273"/>
      <c r="AC639" s="297"/>
      <c r="AD639" s="511" t="s">
        <v>1271</v>
      </c>
      <c r="AE639" s="275" t="s">
        <v>19582</v>
      </c>
      <c r="AF639" s="267" t="str">
        <f t="shared" ca="1" si="47"/>
        <v>63años3meses</v>
      </c>
      <c r="AG639" s="276" t="s">
        <v>19580</v>
      </c>
      <c r="AH639" s="273" t="s">
        <v>19581</v>
      </c>
    </row>
    <row r="640" spans="2:36" ht="17.100000000000001" customHeight="1">
      <c r="B640" s="258" t="str">
        <f t="shared" si="51"/>
        <v>O44309215</v>
      </c>
      <c r="C640" s="282">
        <v>1</v>
      </c>
      <c r="D640" s="294" t="s">
        <v>19583</v>
      </c>
      <c r="E640" s="472" t="s">
        <v>19584</v>
      </c>
      <c r="F640" s="473">
        <v>31919</v>
      </c>
      <c r="G640" s="474" t="s">
        <v>1251</v>
      </c>
      <c r="H640" s="475" t="s">
        <v>113</v>
      </c>
      <c r="I640" s="475" t="s">
        <v>1339</v>
      </c>
      <c r="J640" s="475" t="s">
        <v>1276</v>
      </c>
      <c r="K640" s="476" t="s">
        <v>12562</v>
      </c>
      <c r="L640" s="477">
        <v>46197</v>
      </c>
      <c r="M640" s="477">
        <v>46219</v>
      </c>
      <c r="N640" s="622" t="s">
        <v>128</v>
      </c>
      <c r="O640" s="476" t="s">
        <v>19585</v>
      </c>
      <c r="P640" s="478" t="s">
        <v>138</v>
      </c>
      <c r="Q640" s="258"/>
      <c r="R640" s="268" t="s">
        <v>157</v>
      </c>
      <c r="S640" s="265"/>
      <c r="T640" s="271">
        <v>0</v>
      </c>
      <c r="U640" s="269" t="s">
        <v>1256</v>
      </c>
      <c r="V640" s="270">
        <v>1</v>
      </c>
      <c r="W640" s="271" t="s">
        <v>118</v>
      </c>
      <c r="X640" s="272"/>
      <c r="Y640" s="272"/>
      <c r="Z640" s="342" t="s">
        <v>1257</v>
      </c>
      <c r="AA640" s="258" t="b">
        <v>0</v>
      </c>
      <c r="AB640" s="273"/>
      <c r="AC640" s="297"/>
      <c r="AD640" s="703"/>
      <c r="AE640" s="675"/>
      <c r="AF640" s="267" t="str">
        <f t="shared" ca="1" si="47"/>
        <v>39años2meses</v>
      </c>
      <c r="AG640" s="276" t="s">
        <v>19586</v>
      </c>
      <c r="AH640" s="273" t="s">
        <v>19587</v>
      </c>
    </row>
    <row r="641" spans="2:36" ht="17.100000000000001" customHeight="1">
      <c r="B641" s="258" t="str">
        <f t="shared" si="51"/>
        <v>O75902256</v>
      </c>
      <c r="C641" s="282">
        <v>1</v>
      </c>
      <c r="D641" s="294" t="s">
        <v>19594</v>
      </c>
      <c r="E641" s="472" t="s">
        <v>19595</v>
      </c>
      <c r="F641" s="473">
        <v>35710</v>
      </c>
      <c r="G641" s="474" t="s">
        <v>1251</v>
      </c>
      <c r="H641" s="475" t="s">
        <v>113</v>
      </c>
      <c r="I641" s="475" t="s">
        <v>1339</v>
      </c>
      <c r="J641" s="475" t="s">
        <v>1276</v>
      </c>
      <c r="K641" s="476" t="s">
        <v>12562</v>
      </c>
      <c r="L641" s="477">
        <v>46197</v>
      </c>
      <c r="M641" s="477">
        <v>46219</v>
      </c>
      <c r="N641" s="475" t="s">
        <v>114</v>
      </c>
      <c r="O641" s="476" t="s">
        <v>19596</v>
      </c>
      <c r="P641" s="478" t="s">
        <v>138</v>
      </c>
      <c r="Q641" s="258"/>
      <c r="R641" s="268" t="s">
        <v>157</v>
      </c>
      <c r="S641" s="265"/>
      <c r="T641" s="271">
        <v>0</v>
      </c>
      <c r="U641" s="269" t="s">
        <v>1256</v>
      </c>
      <c r="V641" s="270">
        <v>1</v>
      </c>
      <c r="W641" s="271" t="s">
        <v>118</v>
      </c>
      <c r="X641" s="272"/>
      <c r="Y641" s="272"/>
      <c r="Z641" s="342" t="s">
        <v>1257</v>
      </c>
      <c r="AA641" s="258" t="b">
        <v>0</v>
      </c>
      <c r="AB641" s="273"/>
      <c r="AC641" s="297"/>
      <c r="AD641" s="400" t="s">
        <v>1878</v>
      </c>
      <c r="AE641" s="275" t="s">
        <v>19599</v>
      </c>
      <c r="AF641" s="267" t="str">
        <f t="shared" ca="1" si="47"/>
        <v>28años10meses</v>
      </c>
      <c r="AG641" s="276" t="s">
        <v>19597</v>
      </c>
      <c r="AH641" s="273" t="s">
        <v>19598</v>
      </c>
    </row>
    <row r="642" spans="2:36" ht="17.100000000000001" customHeight="1">
      <c r="B642" s="258" t="str">
        <f t="shared" si="51"/>
        <v>O41227978</v>
      </c>
      <c r="C642" s="282">
        <v>1</v>
      </c>
      <c r="D642" s="294" t="s">
        <v>19600</v>
      </c>
      <c r="E642" s="472" t="s">
        <v>19601</v>
      </c>
      <c r="F642" s="473">
        <v>29542</v>
      </c>
      <c r="G642" s="474" t="s">
        <v>1251</v>
      </c>
      <c r="H642" s="475" t="s">
        <v>113</v>
      </c>
      <c r="I642" s="475" t="s">
        <v>1339</v>
      </c>
      <c r="J642" s="475" t="s">
        <v>1276</v>
      </c>
      <c r="K642" s="476" t="s">
        <v>12562</v>
      </c>
      <c r="L642" s="477">
        <v>46197</v>
      </c>
      <c r="M642" s="477">
        <v>46219</v>
      </c>
      <c r="N642" s="622" t="s">
        <v>122</v>
      </c>
      <c r="O642" s="282"/>
      <c r="P642" s="266"/>
      <c r="Q642" s="258"/>
      <c r="R642" s="268" t="s">
        <v>157</v>
      </c>
      <c r="S642" s="265"/>
      <c r="T642" s="271">
        <v>0</v>
      </c>
      <c r="U642" s="269" t="s">
        <v>1256</v>
      </c>
      <c r="V642" s="270">
        <v>1</v>
      </c>
      <c r="W642" s="271" t="s">
        <v>118</v>
      </c>
      <c r="X642" s="272"/>
      <c r="Y642" s="272"/>
      <c r="Z642" s="342" t="s">
        <v>1257</v>
      </c>
      <c r="AA642" s="258" t="b">
        <v>0</v>
      </c>
      <c r="AB642" s="273"/>
      <c r="AC642" s="297"/>
      <c r="AD642" s="400" t="s">
        <v>1259</v>
      </c>
      <c r="AE642" s="275" t="s">
        <v>19603</v>
      </c>
      <c r="AF642" s="267" t="str">
        <f t="shared" ca="1" si="47"/>
        <v>45años9meses</v>
      </c>
      <c r="AG642" s="276" t="s">
        <v>18949</v>
      </c>
      <c r="AH642" s="273" t="s">
        <v>19602</v>
      </c>
    </row>
    <row r="643" spans="2:36" ht="17.100000000000001" customHeight="1">
      <c r="B643" s="258" t="str">
        <f t="shared" si="51"/>
        <v>O43590117</v>
      </c>
      <c r="C643" s="282">
        <v>1</v>
      </c>
      <c r="D643" s="294" t="s">
        <v>19604</v>
      </c>
      <c r="E643" s="472" t="s">
        <v>19605</v>
      </c>
      <c r="F643" s="473">
        <v>29872</v>
      </c>
      <c r="G643" s="474" t="s">
        <v>1251</v>
      </c>
      <c r="H643" s="475" t="s">
        <v>113</v>
      </c>
      <c r="I643" s="475" t="s">
        <v>1339</v>
      </c>
      <c r="J643" s="475" t="s">
        <v>1276</v>
      </c>
      <c r="K643" s="476" t="s">
        <v>12562</v>
      </c>
      <c r="L643" s="477">
        <v>46197</v>
      </c>
      <c r="M643" s="477">
        <v>46219</v>
      </c>
      <c r="N643" s="622" t="s">
        <v>174</v>
      </c>
      <c r="O643" s="476" t="s">
        <v>19606</v>
      </c>
      <c r="P643" s="478" t="s">
        <v>138</v>
      </c>
      <c r="Q643" s="258"/>
      <c r="R643" s="268" t="s">
        <v>157</v>
      </c>
      <c r="S643" s="265"/>
      <c r="T643" s="271">
        <v>0</v>
      </c>
      <c r="U643" s="269" t="s">
        <v>1256</v>
      </c>
      <c r="V643" s="270">
        <v>1</v>
      </c>
      <c r="W643" s="271" t="s">
        <v>118</v>
      </c>
      <c r="X643" s="272"/>
      <c r="Y643" s="272"/>
      <c r="Z643" s="342" t="s">
        <v>1257</v>
      </c>
      <c r="AA643" s="258" t="b">
        <v>0</v>
      </c>
      <c r="AB643" s="273"/>
      <c r="AC643" s="297"/>
      <c r="AD643" s="703"/>
      <c r="AE643" s="675"/>
      <c r="AF643" s="267" t="str">
        <f t="shared" ref="AF643:AF706" ca="1" si="52">IF($D643&lt;&gt;"",DATEDIF(F643,TODAY(),"y")&amp;"años"&amp;DATEDIF(F643,TODAY(),"ym")&amp;"meses","")</f>
        <v>44años10meses</v>
      </c>
      <c r="AG643" s="276" t="s">
        <v>19607</v>
      </c>
      <c r="AH643" s="273" t="s">
        <v>19608</v>
      </c>
      <c r="AJ643" s="258"/>
    </row>
    <row r="644" spans="2:36" ht="17.100000000000001" customHeight="1">
      <c r="B644" s="258" t="str">
        <f t="shared" si="51"/>
        <v>O17452454</v>
      </c>
      <c r="C644" s="282">
        <v>1</v>
      </c>
      <c r="D644" s="294" t="s">
        <v>19609</v>
      </c>
      <c r="E644" s="472" t="s">
        <v>19610</v>
      </c>
      <c r="F644" s="473">
        <v>27973</v>
      </c>
      <c r="G644" s="474" t="s">
        <v>1251</v>
      </c>
      <c r="H644" s="475" t="s">
        <v>113</v>
      </c>
      <c r="I644" s="475" t="s">
        <v>1339</v>
      </c>
      <c r="J644" s="475" t="s">
        <v>1276</v>
      </c>
      <c r="K644" s="476" t="s">
        <v>12562</v>
      </c>
      <c r="L644" s="477">
        <v>46197</v>
      </c>
      <c r="M644" s="477">
        <v>46219</v>
      </c>
      <c r="N644" s="622" t="s">
        <v>114</v>
      </c>
      <c r="O644" s="476" t="s">
        <v>19611</v>
      </c>
      <c r="P644" s="478" t="s">
        <v>138</v>
      </c>
      <c r="Q644" s="258"/>
      <c r="R644" s="268" t="s">
        <v>157</v>
      </c>
      <c r="S644" s="265"/>
      <c r="T644" s="271">
        <v>0</v>
      </c>
      <c r="U644" s="269" t="s">
        <v>1256</v>
      </c>
      <c r="V644" s="270">
        <v>1</v>
      </c>
      <c r="W644" s="271" t="s">
        <v>118</v>
      </c>
      <c r="X644" s="272"/>
      <c r="Y644" s="272"/>
      <c r="Z644" s="342" t="s">
        <v>1257</v>
      </c>
      <c r="AA644" s="258" t="b">
        <v>0</v>
      </c>
      <c r="AB644" s="273"/>
      <c r="AC644" s="297"/>
      <c r="AD644" s="511" t="s">
        <v>1259</v>
      </c>
      <c r="AE644" s="275" t="s">
        <v>19614</v>
      </c>
      <c r="AF644" s="267" t="str">
        <f t="shared" ca="1" si="52"/>
        <v>50años0meses</v>
      </c>
      <c r="AG644" s="276" t="s">
        <v>19612</v>
      </c>
      <c r="AH644" s="273" t="s">
        <v>19613</v>
      </c>
      <c r="AJ644" s="258"/>
    </row>
    <row r="645" spans="2:36" ht="17.100000000000001" customHeight="1">
      <c r="B645" s="273" t="str">
        <f t="shared" si="51"/>
        <v>O42320581</v>
      </c>
      <c r="C645" s="282">
        <v>1</v>
      </c>
      <c r="D645" s="294" t="s">
        <v>19615</v>
      </c>
      <c r="E645" s="472" t="s">
        <v>19616</v>
      </c>
      <c r="F645" s="473">
        <v>30711</v>
      </c>
      <c r="G645" s="474" t="s">
        <v>1251</v>
      </c>
      <c r="H645" s="475" t="s">
        <v>113</v>
      </c>
      <c r="I645" s="475" t="s">
        <v>1339</v>
      </c>
      <c r="J645" s="475" t="s">
        <v>1276</v>
      </c>
      <c r="K645" s="476" t="s">
        <v>12562</v>
      </c>
      <c r="L645" s="477">
        <v>46197</v>
      </c>
      <c r="M645" s="477">
        <v>46219</v>
      </c>
      <c r="N645" s="622" t="s">
        <v>122</v>
      </c>
      <c r="O645" s="282"/>
      <c r="P645" s="266"/>
      <c r="Q645" s="258"/>
      <c r="R645" s="268" t="s">
        <v>157</v>
      </c>
      <c r="S645" s="265"/>
      <c r="T645" s="271">
        <v>0</v>
      </c>
      <c r="U645" s="269" t="s">
        <v>1256</v>
      </c>
      <c r="V645" s="270">
        <v>1</v>
      </c>
      <c r="W645" s="271" t="s">
        <v>118</v>
      </c>
      <c r="X645" s="272"/>
      <c r="Y645" s="272"/>
      <c r="Z645" s="342" t="s">
        <v>1257</v>
      </c>
      <c r="AA645" s="258" t="b">
        <v>0</v>
      </c>
      <c r="AB645" s="273"/>
      <c r="AC645" s="297"/>
      <c r="AD645" s="400" t="s">
        <v>1878</v>
      </c>
      <c r="AE645" s="275" t="s">
        <v>19619</v>
      </c>
      <c r="AF645" s="267" t="str">
        <f t="shared" ca="1" si="52"/>
        <v>42años6meses</v>
      </c>
      <c r="AG645" s="276" t="s">
        <v>19617</v>
      </c>
      <c r="AH645" s="273" t="s">
        <v>19618</v>
      </c>
    </row>
    <row r="646" spans="2:36" ht="17.100000000000001" customHeight="1">
      <c r="B646" s="258" t="str">
        <f t="shared" si="51"/>
        <v>P46928495</v>
      </c>
      <c r="C646" s="282">
        <v>1</v>
      </c>
      <c r="D646" s="294" t="s">
        <v>19620</v>
      </c>
      <c r="E646" s="472" t="s">
        <v>19621</v>
      </c>
      <c r="F646" s="473">
        <v>32645</v>
      </c>
      <c r="G646" s="474" t="s">
        <v>1251</v>
      </c>
      <c r="H646" s="475" t="s">
        <v>137</v>
      </c>
      <c r="I646" s="475" t="s">
        <v>1252</v>
      </c>
      <c r="J646" s="475" t="s">
        <v>1276</v>
      </c>
      <c r="K646" s="476" t="s">
        <v>12562</v>
      </c>
      <c r="L646" s="477">
        <v>46197</v>
      </c>
      <c r="M646" s="477">
        <v>46219</v>
      </c>
      <c r="N646" s="622" t="s">
        <v>122</v>
      </c>
      <c r="O646" s="282"/>
      <c r="P646" s="266"/>
      <c r="Q646" s="258"/>
      <c r="R646" s="268" t="s">
        <v>157</v>
      </c>
      <c r="S646" s="265"/>
      <c r="T646" s="271">
        <v>0</v>
      </c>
      <c r="U646" s="269" t="s">
        <v>1256</v>
      </c>
      <c r="V646" s="270">
        <v>1</v>
      </c>
      <c r="W646" s="271" t="s">
        <v>118</v>
      </c>
      <c r="X646" s="272"/>
      <c r="Y646" s="272"/>
      <c r="Z646" s="342" t="s">
        <v>1257</v>
      </c>
      <c r="AA646" s="258" t="b">
        <v>0</v>
      </c>
      <c r="AB646" s="273"/>
      <c r="AC646" s="297"/>
      <c r="AD646" s="511" t="s">
        <v>1259</v>
      </c>
      <c r="AE646" s="275" t="s">
        <v>19624</v>
      </c>
      <c r="AF646" s="267" t="str">
        <f t="shared" ca="1" si="52"/>
        <v>37años3meses</v>
      </c>
      <c r="AG646" s="276" t="s">
        <v>19622</v>
      </c>
      <c r="AH646" s="273" t="s">
        <v>19623</v>
      </c>
    </row>
    <row r="647" spans="2:36" ht="17.100000000000001" customHeight="1">
      <c r="B647" s="258" t="str">
        <f t="shared" si="51"/>
        <v>P61101167</v>
      </c>
      <c r="C647" s="282">
        <v>1</v>
      </c>
      <c r="D647" s="294" t="s">
        <v>19625</v>
      </c>
      <c r="E647" s="472" t="s">
        <v>19626</v>
      </c>
      <c r="F647" s="473">
        <v>39253</v>
      </c>
      <c r="G647" s="474" t="s">
        <v>1251</v>
      </c>
      <c r="H647" s="475" t="s">
        <v>137</v>
      </c>
      <c r="I647" s="475" t="s">
        <v>1252</v>
      </c>
      <c r="J647" s="475" t="s">
        <v>1276</v>
      </c>
      <c r="K647" s="476" t="s">
        <v>12562</v>
      </c>
      <c r="L647" s="473">
        <v>46198</v>
      </c>
      <c r="M647" s="477">
        <v>46219</v>
      </c>
      <c r="N647" s="622" t="s">
        <v>122</v>
      </c>
      <c r="O647" s="282"/>
      <c r="P647" s="266"/>
      <c r="Q647" s="258"/>
      <c r="R647" s="268" t="s">
        <v>157</v>
      </c>
      <c r="S647" s="265"/>
      <c r="T647" s="271">
        <v>0</v>
      </c>
      <c r="U647" s="269" t="s">
        <v>1256</v>
      </c>
      <c r="V647" s="270">
        <v>1</v>
      </c>
      <c r="W647" s="271" t="s">
        <v>118</v>
      </c>
      <c r="X647" s="272"/>
      <c r="Y647" s="272"/>
      <c r="Z647" s="342" t="s">
        <v>1257</v>
      </c>
      <c r="AA647" s="258" t="b">
        <v>0</v>
      </c>
      <c r="AB647" s="273"/>
      <c r="AC647" s="297"/>
      <c r="AD647" s="511" t="s">
        <v>1259</v>
      </c>
      <c r="AE647" s="275" t="s">
        <v>19629</v>
      </c>
      <c r="AF647" s="267" t="str">
        <f t="shared" ca="1" si="52"/>
        <v>19años2meses</v>
      </c>
      <c r="AG647" s="276" t="s">
        <v>19627</v>
      </c>
      <c r="AH647" s="273" t="s">
        <v>19628</v>
      </c>
      <c r="AJ647" s="554" t="str">
        <f ca="1">IF($D647&lt;&gt;"",DATEDIF(L647,TODAY(),"y")&amp;"años"&amp;DATEDIF(L647,TODAY(),"ym")&amp;"meses"&amp;DATEDIF(L647,TODAY(),"md")&amp;"dias","")</f>
        <v>0años1meses27dias</v>
      </c>
    </row>
    <row r="648" spans="2:36" ht="17.100000000000001" customHeight="1">
      <c r="B648" s="273" t="str">
        <f t="shared" si="51"/>
        <v>E76531582</v>
      </c>
      <c r="C648" s="282">
        <v>1</v>
      </c>
      <c r="D648" s="294" t="s">
        <v>19630</v>
      </c>
      <c r="E648" s="472" t="s">
        <v>19631</v>
      </c>
      <c r="F648" s="473">
        <v>34706</v>
      </c>
      <c r="G648" s="474" t="s">
        <v>7450</v>
      </c>
      <c r="H648" s="475" t="s">
        <v>1107</v>
      </c>
      <c r="I648" s="475" t="s">
        <v>7468</v>
      </c>
      <c r="J648" s="475" t="s">
        <v>1276</v>
      </c>
      <c r="K648" s="476" t="s">
        <v>12562</v>
      </c>
      <c r="L648" s="477">
        <v>46197</v>
      </c>
      <c r="M648" s="477" t="s">
        <v>1269</v>
      </c>
      <c r="N648" s="622" t="s">
        <v>122</v>
      </c>
      <c r="O648" s="282"/>
      <c r="P648" s="266"/>
      <c r="Q648" s="258"/>
      <c r="R648" s="471" t="s">
        <v>1256</v>
      </c>
      <c r="S648" s="265"/>
      <c r="T648" s="271">
        <v>0</v>
      </c>
      <c r="U648" s="269" t="s">
        <v>1256</v>
      </c>
      <c r="V648" s="270">
        <v>1</v>
      </c>
      <c r="W648" s="271" t="s">
        <v>118</v>
      </c>
      <c r="X648" s="272">
        <v>3000</v>
      </c>
      <c r="Y648" s="272"/>
      <c r="Z648" s="342" t="s">
        <v>1257</v>
      </c>
      <c r="AA648" s="258" t="b">
        <v>0</v>
      </c>
      <c r="AB648" s="273" t="s">
        <v>19635</v>
      </c>
      <c r="AC648" s="297"/>
      <c r="AD648" s="511" t="s">
        <v>1271</v>
      </c>
      <c r="AE648" s="275" t="s">
        <v>19634</v>
      </c>
      <c r="AF648" s="267" t="str">
        <f t="shared" ca="1" si="52"/>
        <v>31años7meses</v>
      </c>
      <c r="AG648" s="276" t="s">
        <v>19632</v>
      </c>
      <c r="AH648" s="273" t="s">
        <v>19633</v>
      </c>
    </row>
    <row r="649" spans="2:36" ht="17.100000000000001" customHeight="1">
      <c r="B649" s="258" t="str">
        <f t="shared" si="51"/>
        <v>P47196147</v>
      </c>
      <c r="C649" s="282">
        <v>1</v>
      </c>
      <c r="D649" s="294" t="s">
        <v>19637</v>
      </c>
      <c r="E649" s="472" t="s">
        <v>19638</v>
      </c>
      <c r="F649" s="473">
        <v>32851</v>
      </c>
      <c r="G649" s="474" t="s">
        <v>1251</v>
      </c>
      <c r="H649" s="475" t="s">
        <v>137</v>
      </c>
      <c r="I649" s="475" t="s">
        <v>12610</v>
      </c>
      <c r="J649" s="475" t="s">
        <v>1276</v>
      </c>
      <c r="K649" s="476" t="s">
        <v>8566</v>
      </c>
      <c r="L649" s="477">
        <v>46204</v>
      </c>
      <c r="M649" s="477" t="s">
        <v>1269</v>
      </c>
      <c r="N649" s="622" t="s">
        <v>128</v>
      </c>
      <c r="O649" s="476" t="s">
        <v>19694</v>
      </c>
      <c r="P649" s="478" t="s">
        <v>138</v>
      </c>
      <c r="Q649" s="258"/>
      <c r="R649" s="268" t="s">
        <v>6343</v>
      </c>
      <c r="S649" s="265"/>
      <c r="T649" s="271">
        <v>0</v>
      </c>
      <c r="U649" s="269" t="s">
        <v>1256</v>
      </c>
      <c r="V649" s="270">
        <v>1</v>
      </c>
      <c r="W649" s="271" t="s">
        <v>118</v>
      </c>
      <c r="X649" s="272"/>
      <c r="Y649" s="272"/>
      <c r="Z649" s="342" t="s">
        <v>1257</v>
      </c>
      <c r="AA649" s="258" t="b">
        <v>0</v>
      </c>
      <c r="AB649" s="273" t="s">
        <v>19704</v>
      </c>
      <c r="AC649" s="297"/>
      <c r="AD649" s="511" t="s">
        <v>1878</v>
      </c>
      <c r="AE649" s="275" t="s">
        <v>19664</v>
      </c>
      <c r="AF649" s="267" t="str">
        <f t="shared" ca="1" si="52"/>
        <v>36años8meses</v>
      </c>
      <c r="AG649" s="276" t="s">
        <v>19676</v>
      </c>
      <c r="AH649" s="273" t="s">
        <v>19677</v>
      </c>
    </row>
    <row r="650" spans="2:36" ht="17.100000000000001" customHeight="1">
      <c r="B650" s="258" t="str">
        <f t="shared" si="51"/>
        <v>P74776605</v>
      </c>
      <c r="C650" s="282">
        <v>1</v>
      </c>
      <c r="D650" s="294" t="s">
        <v>19641</v>
      </c>
      <c r="E650" s="472" t="s">
        <v>19642</v>
      </c>
      <c r="F650" s="473">
        <v>35152</v>
      </c>
      <c r="G650" s="474" t="s">
        <v>1251</v>
      </c>
      <c r="H650" s="475" t="s">
        <v>137</v>
      </c>
      <c r="I650" s="475" t="s">
        <v>1252</v>
      </c>
      <c r="J650" s="475" t="s">
        <v>1253</v>
      </c>
      <c r="K650" s="476" t="s">
        <v>8566</v>
      </c>
      <c r="L650" s="477">
        <v>46204</v>
      </c>
      <c r="M650" s="477" t="s">
        <v>1269</v>
      </c>
      <c r="N650" s="622" t="s">
        <v>122</v>
      </c>
      <c r="O650" s="282"/>
      <c r="P650" s="266"/>
      <c r="Q650" s="258"/>
      <c r="R650" s="268" t="s">
        <v>117</v>
      </c>
      <c r="S650" s="265"/>
      <c r="T650" s="271">
        <v>0</v>
      </c>
      <c r="U650" s="269" t="s">
        <v>1256</v>
      </c>
      <c r="V650" s="270">
        <v>1</v>
      </c>
      <c r="W650" s="271" t="s">
        <v>118</v>
      </c>
      <c r="X650" s="272"/>
      <c r="Y650" s="272"/>
      <c r="Z650" s="342" t="s">
        <v>1257</v>
      </c>
      <c r="AA650" s="258" t="b">
        <v>0</v>
      </c>
      <c r="AB650" s="273" t="s">
        <v>19656</v>
      </c>
      <c r="AC650" s="297"/>
      <c r="AD650" s="400" t="s">
        <v>1878</v>
      </c>
      <c r="AE650" s="275" t="s">
        <v>19666</v>
      </c>
      <c r="AF650" s="267" t="str">
        <f t="shared" ca="1" si="52"/>
        <v>30años4meses</v>
      </c>
      <c r="AG650" s="276" t="s">
        <v>19678</v>
      </c>
      <c r="AH650" s="273" t="s">
        <v>19679</v>
      </c>
    </row>
    <row r="651" spans="2:36" ht="17.100000000000001" customHeight="1">
      <c r="B651" s="273" t="str">
        <f t="shared" si="51"/>
        <v>O45852921</v>
      </c>
      <c r="C651" s="282">
        <v>1</v>
      </c>
      <c r="D651" s="294" t="s">
        <v>19643</v>
      </c>
      <c r="E651" s="472" t="s">
        <v>19644</v>
      </c>
      <c r="F651" s="473">
        <v>32734</v>
      </c>
      <c r="G651" s="474" t="s">
        <v>1251</v>
      </c>
      <c r="H651" s="475" t="s">
        <v>113</v>
      </c>
      <c r="I651" s="475" t="s">
        <v>15642</v>
      </c>
      <c r="J651" s="475" t="s">
        <v>1276</v>
      </c>
      <c r="K651" s="476" t="s">
        <v>8566</v>
      </c>
      <c r="L651" s="477">
        <v>46204</v>
      </c>
      <c r="M651" s="477" t="s">
        <v>1269</v>
      </c>
      <c r="N651" s="622" t="s">
        <v>114</v>
      </c>
      <c r="O651" s="476" t="s">
        <v>19695</v>
      </c>
      <c r="P651" s="478" t="s">
        <v>138</v>
      </c>
      <c r="Q651" s="258"/>
      <c r="R651" s="268" t="s">
        <v>1256</v>
      </c>
      <c r="S651" s="265"/>
      <c r="T651" s="271">
        <v>0</v>
      </c>
      <c r="U651" s="269" t="s">
        <v>1256</v>
      </c>
      <c r="V651" s="270">
        <v>1</v>
      </c>
      <c r="W651" s="271" t="s">
        <v>118</v>
      </c>
      <c r="X651" s="272"/>
      <c r="Y651" s="272"/>
      <c r="Z651" s="342" t="s">
        <v>1257</v>
      </c>
      <c r="AA651" s="258" t="b">
        <v>0</v>
      </c>
      <c r="AB651" s="273" t="s">
        <v>19657</v>
      </c>
      <c r="AC651" s="297"/>
      <c r="AD651" s="400" t="s">
        <v>1271</v>
      </c>
      <c r="AE651" s="275" t="s">
        <v>19667</v>
      </c>
      <c r="AF651" s="267" t="str">
        <f t="shared" ca="1" si="52"/>
        <v>37años0meses</v>
      </c>
      <c r="AG651" s="276" t="s">
        <v>19680</v>
      </c>
      <c r="AH651" s="273"/>
    </row>
    <row r="652" spans="2:36" ht="17.100000000000001" customHeight="1">
      <c r="B652" s="258" t="str">
        <f t="shared" si="51"/>
        <v>O75250662</v>
      </c>
      <c r="C652" s="282">
        <v>1</v>
      </c>
      <c r="D652" s="294" t="s">
        <v>19645</v>
      </c>
      <c r="E652" s="472" t="s">
        <v>19646</v>
      </c>
      <c r="F652" s="473">
        <v>34466</v>
      </c>
      <c r="G652" s="474" t="s">
        <v>1251</v>
      </c>
      <c r="H652" s="475" t="s">
        <v>113</v>
      </c>
      <c r="I652" s="475" t="s">
        <v>15642</v>
      </c>
      <c r="J652" s="475" t="s">
        <v>1253</v>
      </c>
      <c r="K652" s="476" t="s">
        <v>8566</v>
      </c>
      <c r="L652" s="477">
        <v>46204</v>
      </c>
      <c r="M652" s="477" t="s">
        <v>1269</v>
      </c>
      <c r="N652" s="622" t="s">
        <v>174</v>
      </c>
      <c r="O652" s="476" t="s">
        <v>19696</v>
      </c>
      <c r="P652" s="478" t="s">
        <v>138</v>
      </c>
      <c r="Q652" s="258"/>
      <c r="R652" s="268" t="s">
        <v>157</v>
      </c>
      <c r="S652" s="265"/>
      <c r="T652" s="271">
        <v>0</v>
      </c>
      <c r="U652" s="269" t="s">
        <v>1256</v>
      </c>
      <c r="V652" s="270">
        <v>1</v>
      </c>
      <c r="W652" s="271" t="s">
        <v>118</v>
      </c>
      <c r="X652" s="272"/>
      <c r="Y652" s="272"/>
      <c r="Z652" s="342" t="s">
        <v>1257</v>
      </c>
      <c r="AA652" s="258" t="b">
        <v>0</v>
      </c>
      <c r="AB652" s="273" t="s">
        <v>19658</v>
      </c>
      <c r="AC652" s="297"/>
      <c r="AD652" s="511" t="s">
        <v>1259</v>
      </c>
      <c r="AE652" s="275" t="s">
        <v>19668</v>
      </c>
      <c r="AF652" s="267" t="str">
        <f t="shared" ca="1" si="52"/>
        <v>32años3meses</v>
      </c>
      <c r="AG652" s="276" t="s">
        <v>19681</v>
      </c>
      <c r="AH652" s="273"/>
      <c r="AJ652" s="258"/>
    </row>
    <row r="653" spans="2:36" ht="17.100000000000001" customHeight="1">
      <c r="B653" s="258" t="str">
        <f t="shared" si="51"/>
        <v>R62359237</v>
      </c>
      <c r="C653" s="282">
        <v>1</v>
      </c>
      <c r="D653" s="294" t="s">
        <v>19648</v>
      </c>
      <c r="E653" s="258" t="s">
        <v>19697</v>
      </c>
      <c r="F653" s="259">
        <v>38830</v>
      </c>
      <c r="G653" s="283" t="s">
        <v>1251</v>
      </c>
      <c r="H653" s="261" t="s">
        <v>4426</v>
      </c>
      <c r="I653" s="261" t="s">
        <v>19311</v>
      </c>
      <c r="J653" s="261" t="s">
        <v>1276</v>
      </c>
      <c r="K653" s="282" t="s">
        <v>8566</v>
      </c>
      <c r="L653" s="264">
        <v>46204</v>
      </c>
      <c r="M653" s="264" t="s">
        <v>1269</v>
      </c>
      <c r="N653" s="551" t="s">
        <v>122</v>
      </c>
      <c r="O653" s="282"/>
      <c r="P653" s="266"/>
      <c r="Q653" s="258"/>
      <c r="R653" s="268" t="s">
        <v>157</v>
      </c>
      <c r="S653" s="265"/>
      <c r="T653" s="271">
        <v>0</v>
      </c>
      <c r="U653" s="269" t="s">
        <v>1256</v>
      </c>
      <c r="V653" s="270">
        <v>1</v>
      </c>
      <c r="W653" s="271" t="s">
        <v>118</v>
      </c>
      <c r="X653" s="272"/>
      <c r="Y653" s="272"/>
      <c r="Z653" s="342" t="s">
        <v>1257</v>
      </c>
      <c r="AA653" s="258" t="b">
        <v>0</v>
      </c>
      <c r="AB653" s="273" t="s">
        <v>19659</v>
      </c>
      <c r="AC653" s="297"/>
      <c r="AD653" s="400" t="s">
        <v>1259</v>
      </c>
      <c r="AE653" s="275" t="s">
        <v>19671</v>
      </c>
      <c r="AF653" s="267" t="str">
        <f t="shared" ca="1" si="52"/>
        <v>20años3meses</v>
      </c>
      <c r="AG653" s="276" t="s">
        <v>19683</v>
      </c>
      <c r="AH653" s="273" t="s">
        <v>19684</v>
      </c>
    </row>
    <row r="654" spans="2:36" ht="17.100000000000001" customHeight="1">
      <c r="B654" s="273" t="str">
        <f t="shared" si="51"/>
        <v>P76207591</v>
      </c>
      <c r="C654" s="282">
        <v>1</v>
      </c>
      <c r="D654" s="294" t="s">
        <v>19649</v>
      </c>
      <c r="E654" s="472" t="s">
        <v>19650</v>
      </c>
      <c r="F654" s="473">
        <v>36076</v>
      </c>
      <c r="G654" s="474" t="s">
        <v>1251</v>
      </c>
      <c r="H654" s="475" t="s">
        <v>137</v>
      </c>
      <c r="I654" s="475" t="s">
        <v>1252</v>
      </c>
      <c r="J654" s="475" t="s">
        <v>1253</v>
      </c>
      <c r="K654" s="476" t="s">
        <v>8566</v>
      </c>
      <c r="L654" s="477">
        <v>46204</v>
      </c>
      <c r="M654" s="477" t="s">
        <v>1269</v>
      </c>
      <c r="N654" s="622" t="s">
        <v>128</v>
      </c>
      <c r="O654" s="476" t="s">
        <v>19698</v>
      </c>
      <c r="P654" s="478" t="s">
        <v>138</v>
      </c>
      <c r="Q654" s="258"/>
      <c r="R654" s="268" t="s">
        <v>117</v>
      </c>
      <c r="S654" s="265"/>
      <c r="T654" s="271">
        <v>0</v>
      </c>
      <c r="U654" s="269" t="s">
        <v>1256</v>
      </c>
      <c r="V654" s="270">
        <v>1</v>
      </c>
      <c r="W654" s="271" t="s">
        <v>118</v>
      </c>
      <c r="X654" s="272"/>
      <c r="Y654" s="272"/>
      <c r="Z654" s="342" t="s">
        <v>1257</v>
      </c>
      <c r="AA654" s="258" t="b">
        <v>0</v>
      </c>
      <c r="AB654" s="273" t="s">
        <v>19660</v>
      </c>
      <c r="AC654" s="297"/>
      <c r="AD654" s="400" t="s">
        <v>1259</v>
      </c>
      <c r="AE654" s="275" t="s">
        <v>19672</v>
      </c>
      <c r="AF654" s="267" t="str">
        <f t="shared" ca="1" si="52"/>
        <v>27años10meses</v>
      </c>
      <c r="AG654" s="276" t="s">
        <v>19685</v>
      </c>
      <c r="AH654" s="273" t="s">
        <v>19686</v>
      </c>
    </row>
    <row r="655" spans="2:36" ht="17.100000000000001" customHeight="1">
      <c r="B655" s="258" t="str">
        <f t="shared" si="51"/>
        <v>O02866544</v>
      </c>
      <c r="C655" s="282">
        <v>1</v>
      </c>
      <c r="D655" s="486" t="s">
        <v>19699</v>
      </c>
      <c r="E655" s="472" t="s">
        <v>19651</v>
      </c>
      <c r="F655" s="473">
        <v>26377</v>
      </c>
      <c r="G655" s="474" t="s">
        <v>1251</v>
      </c>
      <c r="H655" s="475" t="s">
        <v>113</v>
      </c>
      <c r="I655" s="475" t="s">
        <v>15642</v>
      </c>
      <c r="J655" s="475" t="s">
        <v>1276</v>
      </c>
      <c r="K655" s="476" t="s">
        <v>8566</v>
      </c>
      <c r="L655" s="477">
        <v>46204</v>
      </c>
      <c r="M655" s="477" t="s">
        <v>1269</v>
      </c>
      <c r="N655" s="622" t="s">
        <v>114</v>
      </c>
      <c r="O655" s="476" t="s">
        <v>19700</v>
      </c>
      <c r="P655" s="478" t="s">
        <v>138</v>
      </c>
      <c r="Q655" s="258"/>
      <c r="R655" s="268" t="s">
        <v>157</v>
      </c>
      <c r="S655" s="265"/>
      <c r="T655" s="271">
        <v>0</v>
      </c>
      <c r="U655" s="269" t="s">
        <v>1256</v>
      </c>
      <c r="V655" s="270">
        <v>1</v>
      </c>
      <c r="W655" s="271" t="s">
        <v>118</v>
      </c>
      <c r="X655" s="272"/>
      <c r="Y655" s="272"/>
      <c r="Z655" s="342" t="s">
        <v>1257</v>
      </c>
      <c r="AA655" s="258" t="b">
        <v>0</v>
      </c>
      <c r="AB655" s="273" t="s">
        <v>19661</v>
      </c>
      <c r="AC655" s="297"/>
      <c r="AD655" s="511" t="s">
        <v>1259</v>
      </c>
      <c r="AE655" s="275" t="s">
        <v>19673</v>
      </c>
      <c r="AF655" s="267" t="str">
        <f t="shared" ca="1" si="52"/>
        <v>54años5meses</v>
      </c>
      <c r="AG655" s="276" t="s">
        <v>19687</v>
      </c>
      <c r="AH655" s="273" t="s">
        <v>19688</v>
      </c>
    </row>
    <row r="656" spans="2:36" ht="17.100000000000001" customHeight="1">
      <c r="B656" s="273" t="str">
        <f t="shared" si="51"/>
        <v>O48061238</v>
      </c>
      <c r="C656" s="282">
        <v>1</v>
      </c>
      <c r="D656" s="294" t="s">
        <v>19652</v>
      </c>
      <c r="E656" s="472" t="s">
        <v>19653</v>
      </c>
      <c r="F656" s="473">
        <v>34020</v>
      </c>
      <c r="G656" s="474" t="s">
        <v>1251</v>
      </c>
      <c r="H656" s="475" t="s">
        <v>113</v>
      </c>
      <c r="I656" s="475" t="s">
        <v>15642</v>
      </c>
      <c r="J656" s="475" t="s">
        <v>1253</v>
      </c>
      <c r="K656" s="476" t="s">
        <v>8566</v>
      </c>
      <c r="L656" s="477">
        <v>46204</v>
      </c>
      <c r="M656" s="477" t="s">
        <v>1269</v>
      </c>
      <c r="N656" s="622" t="s">
        <v>128</v>
      </c>
      <c r="O656" s="476" t="s">
        <v>19701</v>
      </c>
      <c r="P656" s="478" t="s">
        <v>138</v>
      </c>
      <c r="Q656" s="258"/>
      <c r="R656" s="268" t="s">
        <v>6343</v>
      </c>
      <c r="S656" s="265"/>
      <c r="T656" s="271">
        <v>0</v>
      </c>
      <c r="U656" s="269" t="s">
        <v>1256</v>
      </c>
      <c r="V656" s="270">
        <v>1</v>
      </c>
      <c r="W656" s="271" t="s">
        <v>118</v>
      </c>
      <c r="X656" s="272"/>
      <c r="Y656" s="272"/>
      <c r="Z656" s="342" t="s">
        <v>1257</v>
      </c>
      <c r="AA656" s="258" t="b">
        <v>0</v>
      </c>
      <c r="AB656" s="273" t="s">
        <v>19662</v>
      </c>
      <c r="AC656" s="297"/>
      <c r="AD656" s="400" t="s">
        <v>1259</v>
      </c>
      <c r="AE656" s="275" t="s">
        <v>19674</v>
      </c>
      <c r="AF656" s="267" t="str">
        <f t="shared" ca="1" si="52"/>
        <v>33años6meses</v>
      </c>
      <c r="AG656" s="276" t="s">
        <v>19689</v>
      </c>
      <c r="AH656" s="273" t="s">
        <v>19690</v>
      </c>
    </row>
    <row r="657" spans="2:36" ht="17.100000000000001" customHeight="1">
      <c r="B657" s="258" t="str">
        <f t="shared" si="51"/>
        <v>P48020977</v>
      </c>
      <c r="C657" s="282">
        <v>1</v>
      </c>
      <c r="D657" s="294" t="s">
        <v>19654</v>
      </c>
      <c r="E657" s="472" t="s">
        <v>19655</v>
      </c>
      <c r="F657" s="473">
        <v>34017</v>
      </c>
      <c r="G657" s="474" t="s">
        <v>1251</v>
      </c>
      <c r="H657" s="475" t="s">
        <v>137</v>
      </c>
      <c r="I657" s="475" t="s">
        <v>1252</v>
      </c>
      <c r="J657" s="475" t="s">
        <v>1253</v>
      </c>
      <c r="K657" s="476" t="s">
        <v>8566</v>
      </c>
      <c r="L657" s="477">
        <v>46204</v>
      </c>
      <c r="M657" s="477" t="s">
        <v>1269</v>
      </c>
      <c r="N657" s="622" t="s">
        <v>128</v>
      </c>
      <c r="O657" s="476" t="s">
        <v>19702</v>
      </c>
      <c r="P657" s="478" t="s">
        <v>138</v>
      </c>
      <c r="Q657" s="258"/>
      <c r="R657" s="268" t="s">
        <v>117</v>
      </c>
      <c r="S657" s="265"/>
      <c r="T657" s="271">
        <v>0</v>
      </c>
      <c r="U657" s="269" t="s">
        <v>1256</v>
      </c>
      <c r="V657" s="270">
        <v>1</v>
      </c>
      <c r="W657" s="271" t="s">
        <v>118</v>
      </c>
      <c r="X657" s="272"/>
      <c r="Y657" s="272"/>
      <c r="Z657" s="342" t="s">
        <v>1257</v>
      </c>
      <c r="AA657" s="258" t="b">
        <v>0</v>
      </c>
      <c r="AB657" s="273" t="s">
        <v>19663</v>
      </c>
      <c r="AC657" s="297"/>
      <c r="AD657" s="511" t="s">
        <v>1259</v>
      </c>
      <c r="AE657" s="275" t="s">
        <v>19675</v>
      </c>
      <c r="AF657" s="267" t="str">
        <f t="shared" ca="1" si="52"/>
        <v>33años6meses</v>
      </c>
      <c r="AG657" s="276" t="s">
        <v>19691</v>
      </c>
      <c r="AH657" s="273" t="s">
        <v>19692</v>
      </c>
    </row>
    <row r="658" spans="2:36" ht="17.100000000000001" customHeight="1">
      <c r="B658" s="258" t="str">
        <f t="shared" si="51"/>
        <v>O46623349</v>
      </c>
      <c r="C658" s="282">
        <v>1</v>
      </c>
      <c r="D658" s="294" t="s">
        <v>19705</v>
      </c>
      <c r="E658" s="472" t="s">
        <v>19706</v>
      </c>
      <c r="F658" s="473">
        <v>32452</v>
      </c>
      <c r="G658" s="474" t="s">
        <v>1251</v>
      </c>
      <c r="H658" s="475" t="s">
        <v>113</v>
      </c>
      <c r="I658" s="475" t="s">
        <v>1339</v>
      </c>
      <c r="J658" s="475" t="s">
        <v>1276</v>
      </c>
      <c r="K658" s="476" t="s">
        <v>8700</v>
      </c>
      <c r="L658" s="477">
        <v>46209</v>
      </c>
      <c r="M658" s="477" t="s">
        <v>1269</v>
      </c>
      <c r="N658" s="622" t="s">
        <v>122</v>
      </c>
      <c r="O658" s="282"/>
      <c r="P658" s="266"/>
      <c r="Q658" s="258"/>
      <c r="R658" s="268" t="s">
        <v>157</v>
      </c>
      <c r="S658" s="265"/>
      <c r="T658" s="271">
        <v>0</v>
      </c>
      <c r="U658" s="269" t="s">
        <v>1256</v>
      </c>
      <c r="V658" s="270">
        <v>1</v>
      </c>
      <c r="W658" s="271" t="s">
        <v>118</v>
      </c>
      <c r="X658" s="272"/>
      <c r="Y658" s="272"/>
      <c r="Z658" s="342" t="s">
        <v>1257</v>
      </c>
      <c r="AA658" s="258" t="b">
        <v>0</v>
      </c>
      <c r="AB658" s="273" t="s">
        <v>19811</v>
      </c>
      <c r="AC658" s="297"/>
      <c r="AD658" s="511" t="s">
        <v>1271</v>
      </c>
      <c r="AE658" s="452" t="s">
        <v>19788</v>
      </c>
      <c r="AF658" s="267" t="str">
        <f t="shared" ca="1" si="52"/>
        <v>37años9meses</v>
      </c>
      <c r="AG658" s="276" t="s">
        <v>19722</v>
      </c>
      <c r="AH658" s="273" t="s">
        <v>19723</v>
      </c>
    </row>
    <row r="659" spans="2:36" ht="17.100000000000001" customHeight="1">
      <c r="B659" s="258" t="str">
        <f t="shared" si="51"/>
        <v>O40261061</v>
      </c>
      <c r="C659" s="282">
        <v>1</v>
      </c>
      <c r="D659" s="294" t="s">
        <v>19707</v>
      </c>
      <c r="E659" s="258" t="s">
        <v>19708</v>
      </c>
      <c r="F659" s="259">
        <v>27687</v>
      </c>
      <c r="G659" s="283" t="s">
        <v>1251</v>
      </c>
      <c r="H659" s="261" t="s">
        <v>113</v>
      </c>
      <c r="I659" s="261" t="s">
        <v>1339</v>
      </c>
      <c r="J659" s="261" t="s">
        <v>1276</v>
      </c>
      <c r="K659" s="282" t="s">
        <v>8700</v>
      </c>
      <c r="L659" s="264">
        <v>46209</v>
      </c>
      <c r="M659" s="264" t="s">
        <v>19858</v>
      </c>
      <c r="N659" s="551" t="s">
        <v>128</v>
      </c>
      <c r="O659" s="282" t="s">
        <v>19736</v>
      </c>
      <c r="P659" s="266" t="s">
        <v>138</v>
      </c>
      <c r="Q659" s="258"/>
      <c r="R659" s="268" t="s">
        <v>157</v>
      </c>
      <c r="S659" s="265"/>
      <c r="T659" s="271">
        <v>0</v>
      </c>
      <c r="U659" s="269" t="s">
        <v>1256</v>
      </c>
      <c r="V659" s="270">
        <v>1</v>
      </c>
      <c r="W659" s="271" t="s">
        <v>118</v>
      </c>
      <c r="X659" s="272"/>
      <c r="Y659" s="272"/>
      <c r="Z659" s="342" t="s">
        <v>1257</v>
      </c>
      <c r="AA659" s="258" t="b">
        <v>0</v>
      </c>
      <c r="AB659" s="273" t="s">
        <v>19770</v>
      </c>
      <c r="AC659" s="297"/>
      <c r="AD659" s="511" t="s">
        <v>1271</v>
      </c>
      <c r="AE659" s="452" t="s">
        <v>19859</v>
      </c>
      <c r="AF659" s="267" t="str">
        <f t="shared" ca="1" si="52"/>
        <v>50años10meses</v>
      </c>
      <c r="AG659" s="276" t="s">
        <v>19724</v>
      </c>
      <c r="AH659" s="273" t="s">
        <v>19725</v>
      </c>
    </row>
    <row r="660" spans="2:36" ht="17.100000000000001" customHeight="1">
      <c r="B660" s="258" t="str">
        <f t="shared" si="51"/>
        <v>P76227155</v>
      </c>
      <c r="C660" s="282">
        <v>1</v>
      </c>
      <c r="D660" s="294" t="s">
        <v>19709</v>
      </c>
      <c r="E660" s="258" t="s">
        <v>19710</v>
      </c>
      <c r="F660" s="259">
        <v>35366</v>
      </c>
      <c r="G660" s="283" t="s">
        <v>1251</v>
      </c>
      <c r="H660" s="261" t="s">
        <v>137</v>
      </c>
      <c r="I660" s="261" t="s">
        <v>1252</v>
      </c>
      <c r="J660" s="261" t="s">
        <v>1253</v>
      </c>
      <c r="K660" s="282" t="s">
        <v>8700</v>
      </c>
      <c r="L660" s="264">
        <v>46210</v>
      </c>
      <c r="M660" s="264">
        <v>46242</v>
      </c>
      <c r="N660" s="261" t="s">
        <v>128</v>
      </c>
      <c r="O660" s="282" t="s">
        <v>19768</v>
      </c>
      <c r="P660" s="266" t="s">
        <v>138</v>
      </c>
      <c r="Q660" s="258"/>
      <c r="R660" s="268" t="s">
        <v>117</v>
      </c>
      <c r="S660" s="265"/>
      <c r="T660" s="271">
        <v>0</v>
      </c>
      <c r="U660" s="269" t="s">
        <v>1256</v>
      </c>
      <c r="V660" s="270">
        <v>1</v>
      </c>
      <c r="W660" s="271" t="s">
        <v>118</v>
      </c>
      <c r="X660" s="272"/>
      <c r="Y660" s="272"/>
      <c r="Z660" s="342" t="s">
        <v>1257</v>
      </c>
      <c r="AA660" s="258" t="b">
        <v>0</v>
      </c>
      <c r="AB660" s="273" t="s">
        <v>19780</v>
      </c>
      <c r="AC660" s="297"/>
      <c r="AD660" s="511" t="s">
        <v>1259</v>
      </c>
      <c r="AE660" s="303" t="s">
        <v>19720</v>
      </c>
      <c r="AF660" s="267" t="str">
        <f t="shared" ca="1" si="52"/>
        <v>29años9meses</v>
      </c>
      <c r="AG660" s="276" t="s">
        <v>19726</v>
      </c>
      <c r="AH660" s="273" t="s">
        <v>19727</v>
      </c>
    </row>
    <row r="661" spans="2:36" ht="17.100000000000001" customHeight="1">
      <c r="B661" s="258" t="str">
        <f t="shared" si="51"/>
        <v>P45518705</v>
      </c>
      <c r="C661" s="282">
        <v>1</v>
      </c>
      <c r="D661" s="294" t="s">
        <v>19711</v>
      </c>
      <c r="E661" s="472" t="s">
        <v>19712</v>
      </c>
      <c r="F661" s="473">
        <v>32024</v>
      </c>
      <c r="G661" s="474" t="s">
        <v>1251</v>
      </c>
      <c r="H661" s="475" t="s">
        <v>137</v>
      </c>
      <c r="I661" s="475" t="s">
        <v>1252</v>
      </c>
      <c r="J661" s="475" t="s">
        <v>1253</v>
      </c>
      <c r="K661" s="476" t="s">
        <v>8700</v>
      </c>
      <c r="L661" s="477">
        <v>46210</v>
      </c>
      <c r="M661" s="477" t="s">
        <v>1269</v>
      </c>
      <c r="N661" s="475" t="s">
        <v>114</v>
      </c>
      <c r="O661" s="476" t="s">
        <v>19769</v>
      </c>
      <c r="P661" s="478" t="s">
        <v>138</v>
      </c>
      <c r="Q661" s="258"/>
      <c r="R661" s="268" t="s">
        <v>117</v>
      </c>
      <c r="S661" s="265"/>
      <c r="T661" s="271">
        <v>0</v>
      </c>
      <c r="U661" s="269" t="s">
        <v>1256</v>
      </c>
      <c r="V661" s="270">
        <v>1</v>
      </c>
      <c r="W661" s="271" t="s">
        <v>118</v>
      </c>
      <c r="X661" s="272"/>
      <c r="Y661" s="272"/>
      <c r="Z661" s="342" t="s">
        <v>1257</v>
      </c>
      <c r="AA661" s="258" t="b">
        <v>0</v>
      </c>
      <c r="AB661" s="273" t="s">
        <v>19781</v>
      </c>
      <c r="AC661" s="297"/>
      <c r="AD661" s="511" t="s">
        <v>1271</v>
      </c>
      <c r="AE661" s="452" t="s">
        <v>19787</v>
      </c>
      <c r="AF661" s="267" t="str">
        <f t="shared" ca="1" si="52"/>
        <v>38años11meses</v>
      </c>
      <c r="AG661" s="276" t="s">
        <v>19728</v>
      </c>
      <c r="AH661" s="273" t="s">
        <v>19729</v>
      </c>
    </row>
    <row r="662" spans="2:36" ht="17.100000000000001" customHeight="1">
      <c r="B662" s="258" t="str">
        <f t="shared" si="51"/>
        <v>O41765951</v>
      </c>
      <c r="C662" s="282">
        <v>1</v>
      </c>
      <c r="D662" s="294" t="s">
        <v>19713</v>
      </c>
      <c r="E662" s="472" t="s">
        <v>19714</v>
      </c>
      <c r="F662" s="473">
        <v>30339</v>
      </c>
      <c r="G662" s="474" t="s">
        <v>1251</v>
      </c>
      <c r="H662" s="475" t="s">
        <v>113</v>
      </c>
      <c r="I662" s="475" t="s">
        <v>1339</v>
      </c>
      <c r="J662" s="475" t="s">
        <v>1276</v>
      </c>
      <c r="K662" s="476" t="s">
        <v>8700</v>
      </c>
      <c r="L662" s="477">
        <v>46210</v>
      </c>
      <c r="M662" s="477" t="s">
        <v>1269</v>
      </c>
      <c r="N662" s="622" t="s">
        <v>114</v>
      </c>
      <c r="O662" s="503">
        <v>75008095</v>
      </c>
      <c r="P662" s="478" t="s">
        <v>138</v>
      </c>
      <c r="Q662" s="258"/>
      <c r="R662" s="268" t="s">
        <v>157</v>
      </c>
      <c r="S662" s="265"/>
      <c r="T662" s="271">
        <v>0</v>
      </c>
      <c r="U662" s="269" t="s">
        <v>1256</v>
      </c>
      <c r="V662" s="270">
        <v>1</v>
      </c>
      <c r="W662" s="271" t="s">
        <v>118</v>
      </c>
      <c r="X662" s="272"/>
      <c r="Y662" s="272"/>
      <c r="Z662" s="342" t="s">
        <v>1257</v>
      </c>
      <c r="AA662" s="258" t="b">
        <v>0</v>
      </c>
      <c r="AB662" s="273" t="s">
        <v>19782</v>
      </c>
      <c r="AC662" s="297"/>
      <c r="AD662" s="511" t="s">
        <v>1259</v>
      </c>
      <c r="AE662" s="303" t="s">
        <v>19721</v>
      </c>
      <c r="AF662" s="267" t="str">
        <f t="shared" ca="1" si="52"/>
        <v>43años6meses</v>
      </c>
      <c r="AG662" s="276" t="s">
        <v>19730</v>
      </c>
      <c r="AH662" s="273" t="s">
        <v>19731</v>
      </c>
    </row>
    <row r="663" spans="2:36" ht="17.100000000000001" customHeight="1">
      <c r="B663" s="258" t="str">
        <f t="shared" si="51"/>
        <v>O73433820</v>
      </c>
      <c r="C663" s="282">
        <v>1</v>
      </c>
      <c r="D663" s="294" t="s">
        <v>19715</v>
      </c>
      <c r="E663" s="472" t="s">
        <v>19716</v>
      </c>
      <c r="F663" s="473">
        <v>36263</v>
      </c>
      <c r="G663" s="474" t="s">
        <v>1996</v>
      </c>
      <c r="H663" s="475" t="s">
        <v>113</v>
      </c>
      <c r="I663" s="475" t="s">
        <v>1339</v>
      </c>
      <c r="J663" s="475" t="s">
        <v>1276</v>
      </c>
      <c r="K663" s="476" t="s">
        <v>8700</v>
      </c>
      <c r="L663" s="477">
        <v>46210</v>
      </c>
      <c r="M663" s="477" t="s">
        <v>1269</v>
      </c>
      <c r="N663" s="622" t="s">
        <v>122</v>
      </c>
      <c r="O663" s="282"/>
      <c r="P663" s="266"/>
      <c r="Q663" s="258"/>
      <c r="R663" s="268" t="s">
        <v>157</v>
      </c>
      <c r="S663" s="265"/>
      <c r="T663" s="271">
        <v>0</v>
      </c>
      <c r="U663" s="269" t="s">
        <v>1256</v>
      </c>
      <c r="V663" s="270">
        <v>1</v>
      </c>
      <c r="W663" s="271" t="s">
        <v>118</v>
      </c>
      <c r="X663" s="272"/>
      <c r="Y663" s="272"/>
      <c r="Z663" s="342" t="s">
        <v>1257</v>
      </c>
      <c r="AA663" s="258" t="b">
        <v>0</v>
      </c>
      <c r="AB663" s="273" t="s">
        <v>19783</v>
      </c>
      <c r="AC663" s="297"/>
      <c r="AD663" s="511" t="s">
        <v>1271</v>
      </c>
      <c r="AE663" s="452" t="s">
        <v>19786</v>
      </c>
      <c r="AF663" s="267" t="str">
        <f t="shared" ca="1" si="52"/>
        <v>27años4meses</v>
      </c>
      <c r="AG663" s="276" t="s">
        <v>19732</v>
      </c>
      <c r="AH663" s="273" t="s">
        <v>19733</v>
      </c>
      <c r="AJ663" s="258"/>
    </row>
    <row r="664" spans="2:36" ht="17.100000000000001" customHeight="1">
      <c r="B664" s="258" t="str">
        <f t="shared" si="51"/>
        <v>O71105907</v>
      </c>
      <c r="C664" s="282">
        <v>1</v>
      </c>
      <c r="D664" s="294" t="s">
        <v>19717</v>
      </c>
      <c r="E664" s="472" t="s">
        <v>19718</v>
      </c>
      <c r="F664" s="473">
        <v>38285</v>
      </c>
      <c r="G664" s="680" t="s">
        <v>1297</v>
      </c>
      <c r="H664" s="475" t="s">
        <v>113</v>
      </c>
      <c r="I664" s="475" t="s">
        <v>8348</v>
      </c>
      <c r="J664" s="475" t="s">
        <v>1276</v>
      </c>
      <c r="K664" s="476" t="s">
        <v>8700</v>
      </c>
      <c r="L664" s="477" t="s">
        <v>19719</v>
      </c>
      <c r="M664" s="477" t="s">
        <v>1269</v>
      </c>
      <c r="N664" s="622" t="s">
        <v>122</v>
      </c>
      <c r="O664" s="282"/>
      <c r="P664" s="266"/>
      <c r="Q664" s="258"/>
      <c r="R664" s="268" t="s">
        <v>157</v>
      </c>
      <c r="S664" s="265"/>
      <c r="T664" s="271">
        <v>0</v>
      </c>
      <c r="U664" s="269" t="s">
        <v>1256</v>
      </c>
      <c r="V664" s="270">
        <v>1</v>
      </c>
      <c r="W664" s="271" t="s">
        <v>118</v>
      </c>
      <c r="X664" s="272"/>
      <c r="Y664" s="272"/>
      <c r="Z664" s="342" t="s">
        <v>1257</v>
      </c>
      <c r="AA664" s="258" t="b">
        <v>0</v>
      </c>
      <c r="AB664" s="273" t="s">
        <v>19784</v>
      </c>
      <c r="AC664" s="297"/>
      <c r="AD664" s="511" t="s">
        <v>1271</v>
      </c>
      <c r="AE664" s="452" t="s">
        <v>19785</v>
      </c>
      <c r="AF664" s="267" t="str">
        <f t="shared" ca="1" si="52"/>
        <v>21años9meses</v>
      </c>
      <c r="AG664" s="276" t="s">
        <v>19734</v>
      </c>
      <c r="AH664" s="273" t="s">
        <v>19735</v>
      </c>
    </row>
    <row r="665" spans="2:36" ht="17.100000000000001" customHeight="1">
      <c r="B665" s="273" t="str">
        <f t="shared" si="51"/>
        <v>O43502468</v>
      </c>
      <c r="C665" s="282">
        <v>1</v>
      </c>
      <c r="D665" s="294" t="s">
        <v>19737</v>
      </c>
      <c r="E665" s="472" t="s">
        <v>19738</v>
      </c>
      <c r="F665" s="473">
        <v>31421</v>
      </c>
      <c r="G665" s="474" t="s">
        <v>1251</v>
      </c>
      <c r="H665" s="475" t="s">
        <v>113</v>
      </c>
      <c r="I665" s="475" t="s">
        <v>5699</v>
      </c>
      <c r="J665" s="475" t="s">
        <v>1276</v>
      </c>
      <c r="K665" s="476" t="s">
        <v>12562</v>
      </c>
      <c r="L665" s="477">
        <v>46209</v>
      </c>
      <c r="M665" s="477">
        <v>46214</v>
      </c>
      <c r="N665" s="622" t="s">
        <v>128</v>
      </c>
      <c r="O665" s="476" t="s">
        <v>19749</v>
      </c>
      <c r="P665" s="478" t="s">
        <v>138</v>
      </c>
      <c r="Q665" s="258"/>
      <c r="R665" s="268" t="s">
        <v>157</v>
      </c>
      <c r="S665" s="265"/>
      <c r="T665" s="271">
        <v>0</v>
      </c>
      <c r="U665" s="269" t="s">
        <v>1256</v>
      </c>
      <c r="V665" s="270">
        <v>1</v>
      </c>
      <c r="W665" s="271" t="s">
        <v>118</v>
      </c>
      <c r="X665" s="272"/>
      <c r="Y665" s="272"/>
      <c r="Z665" s="342" t="s">
        <v>1257</v>
      </c>
      <c r="AA665" s="258" t="b">
        <v>0</v>
      </c>
      <c r="AB665" s="273" t="s">
        <v>19806</v>
      </c>
      <c r="AC665" s="297"/>
      <c r="AD665" s="400"/>
      <c r="AE665" s="275"/>
      <c r="AF665" s="267" t="str">
        <f t="shared" ca="1" si="52"/>
        <v>40años7meses</v>
      </c>
      <c r="AG665" s="276" t="s">
        <v>19753</v>
      </c>
      <c r="AH665" s="273" t="s">
        <v>19754</v>
      </c>
      <c r="AJ665" s="554" t="str">
        <f ca="1">IF($D665&lt;&gt;"",DATEDIF(L665,TODAY(),"y")&amp;"años"&amp;DATEDIF(L665,TODAY(),"ym")&amp;"meses"&amp;DATEDIF(L665,TODAY(),"md")&amp;"dias","")</f>
        <v>0años1meses15dias</v>
      </c>
    </row>
    <row r="666" spans="2:36" ht="17.100000000000001" customHeight="1">
      <c r="B666" s="258" t="str">
        <f t="shared" si="51"/>
        <v>O17435008</v>
      </c>
      <c r="C666" s="282">
        <v>1</v>
      </c>
      <c r="D666" s="294" t="s">
        <v>19739</v>
      </c>
      <c r="E666" s="472" t="s">
        <v>19740</v>
      </c>
      <c r="F666" s="473">
        <v>26605</v>
      </c>
      <c r="G666" s="474" t="s">
        <v>1251</v>
      </c>
      <c r="H666" s="475" t="s">
        <v>125</v>
      </c>
      <c r="I666" s="475" t="s">
        <v>5699</v>
      </c>
      <c r="J666" s="475" t="s">
        <v>1276</v>
      </c>
      <c r="K666" s="476" t="s">
        <v>12562</v>
      </c>
      <c r="L666" s="477">
        <v>46209</v>
      </c>
      <c r="M666" s="477">
        <v>46219</v>
      </c>
      <c r="N666" s="622" t="s">
        <v>122</v>
      </c>
      <c r="O666" s="282"/>
      <c r="P666" s="266"/>
      <c r="Q666" s="258"/>
      <c r="R666" s="268" t="s">
        <v>157</v>
      </c>
      <c r="S666" s="265"/>
      <c r="T666" s="271">
        <v>0</v>
      </c>
      <c r="U666" s="269" t="s">
        <v>1256</v>
      </c>
      <c r="V666" s="270">
        <v>1</v>
      </c>
      <c r="W666" s="271" t="s">
        <v>118</v>
      </c>
      <c r="X666" s="272"/>
      <c r="Y666" s="272"/>
      <c r="Z666" s="342" t="s">
        <v>1257</v>
      </c>
      <c r="AA666" s="258" t="b">
        <v>0</v>
      </c>
      <c r="AB666" s="273" t="s">
        <v>19807</v>
      </c>
      <c r="AC666" s="297"/>
      <c r="AD666" s="511" t="s">
        <v>14995</v>
      </c>
      <c r="AE666" s="275" t="s">
        <v>19765</v>
      </c>
      <c r="AF666" s="267" t="str">
        <f t="shared" ca="1" si="52"/>
        <v>53años9meses</v>
      </c>
      <c r="AG666" s="276" t="s">
        <v>19755</v>
      </c>
      <c r="AH666" s="273" t="s">
        <v>19756</v>
      </c>
      <c r="AJ666" s="258"/>
    </row>
    <row r="667" spans="2:36" ht="17.100000000000001" customHeight="1">
      <c r="B667" s="273" t="str">
        <f t="shared" si="51"/>
        <v>O47953322</v>
      </c>
      <c r="C667" s="282">
        <v>1</v>
      </c>
      <c r="D667" s="294" t="s">
        <v>19741</v>
      </c>
      <c r="E667" s="472" t="s">
        <v>19742</v>
      </c>
      <c r="F667" s="473">
        <v>34161</v>
      </c>
      <c r="G667" s="474" t="s">
        <v>1251</v>
      </c>
      <c r="H667" s="475" t="s">
        <v>125</v>
      </c>
      <c r="I667" s="475" t="s">
        <v>5699</v>
      </c>
      <c r="J667" s="475" t="s">
        <v>1276</v>
      </c>
      <c r="K667" s="476" t="s">
        <v>12562</v>
      </c>
      <c r="L667" s="477">
        <v>46209</v>
      </c>
      <c r="M667" s="477">
        <v>46219</v>
      </c>
      <c r="N667" s="622" t="s">
        <v>174</v>
      </c>
      <c r="O667" s="476" t="s">
        <v>19750</v>
      </c>
      <c r="P667" s="478" t="s">
        <v>138</v>
      </c>
      <c r="Q667" s="258"/>
      <c r="R667" s="268" t="s">
        <v>157</v>
      </c>
      <c r="S667" s="265"/>
      <c r="T667" s="271">
        <v>0</v>
      </c>
      <c r="U667" s="269" t="s">
        <v>1256</v>
      </c>
      <c r="V667" s="270">
        <v>1</v>
      </c>
      <c r="W667" s="271" t="s">
        <v>118</v>
      </c>
      <c r="X667" s="272"/>
      <c r="Y667" s="272"/>
      <c r="Z667" s="342" t="s">
        <v>1257</v>
      </c>
      <c r="AA667" s="258" t="b">
        <v>0</v>
      </c>
      <c r="AB667" s="273" t="s">
        <v>19808</v>
      </c>
      <c r="AC667" s="297"/>
      <c r="AD667" s="400" t="s">
        <v>1259</v>
      </c>
      <c r="AE667" s="275" t="s">
        <v>19766</v>
      </c>
      <c r="AF667" s="267" t="str">
        <f t="shared" ca="1" si="52"/>
        <v>33años1meses</v>
      </c>
      <c r="AG667" s="276" t="s">
        <v>19757</v>
      </c>
      <c r="AH667" s="273" t="s">
        <v>19758</v>
      </c>
    </row>
    <row r="668" spans="2:36" ht="17.100000000000001" customHeight="1">
      <c r="B668" s="258" t="str">
        <f t="shared" si="51"/>
        <v>O74567890</v>
      </c>
      <c r="C668" s="282">
        <v>1</v>
      </c>
      <c r="D668" s="294" t="s">
        <v>19743</v>
      </c>
      <c r="E668" s="472" t="s">
        <v>19744</v>
      </c>
      <c r="F668" s="473">
        <v>37252</v>
      </c>
      <c r="G668" s="474" t="s">
        <v>1251</v>
      </c>
      <c r="H668" s="475" t="s">
        <v>125</v>
      </c>
      <c r="I668" s="475" t="s">
        <v>5699</v>
      </c>
      <c r="J668" s="475" t="s">
        <v>1276</v>
      </c>
      <c r="K668" s="476" t="s">
        <v>12562</v>
      </c>
      <c r="L668" s="477">
        <v>46209</v>
      </c>
      <c r="M668" s="477">
        <v>46219</v>
      </c>
      <c r="N668" s="622" t="s">
        <v>128</v>
      </c>
      <c r="O668" s="476" t="s">
        <v>19751</v>
      </c>
      <c r="P668" s="478" t="s">
        <v>138</v>
      </c>
      <c r="Q668" s="258"/>
      <c r="R668" s="268" t="s">
        <v>157</v>
      </c>
      <c r="S668" s="265"/>
      <c r="T668" s="271">
        <v>0</v>
      </c>
      <c r="U668" s="269" t="s">
        <v>1256</v>
      </c>
      <c r="V668" s="270">
        <v>1</v>
      </c>
      <c r="W668" s="271" t="s">
        <v>118</v>
      </c>
      <c r="X668" s="272"/>
      <c r="Y668" s="272"/>
      <c r="Z668" s="342" t="s">
        <v>1257</v>
      </c>
      <c r="AA668" s="258" t="b">
        <v>0</v>
      </c>
      <c r="AB668" s="273" t="s">
        <v>19809</v>
      </c>
      <c r="AC668" s="297"/>
      <c r="AD668" s="511"/>
      <c r="AE668" s="275"/>
      <c r="AF668" s="267" t="str">
        <f t="shared" ca="1" si="52"/>
        <v>24años7meses</v>
      </c>
      <c r="AG668" s="276" t="s">
        <v>19759</v>
      </c>
      <c r="AH668" s="273" t="s">
        <v>19760</v>
      </c>
      <c r="AJ668" s="554" t="str">
        <f ca="1">IF($D668&lt;&gt;"",DATEDIF(L668,TODAY(),"y")&amp;"años"&amp;DATEDIF(L668,TODAY(),"ym")&amp;"meses"&amp;DATEDIF(L668,TODAY(),"md")&amp;"dias","")</f>
        <v>0años1meses15dias</v>
      </c>
    </row>
    <row r="669" spans="2:36" ht="17.100000000000001" customHeight="1">
      <c r="B669" s="273" t="str">
        <f t="shared" si="51"/>
        <v>O47198411</v>
      </c>
      <c r="C669" s="282">
        <v>1</v>
      </c>
      <c r="D669" s="294" t="s">
        <v>19745</v>
      </c>
      <c r="E669" s="472" t="s">
        <v>19746</v>
      </c>
      <c r="F669" s="473">
        <v>33356</v>
      </c>
      <c r="G669" s="474" t="s">
        <v>1251</v>
      </c>
      <c r="H669" s="475" t="s">
        <v>125</v>
      </c>
      <c r="I669" s="475" t="s">
        <v>5699</v>
      </c>
      <c r="J669" s="475" t="s">
        <v>1276</v>
      </c>
      <c r="K669" s="476" t="s">
        <v>12562</v>
      </c>
      <c r="L669" s="477">
        <v>46209</v>
      </c>
      <c r="M669" s="477">
        <v>46219</v>
      </c>
      <c r="N669" s="475" t="s">
        <v>128</v>
      </c>
      <c r="O669" s="476" t="s">
        <v>19752</v>
      </c>
      <c r="P669" s="478" t="s">
        <v>138</v>
      </c>
      <c r="Q669" s="258"/>
      <c r="R669" s="268" t="s">
        <v>157</v>
      </c>
      <c r="S669" s="265"/>
      <c r="T669" s="271">
        <v>0</v>
      </c>
      <c r="U669" s="269" t="s">
        <v>1256</v>
      </c>
      <c r="V669" s="270">
        <v>1</v>
      </c>
      <c r="W669" s="271" t="s">
        <v>118</v>
      </c>
      <c r="X669" s="272"/>
      <c r="Y669" s="272"/>
      <c r="Z669" s="342" t="s">
        <v>1257</v>
      </c>
      <c r="AA669" s="258" t="b">
        <v>0</v>
      </c>
      <c r="AB669" s="273" t="s">
        <v>19810</v>
      </c>
      <c r="AC669" s="297"/>
      <c r="AD669" s="511"/>
      <c r="AE669" s="275"/>
      <c r="AF669" s="267" t="str">
        <f t="shared" ca="1" si="52"/>
        <v>35años3meses</v>
      </c>
      <c r="AG669" s="276" t="s">
        <v>19761</v>
      </c>
      <c r="AH669" s="273" t="s">
        <v>19762</v>
      </c>
    </row>
    <row r="670" spans="2:36" ht="17.100000000000001" customHeight="1">
      <c r="B670" s="258" t="str">
        <f t="shared" si="51"/>
        <v>O60589135</v>
      </c>
      <c r="C670" s="282">
        <v>1</v>
      </c>
      <c r="D670" s="294" t="s">
        <v>19747</v>
      </c>
      <c r="E670" s="472" t="s">
        <v>19748</v>
      </c>
      <c r="F670" s="473">
        <v>39580</v>
      </c>
      <c r="G670" s="474" t="s">
        <v>1251</v>
      </c>
      <c r="H670" s="475" t="s">
        <v>125</v>
      </c>
      <c r="I670" s="475" t="s">
        <v>5699</v>
      </c>
      <c r="J670" s="475" t="s">
        <v>1276</v>
      </c>
      <c r="K670" s="476" t="s">
        <v>12562</v>
      </c>
      <c r="L670" s="477">
        <v>46209</v>
      </c>
      <c r="M670" s="477">
        <v>46219</v>
      </c>
      <c r="N670" s="475" t="s">
        <v>114</v>
      </c>
      <c r="O670" s="282"/>
      <c r="P670" s="266" t="s">
        <v>138</v>
      </c>
      <c r="Q670" s="258"/>
      <c r="R670" s="268" t="s">
        <v>157</v>
      </c>
      <c r="S670" s="265"/>
      <c r="T670" s="271">
        <v>0</v>
      </c>
      <c r="U670" s="269" t="s">
        <v>1256</v>
      </c>
      <c r="V670" s="270">
        <v>1</v>
      </c>
      <c r="W670" s="271" t="s">
        <v>118</v>
      </c>
      <c r="X670" s="272"/>
      <c r="Y670" s="272"/>
      <c r="Z670" s="342" t="s">
        <v>1257</v>
      </c>
      <c r="AA670" s="258" t="b">
        <v>0</v>
      </c>
      <c r="AB670" s="273" t="s">
        <v>19814</v>
      </c>
      <c r="AC670" s="297"/>
      <c r="AD670" s="511" t="s">
        <v>1259</v>
      </c>
      <c r="AE670" s="275" t="s">
        <v>19767</v>
      </c>
      <c r="AF670" s="267" t="str">
        <f t="shared" ca="1" si="52"/>
        <v>18años3meses</v>
      </c>
      <c r="AG670" s="276" t="s">
        <v>19763</v>
      </c>
      <c r="AH670" s="273" t="s">
        <v>19764</v>
      </c>
      <c r="AJ670" s="554" t="str">
        <f ca="1">IF($D670&lt;&gt;"",DATEDIF(L670,TODAY(),"y")&amp;"años"&amp;DATEDIF(L670,TODAY(),"ym")&amp;"meses"&amp;DATEDIF(L670,TODAY(),"md")&amp;"dias","")</f>
        <v>0años1meses15dias</v>
      </c>
    </row>
    <row r="671" spans="2:36" ht="17.100000000000001" customHeight="1">
      <c r="B671" s="258" t="str">
        <f t="shared" si="51"/>
        <v>P75008095</v>
      </c>
      <c r="C671" s="282">
        <v>1</v>
      </c>
      <c r="D671" s="294" t="s">
        <v>19773</v>
      </c>
      <c r="E671" s="472" t="s">
        <v>19774</v>
      </c>
      <c r="F671" s="473">
        <v>38548</v>
      </c>
      <c r="G671" s="474" t="s">
        <v>1251</v>
      </c>
      <c r="H671" s="475" t="s">
        <v>137</v>
      </c>
      <c r="I671" s="475" t="s">
        <v>1252</v>
      </c>
      <c r="J671" s="475" t="s">
        <v>1276</v>
      </c>
      <c r="K671" s="476" t="s">
        <v>8700</v>
      </c>
      <c r="L671" s="477">
        <v>46204</v>
      </c>
      <c r="M671" s="477" t="s">
        <v>1269</v>
      </c>
      <c r="N671" s="622" t="s">
        <v>122</v>
      </c>
      <c r="O671" s="282"/>
      <c r="P671" s="266"/>
      <c r="Q671" s="258"/>
      <c r="R671" s="268" t="s">
        <v>157</v>
      </c>
      <c r="S671" s="265"/>
      <c r="T671" s="271">
        <v>0</v>
      </c>
      <c r="U671" s="269" t="s">
        <v>1256</v>
      </c>
      <c r="V671" s="270">
        <v>1</v>
      </c>
      <c r="W671" s="271" t="s">
        <v>118</v>
      </c>
      <c r="X671" s="272"/>
      <c r="Y671" s="272"/>
      <c r="Z671" s="342" t="s">
        <v>1257</v>
      </c>
      <c r="AA671" s="258" t="b">
        <v>0</v>
      </c>
      <c r="AB671" s="273" t="s">
        <v>19790</v>
      </c>
      <c r="AC671" s="297"/>
      <c r="AD671" s="511" t="s">
        <v>1259</v>
      </c>
      <c r="AE671" s="275" t="s">
        <v>19775</v>
      </c>
      <c r="AF671" s="267" t="str">
        <f t="shared" ca="1" si="52"/>
        <v>21años1meses</v>
      </c>
      <c r="AG671" s="276" t="s">
        <v>19776</v>
      </c>
      <c r="AH671" s="273" t="s">
        <v>19777</v>
      </c>
    </row>
    <row r="672" spans="2:36" ht="17.100000000000001" customHeight="1">
      <c r="B672" s="273" t="str">
        <f t="shared" si="51"/>
        <v>P78450250</v>
      </c>
      <c r="C672" s="282">
        <v>1</v>
      </c>
      <c r="D672" s="294" t="s">
        <v>19771</v>
      </c>
      <c r="E672" s="258" t="s">
        <v>19772</v>
      </c>
      <c r="F672" s="259">
        <v>38610</v>
      </c>
      <c r="G672" s="283" t="s">
        <v>1251</v>
      </c>
      <c r="H672" s="261" t="s">
        <v>137</v>
      </c>
      <c r="I672" s="261" t="s">
        <v>1252</v>
      </c>
      <c r="J672" s="261" t="s">
        <v>1253</v>
      </c>
      <c r="K672" s="282" t="s">
        <v>8700</v>
      </c>
      <c r="L672" s="264">
        <v>46204</v>
      </c>
      <c r="M672" s="264">
        <v>46242</v>
      </c>
      <c r="N672" s="551" t="s">
        <v>128</v>
      </c>
      <c r="O672" s="282" t="s">
        <v>19792</v>
      </c>
      <c r="P672" s="266" t="s">
        <v>138</v>
      </c>
      <c r="Q672" s="258"/>
      <c r="R672" s="268" t="s">
        <v>157</v>
      </c>
      <c r="S672" s="265"/>
      <c r="T672" s="271">
        <v>0</v>
      </c>
      <c r="U672" s="269" t="s">
        <v>1256</v>
      </c>
      <c r="V672" s="270">
        <v>1</v>
      </c>
      <c r="W672" s="271" t="s">
        <v>118</v>
      </c>
      <c r="X672" s="272"/>
      <c r="Y672" s="272"/>
      <c r="Z672" s="342" t="s">
        <v>1257</v>
      </c>
      <c r="AA672" s="258" t="b">
        <v>0</v>
      </c>
      <c r="AB672" s="273" t="s">
        <v>19791</v>
      </c>
      <c r="AC672" s="297"/>
      <c r="AD672" s="511" t="s">
        <v>1271</v>
      </c>
      <c r="AE672" s="452" t="s">
        <v>19789</v>
      </c>
      <c r="AF672" s="267" t="str">
        <f t="shared" ca="1" si="52"/>
        <v>20años11meses</v>
      </c>
      <c r="AG672" s="276" t="s">
        <v>19778</v>
      </c>
      <c r="AH672" s="273" t="s">
        <v>19779</v>
      </c>
    </row>
    <row r="673" spans="2:36" ht="17.100000000000001" customHeight="1">
      <c r="B673" s="258" t="str">
        <f t="shared" si="51"/>
        <v>O02769996</v>
      </c>
      <c r="C673" s="282">
        <v>1</v>
      </c>
      <c r="D673" s="294" t="s">
        <v>19793</v>
      </c>
      <c r="E673" s="472" t="s">
        <v>19794</v>
      </c>
      <c r="F673" s="473">
        <v>25342</v>
      </c>
      <c r="G673" s="474" t="s">
        <v>1251</v>
      </c>
      <c r="H673" s="475" t="s">
        <v>113</v>
      </c>
      <c r="I673" s="475" t="s">
        <v>15642</v>
      </c>
      <c r="J673" s="475" t="s">
        <v>1276</v>
      </c>
      <c r="K673" s="476" t="s">
        <v>8566</v>
      </c>
      <c r="L673" s="477">
        <v>46209</v>
      </c>
      <c r="M673" s="477" t="s">
        <v>1269</v>
      </c>
      <c r="N673" s="622" t="s">
        <v>128</v>
      </c>
      <c r="O673" s="476" t="s">
        <v>19803</v>
      </c>
      <c r="P673" s="478" t="s">
        <v>138</v>
      </c>
      <c r="Q673" s="258"/>
      <c r="R673" s="268" t="s">
        <v>157</v>
      </c>
      <c r="S673" s="265"/>
      <c r="T673" s="271">
        <v>0</v>
      </c>
      <c r="U673" s="269" t="s">
        <v>1256</v>
      </c>
      <c r="V673" s="270">
        <v>1</v>
      </c>
      <c r="W673" s="271" t="s">
        <v>118</v>
      </c>
      <c r="X673" s="272"/>
      <c r="Y673" s="272"/>
      <c r="Z673" s="342" t="s">
        <v>1257</v>
      </c>
      <c r="AA673" s="258" t="b">
        <v>0</v>
      </c>
      <c r="AB673" s="273" t="s">
        <v>19812</v>
      </c>
      <c r="AC673" s="297"/>
      <c r="AD673" s="511" t="s">
        <v>1259</v>
      </c>
      <c r="AE673" s="275" t="s">
        <v>19797</v>
      </c>
      <c r="AF673" s="267" t="str">
        <f t="shared" ca="1" si="52"/>
        <v>57años3meses</v>
      </c>
      <c r="AG673" s="276" t="s">
        <v>19799</v>
      </c>
      <c r="AH673" s="273" t="s">
        <v>19800</v>
      </c>
    </row>
    <row r="674" spans="2:36" ht="17.100000000000001" customHeight="1">
      <c r="B674" s="258" t="str">
        <f t="shared" si="51"/>
        <v>O46651748</v>
      </c>
      <c r="C674" s="282">
        <v>1</v>
      </c>
      <c r="D674" s="294" t="s">
        <v>19795</v>
      </c>
      <c r="E674" s="472" t="s">
        <v>19796</v>
      </c>
      <c r="F674" s="473">
        <v>33217</v>
      </c>
      <c r="G674" s="474" t="s">
        <v>1251</v>
      </c>
      <c r="H674" s="475" t="s">
        <v>113</v>
      </c>
      <c r="I674" s="475" t="s">
        <v>15642</v>
      </c>
      <c r="J674" s="475" t="s">
        <v>1276</v>
      </c>
      <c r="K674" s="476" t="s">
        <v>8566</v>
      </c>
      <c r="L674" s="477">
        <v>46210</v>
      </c>
      <c r="M674" s="477" t="s">
        <v>1269</v>
      </c>
      <c r="N674" s="622" t="s">
        <v>174</v>
      </c>
      <c r="O674" s="476" t="s">
        <v>19804</v>
      </c>
      <c r="P674" s="478" t="s">
        <v>138</v>
      </c>
      <c r="Q674" s="258"/>
      <c r="R674" s="268" t="s">
        <v>1256</v>
      </c>
      <c r="S674" s="265"/>
      <c r="T674" s="271">
        <v>0</v>
      </c>
      <c r="U674" s="269" t="s">
        <v>1256</v>
      </c>
      <c r="V674" s="270">
        <v>1</v>
      </c>
      <c r="W674" s="271" t="s">
        <v>118</v>
      </c>
      <c r="X674" s="272"/>
      <c r="Y674" s="272"/>
      <c r="Z674" s="342" t="s">
        <v>1257</v>
      </c>
      <c r="AA674" s="258" t="b">
        <v>0</v>
      </c>
      <c r="AB674" s="273" t="s">
        <v>19813</v>
      </c>
      <c r="AC674" s="297"/>
      <c r="AD674" s="511" t="s">
        <v>1259</v>
      </c>
      <c r="AE674" s="275" t="s">
        <v>19798</v>
      </c>
      <c r="AF674" s="267" t="str">
        <f t="shared" ca="1" si="52"/>
        <v>35años8meses</v>
      </c>
      <c r="AG674" s="276" t="s">
        <v>19801</v>
      </c>
      <c r="AH674" s="273" t="s">
        <v>19802</v>
      </c>
    </row>
    <row r="675" spans="2:36" ht="17.100000000000001" customHeight="1">
      <c r="B675" s="258" t="str">
        <f t="shared" si="51"/>
        <v>R03693934</v>
      </c>
      <c r="C675" s="257" t="s">
        <v>117</v>
      </c>
      <c r="D675" s="486" t="s">
        <v>13512</v>
      </c>
      <c r="E675" s="258" t="s">
        <v>13513</v>
      </c>
      <c r="F675" s="259">
        <v>20324</v>
      </c>
      <c r="G675" s="283" t="s">
        <v>3610</v>
      </c>
      <c r="H675" s="261" t="s">
        <v>4426</v>
      </c>
      <c r="I675" s="261" t="s">
        <v>12666</v>
      </c>
      <c r="J675" s="261" t="s">
        <v>1276</v>
      </c>
      <c r="K675" s="340" t="s">
        <v>1254</v>
      </c>
      <c r="L675" s="264">
        <v>45831</v>
      </c>
      <c r="M675" s="264">
        <v>46197</v>
      </c>
      <c r="N675" s="551" t="s">
        <v>128</v>
      </c>
      <c r="O675" s="282" t="s">
        <v>13514</v>
      </c>
      <c r="P675" s="266" t="s">
        <v>138</v>
      </c>
      <c r="Q675" s="273"/>
      <c r="R675" s="268" t="s">
        <v>157</v>
      </c>
      <c r="S675" s="265"/>
      <c r="T675" s="506">
        <v>0</v>
      </c>
      <c r="U675" s="269" t="s">
        <v>1256</v>
      </c>
      <c r="V675" s="270">
        <v>0</v>
      </c>
      <c r="W675" s="271" t="s">
        <v>118</v>
      </c>
      <c r="X675" s="272">
        <v>9000</v>
      </c>
      <c r="Y675" s="272"/>
      <c r="Z675" s="342" t="s">
        <v>1257</v>
      </c>
      <c r="AA675" s="258" t="b">
        <f t="shared" ref="AA675:AA684" si="53">COUNTIF($D$2:$D$3790,D675)&gt;1</f>
        <v>0</v>
      </c>
      <c r="AB675" s="273"/>
      <c r="AC675" s="297"/>
      <c r="AD675" s="511" t="s">
        <v>1259</v>
      </c>
      <c r="AE675" s="275" t="s">
        <v>13515</v>
      </c>
      <c r="AF675" s="267" t="str">
        <f t="shared" ca="1" si="52"/>
        <v>70años11meses</v>
      </c>
      <c r="AG675" s="276" t="s">
        <v>13516</v>
      </c>
      <c r="AH675" s="273"/>
    </row>
    <row r="676" spans="2:36" ht="17.100000000000001" customHeight="1">
      <c r="B676" s="258" t="str">
        <f t="shared" si="51"/>
        <v>P41329492</v>
      </c>
      <c r="C676" s="282">
        <v>1</v>
      </c>
      <c r="D676" s="500" t="s">
        <v>13887</v>
      </c>
      <c r="E676" s="258" t="s">
        <v>13888</v>
      </c>
      <c r="F676" s="259">
        <v>29458</v>
      </c>
      <c r="G676" s="283" t="s">
        <v>1251</v>
      </c>
      <c r="H676" s="551" t="s">
        <v>137</v>
      </c>
      <c r="I676" s="261" t="s">
        <v>1252</v>
      </c>
      <c r="J676" s="261" t="s">
        <v>1276</v>
      </c>
      <c r="K676" s="282" t="s">
        <v>1254</v>
      </c>
      <c r="L676" s="600">
        <v>46086</v>
      </c>
      <c r="M676" s="264">
        <v>46151</v>
      </c>
      <c r="N676" s="261" t="s">
        <v>122</v>
      </c>
      <c r="O676" s="282"/>
      <c r="P676" s="266"/>
      <c r="Q676" s="273"/>
      <c r="R676" s="268" t="s">
        <v>157</v>
      </c>
      <c r="S676" s="265"/>
      <c r="T676" s="506">
        <v>0</v>
      </c>
      <c r="U676" s="269" t="s">
        <v>1256</v>
      </c>
      <c r="V676" s="270">
        <v>1</v>
      </c>
      <c r="W676" s="271" t="s">
        <v>118</v>
      </c>
      <c r="X676" s="272"/>
      <c r="Y676" s="272"/>
      <c r="Z676" s="342" t="s">
        <v>1257</v>
      </c>
      <c r="AA676" s="258" t="b">
        <f t="shared" si="53"/>
        <v>0</v>
      </c>
      <c r="AB676" s="273" t="s">
        <v>13889</v>
      </c>
      <c r="AC676" s="297"/>
      <c r="AD676" s="511" t="s">
        <v>1259</v>
      </c>
      <c r="AE676" s="303">
        <v>30578597081076</v>
      </c>
      <c r="AF676" s="267" t="str">
        <f t="shared" ca="1" si="52"/>
        <v>45años11meses</v>
      </c>
      <c r="AG676" s="276" t="s">
        <v>13890</v>
      </c>
      <c r="AH676" s="273" t="s">
        <v>13891</v>
      </c>
    </row>
    <row r="677" spans="2:36" ht="17.100000000000001" customHeight="1">
      <c r="B677" s="258" t="str">
        <f t="shared" si="51"/>
        <v>O00058742</v>
      </c>
      <c r="C677" s="282">
        <v>1</v>
      </c>
      <c r="D677" s="486" t="s">
        <v>5777</v>
      </c>
      <c r="E677" s="258" t="s">
        <v>5778</v>
      </c>
      <c r="F677" s="259">
        <v>23863</v>
      </c>
      <c r="G677" s="260" t="s">
        <v>1251</v>
      </c>
      <c r="H677" s="261" t="s">
        <v>113</v>
      </c>
      <c r="I677" s="263" t="s">
        <v>1339</v>
      </c>
      <c r="J677" s="261"/>
      <c r="K677" s="282" t="s">
        <v>3611</v>
      </c>
      <c r="L677" s="264">
        <v>44585</v>
      </c>
      <c r="M677" s="264">
        <v>44599</v>
      </c>
      <c r="N677" s="591" t="s">
        <v>122</v>
      </c>
      <c r="O677" s="261"/>
      <c r="P677" s="266"/>
      <c r="Q677" s="273"/>
      <c r="R677" s="268" t="s">
        <v>157</v>
      </c>
      <c r="S677" s="265"/>
      <c r="T677" s="265">
        <v>0</v>
      </c>
      <c r="U677" s="269" t="s">
        <v>1256</v>
      </c>
      <c r="V677" s="270">
        <v>1</v>
      </c>
      <c r="W677" s="271" t="s">
        <v>118</v>
      </c>
      <c r="X677" s="272"/>
      <c r="Y677" s="273"/>
      <c r="Z677" s="274" t="s">
        <v>1265</v>
      </c>
      <c r="AA677" s="258" t="b">
        <f t="shared" si="53"/>
        <v>0</v>
      </c>
      <c r="AB677" s="273" t="s">
        <v>5779</v>
      </c>
      <c r="AC677" s="297"/>
      <c r="AD677" s="297"/>
      <c r="AE677" s="313"/>
      <c r="AF677" s="267" t="str">
        <f t="shared" ca="1" si="52"/>
        <v>61años3meses</v>
      </c>
      <c r="AG677" s="276">
        <v>971873123</v>
      </c>
      <c r="AH677" s="399" t="s">
        <v>5780</v>
      </c>
    </row>
    <row r="678" spans="2:36" ht="17.100000000000001" customHeight="1">
      <c r="B678" s="258" t="str">
        <f t="shared" si="51"/>
        <v>O00221856</v>
      </c>
      <c r="C678" s="257" t="s">
        <v>117</v>
      </c>
      <c r="D678" s="486" t="s">
        <v>14512</v>
      </c>
      <c r="E678" s="258" t="s">
        <v>14513</v>
      </c>
      <c r="F678" s="259">
        <v>22046</v>
      </c>
      <c r="G678" s="283" t="s">
        <v>1251</v>
      </c>
      <c r="H678" s="261" t="s">
        <v>113</v>
      </c>
      <c r="I678" s="261" t="s">
        <v>3682</v>
      </c>
      <c r="J678" s="261" t="s">
        <v>1253</v>
      </c>
      <c r="K678" s="282" t="s">
        <v>8700</v>
      </c>
      <c r="L678" s="264">
        <v>45931</v>
      </c>
      <c r="M678" s="264">
        <v>45969</v>
      </c>
      <c r="N678" s="551" t="s">
        <v>128</v>
      </c>
      <c r="O678" s="282" t="s">
        <v>14514</v>
      </c>
      <c r="P678" s="266" t="s">
        <v>138</v>
      </c>
      <c r="Q678" s="258"/>
      <c r="R678" s="268" t="s">
        <v>157</v>
      </c>
      <c r="S678" s="265"/>
      <c r="T678" s="506">
        <v>0</v>
      </c>
      <c r="U678" s="269" t="s">
        <v>1256</v>
      </c>
      <c r="V678" s="270">
        <v>1</v>
      </c>
      <c r="W678" s="271" t="s">
        <v>118</v>
      </c>
      <c r="X678" s="272"/>
      <c r="Y678" s="272"/>
      <c r="Z678" s="274" t="s">
        <v>1257</v>
      </c>
      <c r="AA678" s="258" t="b">
        <f t="shared" si="53"/>
        <v>0</v>
      </c>
      <c r="AB678" s="273" t="s">
        <v>14515</v>
      </c>
      <c r="AC678" s="297"/>
      <c r="AD678" s="504" t="s">
        <v>1259</v>
      </c>
      <c r="AE678" s="304" t="s">
        <v>14516</v>
      </c>
      <c r="AF678" s="267" t="str">
        <f t="shared" ca="1" si="52"/>
        <v>66años3meses</v>
      </c>
      <c r="AG678" s="276" t="s">
        <v>14517</v>
      </c>
      <c r="AH678" s="273" t="s">
        <v>14518</v>
      </c>
    </row>
    <row r="679" spans="2:36" ht="17.100000000000001" customHeight="1">
      <c r="B679" s="258" t="str">
        <f t="shared" si="51"/>
        <v>O00227339</v>
      </c>
      <c r="C679" s="257" t="s">
        <v>117</v>
      </c>
      <c r="D679" s="486" t="s">
        <v>4595</v>
      </c>
      <c r="E679" s="258" t="s">
        <v>4596</v>
      </c>
      <c r="F679" s="259">
        <v>25304</v>
      </c>
      <c r="G679" s="260" t="s">
        <v>1251</v>
      </c>
      <c r="H679" s="261" t="s">
        <v>113</v>
      </c>
      <c r="I679" s="262"/>
      <c r="J679" s="261"/>
      <c r="K679" s="282" t="s">
        <v>3611</v>
      </c>
      <c r="L679" s="264">
        <v>44425</v>
      </c>
      <c r="M679" s="290">
        <v>44437</v>
      </c>
      <c r="N679" s="263" t="s">
        <v>128</v>
      </c>
      <c r="O679" s="261" t="s">
        <v>4597</v>
      </c>
      <c r="P679" s="266" t="s">
        <v>115</v>
      </c>
      <c r="Q679" s="273"/>
      <c r="R679" s="284" t="s">
        <v>157</v>
      </c>
      <c r="S679" s="265"/>
      <c r="T679" s="265">
        <v>0</v>
      </c>
      <c r="U679" s="269" t="s">
        <v>1256</v>
      </c>
      <c r="V679" s="270">
        <v>0</v>
      </c>
      <c r="W679" s="271" t="s">
        <v>1264</v>
      </c>
      <c r="X679" s="272"/>
      <c r="Y679" s="258"/>
      <c r="Z679" s="274" t="s">
        <v>1265</v>
      </c>
      <c r="AA679" s="258" t="b">
        <f t="shared" si="53"/>
        <v>0</v>
      </c>
      <c r="AB679" s="273" t="s">
        <v>4598</v>
      </c>
      <c r="AC679" s="297"/>
      <c r="AD679" s="297"/>
      <c r="AE679" s="275"/>
      <c r="AF679" s="267" t="str">
        <f t="shared" ca="1" si="52"/>
        <v>57años4meses</v>
      </c>
      <c r="AG679" s="276">
        <v>921701336</v>
      </c>
      <c r="AH679" s="273" t="s">
        <v>4599</v>
      </c>
      <c r="AJ679" s="554" t="str">
        <f ca="1">IF($D679&lt;&gt;"",DATEDIF(L679,TODAY(),"y")&amp;"años"&amp;DATEDIF(L679,TODAY(),"ym")&amp;"meses"&amp;DATEDIF(L679,TODAY(),"md")&amp;"dias","")</f>
        <v>5años0meses4dias</v>
      </c>
    </row>
    <row r="680" spans="2:36" ht="17.100000000000001" customHeight="1">
      <c r="B680" s="258" t="str">
        <f t="shared" si="51"/>
        <v>P00237056</v>
      </c>
      <c r="C680" s="257" t="s">
        <v>117</v>
      </c>
      <c r="D680" s="486" t="s">
        <v>4722</v>
      </c>
      <c r="E680" s="258" t="s">
        <v>4723</v>
      </c>
      <c r="F680" s="259">
        <v>23923</v>
      </c>
      <c r="G680" s="260" t="s">
        <v>1291</v>
      </c>
      <c r="H680" s="261" t="s">
        <v>137</v>
      </c>
      <c r="I680" s="262"/>
      <c r="J680" s="261"/>
      <c r="K680" s="263" t="s">
        <v>3611</v>
      </c>
      <c r="L680" s="264">
        <v>44439</v>
      </c>
      <c r="M680" s="290">
        <v>44444</v>
      </c>
      <c r="N680" s="591" t="s">
        <v>122</v>
      </c>
      <c r="O680" s="282"/>
      <c r="P680" s="266"/>
      <c r="Q680" s="267"/>
      <c r="R680" s="284" t="s">
        <v>157</v>
      </c>
      <c r="S680" s="265"/>
      <c r="T680" s="265">
        <v>0</v>
      </c>
      <c r="U680" s="269" t="s">
        <v>1256</v>
      </c>
      <c r="V680" s="270">
        <v>0</v>
      </c>
      <c r="W680" s="271" t="s">
        <v>1264</v>
      </c>
      <c r="X680" s="272"/>
      <c r="Y680" s="272"/>
      <c r="Z680" s="274" t="s">
        <v>1265</v>
      </c>
      <c r="AA680" s="258" t="b">
        <f t="shared" si="53"/>
        <v>0</v>
      </c>
      <c r="AB680" s="258" t="s">
        <v>4724</v>
      </c>
      <c r="AC680" s="297" t="s">
        <v>3775</v>
      </c>
      <c r="AD680" s="400" t="s">
        <v>1271</v>
      </c>
      <c r="AE680" s="275" t="s">
        <v>4725</v>
      </c>
      <c r="AF680" s="267" t="str">
        <f t="shared" ca="1" si="52"/>
        <v>61años1meses</v>
      </c>
      <c r="AG680" s="276">
        <v>917204490</v>
      </c>
      <c r="AH680" s="273" t="s">
        <v>4726</v>
      </c>
    </row>
    <row r="681" spans="2:36" ht="17.100000000000001" customHeight="1">
      <c r="B681" s="273" t="str">
        <f t="shared" si="51"/>
        <v>O00240485</v>
      </c>
      <c r="C681" s="282">
        <v>1</v>
      </c>
      <c r="D681" s="486" t="s">
        <v>6583</v>
      </c>
      <c r="E681" s="258" t="s">
        <v>6584</v>
      </c>
      <c r="F681" s="259">
        <v>26026</v>
      </c>
      <c r="G681" s="283" t="s">
        <v>1996</v>
      </c>
      <c r="H681" s="261" t="s">
        <v>113</v>
      </c>
      <c r="I681" s="263" t="s">
        <v>5699</v>
      </c>
      <c r="J681" s="261"/>
      <c r="K681" s="282" t="s">
        <v>2021</v>
      </c>
      <c r="L681" s="264">
        <v>44838</v>
      </c>
      <c r="M681" s="264">
        <v>44852</v>
      </c>
      <c r="N681" s="263" t="s">
        <v>128</v>
      </c>
      <c r="O681" s="261" t="s">
        <v>6585</v>
      </c>
      <c r="P681" s="266" t="s">
        <v>138</v>
      </c>
      <c r="Q681" s="273"/>
      <c r="R681" s="268" t="s">
        <v>157</v>
      </c>
      <c r="S681" s="265"/>
      <c r="T681" s="265">
        <v>0</v>
      </c>
      <c r="U681" s="269" t="s">
        <v>1256</v>
      </c>
      <c r="V681" s="270">
        <v>0</v>
      </c>
      <c r="W681" s="271" t="s">
        <v>118</v>
      </c>
      <c r="X681" s="272"/>
      <c r="Y681" s="273"/>
      <c r="Z681" s="274" t="s">
        <v>1265</v>
      </c>
      <c r="AA681" s="258" t="b">
        <f t="shared" si="53"/>
        <v>0</v>
      </c>
      <c r="AB681" s="273" t="s">
        <v>6586</v>
      </c>
      <c r="AC681" s="297"/>
      <c r="AD681" s="511" t="s">
        <v>1259</v>
      </c>
      <c r="AE681" s="275" t="s">
        <v>6587</v>
      </c>
      <c r="AF681" s="267" t="str">
        <f t="shared" ca="1" si="52"/>
        <v>55años4meses</v>
      </c>
      <c r="AG681" s="276">
        <v>913966897</v>
      </c>
      <c r="AH681" s="399" t="s">
        <v>6588</v>
      </c>
    </row>
    <row r="682" spans="2:36" ht="17.100000000000001" customHeight="1">
      <c r="B682" s="273" t="str">
        <f t="shared" si="51"/>
        <v>O00240925</v>
      </c>
      <c r="C682" s="285">
        <v>1</v>
      </c>
      <c r="D682" s="486" t="s">
        <v>4037</v>
      </c>
      <c r="E682" s="258" t="s">
        <v>4038</v>
      </c>
      <c r="F682" s="259">
        <v>25458</v>
      </c>
      <c r="G682" s="260" t="s">
        <v>1291</v>
      </c>
      <c r="H682" s="261" t="s">
        <v>113</v>
      </c>
      <c r="I682" s="262"/>
      <c r="J682" s="261"/>
      <c r="K682" s="263" t="s">
        <v>3611</v>
      </c>
      <c r="L682" s="264">
        <v>44312</v>
      </c>
      <c r="M682" s="264">
        <v>44339</v>
      </c>
      <c r="N682" s="591" t="s">
        <v>114</v>
      </c>
      <c r="O682" s="261" t="s">
        <v>4039</v>
      </c>
      <c r="P682" s="266" t="s">
        <v>115</v>
      </c>
      <c r="Q682" s="273"/>
      <c r="R682" s="268" t="s">
        <v>157</v>
      </c>
      <c r="S682" s="265"/>
      <c r="T682" s="265">
        <v>0</v>
      </c>
      <c r="U682" s="269" t="s">
        <v>1256</v>
      </c>
      <c r="V682" s="270">
        <v>0</v>
      </c>
      <c r="W682" s="271" t="s">
        <v>1264</v>
      </c>
      <c r="X682" s="272"/>
      <c r="Y682" s="273"/>
      <c r="Z682" s="274" t="s">
        <v>1265</v>
      </c>
      <c r="AA682" s="258" t="b">
        <f t="shared" si="53"/>
        <v>0</v>
      </c>
      <c r="AB682" s="273" t="s">
        <v>4040</v>
      </c>
      <c r="AC682" s="297" t="s">
        <v>4041</v>
      </c>
      <c r="AD682" s="297"/>
      <c r="AE682" s="275"/>
      <c r="AF682" s="267" t="str">
        <f t="shared" ca="1" si="52"/>
        <v>56años11meses</v>
      </c>
      <c r="AG682" s="276">
        <v>975178215</v>
      </c>
      <c r="AH682" s="273" t="s">
        <v>4042</v>
      </c>
    </row>
    <row r="683" spans="2:36" ht="17.100000000000001" customHeight="1">
      <c r="B683" s="258" t="str">
        <f t="shared" si="51"/>
        <v>P00243786</v>
      </c>
      <c r="C683" s="257" t="s">
        <v>117</v>
      </c>
      <c r="D683" s="500" t="s">
        <v>14158</v>
      </c>
      <c r="E683" s="258" t="s">
        <v>14159</v>
      </c>
      <c r="F683" s="259">
        <v>24025</v>
      </c>
      <c r="G683" s="283" t="s">
        <v>1251</v>
      </c>
      <c r="H683" s="261" t="s">
        <v>137</v>
      </c>
      <c r="I683" s="261" t="s">
        <v>1252</v>
      </c>
      <c r="J683" s="261" t="s">
        <v>1253</v>
      </c>
      <c r="K683" s="282" t="s">
        <v>8700</v>
      </c>
      <c r="L683" s="264">
        <v>45915</v>
      </c>
      <c r="M683" s="264">
        <v>45927</v>
      </c>
      <c r="N683" s="551" t="s">
        <v>128</v>
      </c>
      <c r="O683" s="282" t="s">
        <v>14160</v>
      </c>
      <c r="P683" s="266" t="s">
        <v>138</v>
      </c>
      <c r="Q683" s="258"/>
      <c r="R683" s="268" t="s">
        <v>157</v>
      </c>
      <c r="S683" s="265"/>
      <c r="T683" s="506">
        <v>0</v>
      </c>
      <c r="U683" s="332" t="s">
        <v>117</v>
      </c>
      <c r="V683" s="270">
        <v>1</v>
      </c>
      <c r="W683" s="271" t="s">
        <v>118</v>
      </c>
      <c r="X683" s="272"/>
      <c r="Y683" s="272"/>
      <c r="Z683" s="274" t="s">
        <v>1257</v>
      </c>
      <c r="AA683" s="258" t="b">
        <f t="shared" si="53"/>
        <v>0</v>
      </c>
      <c r="AB683" s="273" t="s">
        <v>14161</v>
      </c>
      <c r="AC683" s="297"/>
      <c r="AD683" s="511" t="s">
        <v>1259</v>
      </c>
      <c r="AE683" s="275" t="s">
        <v>14162</v>
      </c>
      <c r="AF683" s="267" t="str">
        <f t="shared" ca="1" si="52"/>
        <v>60años10meses</v>
      </c>
      <c r="AG683" s="276" t="s">
        <v>14163</v>
      </c>
      <c r="AH683" s="497" t="s">
        <v>14164</v>
      </c>
    </row>
    <row r="684" spans="2:36" ht="17.100000000000001" customHeight="1">
      <c r="B684" s="258" t="str">
        <f t="shared" si="51"/>
        <v>P00247572</v>
      </c>
      <c r="C684" s="282">
        <v>1</v>
      </c>
      <c r="D684" s="486" t="s">
        <v>14919</v>
      </c>
      <c r="E684" s="258" t="s">
        <v>14920</v>
      </c>
      <c r="F684" s="259">
        <v>27368</v>
      </c>
      <c r="G684" s="283" t="s">
        <v>1251</v>
      </c>
      <c r="H684" s="261" t="s">
        <v>137</v>
      </c>
      <c r="I684" s="261" t="s">
        <v>12610</v>
      </c>
      <c r="J684" s="261" t="s">
        <v>1253</v>
      </c>
      <c r="K684" s="282" t="s">
        <v>8700</v>
      </c>
      <c r="L684" s="264">
        <v>45950</v>
      </c>
      <c r="M684" s="264">
        <v>46027</v>
      </c>
      <c r="N684" s="551" t="s">
        <v>128</v>
      </c>
      <c r="O684" s="282" t="s">
        <v>14921</v>
      </c>
      <c r="P684" s="266" t="s">
        <v>138</v>
      </c>
      <c r="Q684" s="258"/>
      <c r="R684" s="268" t="s">
        <v>157</v>
      </c>
      <c r="S684" s="265"/>
      <c r="T684" s="506">
        <v>0</v>
      </c>
      <c r="U684" s="269" t="s">
        <v>1256</v>
      </c>
      <c r="V684" s="270">
        <v>1</v>
      </c>
      <c r="W684" s="271" t="s">
        <v>118</v>
      </c>
      <c r="X684" s="272"/>
      <c r="Y684" s="272"/>
      <c r="Z684" s="342" t="s">
        <v>1257</v>
      </c>
      <c r="AA684" s="273" t="b">
        <f t="shared" si="53"/>
        <v>0</v>
      </c>
      <c r="AB684" s="273" t="s">
        <v>14922</v>
      </c>
      <c r="AC684" s="297"/>
      <c r="AD684" s="511" t="s">
        <v>1259</v>
      </c>
      <c r="AE684" s="320" t="s">
        <v>14923</v>
      </c>
      <c r="AF684" s="267" t="str">
        <f t="shared" ca="1" si="52"/>
        <v>51años8meses</v>
      </c>
      <c r="AG684" s="294" t="s">
        <v>14924</v>
      </c>
      <c r="AH684" s="273" t="s">
        <v>14925</v>
      </c>
    </row>
    <row r="685" spans="2:36" ht="17.100000000000001" customHeight="1">
      <c r="B685" s="258" t="str">
        <f t="shared" si="51"/>
        <v>O00249814</v>
      </c>
      <c r="C685" s="257" t="s">
        <v>117</v>
      </c>
      <c r="D685" s="294" t="s">
        <v>17173</v>
      </c>
      <c r="E685" s="258" t="s">
        <v>17174</v>
      </c>
      <c r="F685" s="259">
        <v>25462</v>
      </c>
      <c r="G685" s="283" t="s">
        <v>1251</v>
      </c>
      <c r="H685" s="261" t="s">
        <v>113</v>
      </c>
      <c r="I685" s="261" t="s">
        <v>1339</v>
      </c>
      <c r="J685" s="261" t="s">
        <v>1276</v>
      </c>
      <c r="K685" s="282" t="s">
        <v>8700</v>
      </c>
      <c r="L685" s="264">
        <v>46048</v>
      </c>
      <c r="M685" s="264">
        <v>46050</v>
      </c>
      <c r="N685" s="551" t="s">
        <v>122</v>
      </c>
      <c r="O685" s="282"/>
      <c r="P685" s="266"/>
      <c r="Q685" s="258"/>
      <c r="R685" s="268" t="s">
        <v>157</v>
      </c>
      <c r="S685" s="265"/>
      <c r="T685" s="271">
        <v>0</v>
      </c>
      <c r="U685" s="269" t="s">
        <v>1256</v>
      </c>
      <c r="V685" s="270">
        <v>1</v>
      </c>
      <c r="W685" s="271" t="s">
        <v>118</v>
      </c>
      <c r="X685" s="272"/>
      <c r="Y685" s="272"/>
      <c r="Z685" s="342" t="s">
        <v>1257</v>
      </c>
      <c r="AA685" s="258" t="b">
        <v>0</v>
      </c>
      <c r="AB685" s="273"/>
      <c r="AC685" s="297"/>
      <c r="AD685" s="511" t="s">
        <v>1259</v>
      </c>
      <c r="AE685" s="275" t="s">
        <v>17177</v>
      </c>
      <c r="AF685" s="267" t="str">
        <f t="shared" ca="1" si="52"/>
        <v>56años11meses</v>
      </c>
      <c r="AG685" s="276" t="s">
        <v>17175</v>
      </c>
      <c r="AH685" s="273" t="s">
        <v>17176</v>
      </c>
    </row>
    <row r="686" spans="2:36" ht="17.100000000000001" customHeight="1">
      <c r="B686" s="273" t="str">
        <f t="shared" si="51"/>
        <v>P00253834</v>
      </c>
      <c r="C686" s="257" t="s">
        <v>117</v>
      </c>
      <c r="D686" s="486" t="s">
        <v>4531</v>
      </c>
      <c r="E686" s="258" t="s">
        <v>4532</v>
      </c>
      <c r="F686" s="259">
        <v>25792</v>
      </c>
      <c r="G686" s="260" t="s">
        <v>1291</v>
      </c>
      <c r="H686" s="261" t="s">
        <v>137</v>
      </c>
      <c r="I686" s="262"/>
      <c r="J686" s="261"/>
      <c r="K686" s="263" t="s">
        <v>3611</v>
      </c>
      <c r="L686" s="264">
        <v>44417</v>
      </c>
      <c r="M686" s="264">
        <v>44444</v>
      </c>
      <c r="N686" s="591" t="s">
        <v>122</v>
      </c>
      <c r="O686" s="261"/>
      <c r="P686" s="266"/>
      <c r="Q686" s="258"/>
      <c r="R686" s="284" t="s">
        <v>157</v>
      </c>
      <c r="S686" s="265"/>
      <c r="T686" s="265">
        <v>0</v>
      </c>
      <c r="U686" s="269" t="s">
        <v>1256</v>
      </c>
      <c r="V686" s="270">
        <v>0</v>
      </c>
      <c r="W686" s="271" t="s">
        <v>1264</v>
      </c>
      <c r="X686" s="272"/>
      <c r="Y686" s="273"/>
      <c r="Z686" s="274" t="s">
        <v>1265</v>
      </c>
      <c r="AA686" s="258" t="b">
        <f t="shared" ref="AA686:AA729" si="54">COUNTIF($D$2:$D$3790,D686)&gt;1</f>
        <v>0</v>
      </c>
      <c r="AB686" s="273" t="s">
        <v>4533</v>
      </c>
      <c r="AC686" s="297" t="s">
        <v>4065</v>
      </c>
      <c r="AD686" s="297"/>
      <c r="AE686" s="275"/>
      <c r="AF686" s="267" t="str">
        <f t="shared" ca="1" si="52"/>
        <v>56años0meses</v>
      </c>
      <c r="AG686" s="276">
        <v>934261265</v>
      </c>
      <c r="AH686" s="273" t="s">
        <v>4534</v>
      </c>
    </row>
    <row r="687" spans="2:36" ht="17.100000000000001" customHeight="1">
      <c r="B687" s="258" t="str">
        <f t="shared" si="51"/>
        <v>P00323063</v>
      </c>
      <c r="C687" s="257" t="s">
        <v>117</v>
      </c>
      <c r="D687" s="486" t="s">
        <v>2412</v>
      </c>
      <c r="E687" s="258" t="s">
        <v>2413</v>
      </c>
      <c r="F687" s="259">
        <v>21147</v>
      </c>
      <c r="G687" s="260" t="s">
        <v>1251</v>
      </c>
      <c r="H687" s="261" t="s">
        <v>137</v>
      </c>
      <c r="I687" s="262"/>
      <c r="J687" s="261"/>
      <c r="K687" s="263" t="s">
        <v>1287</v>
      </c>
      <c r="L687" s="287">
        <v>43776</v>
      </c>
      <c r="M687" s="287">
        <v>43789</v>
      </c>
      <c r="N687" s="263" t="s">
        <v>122</v>
      </c>
      <c r="O687" s="261"/>
      <c r="P687" s="266" t="s">
        <v>119</v>
      </c>
      <c r="Q687" s="267"/>
      <c r="R687" s="268" t="s">
        <v>157</v>
      </c>
      <c r="S687" s="265"/>
      <c r="T687" s="265">
        <v>0</v>
      </c>
      <c r="U687" s="269" t="s">
        <v>1256</v>
      </c>
      <c r="V687" s="270">
        <v>0</v>
      </c>
      <c r="W687" s="271" t="s">
        <v>1264</v>
      </c>
      <c r="X687" s="272"/>
      <c r="Y687" s="273"/>
      <c r="Z687" s="274" t="s">
        <v>1265</v>
      </c>
      <c r="AA687" s="258" t="b">
        <f t="shared" si="54"/>
        <v>0</v>
      </c>
      <c r="AB687" s="273" t="s">
        <v>2414</v>
      </c>
      <c r="AC687" s="297" t="s">
        <v>1290</v>
      </c>
      <c r="AD687" s="297"/>
      <c r="AE687" s="275"/>
      <c r="AF687" s="267" t="str">
        <f t="shared" ca="1" si="52"/>
        <v>68años8meses</v>
      </c>
      <c r="AG687" s="276"/>
      <c r="AH687" s="273"/>
    </row>
    <row r="688" spans="2:36" ht="17.100000000000001" customHeight="1">
      <c r="B688" s="258" t="str">
        <f t="shared" si="51"/>
        <v>O00360590</v>
      </c>
      <c r="C688" s="257" t="s">
        <v>117</v>
      </c>
      <c r="D688" s="486" t="s">
        <v>2267</v>
      </c>
      <c r="E688" s="258" t="s">
        <v>2268</v>
      </c>
      <c r="F688" s="259">
        <v>23036</v>
      </c>
      <c r="G688" s="260" t="s">
        <v>1251</v>
      </c>
      <c r="H688" s="261" t="s">
        <v>113</v>
      </c>
      <c r="I688" s="262"/>
      <c r="J688" s="261"/>
      <c r="K688" s="263" t="s">
        <v>1287</v>
      </c>
      <c r="L688" s="264">
        <v>43755</v>
      </c>
      <c r="M688" s="290">
        <v>43866</v>
      </c>
      <c r="N688" s="263" t="s">
        <v>122</v>
      </c>
      <c r="O688" s="261"/>
      <c r="P688" s="266"/>
      <c r="Q688" s="267"/>
      <c r="R688" s="284" t="s">
        <v>157</v>
      </c>
      <c r="S688" s="265"/>
      <c r="T688" s="265">
        <v>0</v>
      </c>
      <c r="U688" s="269" t="s">
        <v>1256</v>
      </c>
      <c r="V688" s="270">
        <v>0</v>
      </c>
      <c r="W688" s="271" t="s">
        <v>1264</v>
      </c>
      <c r="X688" s="272"/>
      <c r="Y688" s="273"/>
      <c r="Z688" s="274" t="s">
        <v>1265</v>
      </c>
      <c r="AA688" s="258" t="b">
        <f t="shared" si="54"/>
        <v>0</v>
      </c>
      <c r="AB688" s="273" t="s">
        <v>2269</v>
      </c>
      <c r="AC688" s="297" t="s">
        <v>2238</v>
      </c>
      <c r="AD688" s="297"/>
      <c r="AE688" s="275"/>
      <c r="AF688" s="267" t="str">
        <f t="shared" ca="1" si="52"/>
        <v>63años6meses</v>
      </c>
      <c r="AG688" s="276">
        <v>953901256</v>
      </c>
      <c r="AH688" s="273" t="s">
        <v>2120</v>
      </c>
    </row>
    <row r="689" spans="2:36" ht="17.100000000000001" customHeight="1">
      <c r="B689" s="258" t="str">
        <f t="shared" ref="B689:B737" si="55">MID(H689,1,1)&amp;D689</f>
        <v>P00361371</v>
      </c>
      <c r="C689" s="257" t="s">
        <v>117</v>
      </c>
      <c r="D689" s="486" t="s">
        <v>4981</v>
      </c>
      <c r="E689" s="258" t="s">
        <v>4982</v>
      </c>
      <c r="F689" s="259">
        <v>23583</v>
      </c>
      <c r="G689" s="260" t="s">
        <v>1291</v>
      </c>
      <c r="H689" s="261" t="s">
        <v>137</v>
      </c>
      <c r="I689" s="263"/>
      <c r="J689" s="261"/>
      <c r="K689" s="263"/>
      <c r="L689" s="264">
        <v>44466</v>
      </c>
      <c r="M689" s="290">
        <v>44472</v>
      </c>
      <c r="N689" s="591" t="s">
        <v>122</v>
      </c>
      <c r="O689" s="261"/>
      <c r="P689" s="266"/>
      <c r="Q689" s="267"/>
      <c r="R689" s="284" t="s">
        <v>157</v>
      </c>
      <c r="S689" s="265"/>
      <c r="T689" s="265">
        <v>0</v>
      </c>
      <c r="U689" s="269" t="s">
        <v>1256</v>
      </c>
      <c r="V689" s="270">
        <v>0</v>
      </c>
      <c r="W689" s="271" t="s">
        <v>1264</v>
      </c>
      <c r="X689" s="272"/>
      <c r="Y689" s="273"/>
      <c r="Z689" s="274" t="s">
        <v>1265</v>
      </c>
      <c r="AA689" s="258" t="b">
        <f t="shared" si="54"/>
        <v>0</v>
      </c>
      <c r="AB689" s="273" t="s">
        <v>4983</v>
      </c>
      <c r="AC689" s="297" t="s">
        <v>3671</v>
      </c>
      <c r="AD689" s="297"/>
      <c r="AE689" s="275"/>
      <c r="AF689" s="267" t="str">
        <f t="shared" ca="1" si="52"/>
        <v>62años0meses</v>
      </c>
      <c r="AG689" s="276">
        <v>972961086</v>
      </c>
      <c r="AH689" s="273" t="s">
        <v>4984</v>
      </c>
    </row>
    <row r="690" spans="2:36" ht="17.100000000000001" customHeight="1">
      <c r="B690" s="258" t="str">
        <f t="shared" si="55"/>
        <v>O00369006</v>
      </c>
      <c r="C690" s="257" t="s">
        <v>117</v>
      </c>
      <c r="D690" s="486" t="s">
        <v>5864</v>
      </c>
      <c r="E690" s="258" t="s">
        <v>5865</v>
      </c>
      <c r="F690" s="259">
        <v>23420</v>
      </c>
      <c r="G690" s="260" t="s">
        <v>1251</v>
      </c>
      <c r="H690" s="261" t="s">
        <v>113</v>
      </c>
      <c r="I690" s="263" t="s">
        <v>1339</v>
      </c>
      <c r="J690" s="261"/>
      <c r="K690" s="282" t="s">
        <v>3611</v>
      </c>
      <c r="L690" s="264">
        <v>44592</v>
      </c>
      <c r="M690" s="290">
        <v>44599</v>
      </c>
      <c r="N690" s="591" t="s">
        <v>122</v>
      </c>
      <c r="O690" s="261"/>
      <c r="P690" s="266"/>
      <c r="Q690" s="273"/>
      <c r="R690" s="284" t="s">
        <v>157</v>
      </c>
      <c r="S690" s="265"/>
      <c r="T690" s="265">
        <v>0</v>
      </c>
      <c r="U690" s="269" t="s">
        <v>1256</v>
      </c>
      <c r="V690" s="270">
        <v>1</v>
      </c>
      <c r="W690" s="271" t="s">
        <v>118</v>
      </c>
      <c r="X690" s="272"/>
      <c r="Y690" s="273"/>
      <c r="Z690" s="274" t="s">
        <v>1265</v>
      </c>
      <c r="AA690" s="258" t="b">
        <f t="shared" si="54"/>
        <v>0</v>
      </c>
      <c r="AB690" s="273" t="s">
        <v>5866</v>
      </c>
      <c r="AC690" s="297"/>
      <c r="AD690" s="297"/>
      <c r="AE690" s="275"/>
      <c r="AF690" s="267" t="str">
        <f t="shared" ca="1" si="52"/>
        <v>62años6meses</v>
      </c>
      <c r="AG690" s="276">
        <v>935880454</v>
      </c>
      <c r="AH690" s="399" t="s">
        <v>5867</v>
      </c>
    </row>
    <row r="691" spans="2:36" ht="17.100000000000001" customHeight="1">
      <c r="B691" s="258" t="str">
        <f t="shared" si="55"/>
        <v>P00370065</v>
      </c>
      <c r="C691" s="257" t="s">
        <v>117</v>
      </c>
      <c r="D691" s="486" t="s">
        <v>4478</v>
      </c>
      <c r="E691" s="258" t="s">
        <v>4479</v>
      </c>
      <c r="F691" s="259">
        <v>26104</v>
      </c>
      <c r="G691" s="260" t="s">
        <v>1291</v>
      </c>
      <c r="H691" s="261" t="s">
        <v>137</v>
      </c>
      <c r="I691" s="262"/>
      <c r="J691" s="261"/>
      <c r="K691" s="263" t="s">
        <v>3611</v>
      </c>
      <c r="L691" s="264">
        <v>44410</v>
      </c>
      <c r="M691" s="264">
        <v>44437</v>
      </c>
      <c r="N691" s="591" t="s">
        <v>114</v>
      </c>
      <c r="O691" s="261" t="s">
        <v>4480</v>
      </c>
      <c r="P691" s="266" t="s">
        <v>115</v>
      </c>
      <c r="Q691" s="273"/>
      <c r="R691" s="268" t="s">
        <v>157</v>
      </c>
      <c r="S691" s="265"/>
      <c r="T691" s="265">
        <v>0</v>
      </c>
      <c r="U691" s="269" t="s">
        <v>1256</v>
      </c>
      <c r="V691" s="270">
        <v>0</v>
      </c>
      <c r="W691" s="271" t="s">
        <v>1264</v>
      </c>
      <c r="X691" s="272"/>
      <c r="Y691" s="273"/>
      <c r="Z691" s="274" t="s">
        <v>1265</v>
      </c>
      <c r="AA691" s="258" t="b">
        <f t="shared" si="54"/>
        <v>0</v>
      </c>
      <c r="AB691" s="273" t="s">
        <v>4481</v>
      </c>
      <c r="AC691" s="297" t="s">
        <v>3671</v>
      </c>
      <c r="AD691" s="273"/>
      <c r="AE691" s="275"/>
      <c r="AF691" s="267" t="str">
        <f t="shared" ca="1" si="52"/>
        <v>55años2meses</v>
      </c>
      <c r="AG691" s="276">
        <v>952201236</v>
      </c>
      <c r="AH691" s="273" t="s">
        <v>4482</v>
      </c>
    </row>
    <row r="692" spans="2:36" ht="17.100000000000001" customHeight="1">
      <c r="B692" s="273" t="str">
        <f t="shared" si="55"/>
        <v>O00372442</v>
      </c>
      <c r="C692" s="282">
        <v>1</v>
      </c>
      <c r="D692" s="486" t="s">
        <v>4360</v>
      </c>
      <c r="E692" s="258" t="s">
        <v>4361</v>
      </c>
      <c r="F692" s="259">
        <v>25397</v>
      </c>
      <c r="G692" s="260" t="s">
        <v>1251</v>
      </c>
      <c r="H692" s="261" t="s">
        <v>113</v>
      </c>
      <c r="I692" s="262"/>
      <c r="J692" s="261"/>
      <c r="K692" s="263" t="s">
        <v>3611</v>
      </c>
      <c r="L692" s="264">
        <v>44376</v>
      </c>
      <c r="M692" s="290">
        <v>44408</v>
      </c>
      <c r="N692" s="591" t="s">
        <v>122</v>
      </c>
      <c r="O692" s="261"/>
      <c r="P692" s="266"/>
      <c r="Q692" s="273"/>
      <c r="R692" s="284" t="s">
        <v>157</v>
      </c>
      <c r="S692" s="265"/>
      <c r="T692" s="265">
        <v>0</v>
      </c>
      <c r="U692" s="269" t="s">
        <v>1256</v>
      </c>
      <c r="V692" s="270">
        <v>0</v>
      </c>
      <c r="W692" s="271" t="s">
        <v>1264</v>
      </c>
      <c r="X692" s="272"/>
      <c r="Y692" s="273"/>
      <c r="Z692" s="274" t="s">
        <v>1265</v>
      </c>
      <c r="AA692" s="258" t="b">
        <f t="shared" si="54"/>
        <v>0</v>
      </c>
      <c r="AB692" s="273" t="s">
        <v>4362</v>
      </c>
      <c r="AC692" s="297" t="s">
        <v>3671</v>
      </c>
      <c r="AD692" s="297"/>
      <c r="AE692" s="275"/>
      <c r="AF692" s="267" t="str">
        <f t="shared" ca="1" si="52"/>
        <v>57años1meses</v>
      </c>
      <c r="AG692" s="276">
        <v>935248472</v>
      </c>
      <c r="AH692" s="273" t="s">
        <v>4363</v>
      </c>
      <c r="AJ692" s="554" t="str">
        <f ca="1">IF($D692&lt;&gt;"",DATEDIF(L692,TODAY(),"y")&amp;"años"&amp;DATEDIF(L692,TODAY(),"ym")&amp;"meses"&amp;DATEDIF(L692,TODAY(),"md")&amp;"dias","")</f>
        <v>5años1meses23dias</v>
      </c>
    </row>
    <row r="693" spans="2:36" ht="17.100000000000001" customHeight="1">
      <c r="B693" s="258" t="str">
        <f t="shared" si="55"/>
        <v>P00372534</v>
      </c>
      <c r="C693" s="257" t="s">
        <v>117</v>
      </c>
      <c r="D693" s="486" t="s">
        <v>6405</v>
      </c>
      <c r="E693" s="258" t="s">
        <v>6406</v>
      </c>
      <c r="F693" s="259">
        <v>24948</v>
      </c>
      <c r="G693" s="260" t="s">
        <v>1251</v>
      </c>
      <c r="H693" s="261" t="s">
        <v>137</v>
      </c>
      <c r="I693" s="263"/>
      <c r="J693" s="261"/>
      <c r="K693" s="263" t="s">
        <v>3611</v>
      </c>
      <c r="L693" s="264">
        <v>44732</v>
      </c>
      <c r="M693" s="290">
        <v>44745</v>
      </c>
      <c r="N693" s="591" t="s">
        <v>122</v>
      </c>
      <c r="O693" s="263" t="s">
        <v>1108</v>
      </c>
      <c r="P693" s="266"/>
      <c r="Q693" s="267"/>
      <c r="R693" s="284" t="s">
        <v>117</v>
      </c>
      <c r="S693" s="265"/>
      <c r="T693" s="265">
        <v>0</v>
      </c>
      <c r="U693" s="269" t="s">
        <v>1256</v>
      </c>
      <c r="V693" s="270">
        <v>0</v>
      </c>
      <c r="W693" s="271" t="s">
        <v>1264</v>
      </c>
      <c r="X693" s="272"/>
      <c r="Y693" s="273"/>
      <c r="Z693" s="274" t="s">
        <v>1265</v>
      </c>
      <c r="AA693" s="258" t="b">
        <f t="shared" si="54"/>
        <v>0</v>
      </c>
      <c r="AB693" s="258" t="s">
        <v>6407</v>
      </c>
      <c r="AC693" s="297" t="s">
        <v>3671</v>
      </c>
      <c r="AD693" s="511" t="s">
        <v>1271</v>
      </c>
      <c r="AE693" s="275" t="s">
        <v>6408</v>
      </c>
      <c r="AF693" s="267" t="str">
        <f t="shared" ca="1" si="52"/>
        <v>58años4meses</v>
      </c>
      <c r="AG693" s="276">
        <v>990489989</v>
      </c>
      <c r="AH693" s="273" t="s">
        <v>6409</v>
      </c>
    </row>
    <row r="694" spans="2:36" ht="17.100000000000001" customHeight="1">
      <c r="B694" s="258" t="str">
        <f t="shared" si="55"/>
        <v>P00373432</v>
      </c>
      <c r="C694" s="282">
        <v>1</v>
      </c>
      <c r="D694" s="486" t="s">
        <v>4028</v>
      </c>
      <c r="E694" s="258" t="s">
        <v>4029</v>
      </c>
      <c r="F694" s="259">
        <v>25739</v>
      </c>
      <c r="G694" s="260" t="s">
        <v>1291</v>
      </c>
      <c r="H694" s="261" t="s">
        <v>137</v>
      </c>
      <c r="I694" s="262"/>
      <c r="J694" s="261"/>
      <c r="K694" s="263" t="s">
        <v>3611</v>
      </c>
      <c r="L694" s="264">
        <v>44306</v>
      </c>
      <c r="M694" s="290">
        <v>44319</v>
      </c>
      <c r="N694" s="591" t="s">
        <v>122</v>
      </c>
      <c r="O694" s="261" t="s">
        <v>1108</v>
      </c>
      <c r="P694" s="266"/>
      <c r="Q694" s="273"/>
      <c r="R694" s="284" t="s">
        <v>157</v>
      </c>
      <c r="S694" s="265"/>
      <c r="T694" s="265">
        <v>0</v>
      </c>
      <c r="U694" s="269" t="s">
        <v>1256</v>
      </c>
      <c r="V694" s="270">
        <v>0</v>
      </c>
      <c r="W694" s="271" t="s">
        <v>1264</v>
      </c>
      <c r="X694" s="272"/>
      <c r="Y694" s="258"/>
      <c r="Z694" s="274" t="s">
        <v>1265</v>
      </c>
      <c r="AA694" s="258" t="b">
        <f t="shared" si="54"/>
        <v>0</v>
      </c>
      <c r="AB694" s="273" t="s">
        <v>4030</v>
      </c>
      <c r="AC694" s="297"/>
      <c r="AD694" s="297"/>
      <c r="AE694" s="275"/>
      <c r="AF694" s="267" t="str">
        <f t="shared" ca="1" si="52"/>
        <v>56años2meses</v>
      </c>
      <c r="AG694" s="276">
        <v>972950794</v>
      </c>
      <c r="AH694" s="273" t="s">
        <v>4031</v>
      </c>
    </row>
    <row r="695" spans="2:36" ht="15.75" customHeight="1">
      <c r="B695" s="273" t="str">
        <f t="shared" si="55"/>
        <v>O00374251</v>
      </c>
      <c r="C695" s="282">
        <v>1</v>
      </c>
      <c r="D695" s="486" t="s">
        <v>5856</v>
      </c>
      <c r="E695" s="258" t="s">
        <v>5857</v>
      </c>
      <c r="F695" s="259">
        <v>26926</v>
      </c>
      <c r="G695" s="260" t="s">
        <v>1251</v>
      </c>
      <c r="H695" s="261" t="s">
        <v>113</v>
      </c>
      <c r="I695" s="263" t="s">
        <v>1339</v>
      </c>
      <c r="J695" s="261"/>
      <c r="K695" s="282" t="s">
        <v>3611</v>
      </c>
      <c r="L695" s="264">
        <v>44592</v>
      </c>
      <c r="M695" s="290">
        <v>44667</v>
      </c>
      <c r="N695" s="591" t="s">
        <v>122</v>
      </c>
      <c r="O695" s="261"/>
      <c r="P695" s="266"/>
      <c r="Q695" s="273"/>
      <c r="R695" s="284" t="s">
        <v>157</v>
      </c>
      <c r="S695" s="265"/>
      <c r="T695" s="265">
        <v>0</v>
      </c>
      <c r="U695" s="269" t="s">
        <v>1256</v>
      </c>
      <c r="V695" s="270">
        <v>0</v>
      </c>
      <c r="W695" s="271" t="s">
        <v>118</v>
      </c>
      <c r="X695" s="272"/>
      <c r="Y695" s="273"/>
      <c r="Z695" s="274" t="s">
        <v>1265</v>
      </c>
      <c r="AA695" s="258" t="b">
        <f t="shared" si="54"/>
        <v>0</v>
      </c>
      <c r="AB695" s="273" t="s">
        <v>5858</v>
      </c>
      <c r="AC695" s="297"/>
      <c r="AD695" s="273"/>
      <c r="AE695" s="275"/>
      <c r="AF695" s="267" t="str">
        <f t="shared" ca="1" si="52"/>
        <v>52años11meses</v>
      </c>
      <c r="AG695" s="276">
        <v>977291379</v>
      </c>
      <c r="AH695" s="399" t="s">
        <v>5859</v>
      </c>
    </row>
    <row r="696" spans="2:36">
      <c r="B696" s="273" t="str">
        <f t="shared" si="55"/>
        <v>P00374422</v>
      </c>
      <c r="C696" s="282">
        <v>1</v>
      </c>
      <c r="D696" s="486" t="s">
        <v>4049</v>
      </c>
      <c r="E696" s="258" t="s">
        <v>4050</v>
      </c>
      <c r="F696" s="259">
        <v>27985</v>
      </c>
      <c r="G696" s="260" t="s">
        <v>1291</v>
      </c>
      <c r="H696" s="261" t="s">
        <v>137</v>
      </c>
      <c r="I696" s="263"/>
      <c r="J696" s="261"/>
      <c r="K696" s="263" t="s">
        <v>3611</v>
      </c>
      <c r="L696" s="264">
        <v>44312</v>
      </c>
      <c r="M696" s="264">
        <v>44472</v>
      </c>
      <c r="N696" s="591" t="s">
        <v>174</v>
      </c>
      <c r="O696" s="261" t="s">
        <v>4051</v>
      </c>
      <c r="P696" s="266" t="s">
        <v>115</v>
      </c>
      <c r="Q696" s="273"/>
      <c r="R696" s="268" t="s">
        <v>157</v>
      </c>
      <c r="S696" s="265"/>
      <c r="T696" s="265">
        <v>0</v>
      </c>
      <c r="U696" s="269" t="s">
        <v>1256</v>
      </c>
      <c r="V696" s="270">
        <v>0</v>
      </c>
      <c r="W696" s="271" t="s">
        <v>1264</v>
      </c>
      <c r="X696" s="272"/>
      <c r="Y696" s="273"/>
      <c r="Z696" s="274" t="s">
        <v>1265</v>
      </c>
      <c r="AA696" s="258" t="b">
        <f t="shared" si="54"/>
        <v>0</v>
      </c>
      <c r="AB696" s="273" t="s">
        <v>4052</v>
      </c>
      <c r="AC696" s="297" t="s">
        <v>3671</v>
      </c>
      <c r="AD696" s="297"/>
      <c r="AE696" s="275"/>
      <c r="AF696" s="267" t="str">
        <f t="shared" ca="1" si="52"/>
        <v>50años0meses</v>
      </c>
      <c r="AG696" s="276">
        <v>972927052</v>
      </c>
      <c r="AH696" s="273" t="s">
        <v>4053</v>
      </c>
    </row>
    <row r="697" spans="2:36" ht="17.100000000000001" customHeight="1">
      <c r="B697" s="273" t="str">
        <f t="shared" si="55"/>
        <v>O00374473</v>
      </c>
      <c r="C697" s="282">
        <v>1</v>
      </c>
      <c r="D697" s="486" t="s">
        <v>3983</v>
      </c>
      <c r="E697" s="258" t="s">
        <v>3984</v>
      </c>
      <c r="F697" s="259">
        <v>27839</v>
      </c>
      <c r="G697" s="260" t="s">
        <v>1291</v>
      </c>
      <c r="H697" s="261" t="s">
        <v>113</v>
      </c>
      <c r="I697" s="262"/>
      <c r="J697" s="261"/>
      <c r="K697" s="263" t="s">
        <v>3611</v>
      </c>
      <c r="L697" s="264">
        <v>44299</v>
      </c>
      <c r="M697" s="290">
        <v>44346</v>
      </c>
      <c r="N697" s="591" t="s">
        <v>122</v>
      </c>
      <c r="O697" s="261"/>
      <c r="P697" s="266"/>
      <c r="Q697" s="273"/>
      <c r="R697" s="284" t="s">
        <v>157</v>
      </c>
      <c r="S697" s="265"/>
      <c r="T697" s="265">
        <v>0</v>
      </c>
      <c r="U697" s="269" t="s">
        <v>1256</v>
      </c>
      <c r="V697" s="270">
        <v>0</v>
      </c>
      <c r="W697" s="271" t="s">
        <v>1264</v>
      </c>
      <c r="X697" s="272"/>
      <c r="Y697" s="273"/>
      <c r="Z697" s="274" t="s">
        <v>1265</v>
      </c>
      <c r="AA697" s="258" t="b">
        <f t="shared" si="54"/>
        <v>0</v>
      </c>
      <c r="AB697" s="273" t="s">
        <v>3985</v>
      </c>
      <c r="AC697" s="297" t="s">
        <v>3671</v>
      </c>
      <c r="AD697" s="273"/>
      <c r="AE697" s="275"/>
      <c r="AF697" s="267" t="str">
        <f t="shared" ca="1" si="52"/>
        <v>50años5meses</v>
      </c>
      <c r="AG697" s="276">
        <v>971310238</v>
      </c>
      <c r="AH697" s="273" t="s">
        <v>3986</v>
      </c>
    </row>
    <row r="698" spans="2:36" ht="17.100000000000001" customHeight="1">
      <c r="B698" s="258" t="str">
        <f t="shared" si="55"/>
        <v>P00374585</v>
      </c>
      <c r="C698" s="282">
        <v>1</v>
      </c>
      <c r="D698" s="486" t="s">
        <v>4043</v>
      </c>
      <c r="E698" s="258" t="s">
        <v>4044</v>
      </c>
      <c r="F698" s="259">
        <v>27923</v>
      </c>
      <c r="G698" s="260" t="s">
        <v>1251</v>
      </c>
      <c r="H698" s="261" t="s">
        <v>137</v>
      </c>
      <c r="I698" s="262"/>
      <c r="J698" s="261"/>
      <c r="K698" s="263" t="s">
        <v>3611</v>
      </c>
      <c r="L698" s="264">
        <v>44312</v>
      </c>
      <c r="M698" s="264">
        <v>44326</v>
      </c>
      <c r="N698" s="591" t="s">
        <v>122</v>
      </c>
      <c r="O698" s="282"/>
      <c r="P698" s="266"/>
      <c r="Q698" s="267"/>
      <c r="R698" s="268" t="s">
        <v>157</v>
      </c>
      <c r="S698" s="265"/>
      <c r="T698" s="265">
        <v>0</v>
      </c>
      <c r="U698" s="269" t="s">
        <v>1256</v>
      </c>
      <c r="V698" s="270">
        <v>0</v>
      </c>
      <c r="W698" s="271" t="s">
        <v>1264</v>
      </c>
      <c r="X698" s="272"/>
      <c r="Y698" s="273"/>
      <c r="Z698" s="274" t="s">
        <v>1265</v>
      </c>
      <c r="AA698" s="258" t="b">
        <f t="shared" si="54"/>
        <v>0</v>
      </c>
      <c r="AB698" s="258" t="s">
        <v>4045</v>
      </c>
      <c r="AC698" s="297" t="s">
        <v>4046</v>
      </c>
      <c r="AD698" s="400" t="s">
        <v>1271</v>
      </c>
      <c r="AE698" s="275" t="s">
        <v>4047</v>
      </c>
      <c r="AF698" s="267" t="str">
        <f t="shared" ca="1" si="52"/>
        <v>50años2meses</v>
      </c>
      <c r="AG698" s="276">
        <v>949203170</v>
      </c>
      <c r="AH698" s="273" t="s">
        <v>4048</v>
      </c>
    </row>
    <row r="699" spans="2:36" ht="17.100000000000001" customHeight="1">
      <c r="B699" s="273" t="str">
        <f t="shared" si="55"/>
        <v>O00374804</v>
      </c>
      <c r="C699" s="305">
        <v>1</v>
      </c>
      <c r="D699" s="486" t="s">
        <v>5882</v>
      </c>
      <c r="E699" s="258" t="s">
        <v>5883</v>
      </c>
      <c r="F699" s="259">
        <v>28487</v>
      </c>
      <c r="G699" s="260" t="s">
        <v>1291</v>
      </c>
      <c r="H699" s="261" t="s">
        <v>113</v>
      </c>
      <c r="I699" s="263" t="s">
        <v>1339</v>
      </c>
      <c r="J699" s="261"/>
      <c r="K699" s="263" t="s">
        <v>3611</v>
      </c>
      <c r="L699" s="264">
        <v>44592</v>
      </c>
      <c r="M699" s="290">
        <v>44605</v>
      </c>
      <c r="N699" s="591" t="s">
        <v>114</v>
      </c>
      <c r="O699" s="261" t="s">
        <v>5884</v>
      </c>
      <c r="P699" s="266" t="s">
        <v>115</v>
      </c>
      <c r="Q699" s="273"/>
      <c r="R699" s="268" t="s">
        <v>157</v>
      </c>
      <c r="S699" s="265"/>
      <c r="T699" s="265">
        <v>0</v>
      </c>
      <c r="U699" s="269" t="s">
        <v>1256</v>
      </c>
      <c r="V699" s="270">
        <v>0</v>
      </c>
      <c r="W699" s="271" t="s">
        <v>118</v>
      </c>
      <c r="X699" s="272"/>
      <c r="Y699" s="258"/>
      <c r="Z699" s="274" t="s">
        <v>1265</v>
      </c>
      <c r="AA699" s="258" t="b">
        <f t="shared" si="54"/>
        <v>0</v>
      </c>
      <c r="AB699" s="273" t="s">
        <v>5885</v>
      </c>
      <c r="AC699" s="297" t="s">
        <v>3671</v>
      </c>
      <c r="AD699" s="297"/>
      <c r="AE699" s="275"/>
      <c r="AF699" s="267" t="str">
        <f t="shared" ca="1" si="52"/>
        <v>48años7meses</v>
      </c>
      <c r="AG699" s="276">
        <v>950832107</v>
      </c>
      <c r="AH699" s="273" t="s">
        <v>5886</v>
      </c>
    </row>
    <row r="700" spans="2:36" ht="17.100000000000001" customHeight="1">
      <c r="B700" s="273" t="str">
        <f t="shared" si="55"/>
        <v>O00837813</v>
      </c>
      <c r="C700" s="257" t="s">
        <v>117</v>
      </c>
      <c r="D700" s="486" t="s">
        <v>13195</v>
      </c>
      <c r="E700" s="258" t="s">
        <v>13196</v>
      </c>
      <c r="F700" s="259">
        <v>25975</v>
      </c>
      <c r="G700" s="283" t="s">
        <v>1251</v>
      </c>
      <c r="H700" s="261" t="s">
        <v>113</v>
      </c>
      <c r="I700" s="261" t="s">
        <v>1339</v>
      </c>
      <c r="J700" s="261" t="s">
        <v>1253</v>
      </c>
      <c r="K700" s="282" t="s">
        <v>12562</v>
      </c>
      <c r="L700" s="264">
        <v>45806</v>
      </c>
      <c r="M700" s="264">
        <v>45822</v>
      </c>
      <c r="N700" s="261" t="s">
        <v>114</v>
      </c>
      <c r="O700" s="282" t="s">
        <v>13197</v>
      </c>
      <c r="P700" s="266" t="s">
        <v>138</v>
      </c>
      <c r="Q700" s="273"/>
      <c r="R700" s="471" t="s">
        <v>597</v>
      </c>
      <c r="S700" s="265"/>
      <c r="T700" s="271">
        <v>0</v>
      </c>
      <c r="U700" s="291" t="s">
        <v>117</v>
      </c>
      <c r="V700" s="270">
        <v>1</v>
      </c>
      <c r="W700" s="271" t="s">
        <v>118</v>
      </c>
      <c r="X700" s="272"/>
      <c r="Y700" s="272"/>
      <c r="Z700" s="342" t="s">
        <v>1257</v>
      </c>
      <c r="AA700" s="258" t="b">
        <f t="shared" si="54"/>
        <v>0</v>
      </c>
      <c r="AB700" s="273" t="s">
        <v>13198</v>
      </c>
      <c r="AC700" s="297"/>
      <c r="AD700" s="511" t="s">
        <v>1259</v>
      </c>
      <c r="AE700" s="275" t="s">
        <v>13199</v>
      </c>
      <c r="AF700" s="267" t="str">
        <f t="shared" ca="1" si="52"/>
        <v>55años6meses</v>
      </c>
      <c r="AG700" s="276" t="s">
        <v>13200</v>
      </c>
      <c r="AH700" s="273" t="s">
        <v>13201</v>
      </c>
    </row>
    <row r="701" spans="2:36" ht="17.100000000000001" customHeight="1">
      <c r="B701" s="273" t="str">
        <f t="shared" si="55"/>
        <v>O01000611</v>
      </c>
      <c r="C701" s="282">
        <v>1</v>
      </c>
      <c r="D701" s="486" t="s">
        <v>2256</v>
      </c>
      <c r="E701" s="258" t="s">
        <v>2257</v>
      </c>
      <c r="F701" s="259">
        <v>20070</v>
      </c>
      <c r="G701" s="260" t="s">
        <v>1291</v>
      </c>
      <c r="H701" s="261" t="s">
        <v>125</v>
      </c>
      <c r="I701" s="262"/>
      <c r="J701" s="261"/>
      <c r="K701" s="263" t="s">
        <v>1287</v>
      </c>
      <c r="L701" s="264">
        <v>43755</v>
      </c>
      <c r="M701" s="264">
        <v>43873</v>
      </c>
      <c r="N701" s="591" t="s">
        <v>122</v>
      </c>
      <c r="O701" s="261"/>
      <c r="P701" s="266"/>
      <c r="Q701" s="293"/>
      <c r="R701" s="268" t="s">
        <v>157</v>
      </c>
      <c r="S701" s="265"/>
      <c r="T701" s="265">
        <v>0</v>
      </c>
      <c r="U701" s="269" t="s">
        <v>1256</v>
      </c>
      <c r="V701" s="270">
        <v>0</v>
      </c>
      <c r="W701" s="271" t="s">
        <v>1264</v>
      </c>
      <c r="X701" s="272"/>
      <c r="Y701" s="273"/>
      <c r="Z701" s="274" t="s">
        <v>1265</v>
      </c>
      <c r="AA701" s="258" t="b">
        <f t="shared" si="54"/>
        <v>0</v>
      </c>
      <c r="AB701" s="273" t="s">
        <v>2258</v>
      </c>
      <c r="AC701" s="297" t="s">
        <v>2259</v>
      </c>
      <c r="AD701" s="297"/>
      <c r="AE701" s="275"/>
      <c r="AF701" s="267" t="str">
        <f t="shared" ca="1" si="52"/>
        <v>71años8meses</v>
      </c>
      <c r="AG701" s="276">
        <v>969220169</v>
      </c>
      <c r="AH701" s="273"/>
    </row>
    <row r="702" spans="2:36" ht="17.100000000000001" customHeight="1">
      <c r="B702" s="258" t="str">
        <f t="shared" si="55"/>
        <v>O01140436</v>
      </c>
      <c r="C702" s="257" t="s">
        <v>117</v>
      </c>
      <c r="D702" s="486" t="s">
        <v>7332</v>
      </c>
      <c r="E702" s="258" t="s">
        <v>7333</v>
      </c>
      <c r="F702" s="259">
        <v>25300</v>
      </c>
      <c r="G702" s="283" t="s">
        <v>1251</v>
      </c>
      <c r="H702" s="261" t="s">
        <v>113</v>
      </c>
      <c r="I702" s="263" t="s">
        <v>3682</v>
      </c>
      <c r="J702" s="261"/>
      <c r="K702" s="282" t="s">
        <v>6305</v>
      </c>
      <c r="L702" s="264">
        <v>44956</v>
      </c>
      <c r="M702" s="290">
        <v>44965</v>
      </c>
      <c r="N702" s="263" t="s">
        <v>174</v>
      </c>
      <c r="O702" s="282" t="s">
        <v>7334</v>
      </c>
      <c r="P702" s="266" t="s">
        <v>138</v>
      </c>
      <c r="Q702" s="273"/>
      <c r="R702" s="284" t="s">
        <v>157</v>
      </c>
      <c r="S702" s="265"/>
      <c r="T702" s="265">
        <v>0</v>
      </c>
      <c r="U702" s="269" t="s">
        <v>1256</v>
      </c>
      <c r="V702" s="270">
        <v>1</v>
      </c>
      <c r="W702" s="271" t="s">
        <v>1264</v>
      </c>
      <c r="X702" s="272"/>
      <c r="Y702" s="273"/>
      <c r="Z702" s="274" t="s">
        <v>1265</v>
      </c>
      <c r="AA702" s="258" t="b">
        <f t="shared" si="54"/>
        <v>0</v>
      </c>
      <c r="AB702" s="258" t="s">
        <v>7335</v>
      </c>
      <c r="AC702" s="297"/>
      <c r="AD702" s="400" t="s">
        <v>1259</v>
      </c>
      <c r="AE702" s="303" t="s">
        <v>7336</v>
      </c>
      <c r="AF702" s="267" t="str">
        <f t="shared" ca="1" si="52"/>
        <v>57años4meses</v>
      </c>
      <c r="AG702" s="276">
        <v>926237958</v>
      </c>
      <c r="AH702" s="273" t="s">
        <v>7337</v>
      </c>
    </row>
    <row r="703" spans="2:36" ht="17.100000000000001" customHeight="1">
      <c r="B703" s="258" t="str">
        <f t="shared" si="55"/>
        <v>O02404485</v>
      </c>
      <c r="C703" s="282">
        <v>1</v>
      </c>
      <c r="D703" s="486" t="s">
        <v>16914</v>
      </c>
      <c r="E703" s="258" t="s">
        <v>16915</v>
      </c>
      <c r="F703" s="259">
        <v>26026</v>
      </c>
      <c r="G703" s="283" t="s">
        <v>1251</v>
      </c>
      <c r="H703" s="261" t="s">
        <v>113</v>
      </c>
      <c r="I703" s="261" t="s">
        <v>5699</v>
      </c>
      <c r="J703" s="261" t="s">
        <v>1276</v>
      </c>
      <c r="K703" s="282" t="s">
        <v>8700</v>
      </c>
      <c r="L703" s="264"/>
      <c r="M703" s="264"/>
      <c r="N703" s="551" t="s">
        <v>122</v>
      </c>
      <c r="O703" s="282"/>
      <c r="P703" s="266"/>
      <c r="Q703" s="258"/>
      <c r="R703" s="268" t="s">
        <v>157</v>
      </c>
      <c r="S703" s="265"/>
      <c r="T703" s="506">
        <v>0</v>
      </c>
      <c r="U703" s="332" t="s">
        <v>117</v>
      </c>
      <c r="V703" s="270">
        <v>1</v>
      </c>
      <c r="W703" s="271" t="s">
        <v>118</v>
      </c>
      <c r="X703" s="272"/>
      <c r="Y703" s="272"/>
      <c r="Z703" s="274" t="s">
        <v>1257</v>
      </c>
      <c r="AA703" s="258" t="b">
        <f t="shared" si="54"/>
        <v>0</v>
      </c>
      <c r="AB703" s="273"/>
      <c r="AC703" s="297"/>
      <c r="AD703" s="297"/>
      <c r="AE703" s="275"/>
      <c r="AF703" s="267" t="str">
        <f t="shared" ca="1" si="52"/>
        <v>55años4meses</v>
      </c>
      <c r="AG703" s="276"/>
      <c r="AH703" s="273"/>
      <c r="AJ703" s="554" t="str">
        <f ca="1">IF($D703&lt;&gt;"",DATEDIF(L703,TODAY(),"y")&amp;"años"&amp;DATEDIF(L703,TODAY(),"ym")&amp;"meses"&amp;DATEDIF(L703,TODAY(),"md")&amp;"dias","")</f>
        <v>126años7meses21dias</v>
      </c>
    </row>
    <row r="704" spans="2:36" ht="17.100000000000001" customHeight="1">
      <c r="B704" s="258" t="str">
        <f t="shared" si="55"/>
        <v>E02604745</v>
      </c>
      <c r="C704" s="282">
        <v>1</v>
      </c>
      <c r="D704" s="486" t="s">
        <v>1113</v>
      </c>
      <c r="E704" s="277" t="s">
        <v>16155</v>
      </c>
      <c r="F704" s="259">
        <v>23575</v>
      </c>
      <c r="G704" s="260" t="s">
        <v>3610</v>
      </c>
      <c r="H704" s="261" t="s">
        <v>1107</v>
      </c>
      <c r="I704" s="263" t="s">
        <v>12651</v>
      </c>
      <c r="J704" s="261"/>
      <c r="K704" s="263" t="s">
        <v>1268</v>
      </c>
      <c r="L704" s="259">
        <v>46008</v>
      </c>
      <c r="M704" s="290">
        <v>46112</v>
      </c>
      <c r="N704" s="591" t="s">
        <v>114</v>
      </c>
      <c r="O704" s="261" t="s">
        <v>1115</v>
      </c>
      <c r="P704" s="266" t="s">
        <v>138</v>
      </c>
      <c r="Q704" s="267"/>
      <c r="R704" s="268" t="s">
        <v>157</v>
      </c>
      <c r="S704" s="265"/>
      <c r="T704" s="265">
        <v>0</v>
      </c>
      <c r="U704" s="332" t="s">
        <v>1256</v>
      </c>
      <c r="V704" s="270">
        <v>0</v>
      </c>
      <c r="W704" s="271" t="s">
        <v>118</v>
      </c>
      <c r="X704" s="279">
        <v>3000</v>
      </c>
      <c r="Y704" s="279"/>
      <c r="Z704" s="274" t="s">
        <v>1257</v>
      </c>
      <c r="AA704" s="258" t="b">
        <f t="shared" si="54"/>
        <v>0</v>
      </c>
      <c r="AB704" s="258" t="s">
        <v>16156</v>
      </c>
      <c r="AC704" s="297"/>
      <c r="AD704" s="504" t="s">
        <v>1878</v>
      </c>
      <c r="AE704" s="329">
        <v>2003152537820</v>
      </c>
      <c r="AF704" s="267" t="str">
        <f t="shared" ca="1" si="52"/>
        <v>62años1meses</v>
      </c>
      <c r="AG704" s="294">
        <v>969974138</v>
      </c>
      <c r="AH704" s="258" t="s">
        <v>16157</v>
      </c>
      <c r="AJ704" s="258"/>
    </row>
    <row r="705" spans="2:36" ht="17.100000000000001" customHeight="1">
      <c r="B705" s="273" t="str">
        <f t="shared" si="55"/>
        <v>O02606652</v>
      </c>
      <c r="C705" s="282">
        <v>1</v>
      </c>
      <c r="D705" s="486" t="s">
        <v>6024</v>
      </c>
      <c r="E705" s="258" t="s">
        <v>6025</v>
      </c>
      <c r="F705" s="259">
        <v>24261</v>
      </c>
      <c r="G705" s="260" t="s">
        <v>1251</v>
      </c>
      <c r="H705" s="261" t="s">
        <v>113</v>
      </c>
      <c r="I705" s="263" t="s">
        <v>1967</v>
      </c>
      <c r="J705" s="261"/>
      <c r="K705" s="282" t="s">
        <v>1968</v>
      </c>
      <c r="L705" s="264">
        <v>44608</v>
      </c>
      <c r="M705" s="290">
        <v>44618</v>
      </c>
      <c r="N705" s="263" t="s">
        <v>114</v>
      </c>
      <c r="O705" s="261" t="s">
        <v>6026</v>
      </c>
      <c r="P705" s="266" t="s">
        <v>138</v>
      </c>
      <c r="Q705" s="258" t="s">
        <v>6027</v>
      </c>
      <c r="R705" s="284" t="s">
        <v>157</v>
      </c>
      <c r="S705" s="265"/>
      <c r="T705" s="265">
        <v>0</v>
      </c>
      <c r="U705" s="269" t="s">
        <v>1256</v>
      </c>
      <c r="V705" s="270">
        <v>1</v>
      </c>
      <c r="W705" s="271" t="s">
        <v>118</v>
      </c>
      <c r="X705" s="272"/>
      <c r="Y705" s="273"/>
      <c r="Z705" s="274" t="s">
        <v>1265</v>
      </c>
      <c r="AA705" s="258" t="b">
        <f t="shared" si="54"/>
        <v>0</v>
      </c>
      <c r="AB705" s="273" t="s">
        <v>6028</v>
      </c>
      <c r="AC705" s="297"/>
      <c r="AD705" s="510"/>
      <c r="AE705" s="275"/>
      <c r="AF705" s="267" t="str">
        <f t="shared" ca="1" si="52"/>
        <v>60años2meses</v>
      </c>
      <c r="AG705" s="276">
        <v>961757271</v>
      </c>
      <c r="AH705" s="273"/>
    </row>
    <row r="706" spans="2:36" ht="17.100000000000001" customHeight="1">
      <c r="B706" s="258" t="str">
        <f t="shared" si="55"/>
        <v>P02618751</v>
      </c>
      <c r="C706" s="257" t="s">
        <v>117</v>
      </c>
      <c r="D706" s="486" t="s">
        <v>3578</v>
      </c>
      <c r="E706" s="258" t="s">
        <v>3579</v>
      </c>
      <c r="F706" s="259">
        <v>23391</v>
      </c>
      <c r="G706" s="260" t="s">
        <v>1251</v>
      </c>
      <c r="H706" s="261" t="s">
        <v>137</v>
      </c>
      <c r="I706" s="262"/>
      <c r="J706" s="261"/>
      <c r="K706" s="263" t="s">
        <v>1287</v>
      </c>
      <c r="L706" s="264">
        <v>44179</v>
      </c>
      <c r="M706" s="264">
        <v>44184</v>
      </c>
      <c r="N706" s="263" t="s">
        <v>122</v>
      </c>
      <c r="O706" s="261"/>
      <c r="P706" s="266"/>
      <c r="Q706" s="267"/>
      <c r="R706" s="268" t="s">
        <v>157</v>
      </c>
      <c r="S706" s="265"/>
      <c r="T706" s="265">
        <v>0</v>
      </c>
      <c r="U706" s="269" t="s">
        <v>1256</v>
      </c>
      <c r="V706" s="270">
        <v>0</v>
      </c>
      <c r="W706" s="271" t="s">
        <v>1264</v>
      </c>
      <c r="X706" s="272"/>
      <c r="Y706" s="273"/>
      <c r="Z706" s="274" t="s">
        <v>1265</v>
      </c>
      <c r="AA706" s="258" t="b">
        <f t="shared" si="54"/>
        <v>0</v>
      </c>
      <c r="AB706" s="273"/>
      <c r="AC706" s="297"/>
      <c r="AD706" s="510"/>
      <c r="AE706" s="275"/>
      <c r="AF706" s="267" t="str">
        <f t="shared" ca="1" si="52"/>
        <v>62años7meses</v>
      </c>
      <c r="AG706" s="276">
        <v>995963810</v>
      </c>
      <c r="AH706" s="399" t="s">
        <v>3337</v>
      </c>
    </row>
    <row r="707" spans="2:36" ht="17.100000000000001" customHeight="1">
      <c r="B707" s="258" t="str">
        <f t="shared" si="55"/>
        <v>O02621235</v>
      </c>
      <c r="C707" s="257" t="s">
        <v>117</v>
      </c>
      <c r="D707" s="486" t="s">
        <v>3248</v>
      </c>
      <c r="E707" s="273" t="s">
        <v>3249</v>
      </c>
      <c r="F707" s="259">
        <v>22976</v>
      </c>
      <c r="G707" s="260" t="s">
        <v>1251</v>
      </c>
      <c r="H707" s="261" t="s">
        <v>113</v>
      </c>
      <c r="I707" s="262"/>
      <c r="J707" s="261"/>
      <c r="K707" s="263" t="s">
        <v>1287</v>
      </c>
      <c r="L707" s="264">
        <v>43900</v>
      </c>
      <c r="M707" s="264">
        <v>43904</v>
      </c>
      <c r="N707" s="591" t="s">
        <v>114</v>
      </c>
      <c r="O707" s="261" t="s">
        <v>3250</v>
      </c>
      <c r="P707" s="266" t="s">
        <v>138</v>
      </c>
      <c r="Q707" s="267"/>
      <c r="R707" s="268" t="s">
        <v>157</v>
      </c>
      <c r="S707" s="265"/>
      <c r="T707" s="265">
        <v>0</v>
      </c>
      <c r="U707" s="269" t="s">
        <v>1256</v>
      </c>
      <c r="V707" s="270">
        <v>0</v>
      </c>
      <c r="W707" s="271" t="s">
        <v>1264</v>
      </c>
      <c r="X707" s="272"/>
      <c r="Y707" s="273"/>
      <c r="Z707" s="274" t="s">
        <v>1265</v>
      </c>
      <c r="AA707" s="258" t="b">
        <f t="shared" si="54"/>
        <v>0</v>
      </c>
      <c r="AB707" s="273"/>
      <c r="AC707" s="297"/>
      <c r="AD707" s="510"/>
      <c r="AE707" s="275"/>
      <c r="AF707" s="267" t="str">
        <f t="shared" ref="AF707:AF770" ca="1" si="56">IF($D707&lt;&gt;"",DATEDIF(F707,TODAY(),"y")&amp;"años"&amp;DATEDIF(F707,TODAY(),"ym")&amp;"meses","")</f>
        <v>63años8meses</v>
      </c>
      <c r="AG707" s="276"/>
      <c r="AH707" s="273"/>
    </row>
    <row r="708" spans="2:36" ht="17.100000000000001" customHeight="1">
      <c r="B708" s="258" t="str">
        <f t="shared" si="55"/>
        <v>O02627186</v>
      </c>
      <c r="C708" s="257" t="s">
        <v>117</v>
      </c>
      <c r="D708" s="486" t="s">
        <v>6016</v>
      </c>
      <c r="E708" s="258" t="s">
        <v>6017</v>
      </c>
      <c r="F708" s="259">
        <v>23854</v>
      </c>
      <c r="G708" s="260" t="s">
        <v>1251</v>
      </c>
      <c r="H708" s="261" t="s">
        <v>113</v>
      </c>
      <c r="I708" s="263" t="s">
        <v>1967</v>
      </c>
      <c r="J708" s="261"/>
      <c r="K708" s="282" t="s">
        <v>1968</v>
      </c>
      <c r="L708" s="264">
        <v>44608</v>
      </c>
      <c r="M708" s="264">
        <v>44636</v>
      </c>
      <c r="N708" s="591" t="s">
        <v>174</v>
      </c>
      <c r="O708" s="261" t="s">
        <v>6018</v>
      </c>
      <c r="P708" s="266" t="s">
        <v>138</v>
      </c>
      <c r="Q708" s="273" t="s">
        <v>6019</v>
      </c>
      <c r="R708" s="268" t="s">
        <v>157</v>
      </c>
      <c r="S708" s="265"/>
      <c r="T708" s="265">
        <v>0</v>
      </c>
      <c r="U708" s="269" t="s">
        <v>1256</v>
      </c>
      <c r="V708" s="270">
        <v>1</v>
      </c>
      <c r="W708" s="271" t="s">
        <v>118</v>
      </c>
      <c r="X708" s="272"/>
      <c r="Y708" s="273"/>
      <c r="Z708" s="274" t="s">
        <v>1265</v>
      </c>
      <c r="AA708" s="258" t="b">
        <f t="shared" si="54"/>
        <v>0</v>
      </c>
      <c r="AB708" s="273" t="s">
        <v>6020</v>
      </c>
      <c r="AC708" s="297"/>
      <c r="AD708" s="510"/>
      <c r="AE708" s="275"/>
      <c r="AF708" s="267" t="str">
        <f t="shared" ca="1" si="56"/>
        <v>61años3meses</v>
      </c>
      <c r="AG708" s="276">
        <v>949805702</v>
      </c>
      <c r="AH708" s="273"/>
      <c r="AJ708" s="258"/>
    </row>
    <row r="709" spans="2:36" ht="17.100000000000001" customHeight="1">
      <c r="B709" s="258" t="str">
        <f t="shared" si="55"/>
        <v>O02629399</v>
      </c>
      <c r="C709" s="257" t="s">
        <v>117</v>
      </c>
      <c r="D709" s="486" t="s">
        <v>7272</v>
      </c>
      <c r="E709" s="258" t="s">
        <v>7273</v>
      </c>
      <c r="F709" s="259">
        <v>23850</v>
      </c>
      <c r="G709" s="283" t="s">
        <v>1251</v>
      </c>
      <c r="H709" s="261" t="s">
        <v>113</v>
      </c>
      <c r="I709" s="263" t="s">
        <v>1339</v>
      </c>
      <c r="J709" s="261"/>
      <c r="K709" s="282" t="s">
        <v>6305</v>
      </c>
      <c r="L709" s="264">
        <v>44944</v>
      </c>
      <c r="M709" s="264">
        <v>44987</v>
      </c>
      <c r="N709" s="591" t="s">
        <v>114</v>
      </c>
      <c r="O709" s="282" t="s">
        <v>7274</v>
      </c>
      <c r="P709" s="266" t="s">
        <v>138</v>
      </c>
      <c r="Q709" s="273"/>
      <c r="R709" s="268" t="s">
        <v>157</v>
      </c>
      <c r="S709" s="265"/>
      <c r="T709" s="265">
        <v>0</v>
      </c>
      <c r="U709" s="269" t="s">
        <v>1256</v>
      </c>
      <c r="V709" s="270">
        <v>1</v>
      </c>
      <c r="W709" s="271" t="s">
        <v>118</v>
      </c>
      <c r="X709" s="272"/>
      <c r="Y709" s="273"/>
      <c r="Z709" s="274" t="s">
        <v>1265</v>
      </c>
      <c r="AA709" s="258" t="b">
        <f t="shared" si="54"/>
        <v>0</v>
      </c>
      <c r="AB709" s="258" t="s">
        <v>7275</v>
      </c>
      <c r="AC709" s="297"/>
      <c r="AD709" s="504" t="s">
        <v>1259</v>
      </c>
      <c r="AE709" s="303" t="s">
        <v>7276</v>
      </c>
      <c r="AF709" s="267" t="str">
        <f t="shared" ca="1" si="56"/>
        <v>61años4meses</v>
      </c>
      <c r="AG709" s="276">
        <v>914959868</v>
      </c>
      <c r="AH709" s="273" t="s">
        <v>7277</v>
      </c>
    </row>
    <row r="710" spans="2:36" ht="17.100000000000001" customHeight="1">
      <c r="B710" s="273" t="str">
        <f t="shared" si="55"/>
        <v>O02638890</v>
      </c>
      <c r="C710" s="257" t="s">
        <v>117</v>
      </c>
      <c r="D710" s="486" t="s">
        <v>5890</v>
      </c>
      <c r="E710" s="258" t="s">
        <v>5891</v>
      </c>
      <c r="F710" s="259">
        <v>21106</v>
      </c>
      <c r="G710" s="273" t="s">
        <v>1251</v>
      </c>
      <c r="H710" s="262" t="s">
        <v>113</v>
      </c>
      <c r="I710" s="262" t="s">
        <v>1967</v>
      </c>
      <c r="J710" s="261"/>
      <c r="K710" s="282" t="s">
        <v>1968</v>
      </c>
      <c r="L710" s="264">
        <v>44593</v>
      </c>
      <c r="M710" s="289">
        <v>44594</v>
      </c>
      <c r="N710" s="591" t="s">
        <v>122</v>
      </c>
      <c r="O710" s="261"/>
      <c r="P710" s="309"/>
      <c r="Q710" s="267"/>
      <c r="R710" s="308" t="s">
        <v>157</v>
      </c>
      <c r="S710" s="265"/>
      <c r="T710" s="265">
        <v>0</v>
      </c>
      <c r="U710" s="269" t="s">
        <v>1256</v>
      </c>
      <c r="V710" s="270">
        <v>1</v>
      </c>
      <c r="W710" s="271" t="s">
        <v>118</v>
      </c>
      <c r="X710" s="272"/>
      <c r="Y710" s="272"/>
      <c r="Z710" s="274" t="s">
        <v>1265</v>
      </c>
      <c r="AA710" s="258" t="b">
        <f t="shared" si="54"/>
        <v>0</v>
      </c>
      <c r="AB710" s="258" t="s">
        <v>5892</v>
      </c>
      <c r="AC710" s="297" t="s">
        <v>1302</v>
      </c>
      <c r="AD710" s="510"/>
      <c r="AE710" s="281"/>
      <c r="AF710" s="267" t="str">
        <f t="shared" ca="1" si="56"/>
        <v>68años10meses</v>
      </c>
      <c r="AG710" s="276">
        <v>988446989</v>
      </c>
      <c r="AH710" s="258"/>
      <c r="AJ710" s="258"/>
    </row>
    <row r="711" spans="2:36" ht="17.100000000000001" customHeight="1">
      <c r="B711" s="273" t="str">
        <f t="shared" si="55"/>
        <v>O02652668</v>
      </c>
      <c r="C711" s="263">
        <v>1</v>
      </c>
      <c r="D711" s="486" t="s">
        <v>6021</v>
      </c>
      <c r="E711" s="258" t="s">
        <v>6022</v>
      </c>
      <c r="F711" s="259">
        <v>18969</v>
      </c>
      <c r="G711" s="258" t="s">
        <v>1251</v>
      </c>
      <c r="H711" s="263" t="s">
        <v>113</v>
      </c>
      <c r="I711" s="263" t="s">
        <v>1967</v>
      </c>
      <c r="J711" s="261"/>
      <c r="K711" s="282" t="s">
        <v>1968</v>
      </c>
      <c r="L711" s="264">
        <v>44608</v>
      </c>
      <c r="M711" s="290">
        <v>44618</v>
      </c>
      <c r="N711" s="263" t="s">
        <v>122</v>
      </c>
      <c r="O711" s="261"/>
      <c r="P711" s="309"/>
      <c r="Q711" s="267"/>
      <c r="R711" s="284" t="s">
        <v>157</v>
      </c>
      <c r="S711" s="265"/>
      <c r="T711" s="265">
        <v>0</v>
      </c>
      <c r="U711" s="269" t="s">
        <v>1256</v>
      </c>
      <c r="V711" s="270">
        <v>1</v>
      </c>
      <c r="W711" s="271" t="s">
        <v>118</v>
      </c>
      <c r="X711" s="272"/>
      <c r="Y711" s="273"/>
      <c r="Z711" s="274" t="s">
        <v>1265</v>
      </c>
      <c r="AA711" s="258" t="b">
        <f t="shared" si="54"/>
        <v>0</v>
      </c>
      <c r="AB711" s="258" t="s">
        <v>6023</v>
      </c>
      <c r="AC711" s="297"/>
      <c r="AD711" s="510"/>
      <c r="AE711" s="281"/>
      <c r="AF711" s="267" t="str">
        <f t="shared" ca="1" si="56"/>
        <v>74años8meses</v>
      </c>
      <c r="AG711" s="276">
        <v>998083347</v>
      </c>
      <c r="AH711" s="258"/>
    </row>
    <row r="712" spans="2:36" ht="17.100000000000001" customHeight="1">
      <c r="B712" s="258" t="str">
        <f t="shared" si="55"/>
        <v>O02656005</v>
      </c>
      <c r="C712" s="257" t="s">
        <v>117</v>
      </c>
      <c r="D712" s="486" t="s">
        <v>3328</v>
      </c>
      <c r="E712" s="258" t="s">
        <v>3329</v>
      </c>
      <c r="F712" s="259">
        <v>20676</v>
      </c>
      <c r="G712" s="260" t="s">
        <v>1251</v>
      </c>
      <c r="H712" s="261" t="s">
        <v>113</v>
      </c>
      <c r="I712" s="262"/>
      <c r="J712" s="261"/>
      <c r="K712" s="263" t="s">
        <v>2021</v>
      </c>
      <c r="L712" s="264">
        <v>44035</v>
      </c>
      <c r="M712" s="264">
        <v>44196</v>
      </c>
      <c r="N712" s="591" t="s">
        <v>122</v>
      </c>
      <c r="O712" s="263"/>
      <c r="P712" s="266"/>
      <c r="Q712" s="267"/>
      <c r="R712" s="268" t="s">
        <v>157</v>
      </c>
      <c r="S712" s="265"/>
      <c r="T712" s="265">
        <v>0</v>
      </c>
      <c r="U712" s="269" t="s">
        <v>1256</v>
      </c>
      <c r="V712" s="270">
        <v>0</v>
      </c>
      <c r="W712" s="271" t="s">
        <v>1264</v>
      </c>
      <c r="X712" s="272"/>
      <c r="Y712" s="273"/>
      <c r="Z712" s="274" t="s">
        <v>1265</v>
      </c>
      <c r="AA712" s="258" t="b">
        <f t="shared" si="54"/>
        <v>0</v>
      </c>
      <c r="AB712" s="273" t="s">
        <v>3330</v>
      </c>
      <c r="AC712" s="297" t="s">
        <v>2033</v>
      </c>
      <c r="AD712" s="504" t="s">
        <v>2101</v>
      </c>
      <c r="AE712" s="275" t="s">
        <v>3331</v>
      </c>
      <c r="AF712" s="267" t="str">
        <f t="shared" ca="1" si="56"/>
        <v>70años0meses</v>
      </c>
      <c r="AG712" s="276">
        <v>963621819</v>
      </c>
      <c r="AH712" s="273" t="s">
        <v>1412</v>
      </c>
    </row>
    <row r="713" spans="2:36" ht="17.100000000000001" customHeight="1">
      <c r="B713" s="258" t="str">
        <f t="shared" si="55"/>
        <v>O02659847</v>
      </c>
      <c r="C713" s="257" t="s">
        <v>117</v>
      </c>
      <c r="D713" s="486" t="s">
        <v>392</v>
      </c>
      <c r="E713" s="277" t="s">
        <v>393</v>
      </c>
      <c r="F713" s="259">
        <v>20804</v>
      </c>
      <c r="G713" s="260" t="s">
        <v>1251</v>
      </c>
      <c r="H713" s="261" t="s">
        <v>113</v>
      </c>
      <c r="I713" s="261" t="s">
        <v>8360</v>
      </c>
      <c r="J713" s="261" t="s">
        <v>1276</v>
      </c>
      <c r="K713" s="282" t="s">
        <v>1877</v>
      </c>
      <c r="L713" s="259">
        <v>45782</v>
      </c>
      <c r="M713" s="289">
        <v>45864</v>
      </c>
      <c r="N713" s="263" t="s">
        <v>122</v>
      </c>
      <c r="O713" s="261"/>
      <c r="P713" s="266"/>
      <c r="Q713" s="267"/>
      <c r="R713" s="284" t="s">
        <v>157</v>
      </c>
      <c r="S713" s="265"/>
      <c r="T713" s="265">
        <v>0</v>
      </c>
      <c r="U713" s="269" t="s">
        <v>117</v>
      </c>
      <c r="V713" s="270">
        <v>0</v>
      </c>
      <c r="W713" s="271" t="s">
        <v>118</v>
      </c>
      <c r="X713" s="272"/>
      <c r="Y713" s="258"/>
      <c r="Z713" s="274" t="s">
        <v>12889</v>
      </c>
      <c r="AA713" s="258" t="b">
        <f t="shared" si="54"/>
        <v>0</v>
      </c>
      <c r="AB713" s="273" t="s">
        <v>12890</v>
      </c>
      <c r="AC713" s="300"/>
      <c r="AD713" s="504" t="s">
        <v>2101</v>
      </c>
      <c r="AE713" s="281" t="s">
        <v>12891</v>
      </c>
      <c r="AF713" s="267" t="str">
        <f t="shared" ca="1" si="56"/>
        <v>69años8meses</v>
      </c>
      <c r="AG713" s="276" t="s">
        <v>12892</v>
      </c>
      <c r="AH713" s="258" t="s">
        <v>12893</v>
      </c>
      <c r="AJ713" s="258"/>
    </row>
    <row r="714" spans="2:36" ht="17.100000000000001" customHeight="1">
      <c r="B714" s="258" t="str">
        <f t="shared" si="55"/>
        <v>O02665038</v>
      </c>
      <c r="C714" s="257" t="s">
        <v>117</v>
      </c>
      <c r="D714" s="486" t="s">
        <v>6155</v>
      </c>
      <c r="E714" s="258" t="s">
        <v>6156</v>
      </c>
      <c r="F714" s="259">
        <v>19969</v>
      </c>
      <c r="G714" s="283" t="s">
        <v>1251</v>
      </c>
      <c r="H714" s="261" t="s">
        <v>113</v>
      </c>
      <c r="I714" s="263" t="s">
        <v>1967</v>
      </c>
      <c r="J714" s="261"/>
      <c r="K714" s="282" t="s">
        <v>1968</v>
      </c>
      <c r="L714" s="264">
        <v>44629</v>
      </c>
      <c r="M714" s="264">
        <v>44636</v>
      </c>
      <c r="N714" s="263" t="s">
        <v>122</v>
      </c>
      <c r="O714" s="261"/>
      <c r="P714" s="266"/>
      <c r="Q714" s="273"/>
      <c r="R714" s="284" t="s">
        <v>157</v>
      </c>
      <c r="S714" s="265"/>
      <c r="T714" s="265">
        <v>0</v>
      </c>
      <c r="U714" s="269" t="s">
        <v>1256</v>
      </c>
      <c r="V714" s="270">
        <v>1</v>
      </c>
      <c r="W714" s="271" t="s">
        <v>118</v>
      </c>
      <c r="X714" s="272"/>
      <c r="Y714" s="273"/>
      <c r="Z714" s="274" t="s">
        <v>1265</v>
      </c>
      <c r="AA714" s="258" t="b">
        <f t="shared" si="54"/>
        <v>0</v>
      </c>
      <c r="AB714" s="273" t="s">
        <v>6157</v>
      </c>
      <c r="AC714" s="297"/>
      <c r="AD714" s="510"/>
      <c r="AE714" s="275"/>
      <c r="AF714" s="267" t="str">
        <f t="shared" ca="1" si="56"/>
        <v>71años11meses</v>
      </c>
      <c r="AG714" s="276">
        <v>998083347</v>
      </c>
      <c r="AH714" s="258" t="s">
        <v>5986</v>
      </c>
    </row>
    <row r="715" spans="2:36" ht="17.100000000000001" customHeight="1">
      <c r="B715" s="273" t="str">
        <f t="shared" si="55"/>
        <v>O02669085</v>
      </c>
      <c r="C715" s="257" t="s">
        <v>117</v>
      </c>
      <c r="D715" s="486" t="s">
        <v>2665</v>
      </c>
      <c r="E715" s="258" t="s">
        <v>2666</v>
      </c>
      <c r="F715" s="259">
        <v>22418</v>
      </c>
      <c r="G715" s="260" t="s">
        <v>1251</v>
      </c>
      <c r="H715" s="261" t="s">
        <v>113</v>
      </c>
      <c r="I715" s="262"/>
      <c r="J715" s="261"/>
      <c r="K715" s="263" t="s">
        <v>1287</v>
      </c>
      <c r="L715" s="264">
        <v>43797</v>
      </c>
      <c r="M715" s="290">
        <v>43873</v>
      </c>
      <c r="N715" s="263" t="s">
        <v>128</v>
      </c>
      <c r="O715" s="261" t="s">
        <v>2667</v>
      </c>
      <c r="P715" s="266" t="s">
        <v>138</v>
      </c>
      <c r="Q715" s="267"/>
      <c r="R715" s="284" t="s">
        <v>157</v>
      </c>
      <c r="S715" s="265"/>
      <c r="T715" s="265">
        <v>0</v>
      </c>
      <c r="U715" s="269" t="s">
        <v>1256</v>
      </c>
      <c r="V715" s="270">
        <v>0</v>
      </c>
      <c r="W715" s="271" t="s">
        <v>1264</v>
      </c>
      <c r="X715" s="272"/>
      <c r="Y715" s="273"/>
      <c r="Z715" s="274" t="s">
        <v>1265</v>
      </c>
      <c r="AA715" s="258" t="b">
        <f t="shared" si="54"/>
        <v>0</v>
      </c>
      <c r="AB715" s="273" t="s">
        <v>2668</v>
      </c>
      <c r="AC715" s="297" t="s">
        <v>1997</v>
      </c>
      <c r="AD715" s="510"/>
      <c r="AE715" s="275"/>
      <c r="AF715" s="267" t="str">
        <f t="shared" ca="1" si="56"/>
        <v>65años3meses</v>
      </c>
      <c r="AG715" s="276"/>
      <c r="AH715" s="273"/>
    </row>
    <row r="716" spans="2:36" ht="17.100000000000001" customHeight="1">
      <c r="B716" s="258" t="str">
        <f t="shared" si="55"/>
        <v>O02674484</v>
      </c>
      <c r="C716" s="257" t="s">
        <v>117</v>
      </c>
      <c r="D716" s="486" t="s">
        <v>8482</v>
      </c>
      <c r="E716" s="258" t="s">
        <v>8483</v>
      </c>
      <c r="F716" s="259">
        <v>24122</v>
      </c>
      <c r="G716" s="260" t="s">
        <v>1251</v>
      </c>
      <c r="H716" s="261" t="s">
        <v>113</v>
      </c>
      <c r="I716" s="261" t="s">
        <v>1339</v>
      </c>
      <c r="J716" s="261"/>
      <c r="K716" s="282" t="s">
        <v>6305</v>
      </c>
      <c r="L716" s="264">
        <v>45204</v>
      </c>
      <c r="M716" s="290">
        <v>45267</v>
      </c>
      <c r="N716" s="263" t="s">
        <v>114</v>
      </c>
      <c r="O716" s="261" t="s">
        <v>8484</v>
      </c>
      <c r="P716" s="266" t="s">
        <v>138</v>
      </c>
      <c r="Q716" s="273"/>
      <c r="R716" s="284" t="s">
        <v>157</v>
      </c>
      <c r="S716" s="265"/>
      <c r="T716" s="265">
        <v>0</v>
      </c>
      <c r="U716" s="269" t="s">
        <v>1256</v>
      </c>
      <c r="V716" s="270">
        <v>1</v>
      </c>
      <c r="W716" s="271" t="s">
        <v>118</v>
      </c>
      <c r="X716" s="273"/>
      <c r="Y716" s="273"/>
      <c r="Z716" s="274" t="s">
        <v>1257</v>
      </c>
      <c r="AA716" s="258" t="b">
        <f t="shared" si="54"/>
        <v>0</v>
      </c>
      <c r="AB716" s="273" t="s">
        <v>8485</v>
      </c>
      <c r="AC716" s="297"/>
      <c r="AD716" s="504" t="s">
        <v>1259</v>
      </c>
      <c r="AE716" s="275" t="s">
        <v>8486</v>
      </c>
      <c r="AF716" s="267" t="str">
        <f t="shared" ca="1" si="56"/>
        <v>60años7meses</v>
      </c>
      <c r="AG716" s="276" t="s">
        <v>8487</v>
      </c>
      <c r="AH716" s="273" t="s">
        <v>8488</v>
      </c>
    </row>
    <row r="717" spans="2:36" ht="17.100000000000001" customHeight="1">
      <c r="B717" s="273" t="str">
        <f t="shared" si="55"/>
        <v>O02685945</v>
      </c>
      <c r="C717" s="257" t="s">
        <v>117</v>
      </c>
      <c r="D717" s="486" t="s">
        <v>15718</v>
      </c>
      <c r="E717" s="258" t="s">
        <v>15719</v>
      </c>
      <c r="F717" s="259">
        <v>22772</v>
      </c>
      <c r="G717" s="283" t="s">
        <v>1996</v>
      </c>
      <c r="H717" s="261" t="s">
        <v>113</v>
      </c>
      <c r="I717" s="261" t="s">
        <v>15642</v>
      </c>
      <c r="J717" s="261" t="s">
        <v>1276</v>
      </c>
      <c r="K717" s="282" t="s">
        <v>8566</v>
      </c>
      <c r="L717" s="264">
        <v>45974</v>
      </c>
      <c r="M717" s="264">
        <v>46004</v>
      </c>
      <c r="N717" s="551" t="s">
        <v>122</v>
      </c>
      <c r="O717" s="282"/>
      <c r="P717" s="266"/>
      <c r="Q717" s="258"/>
      <c r="R717" s="536" t="s">
        <v>157</v>
      </c>
      <c r="S717" s="265"/>
      <c r="T717" s="271">
        <v>0</v>
      </c>
      <c r="U717" s="269" t="s">
        <v>1256</v>
      </c>
      <c r="V717" s="270">
        <v>1</v>
      </c>
      <c r="W717" s="524" t="s">
        <v>118</v>
      </c>
      <c r="X717" s="272"/>
      <c r="Y717" s="272"/>
      <c r="Z717" s="525" t="s">
        <v>1257</v>
      </c>
      <c r="AA717" s="258" t="b">
        <f t="shared" si="54"/>
        <v>0</v>
      </c>
      <c r="AB717" s="273" t="s">
        <v>15720</v>
      </c>
      <c r="AC717" s="297"/>
      <c r="AD717" s="504" t="s">
        <v>1259</v>
      </c>
      <c r="AE717" s="275" t="s">
        <v>15721</v>
      </c>
      <c r="AF717" s="267" t="str">
        <f t="shared" ca="1" si="56"/>
        <v>64años3meses</v>
      </c>
      <c r="AG717" s="276" t="s">
        <v>15722</v>
      </c>
      <c r="AH717" s="273" t="s">
        <v>15723</v>
      </c>
      <c r="AJ717" s="258"/>
    </row>
    <row r="718" spans="2:36" ht="17.100000000000001" customHeight="1">
      <c r="B718" s="258" t="str">
        <f t="shared" si="55"/>
        <v>O02687239</v>
      </c>
      <c r="C718" s="257" t="s">
        <v>117</v>
      </c>
      <c r="D718" s="486" t="s">
        <v>6410</v>
      </c>
      <c r="E718" s="258" t="s">
        <v>6411</v>
      </c>
      <c r="F718" s="259">
        <v>17992</v>
      </c>
      <c r="G718" s="283" t="s">
        <v>1251</v>
      </c>
      <c r="H718" s="261" t="s">
        <v>113</v>
      </c>
      <c r="I718" s="263" t="s">
        <v>1967</v>
      </c>
      <c r="J718" s="261"/>
      <c r="K718" s="282" t="s">
        <v>6305</v>
      </c>
      <c r="L718" s="264">
        <v>44733</v>
      </c>
      <c r="M718" s="290">
        <v>44742</v>
      </c>
      <c r="N718" s="263" t="s">
        <v>122</v>
      </c>
      <c r="O718" s="261"/>
      <c r="P718" s="266"/>
      <c r="Q718" s="273"/>
      <c r="R718" s="284" t="s">
        <v>157</v>
      </c>
      <c r="S718" s="265"/>
      <c r="T718" s="265">
        <v>0</v>
      </c>
      <c r="U718" s="269" t="s">
        <v>1256</v>
      </c>
      <c r="V718" s="270">
        <v>1</v>
      </c>
      <c r="W718" s="271" t="s">
        <v>118</v>
      </c>
      <c r="X718" s="272"/>
      <c r="Y718" s="258"/>
      <c r="Z718" s="274" t="s">
        <v>1257</v>
      </c>
      <c r="AA718" s="258" t="b">
        <f t="shared" si="54"/>
        <v>0</v>
      </c>
      <c r="AB718" s="273" t="s">
        <v>6412</v>
      </c>
      <c r="AC718" s="297"/>
      <c r="AD718" s="510"/>
      <c r="AE718" s="275"/>
      <c r="AF718" s="267" t="str">
        <f t="shared" ca="1" si="56"/>
        <v>77años4meses</v>
      </c>
      <c r="AG718" s="276">
        <v>969154424</v>
      </c>
      <c r="AH718" s="273" t="s">
        <v>6413</v>
      </c>
    </row>
    <row r="719" spans="2:36" ht="17.100000000000001" customHeight="1">
      <c r="B719" s="273" t="str">
        <f t="shared" si="55"/>
        <v>O02688869</v>
      </c>
      <c r="C719" s="257" t="s">
        <v>117</v>
      </c>
      <c r="D719" s="486" t="s">
        <v>487</v>
      </c>
      <c r="E719" s="258" t="s">
        <v>488</v>
      </c>
      <c r="F719" s="259">
        <v>22700</v>
      </c>
      <c r="G719" s="258" t="s">
        <v>1251</v>
      </c>
      <c r="H719" s="261" t="s">
        <v>113</v>
      </c>
      <c r="I719" s="262"/>
      <c r="J719" s="261"/>
      <c r="K719" s="263" t="s">
        <v>2021</v>
      </c>
      <c r="L719" s="264">
        <v>43752</v>
      </c>
      <c r="M719" s="290">
        <v>43873</v>
      </c>
      <c r="N719" s="591" t="s">
        <v>174</v>
      </c>
      <c r="O719" s="282" t="s">
        <v>489</v>
      </c>
      <c r="P719" s="266" t="s">
        <v>138</v>
      </c>
      <c r="Q719" s="267"/>
      <c r="R719" s="284" t="s">
        <v>157</v>
      </c>
      <c r="S719" s="265"/>
      <c r="T719" s="265">
        <v>0</v>
      </c>
      <c r="U719" s="269" t="s">
        <v>1256</v>
      </c>
      <c r="V719" s="270">
        <v>0</v>
      </c>
      <c r="W719" s="271" t="s">
        <v>1264</v>
      </c>
      <c r="X719" s="272"/>
      <c r="Y719" s="273"/>
      <c r="Z719" s="274" t="s">
        <v>1265</v>
      </c>
      <c r="AA719" s="258" t="b">
        <f t="shared" si="54"/>
        <v>0</v>
      </c>
      <c r="AB719" s="258" t="s">
        <v>2228</v>
      </c>
      <c r="AC719" s="297" t="s">
        <v>1997</v>
      </c>
      <c r="AD719" s="504" t="s">
        <v>2101</v>
      </c>
      <c r="AE719" s="281" t="s">
        <v>2229</v>
      </c>
      <c r="AF719" s="267" t="str">
        <f t="shared" ca="1" si="56"/>
        <v>64años5meses</v>
      </c>
      <c r="AG719" s="294">
        <v>963621819</v>
      </c>
      <c r="AH719" s="258" t="s">
        <v>1412</v>
      </c>
    </row>
    <row r="720" spans="2:36" ht="17.100000000000001" customHeight="1">
      <c r="B720" s="258" t="str">
        <f t="shared" si="55"/>
        <v>O02692946</v>
      </c>
      <c r="C720" s="282">
        <v>1</v>
      </c>
      <c r="D720" s="486" t="s">
        <v>14188</v>
      </c>
      <c r="E720" s="277" t="s">
        <v>14189</v>
      </c>
      <c r="F720" s="259">
        <v>24279</v>
      </c>
      <c r="G720" s="260" t="s">
        <v>1297</v>
      </c>
      <c r="H720" s="261" t="s">
        <v>113</v>
      </c>
      <c r="I720" s="263" t="s">
        <v>8348</v>
      </c>
      <c r="J720" s="261" t="s">
        <v>17352</v>
      </c>
      <c r="K720" s="282" t="s">
        <v>8566</v>
      </c>
      <c r="L720" s="316">
        <v>46106</v>
      </c>
      <c r="M720" s="298">
        <v>46123</v>
      </c>
      <c r="N720" s="591" t="s">
        <v>122</v>
      </c>
      <c r="O720" s="261"/>
      <c r="P720" s="266"/>
      <c r="Q720" s="267"/>
      <c r="R720" s="284" t="s">
        <v>157</v>
      </c>
      <c r="S720" s="265"/>
      <c r="T720" s="265">
        <v>0</v>
      </c>
      <c r="U720" s="269" t="s">
        <v>1256</v>
      </c>
      <c r="V720" s="270">
        <v>1</v>
      </c>
      <c r="W720" s="271" t="s">
        <v>118</v>
      </c>
      <c r="X720" s="272"/>
      <c r="Y720" s="273"/>
      <c r="Z720" s="274" t="s">
        <v>1257</v>
      </c>
      <c r="AA720" s="258" t="b">
        <f t="shared" si="54"/>
        <v>0</v>
      </c>
      <c r="AB720" s="258" t="s">
        <v>8136</v>
      </c>
      <c r="AC720" s="297"/>
      <c r="AD720" s="504" t="s">
        <v>1259</v>
      </c>
      <c r="AE720" s="281" t="s">
        <v>14190</v>
      </c>
      <c r="AF720" s="267" t="str">
        <f t="shared" ca="1" si="56"/>
        <v>60años2meses</v>
      </c>
      <c r="AG720" s="276">
        <v>968064519</v>
      </c>
      <c r="AH720" s="258" t="s">
        <v>14191</v>
      </c>
    </row>
    <row r="721" spans="2:36" ht="17.100000000000001" customHeight="1">
      <c r="B721" s="258" t="str">
        <f t="shared" si="55"/>
        <v>O02694308</v>
      </c>
      <c r="C721" s="257" t="s">
        <v>117</v>
      </c>
      <c r="D721" s="486" t="s">
        <v>2552</v>
      </c>
      <c r="E721" s="258" t="s">
        <v>2553</v>
      </c>
      <c r="F721" s="259">
        <v>22437</v>
      </c>
      <c r="G721" s="260" t="s">
        <v>1251</v>
      </c>
      <c r="H721" s="261" t="s">
        <v>113</v>
      </c>
      <c r="I721" s="262"/>
      <c r="J721" s="261"/>
      <c r="K721" s="263" t="s">
        <v>1287</v>
      </c>
      <c r="L721" s="264">
        <v>43788</v>
      </c>
      <c r="M721" s="290">
        <v>43866</v>
      </c>
      <c r="N721" s="263" t="s">
        <v>122</v>
      </c>
      <c r="O721" s="261"/>
      <c r="P721" s="266" t="s">
        <v>119</v>
      </c>
      <c r="Q721" s="267"/>
      <c r="R721" s="284" t="s">
        <v>157</v>
      </c>
      <c r="S721" s="265"/>
      <c r="T721" s="265">
        <v>0</v>
      </c>
      <c r="U721" s="269" t="s">
        <v>1256</v>
      </c>
      <c r="V721" s="270">
        <v>0</v>
      </c>
      <c r="W721" s="271" t="s">
        <v>1264</v>
      </c>
      <c r="X721" s="272"/>
      <c r="Y721" s="273"/>
      <c r="Z721" s="274" t="s">
        <v>1265</v>
      </c>
      <c r="AA721" s="258" t="b">
        <f t="shared" si="54"/>
        <v>0</v>
      </c>
      <c r="AB721" s="273" t="s">
        <v>2554</v>
      </c>
      <c r="AC721" s="297" t="s">
        <v>2238</v>
      </c>
      <c r="AD721" s="510"/>
      <c r="AE721" s="275"/>
      <c r="AF721" s="267" t="str">
        <f t="shared" ca="1" si="56"/>
        <v>65años2meses</v>
      </c>
      <c r="AG721" s="276"/>
      <c r="AH721" s="273"/>
      <c r="AJ721" s="554" t="str">
        <f ca="1">IF($D721&lt;&gt;"",DATEDIF(L721,TODAY(),"y")&amp;"años"&amp;DATEDIF(L721,TODAY(),"ym")&amp;"meses"&amp;DATEDIF(L721,TODAY(),"md")&amp;"dias","")</f>
        <v>6años9meses2dias</v>
      </c>
    </row>
    <row r="722" spans="2:36" ht="17.100000000000001" customHeight="1">
      <c r="B722" s="258" t="str">
        <f t="shared" si="55"/>
        <v>O02695696</v>
      </c>
      <c r="C722" s="257" t="s">
        <v>117</v>
      </c>
      <c r="D722" s="486" t="s">
        <v>7043</v>
      </c>
      <c r="E722" s="258" t="s">
        <v>7044</v>
      </c>
      <c r="F722" s="259">
        <v>23677</v>
      </c>
      <c r="G722" s="260" t="s">
        <v>1251</v>
      </c>
      <c r="H722" s="260" t="s">
        <v>113</v>
      </c>
      <c r="I722" s="263"/>
      <c r="J722" s="261"/>
      <c r="K722" s="263" t="s">
        <v>2021</v>
      </c>
      <c r="L722" s="264">
        <v>44903</v>
      </c>
      <c r="M722" s="290">
        <v>44951</v>
      </c>
      <c r="N722" s="591" t="s">
        <v>114</v>
      </c>
      <c r="O722" s="282" t="s">
        <v>7045</v>
      </c>
      <c r="P722" s="266" t="s">
        <v>138</v>
      </c>
      <c r="Q722" s="273"/>
      <c r="R722" s="284" t="s">
        <v>157</v>
      </c>
      <c r="S722" s="265"/>
      <c r="T722" s="265">
        <v>0</v>
      </c>
      <c r="U722" s="269" t="s">
        <v>1256</v>
      </c>
      <c r="V722" s="270">
        <v>0</v>
      </c>
      <c r="W722" s="271" t="s">
        <v>118</v>
      </c>
      <c r="X722" s="272"/>
      <c r="Y722" s="273"/>
      <c r="Z722" s="274" t="s">
        <v>1265</v>
      </c>
      <c r="AA722" s="258" t="b">
        <f t="shared" si="54"/>
        <v>0</v>
      </c>
      <c r="AB722" s="258" t="s">
        <v>7046</v>
      </c>
      <c r="AC722" s="297"/>
      <c r="AD722" s="504" t="s">
        <v>2101</v>
      </c>
      <c r="AE722" s="275" t="s">
        <v>7047</v>
      </c>
      <c r="AF722" s="267" t="str">
        <f t="shared" ca="1" si="56"/>
        <v>61años9meses</v>
      </c>
      <c r="AG722" s="276">
        <v>976551269</v>
      </c>
      <c r="AH722" s="273" t="s">
        <v>7048</v>
      </c>
    </row>
    <row r="723" spans="2:36" ht="17.100000000000001" customHeight="1">
      <c r="B723" s="273" t="str">
        <f t="shared" si="55"/>
        <v>O02697624</v>
      </c>
      <c r="C723" s="285">
        <v>1</v>
      </c>
      <c r="D723" s="486" t="s">
        <v>2235</v>
      </c>
      <c r="E723" s="258" t="s">
        <v>2236</v>
      </c>
      <c r="F723" s="259">
        <v>21686</v>
      </c>
      <c r="G723" s="283" t="s">
        <v>1251</v>
      </c>
      <c r="H723" s="261" t="s">
        <v>113</v>
      </c>
      <c r="I723" s="262" t="s">
        <v>1339</v>
      </c>
      <c r="J723" s="261"/>
      <c r="K723" s="263" t="s">
        <v>2021</v>
      </c>
      <c r="L723" s="264">
        <v>43752</v>
      </c>
      <c r="M723" s="264">
        <v>43873</v>
      </c>
      <c r="N723" s="591" t="s">
        <v>122</v>
      </c>
      <c r="O723" s="282"/>
      <c r="P723" s="266"/>
      <c r="Q723" s="267"/>
      <c r="R723" s="268" t="s">
        <v>157</v>
      </c>
      <c r="S723" s="265"/>
      <c r="T723" s="265">
        <v>0</v>
      </c>
      <c r="U723" s="269" t="s">
        <v>1256</v>
      </c>
      <c r="V723" s="270">
        <v>0</v>
      </c>
      <c r="W723" s="271" t="s">
        <v>1264</v>
      </c>
      <c r="X723" s="272"/>
      <c r="Y723" s="258"/>
      <c r="Z723" s="274" t="s">
        <v>1265</v>
      </c>
      <c r="AA723" s="258" t="b">
        <f t="shared" si="54"/>
        <v>0</v>
      </c>
      <c r="AB723" s="258" t="s">
        <v>2237</v>
      </c>
      <c r="AC723" s="297" t="s">
        <v>2238</v>
      </c>
      <c r="AD723" s="504" t="s">
        <v>2101</v>
      </c>
      <c r="AE723" s="275" t="s">
        <v>2239</v>
      </c>
      <c r="AF723" s="267" t="str">
        <f t="shared" ca="1" si="56"/>
        <v>67años3meses</v>
      </c>
      <c r="AG723" s="276">
        <v>963621819</v>
      </c>
      <c r="AH723" s="273" t="s">
        <v>1412</v>
      </c>
    </row>
    <row r="724" spans="2:36" ht="17.100000000000001" customHeight="1">
      <c r="B724" s="258" t="str">
        <f t="shared" si="55"/>
        <v>O02737760</v>
      </c>
      <c r="C724" s="257" t="s">
        <v>117</v>
      </c>
      <c r="D724" s="486" t="s">
        <v>6503</v>
      </c>
      <c r="E724" s="277" t="s">
        <v>6504</v>
      </c>
      <c r="F724" s="259">
        <v>26768</v>
      </c>
      <c r="G724" s="260" t="s">
        <v>1251</v>
      </c>
      <c r="H724" s="261" t="s">
        <v>113</v>
      </c>
      <c r="I724" s="263" t="s">
        <v>1339</v>
      </c>
      <c r="J724" s="261"/>
      <c r="K724" s="263" t="s">
        <v>2021</v>
      </c>
      <c r="L724" s="264">
        <v>44800</v>
      </c>
      <c r="M724" s="290">
        <v>44814</v>
      </c>
      <c r="N724" s="591" t="s">
        <v>128</v>
      </c>
      <c r="O724" s="261" t="s">
        <v>6505</v>
      </c>
      <c r="P724" s="266" t="s">
        <v>138</v>
      </c>
      <c r="Q724" s="267"/>
      <c r="R724" s="284" t="s">
        <v>157</v>
      </c>
      <c r="S724" s="265"/>
      <c r="T724" s="265">
        <v>0</v>
      </c>
      <c r="U724" s="269" t="s">
        <v>1256</v>
      </c>
      <c r="V724" s="270">
        <v>0</v>
      </c>
      <c r="W724" s="271" t="s">
        <v>1264</v>
      </c>
      <c r="X724" s="272"/>
      <c r="Y724" s="273"/>
      <c r="Z724" s="274" t="s">
        <v>1265</v>
      </c>
      <c r="AA724" s="258" t="b">
        <f t="shared" si="54"/>
        <v>0</v>
      </c>
      <c r="AB724" s="258" t="s">
        <v>6506</v>
      </c>
      <c r="AC724" s="297"/>
      <c r="AD724" s="504" t="s">
        <v>1271</v>
      </c>
      <c r="AE724" s="320" t="s">
        <v>6507</v>
      </c>
      <c r="AF724" s="267" t="str">
        <f t="shared" ca="1" si="56"/>
        <v>53años4meses</v>
      </c>
      <c r="AG724" s="294">
        <v>936511438</v>
      </c>
      <c r="AH724" s="258" t="s">
        <v>6508</v>
      </c>
      <c r="AJ724" s="258"/>
    </row>
    <row r="725" spans="2:36" ht="17.100000000000001" customHeight="1">
      <c r="B725" s="273" t="str">
        <f t="shared" si="55"/>
        <v>P02758698</v>
      </c>
      <c r="C725" s="257" t="s">
        <v>117</v>
      </c>
      <c r="D725" s="486" t="s">
        <v>7529</v>
      </c>
      <c r="E725" s="258" t="s">
        <v>7530</v>
      </c>
      <c r="F725" s="259">
        <v>22360</v>
      </c>
      <c r="G725" s="283" t="s">
        <v>1251</v>
      </c>
      <c r="H725" s="261" t="s">
        <v>137</v>
      </c>
      <c r="I725" s="263" t="s">
        <v>1252</v>
      </c>
      <c r="J725" s="261"/>
      <c r="K725" s="282" t="s">
        <v>2021</v>
      </c>
      <c r="L725" s="264">
        <v>45035</v>
      </c>
      <c r="M725" s="264">
        <v>45090</v>
      </c>
      <c r="N725" s="263" t="s">
        <v>114</v>
      </c>
      <c r="O725" s="261" t="s">
        <v>7531</v>
      </c>
      <c r="P725" s="266" t="s">
        <v>138</v>
      </c>
      <c r="Q725" s="273"/>
      <c r="R725" s="284" t="s">
        <v>157</v>
      </c>
      <c r="S725" s="265"/>
      <c r="T725" s="265">
        <v>0</v>
      </c>
      <c r="U725" s="269" t="s">
        <v>1256</v>
      </c>
      <c r="V725" s="270">
        <v>0</v>
      </c>
      <c r="W725" s="271" t="s">
        <v>118</v>
      </c>
      <c r="X725" s="272"/>
      <c r="Y725" s="273"/>
      <c r="Z725" s="274" t="s">
        <v>1257</v>
      </c>
      <c r="AA725" s="258" t="b">
        <f t="shared" si="54"/>
        <v>0</v>
      </c>
      <c r="AB725" s="273" t="s">
        <v>7532</v>
      </c>
      <c r="AC725" s="297"/>
      <c r="AD725" s="504" t="s">
        <v>1259</v>
      </c>
      <c r="AE725" s="281" t="s">
        <v>7533</v>
      </c>
      <c r="AF725" s="267" t="str">
        <f t="shared" ca="1" si="56"/>
        <v>65años5meses</v>
      </c>
      <c r="AG725" s="276">
        <v>923441454</v>
      </c>
      <c r="AH725" s="633" t="s">
        <v>7534</v>
      </c>
    </row>
    <row r="726" spans="2:36" ht="17.100000000000001" customHeight="1">
      <c r="B726" s="258" t="str">
        <f t="shared" si="55"/>
        <v>O02766247</v>
      </c>
      <c r="C726" s="257" t="s">
        <v>117</v>
      </c>
      <c r="D726" s="486" t="s">
        <v>6161</v>
      </c>
      <c r="E726" s="258" t="s">
        <v>6162</v>
      </c>
      <c r="F726" s="259">
        <v>25058</v>
      </c>
      <c r="G726" s="260" t="s">
        <v>1251</v>
      </c>
      <c r="H726" s="261" t="s">
        <v>113</v>
      </c>
      <c r="I726" s="263"/>
      <c r="J726" s="261"/>
      <c r="K726" s="263" t="s">
        <v>2021</v>
      </c>
      <c r="L726" s="264">
        <v>44629</v>
      </c>
      <c r="M726" s="290">
        <v>44629</v>
      </c>
      <c r="N726" s="263" t="s">
        <v>174</v>
      </c>
      <c r="O726" s="263" t="s">
        <v>6163</v>
      </c>
      <c r="P726" s="266" t="s">
        <v>115</v>
      </c>
      <c r="Q726" s="267"/>
      <c r="R726" s="284" t="s">
        <v>157</v>
      </c>
      <c r="S726" s="265"/>
      <c r="T726" s="265">
        <v>0</v>
      </c>
      <c r="U726" s="269" t="s">
        <v>1256</v>
      </c>
      <c r="V726" s="270">
        <v>0</v>
      </c>
      <c r="W726" s="271" t="s">
        <v>118</v>
      </c>
      <c r="X726" s="272"/>
      <c r="Y726" s="258"/>
      <c r="Z726" s="274" t="s">
        <v>1265</v>
      </c>
      <c r="AA726" s="258" t="b">
        <f t="shared" si="54"/>
        <v>0</v>
      </c>
      <c r="AB726" s="258" t="s">
        <v>6164</v>
      </c>
      <c r="AC726" s="297" t="s">
        <v>2238</v>
      </c>
      <c r="AD726" s="504" t="s">
        <v>2101</v>
      </c>
      <c r="AE726" s="275" t="s">
        <v>6165</v>
      </c>
      <c r="AF726" s="267" t="str">
        <f t="shared" ca="1" si="56"/>
        <v>58años0meses</v>
      </c>
      <c r="AG726" s="276">
        <v>963621819</v>
      </c>
      <c r="AH726" s="273" t="s">
        <v>1412</v>
      </c>
    </row>
    <row r="727" spans="2:36" ht="17.100000000000001" customHeight="1">
      <c r="B727" s="258" t="str">
        <f t="shared" si="55"/>
        <v>R02769114</v>
      </c>
      <c r="C727" s="257" t="s">
        <v>117</v>
      </c>
      <c r="D727" s="486" t="s">
        <v>16419</v>
      </c>
      <c r="E727" s="258" t="s">
        <v>16420</v>
      </c>
      <c r="F727" s="259">
        <v>24723</v>
      </c>
      <c r="G727" s="283" t="s">
        <v>1996</v>
      </c>
      <c r="H727" s="261" t="s">
        <v>4426</v>
      </c>
      <c r="I727" s="261" t="s">
        <v>16421</v>
      </c>
      <c r="J727" s="261" t="s">
        <v>1276</v>
      </c>
      <c r="K727" s="282" t="s">
        <v>8566</v>
      </c>
      <c r="L727" s="264">
        <v>46028</v>
      </c>
      <c r="M727" s="264" t="s">
        <v>1269</v>
      </c>
      <c r="N727" s="261" t="s">
        <v>122</v>
      </c>
      <c r="O727" s="282"/>
      <c r="P727" s="266"/>
      <c r="Q727" s="258"/>
      <c r="R727" s="268" t="s">
        <v>157</v>
      </c>
      <c r="S727" s="265"/>
      <c r="T727" s="271">
        <v>0</v>
      </c>
      <c r="U727" s="269" t="s">
        <v>1256</v>
      </c>
      <c r="V727" s="270">
        <v>1</v>
      </c>
      <c r="W727" s="524" t="s">
        <v>118</v>
      </c>
      <c r="X727" s="272"/>
      <c r="Y727" s="272"/>
      <c r="Z727" s="525" t="s">
        <v>1257</v>
      </c>
      <c r="AA727" s="258" t="b">
        <f t="shared" si="54"/>
        <v>0</v>
      </c>
      <c r="AB727" s="273" t="s">
        <v>16422</v>
      </c>
      <c r="AC727" s="297"/>
      <c r="AD727" s="504" t="s">
        <v>1259</v>
      </c>
      <c r="AE727" s="275" t="s">
        <v>16423</v>
      </c>
      <c r="AF727" s="267" t="str">
        <f t="shared" ca="1" si="56"/>
        <v>58años11meses</v>
      </c>
      <c r="AG727" s="276">
        <v>975448068</v>
      </c>
      <c r="AH727" s="273" t="s">
        <v>16424</v>
      </c>
    </row>
    <row r="728" spans="2:36" ht="17.100000000000001" customHeight="1">
      <c r="B728" s="258" t="str">
        <f t="shared" si="55"/>
        <v>O02771524</v>
      </c>
      <c r="C728" s="282">
        <v>1</v>
      </c>
      <c r="D728" s="486" t="s">
        <v>6256</v>
      </c>
      <c r="E728" s="258" t="s">
        <v>6257</v>
      </c>
      <c r="F728" s="259">
        <v>23480</v>
      </c>
      <c r="G728" s="283" t="s">
        <v>1251</v>
      </c>
      <c r="H728" s="261" t="s">
        <v>113</v>
      </c>
      <c r="I728" s="263" t="s">
        <v>1339</v>
      </c>
      <c r="J728" s="261"/>
      <c r="K728" s="282" t="s">
        <v>2021</v>
      </c>
      <c r="L728" s="264">
        <v>44669</v>
      </c>
      <c r="M728" s="264">
        <v>44685</v>
      </c>
      <c r="N728" s="591" t="s">
        <v>122</v>
      </c>
      <c r="O728" s="261"/>
      <c r="P728" s="266"/>
      <c r="Q728" s="408" t="s">
        <v>6258</v>
      </c>
      <c r="R728" s="268" t="s">
        <v>157</v>
      </c>
      <c r="S728" s="265"/>
      <c r="T728" s="265">
        <v>0</v>
      </c>
      <c r="U728" s="269" t="s">
        <v>1256</v>
      </c>
      <c r="V728" s="270">
        <v>0</v>
      </c>
      <c r="W728" s="271" t="s">
        <v>118</v>
      </c>
      <c r="X728" s="272"/>
      <c r="Y728" s="258"/>
      <c r="Z728" s="274" t="s">
        <v>1265</v>
      </c>
      <c r="AA728" s="258" t="b">
        <f t="shared" si="54"/>
        <v>0</v>
      </c>
      <c r="AB728" s="273" t="s">
        <v>6259</v>
      </c>
      <c r="AC728" s="297"/>
      <c r="AD728" s="504" t="s">
        <v>1259</v>
      </c>
      <c r="AE728" s="275" t="s">
        <v>6260</v>
      </c>
      <c r="AF728" s="267" t="str">
        <f t="shared" ca="1" si="56"/>
        <v>62años4meses</v>
      </c>
      <c r="AG728" s="276">
        <v>935824864</v>
      </c>
      <c r="AH728" s="273" t="s">
        <v>6261</v>
      </c>
    </row>
    <row r="729" spans="2:36" ht="17.100000000000001" customHeight="1">
      <c r="B729" s="258" t="str">
        <f t="shared" si="55"/>
        <v>O02776354</v>
      </c>
      <c r="C729" s="257" t="s">
        <v>117</v>
      </c>
      <c r="D729" s="486" t="s">
        <v>8248</v>
      </c>
      <c r="E729" s="277" t="s">
        <v>8249</v>
      </c>
      <c r="F729" s="259">
        <v>22651</v>
      </c>
      <c r="G729" s="260" t="s">
        <v>1251</v>
      </c>
      <c r="H729" s="261" t="s">
        <v>113</v>
      </c>
      <c r="I729" s="263" t="s">
        <v>3682</v>
      </c>
      <c r="J729" s="261"/>
      <c r="K729" s="282" t="s">
        <v>6305</v>
      </c>
      <c r="L729" s="264">
        <v>45142</v>
      </c>
      <c r="M729" s="290">
        <v>45164</v>
      </c>
      <c r="N729" s="591" t="s">
        <v>174</v>
      </c>
      <c r="O729" s="261" t="s">
        <v>8250</v>
      </c>
      <c r="P729" s="266" t="s">
        <v>138</v>
      </c>
      <c r="Q729" s="267"/>
      <c r="R729" s="268" t="s">
        <v>157</v>
      </c>
      <c r="S729" s="265"/>
      <c r="T729" s="265">
        <v>0</v>
      </c>
      <c r="U729" s="269" t="s">
        <v>1256</v>
      </c>
      <c r="V729" s="270">
        <v>1</v>
      </c>
      <c r="W729" s="271" t="s">
        <v>118</v>
      </c>
      <c r="X729" s="272"/>
      <c r="Y729" s="258"/>
      <c r="Z729" s="274" t="s">
        <v>1265</v>
      </c>
      <c r="AA729" s="258" t="b">
        <f t="shared" si="54"/>
        <v>0</v>
      </c>
      <c r="AB729" s="258" t="s">
        <v>8251</v>
      </c>
      <c r="AC729" s="297"/>
      <c r="AD729" s="504" t="s">
        <v>1259</v>
      </c>
      <c r="AE729" s="281" t="s">
        <v>8252</v>
      </c>
      <c r="AF729" s="267" t="str">
        <f t="shared" ca="1" si="56"/>
        <v>64años7meses</v>
      </c>
      <c r="AG729" s="294">
        <v>976051780</v>
      </c>
      <c r="AH729" s="258" t="s">
        <v>8253</v>
      </c>
    </row>
    <row r="730" spans="2:36" ht="17.100000000000001" customHeight="1">
      <c r="B730" s="273" t="str">
        <f t="shared" si="55"/>
        <v>O02777376</v>
      </c>
      <c r="C730" s="257" t="s">
        <v>117</v>
      </c>
      <c r="D730" s="294" t="s">
        <v>17594</v>
      </c>
      <c r="E730" s="258" t="s">
        <v>17595</v>
      </c>
      <c r="F730" s="259">
        <v>24080</v>
      </c>
      <c r="G730" s="283" t="s">
        <v>1251</v>
      </c>
      <c r="H730" s="261" t="s">
        <v>113</v>
      </c>
      <c r="I730" s="261" t="s">
        <v>1339</v>
      </c>
      <c r="J730" s="261" t="s">
        <v>1276</v>
      </c>
      <c r="K730" s="282" t="s">
        <v>8700</v>
      </c>
      <c r="L730" s="264">
        <v>46070</v>
      </c>
      <c r="M730" s="264">
        <v>46085</v>
      </c>
      <c r="N730" s="551" t="s">
        <v>114</v>
      </c>
      <c r="O730" s="282" t="s">
        <v>17596</v>
      </c>
      <c r="P730" s="266" t="s">
        <v>138</v>
      </c>
      <c r="Q730" s="258"/>
      <c r="R730" s="268" t="s">
        <v>157</v>
      </c>
      <c r="S730" s="265"/>
      <c r="T730" s="271">
        <v>0</v>
      </c>
      <c r="U730" s="269" t="s">
        <v>1256</v>
      </c>
      <c r="V730" s="270">
        <v>1</v>
      </c>
      <c r="W730" s="271" t="s">
        <v>118</v>
      </c>
      <c r="X730" s="272"/>
      <c r="Y730" s="272"/>
      <c r="Z730" s="342" t="s">
        <v>1257</v>
      </c>
      <c r="AA730" s="258" t="b">
        <v>0</v>
      </c>
      <c r="AB730" s="273" t="s">
        <v>17894</v>
      </c>
      <c r="AC730" s="297"/>
      <c r="AD730" s="504" t="s">
        <v>1259</v>
      </c>
      <c r="AE730" s="275" t="s">
        <v>17602</v>
      </c>
      <c r="AF730" s="267" t="str">
        <f t="shared" ca="1" si="56"/>
        <v>60años8meses</v>
      </c>
      <c r="AG730" s="276" t="s">
        <v>17599</v>
      </c>
      <c r="AH730" s="273" t="s">
        <v>17600</v>
      </c>
    </row>
    <row r="731" spans="2:36" ht="17.100000000000001" customHeight="1">
      <c r="B731" s="258" t="str">
        <f t="shared" si="55"/>
        <v>O02777707</v>
      </c>
      <c r="C731" s="257" t="s">
        <v>117</v>
      </c>
      <c r="D731" s="486" t="s">
        <v>6011</v>
      </c>
      <c r="E731" s="258" t="s">
        <v>6012</v>
      </c>
      <c r="F731" s="259">
        <v>24158</v>
      </c>
      <c r="G731" s="260" t="s">
        <v>1251</v>
      </c>
      <c r="H731" s="261" t="s">
        <v>113</v>
      </c>
      <c r="I731" s="263" t="s">
        <v>1967</v>
      </c>
      <c r="J731" s="261"/>
      <c r="K731" s="282" t="s">
        <v>1968</v>
      </c>
      <c r="L731" s="264">
        <v>44607</v>
      </c>
      <c r="M731" s="290">
        <v>44636</v>
      </c>
      <c r="N731" s="263" t="s">
        <v>128</v>
      </c>
      <c r="O731" s="261" t="s">
        <v>6013</v>
      </c>
      <c r="P731" s="266" t="s">
        <v>138</v>
      </c>
      <c r="Q731" s="273" t="s">
        <v>6014</v>
      </c>
      <c r="R731" s="284" t="s">
        <v>157</v>
      </c>
      <c r="S731" s="265"/>
      <c r="T731" s="265">
        <v>0</v>
      </c>
      <c r="U731" s="269" t="s">
        <v>1256</v>
      </c>
      <c r="V731" s="270">
        <v>1</v>
      </c>
      <c r="W731" s="271" t="s">
        <v>118</v>
      </c>
      <c r="X731" s="272"/>
      <c r="Y731" s="273"/>
      <c r="Z731" s="274" t="s">
        <v>1265</v>
      </c>
      <c r="AA731" s="258" t="b">
        <f t="shared" ref="AA731:AA794" si="57">COUNTIF($D$2:$D$3790,D731)&gt;1</f>
        <v>0</v>
      </c>
      <c r="AB731" s="273" t="s">
        <v>6015</v>
      </c>
      <c r="AC731" s="297"/>
      <c r="AD731" s="510"/>
      <c r="AE731" s="275"/>
      <c r="AF731" s="267" t="str">
        <f t="shared" ca="1" si="56"/>
        <v>60años6meses</v>
      </c>
      <c r="AG731" s="276">
        <v>931341959</v>
      </c>
      <c r="AH731" s="273"/>
    </row>
    <row r="732" spans="2:36" ht="17.100000000000001" customHeight="1">
      <c r="B732" s="258" t="str">
        <f t="shared" si="55"/>
        <v>O02789318</v>
      </c>
      <c r="C732" s="257" t="s">
        <v>117</v>
      </c>
      <c r="D732" s="486" t="s">
        <v>3408</v>
      </c>
      <c r="E732" s="258" t="s">
        <v>3409</v>
      </c>
      <c r="F732" s="259">
        <v>22050</v>
      </c>
      <c r="G732" s="260" t="s">
        <v>1251</v>
      </c>
      <c r="H732" s="261" t="s">
        <v>113</v>
      </c>
      <c r="I732" s="262"/>
      <c r="J732" s="261"/>
      <c r="K732" s="282" t="s">
        <v>2988</v>
      </c>
      <c r="L732" s="264">
        <v>44040</v>
      </c>
      <c r="M732" s="290">
        <v>44097</v>
      </c>
      <c r="N732" s="591" t="s">
        <v>128</v>
      </c>
      <c r="O732" s="261" t="s">
        <v>3410</v>
      </c>
      <c r="P732" s="266" t="s">
        <v>115</v>
      </c>
      <c r="Q732" s="267"/>
      <c r="R732" s="284" t="s">
        <v>157</v>
      </c>
      <c r="S732" s="265"/>
      <c r="T732" s="265">
        <v>0</v>
      </c>
      <c r="U732" s="269" t="s">
        <v>1256</v>
      </c>
      <c r="V732" s="270">
        <v>0</v>
      </c>
      <c r="W732" s="271" t="s">
        <v>1264</v>
      </c>
      <c r="X732" s="272"/>
      <c r="Y732" s="273"/>
      <c r="Z732" s="274" t="s">
        <v>1265</v>
      </c>
      <c r="AA732" s="258" t="b">
        <f t="shared" si="57"/>
        <v>0</v>
      </c>
      <c r="AB732" s="273" t="s">
        <v>3411</v>
      </c>
      <c r="AC732" s="297"/>
      <c r="AD732" s="510"/>
      <c r="AE732" s="275"/>
      <c r="AF732" s="267" t="str">
        <f t="shared" ca="1" si="56"/>
        <v>66años3meses</v>
      </c>
      <c r="AG732" s="276"/>
      <c r="AH732" s="273"/>
    </row>
    <row r="733" spans="2:36" ht="17.100000000000001" customHeight="1">
      <c r="B733" s="258" t="str">
        <f t="shared" si="55"/>
        <v>O02790159</v>
      </c>
      <c r="C733" s="257" t="s">
        <v>117</v>
      </c>
      <c r="D733" s="486" t="s">
        <v>16581</v>
      </c>
      <c r="E733" s="258" t="s">
        <v>16582</v>
      </c>
      <c r="F733" s="259">
        <v>24598</v>
      </c>
      <c r="G733" s="283" t="s">
        <v>1251</v>
      </c>
      <c r="H733" s="261" t="s">
        <v>113</v>
      </c>
      <c r="I733" s="261" t="s">
        <v>13122</v>
      </c>
      <c r="J733" s="261" t="s">
        <v>16583</v>
      </c>
      <c r="K733" s="282" t="s">
        <v>8566</v>
      </c>
      <c r="L733" s="264">
        <v>46030</v>
      </c>
      <c r="M733" s="264">
        <v>46034</v>
      </c>
      <c r="N733" s="551" t="s">
        <v>114</v>
      </c>
      <c r="O733" s="282" t="s">
        <v>16584</v>
      </c>
      <c r="P733" s="266" t="s">
        <v>138</v>
      </c>
      <c r="Q733" s="258"/>
      <c r="R733" s="268" t="s">
        <v>157</v>
      </c>
      <c r="S733" s="265"/>
      <c r="T733" s="271">
        <v>0</v>
      </c>
      <c r="U733" s="269" t="s">
        <v>1256</v>
      </c>
      <c r="V733" s="270">
        <v>1</v>
      </c>
      <c r="W733" s="524" t="s">
        <v>118</v>
      </c>
      <c r="X733" s="272"/>
      <c r="Y733" s="272"/>
      <c r="Z733" s="525" t="s">
        <v>1257</v>
      </c>
      <c r="AA733" s="258" t="b">
        <f t="shared" si="57"/>
        <v>0</v>
      </c>
      <c r="AB733" s="273" t="s">
        <v>16585</v>
      </c>
      <c r="AC733" s="297"/>
      <c r="AD733" s="504" t="s">
        <v>1271</v>
      </c>
      <c r="AE733" s="275" t="s">
        <v>16586</v>
      </c>
      <c r="AF733" s="267" t="str">
        <f t="shared" ca="1" si="56"/>
        <v>59años3meses</v>
      </c>
      <c r="AG733" s="276">
        <v>923136527</v>
      </c>
      <c r="AH733" s="273" t="s">
        <v>16587</v>
      </c>
    </row>
    <row r="734" spans="2:36" ht="17.100000000000001" customHeight="1">
      <c r="B734" s="258" t="str">
        <f t="shared" si="55"/>
        <v>P02791596</v>
      </c>
      <c r="C734" s="257" t="s">
        <v>117</v>
      </c>
      <c r="D734" s="486" t="s">
        <v>3157</v>
      </c>
      <c r="E734" s="273" t="s">
        <v>3158</v>
      </c>
      <c r="F734" s="302">
        <v>25969</v>
      </c>
      <c r="G734" s="260" t="s">
        <v>1251</v>
      </c>
      <c r="H734" s="261" t="s">
        <v>137</v>
      </c>
      <c r="I734" s="262"/>
      <c r="J734" s="261"/>
      <c r="K734" s="263" t="s">
        <v>2021</v>
      </c>
      <c r="L734" s="264">
        <v>43860</v>
      </c>
      <c r="M734" s="264">
        <v>43860</v>
      </c>
      <c r="N734" s="591" t="s">
        <v>174</v>
      </c>
      <c r="O734" s="282" t="s">
        <v>3159</v>
      </c>
      <c r="P734" s="266" t="s">
        <v>115</v>
      </c>
      <c r="Q734" s="267"/>
      <c r="R734" s="268" t="s">
        <v>157</v>
      </c>
      <c r="S734" s="265"/>
      <c r="T734" s="265">
        <v>0</v>
      </c>
      <c r="U734" s="269" t="s">
        <v>1256</v>
      </c>
      <c r="V734" s="270">
        <v>0</v>
      </c>
      <c r="W734" s="271" t="s">
        <v>1264</v>
      </c>
      <c r="X734" s="272"/>
      <c r="Y734" s="273"/>
      <c r="Z734" s="274" t="s">
        <v>1265</v>
      </c>
      <c r="AA734" s="258" t="b">
        <f t="shared" si="57"/>
        <v>0</v>
      </c>
      <c r="AB734" s="258" t="s">
        <v>3160</v>
      </c>
      <c r="AC734" s="297"/>
      <c r="AD734" s="504" t="s">
        <v>2101</v>
      </c>
      <c r="AE734" s="281" t="s">
        <v>3161</v>
      </c>
      <c r="AF734" s="267" t="str">
        <f t="shared" ca="1" si="56"/>
        <v>55años6meses</v>
      </c>
      <c r="AG734" s="276"/>
      <c r="AH734" s="273"/>
    </row>
    <row r="735" spans="2:36" ht="17.100000000000001" customHeight="1">
      <c r="B735" s="258" t="str">
        <f t="shared" si="55"/>
        <v>O02791788</v>
      </c>
      <c r="C735" s="257" t="s">
        <v>117</v>
      </c>
      <c r="D735" s="486" t="s">
        <v>4071</v>
      </c>
      <c r="E735" s="258" t="s">
        <v>4072</v>
      </c>
      <c r="F735" s="259">
        <v>25282</v>
      </c>
      <c r="G735" s="260" t="s">
        <v>1251</v>
      </c>
      <c r="H735" s="261" t="s">
        <v>125</v>
      </c>
      <c r="I735" s="262"/>
      <c r="J735" s="261"/>
      <c r="K735" s="263" t="s">
        <v>3611</v>
      </c>
      <c r="L735" s="264">
        <v>44313</v>
      </c>
      <c r="M735" s="290">
        <v>44339</v>
      </c>
      <c r="N735" s="591" t="s">
        <v>122</v>
      </c>
      <c r="O735" s="261"/>
      <c r="P735" s="266"/>
      <c r="Q735" s="267"/>
      <c r="R735" s="268" t="s">
        <v>157</v>
      </c>
      <c r="S735" s="265"/>
      <c r="T735" s="265">
        <v>0</v>
      </c>
      <c r="U735" s="269" t="s">
        <v>1256</v>
      </c>
      <c r="V735" s="270">
        <v>0</v>
      </c>
      <c r="W735" s="271" t="s">
        <v>1264</v>
      </c>
      <c r="X735" s="272"/>
      <c r="Y735" s="258"/>
      <c r="Z735" s="274" t="s">
        <v>1265</v>
      </c>
      <c r="AA735" s="258" t="b">
        <f t="shared" si="57"/>
        <v>0</v>
      </c>
      <c r="AB735" s="273" t="s">
        <v>4073</v>
      </c>
      <c r="AC735" s="297" t="s">
        <v>3671</v>
      </c>
      <c r="AD735" s="510"/>
      <c r="AE735" s="275"/>
      <c r="AF735" s="267" t="str">
        <f t="shared" ca="1" si="56"/>
        <v>57años5meses</v>
      </c>
      <c r="AG735" s="276">
        <v>962622239</v>
      </c>
      <c r="AH735" s="273" t="s">
        <v>4074</v>
      </c>
    </row>
    <row r="736" spans="2:36" ht="17.100000000000001" customHeight="1">
      <c r="B736" s="273" t="str">
        <f t="shared" si="55"/>
        <v>O02802714</v>
      </c>
      <c r="C736" s="257" t="s">
        <v>117</v>
      </c>
      <c r="D736" s="486" t="s">
        <v>3686</v>
      </c>
      <c r="E736" s="258" t="s">
        <v>3687</v>
      </c>
      <c r="F736" s="259">
        <v>24090</v>
      </c>
      <c r="G736" s="260" t="s">
        <v>1291</v>
      </c>
      <c r="H736" s="261" t="s">
        <v>113</v>
      </c>
      <c r="I736" s="263"/>
      <c r="J736" s="261"/>
      <c r="K736" s="263" t="s">
        <v>3611</v>
      </c>
      <c r="L736" s="264">
        <v>44213</v>
      </c>
      <c r="M736" s="290">
        <v>44633</v>
      </c>
      <c r="N736" s="591" t="s">
        <v>128</v>
      </c>
      <c r="O736" s="261" t="s">
        <v>3688</v>
      </c>
      <c r="P736" s="266" t="s">
        <v>115</v>
      </c>
      <c r="Q736" s="273"/>
      <c r="R736" s="268" t="s">
        <v>157</v>
      </c>
      <c r="S736" s="265"/>
      <c r="T736" s="265">
        <v>0</v>
      </c>
      <c r="U736" s="269" t="s">
        <v>1256</v>
      </c>
      <c r="V736" s="270">
        <v>0</v>
      </c>
      <c r="W736" s="271" t="s">
        <v>118</v>
      </c>
      <c r="X736" s="272"/>
      <c r="Y736" s="258"/>
      <c r="Z736" s="274" t="s">
        <v>1265</v>
      </c>
      <c r="AA736" s="258" t="b">
        <f t="shared" si="57"/>
        <v>0</v>
      </c>
      <c r="AB736" s="273" t="s">
        <v>3689</v>
      </c>
      <c r="AC736" s="297" t="s">
        <v>3690</v>
      </c>
      <c r="AD736" s="510"/>
      <c r="AE736" s="275"/>
      <c r="AF736" s="267" t="str">
        <f t="shared" ca="1" si="56"/>
        <v>60años8meses</v>
      </c>
      <c r="AG736" s="276" t="s">
        <v>3691</v>
      </c>
      <c r="AH736" s="273" t="s">
        <v>3692</v>
      </c>
    </row>
    <row r="737" spans="2:36" ht="17.100000000000001" customHeight="1">
      <c r="B737" s="258" t="str">
        <f t="shared" si="55"/>
        <v>O02804500</v>
      </c>
      <c r="C737" s="257" t="s">
        <v>117</v>
      </c>
      <c r="D737" s="486" t="s">
        <v>7338</v>
      </c>
      <c r="E737" s="258" t="s">
        <v>7339</v>
      </c>
      <c r="F737" s="259">
        <v>24613</v>
      </c>
      <c r="G737" s="283" t="s">
        <v>1251</v>
      </c>
      <c r="H737" s="261" t="s">
        <v>113</v>
      </c>
      <c r="I737" s="263" t="s">
        <v>1339</v>
      </c>
      <c r="J737" s="261"/>
      <c r="K737" s="282" t="s">
        <v>6305</v>
      </c>
      <c r="L737" s="264">
        <v>44958</v>
      </c>
      <c r="M737" s="264">
        <v>44986</v>
      </c>
      <c r="N737" s="263" t="s">
        <v>128</v>
      </c>
      <c r="O737" s="282" t="s">
        <v>7340</v>
      </c>
      <c r="P737" s="266" t="s">
        <v>138</v>
      </c>
      <c r="Q737" s="273"/>
      <c r="R737" s="284" t="s">
        <v>157</v>
      </c>
      <c r="S737" s="265"/>
      <c r="T737" s="265">
        <v>0</v>
      </c>
      <c r="U737" s="269" t="s">
        <v>1256</v>
      </c>
      <c r="V737" s="270">
        <v>1</v>
      </c>
      <c r="W737" s="271" t="s">
        <v>118</v>
      </c>
      <c r="X737" s="272"/>
      <c r="Y737" s="273"/>
      <c r="Z737" s="274" t="s">
        <v>1265</v>
      </c>
      <c r="AA737" s="258" t="b">
        <f t="shared" si="57"/>
        <v>0</v>
      </c>
      <c r="AB737" s="258" t="s">
        <v>7341</v>
      </c>
      <c r="AC737" s="297"/>
      <c r="AD737" s="504" t="s">
        <v>1259</v>
      </c>
      <c r="AE737" s="303" t="s">
        <v>7342</v>
      </c>
      <c r="AF737" s="267" t="str">
        <f t="shared" ca="1" si="56"/>
        <v>59años3meses</v>
      </c>
      <c r="AG737" s="276">
        <v>984030137</v>
      </c>
      <c r="AH737" s="273" t="s">
        <v>7343</v>
      </c>
    </row>
    <row r="738" spans="2:36" ht="17.100000000000001" customHeight="1">
      <c r="B738" s="258" t="str">
        <f t="shared" ref="B738:B792" si="58">MID(H738,1,1)&amp;D738</f>
        <v>O02806727</v>
      </c>
      <c r="C738" s="257" t="s">
        <v>117</v>
      </c>
      <c r="D738" s="486" t="s">
        <v>3245</v>
      </c>
      <c r="E738" s="258" t="s">
        <v>3246</v>
      </c>
      <c r="F738" s="259">
        <v>24282</v>
      </c>
      <c r="G738" s="260" t="s">
        <v>1251</v>
      </c>
      <c r="H738" s="261" t="s">
        <v>113</v>
      </c>
      <c r="I738" s="263"/>
      <c r="J738" s="261"/>
      <c r="K738" s="263" t="s">
        <v>1287</v>
      </c>
      <c r="L738" s="264">
        <v>43895</v>
      </c>
      <c r="M738" s="264">
        <v>43904</v>
      </c>
      <c r="N738" s="263" t="s">
        <v>174</v>
      </c>
      <c r="O738" s="261" t="s">
        <v>3247</v>
      </c>
      <c r="P738" s="266" t="s">
        <v>115</v>
      </c>
      <c r="Q738" s="267"/>
      <c r="R738" s="268" t="s">
        <v>157</v>
      </c>
      <c r="S738" s="265"/>
      <c r="T738" s="265">
        <v>0</v>
      </c>
      <c r="U738" s="269" t="s">
        <v>1256</v>
      </c>
      <c r="V738" s="270">
        <v>0</v>
      </c>
      <c r="W738" s="271" t="s">
        <v>1264</v>
      </c>
      <c r="X738" s="272"/>
      <c r="Y738" s="273"/>
      <c r="Z738" s="274" t="s">
        <v>1265</v>
      </c>
      <c r="AA738" s="258" t="b">
        <f t="shared" si="57"/>
        <v>0</v>
      </c>
      <c r="AB738" s="273"/>
      <c r="AC738" s="297"/>
      <c r="AD738" s="510"/>
      <c r="AE738" s="275"/>
      <c r="AF738" s="267" t="str">
        <f t="shared" ca="1" si="56"/>
        <v>60años1meses</v>
      </c>
      <c r="AG738" s="276"/>
      <c r="AH738" s="273"/>
    </row>
    <row r="739" spans="2:36" ht="17.100000000000001" customHeight="1">
      <c r="B739" s="258" t="str">
        <f t="shared" si="58"/>
        <v>O02806900</v>
      </c>
      <c r="C739" s="257" t="s">
        <v>117</v>
      </c>
      <c r="D739" s="486" t="s">
        <v>5650</v>
      </c>
      <c r="E739" s="258" t="s">
        <v>5651</v>
      </c>
      <c r="F739" s="259">
        <v>25086</v>
      </c>
      <c r="G739" s="260" t="s">
        <v>1251</v>
      </c>
      <c r="H739" s="261" t="s">
        <v>113</v>
      </c>
      <c r="I739" s="263"/>
      <c r="J739" s="261"/>
      <c r="K739" s="282" t="s">
        <v>4784</v>
      </c>
      <c r="L739" s="264">
        <v>44566</v>
      </c>
      <c r="M739" s="290">
        <v>44704</v>
      </c>
      <c r="N739" s="263" t="s">
        <v>114</v>
      </c>
      <c r="O739" s="261" t="s">
        <v>5652</v>
      </c>
      <c r="P739" s="266" t="s">
        <v>115</v>
      </c>
      <c r="Q739" s="273"/>
      <c r="R739" s="284" t="s">
        <v>157</v>
      </c>
      <c r="S739" s="265"/>
      <c r="T739" s="265">
        <v>0</v>
      </c>
      <c r="U739" s="269" t="s">
        <v>1256</v>
      </c>
      <c r="V739" s="270">
        <v>1</v>
      </c>
      <c r="W739" s="271" t="s">
        <v>118</v>
      </c>
      <c r="X739" s="272"/>
      <c r="Y739" s="273"/>
      <c r="Z739" s="274" t="s">
        <v>1265</v>
      </c>
      <c r="AA739" s="258" t="b">
        <f t="shared" si="57"/>
        <v>0</v>
      </c>
      <c r="AB739" s="273" t="s">
        <v>5653</v>
      </c>
      <c r="AC739" s="297"/>
      <c r="AD739" s="510"/>
      <c r="AE739" s="275"/>
      <c r="AF739" s="267" t="str">
        <f t="shared" ca="1" si="56"/>
        <v>57años11meses</v>
      </c>
      <c r="AG739" s="276">
        <v>942867223</v>
      </c>
      <c r="AH739" s="273" t="s">
        <v>5654</v>
      </c>
    </row>
    <row r="740" spans="2:36" ht="17.100000000000001" customHeight="1">
      <c r="B740" s="273" t="str">
        <f t="shared" si="58"/>
        <v>P02807127</v>
      </c>
      <c r="C740" s="257" t="s">
        <v>117</v>
      </c>
      <c r="D740" s="486" t="s">
        <v>2025</v>
      </c>
      <c r="E740" s="301" t="s">
        <v>2026</v>
      </c>
      <c r="F740" s="259">
        <v>25290</v>
      </c>
      <c r="G740" s="260" t="s">
        <v>1251</v>
      </c>
      <c r="H740" s="261" t="s">
        <v>137</v>
      </c>
      <c r="I740" s="262"/>
      <c r="J740" s="261"/>
      <c r="K740" s="282" t="s">
        <v>2021</v>
      </c>
      <c r="L740" s="264">
        <v>43405</v>
      </c>
      <c r="M740" s="264">
        <v>44347</v>
      </c>
      <c r="N740" s="591" t="s">
        <v>114</v>
      </c>
      <c r="O740" s="261" t="s">
        <v>2027</v>
      </c>
      <c r="P740" s="266" t="s">
        <v>115</v>
      </c>
      <c r="Q740" s="267"/>
      <c r="R740" s="268" t="s">
        <v>157</v>
      </c>
      <c r="S740" s="265"/>
      <c r="T740" s="265">
        <v>0</v>
      </c>
      <c r="U740" s="269" t="s">
        <v>1256</v>
      </c>
      <c r="V740" s="270">
        <v>0</v>
      </c>
      <c r="W740" s="271" t="s">
        <v>1264</v>
      </c>
      <c r="X740" s="272"/>
      <c r="Y740" s="273"/>
      <c r="Z740" s="274" t="s">
        <v>1265</v>
      </c>
      <c r="AA740" s="258" t="b">
        <f t="shared" si="57"/>
        <v>0</v>
      </c>
      <c r="AB740" s="258" t="s">
        <v>2016</v>
      </c>
      <c r="AC740" s="300" t="s">
        <v>2018</v>
      </c>
      <c r="AD740" s="513"/>
      <c r="AE740" s="281" t="s">
        <v>2028</v>
      </c>
      <c r="AF740" s="267" t="str">
        <f t="shared" ca="1" si="56"/>
        <v>57años4meses</v>
      </c>
      <c r="AG740" s="294">
        <v>968307054</v>
      </c>
      <c r="AH740" s="258" t="s">
        <v>2029</v>
      </c>
    </row>
    <row r="741" spans="2:36" ht="17.100000000000001" customHeight="1">
      <c r="B741" s="273" t="str">
        <f t="shared" si="58"/>
        <v>O02807462</v>
      </c>
      <c r="C741" s="282">
        <v>1</v>
      </c>
      <c r="D741" s="486" t="s">
        <v>5687</v>
      </c>
      <c r="E741" s="258" t="s">
        <v>5688</v>
      </c>
      <c r="F741" s="259">
        <v>25460</v>
      </c>
      <c r="G741" s="260" t="s">
        <v>1996</v>
      </c>
      <c r="H741" s="261" t="s">
        <v>113</v>
      </c>
      <c r="I741" s="263"/>
      <c r="J741" s="261"/>
      <c r="K741" s="282" t="s">
        <v>4784</v>
      </c>
      <c r="L741" s="264">
        <v>44573</v>
      </c>
      <c r="M741" s="290">
        <v>44664</v>
      </c>
      <c r="N741" s="591" t="s">
        <v>122</v>
      </c>
      <c r="O741" s="282"/>
      <c r="P741" s="266"/>
      <c r="Q741" s="258"/>
      <c r="R741" s="284" t="s">
        <v>157</v>
      </c>
      <c r="S741" s="265"/>
      <c r="T741" s="265">
        <v>0</v>
      </c>
      <c r="U741" s="269" t="s">
        <v>1256</v>
      </c>
      <c r="V741" s="270">
        <v>1</v>
      </c>
      <c r="W741" s="271" t="s">
        <v>1264</v>
      </c>
      <c r="X741" s="272"/>
      <c r="Y741" s="258"/>
      <c r="Z741" s="274" t="s">
        <v>1265</v>
      </c>
      <c r="AA741" s="258" t="b">
        <f t="shared" si="57"/>
        <v>0</v>
      </c>
      <c r="AB741" s="258" t="s">
        <v>5689</v>
      </c>
      <c r="AC741" s="297"/>
      <c r="AD741" s="504" t="s">
        <v>1271</v>
      </c>
      <c r="AE741" s="275" t="s">
        <v>5690</v>
      </c>
      <c r="AF741" s="267" t="str">
        <f t="shared" ca="1" si="56"/>
        <v>56años11meses</v>
      </c>
      <c r="AG741" s="294">
        <v>969138401</v>
      </c>
      <c r="AH741" s="258" t="s">
        <v>5691</v>
      </c>
    </row>
    <row r="742" spans="2:36" ht="17.100000000000001" customHeight="1">
      <c r="B742" s="258" t="str">
        <f t="shared" si="58"/>
        <v>P02811551</v>
      </c>
      <c r="C742" s="257" t="s">
        <v>117</v>
      </c>
      <c r="D742" s="486" t="s">
        <v>2658</v>
      </c>
      <c r="E742" s="258" t="s">
        <v>2659</v>
      </c>
      <c r="F742" s="259">
        <v>25459</v>
      </c>
      <c r="G742" s="260" t="s">
        <v>1251</v>
      </c>
      <c r="H742" s="261" t="s">
        <v>137</v>
      </c>
      <c r="I742" s="262"/>
      <c r="J742" s="261"/>
      <c r="K742" s="263" t="s">
        <v>1287</v>
      </c>
      <c r="L742" s="264">
        <v>43797</v>
      </c>
      <c r="M742" s="290">
        <v>43810</v>
      </c>
      <c r="N742" s="591" t="s">
        <v>128</v>
      </c>
      <c r="O742" s="261" t="s">
        <v>2660</v>
      </c>
      <c r="P742" s="266" t="s">
        <v>115</v>
      </c>
      <c r="Q742" s="267"/>
      <c r="R742" s="284" t="s">
        <v>157</v>
      </c>
      <c r="S742" s="265"/>
      <c r="T742" s="265">
        <v>0</v>
      </c>
      <c r="U742" s="269" t="s">
        <v>1256</v>
      </c>
      <c r="V742" s="270">
        <v>0</v>
      </c>
      <c r="W742" s="271" t="s">
        <v>1264</v>
      </c>
      <c r="X742" s="272"/>
      <c r="Y742" s="258"/>
      <c r="Z742" s="274" t="s">
        <v>1265</v>
      </c>
      <c r="AA742" s="258" t="b">
        <f t="shared" si="57"/>
        <v>0</v>
      </c>
      <c r="AB742" s="273" t="s">
        <v>2661</v>
      </c>
      <c r="AC742" s="297" t="s">
        <v>1997</v>
      </c>
      <c r="AD742" s="273"/>
      <c r="AE742" s="275"/>
      <c r="AF742" s="267" t="str">
        <f t="shared" ca="1" si="56"/>
        <v>56años11meses</v>
      </c>
      <c r="AG742" s="276"/>
      <c r="AH742" s="273"/>
    </row>
    <row r="743" spans="2:36" ht="17.100000000000001" customHeight="1">
      <c r="B743" s="313" t="str">
        <f t="shared" si="58"/>
        <v>O02811925</v>
      </c>
      <c r="C743" s="257" t="s">
        <v>117</v>
      </c>
      <c r="D743" s="486" t="s">
        <v>7777</v>
      </c>
      <c r="E743" s="258" t="s">
        <v>7778</v>
      </c>
      <c r="F743" s="259">
        <v>24973</v>
      </c>
      <c r="G743" s="283" t="s">
        <v>1251</v>
      </c>
      <c r="H743" s="266" t="s">
        <v>113</v>
      </c>
      <c r="I743" s="261" t="s">
        <v>3682</v>
      </c>
      <c r="J743" s="261"/>
      <c r="K743" s="282" t="s">
        <v>6305</v>
      </c>
      <c r="L743" s="264">
        <v>45097</v>
      </c>
      <c r="M743" s="290">
        <v>45134</v>
      </c>
      <c r="N743" s="591" t="s">
        <v>128</v>
      </c>
      <c r="O743" s="282" t="s">
        <v>7779</v>
      </c>
      <c r="P743" s="266" t="s">
        <v>138</v>
      </c>
      <c r="Q743" s="273"/>
      <c r="R743" s="268" t="s">
        <v>157</v>
      </c>
      <c r="S743" s="265"/>
      <c r="T743" s="265">
        <v>0</v>
      </c>
      <c r="U743" s="269" t="s">
        <v>1256</v>
      </c>
      <c r="V743" s="270">
        <v>1</v>
      </c>
      <c r="W743" s="271" t="s">
        <v>118</v>
      </c>
      <c r="X743" s="272"/>
      <c r="Y743" s="273"/>
      <c r="Z743" s="274" t="s">
        <v>1257</v>
      </c>
      <c r="AA743" s="258" t="b">
        <f t="shared" si="57"/>
        <v>0</v>
      </c>
      <c r="AB743" s="258" t="s">
        <v>7780</v>
      </c>
      <c r="AC743" s="297"/>
      <c r="AD743" s="504" t="s">
        <v>1259</v>
      </c>
      <c r="AE743" s="303" t="s">
        <v>7781</v>
      </c>
      <c r="AF743" s="267" t="str">
        <f t="shared" ca="1" si="56"/>
        <v>58años3meses</v>
      </c>
      <c r="AG743" s="276">
        <v>902544480</v>
      </c>
      <c r="AH743" s="399" t="s">
        <v>7782</v>
      </c>
      <c r="AJ743" s="554" t="str">
        <f ca="1">IF($D743&lt;&gt;"",DATEDIF(L743,TODAY(),"y")&amp;"años"&amp;DATEDIF(L743,TODAY(),"ym")&amp;"meses"&amp;DATEDIF(L743,TODAY(),"md")&amp;"dias","")</f>
        <v>3años2meses1dias</v>
      </c>
    </row>
    <row r="744" spans="2:36" ht="17.100000000000001" customHeight="1">
      <c r="B744" s="258" t="str">
        <f t="shared" si="58"/>
        <v>O02812737</v>
      </c>
      <c r="C744" s="257" t="s">
        <v>117</v>
      </c>
      <c r="D744" s="486" t="s">
        <v>3416</v>
      </c>
      <c r="E744" s="258" t="s">
        <v>3417</v>
      </c>
      <c r="F744" s="259">
        <v>25840</v>
      </c>
      <c r="G744" s="260" t="s">
        <v>1251</v>
      </c>
      <c r="H744" s="261" t="s">
        <v>113</v>
      </c>
      <c r="I744" s="262"/>
      <c r="J744" s="261"/>
      <c r="K744" s="263" t="s">
        <v>1287</v>
      </c>
      <c r="L744" s="264">
        <v>44041</v>
      </c>
      <c r="M744" s="290">
        <v>44065</v>
      </c>
      <c r="N744" s="263" t="s">
        <v>174</v>
      </c>
      <c r="O744" s="261" t="s">
        <v>3418</v>
      </c>
      <c r="P744" s="266" t="s">
        <v>115</v>
      </c>
      <c r="Q744" s="267"/>
      <c r="R744" s="284" t="s">
        <v>157</v>
      </c>
      <c r="S744" s="265"/>
      <c r="T744" s="265">
        <v>0</v>
      </c>
      <c r="U744" s="269" t="s">
        <v>1256</v>
      </c>
      <c r="V744" s="270">
        <v>0</v>
      </c>
      <c r="W744" s="271" t="s">
        <v>1264</v>
      </c>
      <c r="X744" s="272"/>
      <c r="Y744" s="273"/>
      <c r="Z744" s="274" t="s">
        <v>1265</v>
      </c>
      <c r="AA744" s="258" t="b">
        <f t="shared" si="57"/>
        <v>0</v>
      </c>
      <c r="AB744" s="273"/>
      <c r="AC744" s="297"/>
      <c r="AD744" s="510"/>
      <c r="AE744" s="275"/>
      <c r="AF744" s="267" t="str">
        <f t="shared" ca="1" si="56"/>
        <v>55años10meses</v>
      </c>
      <c r="AG744" s="276"/>
      <c r="AH744" s="273"/>
    </row>
    <row r="745" spans="2:36" ht="17.100000000000001" customHeight="1">
      <c r="B745" s="258" t="str">
        <f t="shared" si="58"/>
        <v>O02812873</v>
      </c>
      <c r="C745" s="257" t="s">
        <v>117</v>
      </c>
      <c r="D745" s="486" t="s">
        <v>284</v>
      </c>
      <c r="E745" s="277" t="s">
        <v>15564</v>
      </c>
      <c r="F745" s="259">
        <v>25861</v>
      </c>
      <c r="G745" s="260" t="s">
        <v>1996</v>
      </c>
      <c r="H745" s="261" t="s">
        <v>113</v>
      </c>
      <c r="I745" s="263" t="s">
        <v>5699</v>
      </c>
      <c r="J745" s="261" t="s">
        <v>1276</v>
      </c>
      <c r="K745" s="282" t="s">
        <v>8566</v>
      </c>
      <c r="L745" s="259">
        <v>45972</v>
      </c>
      <c r="M745" s="298">
        <v>46015</v>
      </c>
      <c r="N745" s="591" t="s">
        <v>122</v>
      </c>
      <c r="O745" s="261"/>
      <c r="P745" s="266"/>
      <c r="Q745" s="267"/>
      <c r="R745" s="284" t="s">
        <v>157</v>
      </c>
      <c r="S745" s="265"/>
      <c r="T745" s="265">
        <v>0</v>
      </c>
      <c r="U745" s="269" t="s">
        <v>1256</v>
      </c>
      <c r="V745" s="270">
        <v>1</v>
      </c>
      <c r="W745" s="271" t="s">
        <v>118</v>
      </c>
      <c r="X745" s="272"/>
      <c r="Y745" s="273"/>
      <c r="Z745" s="274" t="s">
        <v>1257</v>
      </c>
      <c r="AA745" s="258" t="b">
        <f t="shared" si="57"/>
        <v>0</v>
      </c>
      <c r="AB745" s="258" t="s">
        <v>15565</v>
      </c>
      <c r="AC745" s="297"/>
      <c r="AD745" s="504" t="s">
        <v>1259</v>
      </c>
      <c r="AE745" s="281" t="s">
        <v>15566</v>
      </c>
      <c r="AF745" s="267" t="str">
        <f t="shared" ca="1" si="56"/>
        <v>55años10meses</v>
      </c>
      <c r="AG745" s="276" t="s">
        <v>15567</v>
      </c>
      <c r="AH745" s="445" t="s">
        <v>15568</v>
      </c>
      <c r="AJ745" s="258"/>
    </row>
    <row r="746" spans="2:36" ht="17.100000000000001" customHeight="1">
      <c r="B746" s="273" t="str">
        <f t="shared" si="58"/>
        <v>O02816090</v>
      </c>
      <c r="C746" s="282">
        <v>1</v>
      </c>
      <c r="D746" s="486" t="s">
        <v>5937</v>
      </c>
      <c r="E746" s="258" t="s">
        <v>5938</v>
      </c>
      <c r="F746" s="259">
        <v>24938</v>
      </c>
      <c r="G746" s="260" t="s">
        <v>1251</v>
      </c>
      <c r="H746" s="261" t="s">
        <v>113</v>
      </c>
      <c r="I746" s="263" t="s">
        <v>1339</v>
      </c>
      <c r="J746" s="261"/>
      <c r="K746" s="282" t="s">
        <v>3611</v>
      </c>
      <c r="L746" s="264">
        <v>44599</v>
      </c>
      <c r="M746" s="290">
        <v>44619</v>
      </c>
      <c r="N746" s="591" t="s">
        <v>114</v>
      </c>
      <c r="O746" s="261" t="s">
        <v>5939</v>
      </c>
      <c r="P746" s="266" t="s">
        <v>138</v>
      </c>
      <c r="Q746" s="273"/>
      <c r="R746" s="284" t="s">
        <v>157</v>
      </c>
      <c r="S746" s="265"/>
      <c r="T746" s="265">
        <v>0</v>
      </c>
      <c r="U746" s="269" t="s">
        <v>1256</v>
      </c>
      <c r="V746" s="270">
        <v>1</v>
      </c>
      <c r="W746" s="271" t="s">
        <v>118</v>
      </c>
      <c r="X746" s="272"/>
      <c r="Y746" s="273"/>
      <c r="Z746" s="274" t="s">
        <v>1265</v>
      </c>
      <c r="AA746" s="258" t="b">
        <f t="shared" si="57"/>
        <v>0</v>
      </c>
      <c r="AB746" s="273" t="s">
        <v>5940</v>
      </c>
      <c r="AC746" s="297"/>
      <c r="AD746" s="510"/>
      <c r="AE746" s="275"/>
      <c r="AF746" s="267" t="str">
        <f t="shared" ca="1" si="56"/>
        <v>58años4meses</v>
      </c>
      <c r="AG746" s="276">
        <v>942088335</v>
      </c>
      <c r="AH746" s="399" t="s">
        <v>5941</v>
      </c>
      <c r="AJ746" s="258"/>
    </row>
    <row r="747" spans="2:36" ht="17.100000000000001" customHeight="1">
      <c r="B747" s="258" t="str">
        <f t="shared" si="58"/>
        <v>O02816140</v>
      </c>
      <c r="C747" s="257" t="s">
        <v>117</v>
      </c>
      <c r="D747" s="486" t="s">
        <v>2053</v>
      </c>
      <c r="E747" s="258" t="s">
        <v>2054</v>
      </c>
      <c r="F747" s="259">
        <v>24293</v>
      </c>
      <c r="G747" s="260" t="s">
        <v>1251</v>
      </c>
      <c r="H747" s="261" t="s">
        <v>2055</v>
      </c>
      <c r="I747" s="262"/>
      <c r="J747" s="261"/>
      <c r="K747" s="282" t="s">
        <v>2021</v>
      </c>
      <c r="L747" s="264">
        <v>43444</v>
      </c>
      <c r="M747" s="290">
        <v>43830</v>
      </c>
      <c r="N747" s="263" t="s">
        <v>114</v>
      </c>
      <c r="O747" s="282" t="s">
        <v>2056</v>
      </c>
      <c r="P747" s="266" t="s">
        <v>115</v>
      </c>
      <c r="Q747" s="267"/>
      <c r="R747" s="284" t="s">
        <v>157</v>
      </c>
      <c r="S747" s="265"/>
      <c r="T747" s="265">
        <v>0</v>
      </c>
      <c r="U747" s="269" t="s">
        <v>1256</v>
      </c>
      <c r="V747" s="270">
        <v>0</v>
      </c>
      <c r="W747" s="271" t="s">
        <v>1264</v>
      </c>
      <c r="X747" s="272"/>
      <c r="Y747" s="273"/>
      <c r="Z747" s="274" t="s">
        <v>1265</v>
      </c>
      <c r="AA747" s="258" t="b">
        <f t="shared" si="57"/>
        <v>0</v>
      </c>
      <c r="AB747" s="258" t="s">
        <v>2057</v>
      </c>
      <c r="AC747" s="297" t="s">
        <v>2004</v>
      </c>
      <c r="AD747" s="510"/>
      <c r="AE747" s="281" t="s">
        <v>2058</v>
      </c>
      <c r="AF747" s="267" t="str">
        <f t="shared" ca="1" si="56"/>
        <v>60años1meses</v>
      </c>
      <c r="AG747" s="294">
        <v>942647505</v>
      </c>
      <c r="AH747" s="273" t="s">
        <v>2059</v>
      </c>
    </row>
    <row r="748" spans="2:36" ht="17.100000000000001" customHeight="1">
      <c r="B748" s="258" t="str">
        <f t="shared" si="58"/>
        <v>O02818725</v>
      </c>
      <c r="C748" s="285">
        <v>1</v>
      </c>
      <c r="D748" s="486" t="s">
        <v>773</v>
      </c>
      <c r="E748" s="258" t="s">
        <v>5269</v>
      </c>
      <c r="F748" s="259">
        <v>25221</v>
      </c>
      <c r="G748" s="258" t="s">
        <v>1251</v>
      </c>
      <c r="H748" s="261" t="s">
        <v>113</v>
      </c>
      <c r="I748" s="263"/>
      <c r="J748" s="261"/>
      <c r="K748" s="282" t="s">
        <v>1968</v>
      </c>
      <c r="L748" s="264">
        <v>44488</v>
      </c>
      <c r="M748" s="290">
        <v>44580</v>
      </c>
      <c r="N748" s="591" t="s">
        <v>128</v>
      </c>
      <c r="O748" s="261" t="s">
        <v>775</v>
      </c>
      <c r="P748" s="266" t="s">
        <v>138</v>
      </c>
      <c r="Q748" s="267"/>
      <c r="R748" s="284" t="s">
        <v>157</v>
      </c>
      <c r="S748" s="265"/>
      <c r="T748" s="265">
        <v>0</v>
      </c>
      <c r="U748" s="269" t="s">
        <v>1256</v>
      </c>
      <c r="V748" s="270">
        <v>1</v>
      </c>
      <c r="W748" s="271" t="s">
        <v>118</v>
      </c>
      <c r="X748" s="272"/>
      <c r="Y748" s="273"/>
      <c r="Z748" s="274" t="s">
        <v>1265</v>
      </c>
      <c r="AA748" s="258" t="b">
        <f t="shared" si="57"/>
        <v>0</v>
      </c>
      <c r="AB748" s="258" t="s">
        <v>5270</v>
      </c>
      <c r="AC748" s="297"/>
      <c r="AD748" s="510"/>
      <c r="AE748" s="281"/>
      <c r="AF748" s="267" t="str">
        <f t="shared" ca="1" si="56"/>
        <v>57años7meses</v>
      </c>
      <c r="AG748" s="276">
        <v>999416415</v>
      </c>
      <c r="AH748" s="258" t="s">
        <v>5271</v>
      </c>
      <c r="AJ748" s="258"/>
    </row>
    <row r="749" spans="2:36" ht="17.100000000000001" customHeight="1">
      <c r="B749" s="258" t="str">
        <f t="shared" si="58"/>
        <v>O02820012</v>
      </c>
      <c r="C749" s="257" t="s">
        <v>117</v>
      </c>
      <c r="D749" s="486" t="s">
        <v>12520</v>
      </c>
      <c r="E749" s="258" t="s">
        <v>12521</v>
      </c>
      <c r="F749" s="259">
        <v>26113</v>
      </c>
      <c r="G749" s="283" t="s">
        <v>1251</v>
      </c>
      <c r="H749" s="261" t="s">
        <v>113</v>
      </c>
      <c r="I749" s="261" t="s">
        <v>7410</v>
      </c>
      <c r="J749" s="261" t="s">
        <v>9469</v>
      </c>
      <c r="K749" s="282" t="s">
        <v>2021</v>
      </c>
      <c r="L749" s="264">
        <v>45586</v>
      </c>
      <c r="M749" s="264">
        <v>45591</v>
      </c>
      <c r="N749" s="551" t="s">
        <v>128</v>
      </c>
      <c r="O749" s="282" t="s">
        <v>12522</v>
      </c>
      <c r="P749" s="266" t="s">
        <v>138</v>
      </c>
      <c r="Q749" s="273"/>
      <c r="R749" s="268" t="s">
        <v>157</v>
      </c>
      <c r="S749" s="265"/>
      <c r="T749" s="265">
        <v>0</v>
      </c>
      <c r="U749" s="269" t="s">
        <v>1256</v>
      </c>
      <c r="V749" s="270">
        <v>0</v>
      </c>
      <c r="W749" s="271" t="s">
        <v>118</v>
      </c>
      <c r="X749" s="272"/>
      <c r="Y749" s="272"/>
      <c r="Z749" s="342" t="s">
        <v>1257</v>
      </c>
      <c r="AA749" s="258" t="b">
        <f t="shared" si="57"/>
        <v>0</v>
      </c>
      <c r="AB749" s="273" t="s">
        <v>12523</v>
      </c>
      <c r="AC749" s="297"/>
      <c r="AD749" s="504" t="s">
        <v>1259</v>
      </c>
      <c r="AE749" s="275" t="s">
        <v>12524</v>
      </c>
      <c r="AF749" s="267" t="str">
        <f t="shared" ca="1" si="56"/>
        <v>55años1meses</v>
      </c>
      <c r="AG749" s="276">
        <v>925416632</v>
      </c>
      <c r="AH749" s="402" t="s">
        <v>12525</v>
      </c>
      <c r="AJ749" s="554" t="str">
        <f ca="1">IF($D749&lt;&gt;"",DATEDIF(L749,TODAY(),"y")&amp;"años"&amp;DATEDIF(L749,TODAY(),"ym")&amp;"meses"&amp;DATEDIF(L749,TODAY(),"md")&amp;"dias","")</f>
        <v>1años10meses0dias</v>
      </c>
    </row>
    <row r="750" spans="2:36" ht="17.100000000000001" customHeight="1">
      <c r="B750" s="273" t="str">
        <f t="shared" si="58"/>
        <v>P02821093</v>
      </c>
      <c r="C750" s="257" t="s">
        <v>117</v>
      </c>
      <c r="D750" s="486" t="s">
        <v>3476</v>
      </c>
      <c r="E750" s="258" t="s">
        <v>3477</v>
      </c>
      <c r="F750" s="259">
        <v>26373</v>
      </c>
      <c r="G750" s="260" t="s">
        <v>1251</v>
      </c>
      <c r="H750" s="261" t="s">
        <v>137</v>
      </c>
      <c r="I750" s="262"/>
      <c r="J750" s="261"/>
      <c r="K750" s="282" t="s">
        <v>1301</v>
      </c>
      <c r="L750" s="264">
        <v>44075</v>
      </c>
      <c r="M750" s="290">
        <v>44218</v>
      </c>
      <c r="N750" s="591" t="s">
        <v>122</v>
      </c>
      <c r="O750" s="261"/>
      <c r="P750" s="266"/>
      <c r="Q750" s="267"/>
      <c r="R750" s="284" t="s">
        <v>157</v>
      </c>
      <c r="S750" s="265"/>
      <c r="T750" s="265">
        <v>0</v>
      </c>
      <c r="U750" s="269" t="s">
        <v>1256</v>
      </c>
      <c r="V750" s="270">
        <v>0</v>
      </c>
      <c r="W750" s="271" t="s">
        <v>1264</v>
      </c>
      <c r="X750" s="272"/>
      <c r="Y750" s="273"/>
      <c r="Z750" s="274" t="s">
        <v>1265</v>
      </c>
      <c r="AA750" s="258" t="b">
        <f t="shared" si="57"/>
        <v>0</v>
      </c>
      <c r="AB750" s="273" t="s">
        <v>3478</v>
      </c>
      <c r="AC750" s="297"/>
      <c r="AD750" s="510"/>
      <c r="AE750" s="275"/>
      <c r="AF750" s="267" t="str">
        <f t="shared" ca="1" si="56"/>
        <v>54años5meses</v>
      </c>
      <c r="AG750" s="276">
        <v>974051396</v>
      </c>
      <c r="AH750" s="273" t="s">
        <v>3479</v>
      </c>
      <c r="AJ750" s="258"/>
    </row>
    <row r="751" spans="2:36" ht="17.100000000000001" customHeight="1">
      <c r="B751" s="258" t="str">
        <f t="shared" si="58"/>
        <v>O02825015</v>
      </c>
      <c r="C751" s="257" t="s">
        <v>117</v>
      </c>
      <c r="D751" s="486" t="s">
        <v>8236</v>
      </c>
      <c r="E751" s="258" t="s">
        <v>8237</v>
      </c>
      <c r="F751" s="259">
        <v>26322</v>
      </c>
      <c r="G751" s="258" t="s">
        <v>1251</v>
      </c>
      <c r="H751" s="263" t="s">
        <v>113</v>
      </c>
      <c r="I751" s="263" t="s">
        <v>3682</v>
      </c>
      <c r="J751" s="261"/>
      <c r="K751" s="282" t="s">
        <v>6305</v>
      </c>
      <c r="L751" s="264">
        <v>45142</v>
      </c>
      <c r="M751" s="290">
        <v>45164</v>
      </c>
      <c r="N751" s="591" t="s">
        <v>114</v>
      </c>
      <c r="O751" s="282" t="s">
        <v>8238</v>
      </c>
      <c r="P751" s="266" t="s">
        <v>138</v>
      </c>
      <c r="Q751" s="267"/>
      <c r="R751" s="284" t="s">
        <v>157</v>
      </c>
      <c r="S751" s="265"/>
      <c r="T751" s="265">
        <v>0</v>
      </c>
      <c r="U751" s="269" t="s">
        <v>1256</v>
      </c>
      <c r="V751" s="270">
        <v>1</v>
      </c>
      <c r="W751" s="271" t="s">
        <v>118</v>
      </c>
      <c r="X751" s="272"/>
      <c r="Y751" s="258"/>
      <c r="Z751" s="274" t="s">
        <v>1265</v>
      </c>
      <c r="AA751" s="258" t="b">
        <f t="shared" si="57"/>
        <v>0</v>
      </c>
      <c r="AB751" s="258" t="s">
        <v>8239</v>
      </c>
      <c r="AC751" s="297"/>
      <c r="AD751" s="504" t="s">
        <v>1259</v>
      </c>
      <c r="AE751" s="281" t="s">
        <v>8240</v>
      </c>
      <c r="AF751" s="267" t="str">
        <f t="shared" ca="1" si="56"/>
        <v>54años6meses</v>
      </c>
      <c r="AG751" s="294">
        <v>940169083</v>
      </c>
      <c r="AH751" s="258" t="s">
        <v>8241</v>
      </c>
    </row>
    <row r="752" spans="2:36" ht="17.100000000000001" customHeight="1">
      <c r="B752" s="258" t="str">
        <f t="shared" si="58"/>
        <v>O02829255</v>
      </c>
      <c r="C752" s="257" t="s">
        <v>117</v>
      </c>
      <c r="D752" s="486" t="s">
        <v>7037</v>
      </c>
      <c r="E752" s="258" t="s">
        <v>7038</v>
      </c>
      <c r="F752" s="259">
        <v>26313</v>
      </c>
      <c r="G752" s="260" t="s">
        <v>1251</v>
      </c>
      <c r="H752" s="260" t="s">
        <v>113</v>
      </c>
      <c r="I752" s="263" t="s">
        <v>1339</v>
      </c>
      <c r="J752" s="261"/>
      <c r="K752" s="263" t="s">
        <v>1287</v>
      </c>
      <c r="L752" s="264">
        <v>44903</v>
      </c>
      <c r="M752" s="290">
        <v>44952</v>
      </c>
      <c r="N752" s="591" t="s">
        <v>128</v>
      </c>
      <c r="O752" s="282" t="s">
        <v>7039</v>
      </c>
      <c r="P752" s="266" t="s">
        <v>138</v>
      </c>
      <c r="Q752" s="273"/>
      <c r="R752" s="284" t="s">
        <v>157</v>
      </c>
      <c r="S752" s="265"/>
      <c r="T752" s="265">
        <v>0</v>
      </c>
      <c r="U752" s="269" t="s">
        <v>1256</v>
      </c>
      <c r="V752" s="270">
        <v>0</v>
      </c>
      <c r="W752" s="271" t="s">
        <v>1264</v>
      </c>
      <c r="X752" s="272"/>
      <c r="Y752" s="273"/>
      <c r="Z752" s="274" t="s">
        <v>1265</v>
      </c>
      <c r="AA752" s="258" t="b">
        <f t="shared" si="57"/>
        <v>0</v>
      </c>
      <c r="AB752" s="258" t="s">
        <v>7040</v>
      </c>
      <c r="AC752" s="297"/>
      <c r="AD752" s="504" t="s">
        <v>1271</v>
      </c>
      <c r="AE752" s="275" t="s">
        <v>7041</v>
      </c>
      <c r="AF752" s="267" t="str">
        <f t="shared" ca="1" si="56"/>
        <v>54años7meses</v>
      </c>
      <c r="AG752" s="276">
        <v>993573906</v>
      </c>
      <c r="AH752" s="273" t="s">
        <v>7042</v>
      </c>
      <c r="AJ752" s="554" t="str">
        <f ca="1">IF($D752&lt;&gt;"",DATEDIF(L752,TODAY(),"y")&amp;"años"&amp;DATEDIF(L752,TODAY(),"ym")&amp;"meses"&amp;DATEDIF(L752,TODAY(),"md")&amp;"dias","")</f>
        <v>3años8meses13dias</v>
      </c>
    </row>
    <row r="753" spans="2:36" ht="17.100000000000001" customHeight="1">
      <c r="B753" s="258" t="str">
        <f t="shared" si="58"/>
        <v>O02831039</v>
      </c>
      <c r="C753" s="282">
        <v>1</v>
      </c>
      <c r="D753" s="486" t="s">
        <v>3467</v>
      </c>
      <c r="E753" s="258" t="s">
        <v>3468</v>
      </c>
      <c r="F753" s="259">
        <v>26654</v>
      </c>
      <c r="G753" s="260" t="s">
        <v>1251</v>
      </c>
      <c r="H753" s="261" t="s">
        <v>113</v>
      </c>
      <c r="I753" s="262"/>
      <c r="J753" s="261"/>
      <c r="K753" s="282" t="s">
        <v>1301</v>
      </c>
      <c r="L753" s="264">
        <v>44075</v>
      </c>
      <c r="M753" s="290">
        <v>44218</v>
      </c>
      <c r="N753" s="263" t="s">
        <v>114</v>
      </c>
      <c r="O753" s="261" t="s">
        <v>3469</v>
      </c>
      <c r="P753" s="266" t="s">
        <v>115</v>
      </c>
      <c r="Q753" s="267"/>
      <c r="R753" s="284" t="s">
        <v>157</v>
      </c>
      <c r="S753" s="265"/>
      <c r="T753" s="265">
        <v>0</v>
      </c>
      <c r="U753" s="269" t="s">
        <v>1256</v>
      </c>
      <c r="V753" s="270">
        <v>0</v>
      </c>
      <c r="W753" s="271" t="s">
        <v>1264</v>
      </c>
      <c r="X753" s="272"/>
      <c r="Y753" s="273"/>
      <c r="Z753" s="274" t="s">
        <v>1265</v>
      </c>
      <c r="AA753" s="258" t="b">
        <f t="shared" si="57"/>
        <v>0</v>
      </c>
      <c r="AB753" s="273" t="s">
        <v>3470</v>
      </c>
      <c r="AC753" s="297"/>
      <c r="AD753" s="510"/>
      <c r="AE753" s="275"/>
      <c r="AF753" s="267" t="str">
        <f t="shared" ca="1" si="56"/>
        <v>53años8meses</v>
      </c>
      <c r="AG753" s="276">
        <v>938561614</v>
      </c>
      <c r="AH753" s="273" t="s">
        <v>3471</v>
      </c>
    </row>
    <row r="754" spans="2:36" ht="17.100000000000001" customHeight="1">
      <c r="B754" s="258" t="str">
        <f t="shared" si="58"/>
        <v>P02831325</v>
      </c>
      <c r="C754" s="257" t="s">
        <v>117</v>
      </c>
      <c r="D754" s="486" t="s">
        <v>15594</v>
      </c>
      <c r="E754" s="472" t="s">
        <v>15595</v>
      </c>
      <c r="F754" s="473">
        <v>26265</v>
      </c>
      <c r="G754" s="474" t="s">
        <v>1996</v>
      </c>
      <c r="H754" s="475" t="s">
        <v>137</v>
      </c>
      <c r="I754" s="475" t="s">
        <v>12610</v>
      </c>
      <c r="J754" s="475" t="s">
        <v>1253</v>
      </c>
      <c r="K754" s="476" t="s">
        <v>8566</v>
      </c>
      <c r="L754" s="484">
        <v>46223</v>
      </c>
      <c r="M754" s="477" t="s">
        <v>1269</v>
      </c>
      <c r="N754" s="622" t="s">
        <v>114</v>
      </c>
      <c r="O754" s="476" t="s">
        <v>15596</v>
      </c>
      <c r="P754" s="478" t="s">
        <v>138</v>
      </c>
      <c r="Q754" s="258"/>
      <c r="R754" s="536" t="s">
        <v>157</v>
      </c>
      <c r="S754" s="265"/>
      <c r="T754" s="271">
        <v>0</v>
      </c>
      <c r="U754" s="269" t="s">
        <v>1256</v>
      </c>
      <c r="V754" s="270">
        <v>1</v>
      </c>
      <c r="W754" s="524" t="s">
        <v>118</v>
      </c>
      <c r="X754" s="272"/>
      <c r="Y754" s="272"/>
      <c r="Z754" s="525" t="s">
        <v>1257</v>
      </c>
      <c r="AA754" s="258" t="b">
        <f t="shared" si="57"/>
        <v>0</v>
      </c>
      <c r="AB754" s="273" t="s">
        <v>15597</v>
      </c>
      <c r="AC754" s="297"/>
      <c r="AD754" s="504" t="s">
        <v>1259</v>
      </c>
      <c r="AE754" s="320" t="s">
        <v>19839</v>
      </c>
      <c r="AF754" s="267" t="str">
        <f t="shared" ca="1" si="56"/>
        <v>54años8meses</v>
      </c>
      <c r="AG754" s="294" t="s">
        <v>15598</v>
      </c>
      <c r="AH754" s="273" t="s">
        <v>15599</v>
      </c>
      <c r="AJ754" s="258"/>
    </row>
    <row r="755" spans="2:36" ht="17.100000000000001" customHeight="1">
      <c r="B755" s="273" t="str">
        <f t="shared" si="58"/>
        <v>P02838826</v>
      </c>
      <c r="C755" s="263">
        <v>1</v>
      </c>
      <c r="D755" s="486" t="s">
        <v>5660</v>
      </c>
      <c r="E755" s="258" t="s">
        <v>5661</v>
      </c>
      <c r="F755" s="259">
        <v>26549</v>
      </c>
      <c r="G755" s="260" t="s">
        <v>1251</v>
      </c>
      <c r="H755" s="261" t="s">
        <v>137</v>
      </c>
      <c r="I755" s="263"/>
      <c r="J755" s="261"/>
      <c r="K755" s="282" t="s">
        <v>2021</v>
      </c>
      <c r="L755" s="264">
        <v>44567</v>
      </c>
      <c r="M755" s="290">
        <v>44580</v>
      </c>
      <c r="N755" s="591" t="s">
        <v>128</v>
      </c>
      <c r="O755" s="282" t="s">
        <v>5662</v>
      </c>
      <c r="P755" s="266" t="s">
        <v>115</v>
      </c>
      <c r="Q755" s="273"/>
      <c r="R755" s="284" t="s">
        <v>157</v>
      </c>
      <c r="S755" s="265"/>
      <c r="T755" s="265">
        <v>0</v>
      </c>
      <c r="U755" s="269" t="s">
        <v>1256</v>
      </c>
      <c r="V755" s="270">
        <v>0</v>
      </c>
      <c r="W755" s="271" t="s">
        <v>118</v>
      </c>
      <c r="X755" s="272"/>
      <c r="Y755" s="258"/>
      <c r="Z755" s="274" t="s">
        <v>1265</v>
      </c>
      <c r="AA755" s="258" t="b">
        <f t="shared" si="57"/>
        <v>0</v>
      </c>
      <c r="AB755" s="273" t="s">
        <v>5663</v>
      </c>
      <c r="AC755" s="297"/>
      <c r="AD755" s="504" t="s">
        <v>1259</v>
      </c>
      <c r="AE755" s="313" t="s">
        <v>5664</v>
      </c>
      <c r="AF755" s="267" t="str">
        <f t="shared" ca="1" si="56"/>
        <v>53años11meses</v>
      </c>
      <c r="AG755" s="276"/>
      <c r="AH755" s="273"/>
    </row>
    <row r="756" spans="2:36" ht="17.100000000000001" customHeight="1">
      <c r="B756" s="258" t="str">
        <f t="shared" si="58"/>
        <v>O02839757</v>
      </c>
      <c r="C756" s="282">
        <v>1</v>
      </c>
      <c r="D756" s="486" t="s">
        <v>3717</v>
      </c>
      <c r="E756" s="258" t="s">
        <v>3718</v>
      </c>
      <c r="F756" s="259">
        <v>26173</v>
      </c>
      <c r="G756" s="260" t="s">
        <v>1251</v>
      </c>
      <c r="H756" s="261" t="s">
        <v>113</v>
      </c>
      <c r="I756" s="263"/>
      <c r="J756" s="261"/>
      <c r="K756" s="263" t="s">
        <v>3611</v>
      </c>
      <c r="L756" s="264">
        <v>44228</v>
      </c>
      <c r="M756" s="290">
        <v>44259</v>
      </c>
      <c r="N756" s="591" t="s">
        <v>114</v>
      </c>
      <c r="O756" s="263" t="s">
        <v>3719</v>
      </c>
      <c r="P756" s="266" t="s">
        <v>138</v>
      </c>
      <c r="Q756" s="267"/>
      <c r="R756" s="284" t="s">
        <v>117</v>
      </c>
      <c r="S756" s="265"/>
      <c r="T756" s="265">
        <v>0</v>
      </c>
      <c r="U756" s="269" t="s">
        <v>1256</v>
      </c>
      <c r="V756" s="270">
        <v>0</v>
      </c>
      <c r="W756" s="271" t="s">
        <v>1264</v>
      </c>
      <c r="X756" s="272"/>
      <c r="Y756" s="272"/>
      <c r="Z756" s="274" t="s">
        <v>1265</v>
      </c>
      <c r="AA756" s="258" t="b">
        <f t="shared" si="57"/>
        <v>0</v>
      </c>
      <c r="AB756" s="258" t="s">
        <v>3720</v>
      </c>
      <c r="AC756" s="297" t="s">
        <v>3721</v>
      </c>
      <c r="AD756" s="511" t="s">
        <v>1271</v>
      </c>
      <c r="AE756" s="275" t="s">
        <v>3722</v>
      </c>
      <c r="AF756" s="267" t="str">
        <f t="shared" ca="1" si="56"/>
        <v>54años11meses</v>
      </c>
      <c r="AG756" s="276">
        <v>956984577</v>
      </c>
      <c r="AH756" s="273" t="s">
        <v>3723</v>
      </c>
    </row>
    <row r="757" spans="2:36" ht="17.100000000000001" customHeight="1">
      <c r="B757" s="258" t="str">
        <f t="shared" si="58"/>
        <v>O02842976</v>
      </c>
      <c r="C757" s="257" t="s">
        <v>117</v>
      </c>
      <c r="D757" s="486" t="s">
        <v>8698</v>
      </c>
      <c r="E757" s="258" t="s">
        <v>8699</v>
      </c>
      <c r="F757" s="259">
        <v>25913</v>
      </c>
      <c r="G757" s="283" t="s">
        <v>1251</v>
      </c>
      <c r="H757" s="261" t="s">
        <v>113</v>
      </c>
      <c r="I757" s="261" t="s">
        <v>3682</v>
      </c>
      <c r="J757" s="261"/>
      <c r="K757" s="282" t="s">
        <v>8700</v>
      </c>
      <c r="L757" s="264">
        <v>45250</v>
      </c>
      <c r="M757" s="290">
        <v>45372</v>
      </c>
      <c r="N757" s="591" t="s">
        <v>128</v>
      </c>
      <c r="O757" s="261" t="s">
        <v>8701</v>
      </c>
      <c r="P757" s="266" t="s">
        <v>138</v>
      </c>
      <c r="Q757" s="273"/>
      <c r="R757" s="284" t="s">
        <v>157</v>
      </c>
      <c r="S757" s="265"/>
      <c r="T757" s="265">
        <v>0</v>
      </c>
      <c r="U757" s="269" t="s">
        <v>117</v>
      </c>
      <c r="V757" s="270">
        <v>1</v>
      </c>
      <c r="W757" s="271" t="s">
        <v>118</v>
      </c>
      <c r="X757" s="273"/>
      <c r="Y757" s="273"/>
      <c r="Z757" s="274" t="s">
        <v>1257</v>
      </c>
      <c r="AA757" s="258" t="b">
        <f t="shared" si="57"/>
        <v>0</v>
      </c>
      <c r="AB757" s="273" t="s">
        <v>8702</v>
      </c>
      <c r="AC757" s="297"/>
      <c r="AD757" s="504" t="s">
        <v>1259</v>
      </c>
      <c r="AE757" s="275" t="s">
        <v>8703</v>
      </c>
      <c r="AF757" s="267" t="str">
        <f t="shared" ca="1" si="56"/>
        <v>55años8meses</v>
      </c>
      <c r="AG757" s="276">
        <v>948990536</v>
      </c>
      <c r="AH757" s="273"/>
    </row>
    <row r="758" spans="2:36" ht="17.100000000000001" customHeight="1">
      <c r="B758" s="258" t="str">
        <f t="shared" si="58"/>
        <v>P02843360</v>
      </c>
      <c r="C758" s="257" t="s">
        <v>117</v>
      </c>
      <c r="D758" s="486" t="s">
        <v>2662</v>
      </c>
      <c r="E758" s="258" t="s">
        <v>2663</v>
      </c>
      <c r="F758" s="259">
        <v>24695</v>
      </c>
      <c r="G758" s="260" t="s">
        <v>1251</v>
      </c>
      <c r="H758" s="261" t="s">
        <v>137</v>
      </c>
      <c r="I758" s="262"/>
      <c r="J758" s="261"/>
      <c r="K758" s="263" t="s">
        <v>1287</v>
      </c>
      <c r="L758" s="264">
        <v>43797</v>
      </c>
      <c r="M758" s="290">
        <v>43866</v>
      </c>
      <c r="N758" s="263" t="s">
        <v>122</v>
      </c>
      <c r="O758" s="261"/>
      <c r="P758" s="266" t="s">
        <v>119</v>
      </c>
      <c r="Q758" s="267"/>
      <c r="R758" s="284" t="s">
        <v>157</v>
      </c>
      <c r="S758" s="265"/>
      <c r="T758" s="265">
        <v>0</v>
      </c>
      <c r="U758" s="269" t="s">
        <v>1256</v>
      </c>
      <c r="V758" s="270">
        <v>0</v>
      </c>
      <c r="W758" s="271" t="s">
        <v>1264</v>
      </c>
      <c r="X758" s="272"/>
      <c r="Y758" s="273"/>
      <c r="Z758" s="274" t="s">
        <v>1265</v>
      </c>
      <c r="AA758" s="258" t="b">
        <f t="shared" si="57"/>
        <v>0</v>
      </c>
      <c r="AB758" s="273" t="s">
        <v>2664</v>
      </c>
      <c r="AC758" s="297" t="s">
        <v>2000</v>
      </c>
      <c r="AD758" s="510"/>
      <c r="AE758" s="275"/>
      <c r="AF758" s="267" t="str">
        <f t="shared" ca="1" si="56"/>
        <v>59años0meses</v>
      </c>
      <c r="AG758" s="276"/>
      <c r="AH758" s="273"/>
    </row>
    <row r="759" spans="2:36" ht="17.100000000000001" customHeight="1">
      <c r="B759" s="258" t="str">
        <f t="shared" si="58"/>
        <v>P02843777</v>
      </c>
      <c r="C759" s="257" t="s">
        <v>117</v>
      </c>
      <c r="D759" s="486" t="s">
        <v>3359</v>
      </c>
      <c r="E759" s="258" t="s">
        <v>3360</v>
      </c>
      <c r="F759" s="259">
        <v>26250</v>
      </c>
      <c r="G759" s="260" t="s">
        <v>1251</v>
      </c>
      <c r="H759" s="261" t="s">
        <v>137</v>
      </c>
      <c r="I759" s="262"/>
      <c r="J759" s="261"/>
      <c r="K759" s="263" t="s">
        <v>1287</v>
      </c>
      <c r="L759" s="264">
        <v>44039</v>
      </c>
      <c r="M759" s="264">
        <v>44044</v>
      </c>
      <c r="N759" s="591" t="s">
        <v>174</v>
      </c>
      <c r="O759" s="261" t="s">
        <v>3361</v>
      </c>
      <c r="P759" s="266" t="s">
        <v>138</v>
      </c>
      <c r="Q759" s="267"/>
      <c r="R759" s="268" t="s">
        <v>157</v>
      </c>
      <c r="S759" s="265"/>
      <c r="T759" s="265">
        <v>0</v>
      </c>
      <c r="U759" s="269" t="s">
        <v>1256</v>
      </c>
      <c r="V759" s="270">
        <v>0</v>
      </c>
      <c r="W759" s="271" t="s">
        <v>1264</v>
      </c>
      <c r="X759" s="272"/>
      <c r="Y759" s="273"/>
      <c r="Z759" s="274" t="s">
        <v>1265</v>
      </c>
      <c r="AA759" s="258" t="b">
        <f t="shared" si="57"/>
        <v>0</v>
      </c>
      <c r="AB759" s="273" t="s">
        <v>3362</v>
      </c>
      <c r="AC759" s="297" t="s">
        <v>1290</v>
      </c>
      <c r="AD759" s="510"/>
      <c r="AE759" s="275"/>
      <c r="AF759" s="267" t="str">
        <f t="shared" ca="1" si="56"/>
        <v>54años9meses</v>
      </c>
      <c r="AG759" s="276"/>
      <c r="AH759" s="273"/>
    </row>
    <row r="760" spans="2:36" ht="17.100000000000001" customHeight="1">
      <c r="B760" s="258" t="str">
        <f t="shared" si="58"/>
        <v>O02845173</v>
      </c>
      <c r="C760" s="257" t="s">
        <v>117</v>
      </c>
      <c r="D760" s="486" t="s">
        <v>5983</v>
      </c>
      <c r="E760" s="258" t="s">
        <v>5984</v>
      </c>
      <c r="F760" s="259">
        <v>26304</v>
      </c>
      <c r="G760" s="258" t="s">
        <v>1251</v>
      </c>
      <c r="H760" s="263" t="s">
        <v>113</v>
      </c>
      <c r="I760" s="263" t="s">
        <v>1967</v>
      </c>
      <c r="J760" s="261"/>
      <c r="K760" s="282" t="s">
        <v>1968</v>
      </c>
      <c r="L760" s="264">
        <v>44607</v>
      </c>
      <c r="M760" s="289">
        <v>44623</v>
      </c>
      <c r="N760" s="263" t="s">
        <v>122</v>
      </c>
      <c r="O760" s="261"/>
      <c r="P760" s="288"/>
      <c r="Q760" s="267"/>
      <c r="R760" s="268" t="s">
        <v>157</v>
      </c>
      <c r="S760" s="265"/>
      <c r="T760" s="265">
        <v>0</v>
      </c>
      <c r="U760" s="269" t="s">
        <v>1256</v>
      </c>
      <c r="V760" s="270">
        <v>1</v>
      </c>
      <c r="W760" s="271" t="s">
        <v>118</v>
      </c>
      <c r="X760" s="272"/>
      <c r="Y760" s="258"/>
      <c r="Z760" s="274" t="s">
        <v>1265</v>
      </c>
      <c r="AA760" s="258" t="b">
        <f t="shared" si="57"/>
        <v>0</v>
      </c>
      <c r="AB760" s="258" t="s">
        <v>5985</v>
      </c>
      <c r="AC760" s="300" t="s">
        <v>1947</v>
      </c>
      <c r="AD760" s="513"/>
      <c r="AE760" s="281"/>
      <c r="AF760" s="267" t="str">
        <f t="shared" ca="1" si="56"/>
        <v>54años7meses</v>
      </c>
      <c r="AG760" s="276">
        <v>960936011</v>
      </c>
      <c r="AH760" s="258" t="s">
        <v>5986</v>
      </c>
    </row>
    <row r="761" spans="2:36" ht="17.100000000000001" customHeight="1">
      <c r="B761" s="273" t="str">
        <f t="shared" si="58"/>
        <v>P02846068</v>
      </c>
      <c r="C761" s="257" t="s">
        <v>117</v>
      </c>
      <c r="D761" s="486" t="s">
        <v>7869</v>
      </c>
      <c r="E761" s="258" t="s">
        <v>7870</v>
      </c>
      <c r="F761" s="259">
        <v>25589</v>
      </c>
      <c r="G761" s="260" t="s">
        <v>1291</v>
      </c>
      <c r="H761" s="261" t="s">
        <v>137</v>
      </c>
      <c r="I761" s="263" t="s">
        <v>1252</v>
      </c>
      <c r="J761" s="261"/>
      <c r="K761" s="263" t="s">
        <v>2021</v>
      </c>
      <c r="L761" s="264">
        <v>45111</v>
      </c>
      <c r="M761" s="264">
        <v>45288</v>
      </c>
      <c r="N761" s="591" t="s">
        <v>114</v>
      </c>
      <c r="O761" s="261" t="s">
        <v>7871</v>
      </c>
      <c r="P761" s="266" t="s">
        <v>138</v>
      </c>
      <c r="Q761" s="267"/>
      <c r="R761" s="268" t="s">
        <v>157</v>
      </c>
      <c r="S761" s="265"/>
      <c r="T761" s="265">
        <v>0</v>
      </c>
      <c r="U761" s="269" t="s">
        <v>1256</v>
      </c>
      <c r="V761" s="270">
        <v>0</v>
      </c>
      <c r="W761" s="271" t="s">
        <v>118</v>
      </c>
      <c r="X761" s="272"/>
      <c r="Y761" s="273"/>
      <c r="Z761" s="274" t="s">
        <v>1257</v>
      </c>
      <c r="AA761" s="258" t="b">
        <f t="shared" si="57"/>
        <v>0</v>
      </c>
      <c r="AB761" s="273" t="s">
        <v>7872</v>
      </c>
      <c r="AC761" s="297"/>
      <c r="AD761" s="504" t="s">
        <v>1259</v>
      </c>
      <c r="AE761" s="281" t="s">
        <v>7873</v>
      </c>
      <c r="AF761" s="267" t="str">
        <f t="shared" ca="1" si="56"/>
        <v>56años7meses</v>
      </c>
      <c r="AG761" s="276">
        <v>946927522</v>
      </c>
      <c r="AH761" s="399" t="s">
        <v>7874</v>
      </c>
    </row>
    <row r="762" spans="2:36" ht="17.100000000000001" customHeight="1">
      <c r="B762" s="273" t="str">
        <f t="shared" si="58"/>
        <v>P02848521</v>
      </c>
      <c r="C762" s="257" t="s">
        <v>117</v>
      </c>
      <c r="D762" s="486" t="s">
        <v>9671</v>
      </c>
      <c r="E762" s="258" t="s">
        <v>9672</v>
      </c>
      <c r="F762" s="259">
        <v>27094</v>
      </c>
      <c r="G762" s="283" t="s">
        <v>1251</v>
      </c>
      <c r="H762" s="261" t="s">
        <v>137</v>
      </c>
      <c r="I762" s="261" t="s">
        <v>8999</v>
      </c>
      <c r="J762" s="261" t="s">
        <v>9469</v>
      </c>
      <c r="K762" s="282" t="s">
        <v>6840</v>
      </c>
      <c r="L762" s="264">
        <v>45315</v>
      </c>
      <c r="M762" s="290">
        <v>45348</v>
      </c>
      <c r="N762" s="551" t="s">
        <v>114</v>
      </c>
      <c r="O762" s="261" t="s">
        <v>9673</v>
      </c>
      <c r="P762" s="266" t="s">
        <v>138</v>
      </c>
      <c r="Q762" s="273"/>
      <c r="R762" s="284" t="s">
        <v>157</v>
      </c>
      <c r="S762" s="265"/>
      <c r="T762" s="265">
        <v>0</v>
      </c>
      <c r="U762" s="269" t="s">
        <v>1256</v>
      </c>
      <c r="V762" s="270">
        <v>1</v>
      </c>
      <c r="W762" s="271" t="s">
        <v>118</v>
      </c>
      <c r="X762" s="272"/>
      <c r="Y762" s="272"/>
      <c r="Z762" s="274" t="s">
        <v>1257</v>
      </c>
      <c r="AA762" s="258" t="b">
        <f t="shared" si="57"/>
        <v>0</v>
      </c>
      <c r="AB762" s="273" t="s">
        <v>9674</v>
      </c>
      <c r="AC762" s="297"/>
      <c r="AD762" s="504" t="s">
        <v>1259</v>
      </c>
      <c r="AE762" s="275" t="s">
        <v>9675</v>
      </c>
      <c r="AF762" s="267" t="str">
        <f t="shared" ca="1" si="56"/>
        <v>52años5meses</v>
      </c>
      <c r="AG762" s="276">
        <v>973841133</v>
      </c>
      <c r="AH762" s="273" t="s">
        <v>9676</v>
      </c>
    </row>
    <row r="763" spans="2:36" ht="17.100000000000001" customHeight="1">
      <c r="B763" s="258" t="str">
        <f t="shared" si="58"/>
        <v>E02852057</v>
      </c>
      <c r="C763" s="257" t="s">
        <v>117</v>
      </c>
      <c r="D763" s="486" t="s">
        <v>8019</v>
      </c>
      <c r="E763" s="258" t="s">
        <v>8020</v>
      </c>
      <c r="F763" s="259">
        <v>27190</v>
      </c>
      <c r="G763" s="283" t="s">
        <v>3610</v>
      </c>
      <c r="H763" s="261" t="s">
        <v>1107</v>
      </c>
      <c r="I763" s="263" t="s">
        <v>7468</v>
      </c>
      <c r="J763" s="261"/>
      <c r="K763" s="282" t="s">
        <v>2021</v>
      </c>
      <c r="L763" s="264">
        <v>45112</v>
      </c>
      <c r="M763" s="290">
        <v>45290</v>
      </c>
      <c r="N763" s="591" t="s">
        <v>174</v>
      </c>
      <c r="O763" s="261" t="s">
        <v>8021</v>
      </c>
      <c r="P763" s="266" t="s">
        <v>138</v>
      </c>
      <c r="Q763" s="273"/>
      <c r="R763" s="284" t="s">
        <v>157</v>
      </c>
      <c r="S763" s="265"/>
      <c r="T763" s="265">
        <v>0</v>
      </c>
      <c r="U763" s="269" t="s">
        <v>1256</v>
      </c>
      <c r="V763" s="270">
        <v>0</v>
      </c>
      <c r="W763" s="271" t="s">
        <v>118</v>
      </c>
      <c r="X763" s="272">
        <v>3500</v>
      </c>
      <c r="Y763" s="341">
        <v>419.4</v>
      </c>
      <c r="Z763" s="274" t="s">
        <v>1257</v>
      </c>
      <c r="AA763" s="258" t="b">
        <f t="shared" si="57"/>
        <v>0</v>
      </c>
      <c r="AB763" s="273" t="s">
        <v>8022</v>
      </c>
      <c r="AC763" s="297"/>
      <c r="AD763" s="504" t="s">
        <v>1259</v>
      </c>
      <c r="AE763" s="275" t="s">
        <v>8023</v>
      </c>
      <c r="AF763" s="267" t="str">
        <f t="shared" ca="1" si="56"/>
        <v>52años2meses</v>
      </c>
      <c r="AG763" s="276">
        <v>944913959</v>
      </c>
      <c r="AH763" s="273" t="s">
        <v>8024</v>
      </c>
    </row>
    <row r="764" spans="2:36" ht="17.100000000000001" customHeight="1">
      <c r="B764" s="258" t="str">
        <f t="shared" si="58"/>
        <v>O02852591</v>
      </c>
      <c r="C764" s="257" t="s">
        <v>117</v>
      </c>
      <c r="D764" s="486" t="s">
        <v>7680</v>
      </c>
      <c r="E764" s="258" t="s">
        <v>7681</v>
      </c>
      <c r="F764" s="259">
        <v>25776</v>
      </c>
      <c r="G764" s="283" t="s">
        <v>1251</v>
      </c>
      <c r="H764" s="261" t="s">
        <v>113</v>
      </c>
      <c r="I764" s="261" t="s">
        <v>1339</v>
      </c>
      <c r="J764" s="261"/>
      <c r="K764" s="282" t="s">
        <v>6305</v>
      </c>
      <c r="L764" s="264">
        <v>45087</v>
      </c>
      <c r="M764" s="264">
        <v>45182</v>
      </c>
      <c r="N764" s="591" t="s">
        <v>114</v>
      </c>
      <c r="O764" s="282" t="s">
        <v>7682</v>
      </c>
      <c r="P764" s="266" t="s">
        <v>138</v>
      </c>
      <c r="Q764" s="258"/>
      <c r="R764" s="284" t="s">
        <v>157</v>
      </c>
      <c r="S764" s="265"/>
      <c r="T764" s="265">
        <v>0</v>
      </c>
      <c r="U764" s="269" t="s">
        <v>1256</v>
      </c>
      <c r="V764" s="270">
        <v>1</v>
      </c>
      <c r="W764" s="271" t="s">
        <v>118</v>
      </c>
      <c r="X764" s="272"/>
      <c r="Y764" s="273"/>
      <c r="Z764" s="274" t="s">
        <v>1257</v>
      </c>
      <c r="AA764" s="258" t="b">
        <f t="shared" si="57"/>
        <v>0</v>
      </c>
      <c r="AB764" s="258" t="s">
        <v>7683</v>
      </c>
      <c r="AC764" s="297"/>
      <c r="AD764" s="504" t="s">
        <v>1271</v>
      </c>
      <c r="AE764" s="275" t="s">
        <v>7684</v>
      </c>
      <c r="AF764" s="267" t="str">
        <f t="shared" ca="1" si="56"/>
        <v>56años0meses</v>
      </c>
      <c r="AG764" s="276">
        <v>995448621</v>
      </c>
      <c r="AH764" s="273"/>
    </row>
    <row r="765" spans="2:36" ht="17.100000000000001" customHeight="1">
      <c r="B765" s="273" t="str">
        <f t="shared" si="58"/>
        <v>O02854114</v>
      </c>
      <c r="C765" s="257" t="s">
        <v>117</v>
      </c>
      <c r="D765" s="486" t="s">
        <v>3387</v>
      </c>
      <c r="E765" s="258" t="s">
        <v>3388</v>
      </c>
      <c r="F765" s="259">
        <v>26371</v>
      </c>
      <c r="G765" s="260" t="s">
        <v>1251</v>
      </c>
      <c r="H765" s="261" t="s">
        <v>113</v>
      </c>
      <c r="I765" s="262"/>
      <c r="J765" s="261"/>
      <c r="K765" s="263" t="s">
        <v>1287</v>
      </c>
      <c r="L765" s="264">
        <v>44039</v>
      </c>
      <c r="M765" s="290">
        <v>44188</v>
      </c>
      <c r="N765" s="263" t="s">
        <v>122</v>
      </c>
      <c r="O765" s="261"/>
      <c r="P765" s="266"/>
      <c r="Q765" s="267"/>
      <c r="R765" s="284" t="s">
        <v>157</v>
      </c>
      <c r="S765" s="265"/>
      <c r="T765" s="265">
        <v>0</v>
      </c>
      <c r="U765" s="269" t="s">
        <v>1256</v>
      </c>
      <c r="V765" s="270">
        <v>0</v>
      </c>
      <c r="W765" s="271" t="s">
        <v>1264</v>
      </c>
      <c r="X765" s="272"/>
      <c r="Y765" s="273"/>
      <c r="Z765" s="274" t="s">
        <v>1265</v>
      </c>
      <c r="AA765" s="258" t="b">
        <f t="shared" si="57"/>
        <v>0</v>
      </c>
      <c r="AB765" s="273" t="s">
        <v>3389</v>
      </c>
      <c r="AC765" s="297" t="s">
        <v>2004</v>
      </c>
      <c r="AD765" s="510"/>
      <c r="AE765" s="275"/>
      <c r="AF765" s="267" t="str">
        <f t="shared" ca="1" si="56"/>
        <v>54años5meses</v>
      </c>
      <c r="AG765" s="276">
        <v>916004780</v>
      </c>
      <c r="AH765" s="273" t="s">
        <v>2120</v>
      </c>
    </row>
    <row r="766" spans="2:36" ht="17.100000000000001" customHeight="1">
      <c r="B766" s="258" t="str">
        <f t="shared" si="58"/>
        <v>O02861224</v>
      </c>
      <c r="C766" s="257" t="s">
        <v>117</v>
      </c>
      <c r="D766" s="486" t="s">
        <v>801</v>
      </c>
      <c r="E766" s="277" t="s">
        <v>6595</v>
      </c>
      <c r="F766" s="259">
        <v>26594</v>
      </c>
      <c r="G766" s="260" t="s">
        <v>1251</v>
      </c>
      <c r="H766" s="261" t="s">
        <v>113</v>
      </c>
      <c r="I766" s="263" t="s">
        <v>5699</v>
      </c>
      <c r="J766" s="261"/>
      <c r="K766" s="263" t="s">
        <v>2021</v>
      </c>
      <c r="L766" s="264">
        <v>44838</v>
      </c>
      <c r="M766" s="290">
        <v>44852</v>
      </c>
      <c r="N766" s="261" t="s">
        <v>128</v>
      </c>
      <c r="O766" s="261" t="s">
        <v>803</v>
      </c>
      <c r="P766" s="266" t="s">
        <v>115</v>
      </c>
      <c r="Q766" s="267"/>
      <c r="R766" s="284" t="s">
        <v>157</v>
      </c>
      <c r="S766" s="265"/>
      <c r="T766" s="265">
        <v>0</v>
      </c>
      <c r="U766" s="269" t="s">
        <v>1256</v>
      </c>
      <c r="V766" s="270">
        <v>0</v>
      </c>
      <c r="W766" s="271" t="s">
        <v>1264</v>
      </c>
      <c r="X766" s="356"/>
      <c r="Y766" s="273"/>
      <c r="Z766" s="274" t="s">
        <v>1265</v>
      </c>
      <c r="AA766" s="258" t="b">
        <f t="shared" si="57"/>
        <v>0</v>
      </c>
      <c r="AB766" s="258" t="s">
        <v>6596</v>
      </c>
      <c r="AC766" s="297"/>
      <c r="AD766" s="504" t="s">
        <v>1878</v>
      </c>
      <c r="AE766" s="275">
        <v>8983193430599</v>
      </c>
      <c r="AF766" s="267" t="str">
        <f t="shared" ca="1" si="56"/>
        <v>53años9meses</v>
      </c>
      <c r="AG766" s="276">
        <v>966228842</v>
      </c>
      <c r="AH766" s="399" t="s">
        <v>6597</v>
      </c>
    </row>
    <row r="767" spans="2:36" ht="17.100000000000001" customHeight="1">
      <c r="B767" s="273" t="str">
        <f t="shared" si="58"/>
        <v>O02862906</v>
      </c>
      <c r="C767" s="257" t="s">
        <v>117</v>
      </c>
      <c r="D767" s="486" t="s">
        <v>8678</v>
      </c>
      <c r="E767" s="258" t="s">
        <v>8679</v>
      </c>
      <c r="F767" s="259">
        <v>27675</v>
      </c>
      <c r="G767" s="260" t="s">
        <v>1251</v>
      </c>
      <c r="H767" s="261" t="s">
        <v>113</v>
      </c>
      <c r="I767" s="263" t="s">
        <v>1967</v>
      </c>
      <c r="J767" s="261"/>
      <c r="K767" s="282" t="s">
        <v>6305</v>
      </c>
      <c r="L767" s="264">
        <v>45243</v>
      </c>
      <c r="M767" s="290">
        <v>45282</v>
      </c>
      <c r="N767" s="263" t="s">
        <v>174</v>
      </c>
      <c r="O767" s="261" t="s">
        <v>8680</v>
      </c>
      <c r="P767" s="266" t="s">
        <v>138</v>
      </c>
      <c r="Q767" s="267"/>
      <c r="R767" s="284" t="s">
        <v>157</v>
      </c>
      <c r="S767" s="265"/>
      <c r="T767" s="265">
        <v>0</v>
      </c>
      <c r="U767" s="269" t="s">
        <v>1256</v>
      </c>
      <c r="V767" s="270">
        <v>1</v>
      </c>
      <c r="W767" s="271" t="s">
        <v>118</v>
      </c>
      <c r="X767" s="272"/>
      <c r="Y767" s="273"/>
      <c r="Z767" s="274" t="s">
        <v>1257</v>
      </c>
      <c r="AA767" s="258" t="b">
        <f t="shared" si="57"/>
        <v>0</v>
      </c>
      <c r="AB767" s="273" t="s">
        <v>8681</v>
      </c>
      <c r="AC767" s="297"/>
      <c r="AD767" s="510"/>
      <c r="AE767" s="275"/>
      <c r="AF767" s="267" t="str">
        <f t="shared" ca="1" si="56"/>
        <v>50años10meses</v>
      </c>
      <c r="AG767" s="276">
        <v>969154424</v>
      </c>
      <c r="AH767" s="273" t="s">
        <v>3471</v>
      </c>
    </row>
    <row r="768" spans="2:36" ht="17.100000000000001" customHeight="1">
      <c r="B768" s="258" t="str">
        <f t="shared" si="58"/>
        <v>O02863388</v>
      </c>
      <c r="C768" s="257" t="s">
        <v>117</v>
      </c>
      <c r="D768" s="486" t="s">
        <v>15712</v>
      </c>
      <c r="E768" s="258" t="s">
        <v>15713</v>
      </c>
      <c r="F768" s="259">
        <v>26494</v>
      </c>
      <c r="G768" s="283" t="s">
        <v>1251</v>
      </c>
      <c r="H768" s="261" t="s">
        <v>113</v>
      </c>
      <c r="I768" s="261" t="s">
        <v>15642</v>
      </c>
      <c r="J768" s="261" t="s">
        <v>1276</v>
      </c>
      <c r="K768" s="282" t="s">
        <v>8566</v>
      </c>
      <c r="L768" s="264">
        <v>45974</v>
      </c>
      <c r="M768" s="264">
        <v>45997</v>
      </c>
      <c r="N768" s="261" t="s">
        <v>122</v>
      </c>
      <c r="O768" s="282"/>
      <c r="P768" s="266"/>
      <c r="Q768" s="258"/>
      <c r="R768" s="536" t="s">
        <v>157</v>
      </c>
      <c r="S768" s="265"/>
      <c r="T768" s="271">
        <v>0</v>
      </c>
      <c r="U768" s="269" t="s">
        <v>1256</v>
      </c>
      <c r="V768" s="270">
        <v>1</v>
      </c>
      <c r="W768" s="524" t="s">
        <v>118</v>
      </c>
      <c r="X768" s="272"/>
      <c r="Y768" s="272"/>
      <c r="Z768" s="525" t="s">
        <v>1257</v>
      </c>
      <c r="AA768" s="258" t="b">
        <f t="shared" si="57"/>
        <v>0</v>
      </c>
      <c r="AB768" s="273" t="s">
        <v>15714</v>
      </c>
      <c r="AC768" s="297"/>
      <c r="AD768" s="504" t="s">
        <v>1259</v>
      </c>
      <c r="AE768" s="275" t="s">
        <v>15715</v>
      </c>
      <c r="AF768" s="267" t="str">
        <f t="shared" ca="1" si="56"/>
        <v>54años1meses</v>
      </c>
      <c r="AG768" s="276" t="s">
        <v>15716</v>
      </c>
      <c r="AH768" s="273" t="s">
        <v>15717</v>
      </c>
    </row>
    <row r="769" spans="2:36" ht="17.100000000000001" customHeight="1">
      <c r="B769" s="273" t="str">
        <f t="shared" si="58"/>
        <v>O02863573</v>
      </c>
      <c r="C769" s="282">
        <v>1</v>
      </c>
      <c r="D769" s="486" t="s">
        <v>3427</v>
      </c>
      <c r="E769" s="258" t="s">
        <v>3428</v>
      </c>
      <c r="F769" s="259">
        <v>24727</v>
      </c>
      <c r="G769" s="260" t="s">
        <v>1251</v>
      </c>
      <c r="H769" s="261" t="s">
        <v>113</v>
      </c>
      <c r="I769" s="262"/>
      <c r="J769" s="261"/>
      <c r="K769" s="263" t="s">
        <v>2021</v>
      </c>
      <c r="L769" s="264">
        <v>44046</v>
      </c>
      <c r="M769" s="264">
        <v>44058</v>
      </c>
      <c r="N769" s="591" t="s">
        <v>122</v>
      </c>
      <c r="O769" s="282"/>
      <c r="P769" s="266"/>
      <c r="Q769" s="267"/>
      <c r="R769" s="284" t="s">
        <v>157</v>
      </c>
      <c r="S769" s="265"/>
      <c r="T769" s="265">
        <v>0</v>
      </c>
      <c r="U769" s="269" t="s">
        <v>1256</v>
      </c>
      <c r="V769" s="270">
        <v>0</v>
      </c>
      <c r="W769" s="271" t="s">
        <v>1264</v>
      </c>
      <c r="X769" s="272"/>
      <c r="Y769" s="273"/>
      <c r="Z769" s="274" t="s">
        <v>1265</v>
      </c>
      <c r="AA769" s="258" t="b">
        <f t="shared" si="57"/>
        <v>0</v>
      </c>
      <c r="AB769" s="258" t="s">
        <v>3429</v>
      </c>
      <c r="AC769" s="297" t="s">
        <v>2374</v>
      </c>
      <c r="AD769" s="400" t="s">
        <v>2101</v>
      </c>
      <c r="AE769" s="275" t="s">
        <v>3430</v>
      </c>
      <c r="AF769" s="267" t="str">
        <f t="shared" ca="1" si="56"/>
        <v>58años11meses</v>
      </c>
      <c r="AG769" s="276"/>
      <c r="AH769" s="273"/>
    </row>
    <row r="770" spans="2:36" ht="17.100000000000001" customHeight="1">
      <c r="B770" s="273" t="str">
        <f t="shared" si="58"/>
        <v>O02865380</v>
      </c>
      <c r="C770" s="257" t="s">
        <v>117</v>
      </c>
      <c r="D770" s="486" t="s">
        <v>3419</v>
      </c>
      <c r="E770" s="258" t="s">
        <v>3420</v>
      </c>
      <c r="F770" s="259">
        <v>27772</v>
      </c>
      <c r="G770" s="260" t="s">
        <v>1251</v>
      </c>
      <c r="H770" s="261" t="s">
        <v>113</v>
      </c>
      <c r="I770" s="262"/>
      <c r="J770" s="261"/>
      <c r="K770" s="263" t="s">
        <v>1287</v>
      </c>
      <c r="L770" s="264">
        <v>44042</v>
      </c>
      <c r="M770" s="264">
        <v>44188</v>
      </c>
      <c r="N770" s="591" t="s">
        <v>128</v>
      </c>
      <c r="O770" s="261" t="s">
        <v>3421</v>
      </c>
      <c r="P770" s="266" t="s">
        <v>115</v>
      </c>
      <c r="Q770" s="267"/>
      <c r="R770" s="268" t="s">
        <v>157</v>
      </c>
      <c r="S770" s="265"/>
      <c r="T770" s="265">
        <v>0</v>
      </c>
      <c r="U770" s="269" t="s">
        <v>1256</v>
      </c>
      <c r="V770" s="270">
        <v>0</v>
      </c>
      <c r="W770" s="271" t="s">
        <v>1264</v>
      </c>
      <c r="X770" s="272"/>
      <c r="Y770" s="273"/>
      <c r="Z770" s="274" t="s">
        <v>1265</v>
      </c>
      <c r="AA770" s="258" t="b">
        <f t="shared" si="57"/>
        <v>0</v>
      </c>
      <c r="AB770" s="273" t="s">
        <v>3422</v>
      </c>
      <c r="AC770" s="297" t="s">
        <v>2033</v>
      </c>
      <c r="AD770" s="510"/>
      <c r="AE770" s="275"/>
      <c r="AF770" s="267" t="str">
        <f t="shared" ca="1" si="56"/>
        <v>50años7meses</v>
      </c>
      <c r="AG770" s="276">
        <v>959169183</v>
      </c>
      <c r="AH770" s="273" t="s">
        <v>2120</v>
      </c>
    </row>
    <row r="771" spans="2:36" ht="17.100000000000001" customHeight="1">
      <c r="B771" s="258" t="str">
        <f t="shared" si="58"/>
        <v>P02865755</v>
      </c>
      <c r="C771" s="257" t="s">
        <v>117</v>
      </c>
      <c r="D771" s="486" t="s">
        <v>2197</v>
      </c>
      <c r="E771" s="301" t="s">
        <v>2198</v>
      </c>
      <c r="F771" s="259">
        <v>27705</v>
      </c>
      <c r="G771" s="260" t="s">
        <v>1251</v>
      </c>
      <c r="H771" s="261" t="s">
        <v>137</v>
      </c>
      <c r="I771" s="262"/>
      <c r="J771" s="261"/>
      <c r="K771" s="282" t="s">
        <v>2021</v>
      </c>
      <c r="L771" s="264">
        <v>43749</v>
      </c>
      <c r="M771" s="264">
        <v>43871</v>
      </c>
      <c r="N771" s="263" t="s">
        <v>114</v>
      </c>
      <c r="O771" s="282" t="s">
        <v>2199</v>
      </c>
      <c r="P771" s="266" t="s">
        <v>115</v>
      </c>
      <c r="Q771" s="267"/>
      <c r="R771" s="268" t="s">
        <v>157</v>
      </c>
      <c r="S771" s="265"/>
      <c r="T771" s="265">
        <v>0</v>
      </c>
      <c r="U771" s="269" t="s">
        <v>1256</v>
      </c>
      <c r="V771" s="270">
        <v>0</v>
      </c>
      <c r="W771" s="271" t="s">
        <v>1264</v>
      </c>
      <c r="X771" s="272"/>
      <c r="Y771" s="258"/>
      <c r="Z771" s="274" t="s">
        <v>1265</v>
      </c>
      <c r="AA771" s="258" t="b">
        <f t="shared" si="57"/>
        <v>0</v>
      </c>
      <c r="AB771" s="258" t="s">
        <v>2200</v>
      </c>
      <c r="AC771" s="324"/>
      <c r="AD771" s="504" t="s">
        <v>2201</v>
      </c>
      <c r="AE771" s="281" t="s">
        <v>2202</v>
      </c>
      <c r="AF771" s="267" t="str">
        <f t="shared" ref="AF771:AF834" ca="1" si="59">IF($D771&lt;&gt;"",DATEDIF(F771,TODAY(),"y")&amp;"años"&amp;DATEDIF(F771,TODAY(),"ym")&amp;"meses","")</f>
        <v>50años9meses</v>
      </c>
      <c r="AG771" s="294">
        <v>952875855</v>
      </c>
      <c r="AH771" s="258" t="s">
        <v>2203</v>
      </c>
    </row>
    <row r="772" spans="2:36" ht="17.100000000000001" customHeight="1">
      <c r="B772" s="258" t="str">
        <f t="shared" si="58"/>
        <v>O02866440</v>
      </c>
      <c r="C772" s="257" t="s">
        <v>117</v>
      </c>
      <c r="D772" s="486" t="s">
        <v>15027</v>
      </c>
      <c r="E772" s="258" t="s">
        <v>15028</v>
      </c>
      <c r="F772" s="259">
        <v>26921</v>
      </c>
      <c r="G772" s="283" t="s">
        <v>1251</v>
      </c>
      <c r="H772" s="261" t="s">
        <v>113</v>
      </c>
      <c r="I772" s="263" t="s">
        <v>8360</v>
      </c>
      <c r="J772" s="261" t="s">
        <v>7578</v>
      </c>
      <c r="K772" s="282" t="s">
        <v>8566</v>
      </c>
      <c r="L772" s="264">
        <v>45951</v>
      </c>
      <c r="M772" s="298">
        <v>45954</v>
      </c>
      <c r="N772" s="591" t="s">
        <v>114</v>
      </c>
      <c r="O772" s="261" t="s">
        <v>15029</v>
      </c>
      <c r="P772" s="266" t="s">
        <v>138</v>
      </c>
      <c r="Q772" s="273"/>
      <c r="R772" s="284" t="s">
        <v>157</v>
      </c>
      <c r="S772" s="265"/>
      <c r="T772" s="516">
        <v>0</v>
      </c>
      <c r="U772" s="269" t="s">
        <v>1256</v>
      </c>
      <c r="V772" s="270">
        <v>1</v>
      </c>
      <c r="W772" s="271" t="s">
        <v>118</v>
      </c>
      <c r="X772" s="272"/>
      <c r="Y772" s="258"/>
      <c r="Z772" s="274" t="s">
        <v>1257</v>
      </c>
      <c r="AA772" s="258" t="b">
        <f t="shared" si="57"/>
        <v>0</v>
      </c>
      <c r="AB772" s="273" t="s">
        <v>15030</v>
      </c>
      <c r="AC772" s="297"/>
      <c r="AD772" s="504" t="s">
        <v>1259</v>
      </c>
      <c r="AE772" s="281" t="s">
        <v>15031</v>
      </c>
      <c r="AF772" s="267" t="str">
        <f t="shared" ca="1" si="59"/>
        <v>52años11meses</v>
      </c>
      <c r="AG772" s="276">
        <v>925496560</v>
      </c>
      <c r="AH772" s="273" t="s">
        <v>15032</v>
      </c>
    </row>
    <row r="773" spans="2:36" ht="17.100000000000001" customHeight="1">
      <c r="B773" s="258" t="str">
        <f t="shared" si="58"/>
        <v>O02869480</v>
      </c>
      <c r="C773" s="257" t="s">
        <v>117</v>
      </c>
      <c r="D773" s="486" t="s">
        <v>3480</v>
      </c>
      <c r="E773" s="258" t="s">
        <v>3481</v>
      </c>
      <c r="F773" s="259">
        <v>27784</v>
      </c>
      <c r="G773" s="260" t="s">
        <v>1251</v>
      </c>
      <c r="H773" s="261" t="s">
        <v>113</v>
      </c>
      <c r="I773" s="262"/>
      <c r="J773" s="261"/>
      <c r="K773" s="282" t="s">
        <v>1301</v>
      </c>
      <c r="L773" s="264">
        <v>44075</v>
      </c>
      <c r="M773" s="290">
        <v>44218</v>
      </c>
      <c r="N773" s="263" t="s">
        <v>122</v>
      </c>
      <c r="O773" s="261"/>
      <c r="P773" s="266"/>
      <c r="Q773" s="267"/>
      <c r="R773" s="284" t="s">
        <v>157</v>
      </c>
      <c r="S773" s="265"/>
      <c r="T773" s="265">
        <v>0</v>
      </c>
      <c r="U773" s="269" t="s">
        <v>1256</v>
      </c>
      <c r="V773" s="270">
        <v>0</v>
      </c>
      <c r="W773" s="271" t="s">
        <v>1264</v>
      </c>
      <c r="X773" s="272"/>
      <c r="Y773" s="273"/>
      <c r="Z773" s="274" t="s">
        <v>1265</v>
      </c>
      <c r="AA773" s="258" t="b">
        <f t="shared" si="57"/>
        <v>0</v>
      </c>
      <c r="AB773" s="273" t="s">
        <v>3482</v>
      </c>
      <c r="AC773" s="297"/>
      <c r="AD773" s="510"/>
      <c r="AE773" s="275"/>
      <c r="AF773" s="267" t="str">
        <f t="shared" ca="1" si="59"/>
        <v>50años6meses</v>
      </c>
      <c r="AG773" s="276">
        <v>954662562</v>
      </c>
      <c r="AH773" s="273" t="s">
        <v>3479</v>
      </c>
    </row>
    <row r="774" spans="2:36" ht="17.100000000000001" customHeight="1">
      <c r="B774" s="258" t="str">
        <f t="shared" si="58"/>
        <v>P02874506</v>
      </c>
      <c r="C774" s="282">
        <v>1</v>
      </c>
      <c r="D774" s="486" t="s">
        <v>9485</v>
      </c>
      <c r="E774" s="258" t="s">
        <v>9486</v>
      </c>
      <c r="F774" s="259">
        <v>26547</v>
      </c>
      <c r="G774" s="283" t="s">
        <v>1251</v>
      </c>
      <c r="H774" s="261" t="s">
        <v>137</v>
      </c>
      <c r="I774" s="261" t="s">
        <v>8999</v>
      </c>
      <c r="J774" s="261" t="s">
        <v>9469</v>
      </c>
      <c r="K774" s="340" t="s">
        <v>6840</v>
      </c>
      <c r="L774" s="264">
        <v>45306</v>
      </c>
      <c r="M774" s="290">
        <v>45315</v>
      </c>
      <c r="N774" s="261" t="s">
        <v>174</v>
      </c>
      <c r="O774" s="261" t="s">
        <v>9487</v>
      </c>
      <c r="P774" s="266" t="s">
        <v>138</v>
      </c>
      <c r="Q774" s="273"/>
      <c r="R774" s="284" t="s">
        <v>157</v>
      </c>
      <c r="S774" s="265"/>
      <c r="T774" s="265">
        <v>0</v>
      </c>
      <c r="U774" s="269" t="s">
        <v>1256</v>
      </c>
      <c r="V774" s="270">
        <v>1</v>
      </c>
      <c r="W774" s="271" t="s">
        <v>118</v>
      </c>
      <c r="X774" s="272"/>
      <c r="Y774" s="272"/>
      <c r="Z774" s="274" t="s">
        <v>1257</v>
      </c>
      <c r="AA774" s="258" t="b">
        <f t="shared" si="57"/>
        <v>0</v>
      </c>
      <c r="AB774" s="273" t="s">
        <v>9488</v>
      </c>
      <c r="AC774" s="297"/>
      <c r="AD774" s="504" t="s">
        <v>1259</v>
      </c>
      <c r="AE774" s="275" t="s">
        <v>9489</v>
      </c>
      <c r="AF774" s="267" t="str">
        <f t="shared" ca="1" si="59"/>
        <v>53años11meses</v>
      </c>
      <c r="AG774" s="276">
        <v>927688745</v>
      </c>
      <c r="AH774" s="319" t="s">
        <v>9490</v>
      </c>
      <c r="AJ774" s="258"/>
    </row>
    <row r="775" spans="2:36" ht="17.100000000000001" customHeight="1">
      <c r="B775" s="258" t="str">
        <f t="shared" si="58"/>
        <v>P02874790</v>
      </c>
      <c r="C775" s="257" t="s">
        <v>117</v>
      </c>
      <c r="D775" s="486" t="s">
        <v>5697</v>
      </c>
      <c r="E775" s="258" t="s">
        <v>5698</v>
      </c>
      <c r="F775" s="259">
        <v>27594</v>
      </c>
      <c r="G775" s="260" t="s">
        <v>1291</v>
      </c>
      <c r="H775" s="261" t="s">
        <v>137</v>
      </c>
      <c r="I775" s="263" t="s">
        <v>5699</v>
      </c>
      <c r="J775" s="261"/>
      <c r="K775" s="263" t="s">
        <v>3611</v>
      </c>
      <c r="L775" s="264">
        <v>44578</v>
      </c>
      <c r="M775" s="566">
        <v>44619</v>
      </c>
      <c r="N775" s="261" t="s">
        <v>122</v>
      </c>
      <c r="O775" s="261"/>
      <c r="P775" s="266"/>
      <c r="Q775" s="273"/>
      <c r="R775" s="268" t="s">
        <v>157</v>
      </c>
      <c r="S775" s="265"/>
      <c r="T775" s="265">
        <v>0</v>
      </c>
      <c r="U775" s="269" t="s">
        <v>1256</v>
      </c>
      <c r="V775" s="270">
        <v>0</v>
      </c>
      <c r="W775" s="271" t="s">
        <v>118</v>
      </c>
      <c r="X775" s="272"/>
      <c r="Y775" s="273"/>
      <c r="Z775" s="274" t="s">
        <v>1265</v>
      </c>
      <c r="AA775" s="258" t="b">
        <f t="shared" si="57"/>
        <v>0</v>
      </c>
      <c r="AB775" s="273" t="s">
        <v>5700</v>
      </c>
      <c r="AC775" s="297" t="s">
        <v>3671</v>
      </c>
      <c r="AD775" s="510"/>
      <c r="AE775" s="275"/>
      <c r="AF775" s="267" t="str">
        <f t="shared" ca="1" si="59"/>
        <v>51años1meses</v>
      </c>
      <c r="AG775" s="276">
        <v>949954441</v>
      </c>
      <c r="AH775" s="273" t="s">
        <v>5701</v>
      </c>
    </row>
    <row r="776" spans="2:36" ht="17.100000000000001" customHeight="1">
      <c r="B776" s="258" t="str">
        <f t="shared" si="58"/>
        <v>O02875043</v>
      </c>
      <c r="C776" s="257" t="s">
        <v>117</v>
      </c>
      <c r="D776" s="486" t="s">
        <v>8242</v>
      </c>
      <c r="E776" s="258" t="s">
        <v>8243</v>
      </c>
      <c r="F776" s="259">
        <v>27923</v>
      </c>
      <c r="G776" s="283" t="s">
        <v>1251</v>
      </c>
      <c r="H776" s="261" t="s">
        <v>113</v>
      </c>
      <c r="I776" s="263" t="s">
        <v>3682</v>
      </c>
      <c r="J776" s="261"/>
      <c r="K776" s="282" t="s">
        <v>6305</v>
      </c>
      <c r="L776" s="264">
        <v>45142</v>
      </c>
      <c r="M776" s="290">
        <v>45164</v>
      </c>
      <c r="N776" s="591" t="s">
        <v>114</v>
      </c>
      <c r="O776" s="261" t="s">
        <v>8244</v>
      </c>
      <c r="P776" s="266" t="s">
        <v>138</v>
      </c>
      <c r="Q776" s="273"/>
      <c r="R776" s="284" t="s">
        <v>157</v>
      </c>
      <c r="S776" s="265"/>
      <c r="T776" s="265">
        <v>0</v>
      </c>
      <c r="U776" s="269" t="s">
        <v>1256</v>
      </c>
      <c r="V776" s="270">
        <v>1</v>
      </c>
      <c r="W776" s="271" t="s">
        <v>118</v>
      </c>
      <c r="X776" s="272"/>
      <c r="Y776" s="273"/>
      <c r="Z776" s="274" t="s">
        <v>1265</v>
      </c>
      <c r="AA776" s="258" t="b">
        <f t="shared" si="57"/>
        <v>0</v>
      </c>
      <c r="AB776" s="273" t="s">
        <v>8245</v>
      </c>
      <c r="AC776" s="297"/>
      <c r="AD776" s="504" t="s">
        <v>1259</v>
      </c>
      <c r="AE776" s="275" t="s">
        <v>8246</v>
      </c>
      <c r="AF776" s="267" t="str">
        <f t="shared" ca="1" si="59"/>
        <v>50años2meses</v>
      </c>
      <c r="AG776" s="276">
        <v>940597637</v>
      </c>
      <c r="AH776" s="273" t="s">
        <v>8247</v>
      </c>
    </row>
    <row r="777" spans="2:36" ht="17.100000000000001" customHeight="1">
      <c r="B777" s="258" t="str">
        <f t="shared" si="58"/>
        <v>O02875738</v>
      </c>
      <c r="C777" s="263">
        <v>1</v>
      </c>
      <c r="D777" s="486" t="s">
        <v>7929</v>
      </c>
      <c r="E777" s="258" t="s">
        <v>7930</v>
      </c>
      <c r="F777" s="259">
        <v>27246</v>
      </c>
      <c r="G777" s="283" t="s">
        <v>1251</v>
      </c>
      <c r="H777" s="266" t="s">
        <v>113</v>
      </c>
      <c r="I777" s="261" t="s">
        <v>1339</v>
      </c>
      <c r="J777" s="261"/>
      <c r="K777" s="282" t="s">
        <v>2021</v>
      </c>
      <c r="L777" s="264">
        <v>45111</v>
      </c>
      <c r="M777" s="290">
        <v>45153</v>
      </c>
      <c r="N777" s="591" t="s">
        <v>174</v>
      </c>
      <c r="O777" s="261" t="s">
        <v>7931</v>
      </c>
      <c r="P777" s="266" t="s">
        <v>138</v>
      </c>
      <c r="Q777" s="273"/>
      <c r="R777" s="284" t="s">
        <v>157</v>
      </c>
      <c r="S777" s="265"/>
      <c r="T777" s="265">
        <v>0</v>
      </c>
      <c r="U777" s="269" t="s">
        <v>1256</v>
      </c>
      <c r="V777" s="270">
        <v>0</v>
      </c>
      <c r="W777" s="271" t="s">
        <v>118</v>
      </c>
      <c r="X777" s="272"/>
      <c r="Y777" s="273"/>
      <c r="Z777" s="274" t="s">
        <v>1257</v>
      </c>
      <c r="AA777" s="258" t="b">
        <f t="shared" si="57"/>
        <v>0</v>
      </c>
      <c r="AB777" s="273" t="s">
        <v>7932</v>
      </c>
      <c r="AC777" s="297"/>
      <c r="AD777" s="504" t="s">
        <v>1259</v>
      </c>
      <c r="AE777" s="275" t="s">
        <v>7933</v>
      </c>
      <c r="AF777" s="267" t="str">
        <f t="shared" ca="1" si="59"/>
        <v>52años0meses</v>
      </c>
      <c r="AG777" s="276">
        <v>900629538</v>
      </c>
      <c r="AH777" s="273" t="s">
        <v>7934</v>
      </c>
    </row>
    <row r="778" spans="2:36" ht="17.100000000000001" customHeight="1">
      <c r="B778" s="258" t="str">
        <f t="shared" si="58"/>
        <v>E02877417</v>
      </c>
      <c r="C778" s="257" t="s">
        <v>117</v>
      </c>
      <c r="D778" s="486" t="s">
        <v>3867</v>
      </c>
      <c r="E778" s="258" t="s">
        <v>3868</v>
      </c>
      <c r="F778" s="259">
        <v>28029</v>
      </c>
      <c r="G778" s="260" t="s">
        <v>1251</v>
      </c>
      <c r="H778" s="261" t="s">
        <v>1107</v>
      </c>
      <c r="I778" s="263"/>
      <c r="J778" s="261"/>
      <c r="K778" s="263" t="s">
        <v>3611</v>
      </c>
      <c r="L778" s="264">
        <v>44263</v>
      </c>
      <c r="M778" s="290">
        <v>44767</v>
      </c>
      <c r="N778" s="591" t="s">
        <v>114</v>
      </c>
      <c r="O778" s="261" t="s">
        <v>3869</v>
      </c>
      <c r="P778" s="266" t="s">
        <v>138</v>
      </c>
      <c r="Q778" s="273"/>
      <c r="R778" s="284" t="s">
        <v>157</v>
      </c>
      <c r="S778" s="265"/>
      <c r="T778" s="265">
        <v>0</v>
      </c>
      <c r="U778" s="269" t="s">
        <v>1256</v>
      </c>
      <c r="V778" s="270">
        <v>0</v>
      </c>
      <c r="W778" s="271" t="s">
        <v>118</v>
      </c>
      <c r="X778" s="272">
        <v>3000</v>
      </c>
      <c r="Y778" s="258">
        <v>1000</v>
      </c>
      <c r="Z778" s="274" t="s">
        <v>1265</v>
      </c>
      <c r="AA778" s="258" t="b">
        <f t="shared" si="57"/>
        <v>0</v>
      </c>
      <c r="AB778" s="273" t="s">
        <v>3870</v>
      </c>
      <c r="AC778" s="297"/>
      <c r="AD778" s="510"/>
      <c r="AE778" s="275"/>
      <c r="AF778" s="267" t="str">
        <f t="shared" ca="1" si="59"/>
        <v>49años10meses</v>
      </c>
      <c r="AG778" s="276">
        <v>969970548</v>
      </c>
      <c r="AH778" s="313" t="s">
        <v>3871</v>
      </c>
    </row>
    <row r="779" spans="2:36" ht="17.100000000000001" customHeight="1">
      <c r="B779" s="258" t="str">
        <f t="shared" si="58"/>
        <v>O02878937</v>
      </c>
      <c r="C779" s="257" t="s">
        <v>117</v>
      </c>
      <c r="D779" s="486" t="s">
        <v>7964</v>
      </c>
      <c r="E779" s="258" t="s">
        <v>7965</v>
      </c>
      <c r="F779" s="259">
        <v>28009</v>
      </c>
      <c r="G779" s="260" t="s">
        <v>1251</v>
      </c>
      <c r="H779" s="261" t="s">
        <v>113</v>
      </c>
      <c r="I779" s="263" t="s">
        <v>7966</v>
      </c>
      <c r="J779" s="261"/>
      <c r="K779" s="282" t="s">
        <v>2021</v>
      </c>
      <c r="L779" s="264">
        <v>45111</v>
      </c>
      <c r="M779" s="290">
        <v>45115</v>
      </c>
      <c r="N779" s="591" t="s">
        <v>114</v>
      </c>
      <c r="O779" s="263" t="s">
        <v>7967</v>
      </c>
      <c r="P779" s="266" t="s">
        <v>138</v>
      </c>
      <c r="Q779" s="267"/>
      <c r="R779" s="284" t="s">
        <v>157</v>
      </c>
      <c r="S779" s="265"/>
      <c r="T779" s="265">
        <v>0</v>
      </c>
      <c r="U779" s="269" t="s">
        <v>1256</v>
      </c>
      <c r="V779" s="270">
        <v>0</v>
      </c>
      <c r="W779" s="271" t="s">
        <v>118</v>
      </c>
      <c r="X779" s="272"/>
      <c r="Y779" s="273"/>
      <c r="Z779" s="274" t="s">
        <v>1257</v>
      </c>
      <c r="AA779" s="258" t="b">
        <f t="shared" si="57"/>
        <v>0</v>
      </c>
      <c r="AB779" s="258" t="s">
        <v>7968</v>
      </c>
      <c r="AC779" s="297"/>
      <c r="AD779" s="504" t="s">
        <v>2101</v>
      </c>
      <c r="AE779" s="275" t="s">
        <v>7969</v>
      </c>
      <c r="AF779" s="267" t="str">
        <f t="shared" ca="1" si="59"/>
        <v>49años11meses</v>
      </c>
      <c r="AG779" s="276">
        <v>933676032</v>
      </c>
      <c r="AH779" s="273" t="s">
        <v>1412</v>
      </c>
    </row>
    <row r="780" spans="2:36" ht="17.100000000000001" customHeight="1">
      <c r="B780" s="258" t="str">
        <f t="shared" si="58"/>
        <v>O02882014</v>
      </c>
      <c r="C780" s="257" t="s">
        <v>117</v>
      </c>
      <c r="D780" s="486" t="s">
        <v>2104</v>
      </c>
      <c r="E780" s="258" t="s">
        <v>2105</v>
      </c>
      <c r="F780" s="259">
        <v>27382</v>
      </c>
      <c r="G780" s="260" t="s">
        <v>1251</v>
      </c>
      <c r="H780" s="261" t="s">
        <v>113</v>
      </c>
      <c r="I780" s="263"/>
      <c r="J780" s="261"/>
      <c r="K780" s="263" t="s">
        <v>2021</v>
      </c>
      <c r="L780" s="264">
        <v>43647</v>
      </c>
      <c r="M780" s="264">
        <v>43656</v>
      </c>
      <c r="N780" s="591" t="s">
        <v>114</v>
      </c>
      <c r="O780" s="282" t="s">
        <v>2106</v>
      </c>
      <c r="P780" s="266" t="s">
        <v>115</v>
      </c>
      <c r="Q780" s="267"/>
      <c r="R780" s="268" t="s">
        <v>157</v>
      </c>
      <c r="S780" s="265"/>
      <c r="T780" s="265">
        <v>0</v>
      </c>
      <c r="U780" s="269" t="s">
        <v>1256</v>
      </c>
      <c r="V780" s="270">
        <v>0</v>
      </c>
      <c r="W780" s="271" t="s">
        <v>1264</v>
      </c>
      <c r="X780" s="272"/>
      <c r="Y780" s="273"/>
      <c r="Z780" s="274" t="s">
        <v>1265</v>
      </c>
      <c r="AA780" s="258" t="b">
        <f t="shared" si="57"/>
        <v>0</v>
      </c>
      <c r="AB780" s="258" t="s">
        <v>2107</v>
      </c>
      <c r="AC780" s="297" t="s">
        <v>2108</v>
      </c>
      <c r="AD780" s="504" t="s">
        <v>2101</v>
      </c>
      <c r="AE780" s="275" t="s">
        <v>2109</v>
      </c>
      <c r="AF780" s="267" t="str">
        <f t="shared" ca="1" si="59"/>
        <v>51años8meses</v>
      </c>
      <c r="AG780" s="276">
        <v>977405214</v>
      </c>
      <c r="AH780" s="273" t="s">
        <v>2110</v>
      </c>
    </row>
    <row r="781" spans="2:36" ht="17.100000000000001" customHeight="1">
      <c r="B781" s="258" t="str">
        <f t="shared" si="58"/>
        <v>O02882758</v>
      </c>
      <c r="C781" s="257" t="s">
        <v>117</v>
      </c>
      <c r="D781" s="486" t="s">
        <v>3526</v>
      </c>
      <c r="E781" s="258" t="s">
        <v>3527</v>
      </c>
      <c r="F781" s="259">
        <v>27892</v>
      </c>
      <c r="G781" s="260" t="s">
        <v>1251</v>
      </c>
      <c r="H781" s="261" t="s">
        <v>113</v>
      </c>
      <c r="I781" s="262"/>
      <c r="J781" s="261"/>
      <c r="K781" s="263" t="s">
        <v>1287</v>
      </c>
      <c r="L781" s="264">
        <v>44117</v>
      </c>
      <c r="M781" s="290">
        <v>44188</v>
      </c>
      <c r="N781" s="263" t="s">
        <v>174</v>
      </c>
      <c r="O781" s="261" t="s">
        <v>3528</v>
      </c>
      <c r="P781" s="266" t="s">
        <v>115</v>
      </c>
      <c r="Q781" s="267"/>
      <c r="R781" s="284" t="s">
        <v>157</v>
      </c>
      <c r="S781" s="265"/>
      <c r="T781" s="265">
        <v>0</v>
      </c>
      <c r="U781" s="269" t="s">
        <v>1256</v>
      </c>
      <c r="V781" s="270">
        <v>0</v>
      </c>
      <c r="W781" s="271" t="s">
        <v>1264</v>
      </c>
      <c r="X781" s="272"/>
      <c r="Y781" s="273"/>
      <c r="Z781" s="274" t="s">
        <v>1265</v>
      </c>
      <c r="AA781" s="258" t="b">
        <f t="shared" si="57"/>
        <v>0</v>
      </c>
      <c r="AB781" s="258" t="s">
        <v>3529</v>
      </c>
      <c r="AC781" s="297" t="s">
        <v>3530</v>
      </c>
      <c r="AD781" s="510"/>
      <c r="AE781" s="275"/>
      <c r="AF781" s="267" t="str">
        <f t="shared" ca="1" si="59"/>
        <v>50años3meses</v>
      </c>
      <c r="AG781" s="276">
        <v>963621819</v>
      </c>
      <c r="AH781" s="273" t="s">
        <v>1412</v>
      </c>
    </row>
    <row r="782" spans="2:36" ht="17.100000000000001" customHeight="1">
      <c r="B782" s="258" t="str">
        <f t="shared" si="58"/>
        <v>O02892886</v>
      </c>
      <c r="C782" s="257" t="s">
        <v>117</v>
      </c>
      <c r="D782" s="486" t="s">
        <v>6158</v>
      </c>
      <c r="E782" s="258" t="s">
        <v>6159</v>
      </c>
      <c r="F782" s="259">
        <v>25091</v>
      </c>
      <c r="G782" s="258" t="s">
        <v>1251</v>
      </c>
      <c r="H782" s="263" t="s">
        <v>113</v>
      </c>
      <c r="I782" s="263" t="s">
        <v>1967</v>
      </c>
      <c r="J782" s="261"/>
      <c r="K782" s="263" t="s">
        <v>1968</v>
      </c>
      <c r="L782" s="264">
        <v>44629</v>
      </c>
      <c r="M782" s="290">
        <v>44636</v>
      </c>
      <c r="N782" s="591" t="s">
        <v>122</v>
      </c>
      <c r="O782" s="261"/>
      <c r="P782" s="309"/>
      <c r="Q782" s="267"/>
      <c r="R782" s="284" t="s">
        <v>157</v>
      </c>
      <c r="S782" s="265"/>
      <c r="T782" s="265">
        <v>0</v>
      </c>
      <c r="U782" s="269" t="s">
        <v>1256</v>
      </c>
      <c r="V782" s="270">
        <v>1</v>
      </c>
      <c r="W782" s="271" t="s">
        <v>118</v>
      </c>
      <c r="X782" s="272"/>
      <c r="Y782" s="273"/>
      <c r="Z782" s="274" t="s">
        <v>1265</v>
      </c>
      <c r="AA782" s="258" t="b">
        <f t="shared" si="57"/>
        <v>0</v>
      </c>
      <c r="AB782" s="258" t="s">
        <v>6160</v>
      </c>
      <c r="AC782" s="297" t="s">
        <v>1302</v>
      </c>
      <c r="AD782" s="510"/>
      <c r="AE782" s="281"/>
      <c r="AF782" s="267" t="str">
        <f t="shared" ca="1" si="59"/>
        <v>57años11meses</v>
      </c>
      <c r="AG782" s="276">
        <v>998083347</v>
      </c>
      <c r="AH782" s="258" t="s">
        <v>5986</v>
      </c>
    </row>
    <row r="783" spans="2:36" ht="17.100000000000001" customHeight="1">
      <c r="B783" s="258" t="str">
        <f t="shared" si="58"/>
        <v>O02894597</v>
      </c>
      <c r="C783" s="257" t="s">
        <v>117</v>
      </c>
      <c r="D783" s="486" t="s">
        <v>6347</v>
      </c>
      <c r="E783" s="258" t="s">
        <v>6348</v>
      </c>
      <c r="F783" s="259">
        <v>28274</v>
      </c>
      <c r="G783" s="260" t="s">
        <v>1251</v>
      </c>
      <c r="H783" s="261" t="s">
        <v>113</v>
      </c>
      <c r="I783" s="263"/>
      <c r="J783" s="261"/>
      <c r="K783" s="263" t="s">
        <v>3611</v>
      </c>
      <c r="L783" s="264">
        <v>44726</v>
      </c>
      <c r="M783" s="290">
        <v>44745</v>
      </c>
      <c r="N783" s="263" t="s">
        <v>174</v>
      </c>
      <c r="O783" s="261" t="s">
        <v>6349</v>
      </c>
      <c r="P783" s="266" t="s">
        <v>138</v>
      </c>
      <c r="Q783" s="258"/>
      <c r="R783" s="284" t="s">
        <v>157</v>
      </c>
      <c r="S783" s="265"/>
      <c r="T783" s="265">
        <v>0</v>
      </c>
      <c r="U783" s="269" t="s">
        <v>1256</v>
      </c>
      <c r="V783" s="270">
        <v>0</v>
      </c>
      <c r="W783" s="271" t="s">
        <v>118</v>
      </c>
      <c r="X783" s="272"/>
      <c r="Y783" s="273"/>
      <c r="Z783" s="274" t="s">
        <v>1265</v>
      </c>
      <c r="AA783" s="258" t="b">
        <f t="shared" si="57"/>
        <v>0</v>
      </c>
      <c r="AB783" s="273" t="s">
        <v>6350</v>
      </c>
      <c r="AC783" s="297" t="s">
        <v>3706</v>
      </c>
      <c r="AD783" s="510"/>
      <c r="AE783" s="275"/>
      <c r="AF783" s="267" t="str">
        <f t="shared" ca="1" si="59"/>
        <v>49años2meses</v>
      </c>
      <c r="AG783" s="276">
        <v>945381410</v>
      </c>
      <c r="AH783" s="273" t="s">
        <v>6351</v>
      </c>
    </row>
    <row r="784" spans="2:36" ht="17.100000000000001" customHeight="1">
      <c r="B784" s="258" t="str">
        <f t="shared" si="58"/>
        <v>P02898203</v>
      </c>
      <c r="C784" s="282">
        <v>1</v>
      </c>
      <c r="D784" s="486" t="s">
        <v>4535</v>
      </c>
      <c r="E784" s="258" t="s">
        <v>4536</v>
      </c>
      <c r="F784" s="259">
        <v>27765</v>
      </c>
      <c r="G784" s="260" t="s">
        <v>1291</v>
      </c>
      <c r="H784" s="261" t="s">
        <v>137</v>
      </c>
      <c r="I784" s="263"/>
      <c r="J784" s="261"/>
      <c r="K784" s="263" t="s">
        <v>3611</v>
      </c>
      <c r="L784" s="264">
        <v>44417</v>
      </c>
      <c r="M784" s="290">
        <v>44542</v>
      </c>
      <c r="N784" s="263" t="s">
        <v>174</v>
      </c>
      <c r="O784" s="261" t="s">
        <v>4537</v>
      </c>
      <c r="P784" s="266" t="s">
        <v>115</v>
      </c>
      <c r="Q784" s="273"/>
      <c r="R784" s="284" t="s">
        <v>157</v>
      </c>
      <c r="S784" s="265"/>
      <c r="T784" s="265">
        <v>0</v>
      </c>
      <c r="U784" s="269" t="s">
        <v>1256</v>
      </c>
      <c r="V784" s="270">
        <v>0</v>
      </c>
      <c r="W784" s="271" t="s">
        <v>1264</v>
      </c>
      <c r="X784" s="272"/>
      <c r="Y784" s="273"/>
      <c r="Z784" s="274" t="s">
        <v>1265</v>
      </c>
      <c r="AA784" s="258" t="b">
        <f t="shared" si="57"/>
        <v>0</v>
      </c>
      <c r="AB784" s="273" t="s">
        <v>4538</v>
      </c>
      <c r="AC784" s="297"/>
      <c r="AD784" s="510"/>
      <c r="AE784" s="275"/>
      <c r="AF784" s="267" t="str">
        <f t="shared" ca="1" si="59"/>
        <v>50años7meses</v>
      </c>
      <c r="AG784" s="276">
        <v>926266037</v>
      </c>
      <c r="AH784" s="273" t="s">
        <v>4539</v>
      </c>
    </row>
    <row r="785" spans="2:34" ht="17.100000000000001" customHeight="1">
      <c r="B785" s="258" t="str">
        <f t="shared" si="58"/>
        <v>O02898502</v>
      </c>
      <c r="C785" s="282">
        <v>1</v>
      </c>
      <c r="D785" s="486" t="s">
        <v>5977</v>
      </c>
      <c r="E785" s="258" t="s">
        <v>5978</v>
      </c>
      <c r="F785" s="259">
        <v>28288</v>
      </c>
      <c r="G785" s="260" t="s">
        <v>1251</v>
      </c>
      <c r="H785" s="261" t="s">
        <v>113</v>
      </c>
      <c r="I785" s="263" t="s">
        <v>5699</v>
      </c>
      <c r="J785" s="261"/>
      <c r="K785" s="282" t="s">
        <v>4784</v>
      </c>
      <c r="L785" s="264">
        <v>44607</v>
      </c>
      <c r="M785" s="264">
        <v>44618</v>
      </c>
      <c r="N785" s="591" t="s">
        <v>174</v>
      </c>
      <c r="O785" s="261" t="s">
        <v>5979</v>
      </c>
      <c r="P785" s="266" t="s">
        <v>138</v>
      </c>
      <c r="Q785" s="258" t="s">
        <v>5980</v>
      </c>
      <c r="R785" s="268" t="s">
        <v>157</v>
      </c>
      <c r="S785" s="265"/>
      <c r="T785" s="265">
        <v>0</v>
      </c>
      <c r="U785" s="269" t="s">
        <v>1256</v>
      </c>
      <c r="V785" s="270">
        <v>1</v>
      </c>
      <c r="W785" s="271" t="s">
        <v>118</v>
      </c>
      <c r="X785" s="272"/>
      <c r="Y785" s="273"/>
      <c r="Z785" s="274" t="s">
        <v>1265</v>
      </c>
      <c r="AA785" s="258" t="b">
        <f t="shared" si="57"/>
        <v>0</v>
      </c>
      <c r="AB785" s="273" t="s">
        <v>5981</v>
      </c>
      <c r="AC785" s="297"/>
      <c r="AD785" s="510"/>
      <c r="AE785" s="275"/>
      <c r="AF785" s="267" t="str">
        <f t="shared" ca="1" si="59"/>
        <v>49años2meses</v>
      </c>
      <c r="AG785" s="276">
        <v>937199398</v>
      </c>
      <c r="AH785" s="273" t="s">
        <v>5982</v>
      </c>
    </row>
    <row r="786" spans="2:34" ht="17.100000000000001" customHeight="1">
      <c r="B786" s="258" t="str">
        <f t="shared" si="58"/>
        <v>O02899464</v>
      </c>
      <c r="C786" s="257" t="s">
        <v>117</v>
      </c>
      <c r="D786" s="486" t="s">
        <v>16911</v>
      </c>
      <c r="E786" s="258" t="s">
        <v>16912</v>
      </c>
      <c r="F786" s="259"/>
      <c r="G786" s="260" t="s">
        <v>1251</v>
      </c>
      <c r="H786" s="261" t="s">
        <v>113</v>
      </c>
      <c r="I786" s="262" t="s">
        <v>1967</v>
      </c>
      <c r="J786" s="261"/>
      <c r="K786" s="282" t="s">
        <v>1968</v>
      </c>
      <c r="L786" s="264"/>
      <c r="M786" s="715" t="s">
        <v>19477</v>
      </c>
      <c r="N786" s="591" t="s">
        <v>122</v>
      </c>
      <c r="O786" s="261"/>
      <c r="P786" s="266"/>
      <c r="Q786" s="273" t="s">
        <v>16913</v>
      </c>
      <c r="R786" s="268" t="s">
        <v>157</v>
      </c>
      <c r="S786" s="265"/>
      <c r="T786" s="265">
        <v>0</v>
      </c>
      <c r="U786" s="269" t="s">
        <v>1256</v>
      </c>
      <c r="V786" s="270">
        <v>1</v>
      </c>
      <c r="W786" s="271" t="s">
        <v>1264</v>
      </c>
      <c r="X786" s="272"/>
      <c r="Y786" s="273"/>
      <c r="Z786" s="274" t="s">
        <v>1265</v>
      </c>
      <c r="AA786" s="258" t="b">
        <f t="shared" si="57"/>
        <v>0</v>
      </c>
      <c r="AB786" s="273"/>
      <c r="AC786" s="297"/>
      <c r="AD786" s="510"/>
      <c r="AE786" s="275"/>
      <c r="AF786" s="267" t="str">
        <f t="shared" ca="1" si="59"/>
        <v>126años7meses</v>
      </c>
      <c r="AG786" s="276"/>
      <c r="AH786" s="273"/>
    </row>
    <row r="787" spans="2:34" ht="17.100000000000001" customHeight="1">
      <c r="B787" s="258" t="str">
        <f t="shared" si="58"/>
        <v>P03099493</v>
      </c>
      <c r="C787" s="257" t="s">
        <v>117</v>
      </c>
      <c r="D787" s="486" t="s">
        <v>8767</v>
      </c>
      <c r="E787" s="258" t="s">
        <v>8768</v>
      </c>
      <c r="F787" s="259">
        <v>27001</v>
      </c>
      <c r="G787" s="283" t="s">
        <v>1251</v>
      </c>
      <c r="H787" s="261" t="s">
        <v>137</v>
      </c>
      <c r="I787" s="263" t="s">
        <v>1252</v>
      </c>
      <c r="J787" s="261"/>
      <c r="K787" s="282" t="s">
        <v>6305</v>
      </c>
      <c r="L787" s="264">
        <v>45254</v>
      </c>
      <c r="M787" s="264">
        <v>45265</v>
      </c>
      <c r="N787" s="591" t="s">
        <v>122</v>
      </c>
      <c r="O787" s="261"/>
      <c r="P787" s="266"/>
      <c r="Q787" s="273"/>
      <c r="R787" s="268" t="s">
        <v>157</v>
      </c>
      <c r="S787" s="265"/>
      <c r="T787" s="265">
        <v>0</v>
      </c>
      <c r="U787" s="269" t="s">
        <v>1256</v>
      </c>
      <c r="V787" s="270">
        <v>1</v>
      </c>
      <c r="W787" s="271" t="s">
        <v>118</v>
      </c>
      <c r="X787" s="272"/>
      <c r="Y787" s="273"/>
      <c r="Z787" s="274" t="s">
        <v>1257</v>
      </c>
      <c r="AA787" s="258" t="b">
        <f t="shared" si="57"/>
        <v>0</v>
      </c>
      <c r="AB787" s="273" t="s">
        <v>8769</v>
      </c>
      <c r="AC787" s="297"/>
      <c r="AD787" s="504" t="s">
        <v>2101</v>
      </c>
      <c r="AE787" s="286" t="s">
        <v>8770</v>
      </c>
      <c r="AF787" s="267" t="str">
        <f t="shared" ca="1" si="59"/>
        <v>52años8meses</v>
      </c>
      <c r="AG787" s="276"/>
      <c r="AH787" s="273" t="s">
        <v>8771</v>
      </c>
    </row>
    <row r="788" spans="2:34" ht="17.100000000000001" customHeight="1">
      <c r="B788" s="258" t="str">
        <f t="shared" si="58"/>
        <v>P03099512</v>
      </c>
      <c r="C788" s="305">
        <v>1</v>
      </c>
      <c r="D788" s="486" t="s">
        <v>10062</v>
      </c>
      <c r="E788" s="258" t="s">
        <v>10063</v>
      </c>
      <c r="F788" s="259">
        <v>27120</v>
      </c>
      <c r="G788" s="283" t="s">
        <v>1291</v>
      </c>
      <c r="H788" s="261" t="s">
        <v>137</v>
      </c>
      <c r="I788" s="261" t="s">
        <v>1252</v>
      </c>
      <c r="J788" s="261"/>
      <c r="K788" s="282" t="s">
        <v>6305</v>
      </c>
      <c r="L788" s="264">
        <v>45341</v>
      </c>
      <c r="M788" s="264">
        <v>45346</v>
      </c>
      <c r="N788" s="263" t="s">
        <v>128</v>
      </c>
      <c r="O788" s="261" t="s">
        <v>10064</v>
      </c>
      <c r="P788" s="266" t="s">
        <v>138</v>
      </c>
      <c r="Q788" s="273"/>
      <c r="R788" s="268" t="s">
        <v>157</v>
      </c>
      <c r="S788" s="265"/>
      <c r="T788" s="265">
        <v>0</v>
      </c>
      <c r="U788" s="269" t="s">
        <v>1256</v>
      </c>
      <c r="V788" s="270">
        <v>1</v>
      </c>
      <c r="W788" s="271" t="s">
        <v>118</v>
      </c>
      <c r="X788" s="273"/>
      <c r="Y788" s="273"/>
      <c r="Z788" s="274" t="s">
        <v>1257</v>
      </c>
      <c r="AA788" s="258" t="b">
        <f t="shared" si="57"/>
        <v>0</v>
      </c>
      <c r="AB788" s="273" t="s">
        <v>6811</v>
      </c>
      <c r="AC788" s="297"/>
      <c r="AD788" s="510"/>
      <c r="AE788" s="275"/>
      <c r="AF788" s="267" t="str">
        <f t="shared" ca="1" si="59"/>
        <v>52años4meses</v>
      </c>
      <c r="AG788" s="276">
        <v>963560712</v>
      </c>
      <c r="AH788" s="399" t="s">
        <v>10065</v>
      </c>
    </row>
    <row r="789" spans="2:34" ht="17.100000000000001" customHeight="1">
      <c r="B789" s="258" t="str">
        <f t="shared" si="58"/>
        <v>P03099551</v>
      </c>
      <c r="C789" s="257" t="s">
        <v>117</v>
      </c>
      <c r="D789" s="486" t="s">
        <v>9136</v>
      </c>
      <c r="E789" s="258" t="s">
        <v>9137</v>
      </c>
      <c r="F789" s="259">
        <v>26303</v>
      </c>
      <c r="G789" s="283" t="s">
        <v>1291</v>
      </c>
      <c r="H789" s="261" t="s">
        <v>137</v>
      </c>
      <c r="I789" s="263" t="s">
        <v>1252</v>
      </c>
      <c r="J789" s="261"/>
      <c r="K789" s="282" t="s">
        <v>6305</v>
      </c>
      <c r="L789" s="264">
        <v>45279</v>
      </c>
      <c r="M789" s="290">
        <v>45283</v>
      </c>
      <c r="N789" s="591" t="s">
        <v>122</v>
      </c>
      <c r="O789" s="282"/>
      <c r="P789" s="266"/>
      <c r="Q789" s="273"/>
      <c r="R789" s="284" t="s">
        <v>157</v>
      </c>
      <c r="S789" s="265"/>
      <c r="T789" s="265">
        <v>0</v>
      </c>
      <c r="U789" s="269" t="s">
        <v>1256</v>
      </c>
      <c r="V789" s="270">
        <v>1</v>
      </c>
      <c r="W789" s="271" t="s">
        <v>118</v>
      </c>
      <c r="X789" s="272"/>
      <c r="Y789" s="273"/>
      <c r="Z789" s="274" t="s">
        <v>1257</v>
      </c>
      <c r="AA789" s="258" t="b">
        <f t="shared" si="57"/>
        <v>0</v>
      </c>
      <c r="AB789" s="258" t="s">
        <v>9138</v>
      </c>
      <c r="AC789" s="297"/>
      <c r="AD789" s="504" t="s">
        <v>2101</v>
      </c>
      <c r="AE789" s="275">
        <v>8.0102621001669394E+19</v>
      </c>
      <c r="AF789" s="267" t="str">
        <f t="shared" ca="1" si="59"/>
        <v>54años7meses</v>
      </c>
      <c r="AG789" s="276">
        <v>944590659</v>
      </c>
      <c r="AH789" s="273" t="s">
        <v>9139</v>
      </c>
    </row>
    <row r="790" spans="2:34" ht="17.100000000000001" customHeight="1">
      <c r="B790" s="258" t="str">
        <f t="shared" si="58"/>
        <v>P03099704</v>
      </c>
      <c r="C790" s="257" t="s">
        <v>117</v>
      </c>
      <c r="D790" s="486" t="s">
        <v>7017</v>
      </c>
      <c r="E790" s="258" t="s">
        <v>7018</v>
      </c>
      <c r="F790" s="259">
        <v>24687</v>
      </c>
      <c r="G790" s="283" t="s">
        <v>1251</v>
      </c>
      <c r="H790" s="260" t="s">
        <v>137</v>
      </c>
      <c r="I790" s="263" t="s">
        <v>1252</v>
      </c>
      <c r="J790" s="261"/>
      <c r="K790" s="282" t="s">
        <v>6305</v>
      </c>
      <c r="L790" s="264">
        <v>44902</v>
      </c>
      <c r="M790" s="264">
        <v>44989</v>
      </c>
      <c r="N790" s="263" t="s">
        <v>122</v>
      </c>
      <c r="O790" s="261"/>
      <c r="P790" s="266"/>
      <c r="Q790" s="273"/>
      <c r="R790" s="268" t="s">
        <v>157</v>
      </c>
      <c r="S790" s="265"/>
      <c r="T790" s="265">
        <v>0</v>
      </c>
      <c r="U790" s="269" t="s">
        <v>1256</v>
      </c>
      <c r="V790" s="270">
        <v>1</v>
      </c>
      <c r="W790" s="271" t="s">
        <v>118</v>
      </c>
      <c r="X790" s="272"/>
      <c r="Y790" s="273"/>
      <c r="Z790" s="274" t="s">
        <v>1265</v>
      </c>
      <c r="AA790" s="258" t="b">
        <f t="shared" si="57"/>
        <v>0</v>
      </c>
      <c r="AB790" s="273" t="s">
        <v>7019</v>
      </c>
      <c r="AC790" s="297"/>
      <c r="AD790" s="504" t="s">
        <v>2101</v>
      </c>
      <c r="AE790" s="275" t="s">
        <v>7020</v>
      </c>
      <c r="AF790" s="267" t="str">
        <f t="shared" ca="1" si="59"/>
        <v>59años0meses</v>
      </c>
      <c r="AG790" s="276">
        <v>979718658</v>
      </c>
      <c r="AH790" s="273" t="s">
        <v>7021</v>
      </c>
    </row>
    <row r="791" spans="2:34" ht="17.100000000000001" customHeight="1">
      <c r="B791" s="258" t="str">
        <f t="shared" si="58"/>
        <v>P03111010</v>
      </c>
      <c r="C791" s="257" t="s">
        <v>117</v>
      </c>
      <c r="D791" s="486" t="s">
        <v>7381</v>
      </c>
      <c r="E791" s="258" t="s">
        <v>7382</v>
      </c>
      <c r="F791" s="259">
        <v>20493</v>
      </c>
      <c r="G791" s="283" t="s">
        <v>1251</v>
      </c>
      <c r="H791" s="261" t="s">
        <v>137</v>
      </c>
      <c r="I791" s="263" t="s">
        <v>3227</v>
      </c>
      <c r="J791" s="261"/>
      <c r="K791" s="282" t="s">
        <v>6305</v>
      </c>
      <c r="L791" s="264">
        <v>44978</v>
      </c>
      <c r="M791" s="298">
        <v>45935</v>
      </c>
      <c r="N791" s="591" t="s">
        <v>128</v>
      </c>
      <c r="O791" s="282" t="s">
        <v>7383</v>
      </c>
      <c r="P791" s="266" t="s">
        <v>138</v>
      </c>
      <c r="Q791" s="273"/>
      <c r="R791" s="284" t="s">
        <v>157</v>
      </c>
      <c r="S791" s="265"/>
      <c r="T791" s="265">
        <v>0</v>
      </c>
      <c r="U791" s="269" t="s">
        <v>1256</v>
      </c>
      <c r="V791" s="270">
        <v>1</v>
      </c>
      <c r="W791" s="271" t="s">
        <v>118</v>
      </c>
      <c r="X791" s="273"/>
      <c r="Y791" s="258"/>
      <c r="Z791" s="274" t="s">
        <v>1257</v>
      </c>
      <c r="AA791" s="258" t="b">
        <f t="shared" si="57"/>
        <v>0</v>
      </c>
      <c r="AB791" s="258" t="s">
        <v>7384</v>
      </c>
      <c r="AC791" s="297"/>
      <c r="AD791" s="504" t="s">
        <v>2101</v>
      </c>
      <c r="AE791" s="329">
        <v>210016337874</v>
      </c>
      <c r="AF791" s="267" t="str">
        <f t="shared" ca="1" si="59"/>
        <v>70años6meses</v>
      </c>
      <c r="AG791" s="276">
        <v>980937585</v>
      </c>
      <c r="AH791" s="399" t="s">
        <v>7385</v>
      </c>
    </row>
    <row r="792" spans="2:34" ht="17.100000000000001" customHeight="1">
      <c r="B792" s="258" t="str">
        <f t="shared" si="58"/>
        <v>P03111361</v>
      </c>
      <c r="C792" s="257" t="s">
        <v>117</v>
      </c>
      <c r="D792" s="486" t="s">
        <v>6723</v>
      </c>
      <c r="E792" s="258" t="s">
        <v>6724</v>
      </c>
      <c r="F792" s="259">
        <v>21348</v>
      </c>
      <c r="G792" s="283" t="s">
        <v>1251</v>
      </c>
      <c r="H792" s="261" t="s">
        <v>137</v>
      </c>
      <c r="I792" s="263" t="s">
        <v>3227</v>
      </c>
      <c r="J792" s="261"/>
      <c r="K792" s="282" t="s">
        <v>6305</v>
      </c>
      <c r="L792" s="264">
        <v>44863</v>
      </c>
      <c r="M792" s="290">
        <v>44926</v>
      </c>
      <c r="N792" s="263" t="s">
        <v>122</v>
      </c>
      <c r="O792" s="282"/>
      <c r="P792" s="266"/>
      <c r="Q792" s="273"/>
      <c r="R792" s="284" t="s">
        <v>157</v>
      </c>
      <c r="S792" s="265"/>
      <c r="T792" s="265">
        <v>0</v>
      </c>
      <c r="U792" s="269" t="s">
        <v>1256</v>
      </c>
      <c r="V792" s="270">
        <v>0</v>
      </c>
      <c r="W792" s="271" t="s">
        <v>1264</v>
      </c>
      <c r="X792" s="258"/>
      <c r="Y792" s="273"/>
      <c r="Z792" s="274" t="s">
        <v>1265</v>
      </c>
      <c r="AA792" s="258" t="b">
        <f t="shared" si="57"/>
        <v>0</v>
      </c>
      <c r="AB792" s="258" t="s">
        <v>6725</v>
      </c>
      <c r="AC792" s="297"/>
      <c r="AD792" s="504" t="s">
        <v>2101</v>
      </c>
      <c r="AE792" s="275">
        <v>210015310767</v>
      </c>
      <c r="AF792" s="267" t="str">
        <f t="shared" ca="1" si="59"/>
        <v>68años2meses</v>
      </c>
      <c r="AG792" s="276">
        <v>968747203</v>
      </c>
      <c r="AH792" s="273"/>
    </row>
    <row r="793" spans="2:34" ht="17.100000000000001" customHeight="1">
      <c r="B793" s="258" t="str">
        <f t="shared" ref="B793:B844" si="60">MID(H793,1,1)&amp;D793</f>
        <v>P03112421</v>
      </c>
      <c r="C793" s="257" t="s">
        <v>117</v>
      </c>
      <c r="D793" s="486" t="s">
        <v>7652</v>
      </c>
      <c r="E793" s="258" t="s">
        <v>7653</v>
      </c>
      <c r="F793" s="259">
        <v>23586</v>
      </c>
      <c r="G793" s="283" t="s">
        <v>1996</v>
      </c>
      <c r="H793" s="261" t="s">
        <v>137</v>
      </c>
      <c r="I793" s="263" t="s">
        <v>1252</v>
      </c>
      <c r="J793" s="261"/>
      <c r="K793" s="282" t="s">
        <v>6305</v>
      </c>
      <c r="L793" s="264">
        <v>45084</v>
      </c>
      <c r="M793" s="290">
        <v>45235</v>
      </c>
      <c r="N793" s="263" t="s">
        <v>128</v>
      </c>
      <c r="O793" s="261" t="s">
        <v>7654</v>
      </c>
      <c r="P793" s="266" t="s">
        <v>138</v>
      </c>
      <c r="Q793" s="273"/>
      <c r="R793" s="268" t="s">
        <v>157</v>
      </c>
      <c r="S793" s="265"/>
      <c r="T793" s="265">
        <v>0</v>
      </c>
      <c r="U793" s="269" t="s">
        <v>1256</v>
      </c>
      <c r="V793" s="270">
        <v>1</v>
      </c>
      <c r="W793" s="271" t="s">
        <v>118</v>
      </c>
      <c r="X793" s="272"/>
      <c r="Y793" s="273"/>
      <c r="Z793" s="274" t="s">
        <v>1257</v>
      </c>
      <c r="AA793" s="258" t="b">
        <f t="shared" si="57"/>
        <v>0</v>
      </c>
      <c r="AB793" s="273" t="s">
        <v>7655</v>
      </c>
      <c r="AC793" s="297"/>
      <c r="AD793" s="504" t="s">
        <v>1259</v>
      </c>
      <c r="AE793" s="275" t="s">
        <v>7656</v>
      </c>
      <c r="AF793" s="267" t="str">
        <f t="shared" ca="1" si="59"/>
        <v>62años0meses</v>
      </c>
      <c r="AG793" s="276">
        <v>978344194</v>
      </c>
      <c r="AH793" s="258" t="s">
        <v>7630</v>
      </c>
    </row>
    <row r="794" spans="2:34" ht="17.100000000000001" customHeight="1">
      <c r="B794" s="258" t="str">
        <f t="shared" si="60"/>
        <v>P03112972</v>
      </c>
      <c r="C794" s="257" t="s">
        <v>117</v>
      </c>
      <c r="D794" s="486" t="s">
        <v>7415</v>
      </c>
      <c r="E794" s="258" t="s">
        <v>7416</v>
      </c>
      <c r="F794" s="259">
        <v>23464</v>
      </c>
      <c r="G794" s="283" t="s">
        <v>1251</v>
      </c>
      <c r="H794" s="261" t="s">
        <v>137</v>
      </c>
      <c r="I794" s="263" t="s">
        <v>1252</v>
      </c>
      <c r="J794" s="261"/>
      <c r="K794" s="282" t="s">
        <v>2021</v>
      </c>
      <c r="L794" s="264">
        <v>44981</v>
      </c>
      <c r="M794" s="290">
        <v>44989</v>
      </c>
      <c r="N794" s="591" t="s">
        <v>122</v>
      </c>
      <c r="O794" s="261"/>
      <c r="P794" s="266"/>
      <c r="Q794" s="273"/>
      <c r="R794" s="284" t="s">
        <v>157</v>
      </c>
      <c r="S794" s="265"/>
      <c r="T794" s="265">
        <v>0</v>
      </c>
      <c r="U794" s="269" t="s">
        <v>1256</v>
      </c>
      <c r="V794" s="270">
        <v>0</v>
      </c>
      <c r="W794" s="271" t="s">
        <v>118</v>
      </c>
      <c r="X794" s="272"/>
      <c r="Y794" s="273"/>
      <c r="Z794" s="274" t="s">
        <v>1265</v>
      </c>
      <c r="AA794" s="258" t="b">
        <f t="shared" si="57"/>
        <v>0</v>
      </c>
      <c r="AB794" s="273" t="s">
        <v>7417</v>
      </c>
      <c r="AC794" s="297"/>
      <c r="AD794" s="504" t="s">
        <v>1259</v>
      </c>
      <c r="AE794" s="275" t="s">
        <v>7418</v>
      </c>
      <c r="AF794" s="267" t="str">
        <f t="shared" ca="1" si="59"/>
        <v>62años4meses</v>
      </c>
      <c r="AG794" s="276">
        <v>962756772</v>
      </c>
      <c r="AH794" s="273" t="s">
        <v>7419</v>
      </c>
    </row>
    <row r="795" spans="2:34" ht="17.100000000000001" customHeight="1">
      <c r="B795" s="258" t="str">
        <f t="shared" si="60"/>
        <v>P03113015</v>
      </c>
      <c r="C795" s="257" t="s">
        <v>117</v>
      </c>
      <c r="D795" s="486" t="s">
        <v>7626</v>
      </c>
      <c r="E795" s="258" t="s">
        <v>7627</v>
      </c>
      <c r="F795" s="259">
        <v>25199</v>
      </c>
      <c r="G795" s="283" t="s">
        <v>1996</v>
      </c>
      <c r="H795" s="266" t="s">
        <v>137</v>
      </c>
      <c r="I795" s="261" t="s">
        <v>1252</v>
      </c>
      <c r="J795" s="261"/>
      <c r="K795" s="282" t="s">
        <v>6305</v>
      </c>
      <c r="L795" s="264">
        <v>45084</v>
      </c>
      <c r="M795" s="290">
        <v>45144</v>
      </c>
      <c r="N795" s="263" t="s">
        <v>122</v>
      </c>
      <c r="O795" s="282"/>
      <c r="P795" s="266"/>
      <c r="Q795" s="273"/>
      <c r="R795" s="284" t="s">
        <v>157</v>
      </c>
      <c r="S795" s="265"/>
      <c r="T795" s="265">
        <v>0</v>
      </c>
      <c r="U795" s="269" t="s">
        <v>1256</v>
      </c>
      <c r="V795" s="270">
        <v>1</v>
      </c>
      <c r="W795" s="271" t="s">
        <v>118</v>
      </c>
      <c r="X795" s="272"/>
      <c r="Y795" s="273"/>
      <c r="Z795" s="274" t="s">
        <v>1257</v>
      </c>
      <c r="AA795" s="258" t="b">
        <f t="shared" ref="AA795:AA858" si="61">COUNTIF($D$2:$D$3790,D795)&gt;1</f>
        <v>0</v>
      </c>
      <c r="AB795" s="258" t="s">
        <v>7628</v>
      </c>
      <c r="AC795" s="297"/>
      <c r="AD795" s="504" t="s">
        <v>2101</v>
      </c>
      <c r="AE795" s="275" t="s">
        <v>7629</v>
      </c>
      <c r="AF795" s="267" t="str">
        <f t="shared" ca="1" si="59"/>
        <v>57años7meses</v>
      </c>
      <c r="AG795" s="294">
        <v>973350660</v>
      </c>
      <c r="AH795" s="258" t="s">
        <v>7630</v>
      </c>
    </row>
    <row r="796" spans="2:34" ht="17.100000000000001" customHeight="1">
      <c r="B796" s="258" t="str">
        <f t="shared" si="60"/>
        <v>P03113078</v>
      </c>
      <c r="C796" s="257" t="s">
        <v>117</v>
      </c>
      <c r="D796" s="486" t="s">
        <v>7027</v>
      </c>
      <c r="E796" s="258" t="s">
        <v>7028</v>
      </c>
      <c r="F796" s="259">
        <v>24934</v>
      </c>
      <c r="G796" s="283" t="s">
        <v>1996</v>
      </c>
      <c r="H796" s="260" t="s">
        <v>137</v>
      </c>
      <c r="I796" s="263" t="s">
        <v>1252</v>
      </c>
      <c r="J796" s="261"/>
      <c r="K796" s="282" t="s">
        <v>6305</v>
      </c>
      <c r="L796" s="264">
        <v>44902</v>
      </c>
      <c r="M796" s="290">
        <v>44940</v>
      </c>
      <c r="N796" s="263" t="s">
        <v>122</v>
      </c>
      <c r="O796" s="282"/>
      <c r="P796" s="266"/>
      <c r="Q796" s="273"/>
      <c r="R796" s="268" t="s">
        <v>157</v>
      </c>
      <c r="S796" s="265"/>
      <c r="T796" s="265">
        <v>0</v>
      </c>
      <c r="U796" s="269" t="s">
        <v>1256</v>
      </c>
      <c r="V796" s="270">
        <v>1</v>
      </c>
      <c r="W796" s="271" t="s">
        <v>1264</v>
      </c>
      <c r="X796" s="272"/>
      <c r="Y796" s="273"/>
      <c r="Z796" s="274" t="s">
        <v>1265</v>
      </c>
      <c r="AA796" s="258" t="b">
        <f t="shared" si="61"/>
        <v>0</v>
      </c>
      <c r="AB796" s="258" t="s">
        <v>7029</v>
      </c>
      <c r="AC796" s="297"/>
      <c r="AD796" s="504" t="s">
        <v>2101</v>
      </c>
      <c r="AE796" s="303">
        <v>8.0102621001456697E+19</v>
      </c>
      <c r="AF796" s="267" t="str">
        <f t="shared" ca="1" si="59"/>
        <v>58años4meses</v>
      </c>
      <c r="AG796" s="276">
        <v>940938962</v>
      </c>
      <c r="AH796" s="273" t="s">
        <v>7030</v>
      </c>
    </row>
    <row r="797" spans="2:34" ht="17.100000000000001" customHeight="1">
      <c r="B797" s="258" t="str">
        <f t="shared" si="60"/>
        <v>P03131522</v>
      </c>
      <c r="C797" s="282">
        <v>1</v>
      </c>
      <c r="D797" s="486" t="s">
        <v>4186</v>
      </c>
      <c r="E797" s="258" t="s">
        <v>4187</v>
      </c>
      <c r="F797" s="259">
        <v>26248</v>
      </c>
      <c r="G797" s="260" t="s">
        <v>1291</v>
      </c>
      <c r="H797" s="261" t="s">
        <v>137</v>
      </c>
      <c r="I797" s="263"/>
      <c r="J797" s="261"/>
      <c r="K797" s="263" t="s">
        <v>3611</v>
      </c>
      <c r="L797" s="264">
        <v>44347</v>
      </c>
      <c r="M797" s="264">
        <v>44360</v>
      </c>
      <c r="N797" s="591" t="s">
        <v>114</v>
      </c>
      <c r="O797" s="261" t="s">
        <v>4188</v>
      </c>
      <c r="P797" s="266" t="s">
        <v>115</v>
      </c>
      <c r="Q797" s="258"/>
      <c r="R797" s="268" t="s">
        <v>157</v>
      </c>
      <c r="S797" s="265"/>
      <c r="T797" s="265">
        <v>0</v>
      </c>
      <c r="U797" s="269" t="s">
        <v>1256</v>
      </c>
      <c r="V797" s="270">
        <v>0</v>
      </c>
      <c r="W797" s="271" t="s">
        <v>1264</v>
      </c>
      <c r="X797" s="272"/>
      <c r="Y797" s="273"/>
      <c r="Z797" s="274" t="s">
        <v>1265</v>
      </c>
      <c r="AA797" s="258" t="b">
        <f t="shared" si="61"/>
        <v>0</v>
      </c>
      <c r="AB797" s="273" t="s">
        <v>4189</v>
      </c>
      <c r="AC797" s="297" t="s">
        <v>3671</v>
      </c>
      <c r="AD797" s="510"/>
      <c r="AE797" s="275"/>
      <c r="AF797" s="267" t="str">
        <f t="shared" ca="1" si="59"/>
        <v>54años9meses</v>
      </c>
      <c r="AG797" s="276">
        <v>944610394</v>
      </c>
      <c r="AH797" s="273" t="s">
        <v>4190</v>
      </c>
    </row>
    <row r="798" spans="2:34" ht="17.100000000000001" customHeight="1">
      <c r="B798" s="258" t="str">
        <f t="shared" si="60"/>
        <v>P03131727</v>
      </c>
      <c r="C798" s="257" t="s">
        <v>117</v>
      </c>
      <c r="D798" s="486" t="s">
        <v>11471</v>
      </c>
      <c r="E798" s="258" t="s">
        <v>11472</v>
      </c>
      <c r="F798" s="259">
        <v>27882</v>
      </c>
      <c r="G798" s="283" t="s">
        <v>11379</v>
      </c>
      <c r="H798" s="261" t="s">
        <v>137</v>
      </c>
      <c r="I798" s="261" t="s">
        <v>8999</v>
      </c>
      <c r="J798" s="261" t="s">
        <v>9000</v>
      </c>
      <c r="K798" s="282" t="s">
        <v>6899</v>
      </c>
      <c r="L798" s="264">
        <v>45435</v>
      </c>
      <c r="M798" s="264">
        <v>45465</v>
      </c>
      <c r="N798" s="261" t="s">
        <v>122</v>
      </c>
      <c r="O798" s="282"/>
      <c r="P798" s="266"/>
      <c r="Q798" s="273"/>
      <c r="R798" s="284" t="s">
        <v>157</v>
      </c>
      <c r="S798" s="265"/>
      <c r="T798" s="265">
        <v>0</v>
      </c>
      <c r="U798" s="269" t="s">
        <v>1256</v>
      </c>
      <c r="V798" s="270">
        <v>1</v>
      </c>
      <c r="W798" s="271" t="s">
        <v>118</v>
      </c>
      <c r="X798" s="272"/>
      <c r="Y798" s="272"/>
      <c r="Z798" s="274" t="s">
        <v>1257</v>
      </c>
      <c r="AA798" s="258" t="b">
        <f t="shared" si="61"/>
        <v>0</v>
      </c>
      <c r="AB798" s="273" t="s">
        <v>11473</v>
      </c>
      <c r="AC798" s="297"/>
      <c r="AD798" s="504" t="s">
        <v>1259</v>
      </c>
      <c r="AE798" s="275" t="s">
        <v>11474</v>
      </c>
      <c r="AF798" s="267" t="str">
        <f t="shared" ca="1" si="59"/>
        <v>50años3meses</v>
      </c>
      <c r="AG798" s="276">
        <v>995502698</v>
      </c>
      <c r="AH798" s="273"/>
    </row>
    <row r="799" spans="2:34" ht="17.100000000000001" customHeight="1">
      <c r="B799" s="258" t="str">
        <f t="shared" si="60"/>
        <v>O03200292</v>
      </c>
      <c r="C799" s="257" t="s">
        <v>117</v>
      </c>
      <c r="D799" s="486" t="s">
        <v>9746</v>
      </c>
      <c r="E799" s="258" t="s">
        <v>9747</v>
      </c>
      <c r="F799" s="259">
        <v>24093</v>
      </c>
      <c r="G799" s="283" t="s">
        <v>1251</v>
      </c>
      <c r="H799" s="261" t="s">
        <v>125</v>
      </c>
      <c r="I799" s="261" t="s">
        <v>5699</v>
      </c>
      <c r="J799" s="261" t="s">
        <v>7245</v>
      </c>
      <c r="K799" s="282" t="s">
        <v>6899</v>
      </c>
      <c r="L799" s="264">
        <v>45320</v>
      </c>
      <c r="M799" s="290">
        <v>45353</v>
      </c>
      <c r="N799" s="261" t="s">
        <v>174</v>
      </c>
      <c r="O799" s="344" t="s">
        <v>9748</v>
      </c>
      <c r="P799" s="266" t="s">
        <v>138</v>
      </c>
      <c r="Q799" s="273"/>
      <c r="R799" s="284" t="s">
        <v>157</v>
      </c>
      <c r="S799" s="265"/>
      <c r="T799" s="265">
        <v>0</v>
      </c>
      <c r="U799" s="269" t="s">
        <v>1256</v>
      </c>
      <c r="V799" s="270">
        <v>1</v>
      </c>
      <c r="W799" s="271" t="s">
        <v>118</v>
      </c>
      <c r="X799" s="272"/>
      <c r="Y799" s="272"/>
      <c r="Z799" s="274" t="s">
        <v>1257</v>
      </c>
      <c r="AA799" s="258" t="b">
        <f t="shared" si="61"/>
        <v>0</v>
      </c>
      <c r="AB799" s="273" t="s">
        <v>9749</v>
      </c>
      <c r="AC799" s="297"/>
      <c r="AD799" s="504" t="s">
        <v>1259</v>
      </c>
      <c r="AE799" s="275" t="s">
        <v>9750</v>
      </c>
      <c r="AF799" s="267" t="str">
        <f t="shared" ca="1" si="59"/>
        <v>60años8meses</v>
      </c>
      <c r="AG799" s="276">
        <v>962331583</v>
      </c>
      <c r="AH799" s="273" t="s">
        <v>9751</v>
      </c>
    </row>
    <row r="800" spans="2:34" ht="17.100000000000001" customHeight="1">
      <c r="B800" s="258" t="str">
        <f t="shared" si="60"/>
        <v>P03210283</v>
      </c>
      <c r="C800" s="263">
        <v>1</v>
      </c>
      <c r="D800" s="486" t="s">
        <v>9514</v>
      </c>
      <c r="E800" s="258" t="s">
        <v>9515</v>
      </c>
      <c r="F800" s="259">
        <v>23139</v>
      </c>
      <c r="G800" s="283" t="s">
        <v>1296</v>
      </c>
      <c r="H800" s="260" t="s">
        <v>137</v>
      </c>
      <c r="I800" s="263" t="s">
        <v>5309</v>
      </c>
      <c r="J800" s="261"/>
      <c r="K800" s="282" t="s">
        <v>2021</v>
      </c>
      <c r="L800" s="264">
        <v>45307</v>
      </c>
      <c r="M800" s="290">
        <v>45315</v>
      </c>
      <c r="N800" s="591" t="s">
        <v>122</v>
      </c>
      <c r="O800" s="282"/>
      <c r="P800" s="266"/>
      <c r="Q800" s="273"/>
      <c r="R800" s="284" t="s">
        <v>157</v>
      </c>
      <c r="S800" s="265"/>
      <c r="T800" s="265">
        <v>0</v>
      </c>
      <c r="U800" s="269" t="s">
        <v>1256</v>
      </c>
      <c r="V800" s="270">
        <v>0</v>
      </c>
      <c r="W800" s="271" t="s">
        <v>118</v>
      </c>
      <c r="X800" s="272"/>
      <c r="Y800" s="273"/>
      <c r="Z800" s="274" t="s">
        <v>1265</v>
      </c>
      <c r="AA800" s="258" t="b">
        <f t="shared" si="61"/>
        <v>0</v>
      </c>
      <c r="AB800" s="258" t="s">
        <v>9516</v>
      </c>
      <c r="AC800" s="297"/>
      <c r="AD800" s="504" t="s">
        <v>2101</v>
      </c>
      <c r="AE800" s="275" t="s">
        <v>9517</v>
      </c>
      <c r="AF800" s="267" t="str">
        <f t="shared" ca="1" si="59"/>
        <v>63años3meses</v>
      </c>
      <c r="AG800" s="276">
        <v>981635649</v>
      </c>
      <c r="AH800" s="273"/>
    </row>
    <row r="801" spans="2:36" ht="17.100000000000001" customHeight="1">
      <c r="B801" s="273" t="str">
        <f t="shared" si="60"/>
        <v>P03210284</v>
      </c>
      <c r="C801" s="282">
        <v>1</v>
      </c>
      <c r="D801" s="486" t="s">
        <v>8499</v>
      </c>
      <c r="E801" s="258" t="s">
        <v>8500</v>
      </c>
      <c r="F801" s="259">
        <v>24253</v>
      </c>
      <c r="G801" s="283" t="s">
        <v>1996</v>
      </c>
      <c r="H801" s="261" t="s">
        <v>137</v>
      </c>
      <c r="I801" s="263" t="s">
        <v>1252</v>
      </c>
      <c r="J801" s="261"/>
      <c r="K801" s="282" t="s">
        <v>2021</v>
      </c>
      <c r="L801" s="264">
        <v>45208</v>
      </c>
      <c r="M801" s="290">
        <v>45248</v>
      </c>
      <c r="N801" s="591" t="s">
        <v>122</v>
      </c>
      <c r="O801" s="282"/>
      <c r="P801" s="266"/>
      <c r="Q801" s="273"/>
      <c r="R801" s="284" t="s">
        <v>157</v>
      </c>
      <c r="S801" s="265"/>
      <c r="T801" s="265">
        <v>0</v>
      </c>
      <c r="U801" s="269" t="s">
        <v>1256</v>
      </c>
      <c r="V801" s="270">
        <v>0</v>
      </c>
      <c r="W801" s="271" t="s">
        <v>118</v>
      </c>
      <c r="X801" s="272"/>
      <c r="Y801" s="273"/>
      <c r="Z801" s="274" t="s">
        <v>1257</v>
      </c>
      <c r="AA801" s="258" t="b">
        <f t="shared" si="61"/>
        <v>0</v>
      </c>
      <c r="AB801" s="258" t="s">
        <v>8100</v>
      </c>
      <c r="AC801" s="297"/>
      <c r="AD801" s="504" t="s">
        <v>2101</v>
      </c>
      <c r="AE801" s="275" t="s">
        <v>8501</v>
      </c>
      <c r="AF801" s="267" t="str">
        <f t="shared" ca="1" si="59"/>
        <v>60años2meses</v>
      </c>
      <c r="AG801" s="276">
        <v>939535225</v>
      </c>
      <c r="AH801" s="273"/>
    </row>
    <row r="802" spans="2:36" ht="17.100000000000001" customHeight="1">
      <c r="B802" s="258" t="str">
        <f t="shared" si="60"/>
        <v>O03210450</v>
      </c>
      <c r="C802" s="285">
        <v>1</v>
      </c>
      <c r="D802" s="486" t="s">
        <v>7149</v>
      </c>
      <c r="E802" s="301" t="s">
        <v>7150</v>
      </c>
      <c r="F802" s="259">
        <v>21947</v>
      </c>
      <c r="G802" s="260" t="s">
        <v>1251</v>
      </c>
      <c r="H802" s="261" t="s">
        <v>113</v>
      </c>
      <c r="I802" s="263" t="s">
        <v>1339</v>
      </c>
      <c r="J802" s="261"/>
      <c r="K802" s="263" t="s">
        <v>2021</v>
      </c>
      <c r="L802" s="259">
        <v>44918</v>
      </c>
      <c r="M802" s="259">
        <v>44961</v>
      </c>
      <c r="N802" s="263" t="s">
        <v>114</v>
      </c>
      <c r="O802" s="261" t="s">
        <v>7151</v>
      </c>
      <c r="P802" s="266" t="s">
        <v>138</v>
      </c>
      <c r="Q802" s="267"/>
      <c r="R802" s="284" t="s">
        <v>157</v>
      </c>
      <c r="S802" s="265"/>
      <c r="T802" s="265">
        <v>0</v>
      </c>
      <c r="U802" s="269" t="s">
        <v>1256</v>
      </c>
      <c r="V802" s="270">
        <v>0</v>
      </c>
      <c r="W802" s="271" t="s">
        <v>118</v>
      </c>
      <c r="X802" s="272"/>
      <c r="Y802" s="273"/>
      <c r="Z802" s="274" t="s">
        <v>1265</v>
      </c>
      <c r="AA802" s="258" t="b">
        <f t="shared" si="61"/>
        <v>0</v>
      </c>
      <c r="AB802" s="273" t="s">
        <v>7152</v>
      </c>
      <c r="AC802" s="273"/>
      <c r="AD802" s="504" t="s">
        <v>1259</v>
      </c>
      <c r="AE802" s="275" t="s">
        <v>7153</v>
      </c>
      <c r="AF802" s="267" t="str">
        <f t="shared" ca="1" si="59"/>
        <v>66años6meses</v>
      </c>
      <c r="AG802" s="276">
        <v>931235600</v>
      </c>
      <c r="AH802" s="273" t="s">
        <v>7154</v>
      </c>
    </row>
    <row r="803" spans="2:36" ht="17.100000000000001" customHeight="1">
      <c r="B803" s="258" t="str">
        <f t="shared" si="60"/>
        <v>P03211181</v>
      </c>
      <c r="C803" s="263">
        <v>1</v>
      </c>
      <c r="D803" s="486" t="s">
        <v>8216</v>
      </c>
      <c r="E803" s="258" t="s">
        <v>8217</v>
      </c>
      <c r="F803" s="259">
        <v>23452</v>
      </c>
      <c r="G803" s="260" t="s">
        <v>1251</v>
      </c>
      <c r="H803" s="266" t="s">
        <v>137</v>
      </c>
      <c r="I803" s="261" t="s">
        <v>3227</v>
      </c>
      <c r="J803" s="261"/>
      <c r="K803" s="282"/>
      <c r="L803" s="264">
        <v>45139</v>
      </c>
      <c r="M803" s="290">
        <v>45169</v>
      </c>
      <c r="N803" s="591" t="s">
        <v>114</v>
      </c>
      <c r="O803" s="261" t="s">
        <v>8218</v>
      </c>
      <c r="P803" s="266" t="s">
        <v>138</v>
      </c>
      <c r="Q803" s="273"/>
      <c r="R803" s="284" t="s">
        <v>157</v>
      </c>
      <c r="S803" s="265"/>
      <c r="T803" s="265">
        <v>0</v>
      </c>
      <c r="U803" s="269" t="s">
        <v>1256</v>
      </c>
      <c r="V803" s="270">
        <v>0</v>
      </c>
      <c r="W803" s="271" t="s">
        <v>118</v>
      </c>
      <c r="X803" s="273"/>
      <c r="Y803" s="273"/>
      <c r="Z803" s="274" t="s">
        <v>1257</v>
      </c>
      <c r="AA803" s="258" t="b">
        <f t="shared" si="61"/>
        <v>0</v>
      </c>
      <c r="AB803" s="273" t="s">
        <v>6663</v>
      </c>
      <c r="AC803" s="273"/>
      <c r="AD803" s="504" t="s">
        <v>2101</v>
      </c>
      <c r="AE803" s="275" t="s">
        <v>8219</v>
      </c>
      <c r="AF803" s="267" t="str">
        <f t="shared" ca="1" si="59"/>
        <v>62años5meses</v>
      </c>
      <c r="AG803" s="276">
        <v>904248626</v>
      </c>
      <c r="AH803" s="273" t="s">
        <v>8220</v>
      </c>
    </row>
    <row r="804" spans="2:36" ht="17.100000000000001" customHeight="1">
      <c r="B804" s="258" t="str">
        <f t="shared" si="60"/>
        <v>P03212548</v>
      </c>
      <c r="C804" s="263">
        <v>1</v>
      </c>
      <c r="D804" s="486" t="s">
        <v>8290</v>
      </c>
      <c r="E804" s="258" t="s">
        <v>8291</v>
      </c>
      <c r="F804" s="259">
        <v>23837</v>
      </c>
      <c r="G804" s="260" t="s">
        <v>1996</v>
      </c>
      <c r="H804" s="266" t="s">
        <v>137</v>
      </c>
      <c r="I804" s="261" t="s">
        <v>3227</v>
      </c>
      <c r="J804" s="261"/>
      <c r="K804" s="282" t="s">
        <v>2021</v>
      </c>
      <c r="L804" s="264">
        <v>45170</v>
      </c>
      <c r="M804" s="290">
        <v>45184</v>
      </c>
      <c r="N804" s="263" t="s">
        <v>122</v>
      </c>
      <c r="O804" s="261"/>
      <c r="P804" s="266"/>
      <c r="Q804" s="273"/>
      <c r="R804" s="284" t="s">
        <v>157</v>
      </c>
      <c r="S804" s="265"/>
      <c r="T804" s="265">
        <v>0</v>
      </c>
      <c r="U804" s="269" t="s">
        <v>1256</v>
      </c>
      <c r="V804" s="270">
        <v>0</v>
      </c>
      <c r="W804" s="271" t="s">
        <v>118</v>
      </c>
      <c r="X804" s="273"/>
      <c r="Y804" s="273"/>
      <c r="Z804" s="274" t="s">
        <v>1257</v>
      </c>
      <c r="AA804" s="258" t="b">
        <f t="shared" si="61"/>
        <v>0</v>
      </c>
      <c r="AB804" s="273" t="s">
        <v>8292</v>
      </c>
      <c r="AC804" s="273"/>
      <c r="AD804" s="504" t="s">
        <v>1259</v>
      </c>
      <c r="AE804" s="275" t="s">
        <v>8293</v>
      </c>
      <c r="AF804" s="267" t="str">
        <f t="shared" ca="1" si="59"/>
        <v>61años4meses</v>
      </c>
      <c r="AG804" s="276">
        <v>954678102</v>
      </c>
      <c r="AH804" s="273" t="s">
        <v>8294</v>
      </c>
    </row>
    <row r="805" spans="2:36" ht="17.100000000000001" customHeight="1">
      <c r="B805" s="258" t="str">
        <f t="shared" si="60"/>
        <v>P03212924</v>
      </c>
      <c r="C805" s="257" t="s">
        <v>117</v>
      </c>
      <c r="D805" s="486" t="s">
        <v>8092</v>
      </c>
      <c r="E805" s="258" t="s">
        <v>8093</v>
      </c>
      <c r="F805" s="259">
        <v>23391</v>
      </c>
      <c r="G805" s="283" t="s">
        <v>1251</v>
      </c>
      <c r="H805" s="266" t="s">
        <v>137</v>
      </c>
      <c r="I805" s="261" t="s">
        <v>3227</v>
      </c>
      <c r="J805" s="261"/>
      <c r="K805" s="282" t="s">
        <v>2021</v>
      </c>
      <c r="L805" s="264">
        <v>45123</v>
      </c>
      <c r="M805" s="290">
        <v>45138</v>
      </c>
      <c r="N805" s="591" t="s">
        <v>128</v>
      </c>
      <c r="O805" s="261" t="s">
        <v>8094</v>
      </c>
      <c r="P805" s="266" t="s">
        <v>138</v>
      </c>
      <c r="Q805" s="273"/>
      <c r="R805" s="284" t="s">
        <v>157</v>
      </c>
      <c r="S805" s="265"/>
      <c r="T805" s="265">
        <v>0</v>
      </c>
      <c r="U805" s="269" t="s">
        <v>1256</v>
      </c>
      <c r="V805" s="270">
        <v>0</v>
      </c>
      <c r="W805" s="271" t="s">
        <v>118</v>
      </c>
      <c r="X805" s="273"/>
      <c r="Y805" s="273"/>
      <c r="Z805" s="274" t="s">
        <v>1257</v>
      </c>
      <c r="AA805" s="258" t="b">
        <f t="shared" si="61"/>
        <v>0</v>
      </c>
      <c r="AB805" s="273" t="s">
        <v>8095</v>
      </c>
      <c r="AC805" s="273"/>
      <c r="AD805" s="504" t="s">
        <v>2101</v>
      </c>
      <c r="AE805" s="275" t="s">
        <v>8096</v>
      </c>
      <c r="AF805" s="267" t="str">
        <f t="shared" ca="1" si="59"/>
        <v>62años7meses</v>
      </c>
      <c r="AG805" s="276">
        <v>964997432</v>
      </c>
      <c r="AH805" s="273" t="s">
        <v>8097</v>
      </c>
      <c r="AJ805" s="258"/>
    </row>
    <row r="806" spans="2:36" ht="17.100000000000001" customHeight="1">
      <c r="B806" s="258" t="str">
        <f t="shared" si="60"/>
        <v>P03213312</v>
      </c>
      <c r="C806" s="257" t="s">
        <v>117</v>
      </c>
      <c r="D806" s="486" t="s">
        <v>8438</v>
      </c>
      <c r="E806" s="258" t="s">
        <v>8439</v>
      </c>
      <c r="F806" s="259">
        <v>24382</v>
      </c>
      <c r="G806" s="283" t="s">
        <v>1996</v>
      </c>
      <c r="H806" s="261" t="s">
        <v>137</v>
      </c>
      <c r="I806" s="263" t="s">
        <v>1252</v>
      </c>
      <c r="J806" s="261"/>
      <c r="K806" s="282" t="s">
        <v>2021</v>
      </c>
      <c r="L806" s="264">
        <v>45201</v>
      </c>
      <c r="M806" s="290">
        <v>45255</v>
      </c>
      <c r="N806" s="263" t="s">
        <v>122</v>
      </c>
      <c r="O806" s="282"/>
      <c r="P806" s="266"/>
      <c r="Q806" s="273"/>
      <c r="R806" s="284" t="s">
        <v>157</v>
      </c>
      <c r="S806" s="265"/>
      <c r="T806" s="265">
        <v>0</v>
      </c>
      <c r="U806" s="269" t="s">
        <v>1256</v>
      </c>
      <c r="V806" s="270">
        <v>0</v>
      </c>
      <c r="W806" s="271" t="s">
        <v>118</v>
      </c>
      <c r="X806" s="272"/>
      <c r="Y806" s="273"/>
      <c r="Z806" s="274" t="s">
        <v>1257</v>
      </c>
      <c r="AA806" s="258" t="b">
        <f t="shared" si="61"/>
        <v>0</v>
      </c>
      <c r="AB806" s="258" t="s">
        <v>8440</v>
      </c>
      <c r="AC806" s="273"/>
      <c r="AD806" s="504" t="s">
        <v>2101</v>
      </c>
      <c r="AE806" s="275" t="s">
        <v>8441</v>
      </c>
      <c r="AF806" s="267" t="str">
        <f t="shared" ca="1" si="59"/>
        <v>59años10meses</v>
      </c>
      <c r="AG806" s="276" t="s">
        <v>8442</v>
      </c>
      <c r="AH806" s="273" t="s">
        <v>8443</v>
      </c>
      <c r="AJ806" s="258"/>
    </row>
    <row r="807" spans="2:36" ht="17.100000000000001" customHeight="1">
      <c r="B807" s="273" t="str">
        <f t="shared" si="60"/>
        <v>P03213504</v>
      </c>
      <c r="C807" s="257" t="s">
        <v>117</v>
      </c>
      <c r="D807" s="486" t="s">
        <v>6838</v>
      </c>
      <c r="E807" s="258" t="s">
        <v>6839</v>
      </c>
      <c r="F807" s="259">
        <v>24803</v>
      </c>
      <c r="G807" s="283" t="s">
        <v>1296</v>
      </c>
      <c r="H807" s="261" t="s">
        <v>137</v>
      </c>
      <c r="I807" s="263" t="s">
        <v>1252</v>
      </c>
      <c r="J807" s="261"/>
      <c r="K807" s="282" t="s">
        <v>6840</v>
      </c>
      <c r="L807" s="264">
        <v>44881</v>
      </c>
      <c r="M807" s="290">
        <v>44911</v>
      </c>
      <c r="N807" s="591" t="s">
        <v>122</v>
      </c>
      <c r="O807" s="282"/>
      <c r="P807" s="266"/>
      <c r="Q807" s="273"/>
      <c r="R807" s="284" t="s">
        <v>157</v>
      </c>
      <c r="S807" s="265"/>
      <c r="T807" s="265">
        <v>0</v>
      </c>
      <c r="U807" s="269" t="s">
        <v>1256</v>
      </c>
      <c r="V807" s="270">
        <v>0</v>
      </c>
      <c r="W807" s="271" t="s">
        <v>118</v>
      </c>
      <c r="X807" s="272"/>
      <c r="Y807" s="273"/>
      <c r="Z807" s="274" t="s">
        <v>1265</v>
      </c>
      <c r="AA807" s="258" t="b">
        <f t="shared" si="61"/>
        <v>0</v>
      </c>
      <c r="AB807" s="258" t="s">
        <v>6841</v>
      </c>
      <c r="AC807" s="273"/>
      <c r="AD807" s="504" t="s">
        <v>2101</v>
      </c>
      <c r="AE807" s="275" t="s">
        <v>6842</v>
      </c>
      <c r="AF807" s="267" t="str">
        <f t="shared" ca="1" si="59"/>
        <v>58años8meses</v>
      </c>
      <c r="AG807" s="276">
        <v>976551622</v>
      </c>
      <c r="AH807" s="273" t="s">
        <v>6843</v>
      </c>
    </row>
    <row r="808" spans="2:36" ht="17.100000000000001" customHeight="1">
      <c r="B808" s="258" t="str">
        <f t="shared" si="60"/>
        <v>P03213581</v>
      </c>
      <c r="C808" s="257" t="s">
        <v>117</v>
      </c>
      <c r="D808" s="486" t="s">
        <v>7201</v>
      </c>
      <c r="E808" s="258" t="s">
        <v>7202</v>
      </c>
      <c r="F808" s="259">
        <v>24524</v>
      </c>
      <c r="G808" s="283" t="s">
        <v>1996</v>
      </c>
      <c r="H808" s="261" t="s">
        <v>137</v>
      </c>
      <c r="I808" s="263" t="s">
        <v>3227</v>
      </c>
      <c r="J808" s="261"/>
      <c r="K808" s="282" t="s">
        <v>2021</v>
      </c>
      <c r="L808" s="264">
        <v>44927</v>
      </c>
      <c r="M808" s="264">
        <v>44941</v>
      </c>
      <c r="N808" s="591" t="s">
        <v>122</v>
      </c>
      <c r="O808" s="282"/>
      <c r="P808" s="266"/>
      <c r="Q808" s="273"/>
      <c r="R808" s="268" t="s">
        <v>157</v>
      </c>
      <c r="S808" s="265"/>
      <c r="T808" s="265">
        <v>0</v>
      </c>
      <c r="U808" s="269" t="s">
        <v>1256</v>
      </c>
      <c r="V808" s="270">
        <v>0</v>
      </c>
      <c r="W808" s="271" t="s">
        <v>118</v>
      </c>
      <c r="X808" s="272"/>
      <c r="Y808" s="273"/>
      <c r="Z808" s="274" t="s">
        <v>1265</v>
      </c>
      <c r="AA808" s="258" t="b">
        <f t="shared" si="61"/>
        <v>0</v>
      </c>
      <c r="AB808" s="258" t="s">
        <v>7203</v>
      </c>
      <c r="AC808" s="273"/>
      <c r="AD808" s="504" t="s">
        <v>2101</v>
      </c>
      <c r="AE808" s="275" t="s">
        <v>7204</v>
      </c>
      <c r="AF808" s="267" t="str">
        <f t="shared" ca="1" si="59"/>
        <v>59años6meses</v>
      </c>
      <c r="AG808" s="276">
        <v>950044220</v>
      </c>
      <c r="AH808" s="273" t="s">
        <v>7205</v>
      </c>
    </row>
    <row r="809" spans="2:36" ht="17.100000000000001" customHeight="1">
      <c r="B809" s="258" t="str">
        <f t="shared" si="60"/>
        <v>P03213590</v>
      </c>
      <c r="C809" s="257" t="s">
        <v>117</v>
      </c>
      <c r="D809" s="486" t="s">
        <v>8426</v>
      </c>
      <c r="E809" s="258" t="s">
        <v>8427</v>
      </c>
      <c r="F809" s="259">
        <v>25077</v>
      </c>
      <c r="G809" s="283" t="s">
        <v>1996</v>
      </c>
      <c r="H809" s="261" t="s">
        <v>137</v>
      </c>
      <c r="I809" s="263" t="s">
        <v>1252</v>
      </c>
      <c r="J809" s="261"/>
      <c r="K809" s="282" t="s">
        <v>2021</v>
      </c>
      <c r="L809" s="264">
        <v>45200</v>
      </c>
      <c r="M809" s="290">
        <v>45223</v>
      </c>
      <c r="N809" s="591" t="s">
        <v>174</v>
      </c>
      <c r="O809" s="282" t="s">
        <v>8428</v>
      </c>
      <c r="P809" s="266" t="s">
        <v>138</v>
      </c>
      <c r="Q809" s="273"/>
      <c r="R809" s="284" t="s">
        <v>157</v>
      </c>
      <c r="S809" s="265"/>
      <c r="T809" s="265">
        <v>0</v>
      </c>
      <c r="U809" s="269" t="s">
        <v>1256</v>
      </c>
      <c r="V809" s="270">
        <v>0</v>
      </c>
      <c r="W809" s="271" t="s">
        <v>118</v>
      </c>
      <c r="X809" s="272"/>
      <c r="Y809" s="273"/>
      <c r="Z809" s="274" t="s">
        <v>1257</v>
      </c>
      <c r="AA809" s="258" t="b">
        <f t="shared" si="61"/>
        <v>0</v>
      </c>
      <c r="AB809" s="258" t="s">
        <v>8429</v>
      </c>
      <c r="AC809" s="273"/>
      <c r="AD809" s="504" t="s">
        <v>2101</v>
      </c>
      <c r="AE809" s="275" t="s">
        <v>8430</v>
      </c>
      <c r="AF809" s="267" t="str">
        <f t="shared" ca="1" si="59"/>
        <v>57años11meses</v>
      </c>
      <c r="AG809" s="276" t="s">
        <v>8431</v>
      </c>
      <c r="AH809" s="273" t="s">
        <v>8432</v>
      </c>
    </row>
    <row r="810" spans="2:36" ht="17.100000000000001" customHeight="1">
      <c r="B810" s="301" t="str">
        <f t="shared" si="60"/>
        <v>P03213612</v>
      </c>
      <c r="C810" s="282">
        <v>1</v>
      </c>
      <c r="D810" s="486" t="s">
        <v>12497</v>
      </c>
      <c r="E810" s="258" t="s">
        <v>12498</v>
      </c>
      <c r="F810" s="259">
        <v>24635</v>
      </c>
      <c r="G810" s="283" t="s">
        <v>1251</v>
      </c>
      <c r="H810" s="261" t="s">
        <v>137</v>
      </c>
      <c r="I810" s="261" t="s">
        <v>1252</v>
      </c>
      <c r="J810" s="261" t="s">
        <v>1276</v>
      </c>
      <c r="K810" s="282" t="s">
        <v>2021</v>
      </c>
      <c r="L810" s="264">
        <v>45574</v>
      </c>
      <c r="M810" s="264">
        <v>45584</v>
      </c>
      <c r="N810" s="551" t="s">
        <v>122</v>
      </c>
      <c r="O810" s="282"/>
      <c r="P810" s="266"/>
      <c r="Q810" s="273"/>
      <c r="R810" s="268" t="s">
        <v>157</v>
      </c>
      <c r="S810" s="265"/>
      <c r="T810" s="265">
        <v>0</v>
      </c>
      <c r="U810" s="269" t="s">
        <v>1256</v>
      </c>
      <c r="V810" s="270">
        <v>0</v>
      </c>
      <c r="W810" s="271" t="s">
        <v>118</v>
      </c>
      <c r="X810" s="272"/>
      <c r="Y810" s="272"/>
      <c r="Z810" s="274" t="s">
        <v>1257</v>
      </c>
      <c r="AA810" s="258" t="b">
        <f t="shared" si="61"/>
        <v>0</v>
      </c>
      <c r="AB810" s="273" t="s">
        <v>8100</v>
      </c>
      <c r="AC810" s="273"/>
      <c r="AD810" s="504" t="s">
        <v>2101</v>
      </c>
      <c r="AE810" s="275" t="s">
        <v>12499</v>
      </c>
      <c r="AF810" s="267" t="str">
        <f t="shared" ca="1" si="59"/>
        <v>59años2meses</v>
      </c>
      <c r="AG810" s="294">
        <v>920696693</v>
      </c>
      <c r="AH810" s="416" t="s">
        <v>12500</v>
      </c>
    </row>
    <row r="811" spans="2:36" ht="17.100000000000001" customHeight="1">
      <c r="B811" s="258" t="str">
        <f t="shared" si="60"/>
        <v>P03213940</v>
      </c>
      <c r="C811" s="257" t="s">
        <v>117</v>
      </c>
      <c r="D811" s="486" t="s">
        <v>12235</v>
      </c>
      <c r="E811" s="258" t="s">
        <v>12236</v>
      </c>
      <c r="F811" s="259">
        <v>26377</v>
      </c>
      <c r="G811" s="283" t="s">
        <v>1996</v>
      </c>
      <c r="H811" s="261" t="s">
        <v>137</v>
      </c>
      <c r="I811" s="263" t="s">
        <v>1252</v>
      </c>
      <c r="J811" s="261"/>
      <c r="K811" s="282" t="s">
        <v>2021</v>
      </c>
      <c r="L811" s="264">
        <v>45523</v>
      </c>
      <c r="M811" s="298">
        <v>45535</v>
      </c>
      <c r="N811" s="263" t="s">
        <v>122</v>
      </c>
      <c r="O811" s="282"/>
      <c r="P811" s="266"/>
      <c r="Q811" s="273"/>
      <c r="R811" s="284" t="s">
        <v>157</v>
      </c>
      <c r="S811" s="265"/>
      <c r="T811" s="265">
        <v>0</v>
      </c>
      <c r="U811" s="269" t="s">
        <v>1256</v>
      </c>
      <c r="V811" s="270">
        <v>0</v>
      </c>
      <c r="W811" s="271" t="s">
        <v>118</v>
      </c>
      <c r="X811" s="272"/>
      <c r="Y811" s="273"/>
      <c r="Z811" s="274" t="s">
        <v>1257</v>
      </c>
      <c r="AA811" s="258" t="b">
        <f t="shared" si="61"/>
        <v>0</v>
      </c>
      <c r="AB811" s="258" t="s">
        <v>7096</v>
      </c>
      <c r="AC811" s="273"/>
      <c r="AD811" s="504" t="s">
        <v>2101</v>
      </c>
      <c r="AE811" s="275" t="s">
        <v>12237</v>
      </c>
      <c r="AF811" s="267" t="str">
        <f t="shared" ca="1" si="59"/>
        <v>54años5meses</v>
      </c>
      <c r="AG811" s="276">
        <v>945264392</v>
      </c>
      <c r="AH811" s="399" t="s">
        <v>12238</v>
      </c>
    </row>
    <row r="812" spans="2:36" ht="17.100000000000001" customHeight="1">
      <c r="B812" s="258" t="str">
        <f t="shared" si="60"/>
        <v>P03227150</v>
      </c>
      <c r="C812" s="257" t="s">
        <v>117</v>
      </c>
      <c r="D812" s="486" t="s">
        <v>11190</v>
      </c>
      <c r="E812" s="258" t="s">
        <v>11191</v>
      </c>
      <c r="F812" s="259">
        <v>25851</v>
      </c>
      <c r="G812" s="283" t="s">
        <v>1251</v>
      </c>
      <c r="H812" s="261" t="s">
        <v>137</v>
      </c>
      <c r="I812" s="261" t="s">
        <v>8999</v>
      </c>
      <c r="J812" s="261" t="s">
        <v>7578</v>
      </c>
      <c r="K812" s="282" t="s">
        <v>6840</v>
      </c>
      <c r="L812" s="264">
        <v>45419</v>
      </c>
      <c r="M812" s="264">
        <v>45453</v>
      </c>
      <c r="N812" s="261" t="s">
        <v>114</v>
      </c>
      <c r="O812" s="261" t="s">
        <v>11192</v>
      </c>
      <c r="P812" s="266" t="s">
        <v>138</v>
      </c>
      <c r="Q812" s="273"/>
      <c r="R812" s="284" t="s">
        <v>157</v>
      </c>
      <c r="S812" s="265"/>
      <c r="T812" s="265">
        <v>0</v>
      </c>
      <c r="U812" s="269" t="s">
        <v>1256</v>
      </c>
      <c r="V812" s="270">
        <v>1</v>
      </c>
      <c r="W812" s="271" t="s">
        <v>118</v>
      </c>
      <c r="X812" s="272"/>
      <c r="Y812" s="272"/>
      <c r="Z812" s="274" t="s">
        <v>1257</v>
      </c>
      <c r="AA812" s="258" t="b">
        <f t="shared" si="61"/>
        <v>0</v>
      </c>
      <c r="AB812" s="273" t="s">
        <v>9460</v>
      </c>
      <c r="AC812" s="273"/>
      <c r="AD812" s="504" t="s">
        <v>1259</v>
      </c>
      <c r="AE812" s="275" t="s">
        <v>11193</v>
      </c>
      <c r="AF812" s="267" t="str">
        <f t="shared" ca="1" si="59"/>
        <v>55años10meses</v>
      </c>
      <c r="AG812" s="276">
        <v>962908285</v>
      </c>
      <c r="AH812" s="273" t="s">
        <v>11194</v>
      </c>
    </row>
    <row r="813" spans="2:36" ht="17.100000000000001" customHeight="1">
      <c r="B813" s="273" t="str">
        <f t="shared" si="60"/>
        <v>O03234636</v>
      </c>
      <c r="C813" s="257" t="s">
        <v>117</v>
      </c>
      <c r="D813" s="486" t="s">
        <v>4506</v>
      </c>
      <c r="E813" s="277" t="s">
        <v>4507</v>
      </c>
      <c r="F813" s="259">
        <v>26645</v>
      </c>
      <c r="G813" s="260" t="s">
        <v>1251</v>
      </c>
      <c r="H813" s="261" t="s">
        <v>125</v>
      </c>
      <c r="I813" s="263"/>
      <c r="J813" s="261"/>
      <c r="K813" s="263" t="s">
        <v>1968</v>
      </c>
      <c r="L813" s="259">
        <v>44411</v>
      </c>
      <c r="M813" s="290">
        <v>44552</v>
      </c>
      <c r="N813" s="261" t="s">
        <v>174</v>
      </c>
      <c r="O813" s="261" t="s">
        <v>4508</v>
      </c>
      <c r="P813" s="266" t="s">
        <v>115</v>
      </c>
      <c r="Q813" s="267"/>
      <c r="R813" s="284" t="s">
        <v>157</v>
      </c>
      <c r="S813" s="265"/>
      <c r="T813" s="265">
        <v>0</v>
      </c>
      <c r="U813" s="269" t="s">
        <v>1256</v>
      </c>
      <c r="V813" s="270">
        <v>1</v>
      </c>
      <c r="W813" s="271" t="s">
        <v>1264</v>
      </c>
      <c r="X813" s="272"/>
      <c r="Y813" s="258"/>
      <c r="Z813" s="274" t="s">
        <v>1265</v>
      </c>
      <c r="AA813" s="258" t="b">
        <f t="shared" si="61"/>
        <v>0</v>
      </c>
      <c r="AB813" s="258" t="s">
        <v>4509</v>
      </c>
      <c r="AC813" s="258"/>
      <c r="AD813" s="513"/>
      <c r="AE813" s="281"/>
      <c r="AF813" s="267" t="str">
        <f t="shared" ca="1" si="59"/>
        <v>53años8meses</v>
      </c>
      <c r="AG813" s="276">
        <v>929779925</v>
      </c>
      <c r="AH813" s="334"/>
    </row>
    <row r="814" spans="2:36" ht="17.100000000000001" customHeight="1">
      <c r="B814" s="258" t="str">
        <f t="shared" si="60"/>
        <v>O03236120</v>
      </c>
      <c r="C814" s="282">
        <v>1</v>
      </c>
      <c r="D814" s="486" t="s">
        <v>10799</v>
      </c>
      <c r="E814" s="258" t="s">
        <v>10800</v>
      </c>
      <c r="F814" s="259">
        <v>26790</v>
      </c>
      <c r="G814" s="283" t="s">
        <v>1251</v>
      </c>
      <c r="H814" s="261" t="s">
        <v>125</v>
      </c>
      <c r="I814" s="261" t="s">
        <v>9123</v>
      </c>
      <c r="J814" s="261" t="s">
        <v>7245</v>
      </c>
      <c r="K814" s="282" t="s">
        <v>6840</v>
      </c>
      <c r="L814" s="264">
        <v>45391</v>
      </c>
      <c r="M814" s="264">
        <v>45465</v>
      </c>
      <c r="N814" s="551" t="s">
        <v>174</v>
      </c>
      <c r="O814" s="282" t="s">
        <v>10801</v>
      </c>
      <c r="P814" s="266" t="s">
        <v>138</v>
      </c>
      <c r="Q814" s="273"/>
      <c r="R814" s="284" t="s">
        <v>157</v>
      </c>
      <c r="S814" s="265"/>
      <c r="T814" s="265">
        <v>0</v>
      </c>
      <c r="U814" s="269" t="s">
        <v>1256</v>
      </c>
      <c r="V814" s="270">
        <v>1</v>
      </c>
      <c r="W814" s="271" t="s">
        <v>118</v>
      </c>
      <c r="X814" s="272"/>
      <c r="Y814" s="272"/>
      <c r="Z814" s="274" t="s">
        <v>1257</v>
      </c>
      <c r="AA814" s="258" t="b">
        <f t="shared" si="61"/>
        <v>0</v>
      </c>
      <c r="AB814" s="273" t="s">
        <v>10802</v>
      </c>
      <c r="AC814" s="273"/>
      <c r="AD814" s="504" t="s">
        <v>1259</v>
      </c>
      <c r="AE814" s="275" t="s">
        <v>10803</v>
      </c>
      <c r="AF814" s="267" t="str">
        <f t="shared" ca="1" si="59"/>
        <v>53años3meses</v>
      </c>
      <c r="AG814" s="276"/>
      <c r="AH814" s="273" t="s">
        <v>10804</v>
      </c>
    </row>
    <row r="815" spans="2:36" ht="17.100000000000001" customHeight="1">
      <c r="B815" s="273" t="str">
        <f t="shared" si="60"/>
        <v>P03236176</v>
      </c>
      <c r="C815" s="282">
        <v>1</v>
      </c>
      <c r="D815" s="486" t="s">
        <v>12050</v>
      </c>
      <c r="E815" s="258" t="s">
        <v>12051</v>
      </c>
      <c r="F815" s="259">
        <v>25090</v>
      </c>
      <c r="G815" s="283" t="s">
        <v>1251</v>
      </c>
      <c r="H815" s="261" t="s">
        <v>137</v>
      </c>
      <c r="I815" s="263" t="s">
        <v>1252</v>
      </c>
      <c r="J815" s="261"/>
      <c r="K815" s="282" t="s">
        <v>2021</v>
      </c>
      <c r="L815" s="264">
        <v>45509</v>
      </c>
      <c r="M815" s="264">
        <v>45521</v>
      </c>
      <c r="N815" s="263" t="s">
        <v>122</v>
      </c>
      <c r="O815" s="282"/>
      <c r="P815" s="266"/>
      <c r="Q815" s="273"/>
      <c r="R815" s="268" t="s">
        <v>157</v>
      </c>
      <c r="S815" s="265"/>
      <c r="T815" s="265">
        <v>0</v>
      </c>
      <c r="U815" s="269" t="s">
        <v>1256</v>
      </c>
      <c r="V815" s="270">
        <v>0</v>
      </c>
      <c r="W815" s="271" t="s">
        <v>118</v>
      </c>
      <c r="X815" s="272"/>
      <c r="Y815" s="273"/>
      <c r="Z815" s="274" t="s">
        <v>1257</v>
      </c>
      <c r="AA815" s="258" t="b">
        <f t="shared" si="61"/>
        <v>0</v>
      </c>
      <c r="AB815" s="258" t="s">
        <v>12052</v>
      </c>
      <c r="AC815" s="273"/>
      <c r="AD815" s="504" t="s">
        <v>2101</v>
      </c>
      <c r="AE815" s="275" t="s">
        <v>12053</v>
      </c>
      <c r="AF815" s="267" t="str">
        <f t="shared" ca="1" si="59"/>
        <v>57años11meses</v>
      </c>
      <c r="AG815" s="276">
        <v>949790718</v>
      </c>
      <c r="AH815" s="273" t="s">
        <v>12054</v>
      </c>
    </row>
    <row r="816" spans="2:36" ht="17.100000000000001" customHeight="1">
      <c r="B816" s="273" t="str">
        <f t="shared" si="60"/>
        <v>P03236235</v>
      </c>
      <c r="C816" s="257" t="s">
        <v>117</v>
      </c>
      <c r="D816" s="486" t="s">
        <v>8471</v>
      </c>
      <c r="E816" s="258" t="s">
        <v>8472</v>
      </c>
      <c r="F816" s="259">
        <v>24824</v>
      </c>
      <c r="G816" s="260" t="s">
        <v>1996</v>
      </c>
      <c r="H816" s="261" t="s">
        <v>137</v>
      </c>
      <c r="I816" s="261" t="s">
        <v>1252</v>
      </c>
      <c r="J816" s="261"/>
      <c r="K816" s="282" t="s">
        <v>2021</v>
      </c>
      <c r="L816" s="264">
        <v>45203</v>
      </c>
      <c r="M816" s="290">
        <v>45248</v>
      </c>
      <c r="N816" s="263" t="s">
        <v>128</v>
      </c>
      <c r="O816" s="261" t="s">
        <v>8473</v>
      </c>
      <c r="P816" s="266" t="s">
        <v>138</v>
      </c>
      <c r="Q816" s="273"/>
      <c r="R816" s="284" t="s">
        <v>157</v>
      </c>
      <c r="S816" s="265"/>
      <c r="T816" s="265">
        <v>0</v>
      </c>
      <c r="U816" s="269" t="s">
        <v>1256</v>
      </c>
      <c r="V816" s="270">
        <v>0</v>
      </c>
      <c r="W816" s="271" t="s">
        <v>118</v>
      </c>
      <c r="X816" s="273"/>
      <c r="Y816" s="273"/>
      <c r="Z816" s="274" t="s">
        <v>1257</v>
      </c>
      <c r="AA816" s="258" t="b">
        <f t="shared" si="61"/>
        <v>0</v>
      </c>
      <c r="AB816" s="273" t="s">
        <v>8318</v>
      </c>
      <c r="AC816" s="273"/>
      <c r="AD816" s="504" t="s">
        <v>2101</v>
      </c>
      <c r="AE816" s="343" t="s">
        <v>8474</v>
      </c>
      <c r="AF816" s="267" t="str">
        <f t="shared" ca="1" si="59"/>
        <v>58años8meses</v>
      </c>
      <c r="AG816" s="276">
        <v>939972120</v>
      </c>
      <c r="AH816" s="273" t="s">
        <v>8475</v>
      </c>
    </row>
    <row r="817" spans="2:36" ht="17.100000000000001" customHeight="1">
      <c r="B817" s="258" t="str">
        <f t="shared" si="60"/>
        <v>O03236324</v>
      </c>
      <c r="C817" s="282">
        <v>1</v>
      </c>
      <c r="D817" s="486" t="s">
        <v>8194</v>
      </c>
      <c r="E817" s="258" t="s">
        <v>8195</v>
      </c>
      <c r="F817" s="259">
        <v>25364</v>
      </c>
      <c r="G817" s="283" t="s">
        <v>1996</v>
      </c>
      <c r="H817" s="261" t="s">
        <v>125</v>
      </c>
      <c r="I817" s="263"/>
      <c r="J817" s="261"/>
      <c r="K817" s="282" t="s">
        <v>2021</v>
      </c>
      <c r="L817" s="264">
        <v>45138</v>
      </c>
      <c r="M817" s="290">
        <v>45227</v>
      </c>
      <c r="N817" s="263" t="s">
        <v>122</v>
      </c>
      <c r="O817" s="282"/>
      <c r="P817" s="266"/>
      <c r="Q817" s="273"/>
      <c r="R817" s="284" t="s">
        <v>157</v>
      </c>
      <c r="S817" s="265"/>
      <c r="T817" s="265">
        <v>0</v>
      </c>
      <c r="U817" s="269" t="s">
        <v>1256</v>
      </c>
      <c r="V817" s="270">
        <v>0</v>
      </c>
      <c r="W817" s="271" t="s">
        <v>118</v>
      </c>
      <c r="X817" s="272"/>
      <c r="Y817" s="273"/>
      <c r="Z817" s="274" t="s">
        <v>1257</v>
      </c>
      <c r="AA817" s="258" t="b">
        <f t="shared" si="61"/>
        <v>0</v>
      </c>
      <c r="AB817" s="258" t="s">
        <v>8196</v>
      </c>
      <c r="AC817" s="273"/>
      <c r="AD817" s="504" t="s">
        <v>1271</v>
      </c>
      <c r="AE817" s="275" t="s">
        <v>8197</v>
      </c>
      <c r="AF817" s="267" t="str">
        <f t="shared" ca="1" si="59"/>
        <v>57años2meses</v>
      </c>
      <c r="AG817" s="276">
        <v>947894809</v>
      </c>
      <c r="AH817" s="402" t="s">
        <v>8198</v>
      </c>
    </row>
    <row r="818" spans="2:36" ht="17.100000000000001" customHeight="1">
      <c r="B818" s="258" t="str">
        <f t="shared" si="60"/>
        <v>P03236348</v>
      </c>
      <c r="C818" s="282">
        <v>1</v>
      </c>
      <c r="D818" s="486" t="s">
        <v>12337</v>
      </c>
      <c r="E818" s="258" t="s">
        <v>12338</v>
      </c>
      <c r="F818" s="259">
        <v>26651</v>
      </c>
      <c r="G818" s="283" t="s">
        <v>1996</v>
      </c>
      <c r="H818" s="261" t="s">
        <v>137</v>
      </c>
      <c r="I818" s="263" t="s">
        <v>1252</v>
      </c>
      <c r="J818" s="261"/>
      <c r="K818" s="282" t="s">
        <v>2021</v>
      </c>
      <c r="L818" s="264">
        <v>45538</v>
      </c>
      <c r="M818" s="264">
        <v>45553</v>
      </c>
      <c r="N818" s="263" t="s">
        <v>122</v>
      </c>
      <c r="O818" s="261"/>
      <c r="P818" s="266"/>
      <c r="Q818" s="273"/>
      <c r="R818" s="284" t="s">
        <v>157</v>
      </c>
      <c r="S818" s="265"/>
      <c r="T818" s="265">
        <v>0</v>
      </c>
      <c r="U818" s="269" t="s">
        <v>1256</v>
      </c>
      <c r="V818" s="270">
        <v>0</v>
      </c>
      <c r="W818" s="271" t="s">
        <v>118</v>
      </c>
      <c r="X818" s="272"/>
      <c r="Y818" s="273"/>
      <c r="Z818" s="274" t="s">
        <v>1257</v>
      </c>
      <c r="AA818" s="258" t="b">
        <f t="shared" si="61"/>
        <v>0</v>
      </c>
      <c r="AB818" s="273" t="s">
        <v>6694</v>
      </c>
      <c r="AC818" s="273"/>
      <c r="AD818" s="504" t="s">
        <v>1259</v>
      </c>
      <c r="AE818" s="275" t="s">
        <v>12339</v>
      </c>
      <c r="AF818" s="267" t="str">
        <f t="shared" ca="1" si="59"/>
        <v>53años8meses</v>
      </c>
      <c r="AG818" s="276" t="s">
        <v>12340</v>
      </c>
      <c r="AH818" s="273" t="s">
        <v>12341</v>
      </c>
    </row>
    <row r="819" spans="2:36" ht="17.100000000000001" customHeight="1">
      <c r="B819" s="258" t="str">
        <f t="shared" si="60"/>
        <v>P03236725</v>
      </c>
      <c r="C819" s="257" t="s">
        <v>117</v>
      </c>
      <c r="D819" s="486" t="s">
        <v>8872</v>
      </c>
      <c r="E819" s="258" t="s">
        <v>8873</v>
      </c>
      <c r="F819" s="259">
        <v>26584</v>
      </c>
      <c r="G819" s="283" t="s">
        <v>1251</v>
      </c>
      <c r="H819" s="261" t="s">
        <v>137</v>
      </c>
      <c r="I819" s="263" t="s">
        <v>1805</v>
      </c>
      <c r="J819" s="261"/>
      <c r="K819" s="282" t="s">
        <v>2021</v>
      </c>
      <c r="L819" s="264">
        <v>45264</v>
      </c>
      <c r="M819" s="290">
        <v>45275</v>
      </c>
      <c r="N819" s="263" t="s">
        <v>174</v>
      </c>
      <c r="O819" s="282" t="s">
        <v>8874</v>
      </c>
      <c r="P819" s="266" t="s">
        <v>138</v>
      </c>
      <c r="Q819" s="273"/>
      <c r="R819" s="284" t="s">
        <v>157</v>
      </c>
      <c r="S819" s="265"/>
      <c r="T819" s="265">
        <v>0</v>
      </c>
      <c r="U819" s="269" t="s">
        <v>1256</v>
      </c>
      <c r="V819" s="270">
        <v>0</v>
      </c>
      <c r="W819" s="271" t="s">
        <v>118</v>
      </c>
      <c r="X819" s="272"/>
      <c r="Y819" s="273"/>
      <c r="Z819" s="274" t="s">
        <v>1257</v>
      </c>
      <c r="AA819" s="258" t="b">
        <f t="shared" si="61"/>
        <v>0</v>
      </c>
      <c r="AB819" s="258" t="s">
        <v>8875</v>
      </c>
      <c r="AC819" s="273"/>
      <c r="AD819" s="504" t="s">
        <v>1259</v>
      </c>
      <c r="AE819" s="281" t="s">
        <v>8876</v>
      </c>
      <c r="AF819" s="267" t="str">
        <f t="shared" ca="1" si="59"/>
        <v>53años10meses</v>
      </c>
      <c r="AG819" s="276">
        <v>943204044</v>
      </c>
      <c r="AH819" s="273" t="s">
        <v>8877</v>
      </c>
    </row>
    <row r="820" spans="2:36" ht="17.100000000000001" customHeight="1">
      <c r="B820" s="258" t="str">
        <f t="shared" si="60"/>
        <v>P03239008</v>
      </c>
      <c r="C820" s="257" t="s">
        <v>117</v>
      </c>
      <c r="D820" s="486" t="s">
        <v>1954</v>
      </c>
      <c r="E820" s="273" t="s">
        <v>1955</v>
      </c>
      <c r="F820" s="259">
        <v>25861</v>
      </c>
      <c r="G820" s="260" t="s">
        <v>1251</v>
      </c>
      <c r="H820" s="262" t="s">
        <v>137</v>
      </c>
      <c r="I820" s="262"/>
      <c r="J820" s="261"/>
      <c r="K820" s="305" t="s">
        <v>1733</v>
      </c>
      <c r="L820" s="264">
        <v>42488</v>
      </c>
      <c r="M820" s="290"/>
      <c r="N820" s="263" t="s">
        <v>122</v>
      </c>
      <c r="O820" s="261"/>
      <c r="P820" s="266"/>
      <c r="Q820" s="267"/>
      <c r="R820" s="268" t="s">
        <v>157</v>
      </c>
      <c r="S820" s="265"/>
      <c r="T820" s="265">
        <v>0</v>
      </c>
      <c r="U820" s="269" t="s">
        <v>1256</v>
      </c>
      <c r="V820" s="270">
        <v>0</v>
      </c>
      <c r="W820" s="271" t="s">
        <v>1264</v>
      </c>
      <c r="X820" s="272"/>
      <c r="Y820" s="258"/>
      <c r="Z820" s="274" t="s">
        <v>1265</v>
      </c>
      <c r="AA820" s="258" t="b">
        <f t="shared" si="61"/>
        <v>0</v>
      </c>
      <c r="AB820" s="258" t="s">
        <v>1937</v>
      </c>
      <c r="AC820" s="273" t="s">
        <v>1298</v>
      </c>
      <c r="AD820" s="510"/>
      <c r="AE820" s="281"/>
      <c r="AF820" s="267" t="str">
        <f t="shared" ca="1" si="59"/>
        <v>55años10meses</v>
      </c>
      <c r="AG820" s="276"/>
      <c r="AH820" s="258"/>
    </row>
    <row r="821" spans="2:36" ht="17.100000000000001" customHeight="1">
      <c r="B821" s="273" t="str">
        <f t="shared" si="60"/>
        <v>P03240714</v>
      </c>
      <c r="C821" s="257" t="s">
        <v>117</v>
      </c>
      <c r="D821" s="486" t="s">
        <v>8787</v>
      </c>
      <c r="E821" s="258" t="s">
        <v>8788</v>
      </c>
      <c r="F821" s="259">
        <v>27628</v>
      </c>
      <c r="G821" s="283" t="s">
        <v>1996</v>
      </c>
      <c r="H821" s="261" t="s">
        <v>137</v>
      </c>
      <c r="I821" s="263" t="s">
        <v>1252</v>
      </c>
      <c r="J821" s="261"/>
      <c r="K821" s="282" t="s">
        <v>2021</v>
      </c>
      <c r="L821" s="264">
        <v>45257</v>
      </c>
      <c r="M821" s="264">
        <v>45283</v>
      </c>
      <c r="N821" s="263" t="s">
        <v>122</v>
      </c>
      <c r="O821" s="282"/>
      <c r="P821" s="266"/>
      <c r="Q821" s="273"/>
      <c r="R821" s="268" t="s">
        <v>157</v>
      </c>
      <c r="S821" s="265"/>
      <c r="T821" s="265">
        <v>0</v>
      </c>
      <c r="U821" s="269" t="s">
        <v>1256</v>
      </c>
      <c r="V821" s="270">
        <v>0</v>
      </c>
      <c r="W821" s="271" t="s">
        <v>118</v>
      </c>
      <c r="X821" s="272"/>
      <c r="Y821" s="273"/>
      <c r="Z821" s="274" t="s">
        <v>1257</v>
      </c>
      <c r="AA821" s="258" t="b">
        <f t="shared" si="61"/>
        <v>0</v>
      </c>
      <c r="AB821" s="258" t="s">
        <v>6754</v>
      </c>
      <c r="AC821" s="273"/>
      <c r="AD821" s="504" t="s">
        <v>2101</v>
      </c>
      <c r="AE821" s="275" t="s">
        <v>8789</v>
      </c>
      <c r="AF821" s="267" t="str">
        <f t="shared" ca="1" si="59"/>
        <v>50años11meses</v>
      </c>
      <c r="AG821" s="276">
        <v>939590953</v>
      </c>
      <c r="AH821" s="273" t="s">
        <v>8790</v>
      </c>
      <c r="AJ821" s="258"/>
    </row>
    <row r="822" spans="2:36" ht="17.100000000000001" customHeight="1">
      <c r="B822" s="258" t="str">
        <f t="shared" si="60"/>
        <v>P03240743</v>
      </c>
      <c r="C822" s="257" t="s">
        <v>117</v>
      </c>
      <c r="D822" s="486" t="s">
        <v>12222</v>
      </c>
      <c r="E822" s="258" t="s">
        <v>12223</v>
      </c>
      <c r="F822" s="259">
        <v>27601</v>
      </c>
      <c r="G822" s="283" t="s">
        <v>1996</v>
      </c>
      <c r="H822" s="261" t="s">
        <v>137</v>
      </c>
      <c r="I822" s="263" t="s">
        <v>1252</v>
      </c>
      <c r="J822" s="261"/>
      <c r="K822" s="282" t="s">
        <v>2021</v>
      </c>
      <c r="L822" s="264">
        <v>45523</v>
      </c>
      <c r="M822" s="264">
        <v>45535</v>
      </c>
      <c r="N822" s="263" t="s">
        <v>122</v>
      </c>
      <c r="O822" s="282"/>
      <c r="P822" s="266"/>
      <c r="Q822" s="273"/>
      <c r="R822" s="268" t="s">
        <v>157</v>
      </c>
      <c r="S822" s="265"/>
      <c r="T822" s="265">
        <v>0</v>
      </c>
      <c r="U822" s="269" t="s">
        <v>1256</v>
      </c>
      <c r="V822" s="270">
        <v>0</v>
      </c>
      <c r="W822" s="271" t="s">
        <v>118</v>
      </c>
      <c r="X822" s="272"/>
      <c r="Y822" s="273"/>
      <c r="Z822" s="274" t="s">
        <v>1265</v>
      </c>
      <c r="AA822" s="258" t="b">
        <f t="shared" si="61"/>
        <v>0</v>
      </c>
      <c r="AB822" s="258" t="s">
        <v>6663</v>
      </c>
      <c r="AC822" s="273"/>
      <c r="AD822" s="504" t="s">
        <v>2101</v>
      </c>
      <c r="AE822" s="275" t="s">
        <v>12224</v>
      </c>
      <c r="AF822" s="267" t="str">
        <f t="shared" ca="1" si="59"/>
        <v>51años0meses</v>
      </c>
      <c r="AG822" s="276">
        <v>942548558</v>
      </c>
      <c r="AH822" s="399" t="s">
        <v>12225</v>
      </c>
    </row>
    <row r="823" spans="2:36" ht="17.100000000000001" customHeight="1">
      <c r="B823" s="258" t="str">
        <f t="shared" si="60"/>
        <v>P03242266</v>
      </c>
      <c r="C823" s="257" t="s">
        <v>117</v>
      </c>
      <c r="D823" s="486" t="s">
        <v>8585</v>
      </c>
      <c r="E823" s="258" t="s">
        <v>8586</v>
      </c>
      <c r="F823" s="259">
        <v>26313</v>
      </c>
      <c r="G823" s="283" t="s">
        <v>1996</v>
      </c>
      <c r="H823" s="261" t="s">
        <v>137</v>
      </c>
      <c r="I823" s="263" t="s">
        <v>1252</v>
      </c>
      <c r="J823" s="261"/>
      <c r="K823" s="282" t="s">
        <v>2021</v>
      </c>
      <c r="L823" s="264">
        <v>45229</v>
      </c>
      <c r="M823" s="264">
        <v>45269</v>
      </c>
      <c r="N823" s="263" t="s">
        <v>128</v>
      </c>
      <c r="O823" s="282" t="s">
        <v>8587</v>
      </c>
      <c r="P823" s="266" t="s">
        <v>138</v>
      </c>
      <c r="Q823" s="273"/>
      <c r="R823" s="268" t="s">
        <v>157</v>
      </c>
      <c r="S823" s="265"/>
      <c r="T823" s="265">
        <v>0</v>
      </c>
      <c r="U823" s="269" t="s">
        <v>1256</v>
      </c>
      <c r="V823" s="270">
        <v>0</v>
      </c>
      <c r="W823" s="271" t="s">
        <v>118</v>
      </c>
      <c r="X823" s="272"/>
      <c r="Y823" s="273"/>
      <c r="Z823" s="274" t="s">
        <v>1257</v>
      </c>
      <c r="AA823" s="258" t="b">
        <f t="shared" si="61"/>
        <v>0</v>
      </c>
      <c r="AB823" s="258" t="s">
        <v>8588</v>
      </c>
      <c r="AC823" s="273"/>
      <c r="AD823" s="504" t="s">
        <v>2101</v>
      </c>
      <c r="AE823" s="275" t="s">
        <v>8589</v>
      </c>
      <c r="AF823" s="267" t="str">
        <f t="shared" ca="1" si="59"/>
        <v>54años7meses</v>
      </c>
      <c r="AG823" s="276">
        <v>964520598</v>
      </c>
      <c r="AH823" s="273"/>
    </row>
    <row r="824" spans="2:36" ht="17.100000000000001" customHeight="1">
      <c r="B824" s="258" t="str">
        <f t="shared" si="60"/>
        <v>P03242344</v>
      </c>
      <c r="C824" s="257" t="s">
        <v>117</v>
      </c>
      <c r="D824" s="486" t="s">
        <v>12326</v>
      </c>
      <c r="E824" s="258" t="s">
        <v>12327</v>
      </c>
      <c r="F824" s="259">
        <v>27607</v>
      </c>
      <c r="G824" s="283" t="s">
        <v>1251</v>
      </c>
      <c r="H824" s="261" t="s">
        <v>137</v>
      </c>
      <c r="I824" s="261" t="s">
        <v>1252</v>
      </c>
      <c r="J824" s="261"/>
      <c r="K824" s="282" t="s">
        <v>2021</v>
      </c>
      <c r="L824" s="264">
        <v>45537</v>
      </c>
      <c r="M824" s="298">
        <v>45543</v>
      </c>
      <c r="N824" s="263" t="s">
        <v>128</v>
      </c>
      <c r="O824" s="261" t="s">
        <v>12328</v>
      </c>
      <c r="P824" s="266" t="s">
        <v>138</v>
      </c>
      <c r="Q824" s="273"/>
      <c r="R824" s="284" t="s">
        <v>157</v>
      </c>
      <c r="S824" s="265"/>
      <c r="T824" s="265">
        <v>0</v>
      </c>
      <c r="U824" s="269" t="s">
        <v>1256</v>
      </c>
      <c r="V824" s="270">
        <v>0</v>
      </c>
      <c r="W824" s="271" t="s">
        <v>118</v>
      </c>
      <c r="X824" s="273"/>
      <c r="Y824" s="273"/>
      <c r="Z824" s="274" t="s">
        <v>1257</v>
      </c>
      <c r="AA824" s="258" t="b">
        <f t="shared" si="61"/>
        <v>0</v>
      </c>
      <c r="AB824" s="273" t="s">
        <v>7789</v>
      </c>
      <c r="AC824" s="273"/>
      <c r="AD824" s="504" t="s">
        <v>1271</v>
      </c>
      <c r="AE824" s="275" t="s">
        <v>12329</v>
      </c>
      <c r="AF824" s="267" t="str">
        <f t="shared" ca="1" si="59"/>
        <v>51años0meses</v>
      </c>
      <c r="AG824" s="276">
        <v>934789866</v>
      </c>
      <c r="AH824" s="273" t="s">
        <v>12330</v>
      </c>
    </row>
    <row r="825" spans="2:36" ht="17.100000000000001" customHeight="1">
      <c r="B825" s="273" t="str">
        <f t="shared" si="60"/>
        <v>P03242374</v>
      </c>
      <c r="C825" s="257" t="s">
        <v>117</v>
      </c>
      <c r="D825" s="486" t="s">
        <v>12231</v>
      </c>
      <c r="E825" s="258" t="s">
        <v>12232</v>
      </c>
      <c r="F825" s="259">
        <v>27388</v>
      </c>
      <c r="G825" s="283" t="s">
        <v>1251</v>
      </c>
      <c r="H825" s="261" t="s">
        <v>137</v>
      </c>
      <c r="I825" s="263" t="s">
        <v>1252</v>
      </c>
      <c r="J825" s="261"/>
      <c r="K825" s="282" t="s">
        <v>2021</v>
      </c>
      <c r="L825" s="264">
        <v>45523</v>
      </c>
      <c r="M825" s="298">
        <v>45535</v>
      </c>
      <c r="N825" s="591" t="s">
        <v>128</v>
      </c>
      <c r="O825" s="282" t="s">
        <v>12233</v>
      </c>
      <c r="P825" s="266" t="s">
        <v>138</v>
      </c>
      <c r="Q825" s="273"/>
      <c r="R825" s="284" t="s">
        <v>157</v>
      </c>
      <c r="S825" s="265"/>
      <c r="T825" s="265">
        <v>0</v>
      </c>
      <c r="U825" s="269" t="s">
        <v>1256</v>
      </c>
      <c r="V825" s="270">
        <v>0</v>
      </c>
      <c r="W825" s="271" t="s">
        <v>118</v>
      </c>
      <c r="X825" s="273"/>
      <c r="Y825" s="273"/>
      <c r="Z825" s="274" t="s">
        <v>1257</v>
      </c>
      <c r="AA825" s="258" t="b">
        <f t="shared" si="61"/>
        <v>0</v>
      </c>
      <c r="AB825" s="258" t="s">
        <v>12234</v>
      </c>
      <c r="AC825" s="273"/>
      <c r="AD825" s="504" t="s">
        <v>1878</v>
      </c>
      <c r="AE825" s="303">
        <v>7003255277571</v>
      </c>
      <c r="AF825" s="267" t="str">
        <f t="shared" ca="1" si="59"/>
        <v>51años7meses</v>
      </c>
      <c r="AG825" s="276">
        <v>923465637</v>
      </c>
      <c r="AH825" s="273" t="s">
        <v>8790</v>
      </c>
    </row>
    <row r="826" spans="2:36" ht="17.100000000000001" customHeight="1">
      <c r="B826" s="258" t="str">
        <f t="shared" si="60"/>
        <v>P03300650</v>
      </c>
      <c r="C826" s="282">
        <v>1</v>
      </c>
      <c r="D826" s="486" t="s">
        <v>2723</v>
      </c>
      <c r="E826" s="258" t="s">
        <v>2724</v>
      </c>
      <c r="F826" s="259">
        <v>21090</v>
      </c>
      <c r="G826" s="260" t="s">
        <v>1251</v>
      </c>
      <c r="H826" s="261" t="s">
        <v>137</v>
      </c>
      <c r="I826" s="262"/>
      <c r="J826" s="261"/>
      <c r="K826" s="263" t="s">
        <v>1287</v>
      </c>
      <c r="L826" s="264">
        <v>43804</v>
      </c>
      <c r="M826" s="290">
        <v>43830</v>
      </c>
      <c r="N826" s="263" t="s">
        <v>122</v>
      </c>
      <c r="O826" s="261" t="s">
        <v>62</v>
      </c>
      <c r="P826" s="266"/>
      <c r="Q826" s="267"/>
      <c r="R826" s="284" t="s">
        <v>157</v>
      </c>
      <c r="S826" s="265"/>
      <c r="T826" s="265">
        <v>0</v>
      </c>
      <c r="U826" s="269" t="s">
        <v>1256</v>
      </c>
      <c r="V826" s="270">
        <v>0</v>
      </c>
      <c r="W826" s="271" t="s">
        <v>1264</v>
      </c>
      <c r="X826" s="272"/>
      <c r="Y826" s="273"/>
      <c r="Z826" s="274" t="s">
        <v>1265</v>
      </c>
      <c r="AA826" s="258" t="b">
        <f t="shared" si="61"/>
        <v>0</v>
      </c>
      <c r="AB826" s="273" t="s">
        <v>2725</v>
      </c>
      <c r="AC826" s="273" t="s">
        <v>1290</v>
      </c>
      <c r="AD826" s="510"/>
      <c r="AE826" s="275"/>
      <c r="AF826" s="267" t="str">
        <f t="shared" ca="1" si="59"/>
        <v>68años10meses</v>
      </c>
      <c r="AG826" s="276"/>
      <c r="AH826" s="273"/>
      <c r="AJ826" s="258"/>
    </row>
    <row r="827" spans="2:36" ht="17.100000000000001" customHeight="1">
      <c r="B827" s="258" t="str">
        <f t="shared" si="60"/>
        <v>P03302741</v>
      </c>
      <c r="C827" s="305">
        <v>1</v>
      </c>
      <c r="D827" s="486" t="s">
        <v>2577</v>
      </c>
      <c r="E827" s="258" t="s">
        <v>2578</v>
      </c>
      <c r="F827" s="259">
        <v>24091</v>
      </c>
      <c r="G827" s="260" t="s">
        <v>1251</v>
      </c>
      <c r="H827" s="261" t="s">
        <v>137</v>
      </c>
      <c r="I827" s="262"/>
      <c r="J827" s="261"/>
      <c r="K827" s="263" t="s">
        <v>1287</v>
      </c>
      <c r="L827" s="264">
        <v>43790</v>
      </c>
      <c r="M827" s="264">
        <v>43803</v>
      </c>
      <c r="N827" s="263" t="s">
        <v>114</v>
      </c>
      <c r="O827" s="261" t="s">
        <v>2579</v>
      </c>
      <c r="P827" s="266" t="s">
        <v>138</v>
      </c>
      <c r="Q827" s="267"/>
      <c r="R827" s="268" t="s">
        <v>157</v>
      </c>
      <c r="S827" s="265"/>
      <c r="T827" s="265">
        <v>0</v>
      </c>
      <c r="U827" s="269" t="s">
        <v>1256</v>
      </c>
      <c r="V827" s="270">
        <v>0</v>
      </c>
      <c r="W827" s="271" t="s">
        <v>1264</v>
      </c>
      <c r="X827" s="272"/>
      <c r="Y827" s="273"/>
      <c r="Z827" s="274" t="s">
        <v>1265</v>
      </c>
      <c r="AA827" s="258" t="b">
        <f t="shared" si="61"/>
        <v>0</v>
      </c>
      <c r="AB827" s="273" t="s">
        <v>2164</v>
      </c>
      <c r="AC827" s="273" t="s">
        <v>1290</v>
      </c>
      <c r="AD827" s="510"/>
      <c r="AE827" s="275"/>
      <c r="AF827" s="267" t="str">
        <f t="shared" ca="1" si="59"/>
        <v>60años8meses</v>
      </c>
      <c r="AG827" s="276"/>
      <c r="AH827" s="273"/>
      <c r="AJ827" s="554" t="str">
        <f ca="1">IF($D827&lt;&gt;"",DATEDIF(L827,TODAY(),"y")&amp;"años"&amp;DATEDIF(L827,TODAY(),"ym")&amp;"meses"&amp;DATEDIF(L827,TODAY(),"md")&amp;"dias","")</f>
        <v>6años9meses0dias</v>
      </c>
    </row>
    <row r="828" spans="2:36" ht="17.100000000000001" customHeight="1">
      <c r="B828" s="258" t="str">
        <f t="shared" si="60"/>
        <v>O03302924</v>
      </c>
      <c r="C828" s="282">
        <v>1</v>
      </c>
      <c r="D828" s="486" t="s">
        <v>2531</v>
      </c>
      <c r="E828" s="258" t="s">
        <v>2532</v>
      </c>
      <c r="F828" s="259">
        <v>22381</v>
      </c>
      <c r="G828" s="260" t="s">
        <v>1251</v>
      </c>
      <c r="H828" s="261" t="s">
        <v>113</v>
      </c>
      <c r="I828" s="262"/>
      <c r="J828" s="261"/>
      <c r="K828" s="263" t="s">
        <v>1287</v>
      </c>
      <c r="L828" s="264">
        <v>43787</v>
      </c>
      <c r="M828" s="290">
        <v>43866</v>
      </c>
      <c r="N828" s="591" t="s">
        <v>122</v>
      </c>
      <c r="O828" s="261"/>
      <c r="P828" s="266" t="s">
        <v>119</v>
      </c>
      <c r="Q828" s="267"/>
      <c r="R828" s="284" t="s">
        <v>157</v>
      </c>
      <c r="S828" s="265"/>
      <c r="T828" s="265">
        <v>0</v>
      </c>
      <c r="U828" s="269" t="s">
        <v>1256</v>
      </c>
      <c r="V828" s="270">
        <v>0</v>
      </c>
      <c r="W828" s="271" t="s">
        <v>1264</v>
      </c>
      <c r="X828" s="272"/>
      <c r="Y828" s="273"/>
      <c r="Z828" s="274" t="s">
        <v>1265</v>
      </c>
      <c r="AA828" s="258" t="b">
        <f t="shared" si="61"/>
        <v>0</v>
      </c>
      <c r="AB828" s="273" t="s">
        <v>2533</v>
      </c>
      <c r="AC828" s="273" t="s">
        <v>1290</v>
      </c>
      <c r="AD828" s="510"/>
      <c r="AE828" s="275"/>
      <c r="AF828" s="267" t="str">
        <f t="shared" ca="1" si="59"/>
        <v>65años4meses</v>
      </c>
      <c r="AG828" s="276"/>
      <c r="AH828" s="273"/>
    </row>
    <row r="829" spans="2:36" ht="17.100000000000001" customHeight="1">
      <c r="B829" s="258" t="str">
        <f t="shared" si="60"/>
        <v>P03303141</v>
      </c>
      <c r="C829" s="282">
        <v>1</v>
      </c>
      <c r="D829" s="486" t="s">
        <v>3102</v>
      </c>
      <c r="E829" s="273" t="s">
        <v>3103</v>
      </c>
      <c r="F829" s="259">
        <v>23705</v>
      </c>
      <c r="G829" s="260" t="s">
        <v>1251</v>
      </c>
      <c r="H829" s="261" t="s">
        <v>137</v>
      </c>
      <c r="I829" s="262"/>
      <c r="J829" s="261"/>
      <c r="K829" s="263" t="s">
        <v>2021</v>
      </c>
      <c r="L829" s="264">
        <v>43853</v>
      </c>
      <c r="M829" s="287">
        <v>43866</v>
      </c>
      <c r="N829" s="263" t="s">
        <v>114</v>
      </c>
      <c r="O829" s="282" t="s">
        <v>3104</v>
      </c>
      <c r="P829" s="266" t="s">
        <v>115</v>
      </c>
      <c r="Q829" s="267"/>
      <c r="R829" s="268" t="s">
        <v>157</v>
      </c>
      <c r="S829" s="265"/>
      <c r="T829" s="265">
        <v>0</v>
      </c>
      <c r="U829" s="269" t="s">
        <v>1256</v>
      </c>
      <c r="V829" s="270">
        <v>0</v>
      </c>
      <c r="W829" s="271" t="s">
        <v>1264</v>
      </c>
      <c r="X829" s="272"/>
      <c r="Y829" s="273"/>
      <c r="Z829" s="274" t="s">
        <v>1265</v>
      </c>
      <c r="AA829" s="258" t="b">
        <f t="shared" si="61"/>
        <v>0</v>
      </c>
      <c r="AB829" s="258"/>
      <c r="AC829" s="273"/>
      <c r="AD829" s="504" t="s">
        <v>2101</v>
      </c>
      <c r="AE829" s="317" t="s">
        <v>3105</v>
      </c>
      <c r="AF829" s="267" t="str">
        <f t="shared" ca="1" si="59"/>
        <v>61años8meses</v>
      </c>
      <c r="AG829" s="276"/>
      <c r="AH829" s="273"/>
    </row>
    <row r="830" spans="2:36" ht="17.100000000000001" customHeight="1">
      <c r="B830" s="258" t="str">
        <f t="shared" si="60"/>
        <v>P03303660</v>
      </c>
      <c r="C830" s="282">
        <v>1</v>
      </c>
      <c r="D830" s="486" t="s">
        <v>2691</v>
      </c>
      <c r="E830" s="273" t="s">
        <v>2692</v>
      </c>
      <c r="F830" s="259">
        <v>20716</v>
      </c>
      <c r="G830" s="260" t="s">
        <v>1251</v>
      </c>
      <c r="H830" s="261" t="s">
        <v>137</v>
      </c>
      <c r="I830" s="262"/>
      <c r="J830" s="261"/>
      <c r="K830" s="263" t="s">
        <v>1287</v>
      </c>
      <c r="L830" s="264">
        <v>43804</v>
      </c>
      <c r="M830" s="264">
        <v>43817</v>
      </c>
      <c r="N830" s="263" t="s">
        <v>122</v>
      </c>
      <c r="O830" s="261"/>
      <c r="P830" s="266"/>
      <c r="Q830" s="267"/>
      <c r="R830" s="268" t="s">
        <v>157</v>
      </c>
      <c r="S830" s="265"/>
      <c r="T830" s="265">
        <v>0</v>
      </c>
      <c r="U830" s="269" t="s">
        <v>1256</v>
      </c>
      <c r="V830" s="270">
        <v>0</v>
      </c>
      <c r="W830" s="271" t="s">
        <v>1264</v>
      </c>
      <c r="X830" s="272"/>
      <c r="Y830" s="273"/>
      <c r="Z830" s="274" t="s">
        <v>1265</v>
      </c>
      <c r="AA830" s="258" t="b">
        <f t="shared" si="61"/>
        <v>0</v>
      </c>
      <c r="AB830" s="273" t="s">
        <v>2693</v>
      </c>
      <c r="AC830" s="273" t="s">
        <v>1290</v>
      </c>
      <c r="AD830" s="510"/>
      <c r="AE830" s="275"/>
      <c r="AF830" s="267" t="str">
        <f t="shared" ca="1" si="59"/>
        <v>69años11meses</v>
      </c>
      <c r="AG830" s="276"/>
      <c r="AH830" s="273"/>
    </row>
    <row r="831" spans="2:36" ht="17.100000000000001" customHeight="1">
      <c r="B831" s="301" t="str">
        <f t="shared" si="60"/>
        <v>P03303958</v>
      </c>
      <c r="C831" s="257" t="s">
        <v>117</v>
      </c>
      <c r="D831" s="486" t="s">
        <v>2380</v>
      </c>
      <c r="E831" s="258" t="s">
        <v>2381</v>
      </c>
      <c r="F831" s="259">
        <v>23121</v>
      </c>
      <c r="G831" s="260" t="s">
        <v>1251</v>
      </c>
      <c r="H831" s="261" t="s">
        <v>137</v>
      </c>
      <c r="I831" s="262"/>
      <c r="J831" s="261"/>
      <c r="K831" s="263" t="s">
        <v>1287</v>
      </c>
      <c r="L831" s="287">
        <v>43773</v>
      </c>
      <c r="M831" s="287">
        <v>43789</v>
      </c>
      <c r="N831" s="263" t="s">
        <v>122</v>
      </c>
      <c r="O831" s="261"/>
      <c r="P831" s="266" t="s">
        <v>119</v>
      </c>
      <c r="Q831" s="267"/>
      <c r="R831" s="268" t="s">
        <v>157</v>
      </c>
      <c r="S831" s="265"/>
      <c r="T831" s="265">
        <v>0</v>
      </c>
      <c r="U831" s="269" t="s">
        <v>1256</v>
      </c>
      <c r="V831" s="270">
        <v>0</v>
      </c>
      <c r="W831" s="271" t="s">
        <v>1264</v>
      </c>
      <c r="X831" s="272"/>
      <c r="Y831" s="273"/>
      <c r="Z831" s="274" t="s">
        <v>1265</v>
      </c>
      <c r="AA831" s="258" t="b">
        <f t="shared" si="61"/>
        <v>0</v>
      </c>
      <c r="AB831" s="273" t="s">
        <v>2168</v>
      </c>
      <c r="AC831" s="273" t="s">
        <v>1290</v>
      </c>
      <c r="AD831" s="510"/>
      <c r="AE831" s="275"/>
      <c r="AF831" s="267" t="str">
        <f t="shared" ca="1" si="59"/>
        <v>63años4meses</v>
      </c>
      <c r="AG831" s="276"/>
      <c r="AH831" s="273"/>
    </row>
    <row r="832" spans="2:36" ht="17.100000000000001" customHeight="1">
      <c r="B832" s="258" t="str">
        <f t="shared" si="60"/>
        <v>P03305006</v>
      </c>
      <c r="C832" s="257" t="s">
        <v>117</v>
      </c>
      <c r="D832" s="486" t="s">
        <v>2418</v>
      </c>
      <c r="E832" s="258" t="s">
        <v>2419</v>
      </c>
      <c r="F832" s="259">
        <v>21048</v>
      </c>
      <c r="G832" s="260" t="s">
        <v>1251</v>
      </c>
      <c r="H832" s="261" t="s">
        <v>137</v>
      </c>
      <c r="I832" s="262"/>
      <c r="J832" s="261"/>
      <c r="K832" s="263" t="s">
        <v>1287</v>
      </c>
      <c r="L832" s="287">
        <v>43776</v>
      </c>
      <c r="M832" s="287">
        <v>43789</v>
      </c>
      <c r="N832" s="591" t="s">
        <v>174</v>
      </c>
      <c r="O832" s="261" t="s">
        <v>2420</v>
      </c>
      <c r="P832" s="266" t="s">
        <v>115</v>
      </c>
      <c r="Q832" s="267"/>
      <c r="R832" s="268" t="s">
        <v>157</v>
      </c>
      <c r="S832" s="265"/>
      <c r="T832" s="265">
        <v>0</v>
      </c>
      <c r="U832" s="269" t="s">
        <v>1256</v>
      </c>
      <c r="V832" s="270">
        <v>0</v>
      </c>
      <c r="W832" s="271" t="s">
        <v>1264</v>
      </c>
      <c r="X832" s="272"/>
      <c r="Y832" s="273"/>
      <c r="Z832" s="274" t="s">
        <v>1265</v>
      </c>
      <c r="AA832" s="258" t="b">
        <f t="shared" si="61"/>
        <v>0</v>
      </c>
      <c r="AB832" s="273" t="s">
        <v>2164</v>
      </c>
      <c r="AC832" s="273" t="s">
        <v>1290</v>
      </c>
      <c r="AD832" s="510"/>
      <c r="AE832" s="275"/>
      <c r="AF832" s="267" t="str">
        <f t="shared" ca="1" si="59"/>
        <v>69años0meses</v>
      </c>
      <c r="AG832" s="276"/>
      <c r="AH832" s="273"/>
    </row>
    <row r="833" spans="2:34" ht="17.100000000000001" customHeight="1">
      <c r="B833" s="273" t="str">
        <f t="shared" si="60"/>
        <v>P03305433</v>
      </c>
      <c r="C833" s="257" t="s">
        <v>117</v>
      </c>
      <c r="D833" s="486" t="s">
        <v>2694</v>
      </c>
      <c r="E833" s="273" t="s">
        <v>2695</v>
      </c>
      <c r="F833" s="259">
        <v>23017</v>
      </c>
      <c r="G833" s="260" t="s">
        <v>1251</v>
      </c>
      <c r="H833" s="261" t="s">
        <v>137</v>
      </c>
      <c r="I833" s="262"/>
      <c r="J833" s="261"/>
      <c r="K833" s="263" t="s">
        <v>1287</v>
      </c>
      <c r="L833" s="264">
        <v>43804</v>
      </c>
      <c r="M833" s="264">
        <v>43817</v>
      </c>
      <c r="N833" s="263" t="s">
        <v>128</v>
      </c>
      <c r="O833" s="261" t="s">
        <v>2696</v>
      </c>
      <c r="P833" s="266" t="s">
        <v>138</v>
      </c>
      <c r="Q833" s="267"/>
      <c r="R833" s="268" t="s">
        <v>157</v>
      </c>
      <c r="S833" s="265"/>
      <c r="T833" s="265">
        <v>0</v>
      </c>
      <c r="U833" s="269" t="s">
        <v>1256</v>
      </c>
      <c r="V833" s="270">
        <v>0</v>
      </c>
      <c r="W833" s="271" t="s">
        <v>1264</v>
      </c>
      <c r="X833" s="272"/>
      <c r="Y833" s="273"/>
      <c r="Z833" s="274" t="s">
        <v>1265</v>
      </c>
      <c r="AA833" s="258" t="b">
        <f t="shared" si="61"/>
        <v>0</v>
      </c>
      <c r="AB833" s="273" t="s">
        <v>2697</v>
      </c>
      <c r="AC833" s="273" t="s">
        <v>1290</v>
      </c>
      <c r="AD833" s="510"/>
      <c r="AE833" s="275"/>
      <c r="AF833" s="267" t="str">
        <f t="shared" ca="1" si="59"/>
        <v>63años7meses</v>
      </c>
      <c r="AG833" s="276"/>
      <c r="AH833" s="273"/>
    </row>
    <row r="834" spans="2:34" ht="17.100000000000001" customHeight="1">
      <c r="B834" s="273" t="str">
        <f t="shared" si="60"/>
        <v>P03305571</v>
      </c>
      <c r="C834" s="257" t="s">
        <v>117</v>
      </c>
      <c r="D834" s="486" t="s">
        <v>2493</v>
      </c>
      <c r="E834" s="258" t="s">
        <v>2494</v>
      </c>
      <c r="F834" s="259">
        <v>23658</v>
      </c>
      <c r="G834" s="260" t="s">
        <v>1251</v>
      </c>
      <c r="H834" s="261" t="s">
        <v>137</v>
      </c>
      <c r="I834" s="262"/>
      <c r="J834" s="261"/>
      <c r="K834" s="263" t="s">
        <v>1287</v>
      </c>
      <c r="L834" s="287">
        <v>43783</v>
      </c>
      <c r="M834" s="290">
        <v>43796</v>
      </c>
      <c r="N834" s="591" t="s">
        <v>122</v>
      </c>
      <c r="O834" s="261"/>
      <c r="P834" s="266" t="s">
        <v>119</v>
      </c>
      <c r="Q834" s="267"/>
      <c r="R834" s="284" t="s">
        <v>157</v>
      </c>
      <c r="S834" s="265"/>
      <c r="T834" s="265">
        <v>0</v>
      </c>
      <c r="U834" s="269" t="s">
        <v>1256</v>
      </c>
      <c r="V834" s="270">
        <v>0</v>
      </c>
      <c r="W834" s="271" t="s">
        <v>1264</v>
      </c>
      <c r="X834" s="272"/>
      <c r="Y834" s="273"/>
      <c r="Z834" s="274" t="s">
        <v>1265</v>
      </c>
      <c r="AA834" s="258" t="b">
        <f t="shared" si="61"/>
        <v>0</v>
      </c>
      <c r="AB834" s="273" t="s">
        <v>2243</v>
      </c>
      <c r="AC834" s="273" t="s">
        <v>1290</v>
      </c>
      <c r="AD834" s="273"/>
      <c r="AE834" s="275"/>
      <c r="AF834" s="267" t="str">
        <f t="shared" ca="1" si="59"/>
        <v>61años10meses</v>
      </c>
      <c r="AG834" s="276"/>
      <c r="AH834" s="273"/>
    </row>
    <row r="835" spans="2:34" ht="17.100000000000001" customHeight="1">
      <c r="B835" s="258" t="str">
        <f t="shared" si="60"/>
        <v>P03306114</v>
      </c>
      <c r="C835" s="257" t="s">
        <v>117</v>
      </c>
      <c r="D835" s="486" t="s">
        <v>2877</v>
      </c>
      <c r="E835" s="273" t="s">
        <v>2878</v>
      </c>
      <c r="F835" s="259">
        <v>23557</v>
      </c>
      <c r="G835" s="260" t="s">
        <v>1251</v>
      </c>
      <c r="H835" s="261" t="s">
        <v>137</v>
      </c>
      <c r="I835" s="262"/>
      <c r="J835" s="261"/>
      <c r="K835" s="263" t="s">
        <v>1287</v>
      </c>
      <c r="L835" s="264">
        <v>43818</v>
      </c>
      <c r="M835" s="326">
        <v>43830</v>
      </c>
      <c r="N835" s="591" t="s">
        <v>169</v>
      </c>
      <c r="O835" s="261" t="s">
        <v>2879</v>
      </c>
      <c r="P835" s="266" t="s">
        <v>115</v>
      </c>
      <c r="Q835" s="267"/>
      <c r="R835" s="268" t="s">
        <v>157</v>
      </c>
      <c r="S835" s="265"/>
      <c r="T835" s="265">
        <v>0</v>
      </c>
      <c r="U835" s="269" t="s">
        <v>1256</v>
      </c>
      <c r="V835" s="270">
        <v>0</v>
      </c>
      <c r="W835" s="271" t="s">
        <v>1264</v>
      </c>
      <c r="X835" s="272"/>
      <c r="Y835" s="258"/>
      <c r="Z835" s="274" t="s">
        <v>1265</v>
      </c>
      <c r="AA835" s="258" t="b">
        <f t="shared" si="61"/>
        <v>0</v>
      </c>
      <c r="AB835" s="273" t="s">
        <v>2164</v>
      </c>
      <c r="AC835" s="273" t="s">
        <v>1290</v>
      </c>
      <c r="AD835" s="510"/>
      <c r="AE835" s="275"/>
      <c r="AF835" s="267" t="str">
        <f t="shared" ref="AF835:AF898" ca="1" si="62">IF($D835&lt;&gt;"",DATEDIF(F835,TODAY(),"y")&amp;"años"&amp;DATEDIF(F835,TODAY(),"ym")&amp;"meses","")</f>
        <v>62años1meses</v>
      </c>
      <c r="AG835" s="276"/>
      <c r="AH835" s="273"/>
    </row>
    <row r="836" spans="2:34" ht="17.100000000000001" customHeight="1">
      <c r="B836" s="258" t="str">
        <f t="shared" si="60"/>
        <v>P03306176</v>
      </c>
      <c r="C836" s="257" t="s">
        <v>117</v>
      </c>
      <c r="D836" s="486" t="s">
        <v>12162</v>
      </c>
      <c r="E836" s="258" t="s">
        <v>12163</v>
      </c>
      <c r="F836" s="259">
        <v>23815</v>
      </c>
      <c r="G836" s="258" t="s">
        <v>1251</v>
      </c>
      <c r="H836" s="263" t="s">
        <v>137</v>
      </c>
      <c r="I836" s="263" t="s">
        <v>1252</v>
      </c>
      <c r="J836" s="261"/>
      <c r="K836" s="282" t="s">
        <v>6840</v>
      </c>
      <c r="L836" s="264">
        <v>45511</v>
      </c>
      <c r="M836" s="298">
        <v>45611</v>
      </c>
      <c r="N836" s="591" t="s">
        <v>122</v>
      </c>
      <c r="O836" s="282"/>
      <c r="P836" s="266"/>
      <c r="Q836" s="267"/>
      <c r="R836" s="268" t="s">
        <v>117</v>
      </c>
      <c r="S836" s="265"/>
      <c r="T836" s="265">
        <v>0</v>
      </c>
      <c r="U836" s="269" t="s">
        <v>1256</v>
      </c>
      <c r="V836" s="270">
        <v>1</v>
      </c>
      <c r="W836" s="271" t="s">
        <v>118</v>
      </c>
      <c r="X836" s="272"/>
      <c r="Y836" s="258"/>
      <c r="Z836" s="274" t="s">
        <v>1257</v>
      </c>
      <c r="AA836" s="258" t="b">
        <f t="shared" si="61"/>
        <v>0</v>
      </c>
      <c r="AB836" s="258" t="s">
        <v>12164</v>
      </c>
      <c r="AC836" s="273"/>
      <c r="AD836" s="504" t="s">
        <v>1259</v>
      </c>
      <c r="AE836" s="275" t="s">
        <v>12165</v>
      </c>
      <c r="AF836" s="267" t="str">
        <f t="shared" ca="1" si="62"/>
        <v>61años5meses</v>
      </c>
      <c r="AG836" s="276">
        <v>971243776</v>
      </c>
      <c r="AH836" s="273" t="s">
        <v>12166</v>
      </c>
    </row>
    <row r="837" spans="2:34" ht="17.100000000000001" customHeight="1">
      <c r="B837" s="258" t="str">
        <f t="shared" si="60"/>
        <v>P03306653</v>
      </c>
      <c r="C837" s="263">
        <v>1</v>
      </c>
      <c r="D837" s="486" t="s">
        <v>2482</v>
      </c>
      <c r="E837" s="258" t="s">
        <v>2483</v>
      </c>
      <c r="F837" s="259">
        <v>24012</v>
      </c>
      <c r="G837" s="260" t="s">
        <v>1251</v>
      </c>
      <c r="H837" s="261" t="s">
        <v>137</v>
      </c>
      <c r="I837" s="262"/>
      <c r="J837" s="261"/>
      <c r="K837" s="263" t="s">
        <v>1287</v>
      </c>
      <c r="L837" s="287">
        <v>43783</v>
      </c>
      <c r="M837" s="290">
        <v>43796</v>
      </c>
      <c r="N837" s="591" t="s">
        <v>122</v>
      </c>
      <c r="O837" s="261"/>
      <c r="P837" s="266" t="s">
        <v>119</v>
      </c>
      <c r="Q837" s="267"/>
      <c r="R837" s="284" t="s">
        <v>157</v>
      </c>
      <c r="S837" s="265"/>
      <c r="T837" s="265">
        <v>0</v>
      </c>
      <c r="U837" s="269" t="s">
        <v>1256</v>
      </c>
      <c r="V837" s="270">
        <v>0</v>
      </c>
      <c r="W837" s="271" t="s">
        <v>1264</v>
      </c>
      <c r="X837" s="272"/>
      <c r="Y837" s="273"/>
      <c r="Z837" s="274" t="s">
        <v>1265</v>
      </c>
      <c r="AA837" s="258" t="b">
        <f t="shared" si="61"/>
        <v>0</v>
      </c>
      <c r="AB837" s="273" t="s">
        <v>2243</v>
      </c>
      <c r="AC837" s="273" t="s">
        <v>1290</v>
      </c>
      <c r="AD837" s="510"/>
      <c r="AE837" s="275"/>
      <c r="AF837" s="267" t="str">
        <f t="shared" ca="1" si="62"/>
        <v>60años10meses</v>
      </c>
      <c r="AG837" s="276"/>
      <c r="AH837" s="273"/>
    </row>
    <row r="838" spans="2:34" ht="17.100000000000001" customHeight="1">
      <c r="B838" s="258" t="str">
        <f t="shared" si="60"/>
        <v>P03306839</v>
      </c>
      <c r="C838" s="257" t="s">
        <v>117</v>
      </c>
      <c r="D838" s="486" t="s">
        <v>12447</v>
      </c>
      <c r="E838" s="258" t="s">
        <v>12448</v>
      </c>
      <c r="F838" s="259">
        <v>23953</v>
      </c>
      <c r="G838" s="283" t="s">
        <v>1251</v>
      </c>
      <c r="H838" s="261" t="s">
        <v>137</v>
      </c>
      <c r="I838" s="261" t="s">
        <v>3227</v>
      </c>
      <c r="J838" s="261" t="s">
        <v>9469</v>
      </c>
      <c r="K838" s="282" t="s">
        <v>6840</v>
      </c>
      <c r="L838" s="264">
        <v>45556</v>
      </c>
      <c r="M838" s="264">
        <v>45646</v>
      </c>
      <c r="N838" s="551" t="s">
        <v>114</v>
      </c>
      <c r="O838" s="282" t="s">
        <v>12449</v>
      </c>
      <c r="P838" s="266" t="s">
        <v>138</v>
      </c>
      <c r="Q838" s="273"/>
      <c r="R838" s="268" t="s">
        <v>157</v>
      </c>
      <c r="S838" s="265"/>
      <c r="T838" s="265">
        <v>0</v>
      </c>
      <c r="U838" s="269" t="s">
        <v>1256</v>
      </c>
      <c r="V838" s="270">
        <v>0</v>
      </c>
      <c r="W838" s="271" t="s">
        <v>118</v>
      </c>
      <c r="X838" s="272"/>
      <c r="Y838" s="272"/>
      <c r="Z838" s="274" t="s">
        <v>1257</v>
      </c>
      <c r="AA838" s="258" t="b">
        <f t="shared" si="61"/>
        <v>0</v>
      </c>
      <c r="AB838" s="273" t="s">
        <v>12450</v>
      </c>
      <c r="AC838" s="273"/>
      <c r="AD838" s="504" t="s">
        <v>1259</v>
      </c>
      <c r="AE838" s="400" t="s">
        <v>12451</v>
      </c>
      <c r="AF838" s="267" t="str">
        <f t="shared" ca="1" si="62"/>
        <v>61años0meses</v>
      </c>
      <c r="AG838" s="468">
        <v>968487675</v>
      </c>
      <c r="AH838" s="402" t="s">
        <v>12452</v>
      </c>
    </row>
    <row r="839" spans="2:34" ht="17.100000000000001" customHeight="1">
      <c r="B839" s="258" t="str">
        <f t="shared" si="60"/>
        <v>P03307556</v>
      </c>
      <c r="C839" s="257" t="s">
        <v>117</v>
      </c>
      <c r="D839" s="486" t="s">
        <v>9154</v>
      </c>
      <c r="E839" s="258" t="s">
        <v>9155</v>
      </c>
      <c r="F839" s="259">
        <v>23058</v>
      </c>
      <c r="G839" s="283" t="s">
        <v>1251</v>
      </c>
      <c r="H839" s="261" t="s">
        <v>137</v>
      </c>
      <c r="I839" s="261" t="s">
        <v>3227</v>
      </c>
      <c r="J839" s="261" t="s">
        <v>9000</v>
      </c>
      <c r="K839" s="282" t="s">
        <v>6840</v>
      </c>
      <c r="L839" s="264">
        <v>45282</v>
      </c>
      <c r="M839" s="318">
        <v>45313</v>
      </c>
      <c r="N839" s="551" t="s">
        <v>114</v>
      </c>
      <c r="O839" s="258" t="s">
        <v>9156</v>
      </c>
      <c r="P839" s="266" t="s">
        <v>138</v>
      </c>
      <c r="Q839" s="273"/>
      <c r="R839" s="268" t="s">
        <v>157</v>
      </c>
      <c r="S839" s="265"/>
      <c r="T839" s="265">
        <v>0</v>
      </c>
      <c r="U839" s="269" t="s">
        <v>1256</v>
      </c>
      <c r="V839" s="270">
        <v>1</v>
      </c>
      <c r="W839" s="271" t="s">
        <v>118</v>
      </c>
      <c r="X839" s="272"/>
      <c r="Y839" s="272"/>
      <c r="Z839" s="274" t="s">
        <v>1257</v>
      </c>
      <c r="AA839" s="258" t="b">
        <f t="shared" si="61"/>
        <v>0</v>
      </c>
      <c r="AB839" s="273" t="s">
        <v>9157</v>
      </c>
      <c r="AC839" s="273"/>
      <c r="AD839" s="504" t="s">
        <v>1259</v>
      </c>
      <c r="AE839" s="275" t="s">
        <v>9158</v>
      </c>
      <c r="AF839" s="267" t="str">
        <f t="shared" ca="1" si="62"/>
        <v>63años6meses</v>
      </c>
      <c r="AG839" s="276">
        <v>988517685</v>
      </c>
      <c r="AH839" s="273" t="s">
        <v>9159</v>
      </c>
    </row>
    <row r="840" spans="2:34" ht="17.100000000000001" customHeight="1">
      <c r="B840" s="258" t="str">
        <f t="shared" si="60"/>
        <v>P03307859</v>
      </c>
      <c r="C840" s="285">
        <v>1</v>
      </c>
      <c r="D840" s="486" t="s">
        <v>2784</v>
      </c>
      <c r="E840" s="258" t="s">
        <v>2785</v>
      </c>
      <c r="F840" s="259">
        <v>23249</v>
      </c>
      <c r="G840" s="260" t="s">
        <v>1251</v>
      </c>
      <c r="H840" s="261" t="s">
        <v>137</v>
      </c>
      <c r="I840" s="263"/>
      <c r="J840" s="261"/>
      <c r="K840" s="263" t="s">
        <v>1287</v>
      </c>
      <c r="L840" s="264">
        <v>43811</v>
      </c>
      <c r="M840" s="290">
        <v>43824</v>
      </c>
      <c r="N840" s="263" t="s">
        <v>174</v>
      </c>
      <c r="O840" s="261" t="s">
        <v>2786</v>
      </c>
      <c r="P840" s="266" t="s">
        <v>115</v>
      </c>
      <c r="Q840" s="267"/>
      <c r="R840" s="284" t="s">
        <v>157</v>
      </c>
      <c r="S840" s="265"/>
      <c r="T840" s="265">
        <v>0</v>
      </c>
      <c r="U840" s="269" t="s">
        <v>1256</v>
      </c>
      <c r="V840" s="270">
        <v>0</v>
      </c>
      <c r="W840" s="271" t="s">
        <v>1264</v>
      </c>
      <c r="X840" s="272"/>
      <c r="Y840" s="273"/>
      <c r="Z840" s="274" t="s">
        <v>1265</v>
      </c>
      <c r="AA840" s="258" t="b">
        <f t="shared" si="61"/>
        <v>0</v>
      </c>
      <c r="AB840" s="273" t="s">
        <v>2787</v>
      </c>
      <c r="AC840" s="273" t="s">
        <v>1290</v>
      </c>
      <c r="AD840" s="510"/>
      <c r="AE840" s="275"/>
      <c r="AF840" s="267" t="str">
        <f t="shared" ca="1" si="62"/>
        <v>62años11meses</v>
      </c>
      <c r="AG840" s="276"/>
      <c r="AH840" s="273"/>
    </row>
    <row r="841" spans="2:34" ht="17.100000000000001" customHeight="1">
      <c r="B841" s="258" t="str">
        <f t="shared" si="60"/>
        <v>P03307876</v>
      </c>
      <c r="C841" s="282">
        <v>1</v>
      </c>
      <c r="D841" s="486" t="s">
        <v>2669</v>
      </c>
      <c r="E841" s="258" t="s">
        <v>2670</v>
      </c>
      <c r="F841" s="259">
        <v>22391</v>
      </c>
      <c r="G841" s="260" t="s">
        <v>1251</v>
      </c>
      <c r="H841" s="261" t="s">
        <v>137</v>
      </c>
      <c r="I841" s="262"/>
      <c r="J841" s="261"/>
      <c r="K841" s="263" t="s">
        <v>1287</v>
      </c>
      <c r="L841" s="264">
        <v>43797</v>
      </c>
      <c r="M841" s="290">
        <v>43810</v>
      </c>
      <c r="N841" s="591" t="s">
        <v>122</v>
      </c>
      <c r="O841" s="261"/>
      <c r="P841" s="266" t="s">
        <v>119</v>
      </c>
      <c r="Q841" s="267"/>
      <c r="R841" s="268" t="s">
        <v>157</v>
      </c>
      <c r="S841" s="265"/>
      <c r="T841" s="265">
        <v>0</v>
      </c>
      <c r="U841" s="269" t="s">
        <v>1256</v>
      </c>
      <c r="V841" s="270">
        <v>0</v>
      </c>
      <c r="W841" s="271" t="s">
        <v>1264</v>
      </c>
      <c r="X841" s="272"/>
      <c r="Y841" s="258"/>
      <c r="Z841" s="274" t="s">
        <v>1265</v>
      </c>
      <c r="AA841" s="258" t="b">
        <f t="shared" si="61"/>
        <v>0</v>
      </c>
      <c r="AB841" s="273" t="s">
        <v>2168</v>
      </c>
      <c r="AC841" s="273" t="s">
        <v>1290</v>
      </c>
      <c r="AD841" s="510"/>
      <c r="AE841" s="275"/>
      <c r="AF841" s="267" t="str">
        <f t="shared" ca="1" si="62"/>
        <v>65años4meses</v>
      </c>
      <c r="AG841" s="276"/>
      <c r="AH841" s="273"/>
    </row>
    <row r="842" spans="2:34" ht="17.100000000000001" customHeight="1">
      <c r="B842" s="273" t="str">
        <f t="shared" si="60"/>
        <v>P03308033</v>
      </c>
      <c r="C842" s="257" t="s">
        <v>117</v>
      </c>
      <c r="D842" s="486" t="s">
        <v>2960</v>
      </c>
      <c r="E842" s="273" t="s">
        <v>2961</v>
      </c>
      <c r="F842" s="259">
        <v>20721</v>
      </c>
      <c r="G842" s="260" t="s">
        <v>1251</v>
      </c>
      <c r="H842" s="261" t="s">
        <v>137</v>
      </c>
      <c r="I842" s="262"/>
      <c r="J842" s="261"/>
      <c r="K842" s="263" t="s">
        <v>1287</v>
      </c>
      <c r="L842" s="264">
        <v>43833</v>
      </c>
      <c r="M842" s="290">
        <v>43845</v>
      </c>
      <c r="N842" s="263" t="s">
        <v>122</v>
      </c>
      <c r="O842" s="261"/>
      <c r="P842" s="266"/>
      <c r="Q842" s="267"/>
      <c r="R842" s="284" t="s">
        <v>157</v>
      </c>
      <c r="S842" s="265"/>
      <c r="T842" s="265">
        <v>0</v>
      </c>
      <c r="U842" s="269" t="s">
        <v>1256</v>
      </c>
      <c r="V842" s="270">
        <v>0</v>
      </c>
      <c r="W842" s="271" t="s">
        <v>1264</v>
      </c>
      <c r="X842" s="272"/>
      <c r="Y842" s="273"/>
      <c r="Z842" s="274" t="s">
        <v>1265</v>
      </c>
      <c r="AA842" s="258" t="b">
        <f t="shared" si="61"/>
        <v>0</v>
      </c>
      <c r="AB842" s="273" t="s">
        <v>2447</v>
      </c>
      <c r="AC842" s="273" t="s">
        <v>1290</v>
      </c>
      <c r="AD842" s="510"/>
      <c r="AE842" s="275"/>
      <c r="AF842" s="267" t="str">
        <f t="shared" ca="1" si="62"/>
        <v>69años10meses</v>
      </c>
      <c r="AG842" s="276"/>
      <c r="AH842" s="273"/>
    </row>
    <row r="843" spans="2:34" ht="17.100000000000001" customHeight="1">
      <c r="B843" s="258" t="str">
        <f t="shared" si="60"/>
        <v>P03308901</v>
      </c>
      <c r="C843" s="257" t="s">
        <v>117</v>
      </c>
      <c r="D843" s="486" t="s">
        <v>2356</v>
      </c>
      <c r="E843" s="258" t="s">
        <v>2357</v>
      </c>
      <c r="F843" s="259">
        <v>19943</v>
      </c>
      <c r="G843" s="260" t="s">
        <v>1251</v>
      </c>
      <c r="H843" s="261" t="s">
        <v>137</v>
      </c>
      <c r="I843" s="262"/>
      <c r="J843" s="261"/>
      <c r="K843" s="263" t="s">
        <v>1287</v>
      </c>
      <c r="L843" s="264">
        <v>43768</v>
      </c>
      <c r="M843" s="264">
        <v>43782</v>
      </c>
      <c r="N843" s="591" t="s">
        <v>122</v>
      </c>
      <c r="O843" s="261"/>
      <c r="P843" s="266"/>
      <c r="Q843" s="293"/>
      <c r="R843" s="284" t="s">
        <v>157</v>
      </c>
      <c r="S843" s="265"/>
      <c r="T843" s="265">
        <v>0</v>
      </c>
      <c r="U843" s="269" t="s">
        <v>1256</v>
      </c>
      <c r="V843" s="270">
        <v>0</v>
      </c>
      <c r="W843" s="271" t="s">
        <v>1264</v>
      </c>
      <c r="X843" s="272"/>
      <c r="Y843" s="273"/>
      <c r="Z843" s="274" t="s">
        <v>1265</v>
      </c>
      <c r="AA843" s="258" t="b">
        <f t="shared" si="61"/>
        <v>0</v>
      </c>
      <c r="AB843" s="273" t="s">
        <v>2168</v>
      </c>
      <c r="AC843" s="273" t="s">
        <v>1290</v>
      </c>
      <c r="AD843" s="510"/>
      <c r="AE843" s="275"/>
      <c r="AF843" s="267" t="str">
        <f t="shared" ca="1" si="62"/>
        <v>72años0meses</v>
      </c>
      <c r="AG843" s="276"/>
      <c r="AH843" s="273"/>
    </row>
    <row r="844" spans="2:34" ht="17.100000000000001" customHeight="1">
      <c r="B844" s="273" t="str">
        <f t="shared" si="60"/>
        <v>P03309081</v>
      </c>
      <c r="C844" s="257" t="s">
        <v>117</v>
      </c>
      <c r="D844" s="486" t="s">
        <v>3269</v>
      </c>
      <c r="E844" s="258" t="s">
        <v>3270</v>
      </c>
      <c r="F844" s="259">
        <v>21406</v>
      </c>
      <c r="G844" s="260" t="s">
        <v>1251</v>
      </c>
      <c r="H844" s="261" t="s">
        <v>137</v>
      </c>
      <c r="I844" s="262"/>
      <c r="J844" s="261"/>
      <c r="K844" s="263" t="s">
        <v>1287</v>
      </c>
      <c r="L844" s="264">
        <v>43903</v>
      </c>
      <c r="M844" s="264">
        <v>43904</v>
      </c>
      <c r="N844" s="263" t="s">
        <v>122</v>
      </c>
      <c r="O844" s="261"/>
      <c r="P844" s="266"/>
      <c r="Q844" s="267"/>
      <c r="R844" s="268" t="s">
        <v>157</v>
      </c>
      <c r="S844" s="265"/>
      <c r="T844" s="265">
        <v>0</v>
      </c>
      <c r="U844" s="269" t="s">
        <v>1256</v>
      </c>
      <c r="V844" s="270">
        <v>0</v>
      </c>
      <c r="W844" s="271" t="s">
        <v>1264</v>
      </c>
      <c r="X844" s="272"/>
      <c r="Y844" s="273"/>
      <c r="Z844" s="274" t="s">
        <v>1265</v>
      </c>
      <c r="AA844" s="258" t="b">
        <f t="shared" si="61"/>
        <v>0</v>
      </c>
      <c r="AB844" s="273"/>
      <c r="AC844" s="273"/>
      <c r="AD844" s="510"/>
      <c r="AE844" s="275"/>
      <c r="AF844" s="267" t="str">
        <f t="shared" ca="1" si="62"/>
        <v>68años0meses</v>
      </c>
      <c r="AG844" s="276"/>
      <c r="AH844" s="273"/>
    </row>
    <row r="845" spans="2:34" ht="17.100000000000001" customHeight="1">
      <c r="B845" s="273" t="str">
        <f t="shared" ref="B845:B896" si="63">MID(H845,1,1)&amp;D845</f>
        <v>P03309092</v>
      </c>
      <c r="C845" s="257" t="s">
        <v>117</v>
      </c>
      <c r="D845" s="486" t="s">
        <v>2430</v>
      </c>
      <c r="E845" s="258" t="s">
        <v>2431</v>
      </c>
      <c r="F845" s="259">
        <v>20065</v>
      </c>
      <c r="G845" s="260" t="s">
        <v>1251</v>
      </c>
      <c r="H845" s="261" t="s">
        <v>137</v>
      </c>
      <c r="I845" s="262"/>
      <c r="J845" s="261"/>
      <c r="K845" s="263" t="s">
        <v>1287</v>
      </c>
      <c r="L845" s="287">
        <v>43776</v>
      </c>
      <c r="M845" s="287">
        <v>43789</v>
      </c>
      <c r="N845" s="263" t="s">
        <v>174</v>
      </c>
      <c r="O845" s="261" t="s">
        <v>2432</v>
      </c>
      <c r="P845" s="266" t="s">
        <v>115</v>
      </c>
      <c r="Q845" s="293"/>
      <c r="R845" s="268" t="s">
        <v>157</v>
      </c>
      <c r="S845" s="265"/>
      <c r="T845" s="265">
        <v>0</v>
      </c>
      <c r="U845" s="269" t="s">
        <v>1256</v>
      </c>
      <c r="V845" s="270">
        <v>0</v>
      </c>
      <c r="W845" s="271" t="s">
        <v>1264</v>
      </c>
      <c r="X845" s="272"/>
      <c r="Y845" s="273"/>
      <c r="Z845" s="274" t="s">
        <v>1265</v>
      </c>
      <c r="AA845" s="258" t="b">
        <f t="shared" si="61"/>
        <v>0</v>
      </c>
      <c r="AB845" s="273" t="s">
        <v>2164</v>
      </c>
      <c r="AC845" s="273" t="s">
        <v>1290</v>
      </c>
      <c r="AD845" s="510"/>
      <c r="AE845" s="275"/>
      <c r="AF845" s="267" t="str">
        <f t="shared" ca="1" si="62"/>
        <v>71años8meses</v>
      </c>
      <c r="AG845" s="276"/>
      <c r="AH845" s="273"/>
    </row>
    <row r="846" spans="2:34" ht="17.100000000000001" customHeight="1">
      <c r="B846" s="258" t="str">
        <f t="shared" si="63"/>
        <v>P03309344</v>
      </c>
      <c r="C846" s="257" t="s">
        <v>117</v>
      </c>
      <c r="D846" s="486" t="s">
        <v>3540</v>
      </c>
      <c r="E846" s="258" t="s">
        <v>3541</v>
      </c>
      <c r="F846" s="259">
        <v>21326</v>
      </c>
      <c r="G846" s="260" t="s">
        <v>1251</v>
      </c>
      <c r="H846" s="261" t="s">
        <v>137</v>
      </c>
      <c r="I846" s="262"/>
      <c r="J846" s="261"/>
      <c r="K846" s="263" t="s">
        <v>2021</v>
      </c>
      <c r="L846" s="264">
        <v>44147</v>
      </c>
      <c r="M846" s="264">
        <v>44160</v>
      </c>
      <c r="N846" s="263" t="s">
        <v>122</v>
      </c>
      <c r="O846" s="263"/>
      <c r="P846" s="266"/>
      <c r="Q846" s="267"/>
      <c r="R846" s="268" t="s">
        <v>157</v>
      </c>
      <c r="S846" s="265"/>
      <c r="T846" s="265">
        <v>0</v>
      </c>
      <c r="U846" s="269" t="s">
        <v>1256</v>
      </c>
      <c r="V846" s="270">
        <v>0</v>
      </c>
      <c r="W846" s="271" t="s">
        <v>1264</v>
      </c>
      <c r="X846" s="272"/>
      <c r="Y846" s="273"/>
      <c r="Z846" s="274" t="s">
        <v>1265</v>
      </c>
      <c r="AA846" s="258" t="b">
        <f t="shared" si="61"/>
        <v>0</v>
      </c>
      <c r="AB846" s="258"/>
      <c r="AC846" s="273"/>
      <c r="AD846" s="504" t="s">
        <v>2101</v>
      </c>
      <c r="AE846" s="275" t="s">
        <v>3542</v>
      </c>
      <c r="AF846" s="267" t="str">
        <f t="shared" ca="1" si="62"/>
        <v>68años3meses</v>
      </c>
      <c r="AG846" s="276">
        <v>918954947</v>
      </c>
      <c r="AH846" s="399" t="s">
        <v>3337</v>
      </c>
    </row>
    <row r="847" spans="2:34" ht="17.100000000000001" customHeight="1">
      <c r="B847" s="258" t="str">
        <f t="shared" si="63"/>
        <v>P03309591</v>
      </c>
      <c r="C847" s="257" t="s">
        <v>117</v>
      </c>
      <c r="D847" s="486" t="s">
        <v>3122</v>
      </c>
      <c r="E847" s="273" t="s">
        <v>3123</v>
      </c>
      <c r="F847" s="259">
        <v>18909</v>
      </c>
      <c r="G847" s="260" t="s">
        <v>1251</v>
      </c>
      <c r="H847" s="261" t="s">
        <v>137</v>
      </c>
      <c r="I847" s="262"/>
      <c r="J847" s="261"/>
      <c r="K847" s="263" t="s">
        <v>2021</v>
      </c>
      <c r="L847" s="287">
        <v>43853</v>
      </c>
      <c r="M847" s="290">
        <v>43866</v>
      </c>
      <c r="N847" s="263" t="s">
        <v>122</v>
      </c>
      <c r="O847" s="282"/>
      <c r="P847" s="266"/>
      <c r="Q847" s="293"/>
      <c r="R847" s="284" t="s">
        <v>157</v>
      </c>
      <c r="S847" s="265"/>
      <c r="T847" s="265">
        <v>0</v>
      </c>
      <c r="U847" s="269" t="s">
        <v>1256</v>
      </c>
      <c r="V847" s="270">
        <v>0</v>
      </c>
      <c r="W847" s="271" t="s">
        <v>1264</v>
      </c>
      <c r="X847" s="272"/>
      <c r="Y847" s="258"/>
      <c r="Z847" s="274" t="s">
        <v>1265</v>
      </c>
      <c r="AA847" s="258" t="b">
        <f t="shared" si="61"/>
        <v>0</v>
      </c>
      <c r="AB847" s="258"/>
      <c r="AC847" s="258"/>
      <c r="AD847" s="504" t="s">
        <v>2101</v>
      </c>
      <c r="AE847" s="345" t="s">
        <v>3124</v>
      </c>
      <c r="AF847" s="267" t="str">
        <f t="shared" ca="1" si="62"/>
        <v>74años10meses</v>
      </c>
      <c r="AG847" s="294"/>
      <c r="AH847" s="258"/>
    </row>
    <row r="848" spans="2:34" ht="17.100000000000001" customHeight="1">
      <c r="B848" s="258" t="str">
        <f t="shared" si="63"/>
        <v>P03309805</v>
      </c>
      <c r="C848" s="257" t="s">
        <v>117</v>
      </c>
      <c r="D848" s="486" t="s">
        <v>2487</v>
      </c>
      <c r="E848" s="258" t="s">
        <v>2488</v>
      </c>
      <c r="F848" s="259">
        <v>19871</v>
      </c>
      <c r="G848" s="260" t="s">
        <v>1251</v>
      </c>
      <c r="H848" s="261" t="s">
        <v>137</v>
      </c>
      <c r="I848" s="262"/>
      <c r="J848" s="261"/>
      <c r="K848" s="263" t="s">
        <v>1287</v>
      </c>
      <c r="L848" s="287">
        <v>43783</v>
      </c>
      <c r="M848" s="290">
        <v>43796</v>
      </c>
      <c r="N848" s="263" t="s">
        <v>122</v>
      </c>
      <c r="O848" s="261"/>
      <c r="P848" s="266" t="s">
        <v>119</v>
      </c>
      <c r="Q848" s="293"/>
      <c r="R848" s="284" t="s">
        <v>157</v>
      </c>
      <c r="S848" s="265"/>
      <c r="T848" s="265">
        <v>0</v>
      </c>
      <c r="U848" s="269" t="s">
        <v>1256</v>
      </c>
      <c r="V848" s="270">
        <v>0</v>
      </c>
      <c r="W848" s="271" t="s">
        <v>1264</v>
      </c>
      <c r="X848" s="272"/>
      <c r="Y848" s="273"/>
      <c r="Z848" s="274" t="s">
        <v>1265</v>
      </c>
      <c r="AA848" s="258" t="b">
        <f t="shared" si="61"/>
        <v>0</v>
      </c>
      <c r="AB848" s="273" t="s">
        <v>2168</v>
      </c>
      <c r="AC848" s="273" t="s">
        <v>1290</v>
      </c>
      <c r="AD848" s="510"/>
      <c r="AE848" s="275"/>
      <c r="AF848" s="267" t="str">
        <f t="shared" ca="1" si="62"/>
        <v>72años2meses</v>
      </c>
      <c r="AG848" s="276"/>
      <c r="AH848" s="273"/>
    </row>
    <row r="849" spans="2:36" ht="17.100000000000001" customHeight="1">
      <c r="B849" s="258" t="str">
        <f t="shared" si="63"/>
        <v>P03310577</v>
      </c>
      <c r="C849" s="257" t="s">
        <v>117</v>
      </c>
      <c r="D849" s="486" t="s">
        <v>2730</v>
      </c>
      <c r="E849" s="258" t="s">
        <v>2731</v>
      </c>
      <c r="F849" s="259">
        <v>24328</v>
      </c>
      <c r="G849" s="260" t="s">
        <v>1251</v>
      </c>
      <c r="H849" s="261" t="s">
        <v>137</v>
      </c>
      <c r="I849" s="262"/>
      <c r="J849" s="261"/>
      <c r="K849" s="263" t="s">
        <v>1287</v>
      </c>
      <c r="L849" s="287">
        <v>43804</v>
      </c>
      <c r="M849" s="290">
        <v>43817</v>
      </c>
      <c r="N849" s="591" t="s">
        <v>128</v>
      </c>
      <c r="O849" s="261" t="s">
        <v>2732</v>
      </c>
      <c r="P849" s="266" t="s">
        <v>138</v>
      </c>
      <c r="Q849" s="267"/>
      <c r="R849" s="284" t="s">
        <v>157</v>
      </c>
      <c r="S849" s="265"/>
      <c r="T849" s="265">
        <v>0</v>
      </c>
      <c r="U849" s="269" t="s">
        <v>1256</v>
      </c>
      <c r="V849" s="270">
        <v>0</v>
      </c>
      <c r="W849" s="271" t="s">
        <v>1264</v>
      </c>
      <c r="X849" s="272"/>
      <c r="Y849" s="273"/>
      <c r="Z849" s="274" t="s">
        <v>1265</v>
      </c>
      <c r="AA849" s="258" t="b">
        <f t="shared" si="61"/>
        <v>0</v>
      </c>
      <c r="AB849" s="273" t="s">
        <v>2164</v>
      </c>
      <c r="AC849" s="273" t="s">
        <v>1290</v>
      </c>
      <c r="AD849" s="273"/>
      <c r="AE849" s="275"/>
      <c r="AF849" s="267" t="str">
        <f t="shared" ca="1" si="62"/>
        <v>60años0meses</v>
      </c>
      <c r="AG849" s="276">
        <v>963621819</v>
      </c>
      <c r="AH849" s="273"/>
    </row>
    <row r="850" spans="2:36" ht="17.100000000000001" customHeight="1">
      <c r="B850" s="258" t="str">
        <f t="shared" si="63"/>
        <v>P03310690</v>
      </c>
      <c r="C850" s="257" t="s">
        <v>117</v>
      </c>
      <c r="D850" s="486" t="s">
        <v>2603</v>
      </c>
      <c r="E850" s="258" t="s">
        <v>2604</v>
      </c>
      <c r="F850" s="259">
        <v>18191</v>
      </c>
      <c r="G850" s="260" t="s">
        <v>1251</v>
      </c>
      <c r="H850" s="261" t="s">
        <v>137</v>
      </c>
      <c r="I850" s="262"/>
      <c r="J850" s="261"/>
      <c r="K850" s="263" t="s">
        <v>1287</v>
      </c>
      <c r="L850" s="264">
        <v>43790</v>
      </c>
      <c r="M850" s="290">
        <v>43830</v>
      </c>
      <c r="N850" s="591" t="s">
        <v>122</v>
      </c>
      <c r="O850" s="261"/>
      <c r="P850" s="266" t="s">
        <v>119</v>
      </c>
      <c r="Q850" s="293"/>
      <c r="R850" s="284" t="s">
        <v>157</v>
      </c>
      <c r="S850" s="265"/>
      <c r="T850" s="265">
        <v>0</v>
      </c>
      <c r="U850" s="269" t="s">
        <v>1256</v>
      </c>
      <c r="V850" s="270">
        <v>0</v>
      </c>
      <c r="W850" s="271" t="s">
        <v>1264</v>
      </c>
      <c r="X850" s="272"/>
      <c r="Y850" s="273"/>
      <c r="Z850" s="274" t="s">
        <v>1265</v>
      </c>
      <c r="AA850" s="258" t="b">
        <f t="shared" si="61"/>
        <v>0</v>
      </c>
      <c r="AB850" s="273" t="s">
        <v>2243</v>
      </c>
      <c r="AC850" s="273" t="s">
        <v>1290</v>
      </c>
      <c r="AD850" s="510"/>
      <c r="AE850" s="275"/>
      <c r="AF850" s="267" t="str">
        <f t="shared" ca="1" si="62"/>
        <v>76años10meses</v>
      </c>
      <c r="AG850" s="276"/>
      <c r="AH850" s="273"/>
    </row>
    <row r="851" spans="2:36" ht="17.100000000000001" customHeight="1">
      <c r="B851" s="258" t="str">
        <f t="shared" si="63"/>
        <v>P03310890</v>
      </c>
      <c r="C851" s="257" t="s">
        <v>117</v>
      </c>
      <c r="D851" s="486" t="s">
        <v>2837</v>
      </c>
      <c r="E851" s="273" t="s">
        <v>2838</v>
      </c>
      <c r="F851" s="259">
        <v>22913</v>
      </c>
      <c r="G851" s="260" t="s">
        <v>1251</v>
      </c>
      <c r="H851" s="261" t="s">
        <v>137</v>
      </c>
      <c r="I851" s="262"/>
      <c r="J851" s="261"/>
      <c r="K851" s="263" t="s">
        <v>1287</v>
      </c>
      <c r="L851" s="264">
        <v>43818</v>
      </c>
      <c r="M851" s="290">
        <v>43830</v>
      </c>
      <c r="N851" s="263" t="s">
        <v>122</v>
      </c>
      <c r="O851" s="261"/>
      <c r="P851" s="266"/>
      <c r="Q851" s="267"/>
      <c r="R851" s="284" t="s">
        <v>157</v>
      </c>
      <c r="S851" s="265"/>
      <c r="T851" s="265">
        <v>0</v>
      </c>
      <c r="U851" s="269" t="s">
        <v>1256</v>
      </c>
      <c r="V851" s="270">
        <v>0</v>
      </c>
      <c r="W851" s="271" t="s">
        <v>1264</v>
      </c>
      <c r="X851" s="272"/>
      <c r="Y851" s="273"/>
      <c r="Z851" s="274" t="s">
        <v>1265</v>
      </c>
      <c r="AA851" s="258" t="b">
        <f t="shared" si="61"/>
        <v>0</v>
      </c>
      <c r="AB851" s="273" t="s">
        <v>2839</v>
      </c>
      <c r="AC851" s="273" t="s">
        <v>1290</v>
      </c>
      <c r="AD851" s="273"/>
      <c r="AE851" s="275"/>
      <c r="AF851" s="267" t="str">
        <f t="shared" ca="1" si="62"/>
        <v>63años10meses</v>
      </c>
      <c r="AG851" s="276"/>
      <c r="AH851" s="273"/>
    </row>
    <row r="852" spans="2:36" ht="17.100000000000001" customHeight="1">
      <c r="B852" s="258" t="str">
        <f t="shared" si="63"/>
        <v>P03310947</v>
      </c>
      <c r="C852" s="257" t="s">
        <v>117</v>
      </c>
      <c r="D852" s="486" t="s">
        <v>10124</v>
      </c>
      <c r="E852" s="258" t="s">
        <v>10125</v>
      </c>
      <c r="F852" s="259">
        <v>22243</v>
      </c>
      <c r="G852" s="283" t="s">
        <v>1996</v>
      </c>
      <c r="H852" s="261" t="s">
        <v>137</v>
      </c>
      <c r="I852" s="261" t="s">
        <v>3227</v>
      </c>
      <c r="J852" s="261" t="s">
        <v>9000</v>
      </c>
      <c r="K852" s="282" t="s">
        <v>6840</v>
      </c>
      <c r="L852" s="264">
        <v>45345</v>
      </c>
      <c r="M852" s="264">
        <v>45373</v>
      </c>
      <c r="N852" s="261" t="s">
        <v>174</v>
      </c>
      <c r="O852" s="261" t="s">
        <v>10126</v>
      </c>
      <c r="P852" s="266" t="s">
        <v>138</v>
      </c>
      <c r="Q852" s="273"/>
      <c r="R852" s="284" t="s">
        <v>157</v>
      </c>
      <c r="S852" s="265"/>
      <c r="T852" s="265">
        <v>0</v>
      </c>
      <c r="U852" s="269" t="s">
        <v>1256</v>
      </c>
      <c r="V852" s="270">
        <v>1</v>
      </c>
      <c r="W852" s="271" t="s">
        <v>118</v>
      </c>
      <c r="X852" s="272"/>
      <c r="Y852" s="272"/>
      <c r="Z852" s="274" t="s">
        <v>1257</v>
      </c>
      <c r="AA852" s="258" t="b">
        <f t="shared" si="61"/>
        <v>0</v>
      </c>
      <c r="AB852" s="273" t="s">
        <v>10127</v>
      </c>
      <c r="AC852" s="273"/>
      <c r="AD852" s="504" t="s">
        <v>1259</v>
      </c>
      <c r="AE852" s="275" t="s">
        <v>10128</v>
      </c>
      <c r="AF852" s="267" t="str">
        <f t="shared" ca="1" si="62"/>
        <v>65años8meses</v>
      </c>
      <c r="AG852" s="276">
        <v>916735395</v>
      </c>
      <c r="AH852" s="273" t="s">
        <v>10129</v>
      </c>
    </row>
    <row r="853" spans="2:36" ht="17.100000000000001" customHeight="1">
      <c r="B853" s="258" t="str">
        <f t="shared" si="63"/>
        <v>P03311234</v>
      </c>
      <c r="C853" s="257" t="s">
        <v>117</v>
      </c>
      <c r="D853" s="486" t="s">
        <v>2745</v>
      </c>
      <c r="E853" s="273" t="s">
        <v>2746</v>
      </c>
      <c r="F853" s="259">
        <v>19996</v>
      </c>
      <c r="G853" s="260" t="s">
        <v>1251</v>
      </c>
      <c r="H853" s="261" t="s">
        <v>137</v>
      </c>
      <c r="I853" s="262"/>
      <c r="J853" s="261"/>
      <c r="K853" s="263" t="s">
        <v>1287</v>
      </c>
      <c r="L853" s="264">
        <v>43804</v>
      </c>
      <c r="M853" s="290">
        <v>43817</v>
      </c>
      <c r="N853" s="263" t="s">
        <v>122</v>
      </c>
      <c r="O853" s="261"/>
      <c r="P853" s="266"/>
      <c r="Q853" s="293"/>
      <c r="R853" s="284" t="s">
        <v>157</v>
      </c>
      <c r="S853" s="265"/>
      <c r="T853" s="265">
        <v>0</v>
      </c>
      <c r="U853" s="269" t="s">
        <v>1256</v>
      </c>
      <c r="V853" s="270">
        <v>0</v>
      </c>
      <c r="W853" s="271" t="s">
        <v>1264</v>
      </c>
      <c r="X853" s="272"/>
      <c r="Y853" s="258"/>
      <c r="Z853" s="274" t="s">
        <v>1265</v>
      </c>
      <c r="AA853" s="258" t="b">
        <f t="shared" si="61"/>
        <v>0</v>
      </c>
      <c r="AB853" s="273" t="s">
        <v>2168</v>
      </c>
      <c r="AC853" s="273" t="s">
        <v>1290</v>
      </c>
      <c r="AD853" s="510"/>
      <c r="AE853" s="275"/>
      <c r="AF853" s="267" t="str">
        <f t="shared" ca="1" si="62"/>
        <v>71años10meses</v>
      </c>
      <c r="AG853" s="276"/>
      <c r="AH853" s="273"/>
      <c r="AJ853" s="258"/>
    </row>
    <row r="854" spans="2:36" ht="17.100000000000001" customHeight="1">
      <c r="B854" s="258" t="str">
        <f t="shared" si="63"/>
        <v>P03311281</v>
      </c>
      <c r="C854" s="285">
        <v>1</v>
      </c>
      <c r="D854" s="486" t="s">
        <v>2951</v>
      </c>
      <c r="E854" s="258" t="s">
        <v>2952</v>
      </c>
      <c r="F854" s="259">
        <v>21148</v>
      </c>
      <c r="G854" s="260" t="s">
        <v>1251</v>
      </c>
      <c r="H854" s="261" t="s">
        <v>137</v>
      </c>
      <c r="I854" s="263"/>
      <c r="J854" s="261"/>
      <c r="K854" s="263" t="s">
        <v>1287</v>
      </c>
      <c r="L854" s="264">
        <v>43833</v>
      </c>
      <c r="M854" s="290">
        <v>43845</v>
      </c>
      <c r="N854" s="263" t="s">
        <v>128</v>
      </c>
      <c r="O854" s="261" t="s">
        <v>2953</v>
      </c>
      <c r="P854" s="266" t="s">
        <v>138</v>
      </c>
      <c r="Q854" s="267"/>
      <c r="R854" s="284" t="s">
        <v>157</v>
      </c>
      <c r="S854" s="265"/>
      <c r="T854" s="265">
        <v>0</v>
      </c>
      <c r="U854" s="269" t="s">
        <v>1256</v>
      </c>
      <c r="V854" s="270">
        <v>0</v>
      </c>
      <c r="W854" s="271" t="s">
        <v>1264</v>
      </c>
      <c r="X854" s="272"/>
      <c r="Y854" s="273"/>
      <c r="Z854" s="274" t="s">
        <v>1265</v>
      </c>
      <c r="AA854" s="258" t="b">
        <f t="shared" si="61"/>
        <v>0</v>
      </c>
      <c r="AB854" s="273" t="s">
        <v>2954</v>
      </c>
      <c r="AC854" s="273" t="s">
        <v>1290</v>
      </c>
      <c r="AD854" s="510"/>
      <c r="AE854" s="275"/>
      <c r="AF854" s="267" t="str">
        <f t="shared" ca="1" si="62"/>
        <v>68años8meses</v>
      </c>
      <c r="AG854" s="276"/>
      <c r="AH854" s="273"/>
    </row>
    <row r="855" spans="2:36" ht="17.100000000000001" customHeight="1">
      <c r="B855" s="273" t="str">
        <f t="shared" si="63"/>
        <v>P03311580</v>
      </c>
      <c r="C855" s="257" t="s">
        <v>117</v>
      </c>
      <c r="D855" s="486" t="s">
        <v>2460</v>
      </c>
      <c r="E855" s="258" t="s">
        <v>2461</v>
      </c>
      <c r="F855" s="259">
        <v>23882</v>
      </c>
      <c r="G855" s="260" t="s">
        <v>1251</v>
      </c>
      <c r="H855" s="261" t="s">
        <v>137</v>
      </c>
      <c r="I855" s="262"/>
      <c r="J855" s="261"/>
      <c r="K855" s="263" t="s">
        <v>1287</v>
      </c>
      <c r="L855" s="264">
        <v>43776</v>
      </c>
      <c r="M855" s="290">
        <v>43789</v>
      </c>
      <c r="N855" s="263" t="s">
        <v>174</v>
      </c>
      <c r="O855" s="261" t="s">
        <v>2462</v>
      </c>
      <c r="P855" s="266" t="s">
        <v>138</v>
      </c>
      <c r="Q855" s="267"/>
      <c r="R855" s="284" t="s">
        <v>157</v>
      </c>
      <c r="S855" s="265"/>
      <c r="T855" s="265">
        <v>0</v>
      </c>
      <c r="U855" s="269" t="s">
        <v>1256</v>
      </c>
      <c r="V855" s="270">
        <v>0</v>
      </c>
      <c r="W855" s="271" t="s">
        <v>1264</v>
      </c>
      <c r="X855" s="272"/>
      <c r="Y855" s="258"/>
      <c r="Z855" s="274" t="s">
        <v>1265</v>
      </c>
      <c r="AA855" s="258" t="b">
        <f t="shared" si="61"/>
        <v>0</v>
      </c>
      <c r="AB855" s="273" t="s">
        <v>2463</v>
      </c>
      <c r="AC855" s="273" t="s">
        <v>1290</v>
      </c>
      <c r="AD855" s="510"/>
      <c r="AE855" s="275"/>
      <c r="AF855" s="267" t="str">
        <f t="shared" ca="1" si="62"/>
        <v>61años3meses</v>
      </c>
      <c r="AG855" s="276"/>
      <c r="AH855" s="273"/>
    </row>
    <row r="856" spans="2:36" ht="17.100000000000001" customHeight="1">
      <c r="B856" s="258" t="str">
        <f t="shared" si="63"/>
        <v>P03312196</v>
      </c>
      <c r="C856" s="282">
        <v>1</v>
      </c>
      <c r="D856" s="486" t="s">
        <v>8905</v>
      </c>
      <c r="E856" s="258" t="s">
        <v>8906</v>
      </c>
      <c r="F856" s="259">
        <v>22465</v>
      </c>
      <c r="G856" s="283" t="s">
        <v>1251</v>
      </c>
      <c r="H856" s="261" t="s">
        <v>137</v>
      </c>
      <c r="I856" s="261" t="s">
        <v>3227</v>
      </c>
      <c r="J856" s="261" t="s">
        <v>8907</v>
      </c>
      <c r="K856" s="282" t="s">
        <v>6840</v>
      </c>
      <c r="L856" s="264">
        <v>45266</v>
      </c>
      <c r="M856" s="290">
        <v>45281</v>
      </c>
      <c r="N856" s="261" t="s">
        <v>128</v>
      </c>
      <c r="O856" s="261" t="s">
        <v>8908</v>
      </c>
      <c r="P856" s="266" t="s">
        <v>138</v>
      </c>
      <c r="Q856" s="273"/>
      <c r="R856" s="284" t="s">
        <v>157</v>
      </c>
      <c r="S856" s="265"/>
      <c r="T856" s="265">
        <v>0</v>
      </c>
      <c r="U856" s="269" t="s">
        <v>1256</v>
      </c>
      <c r="V856" s="270">
        <v>1</v>
      </c>
      <c r="W856" s="271" t="s">
        <v>118</v>
      </c>
      <c r="X856" s="273"/>
      <c r="Y856" s="273"/>
      <c r="Z856" s="274" t="s">
        <v>1257</v>
      </c>
      <c r="AA856" s="258" t="b">
        <f t="shared" si="61"/>
        <v>0</v>
      </c>
      <c r="AB856" s="273" t="s">
        <v>8909</v>
      </c>
      <c r="AC856" s="273"/>
      <c r="AD856" s="504" t="s">
        <v>1259</v>
      </c>
      <c r="AE856" s="275" t="s">
        <v>8910</v>
      </c>
      <c r="AF856" s="267" t="str">
        <f t="shared" ca="1" si="62"/>
        <v>65años1meses</v>
      </c>
      <c r="AG856" s="276">
        <v>968487675</v>
      </c>
      <c r="AH856" s="273" t="s">
        <v>8911</v>
      </c>
    </row>
    <row r="857" spans="2:36" ht="17.100000000000001" customHeight="1">
      <c r="B857" s="273" t="str">
        <f t="shared" si="63"/>
        <v>P03312264</v>
      </c>
      <c r="C857" s="257" t="s">
        <v>117</v>
      </c>
      <c r="D857" s="486" t="s">
        <v>3046</v>
      </c>
      <c r="E857" s="273" t="s">
        <v>3047</v>
      </c>
      <c r="F857" s="259">
        <v>20038</v>
      </c>
      <c r="G857" s="260" t="s">
        <v>1251</v>
      </c>
      <c r="H857" s="261" t="s">
        <v>137</v>
      </c>
      <c r="I857" s="262"/>
      <c r="J857" s="261"/>
      <c r="K857" s="263" t="s">
        <v>2021</v>
      </c>
      <c r="L857" s="264">
        <v>43846</v>
      </c>
      <c r="M857" s="290">
        <v>43859</v>
      </c>
      <c r="N857" s="263" t="s">
        <v>128</v>
      </c>
      <c r="O857" s="282" t="s">
        <v>3048</v>
      </c>
      <c r="P857" s="266" t="s">
        <v>138</v>
      </c>
      <c r="Q857" s="293"/>
      <c r="R857" s="284" t="s">
        <v>157</v>
      </c>
      <c r="S857" s="265"/>
      <c r="T857" s="265">
        <v>0</v>
      </c>
      <c r="U857" s="269" t="s">
        <v>1256</v>
      </c>
      <c r="V857" s="270">
        <v>0</v>
      </c>
      <c r="W857" s="271" t="s">
        <v>1264</v>
      </c>
      <c r="X857" s="272"/>
      <c r="Y857" s="273"/>
      <c r="Z857" s="274" t="s">
        <v>1265</v>
      </c>
      <c r="AA857" s="258" t="b">
        <f t="shared" si="61"/>
        <v>0</v>
      </c>
      <c r="AB857" s="258" t="s">
        <v>2533</v>
      </c>
      <c r="AC857" s="273" t="s">
        <v>1290</v>
      </c>
      <c r="AD857" s="504" t="s">
        <v>2101</v>
      </c>
      <c r="AE857" s="275" t="s">
        <v>3049</v>
      </c>
      <c r="AF857" s="267" t="str">
        <f t="shared" ca="1" si="62"/>
        <v>71años9meses</v>
      </c>
      <c r="AG857" s="276"/>
      <c r="AH857" s="273"/>
    </row>
    <row r="858" spans="2:36" ht="17.100000000000001" customHeight="1">
      <c r="B858" s="273" t="str">
        <f t="shared" si="63"/>
        <v>P03313100</v>
      </c>
      <c r="C858" s="282">
        <v>1</v>
      </c>
      <c r="D858" s="486" t="s">
        <v>10589</v>
      </c>
      <c r="E858" s="258" t="s">
        <v>10590</v>
      </c>
      <c r="F858" s="259">
        <v>23920</v>
      </c>
      <c r="G858" s="283" t="s">
        <v>1251</v>
      </c>
      <c r="H858" s="261" t="s">
        <v>137</v>
      </c>
      <c r="I858" s="261" t="s">
        <v>3227</v>
      </c>
      <c r="J858" s="261" t="s">
        <v>9000</v>
      </c>
      <c r="K858" s="282" t="s">
        <v>6840</v>
      </c>
      <c r="L858" s="264">
        <v>45374</v>
      </c>
      <c r="M858" s="290">
        <v>45404</v>
      </c>
      <c r="N858" s="551" t="s">
        <v>114</v>
      </c>
      <c r="O858" s="282" t="s">
        <v>10591</v>
      </c>
      <c r="P858" s="266" t="s">
        <v>138</v>
      </c>
      <c r="Q858" s="273"/>
      <c r="R858" s="284" t="s">
        <v>157</v>
      </c>
      <c r="S858" s="265"/>
      <c r="T858" s="265">
        <v>0</v>
      </c>
      <c r="U858" s="269" t="s">
        <v>1256</v>
      </c>
      <c r="V858" s="270">
        <v>0</v>
      </c>
      <c r="W858" s="271" t="s">
        <v>118</v>
      </c>
      <c r="X858" s="272"/>
      <c r="Y858" s="272"/>
      <c r="Z858" s="274" t="s">
        <v>1257</v>
      </c>
      <c r="AA858" s="258" t="b">
        <f t="shared" si="61"/>
        <v>0</v>
      </c>
      <c r="AB858" s="273" t="s">
        <v>9866</v>
      </c>
      <c r="AC858" s="273"/>
      <c r="AD858" s="504" t="s">
        <v>1259</v>
      </c>
      <c r="AE858" s="275" t="s">
        <v>10592</v>
      </c>
      <c r="AF858" s="267" t="str">
        <f t="shared" ca="1" si="62"/>
        <v>61años1meses</v>
      </c>
      <c r="AG858" s="276">
        <v>925163945</v>
      </c>
      <c r="AH858" s="273" t="s">
        <v>10593</v>
      </c>
    </row>
    <row r="859" spans="2:36" ht="17.100000000000001" customHeight="1">
      <c r="B859" s="258" t="str">
        <f t="shared" si="63"/>
        <v>P03313238</v>
      </c>
      <c r="C859" s="257" t="s">
        <v>117</v>
      </c>
      <c r="D859" s="486" t="s">
        <v>2508</v>
      </c>
      <c r="E859" s="258" t="s">
        <v>2509</v>
      </c>
      <c r="F859" s="259">
        <v>22366</v>
      </c>
      <c r="G859" s="260" t="s">
        <v>1251</v>
      </c>
      <c r="H859" s="261" t="s">
        <v>137</v>
      </c>
      <c r="I859" s="262"/>
      <c r="J859" s="261"/>
      <c r="K859" s="263" t="s">
        <v>1287</v>
      </c>
      <c r="L859" s="264">
        <v>43783</v>
      </c>
      <c r="M859" s="290">
        <v>43796</v>
      </c>
      <c r="N859" s="263" t="s">
        <v>174</v>
      </c>
      <c r="O859" s="261" t="s">
        <v>2510</v>
      </c>
      <c r="P859" s="266" t="s">
        <v>115</v>
      </c>
      <c r="Q859" s="267"/>
      <c r="R859" s="284" t="s">
        <v>157</v>
      </c>
      <c r="S859" s="265"/>
      <c r="T859" s="265">
        <v>0</v>
      </c>
      <c r="U859" s="269" t="s">
        <v>1256</v>
      </c>
      <c r="V859" s="270">
        <v>0</v>
      </c>
      <c r="W859" s="271" t="s">
        <v>1264</v>
      </c>
      <c r="X859" s="272"/>
      <c r="Y859" s="273"/>
      <c r="Z859" s="274" t="s">
        <v>1265</v>
      </c>
      <c r="AA859" s="258" t="b">
        <f t="shared" ref="AA859:AA922" si="64">COUNTIF($D$2:$D$3790,D859)&gt;1</f>
        <v>0</v>
      </c>
      <c r="AB859" s="273" t="s">
        <v>2164</v>
      </c>
      <c r="AC859" s="273" t="s">
        <v>1290</v>
      </c>
      <c r="AD859" s="510"/>
      <c r="AE859" s="275"/>
      <c r="AF859" s="267" t="str">
        <f t="shared" ca="1" si="62"/>
        <v>65años4meses</v>
      </c>
      <c r="AG859" s="276"/>
      <c r="AH859" s="273"/>
    </row>
    <row r="860" spans="2:36" ht="17.100000000000001" customHeight="1">
      <c r="B860" s="258" t="str">
        <f t="shared" si="63"/>
        <v>O03313304</v>
      </c>
      <c r="C860" s="257" t="s">
        <v>117</v>
      </c>
      <c r="D860" s="486" t="s">
        <v>3996</v>
      </c>
      <c r="E860" s="258" t="s">
        <v>3997</v>
      </c>
      <c r="F860" s="259">
        <v>22339</v>
      </c>
      <c r="G860" s="260" t="s">
        <v>1291</v>
      </c>
      <c r="H860" s="261" t="s">
        <v>113</v>
      </c>
      <c r="I860" s="262"/>
      <c r="J860" s="261"/>
      <c r="K860" s="263" t="s">
        <v>3611</v>
      </c>
      <c r="L860" s="264">
        <v>44299</v>
      </c>
      <c r="M860" s="290">
        <v>44339</v>
      </c>
      <c r="N860" s="263" t="s">
        <v>114</v>
      </c>
      <c r="O860" s="261" t="s">
        <v>3998</v>
      </c>
      <c r="P860" s="266" t="s">
        <v>115</v>
      </c>
      <c r="Q860" s="273"/>
      <c r="R860" s="284" t="s">
        <v>157</v>
      </c>
      <c r="S860" s="265"/>
      <c r="T860" s="265">
        <v>0</v>
      </c>
      <c r="U860" s="269" t="s">
        <v>1256</v>
      </c>
      <c r="V860" s="270">
        <v>0</v>
      </c>
      <c r="W860" s="271" t="s">
        <v>1264</v>
      </c>
      <c r="X860" s="272"/>
      <c r="Y860" s="273"/>
      <c r="Z860" s="274" t="s">
        <v>1265</v>
      </c>
      <c r="AA860" s="258" t="b">
        <f t="shared" si="64"/>
        <v>0</v>
      </c>
      <c r="AB860" s="273" t="s">
        <v>3999</v>
      </c>
      <c r="AC860" s="273" t="s">
        <v>3671</v>
      </c>
      <c r="AD860" s="510"/>
      <c r="AE860" s="275"/>
      <c r="AF860" s="267" t="str">
        <f t="shared" ca="1" si="62"/>
        <v>65años5meses</v>
      </c>
      <c r="AG860" s="276">
        <v>966116734</v>
      </c>
      <c r="AH860" s="273" t="s">
        <v>4000</v>
      </c>
      <c r="AJ860" s="258"/>
    </row>
    <row r="861" spans="2:36" ht="17.100000000000001" customHeight="1">
      <c r="B861" s="258" t="str">
        <f t="shared" si="63"/>
        <v>P03314819</v>
      </c>
      <c r="C861" s="257" t="s">
        <v>117</v>
      </c>
      <c r="D861" s="486" t="s">
        <v>4456</v>
      </c>
      <c r="E861" s="258" t="s">
        <v>4457</v>
      </c>
      <c r="F861" s="259">
        <v>23697</v>
      </c>
      <c r="G861" s="260" t="s">
        <v>1291</v>
      </c>
      <c r="H861" s="261" t="s">
        <v>137</v>
      </c>
      <c r="I861" s="262"/>
      <c r="J861" s="261"/>
      <c r="K861" s="282" t="s">
        <v>2021</v>
      </c>
      <c r="L861" s="264">
        <v>44400</v>
      </c>
      <c r="M861" s="264">
        <v>44429</v>
      </c>
      <c r="N861" s="263" t="s">
        <v>128</v>
      </c>
      <c r="O861" s="261" t="s">
        <v>4458</v>
      </c>
      <c r="P861" s="266" t="s">
        <v>115</v>
      </c>
      <c r="Q861" s="258"/>
      <c r="R861" s="268" t="s">
        <v>157</v>
      </c>
      <c r="S861" s="265"/>
      <c r="T861" s="265">
        <v>0</v>
      </c>
      <c r="U861" s="269" t="s">
        <v>1256</v>
      </c>
      <c r="V861" s="270">
        <v>1</v>
      </c>
      <c r="W861" s="271" t="s">
        <v>1264</v>
      </c>
      <c r="X861" s="272"/>
      <c r="Y861" s="273"/>
      <c r="Z861" s="274" t="s">
        <v>1265</v>
      </c>
      <c r="AA861" s="258" t="b">
        <f t="shared" si="64"/>
        <v>0</v>
      </c>
      <c r="AB861" s="273" t="s">
        <v>4406</v>
      </c>
      <c r="AC861" s="273"/>
      <c r="AD861" s="504" t="s">
        <v>1259</v>
      </c>
      <c r="AE861" s="275" t="s">
        <v>4459</v>
      </c>
      <c r="AF861" s="267" t="str">
        <f t="shared" ca="1" si="62"/>
        <v>61años9meses</v>
      </c>
      <c r="AG861" s="276">
        <v>925196424</v>
      </c>
      <c r="AH861" s="273" t="s">
        <v>4460</v>
      </c>
    </row>
    <row r="862" spans="2:36" ht="17.100000000000001" customHeight="1">
      <c r="B862" s="258" t="str">
        <f t="shared" si="63"/>
        <v>P03315298</v>
      </c>
      <c r="C862" s="257" t="s">
        <v>117</v>
      </c>
      <c r="D862" s="486" t="s">
        <v>2739</v>
      </c>
      <c r="E862" s="273" t="s">
        <v>2740</v>
      </c>
      <c r="F862" s="259">
        <v>19031</v>
      </c>
      <c r="G862" s="260" t="s">
        <v>1251</v>
      </c>
      <c r="H862" s="261" t="s">
        <v>137</v>
      </c>
      <c r="I862" s="262"/>
      <c r="J862" s="261"/>
      <c r="K862" s="263" t="s">
        <v>1287</v>
      </c>
      <c r="L862" s="264">
        <v>43804</v>
      </c>
      <c r="M862" s="290">
        <v>43817</v>
      </c>
      <c r="N862" s="591" t="s">
        <v>122</v>
      </c>
      <c r="O862" s="261"/>
      <c r="P862" s="266"/>
      <c r="Q862" s="293"/>
      <c r="R862" s="284" t="s">
        <v>157</v>
      </c>
      <c r="S862" s="265"/>
      <c r="T862" s="265">
        <v>0</v>
      </c>
      <c r="U862" s="269" t="s">
        <v>1256</v>
      </c>
      <c r="V862" s="270">
        <v>0</v>
      </c>
      <c r="W862" s="271" t="s">
        <v>1264</v>
      </c>
      <c r="X862" s="272"/>
      <c r="Y862" s="258"/>
      <c r="Z862" s="274" t="s">
        <v>1265</v>
      </c>
      <c r="AA862" s="258" t="b">
        <f t="shared" si="64"/>
        <v>0</v>
      </c>
      <c r="AB862" s="273" t="s">
        <v>2168</v>
      </c>
      <c r="AC862" s="273" t="s">
        <v>1290</v>
      </c>
      <c r="AD862" s="297"/>
      <c r="AE862" s="275"/>
      <c r="AF862" s="267" t="str">
        <f t="shared" ca="1" si="62"/>
        <v>74años6meses</v>
      </c>
      <c r="AG862" s="276"/>
      <c r="AH862" s="273"/>
      <c r="AI862" s="358"/>
    </row>
    <row r="863" spans="2:36" ht="17.100000000000001" customHeight="1">
      <c r="B863" s="258" t="str">
        <f t="shared" si="63"/>
        <v>O03315437</v>
      </c>
      <c r="C863" s="257" t="s">
        <v>117</v>
      </c>
      <c r="D863" s="486" t="s">
        <v>2320</v>
      </c>
      <c r="E863" s="258" t="s">
        <v>2321</v>
      </c>
      <c r="F863" s="259">
        <v>22381</v>
      </c>
      <c r="G863" s="260" t="s">
        <v>1251</v>
      </c>
      <c r="H863" s="261" t="s">
        <v>113</v>
      </c>
      <c r="I863" s="262"/>
      <c r="J863" s="261"/>
      <c r="K863" s="263" t="s">
        <v>1287</v>
      </c>
      <c r="L863" s="264">
        <v>43766</v>
      </c>
      <c r="M863" s="290">
        <v>43866</v>
      </c>
      <c r="N863" s="591" t="s">
        <v>122</v>
      </c>
      <c r="O863" s="261"/>
      <c r="P863" s="266"/>
      <c r="Q863" s="267"/>
      <c r="R863" s="284" t="s">
        <v>157</v>
      </c>
      <c r="S863" s="265"/>
      <c r="T863" s="265">
        <v>0</v>
      </c>
      <c r="U863" s="269" t="s">
        <v>1256</v>
      </c>
      <c r="V863" s="270">
        <v>0</v>
      </c>
      <c r="W863" s="271" t="s">
        <v>1264</v>
      </c>
      <c r="X863" s="272"/>
      <c r="Y863" s="273"/>
      <c r="Z863" s="274" t="s">
        <v>1265</v>
      </c>
      <c r="AA863" s="258" t="b">
        <f t="shared" si="64"/>
        <v>0</v>
      </c>
      <c r="AB863" s="273" t="s">
        <v>2322</v>
      </c>
      <c r="AC863" s="273" t="s">
        <v>1290</v>
      </c>
      <c r="AD863" s="510"/>
      <c r="AE863" s="275"/>
      <c r="AF863" s="267" t="str">
        <f t="shared" ca="1" si="62"/>
        <v>65años4meses</v>
      </c>
      <c r="AG863" s="276"/>
      <c r="AH863" s="273"/>
      <c r="AJ863" s="554" t="str">
        <f ca="1">IF($D863&lt;&gt;"",DATEDIF(L863,TODAY(),"y")&amp;"años"&amp;DATEDIF(L863,TODAY(),"ym")&amp;"meses"&amp;DATEDIF(L863,TODAY(),"md")&amp;"dias","")</f>
        <v>6años9meses24dias</v>
      </c>
    </row>
    <row r="864" spans="2:36" ht="17.100000000000001" customHeight="1">
      <c r="B864" s="258" t="str">
        <f t="shared" si="63"/>
        <v>P03315627</v>
      </c>
      <c r="C864" s="257" t="s">
        <v>117</v>
      </c>
      <c r="D864" s="486" t="s">
        <v>3137</v>
      </c>
      <c r="E864" s="273" t="s">
        <v>3138</v>
      </c>
      <c r="F864" s="259">
        <v>19028</v>
      </c>
      <c r="G864" s="260" t="s">
        <v>1251</v>
      </c>
      <c r="H864" s="261" t="s">
        <v>137</v>
      </c>
      <c r="I864" s="262"/>
      <c r="J864" s="261"/>
      <c r="K864" s="263" t="s">
        <v>2021</v>
      </c>
      <c r="L864" s="264">
        <v>43853</v>
      </c>
      <c r="M864" s="290">
        <v>43866</v>
      </c>
      <c r="N864" s="263" t="s">
        <v>122</v>
      </c>
      <c r="O864" s="282"/>
      <c r="P864" s="266"/>
      <c r="Q864" s="293"/>
      <c r="R864" s="284" t="s">
        <v>157</v>
      </c>
      <c r="S864" s="265"/>
      <c r="T864" s="265">
        <v>0</v>
      </c>
      <c r="U864" s="269" t="s">
        <v>1256</v>
      </c>
      <c r="V864" s="270">
        <v>0</v>
      </c>
      <c r="W864" s="271" t="s">
        <v>1264</v>
      </c>
      <c r="X864" s="272"/>
      <c r="Y864" s="258"/>
      <c r="Z864" s="274" t="s">
        <v>1265</v>
      </c>
      <c r="AA864" s="258" t="b">
        <f t="shared" si="64"/>
        <v>0</v>
      </c>
      <c r="AB864" s="258"/>
      <c r="AC864" s="258"/>
      <c r="AD864" s="504" t="s">
        <v>2101</v>
      </c>
      <c r="AE864" s="345" t="s">
        <v>3139</v>
      </c>
      <c r="AF864" s="267" t="str">
        <f t="shared" ca="1" si="62"/>
        <v>74años6meses</v>
      </c>
      <c r="AG864" s="294"/>
      <c r="AH864" s="258"/>
    </row>
    <row r="865" spans="2:36" ht="17.100000000000001" customHeight="1">
      <c r="B865" s="258" t="str">
        <f t="shared" si="63"/>
        <v>O03316403</v>
      </c>
      <c r="C865" s="257" t="s">
        <v>117</v>
      </c>
      <c r="D865" s="486" t="s">
        <v>2349</v>
      </c>
      <c r="E865" s="258" t="s">
        <v>2350</v>
      </c>
      <c r="F865" s="259">
        <v>21749</v>
      </c>
      <c r="G865" s="260" t="s">
        <v>1251</v>
      </c>
      <c r="H865" s="261" t="s">
        <v>113</v>
      </c>
      <c r="I865" s="262"/>
      <c r="J865" s="261"/>
      <c r="K865" s="263" t="s">
        <v>1287</v>
      </c>
      <c r="L865" s="264">
        <v>43768</v>
      </c>
      <c r="M865" s="264">
        <v>43904</v>
      </c>
      <c r="N865" s="263" t="s">
        <v>174</v>
      </c>
      <c r="O865" s="261" t="s">
        <v>2351</v>
      </c>
      <c r="P865" s="266" t="s">
        <v>138</v>
      </c>
      <c r="Q865" s="267"/>
      <c r="R865" s="268" t="s">
        <v>157</v>
      </c>
      <c r="S865" s="265"/>
      <c r="T865" s="265">
        <v>0</v>
      </c>
      <c r="U865" s="269" t="s">
        <v>1256</v>
      </c>
      <c r="V865" s="270">
        <v>0</v>
      </c>
      <c r="W865" s="271" t="s">
        <v>1264</v>
      </c>
      <c r="X865" s="272"/>
      <c r="Y865" s="273"/>
      <c r="Z865" s="274" t="s">
        <v>1265</v>
      </c>
      <c r="AA865" s="258" t="b">
        <f t="shared" si="64"/>
        <v>0</v>
      </c>
      <c r="AB865" s="273" t="s">
        <v>2352</v>
      </c>
      <c r="AC865" s="273" t="s">
        <v>1290</v>
      </c>
      <c r="AD865" s="273"/>
      <c r="AE865" s="275"/>
      <c r="AF865" s="267" t="str">
        <f t="shared" ca="1" si="62"/>
        <v>67años1meses</v>
      </c>
      <c r="AG865" s="276"/>
      <c r="AH865" s="273"/>
    </row>
    <row r="866" spans="2:36" ht="17.100000000000001" customHeight="1">
      <c r="B866" s="258" t="str">
        <f t="shared" si="63"/>
        <v>P03319184</v>
      </c>
      <c r="C866" s="257" t="s">
        <v>117</v>
      </c>
      <c r="D866" s="486" t="s">
        <v>2555</v>
      </c>
      <c r="E866" s="258" t="s">
        <v>2556</v>
      </c>
      <c r="F866" s="259">
        <v>21568</v>
      </c>
      <c r="G866" s="260" t="s">
        <v>1251</v>
      </c>
      <c r="H866" s="261" t="s">
        <v>137</v>
      </c>
      <c r="I866" s="262"/>
      <c r="J866" s="261"/>
      <c r="K866" s="263" t="s">
        <v>1287</v>
      </c>
      <c r="L866" s="264">
        <v>43790</v>
      </c>
      <c r="M866" s="264">
        <v>43803</v>
      </c>
      <c r="N866" s="261" t="s">
        <v>128</v>
      </c>
      <c r="O866" s="261" t="s">
        <v>2557</v>
      </c>
      <c r="P866" s="266" t="s">
        <v>115</v>
      </c>
      <c r="Q866" s="267"/>
      <c r="R866" s="268" t="s">
        <v>157</v>
      </c>
      <c r="S866" s="265"/>
      <c r="T866" s="265">
        <v>0</v>
      </c>
      <c r="U866" s="269" t="s">
        <v>1256</v>
      </c>
      <c r="V866" s="270">
        <v>0</v>
      </c>
      <c r="W866" s="271" t="s">
        <v>1264</v>
      </c>
      <c r="X866" s="272"/>
      <c r="Y866" s="273"/>
      <c r="Z866" s="274" t="s">
        <v>1265</v>
      </c>
      <c r="AA866" s="258" t="b">
        <f t="shared" si="64"/>
        <v>0</v>
      </c>
      <c r="AB866" s="273" t="s">
        <v>2558</v>
      </c>
      <c r="AC866" s="273" t="s">
        <v>1290</v>
      </c>
      <c r="AD866" s="510"/>
      <c r="AE866" s="275"/>
      <c r="AF866" s="267" t="str">
        <f t="shared" ca="1" si="62"/>
        <v>67años7meses</v>
      </c>
      <c r="AG866" s="276"/>
      <c r="AH866" s="273"/>
    </row>
    <row r="867" spans="2:36" ht="17.100000000000001" customHeight="1">
      <c r="B867" s="273" t="str">
        <f t="shared" si="63"/>
        <v>P03319873</v>
      </c>
      <c r="C867" s="257" t="s">
        <v>117</v>
      </c>
      <c r="D867" s="486" t="s">
        <v>2685</v>
      </c>
      <c r="E867" s="273" t="s">
        <v>2686</v>
      </c>
      <c r="F867" s="259">
        <v>19127</v>
      </c>
      <c r="G867" s="260" t="s">
        <v>1251</v>
      </c>
      <c r="H867" s="261" t="s">
        <v>137</v>
      </c>
      <c r="I867" s="262"/>
      <c r="J867" s="261"/>
      <c r="K867" s="263" t="s">
        <v>1287</v>
      </c>
      <c r="L867" s="264">
        <v>43804</v>
      </c>
      <c r="M867" s="264">
        <v>43817</v>
      </c>
      <c r="N867" s="263" t="s">
        <v>122</v>
      </c>
      <c r="O867" s="261"/>
      <c r="P867" s="266"/>
      <c r="Q867" s="293"/>
      <c r="R867" s="268" t="s">
        <v>157</v>
      </c>
      <c r="S867" s="265"/>
      <c r="T867" s="265">
        <v>0</v>
      </c>
      <c r="U867" s="269" t="s">
        <v>1256</v>
      </c>
      <c r="V867" s="270">
        <v>0</v>
      </c>
      <c r="W867" s="271" t="s">
        <v>1264</v>
      </c>
      <c r="X867" s="272"/>
      <c r="Y867" s="273"/>
      <c r="Z867" s="274" t="s">
        <v>1265</v>
      </c>
      <c r="AA867" s="258" t="b">
        <f t="shared" si="64"/>
        <v>0</v>
      </c>
      <c r="AB867" s="273" t="s">
        <v>2164</v>
      </c>
      <c r="AC867" s="273" t="s">
        <v>1290</v>
      </c>
      <c r="AD867" s="510"/>
      <c r="AE867" s="275"/>
      <c r="AF867" s="267" t="str">
        <f t="shared" ca="1" si="62"/>
        <v>74años3meses</v>
      </c>
      <c r="AG867" s="276"/>
      <c r="AH867" s="273"/>
    </row>
    <row r="868" spans="2:36" ht="17.100000000000001" customHeight="1">
      <c r="B868" s="258" t="str">
        <f t="shared" si="63"/>
        <v>P03319961</v>
      </c>
      <c r="C868" s="257" t="s">
        <v>117</v>
      </c>
      <c r="D868" s="486" t="s">
        <v>2800</v>
      </c>
      <c r="E868" s="273" t="s">
        <v>2801</v>
      </c>
      <c r="F868" s="259">
        <v>24213</v>
      </c>
      <c r="G868" s="260" t="s">
        <v>1251</v>
      </c>
      <c r="H868" s="261" t="s">
        <v>137</v>
      </c>
      <c r="I868" s="262"/>
      <c r="J868" s="261"/>
      <c r="K868" s="263" t="s">
        <v>1287</v>
      </c>
      <c r="L868" s="264">
        <v>43818</v>
      </c>
      <c r="M868" s="264">
        <v>43858</v>
      </c>
      <c r="N868" s="263" t="s">
        <v>122</v>
      </c>
      <c r="O868" s="261"/>
      <c r="P868" s="266"/>
      <c r="Q868" s="267"/>
      <c r="R868" s="268" t="s">
        <v>157</v>
      </c>
      <c r="S868" s="265"/>
      <c r="T868" s="265">
        <v>0</v>
      </c>
      <c r="U868" s="269" t="s">
        <v>1256</v>
      </c>
      <c r="V868" s="270">
        <v>0</v>
      </c>
      <c r="W868" s="271" t="s">
        <v>1264</v>
      </c>
      <c r="X868" s="272"/>
      <c r="Y868" s="273"/>
      <c r="Z868" s="274" t="s">
        <v>1265</v>
      </c>
      <c r="AA868" s="258" t="b">
        <f t="shared" si="64"/>
        <v>0</v>
      </c>
      <c r="AB868" s="273" t="s">
        <v>2802</v>
      </c>
      <c r="AC868" s="273" t="s">
        <v>1290</v>
      </c>
      <c r="AD868" s="510"/>
      <c r="AE868" s="275"/>
      <c r="AF868" s="267" t="str">
        <f t="shared" ca="1" si="62"/>
        <v>60años4meses</v>
      </c>
      <c r="AG868" s="276"/>
      <c r="AH868" s="273"/>
    </row>
    <row r="869" spans="2:36" ht="17.100000000000001" customHeight="1">
      <c r="B869" s="258" t="str">
        <f t="shared" si="63"/>
        <v>P03321419</v>
      </c>
      <c r="C869" s="257" t="s">
        <v>117</v>
      </c>
      <c r="D869" s="486" t="s">
        <v>9613</v>
      </c>
      <c r="E869" s="258" t="s">
        <v>9614</v>
      </c>
      <c r="F869" s="259">
        <v>22059</v>
      </c>
      <c r="G869" s="283" t="s">
        <v>1251</v>
      </c>
      <c r="H869" s="261" t="s">
        <v>137</v>
      </c>
      <c r="I869" s="261" t="s">
        <v>3227</v>
      </c>
      <c r="J869" s="261" t="s">
        <v>9000</v>
      </c>
      <c r="K869" s="282" t="s">
        <v>6840</v>
      </c>
      <c r="L869" s="264">
        <v>45314</v>
      </c>
      <c r="M869" s="264">
        <v>45344</v>
      </c>
      <c r="N869" s="261" t="s">
        <v>128</v>
      </c>
      <c r="O869" s="261" t="s">
        <v>9615</v>
      </c>
      <c r="P869" s="266" t="s">
        <v>138</v>
      </c>
      <c r="Q869" s="273"/>
      <c r="R869" s="284" t="s">
        <v>157</v>
      </c>
      <c r="S869" s="265"/>
      <c r="T869" s="265">
        <v>0</v>
      </c>
      <c r="U869" s="269" t="s">
        <v>1256</v>
      </c>
      <c r="V869" s="270">
        <v>1</v>
      </c>
      <c r="W869" s="271" t="s">
        <v>118</v>
      </c>
      <c r="X869" s="272"/>
      <c r="Y869" s="272"/>
      <c r="Z869" s="274" t="s">
        <v>1257</v>
      </c>
      <c r="AA869" s="258" t="b">
        <f t="shared" si="64"/>
        <v>0</v>
      </c>
      <c r="AB869" s="273" t="s">
        <v>9616</v>
      </c>
      <c r="AC869" s="273"/>
      <c r="AD869" s="400" t="s">
        <v>1259</v>
      </c>
      <c r="AE869" s="275" t="s">
        <v>9617</v>
      </c>
      <c r="AF869" s="267" t="str">
        <f t="shared" ca="1" si="62"/>
        <v>66años2meses</v>
      </c>
      <c r="AG869" s="276">
        <v>938591303</v>
      </c>
      <c r="AH869" s="325" t="s">
        <v>9618</v>
      </c>
    </row>
    <row r="870" spans="2:36" ht="17.100000000000001" customHeight="1">
      <c r="B870" s="258" t="str">
        <f t="shared" si="63"/>
        <v>P03321606</v>
      </c>
      <c r="C870" s="257" t="s">
        <v>117</v>
      </c>
      <c r="D870" s="486" t="s">
        <v>11077</v>
      </c>
      <c r="E870" s="258" t="s">
        <v>11078</v>
      </c>
      <c r="F870" s="259">
        <v>22968</v>
      </c>
      <c r="G870" s="283" t="s">
        <v>1251</v>
      </c>
      <c r="H870" s="261" t="s">
        <v>137</v>
      </c>
      <c r="I870" s="261" t="s">
        <v>3227</v>
      </c>
      <c r="J870" s="261" t="s">
        <v>9000</v>
      </c>
      <c r="K870" s="282" t="s">
        <v>6840</v>
      </c>
      <c r="L870" s="264">
        <v>45406</v>
      </c>
      <c r="M870" s="295">
        <v>45414</v>
      </c>
      <c r="N870" s="551" t="s">
        <v>114</v>
      </c>
      <c r="O870" s="282" t="s">
        <v>11079</v>
      </c>
      <c r="P870" s="266" t="s">
        <v>138</v>
      </c>
      <c r="Q870" s="273"/>
      <c r="R870" s="284" t="s">
        <v>157</v>
      </c>
      <c r="S870" s="265"/>
      <c r="T870" s="265">
        <v>0</v>
      </c>
      <c r="U870" s="269" t="s">
        <v>1256</v>
      </c>
      <c r="V870" s="270">
        <v>1</v>
      </c>
      <c r="W870" s="271" t="s">
        <v>118</v>
      </c>
      <c r="X870" s="272"/>
      <c r="Y870" s="272"/>
      <c r="Z870" s="274" t="s">
        <v>1257</v>
      </c>
      <c r="AA870" s="258" t="b">
        <f t="shared" si="64"/>
        <v>0</v>
      </c>
      <c r="AB870" s="273" t="s">
        <v>11080</v>
      </c>
      <c r="AC870" s="273"/>
      <c r="AD870" s="504" t="s">
        <v>1259</v>
      </c>
      <c r="AE870" s="275"/>
      <c r="AF870" s="267" t="str">
        <f t="shared" ca="1" si="62"/>
        <v>63años9meses</v>
      </c>
      <c r="AG870" s="276">
        <v>951889155</v>
      </c>
      <c r="AH870" s="399" t="s">
        <v>11081</v>
      </c>
      <c r="AJ870" s="554" t="str">
        <f ca="1">IF($D870&lt;&gt;"",DATEDIF(L870,TODAY(),"y")&amp;"años"&amp;DATEDIF(L870,TODAY(),"ym")&amp;"meses"&amp;DATEDIF(L870,TODAY(),"md")&amp;"dias","")</f>
        <v>2años3meses28dias</v>
      </c>
    </row>
    <row r="871" spans="2:36" ht="17.100000000000001" customHeight="1">
      <c r="B871" s="258" t="str">
        <f t="shared" si="63"/>
        <v>P03321930</v>
      </c>
      <c r="C871" s="285">
        <v>1</v>
      </c>
      <c r="D871" s="486" t="s">
        <v>3930</v>
      </c>
      <c r="E871" s="258" t="s">
        <v>3931</v>
      </c>
      <c r="F871" s="259">
        <v>19478</v>
      </c>
      <c r="G871" s="260" t="s">
        <v>1251</v>
      </c>
      <c r="H871" s="261" t="s">
        <v>137</v>
      </c>
      <c r="I871" s="263" t="s">
        <v>1252</v>
      </c>
      <c r="J871" s="261"/>
      <c r="K871" s="263" t="s">
        <v>1287</v>
      </c>
      <c r="L871" s="264">
        <v>44292</v>
      </c>
      <c r="M871" s="264">
        <v>45050</v>
      </c>
      <c r="N871" s="591" t="s">
        <v>122</v>
      </c>
      <c r="O871" s="261"/>
      <c r="P871" s="266"/>
      <c r="Q871" s="267"/>
      <c r="R871" s="268" t="s">
        <v>157</v>
      </c>
      <c r="S871" s="265"/>
      <c r="T871" s="265">
        <v>0</v>
      </c>
      <c r="U871" s="269" t="s">
        <v>1256</v>
      </c>
      <c r="V871" s="270">
        <v>0</v>
      </c>
      <c r="W871" s="271" t="s">
        <v>118</v>
      </c>
      <c r="X871" s="272"/>
      <c r="Y871" s="273"/>
      <c r="Z871" s="274" t="s">
        <v>1257</v>
      </c>
      <c r="AA871" s="258" t="b">
        <f t="shared" si="64"/>
        <v>0</v>
      </c>
      <c r="AB871" s="273" t="s">
        <v>2168</v>
      </c>
      <c r="AC871" s="273" t="s">
        <v>1290</v>
      </c>
      <c r="AD871" s="273"/>
      <c r="AE871" s="275"/>
      <c r="AF871" s="267" t="str">
        <f t="shared" ca="1" si="62"/>
        <v>73años3meses</v>
      </c>
      <c r="AG871" s="276"/>
      <c r="AH871" s="273"/>
      <c r="AJ871" s="554" t="str">
        <f ca="1">IF($D871&lt;&gt;"",DATEDIF(L871,TODAY(),"y")&amp;"años"&amp;DATEDIF(L871,TODAY(),"ym")&amp;"meses"&amp;DATEDIF(L871,TODAY(),"md")&amp;"dias","")</f>
        <v>5años4meses15dias</v>
      </c>
    </row>
    <row r="872" spans="2:36" ht="17.100000000000001" customHeight="1">
      <c r="B872" s="301" t="str">
        <f t="shared" si="63"/>
        <v>P03330203</v>
      </c>
      <c r="C872" s="257" t="s">
        <v>117</v>
      </c>
      <c r="D872" s="486" t="s">
        <v>3235</v>
      </c>
      <c r="E872" s="273" t="s">
        <v>3236</v>
      </c>
      <c r="F872" s="259">
        <v>24830</v>
      </c>
      <c r="G872" s="260" t="s">
        <v>1251</v>
      </c>
      <c r="H872" s="261" t="s">
        <v>137</v>
      </c>
      <c r="I872" s="262"/>
      <c r="J872" s="261"/>
      <c r="K872" s="263" t="s">
        <v>1287</v>
      </c>
      <c r="L872" s="264">
        <v>43892</v>
      </c>
      <c r="M872" s="264">
        <v>43904</v>
      </c>
      <c r="N872" s="263" t="s">
        <v>174</v>
      </c>
      <c r="O872" s="261" t="s">
        <v>3237</v>
      </c>
      <c r="P872" s="266" t="s">
        <v>115</v>
      </c>
      <c r="Q872" s="267"/>
      <c r="R872" s="268" t="s">
        <v>157</v>
      </c>
      <c r="S872" s="265"/>
      <c r="T872" s="265">
        <v>0</v>
      </c>
      <c r="U872" s="269" t="s">
        <v>1256</v>
      </c>
      <c r="V872" s="270">
        <v>0</v>
      </c>
      <c r="W872" s="271" t="s">
        <v>1264</v>
      </c>
      <c r="X872" s="272"/>
      <c r="Y872" s="273"/>
      <c r="Z872" s="274" t="s">
        <v>1265</v>
      </c>
      <c r="AA872" s="258" t="b">
        <f t="shared" si="64"/>
        <v>0</v>
      </c>
      <c r="AB872" s="273"/>
      <c r="AC872" s="273"/>
      <c r="AD872" s="510"/>
      <c r="AE872" s="275"/>
      <c r="AF872" s="267" t="str">
        <f t="shared" ca="1" si="62"/>
        <v>58años7meses</v>
      </c>
      <c r="AG872" s="276"/>
      <c r="AH872" s="273"/>
      <c r="AJ872" s="258"/>
    </row>
    <row r="873" spans="2:36" ht="17.100000000000001" customHeight="1">
      <c r="B873" s="273" t="str">
        <f t="shared" si="63"/>
        <v>P03330214</v>
      </c>
      <c r="C873" s="257" t="s">
        <v>117</v>
      </c>
      <c r="D873" s="486" t="s">
        <v>5057</v>
      </c>
      <c r="E873" s="258" t="s">
        <v>5058</v>
      </c>
      <c r="F873" s="259">
        <v>24250</v>
      </c>
      <c r="G873" s="260" t="s">
        <v>1291</v>
      </c>
      <c r="H873" s="261" t="s">
        <v>137</v>
      </c>
      <c r="I873" s="263"/>
      <c r="J873" s="261"/>
      <c r="K873" s="282" t="s">
        <v>1968</v>
      </c>
      <c r="L873" s="264">
        <v>44469</v>
      </c>
      <c r="M873" s="290">
        <v>44580</v>
      </c>
      <c r="N873" s="263" t="s">
        <v>114</v>
      </c>
      <c r="O873" s="261" t="s">
        <v>5059</v>
      </c>
      <c r="P873" s="266" t="s">
        <v>115</v>
      </c>
      <c r="Q873" s="273"/>
      <c r="R873" s="284" t="s">
        <v>157</v>
      </c>
      <c r="S873" s="265"/>
      <c r="T873" s="265">
        <v>0</v>
      </c>
      <c r="U873" s="269" t="s">
        <v>1256</v>
      </c>
      <c r="V873" s="270">
        <v>1</v>
      </c>
      <c r="W873" s="271" t="s">
        <v>118</v>
      </c>
      <c r="X873" s="272"/>
      <c r="Y873" s="273"/>
      <c r="Z873" s="274" t="s">
        <v>1265</v>
      </c>
      <c r="AA873" s="258" t="b">
        <f t="shared" si="64"/>
        <v>0</v>
      </c>
      <c r="AB873" s="273" t="s">
        <v>4406</v>
      </c>
      <c r="AC873" s="273"/>
      <c r="AD873" s="504" t="s">
        <v>1259</v>
      </c>
      <c r="AE873" s="275" t="s">
        <v>5060</v>
      </c>
      <c r="AF873" s="267" t="str">
        <f t="shared" ca="1" si="62"/>
        <v>60años2meses</v>
      </c>
      <c r="AG873" s="276">
        <v>931873625</v>
      </c>
      <c r="AH873" s="273" t="s">
        <v>5061</v>
      </c>
    </row>
    <row r="874" spans="2:36" ht="17.100000000000001" customHeight="1">
      <c r="B874" s="273" t="str">
        <f t="shared" si="63"/>
        <v>P03330272</v>
      </c>
      <c r="C874" s="257" t="s">
        <v>117</v>
      </c>
      <c r="D874" s="486" t="s">
        <v>2957</v>
      </c>
      <c r="E874" s="258" t="s">
        <v>2958</v>
      </c>
      <c r="F874" s="259">
        <v>25016</v>
      </c>
      <c r="G874" s="260" t="s">
        <v>1251</v>
      </c>
      <c r="H874" s="261" t="s">
        <v>137</v>
      </c>
      <c r="I874" s="262"/>
      <c r="J874" s="261"/>
      <c r="K874" s="263" t="s">
        <v>1287</v>
      </c>
      <c r="L874" s="264">
        <v>43833</v>
      </c>
      <c r="M874" s="290">
        <v>43845</v>
      </c>
      <c r="N874" s="263" t="s">
        <v>114</v>
      </c>
      <c r="O874" s="261" t="s">
        <v>2959</v>
      </c>
      <c r="P874" s="266" t="s">
        <v>115</v>
      </c>
      <c r="Q874" s="267"/>
      <c r="R874" s="284" t="s">
        <v>157</v>
      </c>
      <c r="S874" s="265"/>
      <c r="T874" s="265">
        <v>0</v>
      </c>
      <c r="U874" s="269" t="s">
        <v>1256</v>
      </c>
      <c r="V874" s="270">
        <v>0</v>
      </c>
      <c r="W874" s="271" t="s">
        <v>1264</v>
      </c>
      <c r="X874" s="272"/>
      <c r="Y874" s="273"/>
      <c r="Z874" s="274" t="s">
        <v>1265</v>
      </c>
      <c r="AA874" s="258" t="b">
        <f t="shared" si="64"/>
        <v>0</v>
      </c>
      <c r="AB874" s="273" t="s">
        <v>2168</v>
      </c>
      <c r="AC874" s="273" t="s">
        <v>1290</v>
      </c>
      <c r="AD874" s="510"/>
      <c r="AE874" s="275"/>
      <c r="AF874" s="267" t="str">
        <f t="shared" ca="1" si="62"/>
        <v>58años1meses</v>
      </c>
      <c r="AG874" s="276"/>
      <c r="AH874" s="273"/>
    </row>
    <row r="875" spans="2:36" ht="17.100000000000001" customHeight="1">
      <c r="B875" s="258" t="str">
        <f t="shared" si="63"/>
        <v>P03330285</v>
      </c>
      <c r="C875" s="285">
        <v>1</v>
      </c>
      <c r="D875" s="486" t="s">
        <v>2401</v>
      </c>
      <c r="E875" s="258" t="s">
        <v>2402</v>
      </c>
      <c r="F875" s="259">
        <v>24166</v>
      </c>
      <c r="G875" s="260" t="s">
        <v>1251</v>
      </c>
      <c r="H875" s="261" t="s">
        <v>137</v>
      </c>
      <c r="I875" s="262"/>
      <c r="J875" s="261"/>
      <c r="K875" s="263" t="s">
        <v>1287</v>
      </c>
      <c r="L875" s="264">
        <v>43773</v>
      </c>
      <c r="M875" s="290">
        <v>43789</v>
      </c>
      <c r="N875" s="263" t="s">
        <v>174</v>
      </c>
      <c r="O875" s="261" t="s">
        <v>2403</v>
      </c>
      <c r="P875" s="266" t="s">
        <v>115</v>
      </c>
      <c r="Q875" s="267"/>
      <c r="R875" s="268" t="s">
        <v>157</v>
      </c>
      <c r="S875" s="265"/>
      <c r="T875" s="265">
        <v>0</v>
      </c>
      <c r="U875" s="269" t="s">
        <v>1256</v>
      </c>
      <c r="V875" s="270">
        <v>0</v>
      </c>
      <c r="W875" s="271" t="s">
        <v>1264</v>
      </c>
      <c r="X875" s="272"/>
      <c r="Y875" s="258"/>
      <c r="Z875" s="274" t="s">
        <v>1265</v>
      </c>
      <c r="AA875" s="258" t="b">
        <f t="shared" si="64"/>
        <v>0</v>
      </c>
      <c r="AB875" s="273" t="s">
        <v>2404</v>
      </c>
      <c r="AC875" s="273" t="s">
        <v>1290</v>
      </c>
      <c r="AD875" s="510"/>
      <c r="AE875" s="275"/>
      <c r="AF875" s="267" t="str">
        <f t="shared" ca="1" si="62"/>
        <v>60años5meses</v>
      </c>
      <c r="AG875" s="276"/>
      <c r="AH875" s="325"/>
      <c r="AJ875" s="258"/>
    </row>
    <row r="876" spans="2:36" ht="17.100000000000001" customHeight="1">
      <c r="B876" s="273" t="str">
        <f t="shared" si="63"/>
        <v>O03330599</v>
      </c>
      <c r="C876" s="257" t="s">
        <v>117</v>
      </c>
      <c r="D876" s="486" t="s">
        <v>3243</v>
      </c>
      <c r="E876" s="273" t="s">
        <v>3244</v>
      </c>
      <c r="F876" s="259">
        <v>25374</v>
      </c>
      <c r="G876" s="260" t="s">
        <v>1251</v>
      </c>
      <c r="H876" s="261" t="s">
        <v>113</v>
      </c>
      <c r="I876" s="262"/>
      <c r="J876" s="261"/>
      <c r="K876" s="263" t="s">
        <v>1287</v>
      </c>
      <c r="L876" s="264">
        <v>43892</v>
      </c>
      <c r="M876" s="290">
        <v>43904</v>
      </c>
      <c r="N876" s="263" t="s">
        <v>122</v>
      </c>
      <c r="O876" s="261"/>
      <c r="P876" s="266"/>
      <c r="Q876" s="267"/>
      <c r="R876" s="284" t="s">
        <v>157</v>
      </c>
      <c r="S876" s="265"/>
      <c r="T876" s="265">
        <v>0</v>
      </c>
      <c r="U876" s="269" t="s">
        <v>1256</v>
      </c>
      <c r="V876" s="270">
        <v>0</v>
      </c>
      <c r="W876" s="271" t="s">
        <v>1264</v>
      </c>
      <c r="X876" s="272"/>
      <c r="Y876" s="273"/>
      <c r="Z876" s="274" t="s">
        <v>1265</v>
      </c>
      <c r="AA876" s="258" t="b">
        <f t="shared" si="64"/>
        <v>0</v>
      </c>
      <c r="AB876" s="273"/>
      <c r="AC876" s="273"/>
      <c r="AD876" s="510"/>
      <c r="AE876" s="275"/>
      <c r="AF876" s="267" t="str">
        <f t="shared" ca="1" si="62"/>
        <v>57años2meses</v>
      </c>
      <c r="AG876" s="276"/>
      <c r="AH876" s="273"/>
    </row>
    <row r="877" spans="2:36" ht="17.100000000000001" customHeight="1">
      <c r="B877" s="258" t="str">
        <f t="shared" si="63"/>
        <v>P03330633</v>
      </c>
      <c r="C877" s="257" t="s">
        <v>117</v>
      </c>
      <c r="D877" s="486" t="s">
        <v>9735</v>
      </c>
      <c r="E877" s="258" t="s">
        <v>9736</v>
      </c>
      <c r="F877" s="259">
        <v>24688</v>
      </c>
      <c r="G877" s="283" t="s">
        <v>1291</v>
      </c>
      <c r="H877" s="261" t="s">
        <v>137</v>
      </c>
      <c r="I877" s="261" t="s">
        <v>8999</v>
      </c>
      <c r="J877" s="261" t="s">
        <v>1235</v>
      </c>
      <c r="K877" s="282" t="s">
        <v>6899</v>
      </c>
      <c r="L877" s="264">
        <v>45320</v>
      </c>
      <c r="M877" s="264">
        <v>45381</v>
      </c>
      <c r="N877" s="551" t="s">
        <v>122</v>
      </c>
      <c r="O877" s="261"/>
      <c r="P877" s="266"/>
      <c r="Q877" s="273"/>
      <c r="R877" s="284" t="s">
        <v>157</v>
      </c>
      <c r="S877" s="265"/>
      <c r="T877" s="265">
        <v>0</v>
      </c>
      <c r="U877" s="269" t="s">
        <v>1256</v>
      </c>
      <c r="V877" s="270">
        <v>1</v>
      </c>
      <c r="W877" s="271" t="s">
        <v>118</v>
      </c>
      <c r="X877" s="272"/>
      <c r="Y877" s="272"/>
      <c r="Z877" s="274" t="s">
        <v>1257</v>
      </c>
      <c r="AA877" s="258" t="b">
        <f t="shared" si="64"/>
        <v>0</v>
      </c>
      <c r="AB877" s="273" t="s">
        <v>9737</v>
      </c>
      <c r="AC877" s="273"/>
      <c r="AD877" s="504" t="s">
        <v>1259</v>
      </c>
      <c r="AE877" s="275" t="s">
        <v>9738</v>
      </c>
      <c r="AF877" s="267" t="str">
        <f t="shared" ca="1" si="62"/>
        <v>59años0meses</v>
      </c>
      <c r="AG877" s="276">
        <v>939889150</v>
      </c>
      <c r="AH877" s="273" t="s">
        <v>9739</v>
      </c>
    </row>
    <row r="878" spans="2:36" ht="17.100000000000001" customHeight="1">
      <c r="B878" s="258" t="str">
        <f t="shared" si="63"/>
        <v>P03330680</v>
      </c>
      <c r="C878" s="257" t="s">
        <v>117</v>
      </c>
      <c r="D878" s="486" t="s">
        <v>12150</v>
      </c>
      <c r="E878" s="258" t="s">
        <v>12151</v>
      </c>
      <c r="F878" s="259">
        <v>24611</v>
      </c>
      <c r="G878" s="260" t="s">
        <v>1251</v>
      </c>
      <c r="H878" s="261" t="s">
        <v>137</v>
      </c>
      <c r="I878" s="263" t="s">
        <v>1252</v>
      </c>
      <c r="J878" s="261"/>
      <c r="K878" s="282" t="s">
        <v>6840</v>
      </c>
      <c r="L878" s="264">
        <v>45511</v>
      </c>
      <c r="M878" s="298">
        <v>45611</v>
      </c>
      <c r="N878" s="591" t="s">
        <v>128</v>
      </c>
      <c r="O878" s="263" t="s">
        <v>12152</v>
      </c>
      <c r="P878" s="266" t="s">
        <v>138</v>
      </c>
      <c r="Q878" s="267"/>
      <c r="R878" s="284" t="s">
        <v>157</v>
      </c>
      <c r="S878" s="265"/>
      <c r="T878" s="265">
        <v>0</v>
      </c>
      <c r="U878" s="269" t="s">
        <v>1256</v>
      </c>
      <c r="V878" s="270">
        <v>1</v>
      </c>
      <c r="W878" s="271" t="s">
        <v>118</v>
      </c>
      <c r="X878" s="272"/>
      <c r="Y878" s="273"/>
      <c r="Z878" s="274" t="s">
        <v>1257</v>
      </c>
      <c r="AA878" s="258" t="b">
        <f t="shared" si="64"/>
        <v>0</v>
      </c>
      <c r="AB878" s="258" t="s">
        <v>12153</v>
      </c>
      <c r="AC878" s="273"/>
      <c r="AD878" s="504" t="s">
        <v>1259</v>
      </c>
      <c r="AE878" s="275" t="s">
        <v>12154</v>
      </c>
      <c r="AF878" s="267" t="str">
        <f t="shared" ca="1" si="62"/>
        <v>59años3meses</v>
      </c>
      <c r="AG878" s="276">
        <v>949970811</v>
      </c>
      <c r="AH878" s="399" t="s">
        <v>12155</v>
      </c>
    </row>
    <row r="879" spans="2:36" ht="17.100000000000001" customHeight="1">
      <c r="B879" s="258" t="str">
        <f t="shared" si="63"/>
        <v>P03330714</v>
      </c>
      <c r="C879" s="257" t="s">
        <v>117</v>
      </c>
      <c r="D879" s="486" t="s">
        <v>10585</v>
      </c>
      <c r="E879" s="258" t="s">
        <v>10586</v>
      </c>
      <c r="F879" s="259">
        <v>24534</v>
      </c>
      <c r="G879" s="283" t="s">
        <v>1251</v>
      </c>
      <c r="H879" s="261" t="s">
        <v>137</v>
      </c>
      <c r="I879" s="261" t="s">
        <v>3227</v>
      </c>
      <c r="J879" s="261" t="s">
        <v>9000</v>
      </c>
      <c r="K879" s="282" t="s">
        <v>6840</v>
      </c>
      <c r="L879" s="264">
        <v>45374</v>
      </c>
      <c r="M879" s="290">
        <v>45404</v>
      </c>
      <c r="N879" s="261" t="s">
        <v>114</v>
      </c>
      <c r="O879" s="282" t="s">
        <v>10587</v>
      </c>
      <c r="P879" s="266" t="s">
        <v>138</v>
      </c>
      <c r="Q879" s="273"/>
      <c r="R879" s="284" t="s">
        <v>157</v>
      </c>
      <c r="S879" s="265"/>
      <c r="T879" s="265">
        <v>0</v>
      </c>
      <c r="U879" s="269" t="s">
        <v>1256</v>
      </c>
      <c r="V879" s="270">
        <v>0</v>
      </c>
      <c r="W879" s="271" t="s">
        <v>118</v>
      </c>
      <c r="X879" s="272"/>
      <c r="Y879" s="272"/>
      <c r="Z879" s="274" t="s">
        <v>1257</v>
      </c>
      <c r="AA879" s="258" t="b">
        <f t="shared" si="64"/>
        <v>0</v>
      </c>
      <c r="AB879" s="273" t="s">
        <v>9866</v>
      </c>
      <c r="AC879" s="273"/>
      <c r="AD879" s="504" t="s">
        <v>1259</v>
      </c>
      <c r="AE879" s="275"/>
      <c r="AF879" s="267" t="str">
        <f t="shared" ca="1" si="62"/>
        <v>59años5meses</v>
      </c>
      <c r="AG879" s="276">
        <v>912866006</v>
      </c>
      <c r="AH879" s="273" t="s">
        <v>10588</v>
      </c>
    </row>
    <row r="880" spans="2:36" ht="17.100000000000001" customHeight="1">
      <c r="B880" s="258" t="str">
        <f t="shared" si="63"/>
        <v>P03330736</v>
      </c>
      <c r="C880" s="305">
        <v>1</v>
      </c>
      <c r="D880" s="486" t="s">
        <v>2715</v>
      </c>
      <c r="E880" s="273" t="s">
        <v>2716</v>
      </c>
      <c r="F880" s="259">
        <v>24287</v>
      </c>
      <c r="G880" s="260" t="s">
        <v>1251</v>
      </c>
      <c r="H880" s="261" t="s">
        <v>137</v>
      </c>
      <c r="I880" s="262"/>
      <c r="J880" s="261"/>
      <c r="K880" s="263" t="s">
        <v>1287</v>
      </c>
      <c r="L880" s="264">
        <v>43804</v>
      </c>
      <c r="M880" s="290">
        <v>43817</v>
      </c>
      <c r="N880" s="591" t="s">
        <v>128</v>
      </c>
      <c r="O880" s="261" t="s">
        <v>2717</v>
      </c>
      <c r="P880" s="266" t="s">
        <v>138</v>
      </c>
      <c r="Q880" s="267"/>
      <c r="R880" s="284" t="s">
        <v>157</v>
      </c>
      <c r="S880" s="265"/>
      <c r="T880" s="265">
        <v>0</v>
      </c>
      <c r="U880" s="269" t="s">
        <v>1256</v>
      </c>
      <c r="V880" s="270">
        <v>0</v>
      </c>
      <c r="W880" s="271" t="s">
        <v>1264</v>
      </c>
      <c r="X880" s="272"/>
      <c r="Y880" s="273"/>
      <c r="Z880" s="274" t="s">
        <v>1265</v>
      </c>
      <c r="AA880" s="258" t="b">
        <f t="shared" si="64"/>
        <v>0</v>
      </c>
      <c r="AB880" s="273" t="s">
        <v>2168</v>
      </c>
      <c r="AC880" s="273" t="s">
        <v>1290</v>
      </c>
      <c r="AD880" s="510"/>
      <c r="AE880" s="275"/>
      <c r="AF880" s="267" t="str">
        <f t="shared" ca="1" si="62"/>
        <v>60años1meses</v>
      </c>
      <c r="AG880" s="276"/>
      <c r="AH880" s="273"/>
    </row>
    <row r="881" spans="2:36" ht="17.100000000000001" customHeight="1">
      <c r="B881" s="273" t="str">
        <f t="shared" si="63"/>
        <v>P03337198</v>
      </c>
      <c r="C881" s="257" t="s">
        <v>117</v>
      </c>
      <c r="D881" s="486" t="s">
        <v>2641</v>
      </c>
      <c r="E881" s="258" t="s">
        <v>2642</v>
      </c>
      <c r="F881" s="259">
        <v>22200</v>
      </c>
      <c r="G881" s="260" t="s">
        <v>1251</v>
      </c>
      <c r="H881" s="261" t="s">
        <v>137</v>
      </c>
      <c r="I881" s="262"/>
      <c r="J881" s="261"/>
      <c r="K881" s="263" t="s">
        <v>1287</v>
      </c>
      <c r="L881" s="264">
        <v>43797</v>
      </c>
      <c r="M881" s="264">
        <v>43810</v>
      </c>
      <c r="N881" s="263" t="s">
        <v>122</v>
      </c>
      <c r="O881" s="261"/>
      <c r="P881" s="266" t="s">
        <v>119</v>
      </c>
      <c r="Q881" s="267"/>
      <c r="R881" s="268" t="s">
        <v>157</v>
      </c>
      <c r="S881" s="265"/>
      <c r="T881" s="265">
        <v>0</v>
      </c>
      <c r="U881" s="269" t="s">
        <v>1256</v>
      </c>
      <c r="V881" s="270">
        <v>0</v>
      </c>
      <c r="W881" s="271" t="s">
        <v>1264</v>
      </c>
      <c r="X881" s="272"/>
      <c r="Y881" s="273"/>
      <c r="Z881" s="274" t="s">
        <v>1265</v>
      </c>
      <c r="AA881" s="258" t="b">
        <f t="shared" si="64"/>
        <v>0</v>
      </c>
      <c r="AB881" s="273" t="s">
        <v>2643</v>
      </c>
      <c r="AC881" s="273" t="s">
        <v>2503</v>
      </c>
      <c r="AD881" s="510"/>
      <c r="AE881" s="275"/>
      <c r="AF881" s="267" t="str">
        <f t="shared" ca="1" si="62"/>
        <v>65años10meses</v>
      </c>
      <c r="AG881" s="276"/>
      <c r="AH881" s="273"/>
    </row>
    <row r="882" spans="2:36" ht="17.100000000000001" customHeight="1">
      <c r="B882" s="258" t="str">
        <f t="shared" si="63"/>
        <v>P03352182</v>
      </c>
      <c r="C882" s="257" t="s">
        <v>117</v>
      </c>
      <c r="D882" s="486" t="s">
        <v>2254</v>
      </c>
      <c r="E882" s="258" t="s">
        <v>2255</v>
      </c>
      <c r="F882" s="259">
        <v>21463</v>
      </c>
      <c r="G882" s="260" t="s">
        <v>1251</v>
      </c>
      <c r="H882" s="261" t="s">
        <v>137</v>
      </c>
      <c r="I882" s="263"/>
      <c r="J882" s="261"/>
      <c r="K882" s="263" t="s">
        <v>1287</v>
      </c>
      <c r="L882" s="264">
        <v>43755</v>
      </c>
      <c r="M882" s="264">
        <v>43803</v>
      </c>
      <c r="N882" s="263" t="s">
        <v>122</v>
      </c>
      <c r="O882" s="261"/>
      <c r="P882" s="266"/>
      <c r="Q882" s="267"/>
      <c r="R882" s="268" t="s">
        <v>157</v>
      </c>
      <c r="S882" s="265"/>
      <c r="T882" s="265">
        <v>0</v>
      </c>
      <c r="U882" s="269" t="s">
        <v>1256</v>
      </c>
      <c r="V882" s="270">
        <v>0</v>
      </c>
      <c r="W882" s="271" t="s">
        <v>1264</v>
      </c>
      <c r="X882" s="272"/>
      <c r="Y882" s="273"/>
      <c r="Z882" s="274" t="s">
        <v>1265</v>
      </c>
      <c r="AA882" s="258" t="b">
        <f t="shared" si="64"/>
        <v>0</v>
      </c>
      <c r="AB882" s="273" t="s">
        <v>2164</v>
      </c>
      <c r="AC882" s="273" t="s">
        <v>1290</v>
      </c>
      <c r="AD882" s="510"/>
      <c r="AE882" s="275"/>
      <c r="AF882" s="267" t="str">
        <f t="shared" ca="1" si="62"/>
        <v>67años10meses</v>
      </c>
      <c r="AG882" s="276">
        <v>963621819</v>
      </c>
      <c r="AH882" s="273" t="s">
        <v>1412</v>
      </c>
    </row>
    <row r="883" spans="2:36" ht="17.100000000000001" customHeight="1">
      <c r="B883" s="258" t="str">
        <f t="shared" si="63"/>
        <v>P03352195</v>
      </c>
      <c r="C883" s="257" t="s">
        <v>117</v>
      </c>
      <c r="D883" s="486" t="s">
        <v>2240</v>
      </c>
      <c r="E883" s="258" t="s">
        <v>2241</v>
      </c>
      <c r="F883" s="259">
        <v>20729</v>
      </c>
      <c r="G883" s="260" t="s">
        <v>1251</v>
      </c>
      <c r="H883" s="261" t="s">
        <v>137</v>
      </c>
      <c r="I883" s="262"/>
      <c r="J883" s="261"/>
      <c r="K883" s="263" t="s">
        <v>1287</v>
      </c>
      <c r="L883" s="287">
        <v>43753</v>
      </c>
      <c r="M883" s="287">
        <v>43763</v>
      </c>
      <c r="N883" s="591" t="s">
        <v>174</v>
      </c>
      <c r="O883" s="261" t="s">
        <v>2242</v>
      </c>
      <c r="P883" s="266" t="s">
        <v>115</v>
      </c>
      <c r="Q883" s="267"/>
      <c r="R883" s="268" t="s">
        <v>157</v>
      </c>
      <c r="S883" s="265"/>
      <c r="T883" s="265">
        <v>0</v>
      </c>
      <c r="U883" s="269" t="s">
        <v>1256</v>
      </c>
      <c r="V883" s="270">
        <v>0</v>
      </c>
      <c r="W883" s="271" t="s">
        <v>1264</v>
      </c>
      <c r="X883" s="272"/>
      <c r="Y883" s="273"/>
      <c r="Z883" s="274" t="s">
        <v>1265</v>
      </c>
      <c r="AA883" s="258" t="b">
        <f t="shared" si="64"/>
        <v>0</v>
      </c>
      <c r="AB883" s="273" t="s">
        <v>2243</v>
      </c>
      <c r="AC883" s="273" t="s">
        <v>1290</v>
      </c>
      <c r="AD883" s="510"/>
      <c r="AE883" s="275"/>
      <c r="AF883" s="267" t="str">
        <f t="shared" ca="1" si="62"/>
        <v>69años10meses</v>
      </c>
      <c r="AG883" s="276">
        <v>963621819</v>
      </c>
      <c r="AH883" s="273" t="s">
        <v>1412</v>
      </c>
    </row>
    <row r="884" spans="2:36" ht="17.100000000000001" customHeight="1">
      <c r="B884" s="273" t="str">
        <f t="shared" si="63"/>
        <v>P03352239</v>
      </c>
      <c r="C884" s="282">
        <v>1</v>
      </c>
      <c r="D884" s="486" t="s">
        <v>2511</v>
      </c>
      <c r="E884" s="258" t="s">
        <v>2512</v>
      </c>
      <c r="F884" s="259">
        <v>23292</v>
      </c>
      <c r="G884" s="260" t="s">
        <v>1251</v>
      </c>
      <c r="H884" s="261" t="s">
        <v>137</v>
      </c>
      <c r="I884" s="262"/>
      <c r="J884" s="261"/>
      <c r="K884" s="263" t="s">
        <v>1287</v>
      </c>
      <c r="L884" s="264">
        <v>43783</v>
      </c>
      <c r="M884" s="290">
        <v>43796</v>
      </c>
      <c r="N884" s="263" t="s">
        <v>174</v>
      </c>
      <c r="O884" s="261" t="s">
        <v>2513</v>
      </c>
      <c r="P884" s="266" t="s">
        <v>138</v>
      </c>
      <c r="Q884" s="267"/>
      <c r="R884" s="268" t="s">
        <v>157</v>
      </c>
      <c r="S884" s="265"/>
      <c r="T884" s="265">
        <v>0</v>
      </c>
      <c r="U884" s="269" t="s">
        <v>1256</v>
      </c>
      <c r="V884" s="270">
        <v>0</v>
      </c>
      <c r="W884" s="271" t="s">
        <v>1264</v>
      </c>
      <c r="X884" s="272"/>
      <c r="Y884" s="258"/>
      <c r="Z884" s="274" t="s">
        <v>1265</v>
      </c>
      <c r="AA884" s="258" t="b">
        <f t="shared" si="64"/>
        <v>0</v>
      </c>
      <c r="AB884" s="273" t="s">
        <v>2164</v>
      </c>
      <c r="AC884" s="273" t="s">
        <v>1290</v>
      </c>
      <c r="AD884" s="510"/>
      <c r="AE884" s="275"/>
      <c r="AF884" s="267" t="str">
        <f t="shared" ca="1" si="62"/>
        <v>62años10meses</v>
      </c>
      <c r="AG884" s="294"/>
      <c r="AH884" s="334"/>
    </row>
    <row r="885" spans="2:36" ht="17.100000000000001" customHeight="1">
      <c r="B885" s="273" t="str">
        <f t="shared" si="63"/>
        <v>P03352243</v>
      </c>
      <c r="C885" s="285">
        <v>1</v>
      </c>
      <c r="D885" s="486" t="s">
        <v>2161</v>
      </c>
      <c r="E885" s="258" t="s">
        <v>2162</v>
      </c>
      <c r="F885" s="259">
        <v>22731</v>
      </c>
      <c r="G885" s="260" t="s">
        <v>1251</v>
      </c>
      <c r="H885" s="261" t="s">
        <v>137</v>
      </c>
      <c r="I885" s="262"/>
      <c r="J885" s="261"/>
      <c r="K885" s="263" t="s">
        <v>1287</v>
      </c>
      <c r="L885" s="264">
        <v>43747</v>
      </c>
      <c r="M885" s="290">
        <v>43761</v>
      </c>
      <c r="N885" s="263" t="s">
        <v>174</v>
      </c>
      <c r="O885" s="261" t="s">
        <v>2163</v>
      </c>
      <c r="P885" s="266" t="s">
        <v>115</v>
      </c>
      <c r="Q885" s="267"/>
      <c r="R885" s="284" t="s">
        <v>157</v>
      </c>
      <c r="S885" s="265"/>
      <c r="T885" s="265">
        <v>0</v>
      </c>
      <c r="U885" s="269" t="s">
        <v>1256</v>
      </c>
      <c r="V885" s="270">
        <v>0</v>
      </c>
      <c r="W885" s="271" t="s">
        <v>1264</v>
      </c>
      <c r="X885" s="272"/>
      <c r="Y885" s="273"/>
      <c r="Z885" s="274" t="s">
        <v>1265</v>
      </c>
      <c r="AA885" s="258" t="b">
        <f t="shared" si="64"/>
        <v>0</v>
      </c>
      <c r="AB885" s="258" t="s">
        <v>2164</v>
      </c>
      <c r="AC885" s="273" t="s">
        <v>1290</v>
      </c>
      <c r="AD885" s="510"/>
      <c r="AE885" s="275"/>
      <c r="AF885" s="267" t="str">
        <f t="shared" ca="1" si="62"/>
        <v>64años4meses</v>
      </c>
      <c r="AG885" s="276">
        <v>963621819</v>
      </c>
      <c r="AH885" s="273" t="s">
        <v>1412</v>
      </c>
    </row>
    <row r="886" spans="2:36" ht="17.100000000000001" customHeight="1">
      <c r="B886" s="273" t="str">
        <f t="shared" si="63"/>
        <v>P03352349</v>
      </c>
      <c r="C886" s="282">
        <v>1</v>
      </c>
      <c r="D886" s="486" t="s">
        <v>11873</v>
      </c>
      <c r="E886" s="258" t="s">
        <v>11874</v>
      </c>
      <c r="F886" s="259">
        <v>23292</v>
      </c>
      <c r="G886" s="283" t="s">
        <v>1251</v>
      </c>
      <c r="H886" s="261" t="s">
        <v>137</v>
      </c>
      <c r="I886" s="261" t="s">
        <v>3227</v>
      </c>
      <c r="J886" s="261" t="s">
        <v>9469</v>
      </c>
      <c r="K886" s="282" t="s">
        <v>6840</v>
      </c>
      <c r="L886" s="264">
        <v>45477</v>
      </c>
      <c r="M886" s="264">
        <v>45507</v>
      </c>
      <c r="N886" s="551" t="s">
        <v>128</v>
      </c>
      <c r="O886" s="282" t="s">
        <v>11875</v>
      </c>
      <c r="P886" s="266" t="s">
        <v>138</v>
      </c>
      <c r="Q886" s="273"/>
      <c r="R886" s="284" t="s">
        <v>157</v>
      </c>
      <c r="S886" s="265"/>
      <c r="T886" s="265">
        <v>0</v>
      </c>
      <c r="U886" s="269" t="s">
        <v>1256</v>
      </c>
      <c r="V886" s="270">
        <v>1</v>
      </c>
      <c r="W886" s="271" t="s">
        <v>118</v>
      </c>
      <c r="X886" s="272"/>
      <c r="Y886" s="272"/>
      <c r="Z886" s="274" t="s">
        <v>1257</v>
      </c>
      <c r="AA886" s="258" t="b">
        <f t="shared" si="64"/>
        <v>0</v>
      </c>
      <c r="AB886" s="273" t="s">
        <v>11876</v>
      </c>
      <c r="AC886" s="273"/>
      <c r="AD886" s="504" t="s">
        <v>1259</v>
      </c>
      <c r="AE886" s="275" t="s">
        <v>11877</v>
      </c>
      <c r="AF886" s="267" t="str">
        <f t="shared" ca="1" si="62"/>
        <v>62años10meses</v>
      </c>
      <c r="AG886" s="276">
        <v>948490802</v>
      </c>
      <c r="AH886" s="273" t="s">
        <v>11878</v>
      </c>
    </row>
    <row r="887" spans="2:36" ht="17.100000000000001" customHeight="1">
      <c r="B887" s="273" t="str">
        <f t="shared" si="63"/>
        <v>O03352618</v>
      </c>
      <c r="C887" s="257" t="s">
        <v>117</v>
      </c>
      <c r="D887" s="486" t="s">
        <v>10292</v>
      </c>
      <c r="E887" s="258" t="s">
        <v>10293</v>
      </c>
      <c r="F887" s="259">
        <v>23545</v>
      </c>
      <c r="G887" s="283" t="s">
        <v>1291</v>
      </c>
      <c r="H887" s="261" t="s">
        <v>113</v>
      </c>
      <c r="I887" s="261" t="s">
        <v>7410</v>
      </c>
      <c r="J887" s="261" t="s">
        <v>9657</v>
      </c>
      <c r="K887" s="282" t="s">
        <v>6899</v>
      </c>
      <c r="L887" s="264">
        <v>45358</v>
      </c>
      <c r="M887" s="290">
        <v>45358</v>
      </c>
      <c r="N887" s="261" t="s">
        <v>114</v>
      </c>
      <c r="O887" s="261" t="s">
        <v>10294</v>
      </c>
      <c r="P887" s="266" t="s">
        <v>138</v>
      </c>
      <c r="Q887" s="273"/>
      <c r="R887" s="284" t="s">
        <v>157</v>
      </c>
      <c r="S887" s="265"/>
      <c r="T887" s="265">
        <v>0</v>
      </c>
      <c r="U887" s="269" t="s">
        <v>1256</v>
      </c>
      <c r="V887" s="270">
        <v>1</v>
      </c>
      <c r="W887" s="271" t="s">
        <v>118</v>
      </c>
      <c r="X887" s="272"/>
      <c r="Y887" s="272"/>
      <c r="Z887" s="274" t="s">
        <v>1257</v>
      </c>
      <c r="AA887" s="258" t="b">
        <f t="shared" si="64"/>
        <v>0</v>
      </c>
      <c r="AB887" s="273" t="s">
        <v>10295</v>
      </c>
      <c r="AC887" s="273"/>
      <c r="AD887" s="504" t="s">
        <v>1259</v>
      </c>
      <c r="AE887" s="275" t="s">
        <v>10296</v>
      </c>
      <c r="AF887" s="267" t="str">
        <f t="shared" ca="1" si="62"/>
        <v>62años2meses</v>
      </c>
      <c r="AG887" s="276">
        <v>933184639</v>
      </c>
      <c r="AH887" s="273" t="s">
        <v>9745</v>
      </c>
    </row>
    <row r="888" spans="2:36" ht="17.100000000000001" customHeight="1">
      <c r="B888" s="273" t="str">
        <f t="shared" si="63"/>
        <v>P03352655</v>
      </c>
      <c r="C888" s="257" t="s">
        <v>117</v>
      </c>
      <c r="D888" s="486" t="s">
        <v>2792</v>
      </c>
      <c r="E888" s="273" t="s">
        <v>2793</v>
      </c>
      <c r="F888" s="259">
        <v>21512</v>
      </c>
      <c r="G888" s="260" t="s">
        <v>1251</v>
      </c>
      <c r="H888" s="261" t="s">
        <v>137</v>
      </c>
      <c r="I888" s="262"/>
      <c r="J888" s="261"/>
      <c r="K888" s="263" t="s">
        <v>1287</v>
      </c>
      <c r="L888" s="264">
        <v>43811</v>
      </c>
      <c r="M888" s="290">
        <v>43824</v>
      </c>
      <c r="N888" s="591" t="s">
        <v>174</v>
      </c>
      <c r="O888" s="261" t="s">
        <v>2794</v>
      </c>
      <c r="P888" s="266" t="s">
        <v>115</v>
      </c>
      <c r="Q888" s="267"/>
      <c r="R888" s="268" t="s">
        <v>157</v>
      </c>
      <c r="S888" s="265"/>
      <c r="T888" s="265">
        <v>0</v>
      </c>
      <c r="U888" s="269" t="s">
        <v>1256</v>
      </c>
      <c r="V888" s="270">
        <v>0</v>
      </c>
      <c r="W888" s="271" t="s">
        <v>1264</v>
      </c>
      <c r="X888" s="272"/>
      <c r="Y888" s="258"/>
      <c r="Z888" s="274" t="s">
        <v>1265</v>
      </c>
      <c r="AA888" s="258" t="b">
        <f t="shared" si="64"/>
        <v>0</v>
      </c>
      <c r="AB888" s="273" t="s">
        <v>2795</v>
      </c>
      <c r="AC888" s="273" t="s">
        <v>1290</v>
      </c>
      <c r="AD888" s="273"/>
      <c r="AE888" s="275"/>
      <c r="AF888" s="267" t="str">
        <f t="shared" ca="1" si="62"/>
        <v>67años8meses</v>
      </c>
      <c r="AG888" s="276"/>
      <c r="AH888" s="273"/>
    </row>
    <row r="889" spans="2:36" ht="17.100000000000001" customHeight="1">
      <c r="B889" s="258" t="str">
        <f t="shared" si="63"/>
        <v>P03352828</v>
      </c>
      <c r="C889" s="263">
        <v>1</v>
      </c>
      <c r="D889" s="486" t="s">
        <v>2955</v>
      </c>
      <c r="E889" s="273" t="s">
        <v>2956</v>
      </c>
      <c r="F889" s="259">
        <v>20333</v>
      </c>
      <c r="G889" s="260" t="s">
        <v>1251</v>
      </c>
      <c r="H889" s="261" t="s">
        <v>137</v>
      </c>
      <c r="I889" s="262"/>
      <c r="J889" s="261"/>
      <c r="K889" s="263" t="s">
        <v>1287</v>
      </c>
      <c r="L889" s="264">
        <v>43833</v>
      </c>
      <c r="M889" s="290">
        <v>43845</v>
      </c>
      <c r="N889" s="263" t="s">
        <v>122</v>
      </c>
      <c r="O889" s="261"/>
      <c r="P889" s="266"/>
      <c r="Q889" s="267"/>
      <c r="R889" s="284" t="s">
        <v>157</v>
      </c>
      <c r="S889" s="265"/>
      <c r="T889" s="265">
        <v>0</v>
      </c>
      <c r="U889" s="269" t="s">
        <v>1256</v>
      </c>
      <c r="V889" s="270">
        <v>0</v>
      </c>
      <c r="W889" s="271" t="s">
        <v>1264</v>
      </c>
      <c r="X889" s="272"/>
      <c r="Y889" s="273"/>
      <c r="Z889" s="274" t="s">
        <v>1265</v>
      </c>
      <c r="AA889" s="258" t="b">
        <f t="shared" si="64"/>
        <v>0</v>
      </c>
      <c r="AB889" s="273" t="s">
        <v>2168</v>
      </c>
      <c r="AC889" s="273" t="s">
        <v>1290</v>
      </c>
      <c r="AD889" s="510"/>
      <c r="AE889" s="275"/>
      <c r="AF889" s="267" t="str">
        <f t="shared" ca="1" si="62"/>
        <v>70años11meses</v>
      </c>
      <c r="AG889" s="276"/>
      <c r="AH889" s="273"/>
    </row>
    <row r="890" spans="2:36" ht="17.100000000000001" customHeight="1">
      <c r="B890" s="258" t="str">
        <f t="shared" si="63"/>
        <v>P03352959</v>
      </c>
      <c r="C890" s="257" t="s">
        <v>117</v>
      </c>
      <c r="D890" s="486" t="s">
        <v>2945</v>
      </c>
      <c r="E890" s="273" t="s">
        <v>2946</v>
      </c>
      <c r="F890" s="259">
        <v>24000</v>
      </c>
      <c r="G890" s="260" t="s">
        <v>1251</v>
      </c>
      <c r="H890" s="261" t="s">
        <v>137</v>
      </c>
      <c r="I890" s="262"/>
      <c r="J890" s="261"/>
      <c r="K890" s="263" t="s">
        <v>1287</v>
      </c>
      <c r="L890" s="264">
        <v>43833</v>
      </c>
      <c r="M890" s="264">
        <v>43845</v>
      </c>
      <c r="N890" s="263" t="s">
        <v>174</v>
      </c>
      <c r="O890" s="261" t="s">
        <v>2947</v>
      </c>
      <c r="P890" s="266" t="s">
        <v>115</v>
      </c>
      <c r="Q890" s="267"/>
      <c r="R890" s="284" t="s">
        <v>157</v>
      </c>
      <c r="S890" s="265"/>
      <c r="T890" s="265">
        <v>0</v>
      </c>
      <c r="U890" s="269" t="s">
        <v>1256</v>
      </c>
      <c r="V890" s="270">
        <v>0</v>
      </c>
      <c r="W890" s="271" t="s">
        <v>1264</v>
      </c>
      <c r="X890" s="272"/>
      <c r="Y890" s="273"/>
      <c r="Z890" s="274" t="s">
        <v>1265</v>
      </c>
      <c r="AA890" s="258" t="b">
        <f t="shared" si="64"/>
        <v>0</v>
      </c>
      <c r="AB890" s="273" t="s">
        <v>2310</v>
      </c>
      <c r="AC890" s="273" t="s">
        <v>1290</v>
      </c>
      <c r="AD890" s="297"/>
      <c r="AE890" s="275"/>
      <c r="AF890" s="267" t="str">
        <f t="shared" ca="1" si="62"/>
        <v>60años11meses</v>
      </c>
      <c r="AG890" s="276"/>
      <c r="AH890" s="273"/>
    </row>
    <row r="891" spans="2:36" ht="17.100000000000001" customHeight="1">
      <c r="B891" s="258" t="str">
        <f t="shared" si="63"/>
        <v>P03353005</v>
      </c>
      <c r="C891" s="285">
        <v>1</v>
      </c>
      <c r="D891" s="486" t="s">
        <v>2844</v>
      </c>
      <c r="E891" s="273" t="s">
        <v>2845</v>
      </c>
      <c r="F891" s="259">
        <v>23013</v>
      </c>
      <c r="G891" s="260" t="s">
        <v>1251</v>
      </c>
      <c r="H891" s="261" t="s">
        <v>137</v>
      </c>
      <c r="I891" s="262"/>
      <c r="J891" s="261"/>
      <c r="K891" s="263" t="s">
        <v>1287</v>
      </c>
      <c r="L891" s="264">
        <v>43818</v>
      </c>
      <c r="M891" s="290">
        <v>43859</v>
      </c>
      <c r="N891" s="591" t="s">
        <v>174</v>
      </c>
      <c r="O891" s="261" t="s">
        <v>2846</v>
      </c>
      <c r="P891" s="266" t="s">
        <v>115</v>
      </c>
      <c r="Q891" s="267"/>
      <c r="R891" s="284" t="s">
        <v>157</v>
      </c>
      <c r="S891" s="265"/>
      <c r="T891" s="265">
        <v>0</v>
      </c>
      <c r="U891" s="269" t="s">
        <v>1256</v>
      </c>
      <c r="V891" s="270">
        <v>0</v>
      </c>
      <c r="W891" s="271" t="s">
        <v>1264</v>
      </c>
      <c r="X891" s="272"/>
      <c r="Y891" s="273"/>
      <c r="Z891" s="274" t="s">
        <v>1265</v>
      </c>
      <c r="AA891" s="258" t="b">
        <f t="shared" si="64"/>
        <v>0</v>
      </c>
      <c r="AB891" s="273" t="s">
        <v>2168</v>
      </c>
      <c r="AC891" s="273" t="s">
        <v>1290</v>
      </c>
      <c r="AD891" s="297"/>
      <c r="AE891" s="275"/>
      <c r="AF891" s="267" t="str">
        <f t="shared" ca="1" si="62"/>
        <v>63años7meses</v>
      </c>
      <c r="AG891" s="276"/>
      <c r="AH891" s="273"/>
      <c r="AJ891" s="258"/>
    </row>
    <row r="892" spans="2:36" ht="17.100000000000001" customHeight="1">
      <c r="B892" s="258" t="str">
        <f t="shared" si="63"/>
        <v>P03353589</v>
      </c>
      <c r="C892" s="282">
        <v>1</v>
      </c>
      <c r="D892" s="486" t="s">
        <v>2264</v>
      </c>
      <c r="E892" s="258" t="s">
        <v>2265</v>
      </c>
      <c r="F892" s="259">
        <v>22192</v>
      </c>
      <c r="G892" s="260" t="s">
        <v>1251</v>
      </c>
      <c r="H892" s="261" t="s">
        <v>137</v>
      </c>
      <c r="I892" s="262"/>
      <c r="J892" s="261"/>
      <c r="K892" s="263" t="s">
        <v>1287</v>
      </c>
      <c r="L892" s="264">
        <v>43755</v>
      </c>
      <c r="M892" s="264">
        <v>43866</v>
      </c>
      <c r="N892" s="263" t="s">
        <v>174</v>
      </c>
      <c r="O892" s="261" t="s">
        <v>2266</v>
      </c>
      <c r="P892" s="266" t="s">
        <v>115</v>
      </c>
      <c r="Q892" s="267"/>
      <c r="R892" s="284" t="s">
        <v>157</v>
      </c>
      <c r="S892" s="265"/>
      <c r="T892" s="265">
        <v>0</v>
      </c>
      <c r="U892" s="269" t="s">
        <v>1256</v>
      </c>
      <c r="V892" s="270">
        <v>0</v>
      </c>
      <c r="W892" s="271" t="s">
        <v>1264</v>
      </c>
      <c r="X892" s="272"/>
      <c r="Y892" s="273"/>
      <c r="Z892" s="274" t="s">
        <v>1265</v>
      </c>
      <c r="AA892" s="258" t="b">
        <f t="shared" si="64"/>
        <v>0</v>
      </c>
      <c r="AB892" s="273" t="s">
        <v>2164</v>
      </c>
      <c r="AC892" s="273" t="s">
        <v>1290</v>
      </c>
      <c r="AD892" s="273"/>
      <c r="AE892" s="275"/>
      <c r="AF892" s="267" t="str">
        <f t="shared" ca="1" si="62"/>
        <v>65años10meses</v>
      </c>
      <c r="AG892" s="276">
        <v>963621819</v>
      </c>
      <c r="AH892" s="273" t="s">
        <v>1412</v>
      </c>
      <c r="AJ892" s="258"/>
    </row>
    <row r="893" spans="2:36" ht="17.100000000000001" customHeight="1">
      <c r="B893" s="258" t="str">
        <f t="shared" si="63"/>
        <v>P03353831</v>
      </c>
      <c r="C893" s="282">
        <v>1</v>
      </c>
      <c r="D893" s="486" t="s">
        <v>9160</v>
      </c>
      <c r="E893" s="258" t="s">
        <v>9161</v>
      </c>
      <c r="F893" s="259">
        <v>20823</v>
      </c>
      <c r="G893" s="283" t="s">
        <v>1251</v>
      </c>
      <c r="H893" s="261" t="s">
        <v>137</v>
      </c>
      <c r="I893" s="261" t="s">
        <v>3227</v>
      </c>
      <c r="J893" s="261" t="s">
        <v>9000</v>
      </c>
      <c r="K893" s="282" t="s">
        <v>6840</v>
      </c>
      <c r="L893" s="264">
        <v>45282</v>
      </c>
      <c r="M893" s="290">
        <v>45313</v>
      </c>
      <c r="N893" s="261" t="s">
        <v>114</v>
      </c>
      <c r="O893" s="258" t="s">
        <v>9162</v>
      </c>
      <c r="P893" s="266" t="s">
        <v>138</v>
      </c>
      <c r="Q893" s="273"/>
      <c r="R893" s="284" t="s">
        <v>157</v>
      </c>
      <c r="S893" s="265"/>
      <c r="T893" s="265">
        <v>0</v>
      </c>
      <c r="U893" s="269" t="s">
        <v>1256</v>
      </c>
      <c r="V893" s="270">
        <v>1</v>
      </c>
      <c r="W893" s="271" t="s">
        <v>118</v>
      </c>
      <c r="X893" s="272"/>
      <c r="Y893" s="272"/>
      <c r="Z893" s="274" t="s">
        <v>1257</v>
      </c>
      <c r="AA893" s="258" t="b">
        <f t="shared" si="64"/>
        <v>0</v>
      </c>
      <c r="AB893" s="273" t="s">
        <v>9163</v>
      </c>
      <c r="AC893" s="273"/>
      <c r="AD893" s="400" t="s">
        <v>1259</v>
      </c>
      <c r="AE893" s="275" t="s">
        <v>9164</v>
      </c>
      <c r="AF893" s="267" t="str">
        <f t="shared" ca="1" si="62"/>
        <v>69años7meses</v>
      </c>
      <c r="AG893" s="294">
        <v>941053599</v>
      </c>
      <c r="AH893" s="258" t="s">
        <v>9165</v>
      </c>
      <c r="AJ893" s="267" t="str">
        <f ca="1">IF($D893&lt;&gt;"",DATEDIF(L893,TODAY(),"y")&amp;"años"&amp;DATEDIF(L893,TODAY(),"ym")&amp;"meses"&amp;DATEDIF(L893,TODAY(),"md")&amp;"dias","")</f>
        <v>2años7meses30dias</v>
      </c>
    </row>
    <row r="894" spans="2:36" ht="17.100000000000001" customHeight="1">
      <c r="B894" s="258" t="str">
        <f t="shared" si="63"/>
        <v>P03355336</v>
      </c>
      <c r="C894" s="263">
        <v>1</v>
      </c>
      <c r="D894" s="486" t="s">
        <v>8448</v>
      </c>
      <c r="E894" s="258" t="s">
        <v>8449</v>
      </c>
      <c r="F894" s="259">
        <v>24047</v>
      </c>
      <c r="G894" s="260" t="s">
        <v>1291</v>
      </c>
      <c r="H894" s="266" t="s">
        <v>137</v>
      </c>
      <c r="I894" s="261" t="s">
        <v>1252</v>
      </c>
      <c r="J894" s="261"/>
      <c r="K894" s="282" t="s">
        <v>6899</v>
      </c>
      <c r="L894" s="264">
        <v>45201</v>
      </c>
      <c r="M894" s="290">
        <v>45229</v>
      </c>
      <c r="N894" s="263" t="s">
        <v>114</v>
      </c>
      <c r="O894" s="261" t="s">
        <v>8450</v>
      </c>
      <c r="P894" s="266" t="s">
        <v>138</v>
      </c>
      <c r="Q894" s="273"/>
      <c r="R894" s="268" t="s">
        <v>157</v>
      </c>
      <c r="S894" s="265"/>
      <c r="T894" s="265">
        <v>0</v>
      </c>
      <c r="U894" s="269" t="s">
        <v>1256</v>
      </c>
      <c r="V894" s="270">
        <v>0</v>
      </c>
      <c r="W894" s="271" t="s">
        <v>118</v>
      </c>
      <c r="X894" s="273"/>
      <c r="Y894" s="273"/>
      <c r="Z894" s="274" t="s">
        <v>1257</v>
      </c>
      <c r="AA894" s="258" t="b">
        <f t="shared" si="64"/>
        <v>0</v>
      </c>
      <c r="AB894" s="273" t="s">
        <v>8451</v>
      </c>
      <c r="AC894" s="273"/>
      <c r="AD894" s="400" t="s">
        <v>1259</v>
      </c>
      <c r="AE894" s="275" t="s">
        <v>8452</v>
      </c>
      <c r="AF894" s="267" t="str">
        <f t="shared" ca="1" si="62"/>
        <v>60años9meses</v>
      </c>
      <c r="AG894" s="294">
        <v>968123755</v>
      </c>
      <c r="AH894" s="258" t="s">
        <v>8453</v>
      </c>
    </row>
    <row r="895" spans="2:36" ht="17.100000000000001" customHeight="1">
      <c r="B895" s="258" t="str">
        <f t="shared" si="63"/>
        <v>P03355432</v>
      </c>
      <c r="C895" s="257" t="s">
        <v>117</v>
      </c>
      <c r="D895" s="486" t="s">
        <v>2883</v>
      </c>
      <c r="E895" s="273" t="s">
        <v>2884</v>
      </c>
      <c r="F895" s="259">
        <v>24204</v>
      </c>
      <c r="G895" s="260" t="s">
        <v>1251</v>
      </c>
      <c r="H895" s="261" t="s">
        <v>137</v>
      </c>
      <c r="I895" s="262"/>
      <c r="J895" s="261"/>
      <c r="K895" s="263" t="s">
        <v>1287</v>
      </c>
      <c r="L895" s="264">
        <v>43825</v>
      </c>
      <c r="M895" s="264">
        <v>43859</v>
      </c>
      <c r="N895" s="591" t="s">
        <v>174</v>
      </c>
      <c r="O895" s="261" t="s">
        <v>2885</v>
      </c>
      <c r="P895" s="266" t="s">
        <v>115</v>
      </c>
      <c r="Q895" s="267"/>
      <c r="R895" s="268" t="s">
        <v>157</v>
      </c>
      <c r="S895" s="265"/>
      <c r="T895" s="265">
        <v>0</v>
      </c>
      <c r="U895" s="269" t="s">
        <v>1256</v>
      </c>
      <c r="V895" s="270">
        <v>0</v>
      </c>
      <c r="W895" s="271" t="s">
        <v>1264</v>
      </c>
      <c r="X895" s="272"/>
      <c r="Y895" s="273"/>
      <c r="Z895" s="274" t="s">
        <v>1265</v>
      </c>
      <c r="AA895" s="258" t="b">
        <f t="shared" si="64"/>
        <v>0</v>
      </c>
      <c r="AB895" s="273" t="s">
        <v>2164</v>
      </c>
      <c r="AC895" s="273" t="s">
        <v>1290</v>
      </c>
      <c r="AD895" s="273"/>
      <c r="AE895" s="275"/>
      <c r="AF895" s="267" t="str">
        <f t="shared" ca="1" si="62"/>
        <v>60años4meses</v>
      </c>
      <c r="AG895" s="276"/>
      <c r="AH895" s="273"/>
    </row>
    <row r="896" spans="2:36" ht="17.100000000000001" customHeight="1">
      <c r="B896" s="258" t="str">
        <f t="shared" si="63"/>
        <v>P03355737</v>
      </c>
      <c r="C896" s="282">
        <v>1</v>
      </c>
      <c r="D896" s="486" t="s">
        <v>2655</v>
      </c>
      <c r="E896" s="258" t="s">
        <v>2656</v>
      </c>
      <c r="F896" s="259">
        <v>24459</v>
      </c>
      <c r="G896" s="260" t="s">
        <v>1251</v>
      </c>
      <c r="H896" s="261" t="s">
        <v>137</v>
      </c>
      <c r="I896" s="262"/>
      <c r="J896" s="261"/>
      <c r="K896" s="263" t="s">
        <v>1287</v>
      </c>
      <c r="L896" s="264">
        <v>43797</v>
      </c>
      <c r="M896" s="290">
        <v>43830</v>
      </c>
      <c r="N896" s="263" t="s">
        <v>122</v>
      </c>
      <c r="O896" s="261"/>
      <c r="P896" s="266" t="s">
        <v>119</v>
      </c>
      <c r="Q896" s="267"/>
      <c r="R896" s="284" t="s">
        <v>157</v>
      </c>
      <c r="S896" s="265"/>
      <c r="T896" s="265">
        <v>0</v>
      </c>
      <c r="U896" s="269" t="s">
        <v>1256</v>
      </c>
      <c r="V896" s="270">
        <v>0</v>
      </c>
      <c r="W896" s="271" t="s">
        <v>1264</v>
      </c>
      <c r="X896" s="272"/>
      <c r="Y896" s="273"/>
      <c r="Z896" s="274" t="s">
        <v>1265</v>
      </c>
      <c r="AA896" s="258" t="b">
        <f t="shared" si="64"/>
        <v>0</v>
      </c>
      <c r="AB896" s="273" t="s">
        <v>2657</v>
      </c>
      <c r="AC896" s="273" t="s">
        <v>1290</v>
      </c>
      <c r="AD896" s="273"/>
      <c r="AE896" s="275"/>
      <c r="AF896" s="267" t="str">
        <f t="shared" ca="1" si="62"/>
        <v>59años8meses</v>
      </c>
      <c r="AG896" s="276"/>
      <c r="AH896" s="273"/>
    </row>
    <row r="897" spans="2:36" ht="17.100000000000001" customHeight="1">
      <c r="B897" s="258" t="str">
        <f t="shared" ref="B897:B943" si="65">MID(H897,1,1)&amp;D897</f>
        <v>P03355925</v>
      </c>
      <c r="C897" s="257" t="s">
        <v>117</v>
      </c>
      <c r="D897" s="486" t="s">
        <v>8168</v>
      </c>
      <c r="E897" s="258" t="s">
        <v>8169</v>
      </c>
      <c r="F897" s="259">
        <v>23990</v>
      </c>
      <c r="G897" s="260" t="s">
        <v>1996</v>
      </c>
      <c r="H897" s="261" t="s">
        <v>137</v>
      </c>
      <c r="I897" s="263" t="s">
        <v>1252</v>
      </c>
      <c r="J897" s="261"/>
      <c r="K897" s="263" t="s">
        <v>1287</v>
      </c>
      <c r="L897" s="264">
        <v>45131</v>
      </c>
      <c r="M897" s="264">
        <v>45143</v>
      </c>
      <c r="N897" s="591" t="s">
        <v>122</v>
      </c>
      <c r="O897" s="261"/>
      <c r="P897" s="266"/>
      <c r="Q897" s="267"/>
      <c r="R897" s="268" t="s">
        <v>157</v>
      </c>
      <c r="S897" s="265"/>
      <c r="T897" s="265">
        <v>0</v>
      </c>
      <c r="U897" s="269" t="s">
        <v>1256</v>
      </c>
      <c r="V897" s="270">
        <v>0</v>
      </c>
      <c r="W897" s="271" t="s">
        <v>118</v>
      </c>
      <c r="X897" s="272"/>
      <c r="Y897" s="273"/>
      <c r="Z897" s="274" t="s">
        <v>1257</v>
      </c>
      <c r="AA897" s="258" t="b">
        <f t="shared" si="64"/>
        <v>0</v>
      </c>
      <c r="AB897" s="273" t="s">
        <v>8170</v>
      </c>
      <c r="AC897" s="273"/>
      <c r="AD897" s="504" t="s">
        <v>1259</v>
      </c>
      <c r="AE897" s="275" t="s">
        <v>8171</v>
      </c>
      <c r="AF897" s="267" t="str">
        <f t="shared" ca="1" si="62"/>
        <v>60años11meses</v>
      </c>
      <c r="AG897" s="276">
        <v>990493879</v>
      </c>
      <c r="AH897" s="258" t="s">
        <v>8172</v>
      </c>
    </row>
    <row r="898" spans="2:36" ht="17.100000000000001" customHeight="1">
      <c r="B898" s="273" t="str">
        <f t="shared" si="65"/>
        <v>P03356818</v>
      </c>
      <c r="C898" s="257" t="s">
        <v>117</v>
      </c>
      <c r="D898" s="486" t="s">
        <v>2169</v>
      </c>
      <c r="E898" s="258" t="s">
        <v>2170</v>
      </c>
      <c r="F898" s="259">
        <v>24771</v>
      </c>
      <c r="G898" s="260" t="s">
        <v>1251</v>
      </c>
      <c r="H898" s="261" t="s">
        <v>137</v>
      </c>
      <c r="I898" s="262"/>
      <c r="J898" s="261"/>
      <c r="K898" s="263" t="s">
        <v>2021</v>
      </c>
      <c r="L898" s="264">
        <v>43747</v>
      </c>
      <c r="M898" s="290">
        <v>43782</v>
      </c>
      <c r="N898" s="591" t="s">
        <v>114</v>
      </c>
      <c r="O898" s="282" t="s">
        <v>2171</v>
      </c>
      <c r="P898" s="266" t="s">
        <v>115</v>
      </c>
      <c r="Q898" s="267"/>
      <c r="R898" s="268" t="s">
        <v>157</v>
      </c>
      <c r="S898" s="265"/>
      <c r="T898" s="265">
        <v>0</v>
      </c>
      <c r="U898" s="269" t="s">
        <v>1256</v>
      </c>
      <c r="V898" s="270">
        <v>0</v>
      </c>
      <c r="W898" s="271" t="s">
        <v>1264</v>
      </c>
      <c r="X898" s="272"/>
      <c r="Y898" s="258"/>
      <c r="Z898" s="274" t="s">
        <v>1265</v>
      </c>
      <c r="AA898" s="258" t="b">
        <f t="shared" si="64"/>
        <v>0</v>
      </c>
      <c r="AB898" s="258" t="s">
        <v>2172</v>
      </c>
      <c r="AC898" s="273" t="s">
        <v>1290</v>
      </c>
      <c r="AD898" s="504" t="s">
        <v>2101</v>
      </c>
      <c r="AE898" s="275" t="s">
        <v>2173</v>
      </c>
      <c r="AF898" s="267" t="str">
        <f t="shared" ca="1" si="62"/>
        <v>58años9meses</v>
      </c>
      <c r="AG898" s="276">
        <v>963621819</v>
      </c>
      <c r="AH898" s="273"/>
    </row>
    <row r="899" spans="2:36" ht="17.100000000000001" customHeight="1">
      <c r="B899" s="273" t="str">
        <f t="shared" si="65"/>
        <v>P03356954</v>
      </c>
      <c r="C899" s="282">
        <v>1</v>
      </c>
      <c r="D899" s="486" t="s">
        <v>2849</v>
      </c>
      <c r="E899" s="273" t="s">
        <v>2850</v>
      </c>
      <c r="F899" s="259">
        <v>23126</v>
      </c>
      <c r="G899" s="260" t="s">
        <v>1251</v>
      </c>
      <c r="H899" s="261" t="s">
        <v>137</v>
      </c>
      <c r="I899" s="262"/>
      <c r="J899" s="261"/>
      <c r="K899" s="263" t="s">
        <v>1287</v>
      </c>
      <c r="L899" s="264">
        <v>43818</v>
      </c>
      <c r="M899" s="290">
        <v>43830</v>
      </c>
      <c r="N899" s="263" t="s">
        <v>122</v>
      </c>
      <c r="O899" s="261"/>
      <c r="P899" s="266"/>
      <c r="Q899" s="267"/>
      <c r="R899" s="284" t="s">
        <v>157</v>
      </c>
      <c r="S899" s="265"/>
      <c r="T899" s="265">
        <v>0</v>
      </c>
      <c r="U899" s="269" t="s">
        <v>1256</v>
      </c>
      <c r="V899" s="270">
        <v>0</v>
      </c>
      <c r="W899" s="271" t="s">
        <v>1264</v>
      </c>
      <c r="X899" s="272"/>
      <c r="Y899" s="273"/>
      <c r="Z899" s="274" t="s">
        <v>1265</v>
      </c>
      <c r="AA899" s="258" t="b">
        <f t="shared" si="64"/>
        <v>0</v>
      </c>
      <c r="AB899" s="273" t="s">
        <v>2168</v>
      </c>
      <c r="AC899" s="273" t="s">
        <v>1290</v>
      </c>
      <c r="AD899" s="510"/>
      <c r="AE899" s="275"/>
      <c r="AF899" s="267" t="str">
        <f t="shared" ref="AF899:AF962" ca="1" si="66">IF($D899&lt;&gt;"",DATEDIF(F899,TODAY(),"y")&amp;"años"&amp;DATEDIF(F899,TODAY(),"ym")&amp;"meses","")</f>
        <v>63años3meses</v>
      </c>
      <c r="AG899" s="276"/>
      <c r="AH899" s="273"/>
      <c r="AJ899" s="258"/>
    </row>
    <row r="900" spans="2:36" ht="17.100000000000001" customHeight="1">
      <c r="B900" s="258" t="str">
        <f t="shared" si="65"/>
        <v>P03357016</v>
      </c>
      <c r="C900" s="257" t="s">
        <v>117</v>
      </c>
      <c r="D900" s="486" t="s">
        <v>5922</v>
      </c>
      <c r="E900" s="258" t="s">
        <v>5923</v>
      </c>
      <c r="F900" s="259">
        <v>23608</v>
      </c>
      <c r="G900" s="260" t="s">
        <v>1291</v>
      </c>
      <c r="H900" s="261" t="s">
        <v>137</v>
      </c>
      <c r="I900" s="263"/>
      <c r="J900" s="261"/>
      <c r="K900" s="282" t="s">
        <v>2021</v>
      </c>
      <c r="L900" s="264">
        <v>44593</v>
      </c>
      <c r="M900" s="290">
        <v>44769</v>
      </c>
      <c r="N900" s="263" t="s">
        <v>114</v>
      </c>
      <c r="O900" s="261" t="s">
        <v>5924</v>
      </c>
      <c r="P900" s="266" t="s">
        <v>115</v>
      </c>
      <c r="Q900" s="273"/>
      <c r="R900" s="284" t="s">
        <v>157</v>
      </c>
      <c r="S900" s="265"/>
      <c r="T900" s="265">
        <v>0</v>
      </c>
      <c r="U900" s="269" t="s">
        <v>1256</v>
      </c>
      <c r="V900" s="270">
        <v>1</v>
      </c>
      <c r="W900" s="271" t="s">
        <v>118</v>
      </c>
      <c r="X900" s="272"/>
      <c r="Y900" s="273"/>
      <c r="Z900" s="274" t="s">
        <v>1265</v>
      </c>
      <c r="AA900" s="258" t="b">
        <f t="shared" si="64"/>
        <v>0</v>
      </c>
      <c r="AB900" s="273" t="s">
        <v>4615</v>
      </c>
      <c r="AC900" s="273"/>
      <c r="AD900" s="400" t="s">
        <v>1259</v>
      </c>
      <c r="AE900" s="275" t="s">
        <v>5925</v>
      </c>
      <c r="AF900" s="267" t="str">
        <f t="shared" ca="1" si="66"/>
        <v>62años0meses</v>
      </c>
      <c r="AG900" s="276">
        <v>925623315</v>
      </c>
      <c r="AH900" s="273" t="s">
        <v>5926</v>
      </c>
    </row>
    <row r="901" spans="2:36" ht="17.100000000000001" customHeight="1">
      <c r="B901" s="258" t="str">
        <f t="shared" si="65"/>
        <v>P03357543</v>
      </c>
      <c r="C901" s="257" t="s">
        <v>117</v>
      </c>
      <c r="D901" s="486" t="s">
        <v>3496</v>
      </c>
      <c r="E901" s="258" t="s">
        <v>3497</v>
      </c>
      <c r="F901" s="259">
        <v>24593</v>
      </c>
      <c r="G901" s="260" t="s">
        <v>1251</v>
      </c>
      <c r="H901" s="261" t="s">
        <v>137</v>
      </c>
      <c r="I901" s="263" t="s">
        <v>3227</v>
      </c>
      <c r="J901" s="261"/>
      <c r="K901" s="263" t="s">
        <v>1287</v>
      </c>
      <c r="L901" s="264">
        <v>44104</v>
      </c>
      <c r="M901" s="290">
        <v>45189</v>
      </c>
      <c r="N901" s="591" t="s">
        <v>122</v>
      </c>
      <c r="O901" s="282"/>
      <c r="P901" s="266"/>
      <c r="Q901" s="267"/>
      <c r="R901" s="268" t="s">
        <v>157</v>
      </c>
      <c r="S901" s="265"/>
      <c r="T901" s="265">
        <v>0</v>
      </c>
      <c r="U901" s="269" t="s">
        <v>1256</v>
      </c>
      <c r="V901" s="270">
        <v>0</v>
      </c>
      <c r="W901" s="271" t="s">
        <v>118</v>
      </c>
      <c r="X901" s="272"/>
      <c r="Y901" s="258"/>
      <c r="Z901" s="274" t="s">
        <v>1257</v>
      </c>
      <c r="AA901" s="258" t="b">
        <f t="shared" si="64"/>
        <v>0</v>
      </c>
      <c r="AB901" s="258" t="s">
        <v>2168</v>
      </c>
      <c r="AC901" s="273"/>
      <c r="AD901" s="504" t="s">
        <v>2101</v>
      </c>
      <c r="AE901" s="275" t="s">
        <v>3498</v>
      </c>
      <c r="AF901" s="267" t="str">
        <f t="shared" ca="1" si="66"/>
        <v>59años3meses</v>
      </c>
      <c r="AG901" s="276"/>
      <c r="AH901" s="273"/>
    </row>
    <row r="902" spans="2:36" ht="17.100000000000001" customHeight="1">
      <c r="B902" s="258" t="str">
        <f t="shared" si="65"/>
        <v>P03357804</v>
      </c>
      <c r="C902" s="257" t="s">
        <v>117</v>
      </c>
      <c r="D902" s="486" t="s">
        <v>2811</v>
      </c>
      <c r="E902" s="273" t="s">
        <v>2812</v>
      </c>
      <c r="F902" s="259">
        <v>24400</v>
      </c>
      <c r="G902" s="260" t="s">
        <v>1251</v>
      </c>
      <c r="H902" s="261" t="s">
        <v>137</v>
      </c>
      <c r="I902" s="262"/>
      <c r="J902" s="261"/>
      <c r="K902" s="263" t="s">
        <v>1287</v>
      </c>
      <c r="L902" s="264">
        <v>43818</v>
      </c>
      <c r="M902" s="326">
        <v>43830</v>
      </c>
      <c r="N902" s="591" t="s">
        <v>114</v>
      </c>
      <c r="O902" s="261" t="s">
        <v>2813</v>
      </c>
      <c r="P902" s="266" t="s">
        <v>115</v>
      </c>
      <c r="Q902" s="267"/>
      <c r="R902" s="268" t="s">
        <v>157</v>
      </c>
      <c r="S902" s="265"/>
      <c r="T902" s="265">
        <v>0</v>
      </c>
      <c r="U902" s="269" t="s">
        <v>1256</v>
      </c>
      <c r="V902" s="270">
        <v>0</v>
      </c>
      <c r="W902" s="271" t="s">
        <v>1264</v>
      </c>
      <c r="X902" s="272"/>
      <c r="Y902" s="273"/>
      <c r="Z902" s="274" t="s">
        <v>1265</v>
      </c>
      <c r="AA902" s="258" t="b">
        <f t="shared" si="64"/>
        <v>0</v>
      </c>
      <c r="AB902" s="273" t="s">
        <v>2168</v>
      </c>
      <c r="AC902" s="273" t="s">
        <v>1290</v>
      </c>
      <c r="AD902" s="297"/>
      <c r="AE902" s="275"/>
      <c r="AF902" s="267" t="str">
        <f t="shared" ca="1" si="66"/>
        <v>59años10meses</v>
      </c>
      <c r="AG902" s="276"/>
      <c r="AH902" s="273"/>
    </row>
    <row r="903" spans="2:36" ht="17.100000000000001" customHeight="1">
      <c r="B903" s="258" t="str">
        <f t="shared" si="65"/>
        <v>P03357809</v>
      </c>
      <c r="C903" s="257" t="s">
        <v>117</v>
      </c>
      <c r="D903" s="486" t="s">
        <v>12352</v>
      </c>
      <c r="E903" s="258" t="s">
        <v>12353</v>
      </c>
      <c r="F903" s="259">
        <v>24761</v>
      </c>
      <c r="G903" s="283" t="s">
        <v>1251</v>
      </c>
      <c r="H903" s="261" t="s">
        <v>137</v>
      </c>
      <c r="I903" s="261" t="s">
        <v>3227</v>
      </c>
      <c r="J903" s="261" t="s">
        <v>9469</v>
      </c>
      <c r="K903" s="282" t="s">
        <v>6840</v>
      </c>
      <c r="L903" s="264">
        <v>45539</v>
      </c>
      <c r="M903" s="264">
        <v>45568</v>
      </c>
      <c r="N903" s="261" t="s">
        <v>114</v>
      </c>
      <c r="O903" s="282" t="s">
        <v>12354</v>
      </c>
      <c r="P903" s="266" t="s">
        <v>138</v>
      </c>
      <c r="Q903" s="273"/>
      <c r="R903" s="268" t="s">
        <v>157</v>
      </c>
      <c r="S903" s="265"/>
      <c r="T903" s="265">
        <v>0</v>
      </c>
      <c r="U903" s="269" t="s">
        <v>1256</v>
      </c>
      <c r="V903" s="270">
        <v>1</v>
      </c>
      <c r="W903" s="271" t="s">
        <v>118</v>
      </c>
      <c r="X903" s="272"/>
      <c r="Y903" s="272"/>
      <c r="Z903" s="274" t="s">
        <v>1257</v>
      </c>
      <c r="AA903" s="258" t="b">
        <f t="shared" si="64"/>
        <v>0</v>
      </c>
      <c r="AB903" s="273" t="s">
        <v>12355</v>
      </c>
      <c r="AC903" s="273"/>
      <c r="AD903" s="504" t="s">
        <v>1259</v>
      </c>
      <c r="AE903" s="275" t="s">
        <v>12356</v>
      </c>
      <c r="AF903" s="267" t="str">
        <f t="shared" ca="1" si="66"/>
        <v>58años10meses</v>
      </c>
      <c r="AG903" s="294">
        <v>999380825</v>
      </c>
      <c r="AH903" s="402" t="s">
        <v>12357</v>
      </c>
    </row>
    <row r="904" spans="2:36" ht="17.100000000000001" customHeight="1">
      <c r="B904" s="258" t="str">
        <f t="shared" si="65"/>
        <v>P03358185</v>
      </c>
      <c r="C904" s="257" t="s">
        <v>117</v>
      </c>
      <c r="D904" s="486" t="s">
        <v>3276</v>
      </c>
      <c r="E904" s="258" t="s">
        <v>3277</v>
      </c>
      <c r="F904" s="259">
        <v>24249</v>
      </c>
      <c r="G904" s="260" t="s">
        <v>1251</v>
      </c>
      <c r="H904" s="261" t="s">
        <v>137</v>
      </c>
      <c r="I904" s="262"/>
      <c r="J904" s="261"/>
      <c r="K904" s="263" t="s">
        <v>1287</v>
      </c>
      <c r="L904" s="264">
        <v>43909</v>
      </c>
      <c r="M904" s="264">
        <v>44038</v>
      </c>
      <c r="N904" s="263" t="s">
        <v>114</v>
      </c>
      <c r="O904" s="261" t="s">
        <v>3278</v>
      </c>
      <c r="P904" s="266" t="s">
        <v>115</v>
      </c>
      <c r="Q904" s="267"/>
      <c r="R904" s="268" t="s">
        <v>157</v>
      </c>
      <c r="S904" s="265"/>
      <c r="T904" s="265">
        <v>0</v>
      </c>
      <c r="U904" s="269" t="s">
        <v>1256</v>
      </c>
      <c r="V904" s="270">
        <v>0</v>
      </c>
      <c r="W904" s="271" t="s">
        <v>1264</v>
      </c>
      <c r="X904" s="272"/>
      <c r="Y904" s="273"/>
      <c r="Z904" s="274" t="s">
        <v>1265</v>
      </c>
      <c r="AA904" s="258" t="b">
        <f t="shared" si="64"/>
        <v>0</v>
      </c>
      <c r="AB904" s="273" t="s">
        <v>3036</v>
      </c>
      <c r="AC904" s="273" t="s">
        <v>1290</v>
      </c>
      <c r="AD904" s="273"/>
      <c r="AE904" s="275"/>
      <c r="AF904" s="267" t="str">
        <f t="shared" ca="1" si="66"/>
        <v>60años2meses</v>
      </c>
      <c r="AG904" s="276">
        <v>963621819</v>
      </c>
      <c r="AH904" s="273"/>
    </row>
    <row r="905" spans="2:36" ht="17.100000000000001" customHeight="1">
      <c r="B905" s="258" t="str">
        <f t="shared" si="65"/>
        <v>P03358207</v>
      </c>
      <c r="C905" s="257" t="s">
        <v>117</v>
      </c>
      <c r="D905" s="486" t="s">
        <v>3091</v>
      </c>
      <c r="E905" s="258" t="s">
        <v>3092</v>
      </c>
      <c r="F905" s="259">
        <v>24748</v>
      </c>
      <c r="G905" s="260" t="s">
        <v>1251</v>
      </c>
      <c r="H905" s="261" t="s">
        <v>137</v>
      </c>
      <c r="I905" s="262"/>
      <c r="J905" s="261"/>
      <c r="K905" s="263" t="s">
        <v>1287</v>
      </c>
      <c r="L905" s="264">
        <v>43853</v>
      </c>
      <c r="M905" s="264">
        <v>43873</v>
      </c>
      <c r="N905" s="263" t="s">
        <v>174</v>
      </c>
      <c r="O905" s="261" t="s">
        <v>3093</v>
      </c>
      <c r="P905" s="266" t="s">
        <v>115</v>
      </c>
      <c r="Q905" s="267"/>
      <c r="R905" s="268" t="s">
        <v>157</v>
      </c>
      <c r="S905" s="265"/>
      <c r="T905" s="265">
        <v>0</v>
      </c>
      <c r="U905" s="269" t="s">
        <v>1256</v>
      </c>
      <c r="V905" s="270">
        <v>0</v>
      </c>
      <c r="W905" s="271" t="s">
        <v>1264</v>
      </c>
      <c r="X905" s="272"/>
      <c r="Y905" s="273"/>
      <c r="Z905" s="274" t="s">
        <v>1265</v>
      </c>
      <c r="AA905" s="258" t="b">
        <f t="shared" si="64"/>
        <v>0</v>
      </c>
      <c r="AB905" s="273" t="s">
        <v>2243</v>
      </c>
      <c r="AC905" s="273" t="s">
        <v>1290</v>
      </c>
      <c r="AD905" s="510"/>
      <c r="AE905" s="275"/>
      <c r="AF905" s="267" t="str">
        <f t="shared" ca="1" si="66"/>
        <v>58años10meses</v>
      </c>
      <c r="AG905" s="276"/>
      <c r="AH905" s="273"/>
    </row>
    <row r="906" spans="2:36" ht="17.100000000000001" customHeight="1">
      <c r="B906" s="258" t="str">
        <f t="shared" si="65"/>
        <v>P03358288</v>
      </c>
      <c r="C906" s="257" t="s">
        <v>117</v>
      </c>
      <c r="D906" s="486" t="s">
        <v>3374</v>
      </c>
      <c r="E906" s="258" t="s">
        <v>3375</v>
      </c>
      <c r="F906" s="259">
        <v>24432</v>
      </c>
      <c r="G906" s="260" t="s">
        <v>1251</v>
      </c>
      <c r="H906" s="261" t="s">
        <v>137</v>
      </c>
      <c r="I906" s="261" t="s">
        <v>1252</v>
      </c>
      <c r="J906" s="261"/>
      <c r="K906" s="263" t="s">
        <v>1287</v>
      </c>
      <c r="L906" s="264">
        <v>44039</v>
      </c>
      <c r="M906" s="290">
        <v>44065</v>
      </c>
      <c r="N906" s="263" t="s">
        <v>128</v>
      </c>
      <c r="O906" s="263" t="s">
        <v>3376</v>
      </c>
      <c r="P906" s="266" t="s">
        <v>138</v>
      </c>
      <c r="Q906" s="267"/>
      <c r="R906" s="284" t="s">
        <v>157</v>
      </c>
      <c r="S906" s="265"/>
      <c r="T906" s="265">
        <v>0</v>
      </c>
      <c r="U906" s="269" t="s">
        <v>1256</v>
      </c>
      <c r="V906" s="270">
        <v>0</v>
      </c>
      <c r="W906" s="271" t="s">
        <v>118</v>
      </c>
      <c r="X906" s="272"/>
      <c r="Y906" s="273"/>
      <c r="Z906" s="274" t="s">
        <v>1257</v>
      </c>
      <c r="AA906" s="258" t="b">
        <f t="shared" si="64"/>
        <v>0</v>
      </c>
      <c r="AB906" s="258" t="s">
        <v>3274</v>
      </c>
      <c r="AC906" s="273"/>
      <c r="AD906" s="400" t="s">
        <v>2101</v>
      </c>
      <c r="AE906" s="275" t="s">
        <v>3377</v>
      </c>
      <c r="AF906" s="267" t="str">
        <f t="shared" ca="1" si="66"/>
        <v>59años9meses</v>
      </c>
      <c r="AG906" s="276"/>
      <c r="AH906" s="258"/>
    </row>
    <row r="907" spans="2:36" ht="17.100000000000001" customHeight="1">
      <c r="B907" s="258" t="str">
        <f t="shared" si="65"/>
        <v>P03358346</v>
      </c>
      <c r="C907" s="257" t="s">
        <v>117</v>
      </c>
      <c r="D907" s="486" t="s">
        <v>4836</v>
      </c>
      <c r="E907" s="258" t="s">
        <v>4837</v>
      </c>
      <c r="F907" s="259">
        <v>24696</v>
      </c>
      <c r="G907" s="260" t="s">
        <v>1251</v>
      </c>
      <c r="H907" s="261" t="s">
        <v>137</v>
      </c>
      <c r="I907" s="262"/>
      <c r="J907" s="261"/>
      <c r="K907" s="282" t="s">
        <v>1287</v>
      </c>
      <c r="L907" s="264">
        <v>44452</v>
      </c>
      <c r="M907" s="290">
        <v>44453</v>
      </c>
      <c r="N907" s="591" t="s">
        <v>114</v>
      </c>
      <c r="O907" s="261" t="s">
        <v>4838</v>
      </c>
      <c r="P907" s="266" t="s">
        <v>115</v>
      </c>
      <c r="Q907" s="267"/>
      <c r="R907" s="284" t="s">
        <v>157</v>
      </c>
      <c r="S907" s="265"/>
      <c r="T907" s="265">
        <v>0</v>
      </c>
      <c r="U907" s="269" t="s">
        <v>1256</v>
      </c>
      <c r="V907" s="270">
        <v>0</v>
      </c>
      <c r="W907" s="271" t="s">
        <v>1264</v>
      </c>
      <c r="X907" s="272"/>
      <c r="Y907" s="273"/>
      <c r="Z907" s="274" t="s">
        <v>1265</v>
      </c>
      <c r="AA907" s="258" t="b">
        <f t="shared" si="64"/>
        <v>0</v>
      </c>
      <c r="AB907" s="273" t="s">
        <v>4839</v>
      </c>
      <c r="AC907" s="273"/>
      <c r="AD907" s="510"/>
      <c r="AE907" s="275"/>
      <c r="AF907" s="267" t="str">
        <f t="shared" ca="1" si="66"/>
        <v>59años0meses</v>
      </c>
      <c r="AG907" s="276">
        <v>969555172</v>
      </c>
      <c r="AH907" s="399" t="s">
        <v>4840</v>
      </c>
      <c r="AI907" s="292">
        <v>130</v>
      </c>
      <c r="AJ907" s="258"/>
    </row>
    <row r="908" spans="2:36" ht="17.100000000000001" customHeight="1">
      <c r="B908" s="258" t="str">
        <f t="shared" si="65"/>
        <v>P03358407</v>
      </c>
      <c r="C908" s="282">
        <v>1</v>
      </c>
      <c r="D908" s="486" t="s">
        <v>10107</v>
      </c>
      <c r="E908" s="258" t="s">
        <v>10108</v>
      </c>
      <c r="F908" s="259">
        <v>24561</v>
      </c>
      <c r="G908" s="283" t="s">
        <v>1296</v>
      </c>
      <c r="H908" s="261" t="s">
        <v>137</v>
      </c>
      <c r="I908" s="261" t="s">
        <v>8999</v>
      </c>
      <c r="J908" s="261" t="s">
        <v>9000</v>
      </c>
      <c r="K908" s="282" t="s">
        <v>6899</v>
      </c>
      <c r="L908" s="264">
        <v>45344</v>
      </c>
      <c r="M908" s="290">
        <v>45371</v>
      </c>
      <c r="N908" s="261" t="s">
        <v>114</v>
      </c>
      <c r="O908" s="261" t="s">
        <v>10109</v>
      </c>
      <c r="P908" s="266" t="s">
        <v>138</v>
      </c>
      <c r="Q908" s="273"/>
      <c r="R908" s="284" t="s">
        <v>157</v>
      </c>
      <c r="S908" s="265"/>
      <c r="T908" s="265">
        <v>0</v>
      </c>
      <c r="U908" s="269" t="s">
        <v>1256</v>
      </c>
      <c r="V908" s="270">
        <v>1</v>
      </c>
      <c r="W908" s="271" t="s">
        <v>118</v>
      </c>
      <c r="X908" s="272"/>
      <c r="Y908" s="272"/>
      <c r="Z908" s="274" t="s">
        <v>1257</v>
      </c>
      <c r="AA908" s="258" t="b">
        <f t="shared" si="64"/>
        <v>0</v>
      </c>
      <c r="AB908" s="273" t="s">
        <v>10110</v>
      </c>
      <c r="AC908" s="273"/>
      <c r="AD908" s="400" t="s">
        <v>1259</v>
      </c>
      <c r="AE908" s="275" t="s">
        <v>10111</v>
      </c>
      <c r="AF908" s="267" t="str">
        <f t="shared" ca="1" si="66"/>
        <v>59años4meses</v>
      </c>
      <c r="AG908" s="276">
        <v>975456287</v>
      </c>
      <c r="AH908" s="273" t="s">
        <v>10112</v>
      </c>
    </row>
    <row r="909" spans="2:36" ht="17.100000000000001" customHeight="1">
      <c r="B909" s="258" t="str">
        <f t="shared" si="65"/>
        <v>P03358433</v>
      </c>
      <c r="C909" s="257" t="s">
        <v>117</v>
      </c>
      <c r="D909" s="486" t="s">
        <v>2480</v>
      </c>
      <c r="E909" s="258" t="s">
        <v>2481</v>
      </c>
      <c r="F909" s="259">
        <v>24749</v>
      </c>
      <c r="G909" s="260" t="s">
        <v>1251</v>
      </c>
      <c r="H909" s="261" t="s">
        <v>137</v>
      </c>
      <c r="I909" s="262"/>
      <c r="J909" s="261"/>
      <c r="K909" s="263" t="s">
        <v>1287</v>
      </c>
      <c r="L909" s="287">
        <v>43783</v>
      </c>
      <c r="M909" s="287">
        <v>43796</v>
      </c>
      <c r="N909" s="591" t="s">
        <v>122</v>
      </c>
      <c r="O909" s="261"/>
      <c r="P909" s="266" t="s">
        <v>119</v>
      </c>
      <c r="Q909" s="267"/>
      <c r="R909" s="268" t="s">
        <v>157</v>
      </c>
      <c r="S909" s="265"/>
      <c r="T909" s="265">
        <v>0</v>
      </c>
      <c r="U909" s="269" t="s">
        <v>1256</v>
      </c>
      <c r="V909" s="270">
        <v>0</v>
      </c>
      <c r="W909" s="271" t="s">
        <v>1264</v>
      </c>
      <c r="X909" s="272"/>
      <c r="Y909" s="273"/>
      <c r="Z909" s="274" t="s">
        <v>1265</v>
      </c>
      <c r="AA909" s="258" t="b">
        <f t="shared" si="64"/>
        <v>0</v>
      </c>
      <c r="AB909" s="273" t="s">
        <v>2447</v>
      </c>
      <c r="AC909" s="273" t="s">
        <v>1290</v>
      </c>
      <c r="AD909" s="510"/>
      <c r="AE909" s="275"/>
      <c r="AF909" s="267" t="str">
        <f t="shared" ca="1" si="66"/>
        <v>58años10meses</v>
      </c>
      <c r="AG909" s="276"/>
      <c r="AH909" s="273"/>
    </row>
    <row r="910" spans="2:36" ht="17.100000000000001" customHeight="1">
      <c r="B910" s="258" t="str">
        <f t="shared" si="65"/>
        <v>P03358640</v>
      </c>
      <c r="C910" s="285">
        <v>1</v>
      </c>
      <c r="D910" s="486" t="s">
        <v>3283</v>
      </c>
      <c r="E910" s="258" t="s">
        <v>3284</v>
      </c>
      <c r="F910" s="259">
        <v>25245</v>
      </c>
      <c r="G910" s="260" t="s">
        <v>1251</v>
      </c>
      <c r="H910" s="261" t="s">
        <v>137</v>
      </c>
      <c r="I910" s="263" t="s">
        <v>3227</v>
      </c>
      <c r="J910" s="261"/>
      <c r="K910" s="263" t="s">
        <v>1287</v>
      </c>
      <c r="L910" s="264">
        <v>43965</v>
      </c>
      <c r="M910" s="264">
        <v>45154</v>
      </c>
      <c r="N910" s="263" t="s">
        <v>122</v>
      </c>
      <c r="O910" s="282"/>
      <c r="P910" s="266"/>
      <c r="Q910" s="267"/>
      <c r="R910" s="268" t="s">
        <v>157</v>
      </c>
      <c r="S910" s="265"/>
      <c r="T910" s="265">
        <v>0</v>
      </c>
      <c r="U910" s="269" t="s">
        <v>1256</v>
      </c>
      <c r="V910" s="270">
        <v>0</v>
      </c>
      <c r="W910" s="271" t="s">
        <v>118</v>
      </c>
      <c r="X910" s="272"/>
      <c r="Y910" s="258"/>
      <c r="Z910" s="274" t="s">
        <v>1257</v>
      </c>
      <c r="AA910" s="258" t="b">
        <f t="shared" si="64"/>
        <v>0</v>
      </c>
      <c r="AB910" s="273" t="s">
        <v>3274</v>
      </c>
      <c r="AC910" s="273"/>
      <c r="AD910" s="504" t="s">
        <v>2101</v>
      </c>
      <c r="AE910" s="317" t="s">
        <v>3285</v>
      </c>
      <c r="AF910" s="267" t="str">
        <f t="shared" ca="1" si="66"/>
        <v>57años6meses</v>
      </c>
      <c r="AG910" s="276">
        <v>963621819</v>
      </c>
      <c r="AH910" s="258" t="s">
        <v>3286</v>
      </c>
    </row>
    <row r="911" spans="2:36" ht="17.100000000000001" customHeight="1">
      <c r="B911" s="258" t="str">
        <f t="shared" si="65"/>
        <v>P03359025</v>
      </c>
      <c r="C911" s="257" t="s">
        <v>117</v>
      </c>
      <c r="D911" s="486" t="s">
        <v>4323</v>
      </c>
      <c r="E911" s="258" t="s">
        <v>4324</v>
      </c>
      <c r="F911" s="259">
        <v>24597</v>
      </c>
      <c r="G911" s="260" t="s">
        <v>1291</v>
      </c>
      <c r="H911" s="261" t="s">
        <v>137</v>
      </c>
      <c r="I911" s="262"/>
      <c r="J911" s="261"/>
      <c r="K911" s="282" t="s">
        <v>1968</v>
      </c>
      <c r="L911" s="264">
        <v>44371</v>
      </c>
      <c r="M911" s="264">
        <v>44384</v>
      </c>
      <c r="N911" s="263" t="s">
        <v>174</v>
      </c>
      <c r="O911" s="261" t="s">
        <v>4325</v>
      </c>
      <c r="P911" s="266" t="s">
        <v>115</v>
      </c>
      <c r="Q911" s="273"/>
      <c r="R911" s="268" t="s">
        <v>157</v>
      </c>
      <c r="S911" s="265"/>
      <c r="T911" s="265">
        <v>0</v>
      </c>
      <c r="U911" s="269" t="s">
        <v>1256</v>
      </c>
      <c r="V911" s="270">
        <v>1</v>
      </c>
      <c r="W911" s="271" t="s">
        <v>1264</v>
      </c>
      <c r="X911" s="272"/>
      <c r="Y911" s="273"/>
      <c r="Z911" s="274" t="s">
        <v>1265</v>
      </c>
      <c r="AA911" s="258" t="b">
        <f t="shared" si="64"/>
        <v>0</v>
      </c>
      <c r="AB911" s="273" t="s">
        <v>4326</v>
      </c>
      <c r="AC911" s="273"/>
      <c r="AD911" s="400" t="s">
        <v>1259</v>
      </c>
      <c r="AE911" s="275" t="s">
        <v>4327</v>
      </c>
      <c r="AF911" s="267" t="str">
        <f t="shared" ca="1" si="66"/>
        <v>59años3meses</v>
      </c>
      <c r="AG911" s="276">
        <v>927007795</v>
      </c>
      <c r="AH911" s="273" t="s">
        <v>4328</v>
      </c>
      <c r="AJ911" s="258"/>
    </row>
    <row r="912" spans="2:36" ht="17.100000000000001" customHeight="1">
      <c r="B912" s="258" t="str">
        <f t="shared" si="65"/>
        <v>P03359439</v>
      </c>
      <c r="C912" s="257" t="s">
        <v>117</v>
      </c>
      <c r="D912" s="486" t="s">
        <v>3312</v>
      </c>
      <c r="E912" s="258" t="s">
        <v>3313</v>
      </c>
      <c r="F912" s="259">
        <v>25341</v>
      </c>
      <c r="G912" s="260" t="s">
        <v>1251</v>
      </c>
      <c r="H912" s="261" t="s">
        <v>137</v>
      </c>
      <c r="I912" s="262"/>
      <c r="J912" s="261"/>
      <c r="K912" s="282" t="s">
        <v>1301</v>
      </c>
      <c r="L912" s="264">
        <v>44033</v>
      </c>
      <c r="M912" s="290">
        <v>44225</v>
      </c>
      <c r="N912" s="263" t="s">
        <v>174</v>
      </c>
      <c r="O912" s="261" t="s">
        <v>3314</v>
      </c>
      <c r="P912" s="266" t="s">
        <v>115</v>
      </c>
      <c r="Q912" s="267"/>
      <c r="R912" s="284" t="s">
        <v>157</v>
      </c>
      <c r="S912" s="265"/>
      <c r="T912" s="265">
        <v>0</v>
      </c>
      <c r="U912" s="269" t="s">
        <v>1256</v>
      </c>
      <c r="V912" s="270">
        <v>0</v>
      </c>
      <c r="W912" s="271" t="s">
        <v>1264</v>
      </c>
      <c r="X912" s="272"/>
      <c r="Y912" s="258"/>
      <c r="Z912" s="274" t="s">
        <v>1265</v>
      </c>
      <c r="AA912" s="258" t="b">
        <f t="shared" si="64"/>
        <v>0</v>
      </c>
      <c r="AB912" s="273" t="s">
        <v>3315</v>
      </c>
      <c r="AC912" s="273" t="s">
        <v>2018</v>
      </c>
      <c r="AD912" s="297"/>
      <c r="AE912" s="275"/>
      <c r="AF912" s="267" t="str">
        <f t="shared" ca="1" si="66"/>
        <v>57años3meses</v>
      </c>
      <c r="AG912" s="276"/>
      <c r="AH912" s="273"/>
      <c r="AJ912" s="554" t="str">
        <f ca="1">IF($D912&lt;&gt;"",DATEDIF(L912,TODAY(),"y")&amp;"años"&amp;DATEDIF(L912,TODAY(),"ym")&amp;"meses"&amp;DATEDIF(L912,TODAY(),"md")&amp;"dias","")</f>
        <v>6años1meses0dias</v>
      </c>
    </row>
    <row r="913" spans="2:36" ht="17.100000000000001" customHeight="1">
      <c r="B913" s="258" t="str">
        <f t="shared" si="65"/>
        <v>P03359780</v>
      </c>
      <c r="C913" s="282">
        <v>1</v>
      </c>
      <c r="D913" s="486" t="s">
        <v>3307</v>
      </c>
      <c r="E913" s="258" t="s">
        <v>3308</v>
      </c>
      <c r="F913" s="259">
        <v>27117</v>
      </c>
      <c r="G913" s="260" t="s">
        <v>1251</v>
      </c>
      <c r="H913" s="261" t="s">
        <v>137</v>
      </c>
      <c r="I913" s="262"/>
      <c r="J913" s="261"/>
      <c r="K913" s="282" t="s">
        <v>2021</v>
      </c>
      <c r="L913" s="264">
        <v>44033</v>
      </c>
      <c r="M913" s="264">
        <v>44225</v>
      </c>
      <c r="N913" s="263" t="s">
        <v>122</v>
      </c>
      <c r="O913" s="282"/>
      <c r="P913" s="266"/>
      <c r="Q913" s="267"/>
      <c r="R913" s="268" t="s">
        <v>157</v>
      </c>
      <c r="S913" s="265"/>
      <c r="T913" s="265">
        <v>0</v>
      </c>
      <c r="U913" s="269" t="s">
        <v>1256</v>
      </c>
      <c r="V913" s="270">
        <v>0</v>
      </c>
      <c r="W913" s="271" t="s">
        <v>1264</v>
      </c>
      <c r="X913" s="272"/>
      <c r="Y913" s="273"/>
      <c r="Z913" s="274" t="s">
        <v>1265</v>
      </c>
      <c r="AA913" s="258" t="b">
        <f t="shared" si="64"/>
        <v>0</v>
      </c>
      <c r="AB913" s="258" t="s">
        <v>3309</v>
      </c>
      <c r="AC913" s="258" t="s">
        <v>2018</v>
      </c>
      <c r="AD913" s="258"/>
      <c r="AE913" s="281" t="s">
        <v>3310</v>
      </c>
      <c r="AF913" s="267" t="str">
        <f t="shared" ca="1" si="66"/>
        <v>52años4meses</v>
      </c>
      <c r="AG913" s="294">
        <v>960395935</v>
      </c>
      <c r="AH913" s="258" t="s">
        <v>3311</v>
      </c>
    </row>
    <row r="914" spans="2:36" ht="17.100000000000001" customHeight="1">
      <c r="B914" s="258" t="str">
        <f t="shared" si="65"/>
        <v>P03359836</v>
      </c>
      <c r="C914" s="282">
        <v>1</v>
      </c>
      <c r="D914" s="486" t="s">
        <v>2276</v>
      </c>
      <c r="E914" s="258" t="s">
        <v>2277</v>
      </c>
      <c r="F914" s="259">
        <v>26562</v>
      </c>
      <c r="G914" s="260" t="s">
        <v>1296</v>
      </c>
      <c r="H914" s="261" t="s">
        <v>137</v>
      </c>
      <c r="I914" s="263"/>
      <c r="J914" s="261"/>
      <c r="K914" s="282" t="s">
        <v>2021</v>
      </c>
      <c r="L914" s="264">
        <v>43759</v>
      </c>
      <c r="M914" s="264">
        <v>43875</v>
      </c>
      <c r="N914" s="591" t="s">
        <v>122</v>
      </c>
      <c r="O914" s="282"/>
      <c r="P914" s="266"/>
      <c r="Q914" s="267"/>
      <c r="R914" s="268" t="s">
        <v>157</v>
      </c>
      <c r="S914" s="265"/>
      <c r="T914" s="265">
        <v>0</v>
      </c>
      <c r="U914" s="269" t="s">
        <v>1256</v>
      </c>
      <c r="V914" s="270">
        <v>0</v>
      </c>
      <c r="W914" s="271" t="s">
        <v>1264</v>
      </c>
      <c r="X914" s="272"/>
      <c r="Y914" s="273"/>
      <c r="Z914" s="274" t="s">
        <v>1265</v>
      </c>
      <c r="AA914" s="258" t="b">
        <f t="shared" si="64"/>
        <v>0</v>
      </c>
      <c r="AB914" s="258" t="s">
        <v>2278</v>
      </c>
      <c r="AC914" s="273" t="s">
        <v>2018</v>
      </c>
      <c r="AD914" s="273"/>
      <c r="AE914" s="275" t="s">
        <v>2279</v>
      </c>
      <c r="AF914" s="267" t="str">
        <f t="shared" ca="1" si="66"/>
        <v>53años11meses</v>
      </c>
      <c r="AG914" s="276"/>
      <c r="AH914" s="273" t="s">
        <v>2280</v>
      </c>
    </row>
    <row r="915" spans="2:36" ht="17.100000000000001" customHeight="1">
      <c r="B915" s="258" t="str">
        <f t="shared" si="65"/>
        <v>P03359998</v>
      </c>
      <c r="C915" s="257" t="s">
        <v>117</v>
      </c>
      <c r="D915" s="486" t="s">
        <v>2047</v>
      </c>
      <c r="E915" s="258" t="s">
        <v>2048</v>
      </c>
      <c r="F915" s="259">
        <v>26847</v>
      </c>
      <c r="G915" s="260" t="s">
        <v>1251</v>
      </c>
      <c r="H915" s="261" t="s">
        <v>2017</v>
      </c>
      <c r="I915" s="263"/>
      <c r="J915" s="261"/>
      <c r="K915" s="282" t="s">
        <v>2021</v>
      </c>
      <c r="L915" s="264">
        <v>43444</v>
      </c>
      <c r="M915" s="290">
        <v>43496</v>
      </c>
      <c r="N915" s="591" t="s">
        <v>122</v>
      </c>
      <c r="O915" s="282"/>
      <c r="P915" s="266"/>
      <c r="Q915" s="267"/>
      <c r="R915" s="284" t="s">
        <v>157</v>
      </c>
      <c r="S915" s="265"/>
      <c r="T915" s="265">
        <v>0</v>
      </c>
      <c r="U915" s="269" t="s">
        <v>1256</v>
      </c>
      <c r="V915" s="270">
        <v>0</v>
      </c>
      <c r="W915" s="271" t="s">
        <v>1264</v>
      </c>
      <c r="X915" s="272"/>
      <c r="Y915" s="273"/>
      <c r="Z915" s="274" t="s">
        <v>1265</v>
      </c>
      <c r="AA915" s="258" t="b">
        <f t="shared" si="64"/>
        <v>0</v>
      </c>
      <c r="AB915" s="258" t="s">
        <v>2049</v>
      </c>
      <c r="AC915" s="273" t="s">
        <v>2050</v>
      </c>
      <c r="AD915" s="273"/>
      <c r="AE915" s="281" t="s">
        <v>2051</v>
      </c>
      <c r="AF915" s="267" t="str">
        <f t="shared" ca="1" si="66"/>
        <v>53años1meses</v>
      </c>
      <c r="AG915" s="294">
        <v>932303075</v>
      </c>
      <c r="AH915" s="258" t="s">
        <v>2052</v>
      </c>
      <c r="AJ915" s="258"/>
    </row>
    <row r="916" spans="2:36" ht="17.100000000000001" customHeight="1">
      <c r="B916" s="258" t="str">
        <f t="shared" si="65"/>
        <v>P03360000</v>
      </c>
      <c r="C916" s="257" t="s">
        <v>117</v>
      </c>
      <c r="D916" s="486" t="s">
        <v>3297</v>
      </c>
      <c r="E916" s="258" t="s">
        <v>3298</v>
      </c>
      <c r="F916" s="259">
        <v>26173</v>
      </c>
      <c r="G916" s="260" t="s">
        <v>1251</v>
      </c>
      <c r="H916" s="261" t="s">
        <v>137</v>
      </c>
      <c r="I916" s="262"/>
      <c r="J916" s="261"/>
      <c r="K916" s="282" t="s">
        <v>2021</v>
      </c>
      <c r="L916" s="264">
        <v>44033</v>
      </c>
      <c r="M916" s="264">
        <v>44146</v>
      </c>
      <c r="N916" s="263" t="s">
        <v>128</v>
      </c>
      <c r="O916" s="263" t="s">
        <v>3299</v>
      </c>
      <c r="P916" s="266" t="s">
        <v>115</v>
      </c>
      <c r="Q916" s="267"/>
      <c r="R916" s="268" t="s">
        <v>157</v>
      </c>
      <c r="S916" s="265"/>
      <c r="T916" s="265">
        <v>0</v>
      </c>
      <c r="U916" s="269" t="s">
        <v>1256</v>
      </c>
      <c r="V916" s="270">
        <v>0</v>
      </c>
      <c r="W916" s="271" t="s">
        <v>1264</v>
      </c>
      <c r="X916" s="272"/>
      <c r="Y916" s="273"/>
      <c r="Z916" s="274" t="s">
        <v>1265</v>
      </c>
      <c r="AA916" s="258" t="b">
        <f t="shared" si="64"/>
        <v>0</v>
      </c>
      <c r="AB916" s="258" t="s">
        <v>2168</v>
      </c>
      <c r="AC916" s="273" t="s">
        <v>2018</v>
      </c>
      <c r="AD916" s="273"/>
      <c r="AE916" s="275" t="s">
        <v>3300</v>
      </c>
      <c r="AF916" s="267" t="str">
        <f t="shared" ca="1" si="66"/>
        <v>54años11meses</v>
      </c>
      <c r="AG916" s="276">
        <v>971205419</v>
      </c>
      <c r="AH916" s="273" t="s">
        <v>3301</v>
      </c>
    </row>
    <row r="917" spans="2:36" ht="17.100000000000001" customHeight="1">
      <c r="B917" s="273" t="str">
        <f t="shared" si="65"/>
        <v>P03360088</v>
      </c>
      <c r="C917" s="257" t="s">
        <v>117</v>
      </c>
      <c r="D917" s="486" t="s">
        <v>2880</v>
      </c>
      <c r="E917" s="258" t="s">
        <v>2881</v>
      </c>
      <c r="F917" s="259">
        <v>24021</v>
      </c>
      <c r="G917" s="260" t="s">
        <v>1251</v>
      </c>
      <c r="H917" s="261" t="s">
        <v>137</v>
      </c>
      <c r="I917" s="262"/>
      <c r="J917" s="261"/>
      <c r="K917" s="263" t="s">
        <v>1287</v>
      </c>
      <c r="L917" s="264">
        <v>43825</v>
      </c>
      <c r="M917" s="264">
        <v>43831</v>
      </c>
      <c r="N917" s="263" t="s">
        <v>122</v>
      </c>
      <c r="O917" s="261"/>
      <c r="P917" s="266" t="s">
        <v>119</v>
      </c>
      <c r="Q917" s="267"/>
      <c r="R917" s="268" t="s">
        <v>157</v>
      </c>
      <c r="S917" s="265"/>
      <c r="T917" s="265">
        <v>0</v>
      </c>
      <c r="U917" s="269" t="s">
        <v>1256</v>
      </c>
      <c r="V917" s="270">
        <v>0</v>
      </c>
      <c r="W917" s="271" t="s">
        <v>1264</v>
      </c>
      <c r="X917" s="272"/>
      <c r="Y917" s="273"/>
      <c r="Z917" s="274" t="s">
        <v>1265</v>
      </c>
      <c r="AA917" s="258" t="b">
        <f t="shared" si="64"/>
        <v>0</v>
      </c>
      <c r="AB917" s="273" t="s">
        <v>2882</v>
      </c>
      <c r="AC917" s="273" t="s">
        <v>1290</v>
      </c>
      <c r="AD917" s="273"/>
      <c r="AE917" s="275"/>
      <c r="AF917" s="267" t="str">
        <f t="shared" ca="1" si="66"/>
        <v>60años10meses</v>
      </c>
      <c r="AG917" s="276"/>
      <c r="AH917" s="273"/>
    </row>
    <row r="918" spans="2:36" ht="17.100000000000001" customHeight="1">
      <c r="B918" s="258" t="str">
        <f t="shared" si="65"/>
        <v>P03360679</v>
      </c>
      <c r="C918" s="257" t="s">
        <v>117</v>
      </c>
      <c r="D918" s="486" t="s">
        <v>10274</v>
      </c>
      <c r="E918" s="258" t="s">
        <v>10275</v>
      </c>
      <c r="F918" s="259">
        <v>25545</v>
      </c>
      <c r="G918" s="283" t="s">
        <v>1996</v>
      </c>
      <c r="H918" s="261" t="s">
        <v>137</v>
      </c>
      <c r="I918" s="261" t="s">
        <v>8999</v>
      </c>
      <c r="J918" s="261" t="s">
        <v>9882</v>
      </c>
      <c r="K918" s="282" t="s">
        <v>6899</v>
      </c>
      <c r="L918" s="264">
        <v>45358</v>
      </c>
      <c r="M918" s="290">
        <v>45358</v>
      </c>
      <c r="N918" s="551" t="s">
        <v>128</v>
      </c>
      <c r="O918" s="282" t="s">
        <v>10276</v>
      </c>
      <c r="P918" s="266" t="s">
        <v>138</v>
      </c>
      <c r="Q918" s="273"/>
      <c r="R918" s="284" t="s">
        <v>157</v>
      </c>
      <c r="S918" s="265"/>
      <c r="T918" s="265">
        <v>0</v>
      </c>
      <c r="U918" s="269" t="s">
        <v>1256</v>
      </c>
      <c r="V918" s="270">
        <v>1</v>
      </c>
      <c r="W918" s="271" t="s">
        <v>118</v>
      </c>
      <c r="X918" s="272"/>
      <c r="Y918" s="272"/>
      <c r="Z918" s="274" t="s">
        <v>1257</v>
      </c>
      <c r="AA918" s="258" t="b">
        <f t="shared" si="64"/>
        <v>0</v>
      </c>
      <c r="AB918" s="273" t="s">
        <v>10277</v>
      </c>
      <c r="AC918" s="273"/>
      <c r="AD918" s="400" t="s">
        <v>1259</v>
      </c>
      <c r="AE918" s="275" t="s">
        <v>10278</v>
      </c>
      <c r="AF918" s="267" t="str">
        <f t="shared" ca="1" si="66"/>
        <v>56años8meses</v>
      </c>
      <c r="AG918" s="276">
        <v>935208863</v>
      </c>
      <c r="AH918" s="273" t="s">
        <v>10279</v>
      </c>
    </row>
    <row r="919" spans="2:36" ht="17.100000000000001" customHeight="1">
      <c r="B919" s="258" t="str">
        <f t="shared" si="65"/>
        <v>O03360929</v>
      </c>
      <c r="C919" s="257" t="s">
        <v>117</v>
      </c>
      <c r="D919" s="486" t="s">
        <v>8493</v>
      </c>
      <c r="E919" s="258" t="s">
        <v>8494</v>
      </c>
      <c r="F919" s="259">
        <v>24256</v>
      </c>
      <c r="G919" s="260" t="s">
        <v>1251</v>
      </c>
      <c r="H919" s="261" t="s">
        <v>113</v>
      </c>
      <c r="I919" s="261" t="s">
        <v>5699</v>
      </c>
      <c r="J919" s="261"/>
      <c r="K919" s="282" t="s">
        <v>6899</v>
      </c>
      <c r="L919" s="264">
        <v>45205</v>
      </c>
      <c r="M919" s="298">
        <v>45465</v>
      </c>
      <c r="N919" s="263" t="s">
        <v>174</v>
      </c>
      <c r="O919" s="261" t="s">
        <v>8495</v>
      </c>
      <c r="P919" s="266" t="s">
        <v>138</v>
      </c>
      <c r="Q919" s="273"/>
      <c r="R919" s="284" t="s">
        <v>157</v>
      </c>
      <c r="S919" s="265"/>
      <c r="T919" s="265">
        <v>0</v>
      </c>
      <c r="U919" s="269" t="s">
        <v>1256</v>
      </c>
      <c r="V919" s="270">
        <v>1</v>
      </c>
      <c r="W919" s="271" t="s">
        <v>118</v>
      </c>
      <c r="X919" s="273"/>
      <c r="Y919" s="273"/>
      <c r="Z919" s="274" t="s">
        <v>1257</v>
      </c>
      <c r="AA919" s="258" t="b">
        <f t="shared" si="64"/>
        <v>0</v>
      </c>
      <c r="AB919" s="273" t="s">
        <v>8496</v>
      </c>
      <c r="AC919" s="273"/>
      <c r="AD919" s="400" t="s">
        <v>1259</v>
      </c>
      <c r="AE919" s="275" t="s">
        <v>8497</v>
      </c>
      <c r="AF919" s="267" t="str">
        <f t="shared" ca="1" si="66"/>
        <v>60años2meses</v>
      </c>
      <c r="AG919" s="276">
        <v>969577366</v>
      </c>
      <c r="AH919" s="273" t="s">
        <v>8498</v>
      </c>
    </row>
    <row r="920" spans="2:36" ht="17.100000000000001" customHeight="1">
      <c r="B920" s="273" t="str">
        <f t="shared" si="65"/>
        <v>P03361022</v>
      </c>
      <c r="C920" s="257" t="s">
        <v>117</v>
      </c>
      <c r="D920" s="486" t="s">
        <v>2204</v>
      </c>
      <c r="E920" s="258" t="s">
        <v>2205</v>
      </c>
      <c r="F920" s="259">
        <v>22780</v>
      </c>
      <c r="G920" s="260" t="s">
        <v>1251</v>
      </c>
      <c r="H920" s="261" t="s">
        <v>137</v>
      </c>
      <c r="I920" s="262"/>
      <c r="J920" s="261"/>
      <c r="K920" s="263" t="s">
        <v>1287</v>
      </c>
      <c r="L920" s="287">
        <v>43752</v>
      </c>
      <c r="M920" s="287">
        <v>43771</v>
      </c>
      <c r="N920" s="263" t="s">
        <v>122</v>
      </c>
      <c r="O920" s="261"/>
      <c r="P920" s="266"/>
      <c r="Q920" s="267"/>
      <c r="R920" s="268" t="s">
        <v>157</v>
      </c>
      <c r="S920" s="265"/>
      <c r="T920" s="265">
        <v>0</v>
      </c>
      <c r="U920" s="269" t="s">
        <v>1256</v>
      </c>
      <c r="V920" s="270">
        <v>0</v>
      </c>
      <c r="W920" s="271" t="s">
        <v>1264</v>
      </c>
      <c r="X920" s="272"/>
      <c r="Y920" s="273"/>
      <c r="Z920" s="274" t="s">
        <v>1265</v>
      </c>
      <c r="AA920" s="258" t="b">
        <f t="shared" si="64"/>
        <v>0</v>
      </c>
      <c r="AB920" s="273" t="s">
        <v>2168</v>
      </c>
      <c r="AC920" s="273" t="s">
        <v>1290</v>
      </c>
      <c r="AD920" s="273"/>
      <c r="AE920" s="275"/>
      <c r="AF920" s="267" t="str">
        <f t="shared" ca="1" si="66"/>
        <v>64años3meses</v>
      </c>
      <c r="AG920" s="276">
        <v>963621819</v>
      </c>
      <c r="AH920" s="273"/>
    </row>
    <row r="921" spans="2:36" ht="17.100000000000001" customHeight="1">
      <c r="B921" s="258" t="str">
        <f t="shared" si="65"/>
        <v>P03362026</v>
      </c>
      <c r="C921" s="285">
        <v>1</v>
      </c>
      <c r="D921" s="486" t="s">
        <v>3251</v>
      </c>
      <c r="E921" s="273" t="s">
        <v>3252</v>
      </c>
      <c r="F921" s="259">
        <v>23119</v>
      </c>
      <c r="G921" s="260" t="s">
        <v>1251</v>
      </c>
      <c r="H921" s="261" t="s">
        <v>137</v>
      </c>
      <c r="I921" s="262"/>
      <c r="J921" s="261"/>
      <c r="K921" s="263" t="s">
        <v>1287</v>
      </c>
      <c r="L921" s="264">
        <v>43902</v>
      </c>
      <c r="M921" s="264">
        <v>43904</v>
      </c>
      <c r="N921" s="263" t="s">
        <v>174</v>
      </c>
      <c r="O921" s="261" t="s">
        <v>3253</v>
      </c>
      <c r="P921" s="266" t="s">
        <v>115</v>
      </c>
      <c r="Q921" s="267"/>
      <c r="R921" s="268" t="s">
        <v>157</v>
      </c>
      <c r="S921" s="265"/>
      <c r="T921" s="265">
        <v>0</v>
      </c>
      <c r="U921" s="269" t="s">
        <v>1256</v>
      </c>
      <c r="V921" s="270">
        <v>0</v>
      </c>
      <c r="W921" s="271" t="s">
        <v>1264</v>
      </c>
      <c r="X921" s="272"/>
      <c r="Y921" s="273"/>
      <c r="Z921" s="274" t="s">
        <v>1265</v>
      </c>
      <c r="AA921" s="258" t="b">
        <f t="shared" si="64"/>
        <v>0</v>
      </c>
      <c r="AB921" s="273"/>
      <c r="AC921" s="273"/>
      <c r="AD921" s="273"/>
      <c r="AE921" s="275"/>
      <c r="AF921" s="267" t="str">
        <f t="shared" ca="1" si="66"/>
        <v>63años4meses</v>
      </c>
      <c r="AG921" s="276"/>
      <c r="AH921" s="273"/>
    </row>
    <row r="922" spans="2:36" ht="17.100000000000001" customHeight="1">
      <c r="B922" s="258" t="str">
        <f t="shared" si="65"/>
        <v>P03362126</v>
      </c>
      <c r="C922" s="257" t="s">
        <v>117</v>
      </c>
      <c r="D922" s="486" t="s">
        <v>2358</v>
      </c>
      <c r="E922" s="258" t="s">
        <v>2359</v>
      </c>
      <c r="F922" s="259">
        <v>25434</v>
      </c>
      <c r="G922" s="260" t="s">
        <v>1251</v>
      </c>
      <c r="H922" s="261" t="s">
        <v>137</v>
      </c>
      <c r="I922" s="263"/>
      <c r="J922" s="261"/>
      <c r="K922" s="263" t="s">
        <v>1287</v>
      </c>
      <c r="L922" s="264">
        <v>43768</v>
      </c>
      <c r="M922" s="290">
        <v>43782</v>
      </c>
      <c r="N922" s="591" t="s">
        <v>174</v>
      </c>
      <c r="O922" s="261" t="s">
        <v>2360</v>
      </c>
      <c r="P922" s="266" t="s">
        <v>115</v>
      </c>
      <c r="Q922" s="267"/>
      <c r="R922" s="284" t="s">
        <v>157</v>
      </c>
      <c r="S922" s="265"/>
      <c r="T922" s="265">
        <v>0</v>
      </c>
      <c r="U922" s="269" t="s">
        <v>1256</v>
      </c>
      <c r="V922" s="270">
        <v>0</v>
      </c>
      <c r="W922" s="271" t="s">
        <v>1264</v>
      </c>
      <c r="X922" s="272"/>
      <c r="Y922" s="273"/>
      <c r="Z922" s="274" t="s">
        <v>1265</v>
      </c>
      <c r="AA922" s="258" t="b">
        <f t="shared" si="64"/>
        <v>0</v>
      </c>
      <c r="AB922" s="273" t="s">
        <v>2243</v>
      </c>
      <c r="AC922" s="273" t="s">
        <v>1290</v>
      </c>
      <c r="AD922" s="510"/>
      <c r="AE922" s="275"/>
      <c r="AF922" s="267" t="str">
        <f t="shared" ca="1" si="66"/>
        <v>57años0meses</v>
      </c>
      <c r="AG922" s="276"/>
      <c r="AH922" s="273"/>
    </row>
    <row r="923" spans="2:36" ht="17.100000000000001" customHeight="1">
      <c r="B923" s="273" t="str">
        <f t="shared" si="65"/>
        <v>O03362345</v>
      </c>
      <c r="C923" s="257" t="s">
        <v>117</v>
      </c>
      <c r="D923" s="486" t="s">
        <v>9940</v>
      </c>
      <c r="E923" s="258" t="s">
        <v>9941</v>
      </c>
      <c r="F923" s="259">
        <v>24750</v>
      </c>
      <c r="G923" s="283" t="s">
        <v>1996</v>
      </c>
      <c r="H923" s="261" t="s">
        <v>113</v>
      </c>
      <c r="I923" s="261" t="s">
        <v>7410</v>
      </c>
      <c r="J923" s="261" t="s">
        <v>1235</v>
      </c>
      <c r="K923" s="282" t="s">
        <v>6899</v>
      </c>
      <c r="L923" s="264">
        <v>45331</v>
      </c>
      <c r="M923" s="264">
        <v>45367</v>
      </c>
      <c r="N923" s="261" t="s">
        <v>169</v>
      </c>
      <c r="O923" s="261" t="s">
        <v>9942</v>
      </c>
      <c r="P923" s="266" t="s">
        <v>138</v>
      </c>
      <c r="Q923" s="273"/>
      <c r="R923" s="284" t="s">
        <v>157</v>
      </c>
      <c r="S923" s="265"/>
      <c r="T923" s="265">
        <v>0</v>
      </c>
      <c r="U923" s="269" t="s">
        <v>1256</v>
      </c>
      <c r="V923" s="270">
        <v>1</v>
      </c>
      <c r="W923" s="271" t="s">
        <v>118</v>
      </c>
      <c r="X923" s="272"/>
      <c r="Y923" s="272"/>
      <c r="Z923" s="274" t="s">
        <v>1257</v>
      </c>
      <c r="AA923" s="258" t="b">
        <f t="shared" ref="AA923:AA986" si="67">COUNTIF($D$2:$D$3790,D923)&gt;1</f>
        <v>0</v>
      </c>
      <c r="AB923" s="273" t="s">
        <v>9943</v>
      </c>
      <c r="AC923" s="273"/>
      <c r="AD923" s="504" t="s">
        <v>1259</v>
      </c>
      <c r="AE923" s="275" t="s">
        <v>9944</v>
      </c>
      <c r="AF923" s="267" t="str">
        <f t="shared" ca="1" si="66"/>
        <v>58años10meses</v>
      </c>
      <c r="AG923" s="276">
        <v>900866329</v>
      </c>
      <c r="AH923" s="273" t="s">
        <v>9945</v>
      </c>
      <c r="AJ923" s="258"/>
    </row>
    <row r="924" spans="2:36" ht="17.100000000000001" customHeight="1">
      <c r="B924" s="258" t="str">
        <f t="shared" si="65"/>
        <v>P03362422</v>
      </c>
      <c r="C924" s="263">
        <v>1</v>
      </c>
      <c r="D924" s="486" t="s">
        <v>2477</v>
      </c>
      <c r="E924" s="258" t="s">
        <v>2478</v>
      </c>
      <c r="F924" s="259">
        <v>23529</v>
      </c>
      <c r="G924" s="260" t="s">
        <v>1251</v>
      </c>
      <c r="H924" s="261" t="s">
        <v>137</v>
      </c>
      <c r="I924" s="262"/>
      <c r="J924" s="261"/>
      <c r="K924" s="263" t="s">
        <v>1287</v>
      </c>
      <c r="L924" s="287">
        <v>43783</v>
      </c>
      <c r="M924" s="287">
        <v>43796</v>
      </c>
      <c r="N924" s="591" t="s">
        <v>128</v>
      </c>
      <c r="O924" s="261" t="s">
        <v>2479</v>
      </c>
      <c r="P924" s="266" t="s">
        <v>115</v>
      </c>
      <c r="Q924" s="267"/>
      <c r="R924" s="268" t="s">
        <v>157</v>
      </c>
      <c r="S924" s="265"/>
      <c r="T924" s="265">
        <v>0</v>
      </c>
      <c r="U924" s="269" t="s">
        <v>1256</v>
      </c>
      <c r="V924" s="270">
        <v>0</v>
      </c>
      <c r="W924" s="271" t="s">
        <v>1264</v>
      </c>
      <c r="X924" s="272"/>
      <c r="Y924" s="273"/>
      <c r="Z924" s="274" t="s">
        <v>1265</v>
      </c>
      <c r="AA924" s="258" t="b">
        <f t="shared" si="67"/>
        <v>0</v>
      </c>
      <c r="AB924" s="273" t="s">
        <v>2168</v>
      </c>
      <c r="AC924" s="273" t="s">
        <v>1290</v>
      </c>
      <c r="AD924" s="273"/>
      <c r="AE924" s="275"/>
      <c r="AF924" s="267" t="str">
        <f t="shared" ca="1" si="66"/>
        <v>62años2meses</v>
      </c>
      <c r="AG924" s="276"/>
      <c r="AH924" s="273"/>
    </row>
    <row r="925" spans="2:36" ht="17.100000000000001" customHeight="1">
      <c r="B925" s="258" t="str">
        <f t="shared" si="65"/>
        <v>O03362442</v>
      </c>
      <c r="C925" s="257" t="s">
        <v>117</v>
      </c>
      <c r="D925" s="486" t="s">
        <v>5785</v>
      </c>
      <c r="E925" s="258" t="s">
        <v>5786</v>
      </c>
      <c r="F925" s="259">
        <v>25770</v>
      </c>
      <c r="G925" s="260" t="s">
        <v>1251</v>
      </c>
      <c r="H925" s="261" t="s">
        <v>113</v>
      </c>
      <c r="I925" s="263"/>
      <c r="J925" s="261"/>
      <c r="K925" s="263" t="s">
        <v>3611</v>
      </c>
      <c r="L925" s="264">
        <v>44585</v>
      </c>
      <c r="M925" s="290">
        <v>44667</v>
      </c>
      <c r="N925" s="263" t="s">
        <v>122</v>
      </c>
      <c r="O925" s="261"/>
      <c r="P925" s="266"/>
      <c r="Q925" s="273"/>
      <c r="R925" s="284" t="s">
        <v>157</v>
      </c>
      <c r="S925" s="265"/>
      <c r="T925" s="265">
        <v>0</v>
      </c>
      <c r="U925" s="269" t="s">
        <v>1256</v>
      </c>
      <c r="V925" s="270">
        <v>0</v>
      </c>
      <c r="W925" s="271" t="s">
        <v>118</v>
      </c>
      <c r="X925" s="272"/>
      <c r="Y925" s="273"/>
      <c r="Z925" s="274" t="s">
        <v>1265</v>
      </c>
      <c r="AA925" s="258" t="b">
        <f t="shared" si="67"/>
        <v>0</v>
      </c>
      <c r="AB925" s="273" t="s">
        <v>5787</v>
      </c>
      <c r="AC925" s="273" t="s">
        <v>3671</v>
      </c>
      <c r="AD925" s="510"/>
      <c r="AE925" s="275"/>
      <c r="AF925" s="267" t="str">
        <f t="shared" ca="1" si="66"/>
        <v>56años1meses</v>
      </c>
      <c r="AG925" s="276">
        <v>952627598</v>
      </c>
      <c r="AH925" s="273" t="s">
        <v>5788</v>
      </c>
    </row>
    <row r="926" spans="2:36" ht="17.100000000000001" customHeight="1">
      <c r="B926" s="273" t="str">
        <f t="shared" si="65"/>
        <v>O03363067</v>
      </c>
      <c r="C926" s="282">
        <v>1</v>
      </c>
      <c r="D926" s="486" t="s">
        <v>13120</v>
      </c>
      <c r="E926" s="258" t="s">
        <v>13121</v>
      </c>
      <c r="F926" s="259">
        <v>24430</v>
      </c>
      <c r="G926" s="283" t="s">
        <v>1297</v>
      </c>
      <c r="H926" s="261" t="s">
        <v>113</v>
      </c>
      <c r="I926" s="261" t="s">
        <v>13122</v>
      </c>
      <c r="J926" s="261" t="s">
        <v>1276</v>
      </c>
      <c r="K926" s="282" t="s">
        <v>1877</v>
      </c>
      <c r="L926" s="264">
        <v>45797</v>
      </c>
      <c r="M926" s="264">
        <v>45829</v>
      </c>
      <c r="N926" s="551" t="s">
        <v>114</v>
      </c>
      <c r="O926" s="282" t="s">
        <v>13123</v>
      </c>
      <c r="P926" s="266" t="s">
        <v>138</v>
      </c>
      <c r="Q926" s="273"/>
      <c r="R926" s="268" t="s">
        <v>157</v>
      </c>
      <c r="S926" s="265"/>
      <c r="T926" s="271">
        <v>0</v>
      </c>
      <c r="U926" s="291" t="s">
        <v>117</v>
      </c>
      <c r="V926" s="270">
        <v>0</v>
      </c>
      <c r="W926" s="271" t="s">
        <v>118</v>
      </c>
      <c r="X926" s="272"/>
      <c r="Y926" s="272"/>
      <c r="Z926" s="342" t="s">
        <v>1257</v>
      </c>
      <c r="AA926" s="258" t="b">
        <f t="shared" si="67"/>
        <v>0</v>
      </c>
      <c r="AB926" s="273" t="s">
        <v>13124</v>
      </c>
      <c r="AC926" s="273"/>
      <c r="AD926" s="504" t="s">
        <v>1259</v>
      </c>
      <c r="AE926" s="281" t="s">
        <v>13125</v>
      </c>
      <c r="AF926" s="267" t="str">
        <f t="shared" ca="1" si="66"/>
        <v>59años9meses</v>
      </c>
      <c r="AG926" s="276">
        <v>952055623</v>
      </c>
      <c r="AH926" s="273" t="s">
        <v>13126</v>
      </c>
    </row>
    <row r="927" spans="2:36" ht="17.100000000000001" customHeight="1">
      <c r="B927" s="273" t="str">
        <f t="shared" si="65"/>
        <v>O03365369</v>
      </c>
      <c r="C927" s="257" t="s">
        <v>117</v>
      </c>
      <c r="D927" s="486" t="s">
        <v>4833</v>
      </c>
      <c r="E927" s="301" t="s">
        <v>4834</v>
      </c>
      <c r="F927" s="259">
        <v>26684</v>
      </c>
      <c r="G927" s="260" t="s">
        <v>1251</v>
      </c>
      <c r="H927" s="263" t="s">
        <v>113</v>
      </c>
      <c r="I927" s="262"/>
      <c r="J927" s="261"/>
      <c r="K927" s="263" t="s">
        <v>1968</v>
      </c>
      <c r="L927" s="264">
        <v>44452</v>
      </c>
      <c r="M927" s="290">
        <v>44461</v>
      </c>
      <c r="N927" s="263" t="s">
        <v>174</v>
      </c>
      <c r="O927" s="261" t="s">
        <v>4835</v>
      </c>
      <c r="P927" s="266" t="s">
        <v>115</v>
      </c>
      <c r="Q927" s="267"/>
      <c r="R927" s="284" t="s">
        <v>157</v>
      </c>
      <c r="S927" s="265"/>
      <c r="T927" s="265">
        <v>0</v>
      </c>
      <c r="U927" s="269" t="s">
        <v>1256</v>
      </c>
      <c r="V927" s="270">
        <v>1</v>
      </c>
      <c r="W927" s="271" t="s">
        <v>1264</v>
      </c>
      <c r="X927" s="272"/>
      <c r="Y927" s="301"/>
      <c r="Z927" s="274" t="s">
        <v>1265</v>
      </c>
      <c r="AA927" s="258" t="b">
        <f t="shared" si="67"/>
        <v>0</v>
      </c>
      <c r="AB927" s="258" t="s">
        <v>2003</v>
      </c>
      <c r="AC927" s="258" t="s">
        <v>2000</v>
      </c>
      <c r="AD927" s="513"/>
      <c r="AE927" s="281"/>
      <c r="AF927" s="267" t="str">
        <f t="shared" ca="1" si="66"/>
        <v>53años7meses</v>
      </c>
      <c r="AG927" s="276"/>
      <c r="AH927" s="258"/>
    </row>
    <row r="928" spans="2:36" ht="17.100000000000001" customHeight="1">
      <c r="B928" s="273" t="str">
        <f t="shared" si="65"/>
        <v>P03366736</v>
      </c>
      <c r="C928" s="257" t="s">
        <v>117</v>
      </c>
      <c r="D928" s="486" t="s">
        <v>3041</v>
      </c>
      <c r="E928" s="273" t="s">
        <v>3042</v>
      </c>
      <c r="F928" s="259">
        <v>26238</v>
      </c>
      <c r="G928" s="260" t="s">
        <v>1251</v>
      </c>
      <c r="H928" s="261" t="s">
        <v>137</v>
      </c>
      <c r="I928" s="262"/>
      <c r="J928" s="261"/>
      <c r="K928" s="263" t="s">
        <v>2021</v>
      </c>
      <c r="L928" s="264">
        <v>43846</v>
      </c>
      <c r="M928" s="290">
        <v>43859</v>
      </c>
      <c r="N928" s="263" t="s">
        <v>114</v>
      </c>
      <c r="O928" s="282" t="s">
        <v>3043</v>
      </c>
      <c r="P928" s="266" t="s">
        <v>115</v>
      </c>
      <c r="Q928" s="267"/>
      <c r="R928" s="284" t="s">
        <v>157</v>
      </c>
      <c r="S928" s="265"/>
      <c r="T928" s="265">
        <v>0</v>
      </c>
      <c r="U928" s="269" t="s">
        <v>1256</v>
      </c>
      <c r="V928" s="270">
        <v>0</v>
      </c>
      <c r="W928" s="271" t="s">
        <v>1264</v>
      </c>
      <c r="X928" s="272"/>
      <c r="Y928" s="273"/>
      <c r="Z928" s="274" t="s">
        <v>1265</v>
      </c>
      <c r="AA928" s="258" t="b">
        <f t="shared" si="67"/>
        <v>0</v>
      </c>
      <c r="AB928" s="273" t="s">
        <v>3044</v>
      </c>
      <c r="AC928" s="273" t="s">
        <v>1290</v>
      </c>
      <c r="AD928" s="504" t="s">
        <v>2101</v>
      </c>
      <c r="AE928" s="275" t="s">
        <v>3045</v>
      </c>
      <c r="AF928" s="267" t="str">
        <f t="shared" ca="1" si="66"/>
        <v>54años9meses</v>
      </c>
      <c r="AG928" s="276"/>
      <c r="AH928" s="273"/>
      <c r="AJ928" s="554" t="str">
        <f ca="1">IF($D928&lt;&gt;"",DATEDIF(L928,TODAY(),"y")&amp;"años"&amp;DATEDIF(L928,TODAY(),"ym")&amp;"meses"&amp;DATEDIF(L928,TODAY(),"md")&amp;"dias","")</f>
        <v>6años7meses5dias</v>
      </c>
    </row>
    <row r="929" spans="2:36" ht="17.100000000000001" customHeight="1">
      <c r="B929" s="258" t="str">
        <f t="shared" si="65"/>
        <v>P03366821</v>
      </c>
      <c r="C929" s="257" t="s">
        <v>117</v>
      </c>
      <c r="D929" s="486" t="s">
        <v>4618</v>
      </c>
      <c r="E929" s="258" t="s">
        <v>4619</v>
      </c>
      <c r="F929" s="259">
        <v>25932</v>
      </c>
      <c r="G929" s="260" t="s">
        <v>1251</v>
      </c>
      <c r="H929" s="261" t="s">
        <v>137</v>
      </c>
      <c r="I929" s="263" t="s">
        <v>3227</v>
      </c>
      <c r="J929" s="261"/>
      <c r="K929" s="282" t="s">
        <v>1287</v>
      </c>
      <c r="L929" s="264">
        <v>44427</v>
      </c>
      <c r="M929" s="290">
        <v>45189</v>
      </c>
      <c r="N929" s="263" t="s">
        <v>174</v>
      </c>
      <c r="O929" s="261" t="s">
        <v>4620</v>
      </c>
      <c r="P929" s="266" t="s">
        <v>138</v>
      </c>
      <c r="Q929" s="273"/>
      <c r="R929" s="284" t="s">
        <v>157</v>
      </c>
      <c r="S929" s="265"/>
      <c r="T929" s="265">
        <v>0</v>
      </c>
      <c r="U929" s="269" t="s">
        <v>1256</v>
      </c>
      <c r="V929" s="270">
        <v>0</v>
      </c>
      <c r="W929" s="271" t="s">
        <v>118</v>
      </c>
      <c r="X929" s="272"/>
      <c r="Y929" s="273"/>
      <c r="Z929" s="274" t="s">
        <v>1257</v>
      </c>
      <c r="AA929" s="258" t="b">
        <f t="shared" si="67"/>
        <v>0</v>
      </c>
      <c r="AB929" s="273" t="s">
        <v>3274</v>
      </c>
      <c r="AC929" s="273"/>
      <c r="AD929" s="400" t="s">
        <v>1259</v>
      </c>
      <c r="AE929" s="275" t="s">
        <v>4621</v>
      </c>
      <c r="AF929" s="267" t="str">
        <f t="shared" ca="1" si="66"/>
        <v>55años7meses</v>
      </c>
      <c r="AG929" s="276">
        <v>974964126</v>
      </c>
      <c r="AH929" s="399" t="s">
        <v>4622</v>
      </c>
    </row>
    <row r="930" spans="2:36" ht="17.100000000000001" customHeight="1">
      <c r="B930" s="258" t="str">
        <f t="shared" si="65"/>
        <v>P03367033</v>
      </c>
      <c r="C930" s="257" t="s">
        <v>117</v>
      </c>
      <c r="D930" s="486" t="s">
        <v>2296</v>
      </c>
      <c r="E930" s="258" t="s">
        <v>2297</v>
      </c>
      <c r="F930" s="259">
        <v>25824</v>
      </c>
      <c r="G930" s="260" t="s">
        <v>1251</v>
      </c>
      <c r="H930" s="261" t="s">
        <v>137</v>
      </c>
      <c r="I930" s="262"/>
      <c r="J930" s="261"/>
      <c r="K930" s="263" t="s">
        <v>1287</v>
      </c>
      <c r="L930" s="287">
        <v>43762</v>
      </c>
      <c r="M930" s="290">
        <v>43775</v>
      </c>
      <c r="N930" s="263" t="s">
        <v>128</v>
      </c>
      <c r="O930" s="261" t="s">
        <v>2298</v>
      </c>
      <c r="P930" s="266" t="s">
        <v>115</v>
      </c>
      <c r="Q930" s="267"/>
      <c r="R930" s="284" t="s">
        <v>157</v>
      </c>
      <c r="S930" s="265"/>
      <c r="T930" s="265">
        <v>0</v>
      </c>
      <c r="U930" s="269" t="s">
        <v>1256</v>
      </c>
      <c r="V930" s="270">
        <v>0</v>
      </c>
      <c r="W930" s="271" t="s">
        <v>1264</v>
      </c>
      <c r="X930" s="272"/>
      <c r="Y930" s="273"/>
      <c r="Z930" s="274" t="s">
        <v>1265</v>
      </c>
      <c r="AA930" s="258" t="b">
        <f t="shared" si="67"/>
        <v>0</v>
      </c>
      <c r="AB930" s="273" t="s">
        <v>2299</v>
      </c>
      <c r="AC930" s="273" t="s">
        <v>1290</v>
      </c>
      <c r="AD930" s="510"/>
      <c r="AE930" s="275"/>
      <c r="AF930" s="267" t="str">
        <f t="shared" ca="1" si="66"/>
        <v>55años11meses</v>
      </c>
      <c r="AG930" s="276">
        <v>959169183</v>
      </c>
      <c r="AH930" s="273"/>
      <c r="AJ930" s="258"/>
    </row>
    <row r="931" spans="2:36" ht="17.100000000000001" customHeight="1">
      <c r="B931" s="258" t="str">
        <f t="shared" si="65"/>
        <v>P03367306</v>
      </c>
      <c r="C931" s="257" t="s">
        <v>117</v>
      </c>
      <c r="D931" s="486" t="s">
        <v>2391</v>
      </c>
      <c r="E931" s="258" t="s">
        <v>2392</v>
      </c>
      <c r="F931" s="259">
        <v>25624</v>
      </c>
      <c r="G931" s="260" t="s">
        <v>1251</v>
      </c>
      <c r="H931" s="261" t="s">
        <v>137</v>
      </c>
      <c r="I931" s="262"/>
      <c r="J931" s="261"/>
      <c r="K931" s="263" t="s">
        <v>1287</v>
      </c>
      <c r="L931" s="287">
        <v>43773</v>
      </c>
      <c r="M931" s="290">
        <v>43789</v>
      </c>
      <c r="N931" s="591" t="s">
        <v>114</v>
      </c>
      <c r="O931" s="261" t="s">
        <v>2393</v>
      </c>
      <c r="P931" s="266" t="s">
        <v>115</v>
      </c>
      <c r="Q931" s="267"/>
      <c r="R931" s="284" t="s">
        <v>157</v>
      </c>
      <c r="S931" s="265"/>
      <c r="T931" s="265">
        <v>0</v>
      </c>
      <c r="U931" s="269" t="s">
        <v>1256</v>
      </c>
      <c r="V931" s="270">
        <v>0</v>
      </c>
      <c r="W931" s="271" t="s">
        <v>1264</v>
      </c>
      <c r="X931" s="272"/>
      <c r="Y931" s="273"/>
      <c r="Z931" s="274" t="s">
        <v>1265</v>
      </c>
      <c r="AA931" s="258" t="b">
        <f t="shared" si="67"/>
        <v>0</v>
      </c>
      <c r="AB931" s="273" t="s">
        <v>2310</v>
      </c>
      <c r="AC931" s="273" t="s">
        <v>1290</v>
      </c>
      <c r="AD931" s="510"/>
      <c r="AE931" s="275"/>
      <c r="AF931" s="267" t="str">
        <f t="shared" ca="1" si="66"/>
        <v>56años5meses</v>
      </c>
      <c r="AG931" s="276"/>
      <c r="AH931" s="273"/>
    </row>
    <row r="932" spans="2:36" ht="17.100000000000001" customHeight="1">
      <c r="B932" s="258" t="str">
        <f t="shared" si="65"/>
        <v>P03367449</v>
      </c>
      <c r="C932" s="257" t="s">
        <v>117</v>
      </c>
      <c r="D932" s="486" t="s">
        <v>7803</v>
      </c>
      <c r="E932" s="258" t="s">
        <v>7804</v>
      </c>
      <c r="F932" s="259">
        <v>25817</v>
      </c>
      <c r="G932" s="260" t="s">
        <v>1251</v>
      </c>
      <c r="H932" s="261" t="s">
        <v>137</v>
      </c>
      <c r="I932" s="263" t="s">
        <v>1252</v>
      </c>
      <c r="J932" s="261"/>
      <c r="K932" s="263" t="s">
        <v>1287</v>
      </c>
      <c r="L932" s="264">
        <v>45108</v>
      </c>
      <c r="M932" s="264">
        <v>45114</v>
      </c>
      <c r="N932" s="263" t="s">
        <v>174</v>
      </c>
      <c r="O932" s="261" t="s">
        <v>7805</v>
      </c>
      <c r="P932" s="266" t="s">
        <v>138</v>
      </c>
      <c r="Q932" s="267"/>
      <c r="R932" s="268" t="s">
        <v>157</v>
      </c>
      <c r="S932" s="265"/>
      <c r="T932" s="265">
        <v>0</v>
      </c>
      <c r="U932" s="269" t="s">
        <v>1256</v>
      </c>
      <c r="V932" s="270">
        <v>0</v>
      </c>
      <c r="W932" s="271" t="s">
        <v>118</v>
      </c>
      <c r="X932" s="272"/>
      <c r="Y932" s="273"/>
      <c r="Z932" s="274" t="s">
        <v>1257</v>
      </c>
      <c r="AA932" s="258" t="b">
        <f t="shared" si="67"/>
        <v>0</v>
      </c>
      <c r="AB932" s="273" t="s">
        <v>2168</v>
      </c>
      <c r="AC932" s="273" t="s">
        <v>1290</v>
      </c>
      <c r="AD932" s="400" t="s">
        <v>1259</v>
      </c>
      <c r="AE932" s="275" t="s">
        <v>7806</v>
      </c>
      <c r="AF932" s="267" t="str">
        <f t="shared" ca="1" si="66"/>
        <v>55años11meses</v>
      </c>
      <c r="AG932" s="276">
        <v>918893968</v>
      </c>
      <c r="AH932" s="273" t="s">
        <v>7807</v>
      </c>
    </row>
    <row r="933" spans="2:36" ht="17.100000000000001" customHeight="1">
      <c r="B933" s="258" t="str">
        <f t="shared" si="65"/>
        <v>P03367452</v>
      </c>
      <c r="C933" s="257" t="s">
        <v>117</v>
      </c>
      <c r="D933" s="486" t="s">
        <v>2206</v>
      </c>
      <c r="E933" s="258" t="s">
        <v>2207</v>
      </c>
      <c r="F933" s="259">
        <v>26077</v>
      </c>
      <c r="G933" s="260" t="s">
        <v>1251</v>
      </c>
      <c r="H933" s="261" t="s">
        <v>137</v>
      </c>
      <c r="I933" s="262"/>
      <c r="J933" s="261"/>
      <c r="K933" s="263" t="s">
        <v>1287</v>
      </c>
      <c r="L933" s="287">
        <v>43752</v>
      </c>
      <c r="M933" s="287">
        <v>43771</v>
      </c>
      <c r="N933" s="591" t="s">
        <v>114</v>
      </c>
      <c r="O933" s="261" t="s">
        <v>2208</v>
      </c>
      <c r="P933" s="266" t="s">
        <v>115</v>
      </c>
      <c r="Q933" s="267"/>
      <c r="R933" s="268" t="s">
        <v>157</v>
      </c>
      <c r="S933" s="265"/>
      <c r="T933" s="265">
        <v>0</v>
      </c>
      <c r="U933" s="269" t="s">
        <v>1256</v>
      </c>
      <c r="V933" s="270">
        <v>0</v>
      </c>
      <c r="W933" s="271" t="s">
        <v>1264</v>
      </c>
      <c r="X933" s="272"/>
      <c r="Y933" s="273"/>
      <c r="Z933" s="274" t="s">
        <v>1265</v>
      </c>
      <c r="AA933" s="258" t="b">
        <f t="shared" si="67"/>
        <v>0</v>
      </c>
      <c r="AB933" s="273" t="s">
        <v>2209</v>
      </c>
      <c r="AC933" s="273" t="s">
        <v>1290</v>
      </c>
      <c r="AD933" s="297"/>
      <c r="AE933" s="275"/>
      <c r="AF933" s="267" t="str">
        <f t="shared" ca="1" si="66"/>
        <v>55años2meses</v>
      </c>
      <c r="AG933" s="276">
        <v>963621819</v>
      </c>
      <c r="AH933" s="273"/>
    </row>
    <row r="934" spans="2:36" ht="17.100000000000001" customHeight="1">
      <c r="B934" s="258" t="str">
        <f t="shared" si="65"/>
        <v>P03367744</v>
      </c>
      <c r="C934" s="263">
        <v>1</v>
      </c>
      <c r="D934" s="486" t="s">
        <v>11394</v>
      </c>
      <c r="E934" s="258" t="s">
        <v>11395</v>
      </c>
      <c r="F934" s="259">
        <v>26013</v>
      </c>
      <c r="G934" s="283" t="s">
        <v>1251</v>
      </c>
      <c r="H934" s="261" t="s">
        <v>137</v>
      </c>
      <c r="I934" s="261" t="s">
        <v>8999</v>
      </c>
      <c r="J934" s="261" t="s">
        <v>9469</v>
      </c>
      <c r="K934" s="282" t="s">
        <v>6840</v>
      </c>
      <c r="L934" s="264">
        <v>45433</v>
      </c>
      <c r="M934" s="264">
        <v>45467</v>
      </c>
      <c r="N934" s="551" t="s">
        <v>174</v>
      </c>
      <c r="O934" s="282" t="s">
        <v>11396</v>
      </c>
      <c r="P934" s="266" t="s">
        <v>138</v>
      </c>
      <c r="Q934" s="273"/>
      <c r="R934" s="284" t="s">
        <v>157</v>
      </c>
      <c r="S934" s="265"/>
      <c r="T934" s="265">
        <v>0</v>
      </c>
      <c r="U934" s="269" t="s">
        <v>1256</v>
      </c>
      <c r="V934" s="270">
        <v>1</v>
      </c>
      <c r="W934" s="271" t="s">
        <v>118</v>
      </c>
      <c r="X934" s="272"/>
      <c r="Y934" s="272"/>
      <c r="Z934" s="274" t="s">
        <v>1257</v>
      </c>
      <c r="AA934" s="258" t="b">
        <f t="shared" si="67"/>
        <v>0</v>
      </c>
      <c r="AB934" s="273" t="s">
        <v>11397</v>
      </c>
      <c r="AC934" s="273"/>
      <c r="AD934" s="400" t="s">
        <v>1259</v>
      </c>
      <c r="AE934" s="275" t="s">
        <v>11398</v>
      </c>
      <c r="AF934" s="267" t="str">
        <f t="shared" ca="1" si="66"/>
        <v>55años5meses</v>
      </c>
      <c r="AG934" s="276">
        <v>921128957</v>
      </c>
      <c r="AH934" s="273" t="s">
        <v>11399</v>
      </c>
    </row>
    <row r="935" spans="2:36" ht="17.100000000000001" customHeight="1">
      <c r="B935" s="258" t="str">
        <f t="shared" si="65"/>
        <v>P03367860</v>
      </c>
      <c r="C935" s="282">
        <v>1</v>
      </c>
      <c r="D935" s="486" t="s">
        <v>11810</v>
      </c>
      <c r="E935" s="258" t="s">
        <v>11811</v>
      </c>
      <c r="F935" s="259">
        <v>26224</v>
      </c>
      <c r="G935" s="283" t="s">
        <v>1251</v>
      </c>
      <c r="H935" s="261" t="s">
        <v>137</v>
      </c>
      <c r="I935" s="261" t="s">
        <v>8999</v>
      </c>
      <c r="J935" s="261" t="s">
        <v>9469</v>
      </c>
      <c r="K935" s="282" t="s">
        <v>6840</v>
      </c>
      <c r="L935" s="264">
        <v>45468</v>
      </c>
      <c r="M935" s="264">
        <v>45495</v>
      </c>
      <c r="N935" s="551" t="s">
        <v>128</v>
      </c>
      <c r="O935" s="282" t="s">
        <v>11812</v>
      </c>
      <c r="P935" s="266" t="s">
        <v>138</v>
      </c>
      <c r="Q935" s="273"/>
      <c r="R935" s="284" t="s">
        <v>157</v>
      </c>
      <c r="S935" s="265"/>
      <c r="T935" s="265">
        <v>0</v>
      </c>
      <c r="U935" s="269" t="s">
        <v>1256</v>
      </c>
      <c r="V935" s="270">
        <v>1</v>
      </c>
      <c r="W935" s="271" t="s">
        <v>118</v>
      </c>
      <c r="X935" s="272"/>
      <c r="Y935" s="272"/>
      <c r="Z935" s="274" t="s">
        <v>1257</v>
      </c>
      <c r="AA935" s="258" t="b">
        <f t="shared" si="67"/>
        <v>0</v>
      </c>
      <c r="AB935" s="273" t="s">
        <v>11813</v>
      </c>
      <c r="AC935" s="273"/>
      <c r="AD935" s="400" t="s">
        <v>1259</v>
      </c>
      <c r="AE935" s="275" t="s">
        <v>11814</v>
      </c>
      <c r="AF935" s="267" t="str">
        <f t="shared" ca="1" si="66"/>
        <v>54años10meses</v>
      </c>
      <c r="AG935" s="276">
        <v>929405674</v>
      </c>
      <c r="AH935" s="273" t="s">
        <v>11815</v>
      </c>
    </row>
    <row r="936" spans="2:36" ht="17.100000000000001" customHeight="1">
      <c r="B936" s="258" t="str">
        <f t="shared" si="65"/>
        <v>P03368087</v>
      </c>
      <c r="C936" s="257" t="s">
        <v>117</v>
      </c>
      <c r="D936" s="486" t="s">
        <v>3029</v>
      </c>
      <c r="E936" s="273" t="s">
        <v>3030</v>
      </c>
      <c r="F936" s="259">
        <v>26209</v>
      </c>
      <c r="G936" s="260" t="s">
        <v>1251</v>
      </c>
      <c r="H936" s="261" t="s">
        <v>137</v>
      </c>
      <c r="I936" s="262"/>
      <c r="J936" s="261"/>
      <c r="K936" s="263" t="s">
        <v>2021</v>
      </c>
      <c r="L936" s="264">
        <v>43846</v>
      </c>
      <c r="M936" s="264">
        <v>43859</v>
      </c>
      <c r="N936" s="263" t="s">
        <v>122</v>
      </c>
      <c r="O936" s="282"/>
      <c r="P936" s="266"/>
      <c r="Q936" s="267"/>
      <c r="R936" s="268" t="s">
        <v>157</v>
      </c>
      <c r="S936" s="265"/>
      <c r="T936" s="265">
        <v>0</v>
      </c>
      <c r="U936" s="269" t="s">
        <v>1256</v>
      </c>
      <c r="V936" s="270">
        <v>0</v>
      </c>
      <c r="W936" s="271" t="s">
        <v>1264</v>
      </c>
      <c r="X936" s="272"/>
      <c r="Y936" s="273"/>
      <c r="Z936" s="274" t="s">
        <v>1265</v>
      </c>
      <c r="AA936" s="258" t="b">
        <f t="shared" si="67"/>
        <v>0</v>
      </c>
      <c r="AB936" s="273" t="s">
        <v>3031</v>
      </c>
      <c r="AC936" s="273" t="s">
        <v>1290</v>
      </c>
      <c r="AD936" s="504" t="s">
        <v>2101</v>
      </c>
      <c r="AE936" s="275" t="s">
        <v>3032</v>
      </c>
      <c r="AF936" s="267" t="str">
        <f t="shared" ca="1" si="66"/>
        <v>54años10meses</v>
      </c>
      <c r="AG936" s="276"/>
      <c r="AH936" s="273"/>
    </row>
    <row r="937" spans="2:36" ht="17.100000000000001" customHeight="1">
      <c r="B937" s="258" t="str">
        <f t="shared" si="65"/>
        <v>P03368198</v>
      </c>
      <c r="C937" s="257" t="s">
        <v>117</v>
      </c>
      <c r="D937" s="486" t="s">
        <v>2323</v>
      </c>
      <c r="E937" s="258" t="s">
        <v>2324</v>
      </c>
      <c r="F937" s="259">
        <v>25912</v>
      </c>
      <c r="G937" s="260" t="s">
        <v>1251</v>
      </c>
      <c r="H937" s="261" t="s">
        <v>137</v>
      </c>
      <c r="I937" s="262"/>
      <c r="J937" s="261"/>
      <c r="K937" s="263" t="s">
        <v>1287</v>
      </c>
      <c r="L937" s="287">
        <v>43766</v>
      </c>
      <c r="M937" s="290">
        <v>43782</v>
      </c>
      <c r="N937" s="263" t="s">
        <v>122</v>
      </c>
      <c r="O937" s="261"/>
      <c r="P937" s="266"/>
      <c r="Q937" s="267"/>
      <c r="R937" s="284" t="s">
        <v>157</v>
      </c>
      <c r="S937" s="265"/>
      <c r="T937" s="265">
        <v>0</v>
      </c>
      <c r="U937" s="269" t="s">
        <v>1256</v>
      </c>
      <c r="V937" s="270">
        <v>0</v>
      </c>
      <c r="W937" s="271" t="s">
        <v>1264</v>
      </c>
      <c r="X937" s="272"/>
      <c r="Y937" s="273"/>
      <c r="Z937" s="274" t="s">
        <v>1265</v>
      </c>
      <c r="AA937" s="258" t="b">
        <f t="shared" si="67"/>
        <v>0</v>
      </c>
      <c r="AB937" s="273" t="s">
        <v>2168</v>
      </c>
      <c r="AC937" s="273" t="s">
        <v>1290</v>
      </c>
      <c r="AD937" s="273"/>
      <c r="AE937" s="275"/>
      <c r="AF937" s="267" t="str">
        <f t="shared" ca="1" si="66"/>
        <v>55años8meses</v>
      </c>
      <c r="AG937" s="276"/>
      <c r="AH937" s="273"/>
    </row>
    <row r="938" spans="2:36" ht="17.100000000000001" customHeight="1">
      <c r="B938" s="258" t="str">
        <f t="shared" si="65"/>
        <v>P03368267</v>
      </c>
      <c r="C938" s="257" t="s">
        <v>117</v>
      </c>
      <c r="D938" s="486" t="s">
        <v>3645</v>
      </c>
      <c r="E938" s="258" t="s">
        <v>3646</v>
      </c>
      <c r="F938" s="259">
        <v>26281</v>
      </c>
      <c r="G938" s="260" t="s">
        <v>1251</v>
      </c>
      <c r="H938" s="261" t="s">
        <v>137</v>
      </c>
      <c r="I938" s="262"/>
      <c r="J938" s="261"/>
      <c r="K938" s="263" t="s">
        <v>2021</v>
      </c>
      <c r="L938" s="264">
        <v>44211</v>
      </c>
      <c r="M938" s="264">
        <v>44219</v>
      </c>
      <c r="N938" s="591" t="s">
        <v>114</v>
      </c>
      <c r="O938" s="263" t="s">
        <v>3647</v>
      </c>
      <c r="P938" s="266" t="s">
        <v>138</v>
      </c>
      <c r="Q938" s="267"/>
      <c r="R938" s="268" t="s">
        <v>157</v>
      </c>
      <c r="S938" s="265"/>
      <c r="T938" s="265">
        <v>0</v>
      </c>
      <c r="U938" s="269" t="s">
        <v>1256</v>
      </c>
      <c r="V938" s="270">
        <v>0</v>
      </c>
      <c r="W938" s="271" t="s">
        <v>1264</v>
      </c>
      <c r="X938" s="272"/>
      <c r="Y938" s="273"/>
      <c r="Z938" s="274" t="s">
        <v>1265</v>
      </c>
      <c r="AA938" s="258" t="b">
        <f t="shared" si="67"/>
        <v>0</v>
      </c>
      <c r="AB938" s="258"/>
      <c r="AC938" s="273"/>
      <c r="AD938" s="400" t="s">
        <v>2101</v>
      </c>
      <c r="AE938" s="275" t="s">
        <v>3648</v>
      </c>
      <c r="AF938" s="267" t="str">
        <f t="shared" ca="1" si="66"/>
        <v>54años8meses</v>
      </c>
      <c r="AG938" s="276">
        <v>957465241</v>
      </c>
      <c r="AH938" s="399" t="s">
        <v>3337</v>
      </c>
    </row>
    <row r="939" spans="2:36" ht="17.100000000000001" customHeight="1">
      <c r="B939" s="273" t="str">
        <f t="shared" si="65"/>
        <v>P03368329</v>
      </c>
      <c r="C939" s="257" t="s">
        <v>117</v>
      </c>
      <c r="D939" s="486" t="s">
        <v>2566</v>
      </c>
      <c r="E939" s="258" t="s">
        <v>2567</v>
      </c>
      <c r="F939" s="259">
        <v>25879</v>
      </c>
      <c r="G939" s="260" t="s">
        <v>1251</v>
      </c>
      <c r="H939" s="261" t="s">
        <v>137</v>
      </c>
      <c r="I939" s="262"/>
      <c r="J939" s="261"/>
      <c r="K939" s="263" t="s">
        <v>1287</v>
      </c>
      <c r="L939" s="287">
        <v>43790</v>
      </c>
      <c r="M939" s="287">
        <v>43803</v>
      </c>
      <c r="N939" s="263" t="s">
        <v>174</v>
      </c>
      <c r="O939" s="261" t="s">
        <v>2568</v>
      </c>
      <c r="P939" s="266" t="s">
        <v>138</v>
      </c>
      <c r="Q939" s="267"/>
      <c r="R939" s="268" t="s">
        <v>157</v>
      </c>
      <c r="S939" s="265"/>
      <c r="T939" s="265">
        <v>0</v>
      </c>
      <c r="U939" s="269" t="s">
        <v>1256</v>
      </c>
      <c r="V939" s="270">
        <v>0</v>
      </c>
      <c r="W939" s="271" t="s">
        <v>1264</v>
      </c>
      <c r="X939" s="272"/>
      <c r="Y939" s="273"/>
      <c r="Z939" s="274" t="s">
        <v>1265</v>
      </c>
      <c r="AA939" s="258" t="b">
        <f t="shared" si="67"/>
        <v>0</v>
      </c>
      <c r="AB939" s="273" t="s">
        <v>2569</v>
      </c>
      <c r="AC939" s="273" t="s">
        <v>1290</v>
      </c>
      <c r="AD939" s="273"/>
      <c r="AE939" s="275"/>
      <c r="AF939" s="267" t="str">
        <f t="shared" ca="1" si="66"/>
        <v>55años9meses</v>
      </c>
      <c r="AG939" s="276"/>
      <c r="AH939" s="273"/>
    </row>
    <row r="940" spans="2:36" ht="17.100000000000001" customHeight="1">
      <c r="B940" s="258" t="str">
        <f t="shared" si="65"/>
        <v>P03368366</v>
      </c>
      <c r="C940" s="257" t="s">
        <v>117</v>
      </c>
      <c r="D940" s="486" t="s">
        <v>3352</v>
      </c>
      <c r="E940" s="258" t="s">
        <v>3353</v>
      </c>
      <c r="F940" s="259">
        <v>24531</v>
      </c>
      <c r="G940" s="260" t="s">
        <v>1251</v>
      </c>
      <c r="H940" s="261" t="s">
        <v>137</v>
      </c>
      <c r="I940" s="262"/>
      <c r="J940" s="261"/>
      <c r="K940" s="263" t="s">
        <v>1287</v>
      </c>
      <c r="L940" s="264">
        <v>44039</v>
      </c>
      <c r="M940" s="264">
        <v>44065</v>
      </c>
      <c r="N940" s="263" t="s">
        <v>128</v>
      </c>
      <c r="O940" s="261" t="s">
        <v>3354</v>
      </c>
      <c r="P940" s="266" t="s">
        <v>138</v>
      </c>
      <c r="Q940" s="267"/>
      <c r="R940" s="268" t="s">
        <v>157</v>
      </c>
      <c r="S940" s="265"/>
      <c r="T940" s="265">
        <v>0</v>
      </c>
      <c r="U940" s="269" t="s">
        <v>1256</v>
      </c>
      <c r="V940" s="270">
        <v>0</v>
      </c>
      <c r="W940" s="271" t="s">
        <v>1264</v>
      </c>
      <c r="X940" s="272"/>
      <c r="Y940" s="273"/>
      <c r="Z940" s="274" t="s">
        <v>1265</v>
      </c>
      <c r="AA940" s="258" t="b">
        <f t="shared" si="67"/>
        <v>0</v>
      </c>
      <c r="AB940" s="273"/>
      <c r="AC940" s="273"/>
      <c r="AD940" s="510"/>
      <c r="AE940" s="275"/>
      <c r="AF940" s="267" t="str">
        <f t="shared" ca="1" si="66"/>
        <v>59años5meses</v>
      </c>
      <c r="AG940" s="276"/>
      <c r="AH940" s="273"/>
    </row>
    <row r="941" spans="2:36" ht="17.100000000000001" customHeight="1">
      <c r="B941" s="273" t="str">
        <f t="shared" si="65"/>
        <v>P03368437</v>
      </c>
      <c r="C941" s="257" t="s">
        <v>117</v>
      </c>
      <c r="D941" s="486" t="s">
        <v>3584</v>
      </c>
      <c r="E941" s="258" t="s">
        <v>3585</v>
      </c>
      <c r="F941" s="259">
        <v>24518</v>
      </c>
      <c r="G941" s="260" t="s">
        <v>1251</v>
      </c>
      <c r="H941" s="261" t="s">
        <v>137</v>
      </c>
      <c r="I941" s="262"/>
      <c r="J941" s="261"/>
      <c r="K941" s="263" t="s">
        <v>1287</v>
      </c>
      <c r="L941" s="264">
        <v>44179</v>
      </c>
      <c r="M941" s="264">
        <v>44184</v>
      </c>
      <c r="N941" s="591" t="s">
        <v>122</v>
      </c>
      <c r="O941" s="261"/>
      <c r="P941" s="266" t="s">
        <v>119</v>
      </c>
      <c r="Q941" s="267"/>
      <c r="R941" s="268" t="s">
        <v>157</v>
      </c>
      <c r="S941" s="265"/>
      <c r="T941" s="265">
        <v>0</v>
      </c>
      <c r="U941" s="269" t="s">
        <v>1256</v>
      </c>
      <c r="V941" s="270">
        <v>0</v>
      </c>
      <c r="W941" s="271" t="s">
        <v>1264</v>
      </c>
      <c r="X941" s="272"/>
      <c r="Y941" s="273"/>
      <c r="Z941" s="274" t="s">
        <v>1265</v>
      </c>
      <c r="AA941" s="258" t="b">
        <f t="shared" si="67"/>
        <v>0</v>
      </c>
      <c r="AB941" s="273" t="s">
        <v>3586</v>
      </c>
      <c r="AC941" s="273" t="s">
        <v>1290</v>
      </c>
      <c r="AD941" s="297"/>
      <c r="AE941" s="275"/>
      <c r="AF941" s="267" t="str">
        <f t="shared" ca="1" si="66"/>
        <v>59años6meses</v>
      </c>
      <c r="AG941" s="276"/>
      <c r="AH941" s="273"/>
    </row>
    <row r="942" spans="2:36" ht="17.100000000000001" customHeight="1">
      <c r="B942" s="258" t="str">
        <f t="shared" si="65"/>
        <v>P03369132</v>
      </c>
      <c r="C942" s="257" t="s">
        <v>117</v>
      </c>
      <c r="D942" s="486" t="s">
        <v>3580</v>
      </c>
      <c r="E942" s="258" t="s">
        <v>3581</v>
      </c>
      <c r="F942" s="259">
        <v>25983</v>
      </c>
      <c r="G942" s="260" t="s">
        <v>1251</v>
      </c>
      <c r="H942" s="261" t="s">
        <v>137</v>
      </c>
      <c r="I942" s="262"/>
      <c r="J942" s="261"/>
      <c r="K942" s="263" t="s">
        <v>2021</v>
      </c>
      <c r="L942" s="264">
        <v>44179</v>
      </c>
      <c r="M942" s="264">
        <v>44185</v>
      </c>
      <c r="N942" s="591" t="s">
        <v>114</v>
      </c>
      <c r="O942" s="263" t="s">
        <v>3582</v>
      </c>
      <c r="P942" s="266" t="s">
        <v>138</v>
      </c>
      <c r="Q942" s="267"/>
      <c r="R942" s="268" t="s">
        <v>157</v>
      </c>
      <c r="S942" s="265"/>
      <c r="T942" s="265">
        <v>0</v>
      </c>
      <c r="U942" s="269" t="s">
        <v>1256</v>
      </c>
      <c r="V942" s="270">
        <v>0</v>
      </c>
      <c r="W942" s="271" t="s">
        <v>1264</v>
      </c>
      <c r="X942" s="272"/>
      <c r="Y942" s="273"/>
      <c r="Z942" s="274" t="s">
        <v>1265</v>
      </c>
      <c r="AA942" s="258" t="b">
        <f t="shared" si="67"/>
        <v>0</v>
      </c>
      <c r="AB942" s="258"/>
      <c r="AC942" s="273"/>
      <c r="AD942" s="400" t="s">
        <v>2101</v>
      </c>
      <c r="AE942" s="275" t="s">
        <v>3583</v>
      </c>
      <c r="AF942" s="267" t="str">
        <f t="shared" ca="1" si="66"/>
        <v>55años6meses</v>
      </c>
      <c r="AG942" s="276">
        <v>995380516</v>
      </c>
      <c r="AH942" s="399" t="s">
        <v>3337</v>
      </c>
    </row>
    <row r="943" spans="2:36" ht="17.100000000000001" customHeight="1">
      <c r="B943" s="258" t="str">
        <f t="shared" si="65"/>
        <v>P03369430</v>
      </c>
      <c r="C943" s="257" t="s">
        <v>117</v>
      </c>
      <c r="D943" s="486" t="s">
        <v>2519</v>
      </c>
      <c r="E943" s="258" t="s">
        <v>2520</v>
      </c>
      <c r="F943" s="259">
        <v>26736</v>
      </c>
      <c r="G943" s="260" t="s">
        <v>1251</v>
      </c>
      <c r="H943" s="261" t="s">
        <v>137</v>
      </c>
      <c r="I943" s="262"/>
      <c r="J943" s="261"/>
      <c r="K943" s="263" t="s">
        <v>1287</v>
      </c>
      <c r="L943" s="287">
        <v>43784</v>
      </c>
      <c r="M943" s="287">
        <v>43803</v>
      </c>
      <c r="N943" s="591" t="s">
        <v>128</v>
      </c>
      <c r="O943" s="261" t="s">
        <v>2521</v>
      </c>
      <c r="P943" s="266" t="s">
        <v>115</v>
      </c>
      <c r="Q943" s="267"/>
      <c r="R943" s="268" t="s">
        <v>157</v>
      </c>
      <c r="S943" s="265"/>
      <c r="T943" s="265">
        <v>0</v>
      </c>
      <c r="U943" s="269" t="s">
        <v>1256</v>
      </c>
      <c r="V943" s="270">
        <v>0</v>
      </c>
      <c r="W943" s="271" t="s">
        <v>1264</v>
      </c>
      <c r="X943" s="272"/>
      <c r="Y943" s="273"/>
      <c r="Z943" s="274" t="s">
        <v>1265</v>
      </c>
      <c r="AA943" s="258" t="b">
        <f t="shared" si="67"/>
        <v>0</v>
      </c>
      <c r="AB943" s="273" t="s">
        <v>2168</v>
      </c>
      <c r="AC943" s="273" t="s">
        <v>1290</v>
      </c>
      <c r="AD943" s="510"/>
      <c r="AE943" s="275"/>
      <c r="AF943" s="267" t="str">
        <f t="shared" ca="1" si="66"/>
        <v>53años5meses</v>
      </c>
      <c r="AG943" s="276">
        <v>963621819</v>
      </c>
      <c r="AH943" s="273"/>
    </row>
    <row r="944" spans="2:36" ht="17.100000000000001" customHeight="1">
      <c r="B944" s="258" t="str">
        <f t="shared" ref="B944:B984" si="68">MID(H944,1,1)&amp;D944</f>
        <v>O03369967</v>
      </c>
      <c r="C944" s="257" t="s">
        <v>117</v>
      </c>
      <c r="D944" s="486" t="s">
        <v>10611</v>
      </c>
      <c r="E944" s="258" t="s">
        <v>10612</v>
      </c>
      <c r="F944" s="259">
        <v>27091</v>
      </c>
      <c r="G944" s="283" t="s">
        <v>1996</v>
      </c>
      <c r="H944" s="261" t="s">
        <v>113</v>
      </c>
      <c r="I944" s="261" t="s">
        <v>7410</v>
      </c>
      <c r="J944" s="261" t="s">
        <v>1235</v>
      </c>
      <c r="K944" s="282" t="s">
        <v>6899</v>
      </c>
      <c r="L944" s="264">
        <v>45377</v>
      </c>
      <c r="M944" s="290">
        <v>45379</v>
      </c>
      <c r="N944" s="261" t="s">
        <v>174</v>
      </c>
      <c r="O944" s="282" t="s">
        <v>10613</v>
      </c>
      <c r="P944" s="266" t="s">
        <v>138</v>
      </c>
      <c r="Q944" s="273"/>
      <c r="R944" s="284" t="s">
        <v>157</v>
      </c>
      <c r="S944" s="265"/>
      <c r="T944" s="265">
        <v>0</v>
      </c>
      <c r="U944" s="269" t="s">
        <v>1256</v>
      </c>
      <c r="V944" s="270">
        <v>1</v>
      </c>
      <c r="W944" s="271" t="s">
        <v>118</v>
      </c>
      <c r="X944" s="272"/>
      <c r="Y944" s="272"/>
      <c r="Z944" s="274" t="s">
        <v>1257</v>
      </c>
      <c r="AA944" s="258" t="b">
        <f t="shared" si="67"/>
        <v>0</v>
      </c>
      <c r="AB944" s="273" t="s">
        <v>10614</v>
      </c>
      <c r="AC944" s="273"/>
      <c r="AD944" s="504" t="s">
        <v>1259</v>
      </c>
      <c r="AE944" s="275" t="s">
        <v>10615</v>
      </c>
      <c r="AF944" s="267" t="str">
        <f t="shared" ca="1" si="66"/>
        <v>52años5meses</v>
      </c>
      <c r="AG944" s="276">
        <v>980365951</v>
      </c>
      <c r="AH944" s="273" t="s">
        <v>10616</v>
      </c>
    </row>
    <row r="945" spans="2:36" ht="17.100000000000001" customHeight="1">
      <c r="B945" s="258" t="str">
        <f t="shared" si="68"/>
        <v>P03370221</v>
      </c>
      <c r="C945" s="257" t="s">
        <v>117</v>
      </c>
      <c r="D945" s="486" t="s">
        <v>3076</v>
      </c>
      <c r="E945" s="273" t="s">
        <v>3077</v>
      </c>
      <c r="F945" s="259">
        <v>25941</v>
      </c>
      <c r="G945" s="260" t="s">
        <v>1251</v>
      </c>
      <c r="H945" s="261" t="s">
        <v>137</v>
      </c>
      <c r="I945" s="262"/>
      <c r="J945" s="261"/>
      <c r="K945" s="263" t="s">
        <v>2021</v>
      </c>
      <c r="L945" s="264">
        <v>43846</v>
      </c>
      <c r="M945" s="290">
        <v>43859</v>
      </c>
      <c r="N945" s="591" t="s">
        <v>122</v>
      </c>
      <c r="O945" s="282"/>
      <c r="P945" s="266"/>
      <c r="Q945" s="267"/>
      <c r="R945" s="284" t="s">
        <v>157</v>
      </c>
      <c r="S945" s="265"/>
      <c r="T945" s="265">
        <v>0</v>
      </c>
      <c r="U945" s="269" t="s">
        <v>1256</v>
      </c>
      <c r="V945" s="270">
        <v>0</v>
      </c>
      <c r="W945" s="271" t="s">
        <v>1264</v>
      </c>
      <c r="X945" s="272"/>
      <c r="Y945" s="258"/>
      <c r="Z945" s="274" t="s">
        <v>1265</v>
      </c>
      <c r="AA945" s="258" t="b">
        <f t="shared" si="67"/>
        <v>0</v>
      </c>
      <c r="AB945" s="258" t="s">
        <v>3078</v>
      </c>
      <c r="AC945" s="273"/>
      <c r="AD945" s="400" t="s">
        <v>2101</v>
      </c>
      <c r="AE945" s="275" t="s">
        <v>3079</v>
      </c>
      <c r="AF945" s="267" t="str">
        <f t="shared" ca="1" si="66"/>
        <v>55años7meses</v>
      </c>
      <c r="AG945" s="276"/>
      <c r="AH945" s="273"/>
    </row>
    <row r="946" spans="2:36" ht="17.100000000000001" customHeight="1">
      <c r="B946" s="258" t="str">
        <f t="shared" si="68"/>
        <v>P03370341</v>
      </c>
      <c r="C946" s="257" t="s">
        <v>117</v>
      </c>
      <c r="D946" s="486" t="s">
        <v>2840</v>
      </c>
      <c r="E946" s="273" t="s">
        <v>2841</v>
      </c>
      <c r="F946" s="259">
        <v>22212</v>
      </c>
      <c r="G946" s="260" t="s">
        <v>1251</v>
      </c>
      <c r="H946" s="261" t="s">
        <v>137</v>
      </c>
      <c r="I946" s="262"/>
      <c r="J946" s="261"/>
      <c r="K946" s="263" t="s">
        <v>1287</v>
      </c>
      <c r="L946" s="264">
        <v>43818</v>
      </c>
      <c r="M946" s="290">
        <v>43830</v>
      </c>
      <c r="N946" s="591" t="s">
        <v>174</v>
      </c>
      <c r="O946" s="261" t="s">
        <v>2842</v>
      </c>
      <c r="P946" s="266" t="s">
        <v>115</v>
      </c>
      <c r="Q946" s="267"/>
      <c r="R946" s="284" t="s">
        <v>157</v>
      </c>
      <c r="S946" s="265"/>
      <c r="T946" s="265">
        <v>0</v>
      </c>
      <c r="U946" s="269" t="s">
        <v>1256</v>
      </c>
      <c r="V946" s="270">
        <v>0</v>
      </c>
      <c r="W946" s="271" t="s">
        <v>1264</v>
      </c>
      <c r="X946" s="272"/>
      <c r="Y946" s="273"/>
      <c r="Z946" s="274" t="s">
        <v>1265</v>
      </c>
      <c r="AA946" s="258" t="b">
        <f t="shared" si="67"/>
        <v>0</v>
      </c>
      <c r="AB946" s="273" t="s">
        <v>2843</v>
      </c>
      <c r="AC946" s="273" t="s">
        <v>1997</v>
      </c>
      <c r="AD946" s="510"/>
      <c r="AE946" s="275"/>
      <c r="AF946" s="267" t="str">
        <f t="shared" ca="1" si="66"/>
        <v>65años9meses</v>
      </c>
      <c r="AG946" s="276"/>
      <c r="AH946" s="273"/>
    </row>
    <row r="947" spans="2:36" ht="17.100000000000001" customHeight="1">
      <c r="B947" s="258" t="str">
        <f t="shared" si="68"/>
        <v>O03370484</v>
      </c>
      <c r="C947" s="257" t="s">
        <v>117</v>
      </c>
      <c r="D947" s="486" t="s">
        <v>2534</v>
      </c>
      <c r="E947" s="258" t="s">
        <v>2535</v>
      </c>
      <c r="F947" s="259">
        <v>25566</v>
      </c>
      <c r="G947" s="260" t="s">
        <v>1251</v>
      </c>
      <c r="H947" s="261" t="s">
        <v>113</v>
      </c>
      <c r="I947" s="262"/>
      <c r="J947" s="261"/>
      <c r="K947" s="263" t="s">
        <v>1287</v>
      </c>
      <c r="L947" s="287">
        <v>43787</v>
      </c>
      <c r="M947" s="290">
        <v>43796</v>
      </c>
      <c r="N947" s="591" t="s">
        <v>128</v>
      </c>
      <c r="O947" s="261" t="s">
        <v>2536</v>
      </c>
      <c r="P947" s="266" t="s">
        <v>138</v>
      </c>
      <c r="Q947" s="267"/>
      <c r="R947" s="284" t="s">
        <v>157</v>
      </c>
      <c r="S947" s="265"/>
      <c r="T947" s="265">
        <v>0</v>
      </c>
      <c r="U947" s="269" t="s">
        <v>1256</v>
      </c>
      <c r="V947" s="270">
        <v>0</v>
      </c>
      <c r="W947" s="271" t="s">
        <v>1264</v>
      </c>
      <c r="X947" s="272"/>
      <c r="Y947" s="258"/>
      <c r="Z947" s="274" t="s">
        <v>1265</v>
      </c>
      <c r="AA947" s="258" t="b">
        <f t="shared" si="67"/>
        <v>0</v>
      </c>
      <c r="AB947" s="273" t="s">
        <v>2537</v>
      </c>
      <c r="AC947" s="273" t="s">
        <v>1290</v>
      </c>
      <c r="AD947" s="273"/>
      <c r="AE947" s="275"/>
      <c r="AF947" s="267" t="str">
        <f t="shared" ca="1" si="66"/>
        <v>56años7meses</v>
      </c>
      <c r="AG947" s="276"/>
      <c r="AH947" s="273"/>
    </row>
    <row r="948" spans="2:36" ht="17.100000000000001" customHeight="1">
      <c r="B948" s="258" t="str">
        <f t="shared" si="68"/>
        <v>P03370490</v>
      </c>
      <c r="C948" s="257" t="s">
        <v>117</v>
      </c>
      <c r="D948" s="486" t="s">
        <v>3660</v>
      </c>
      <c r="E948" s="258" t="s">
        <v>3661</v>
      </c>
      <c r="F948" s="259">
        <v>26365</v>
      </c>
      <c r="G948" s="260" t="s">
        <v>1251</v>
      </c>
      <c r="H948" s="261" t="s">
        <v>137</v>
      </c>
      <c r="I948" s="262"/>
      <c r="J948" s="261"/>
      <c r="K948" s="263" t="s">
        <v>2021</v>
      </c>
      <c r="L948" s="264">
        <v>44211</v>
      </c>
      <c r="M948" s="290">
        <v>44219</v>
      </c>
      <c r="N948" s="591" t="s">
        <v>174</v>
      </c>
      <c r="O948" s="263" t="s">
        <v>3662</v>
      </c>
      <c r="P948" s="266" t="s">
        <v>115</v>
      </c>
      <c r="Q948" s="267"/>
      <c r="R948" s="284" t="s">
        <v>157</v>
      </c>
      <c r="S948" s="265"/>
      <c r="T948" s="265">
        <v>0</v>
      </c>
      <c r="U948" s="269" t="s">
        <v>1256</v>
      </c>
      <c r="V948" s="270">
        <v>0</v>
      </c>
      <c r="W948" s="271" t="s">
        <v>1264</v>
      </c>
      <c r="X948" s="272"/>
      <c r="Y948" s="273"/>
      <c r="Z948" s="274" t="s">
        <v>1265</v>
      </c>
      <c r="AA948" s="258" t="b">
        <f t="shared" si="67"/>
        <v>0</v>
      </c>
      <c r="AB948" s="258"/>
      <c r="AC948" s="273"/>
      <c r="AD948" s="400" t="s">
        <v>2101</v>
      </c>
      <c r="AE948" s="275" t="s">
        <v>3663</v>
      </c>
      <c r="AF948" s="267" t="str">
        <f t="shared" ca="1" si="66"/>
        <v>54años5meses</v>
      </c>
      <c r="AG948" s="276">
        <v>992840442</v>
      </c>
      <c r="AH948" s="399" t="s">
        <v>3337</v>
      </c>
      <c r="AJ948" s="258"/>
    </row>
    <row r="949" spans="2:36" ht="17.100000000000001" customHeight="1">
      <c r="B949" s="258" t="str">
        <f t="shared" si="68"/>
        <v>P03370637</v>
      </c>
      <c r="C949" s="257" t="s">
        <v>117</v>
      </c>
      <c r="D949" s="486" t="s">
        <v>7049</v>
      </c>
      <c r="E949" s="258" t="s">
        <v>7050</v>
      </c>
      <c r="F949" s="259">
        <v>26685</v>
      </c>
      <c r="G949" s="260" t="s">
        <v>1251</v>
      </c>
      <c r="H949" s="261" t="s">
        <v>137</v>
      </c>
      <c r="I949" s="263" t="s">
        <v>1252</v>
      </c>
      <c r="J949" s="261"/>
      <c r="K949" s="407" t="s">
        <v>2021</v>
      </c>
      <c r="L949" s="326">
        <v>44903</v>
      </c>
      <c r="M949" s="264">
        <v>44944</v>
      </c>
      <c r="N949" s="591" t="s">
        <v>128</v>
      </c>
      <c r="O949" s="282" t="s">
        <v>7051</v>
      </c>
      <c r="P949" s="266" t="s">
        <v>138</v>
      </c>
      <c r="Q949" s="267"/>
      <c r="R949" s="268" t="s">
        <v>157</v>
      </c>
      <c r="S949" s="265"/>
      <c r="T949" s="265">
        <v>0</v>
      </c>
      <c r="U949" s="269" t="s">
        <v>1256</v>
      </c>
      <c r="V949" s="270">
        <v>0</v>
      </c>
      <c r="W949" s="271" t="s">
        <v>118</v>
      </c>
      <c r="X949" s="272"/>
      <c r="Y949" s="258"/>
      <c r="Z949" s="274" t="s">
        <v>1265</v>
      </c>
      <c r="AA949" s="258" t="b">
        <f t="shared" si="67"/>
        <v>0</v>
      </c>
      <c r="AB949" s="273" t="s">
        <v>7052</v>
      </c>
      <c r="AC949" s="273"/>
      <c r="AD949" s="504" t="s">
        <v>1259</v>
      </c>
      <c r="AE949" s="275" t="s">
        <v>7053</v>
      </c>
      <c r="AF949" s="267" t="str">
        <f t="shared" ca="1" si="66"/>
        <v>53años7meses</v>
      </c>
      <c r="AG949" s="276">
        <v>954772894</v>
      </c>
      <c r="AH949" s="273" t="s">
        <v>7054</v>
      </c>
    </row>
    <row r="950" spans="2:36" ht="17.100000000000001" customHeight="1">
      <c r="B950" s="258" t="str">
        <f t="shared" si="68"/>
        <v>P03370689</v>
      </c>
      <c r="C950" s="282">
        <v>1</v>
      </c>
      <c r="D950" s="486" t="s">
        <v>13448</v>
      </c>
      <c r="E950" s="258" t="s">
        <v>13449</v>
      </c>
      <c r="F950" s="259">
        <v>26724</v>
      </c>
      <c r="G950" s="258" t="s">
        <v>8311</v>
      </c>
      <c r="H950" s="261" t="s">
        <v>137</v>
      </c>
      <c r="I950" s="261" t="s">
        <v>1876</v>
      </c>
      <c r="J950" s="261" t="s">
        <v>1276</v>
      </c>
      <c r="K950" s="282" t="s">
        <v>1877</v>
      </c>
      <c r="L950" s="264">
        <v>45825</v>
      </c>
      <c r="M950" s="264">
        <v>45855</v>
      </c>
      <c r="N950" s="551" t="s">
        <v>122</v>
      </c>
      <c r="O950" s="305"/>
      <c r="P950" s="266"/>
      <c r="Q950" s="273"/>
      <c r="R950" s="268" t="s">
        <v>157</v>
      </c>
      <c r="S950" s="265"/>
      <c r="T950" s="271">
        <v>0</v>
      </c>
      <c r="U950" s="291" t="s">
        <v>117</v>
      </c>
      <c r="V950" s="270">
        <v>0</v>
      </c>
      <c r="W950" s="271" t="s">
        <v>118</v>
      </c>
      <c r="X950" s="272"/>
      <c r="Y950" s="272"/>
      <c r="Z950" s="342" t="s">
        <v>1257</v>
      </c>
      <c r="AA950" s="258" t="b">
        <f t="shared" si="67"/>
        <v>0</v>
      </c>
      <c r="AB950" s="273" t="s">
        <v>13450</v>
      </c>
      <c r="AC950" s="273"/>
      <c r="AD950" s="504" t="s">
        <v>7184</v>
      </c>
      <c r="AE950" s="303">
        <v>4410274817</v>
      </c>
      <c r="AF950" s="267" t="str">
        <f t="shared" ca="1" si="66"/>
        <v>53años5meses</v>
      </c>
      <c r="AG950" s="276" t="s">
        <v>13451</v>
      </c>
      <c r="AH950" s="273" t="s">
        <v>13452</v>
      </c>
      <c r="AJ950" s="258"/>
    </row>
    <row r="951" spans="2:36" ht="17.100000000000001" customHeight="1">
      <c r="B951" s="258" t="str">
        <f t="shared" si="68"/>
        <v>O03371368</v>
      </c>
      <c r="C951" s="257" t="s">
        <v>117</v>
      </c>
      <c r="D951" s="486" t="s">
        <v>2499</v>
      </c>
      <c r="E951" s="258" t="s">
        <v>2500</v>
      </c>
      <c r="F951" s="259">
        <v>27271</v>
      </c>
      <c r="G951" s="260" t="s">
        <v>1251</v>
      </c>
      <c r="H951" s="261" t="s">
        <v>125</v>
      </c>
      <c r="I951" s="262"/>
      <c r="J951" s="261"/>
      <c r="K951" s="263" t="s">
        <v>1287</v>
      </c>
      <c r="L951" s="264">
        <v>43783</v>
      </c>
      <c r="M951" s="290">
        <v>43859</v>
      </c>
      <c r="N951" s="591" t="s">
        <v>174</v>
      </c>
      <c r="O951" s="261" t="s">
        <v>2501</v>
      </c>
      <c r="P951" s="266" t="s">
        <v>115</v>
      </c>
      <c r="Q951" s="267"/>
      <c r="R951" s="284" t="s">
        <v>157</v>
      </c>
      <c r="S951" s="265"/>
      <c r="T951" s="265">
        <v>0</v>
      </c>
      <c r="U951" s="269" t="s">
        <v>1256</v>
      </c>
      <c r="V951" s="270">
        <v>0</v>
      </c>
      <c r="W951" s="271" t="s">
        <v>1264</v>
      </c>
      <c r="X951" s="272"/>
      <c r="Y951" s="258"/>
      <c r="Z951" s="274" t="s">
        <v>1265</v>
      </c>
      <c r="AA951" s="258" t="b">
        <f t="shared" si="67"/>
        <v>0</v>
      </c>
      <c r="AB951" s="258" t="s">
        <v>2502</v>
      </c>
      <c r="AC951" s="273" t="s">
        <v>2503</v>
      </c>
      <c r="AD951" s="510"/>
      <c r="AE951" s="275"/>
      <c r="AF951" s="267" t="str">
        <f t="shared" ca="1" si="66"/>
        <v>51años11meses</v>
      </c>
      <c r="AG951" s="294"/>
      <c r="AH951" s="258"/>
    </row>
    <row r="952" spans="2:36" ht="17.100000000000001" customHeight="1">
      <c r="B952" s="273" t="str">
        <f t="shared" si="68"/>
        <v>P03372407</v>
      </c>
      <c r="C952" s="257" t="s">
        <v>117</v>
      </c>
      <c r="D952" s="486" t="s">
        <v>3058</v>
      </c>
      <c r="E952" s="273" t="s">
        <v>3059</v>
      </c>
      <c r="F952" s="259">
        <v>27209</v>
      </c>
      <c r="G952" s="260" t="s">
        <v>1251</v>
      </c>
      <c r="H952" s="261" t="s">
        <v>137</v>
      </c>
      <c r="I952" s="262"/>
      <c r="J952" s="261"/>
      <c r="K952" s="263" t="s">
        <v>2021</v>
      </c>
      <c r="L952" s="264">
        <v>43846</v>
      </c>
      <c r="M952" s="290">
        <v>43859</v>
      </c>
      <c r="N952" s="263" t="s">
        <v>114</v>
      </c>
      <c r="O952" s="282" t="s">
        <v>3060</v>
      </c>
      <c r="P952" s="266" t="s">
        <v>115</v>
      </c>
      <c r="Q952" s="267"/>
      <c r="R952" s="284" t="s">
        <v>157</v>
      </c>
      <c r="S952" s="265"/>
      <c r="T952" s="265">
        <v>0</v>
      </c>
      <c r="U952" s="269" t="s">
        <v>1256</v>
      </c>
      <c r="V952" s="270">
        <v>0</v>
      </c>
      <c r="W952" s="271" t="s">
        <v>1264</v>
      </c>
      <c r="X952" s="272"/>
      <c r="Y952" s="273"/>
      <c r="Z952" s="274" t="s">
        <v>1265</v>
      </c>
      <c r="AA952" s="258" t="b">
        <f t="shared" si="67"/>
        <v>0</v>
      </c>
      <c r="AB952" s="258" t="s">
        <v>3061</v>
      </c>
      <c r="AC952" s="273" t="s">
        <v>2000</v>
      </c>
      <c r="AD952" s="504" t="s">
        <v>2101</v>
      </c>
      <c r="AE952" s="275" t="s">
        <v>3062</v>
      </c>
      <c r="AF952" s="267" t="str">
        <f t="shared" ca="1" si="66"/>
        <v>52años1meses</v>
      </c>
      <c r="AG952" s="276"/>
      <c r="AH952" s="273"/>
    </row>
    <row r="953" spans="2:36" ht="17.100000000000001" customHeight="1">
      <c r="B953" s="258" t="str">
        <f t="shared" si="68"/>
        <v>P03372535</v>
      </c>
      <c r="C953" s="257" t="s">
        <v>117</v>
      </c>
      <c r="D953" s="486" t="s">
        <v>2648</v>
      </c>
      <c r="E953" s="258" t="s">
        <v>2649</v>
      </c>
      <c r="F953" s="259">
        <v>27585</v>
      </c>
      <c r="G953" s="260" t="s">
        <v>1251</v>
      </c>
      <c r="H953" s="261" t="s">
        <v>137</v>
      </c>
      <c r="I953" s="262"/>
      <c r="J953" s="261"/>
      <c r="K953" s="263" t="s">
        <v>1287</v>
      </c>
      <c r="L953" s="264">
        <v>43797</v>
      </c>
      <c r="M953" s="264">
        <v>43810</v>
      </c>
      <c r="N953" s="263" t="s">
        <v>122</v>
      </c>
      <c r="O953" s="261"/>
      <c r="P953" s="266" t="s">
        <v>119</v>
      </c>
      <c r="Q953" s="267"/>
      <c r="R953" s="268" t="s">
        <v>157</v>
      </c>
      <c r="S953" s="265"/>
      <c r="T953" s="265">
        <v>0</v>
      </c>
      <c r="U953" s="269" t="s">
        <v>1256</v>
      </c>
      <c r="V953" s="270">
        <v>0</v>
      </c>
      <c r="W953" s="271" t="s">
        <v>1264</v>
      </c>
      <c r="X953" s="272"/>
      <c r="Y953" s="273"/>
      <c r="Z953" s="274" t="s">
        <v>1265</v>
      </c>
      <c r="AA953" s="258" t="b">
        <f t="shared" si="67"/>
        <v>0</v>
      </c>
      <c r="AB953" s="273" t="s">
        <v>2650</v>
      </c>
      <c r="AC953" s="273" t="s">
        <v>2000</v>
      </c>
      <c r="AD953" s="510"/>
      <c r="AE953" s="275"/>
      <c r="AF953" s="267" t="str">
        <f t="shared" ca="1" si="66"/>
        <v>51años1meses</v>
      </c>
      <c r="AG953" s="276"/>
      <c r="AH953" s="273"/>
    </row>
    <row r="954" spans="2:36" ht="17.100000000000001" customHeight="1">
      <c r="B954" s="258" t="str">
        <f t="shared" si="68"/>
        <v>P03372670</v>
      </c>
      <c r="C954" s="282">
        <v>1</v>
      </c>
      <c r="D954" s="486" t="s">
        <v>4207</v>
      </c>
      <c r="E954" s="258" t="s">
        <v>4208</v>
      </c>
      <c r="F954" s="259">
        <v>26980</v>
      </c>
      <c r="G954" s="283" t="s">
        <v>1251</v>
      </c>
      <c r="H954" s="261" t="s">
        <v>137</v>
      </c>
      <c r="I954" s="262"/>
      <c r="J954" s="261"/>
      <c r="K954" s="263" t="s">
        <v>3611</v>
      </c>
      <c r="L954" s="264">
        <v>44348</v>
      </c>
      <c r="M954" s="264">
        <v>44375</v>
      </c>
      <c r="N954" s="263" t="s">
        <v>122</v>
      </c>
      <c r="O954" s="261"/>
      <c r="P954" s="266"/>
      <c r="Q954" s="267"/>
      <c r="R954" s="268" t="s">
        <v>157</v>
      </c>
      <c r="S954" s="265"/>
      <c r="T954" s="265">
        <v>0</v>
      </c>
      <c r="U954" s="269" t="s">
        <v>1256</v>
      </c>
      <c r="V954" s="270">
        <v>0</v>
      </c>
      <c r="W954" s="271" t="s">
        <v>1264</v>
      </c>
      <c r="X954" s="272"/>
      <c r="Y954" s="258"/>
      <c r="Z954" s="274" t="s">
        <v>1265</v>
      </c>
      <c r="AA954" s="258" t="b">
        <f t="shared" si="67"/>
        <v>0</v>
      </c>
      <c r="AB954" s="273" t="s">
        <v>4209</v>
      </c>
      <c r="AC954" s="273" t="s">
        <v>3671</v>
      </c>
      <c r="AD954" s="273"/>
      <c r="AE954" s="275"/>
      <c r="AF954" s="267" t="str">
        <f t="shared" ca="1" si="66"/>
        <v>52años9meses</v>
      </c>
      <c r="AG954" s="276">
        <v>979851155</v>
      </c>
      <c r="AH954" s="273" t="s">
        <v>4210</v>
      </c>
    </row>
    <row r="955" spans="2:36" ht="17.100000000000001" customHeight="1">
      <c r="B955" s="273" t="str">
        <f t="shared" si="68"/>
        <v>P03372871</v>
      </c>
      <c r="C955" s="257" t="s">
        <v>117</v>
      </c>
      <c r="D955" s="486" t="s">
        <v>3492</v>
      </c>
      <c r="E955" s="258" t="s">
        <v>3493</v>
      </c>
      <c r="F955" s="259">
        <v>26806</v>
      </c>
      <c r="G955" s="260" t="s">
        <v>1251</v>
      </c>
      <c r="H955" s="261" t="s">
        <v>137</v>
      </c>
      <c r="I955" s="263"/>
      <c r="J955" s="261"/>
      <c r="K955" s="263" t="s">
        <v>1287</v>
      </c>
      <c r="L955" s="264">
        <v>44096</v>
      </c>
      <c r="M955" s="264">
        <v>44699</v>
      </c>
      <c r="N955" s="591" t="s">
        <v>114</v>
      </c>
      <c r="O955" s="261" t="s">
        <v>3494</v>
      </c>
      <c r="P955" s="266" t="s">
        <v>138</v>
      </c>
      <c r="Q955" s="267"/>
      <c r="R955" s="268" t="s">
        <v>157</v>
      </c>
      <c r="S955" s="265"/>
      <c r="T955" s="265">
        <v>0</v>
      </c>
      <c r="U955" s="269" t="s">
        <v>1256</v>
      </c>
      <c r="V955" s="270">
        <v>0</v>
      </c>
      <c r="W955" s="271" t="s">
        <v>118</v>
      </c>
      <c r="X955" s="272"/>
      <c r="Y955" s="273"/>
      <c r="Z955" s="274" t="s">
        <v>1265</v>
      </c>
      <c r="AA955" s="258" t="b">
        <f t="shared" si="67"/>
        <v>0</v>
      </c>
      <c r="AB955" s="273" t="s">
        <v>3495</v>
      </c>
      <c r="AC955" s="273" t="s">
        <v>1290</v>
      </c>
      <c r="AD955" s="510"/>
      <c r="AE955" s="275"/>
      <c r="AF955" s="267" t="str">
        <f t="shared" ca="1" si="66"/>
        <v>53años2meses</v>
      </c>
      <c r="AG955" s="276">
        <v>946998012</v>
      </c>
      <c r="AH955" s="273" t="s">
        <v>3337</v>
      </c>
    </row>
    <row r="956" spans="2:36" ht="17.100000000000001" customHeight="1">
      <c r="B956" s="258" t="str">
        <f t="shared" si="68"/>
        <v>P03372873</v>
      </c>
      <c r="C956" s="257" t="s">
        <v>117</v>
      </c>
      <c r="D956" s="486" t="s">
        <v>2140</v>
      </c>
      <c r="E956" s="258" t="s">
        <v>2141</v>
      </c>
      <c r="F956" s="259">
        <v>26351</v>
      </c>
      <c r="G956" s="260" t="s">
        <v>1251</v>
      </c>
      <c r="H956" s="261" t="s">
        <v>137</v>
      </c>
      <c r="I956" s="262"/>
      <c r="J956" s="261"/>
      <c r="K956" s="263" t="s">
        <v>1287</v>
      </c>
      <c r="L956" s="264">
        <v>43747</v>
      </c>
      <c r="M956" s="264">
        <v>43775</v>
      </c>
      <c r="N956" s="591" t="s">
        <v>122</v>
      </c>
      <c r="O956" s="261"/>
      <c r="P956" s="266"/>
      <c r="Q956" s="267"/>
      <c r="R956" s="268" t="s">
        <v>157</v>
      </c>
      <c r="S956" s="265"/>
      <c r="T956" s="265">
        <v>0</v>
      </c>
      <c r="U956" s="269" t="s">
        <v>1256</v>
      </c>
      <c r="V956" s="270">
        <v>0</v>
      </c>
      <c r="W956" s="271" t="s">
        <v>1264</v>
      </c>
      <c r="X956" s="272"/>
      <c r="Y956" s="273"/>
      <c r="Z956" s="274" t="s">
        <v>1265</v>
      </c>
      <c r="AA956" s="258" t="b">
        <f t="shared" si="67"/>
        <v>0</v>
      </c>
      <c r="AB956" s="258" t="s">
        <v>2142</v>
      </c>
      <c r="AC956" s="273" t="s">
        <v>2143</v>
      </c>
      <c r="AD956" s="510"/>
      <c r="AE956" s="275"/>
      <c r="AF956" s="267" t="str">
        <f t="shared" ca="1" si="66"/>
        <v>54años5meses</v>
      </c>
      <c r="AG956" s="276">
        <v>963621819</v>
      </c>
      <c r="AH956" s="273"/>
    </row>
    <row r="957" spans="2:36" ht="17.100000000000001" customHeight="1">
      <c r="B957" s="258" t="str">
        <f t="shared" si="68"/>
        <v>O03372890</v>
      </c>
      <c r="C957" s="257" t="s">
        <v>117</v>
      </c>
      <c r="D957" s="486" t="s">
        <v>9798</v>
      </c>
      <c r="E957" s="258" t="s">
        <v>9799</v>
      </c>
      <c r="F957" s="259">
        <v>27120</v>
      </c>
      <c r="G957" s="283" t="s">
        <v>1291</v>
      </c>
      <c r="H957" s="261" t="s">
        <v>113</v>
      </c>
      <c r="I957" s="261" t="s">
        <v>7410</v>
      </c>
      <c r="J957" s="261" t="s">
        <v>9657</v>
      </c>
      <c r="K957" s="282" t="s">
        <v>6899</v>
      </c>
      <c r="L957" s="264">
        <v>45327</v>
      </c>
      <c r="M957" s="264">
        <v>45357</v>
      </c>
      <c r="N957" s="261" t="s">
        <v>128</v>
      </c>
      <c r="O957" s="261" t="s">
        <v>9800</v>
      </c>
      <c r="P957" s="266" t="s">
        <v>138</v>
      </c>
      <c r="Q957" s="273"/>
      <c r="R957" s="268" t="s">
        <v>157</v>
      </c>
      <c r="S957" s="265"/>
      <c r="T957" s="265">
        <v>0</v>
      </c>
      <c r="U957" s="269" t="s">
        <v>1256</v>
      </c>
      <c r="V957" s="270">
        <v>1</v>
      </c>
      <c r="W957" s="271" t="s">
        <v>118</v>
      </c>
      <c r="X957" s="272"/>
      <c r="Y957" s="272"/>
      <c r="Z957" s="274" t="s">
        <v>1257</v>
      </c>
      <c r="AA957" s="258" t="b">
        <f t="shared" si="67"/>
        <v>0</v>
      </c>
      <c r="AB957" s="273" t="s">
        <v>9801</v>
      </c>
      <c r="AC957" s="273"/>
      <c r="AD957" s="504" t="s">
        <v>1259</v>
      </c>
      <c r="AE957" s="275" t="s">
        <v>9802</v>
      </c>
      <c r="AF957" s="267" t="str">
        <f t="shared" ca="1" si="66"/>
        <v>52años4meses</v>
      </c>
      <c r="AG957" s="276">
        <v>925672204</v>
      </c>
      <c r="AH957" s="273" t="s">
        <v>9803</v>
      </c>
    </row>
    <row r="958" spans="2:36" ht="17.100000000000001" customHeight="1">
      <c r="B958" s="258" t="str">
        <f t="shared" si="68"/>
        <v>P03372972</v>
      </c>
      <c r="C958" s="257" t="s">
        <v>117</v>
      </c>
      <c r="D958" s="486" t="s">
        <v>8893</v>
      </c>
      <c r="E958" s="258" t="s">
        <v>8894</v>
      </c>
      <c r="F958" s="259">
        <v>25451</v>
      </c>
      <c r="G958" s="283" t="s">
        <v>1996</v>
      </c>
      <c r="H958" s="261" t="s">
        <v>137</v>
      </c>
      <c r="I958" s="261" t="s">
        <v>1252</v>
      </c>
      <c r="J958" s="261" t="s">
        <v>1235</v>
      </c>
      <c r="K958" s="282" t="s">
        <v>6899</v>
      </c>
      <c r="L958" s="264">
        <v>45264</v>
      </c>
      <c r="M958" s="290">
        <v>45318</v>
      </c>
      <c r="N958" s="551" t="s">
        <v>169</v>
      </c>
      <c r="O958" s="261" t="s">
        <v>8895</v>
      </c>
      <c r="P958" s="266" t="s">
        <v>138</v>
      </c>
      <c r="Q958" s="273"/>
      <c r="R958" s="284" t="s">
        <v>157</v>
      </c>
      <c r="S958" s="265"/>
      <c r="T958" s="265">
        <v>0</v>
      </c>
      <c r="U958" s="269" t="s">
        <v>1256</v>
      </c>
      <c r="V958" s="270">
        <v>1</v>
      </c>
      <c r="W958" s="271" t="s">
        <v>118</v>
      </c>
      <c r="X958" s="273"/>
      <c r="Y958" s="273"/>
      <c r="Z958" s="274" t="s">
        <v>1257</v>
      </c>
      <c r="AA958" s="258" t="b">
        <f t="shared" si="67"/>
        <v>0</v>
      </c>
      <c r="AB958" s="273" t="s">
        <v>8896</v>
      </c>
      <c r="AC958" s="273"/>
      <c r="AD958" s="504" t="s">
        <v>1259</v>
      </c>
      <c r="AE958" s="275" t="s">
        <v>8897</v>
      </c>
      <c r="AF958" s="267" t="str">
        <f t="shared" ca="1" si="66"/>
        <v>56años11meses</v>
      </c>
      <c r="AG958" s="294">
        <v>941057962</v>
      </c>
      <c r="AH958" s="258" t="s">
        <v>8898</v>
      </c>
    </row>
    <row r="959" spans="2:36" ht="17.100000000000001" customHeight="1">
      <c r="B959" s="258" t="str">
        <f t="shared" si="68"/>
        <v>P03374245</v>
      </c>
      <c r="C959" s="257" t="s">
        <v>117</v>
      </c>
      <c r="D959" s="486" t="s">
        <v>2629</v>
      </c>
      <c r="E959" s="273" t="s">
        <v>2630</v>
      </c>
      <c r="F959" s="259">
        <v>27299</v>
      </c>
      <c r="G959" s="260" t="s">
        <v>1251</v>
      </c>
      <c r="H959" s="261" t="s">
        <v>137</v>
      </c>
      <c r="I959" s="262"/>
      <c r="J959" s="261"/>
      <c r="K959" s="282" t="s">
        <v>1301</v>
      </c>
      <c r="L959" s="264">
        <v>43796</v>
      </c>
      <c r="M959" s="264">
        <v>43817</v>
      </c>
      <c r="N959" s="591" t="s">
        <v>122</v>
      </c>
      <c r="O959" s="261"/>
      <c r="P959" s="266"/>
      <c r="Q959" s="267"/>
      <c r="R959" s="268" t="s">
        <v>157</v>
      </c>
      <c r="S959" s="265"/>
      <c r="T959" s="265">
        <v>0</v>
      </c>
      <c r="U959" s="269" t="s">
        <v>1256</v>
      </c>
      <c r="V959" s="270">
        <v>0</v>
      </c>
      <c r="W959" s="271" t="s">
        <v>1264</v>
      </c>
      <c r="X959" s="272"/>
      <c r="Y959" s="273"/>
      <c r="Z959" s="274" t="s">
        <v>1265</v>
      </c>
      <c r="AA959" s="258" t="b">
        <f t="shared" si="67"/>
        <v>0</v>
      </c>
      <c r="AB959" s="273" t="s">
        <v>2631</v>
      </c>
      <c r="AC959" s="273" t="s">
        <v>2018</v>
      </c>
      <c r="AD959" s="510"/>
      <c r="AE959" s="275"/>
      <c r="AF959" s="267" t="str">
        <f t="shared" ca="1" si="66"/>
        <v>51años10meses</v>
      </c>
      <c r="AG959" s="276"/>
      <c r="AH959" s="273"/>
      <c r="AJ959" s="258"/>
    </row>
    <row r="960" spans="2:36" ht="17.100000000000001" customHeight="1">
      <c r="B960" s="258" t="str">
        <f t="shared" si="68"/>
        <v>O03374540</v>
      </c>
      <c r="C960" s="257" t="s">
        <v>117</v>
      </c>
      <c r="D960" s="486" t="s">
        <v>5576</v>
      </c>
      <c r="E960" s="258" t="s">
        <v>5577</v>
      </c>
      <c r="F960" s="259">
        <v>26812</v>
      </c>
      <c r="G960" s="260" t="s">
        <v>1251</v>
      </c>
      <c r="H960" s="261" t="s">
        <v>125</v>
      </c>
      <c r="I960" s="263"/>
      <c r="J960" s="261"/>
      <c r="K960" s="282" t="s">
        <v>4784</v>
      </c>
      <c r="L960" s="264">
        <v>44538</v>
      </c>
      <c r="M960" s="290">
        <v>44545</v>
      </c>
      <c r="N960" s="591" t="s">
        <v>128</v>
      </c>
      <c r="O960" s="261" t="s">
        <v>5578</v>
      </c>
      <c r="P960" s="266" t="s">
        <v>115</v>
      </c>
      <c r="Q960" s="273"/>
      <c r="R960" s="284" t="s">
        <v>157</v>
      </c>
      <c r="S960" s="265"/>
      <c r="T960" s="265">
        <v>0</v>
      </c>
      <c r="U960" s="269" t="s">
        <v>1256</v>
      </c>
      <c r="V960" s="270">
        <v>1</v>
      </c>
      <c r="W960" s="271" t="s">
        <v>1264</v>
      </c>
      <c r="X960" s="272"/>
      <c r="Y960" s="273"/>
      <c r="Z960" s="274" t="s">
        <v>1265</v>
      </c>
      <c r="AA960" s="258" t="b">
        <f t="shared" si="67"/>
        <v>0</v>
      </c>
      <c r="AB960" s="273" t="s">
        <v>5579</v>
      </c>
      <c r="AC960" s="273"/>
      <c r="AD960" s="510"/>
      <c r="AE960" s="275"/>
      <c r="AF960" s="267" t="str">
        <f t="shared" ca="1" si="66"/>
        <v>53años2meses</v>
      </c>
      <c r="AG960" s="276">
        <v>995836942</v>
      </c>
      <c r="AH960" s="415" t="s">
        <v>5580</v>
      </c>
    </row>
    <row r="961" spans="2:36" ht="17.100000000000001" customHeight="1">
      <c r="B961" s="258" t="str">
        <f t="shared" si="68"/>
        <v>P03375536</v>
      </c>
      <c r="C961" s="257" t="s">
        <v>117</v>
      </c>
      <c r="D961" s="486" t="s">
        <v>3404</v>
      </c>
      <c r="E961" s="258" t="s">
        <v>3405</v>
      </c>
      <c r="F961" s="259">
        <v>27946</v>
      </c>
      <c r="G961" s="260" t="s">
        <v>1251</v>
      </c>
      <c r="H961" s="261" t="s">
        <v>137</v>
      </c>
      <c r="I961" s="262"/>
      <c r="J961" s="261"/>
      <c r="K961" s="282" t="s">
        <v>2021</v>
      </c>
      <c r="L961" s="264">
        <v>44040</v>
      </c>
      <c r="M961" s="264">
        <v>44074</v>
      </c>
      <c r="N961" s="263" t="s">
        <v>122</v>
      </c>
      <c r="O961" s="263"/>
      <c r="P961" s="266"/>
      <c r="Q961" s="267"/>
      <c r="R961" s="284" t="s">
        <v>157</v>
      </c>
      <c r="S961" s="265"/>
      <c r="T961" s="265">
        <v>0</v>
      </c>
      <c r="U961" s="269" t="s">
        <v>1256</v>
      </c>
      <c r="V961" s="270">
        <v>0</v>
      </c>
      <c r="W961" s="271" t="s">
        <v>1264</v>
      </c>
      <c r="X961" s="272"/>
      <c r="Y961" s="273"/>
      <c r="Z961" s="274" t="s">
        <v>1265</v>
      </c>
      <c r="AA961" s="258" t="b">
        <f t="shared" si="67"/>
        <v>0</v>
      </c>
      <c r="AB961" s="258" t="s">
        <v>3406</v>
      </c>
      <c r="AC961" s="273" t="s">
        <v>2018</v>
      </c>
      <c r="AD961" s="273"/>
      <c r="AE961" s="275" t="s">
        <v>3407</v>
      </c>
      <c r="AF961" s="267" t="str">
        <f t="shared" ca="1" si="66"/>
        <v>50años1meses</v>
      </c>
      <c r="AG961" s="276">
        <v>997240628</v>
      </c>
      <c r="AH961" s="273" t="s">
        <v>2280</v>
      </c>
    </row>
    <row r="962" spans="2:36" ht="17.100000000000001" customHeight="1">
      <c r="B962" s="258" t="str">
        <f t="shared" si="68"/>
        <v>O03375873</v>
      </c>
      <c r="C962" s="257" t="s">
        <v>117</v>
      </c>
      <c r="D962" s="486" t="s">
        <v>11490</v>
      </c>
      <c r="E962" s="258" t="s">
        <v>11491</v>
      </c>
      <c r="F962" s="259">
        <v>27797</v>
      </c>
      <c r="G962" s="283" t="s">
        <v>1251</v>
      </c>
      <c r="H962" s="261" t="s">
        <v>113</v>
      </c>
      <c r="I962" s="261" t="s">
        <v>7410</v>
      </c>
      <c r="J962" s="261" t="s">
        <v>9469</v>
      </c>
      <c r="K962" s="282" t="s">
        <v>6840</v>
      </c>
      <c r="L962" s="264">
        <v>45440</v>
      </c>
      <c r="M962" s="264">
        <v>45495</v>
      </c>
      <c r="N962" s="261" t="s">
        <v>122</v>
      </c>
      <c r="O962" s="282"/>
      <c r="P962" s="266"/>
      <c r="Q962" s="273"/>
      <c r="R962" s="284" t="s">
        <v>157</v>
      </c>
      <c r="S962" s="265"/>
      <c r="T962" s="265">
        <v>0</v>
      </c>
      <c r="U962" s="269" t="s">
        <v>1256</v>
      </c>
      <c r="V962" s="270">
        <v>1</v>
      </c>
      <c r="W962" s="271" t="s">
        <v>118</v>
      </c>
      <c r="X962" s="272"/>
      <c r="Y962" s="272"/>
      <c r="Z962" s="274" t="s">
        <v>1257</v>
      </c>
      <c r="AA962" s="258" t="b">
        <f t="shared" si="67"/>
        <v>0</v>
      </c>
      <c r="AB962" s="273" t="s">
        <v>11492</v>
      </c>
      <c r="AC962" s="273"/>
      <c r="AD962" s="504" t="s">
        <v>1259</v>
      </c>
      <c r="AE962" s="275" t="s">
        <v>11493</v>
      </c>
      <c r="AF962" s="267" t="str">
        <f t="shared" ca="1" si="66"/>
        <v>50años6meses</v>
      </c>
      <c r="AG962" s="276">
        <v>921120871</v>
      </c>
      <c r="AH962" s="273" t="s">
        <v>11494</v>
      </c>
      <c r="AJ962" s="258"/>
    </row>
    <row r="963" spans="2:36" ht="17.100000000000001" customHeight="1">
      <c r="B963" s="258" t="str">
        <f t="shared" si="68"/>
        <v>P03376033</v>
      </c>
      <c r="C963" s="257" t="s">
        <v>117</v>
      </c>
      <c r="D963" s="486" t="s">
        <v>3534</v>
      </c>
      <c r="E963" s="258" t="s">
        <v>3535</v>
      </c>
      <c r="F963" s="259">
        <v>22976</v>
      </c>
      <c r="G963" s="260" t="s">
        <v>1251</v>
      </c>
      <c r="H963" s="261" t="s">
        <v>137</v>
      </c>
      <c r="I963" s="262"/>
      <c r="J963" s="261"/>
      <c r="K963" s="263" t="s">
        <v>2021</v>
      </c>
      <c r="L963" s="264">
        <v>44123</v>
      </c>
      <c r="M963" s="290">
        <v>44174</v>
      </c>
      <c r="N963" s="263" t="s">
        <v>122</v>
      </c>
      <c r="O963" s="263"/>
      <c r="P963" s="266"/>
      <c r="Q963" s="267"/>
      <c r="R963" s="268" t="s">
        <v>157</v>
      </c>
      <c r="S963" s="265"/>
      <c r="T963" s="265">
        <v>0</v>
      </c>
      <c r="U963" s="269" t="s">
        <v>1256</v>
      </c>
      <c r="V963" s="270">
        <v>0</v>
      </c>
      <c r="W963" s="271" t="s">
        <v>1264</v>
      </c>
      <c r="X963" s="272"/>
      <c r="Y963" s="258"/>
      <c r="Z963" s="274" t="s">
        <v>1265</v>
      </c>
      <c r="AA963" s="258" t="b">
        <f t="shared" si="67"/>
        <v>0</v>
      </c>
      <c r="AB963" s="258"/>
      <c r="AC963" s="273"/>
      <c r="AD963" s="504" t="s">
        <v>2101</v>
      </c>
      <c r="AE963" s="275" t="s">
        <v>3536</v>
      </c>
      <c r="AF963" s="267" t="str">
        <f t="shared" ref="AF963:AF1026" ca="1" si="69">IF($D963&lt;&gt;"",DATEDIF(F963,TODAY(),"y")&amp;"años"&amp;DATEDIF(F963,TODAY(),"ym")&amp;"meses","")</f>
        <v>63años8meses</v>
      </c>
      <c r="AG963" s="276">
        <v>928678318</v>
      </c>
      <c r="AH963" s="409" t="s">
        <v>3337</v>
      </c>
    </row>
    <row r="964" spans="2:36" ht="17.100000000000001" customHeight="1">
      <c r="B964" s="258" t="str">
        <f t="shared" si="68"/>
        <v>P03376113</v>
      </c>
      <c r="C964" s="257" t="s">
        <v>117</v>
      </c>
      <c r="D964" s="486" t="s">
        <v>5357</v>
      </c>
      <c r="E964" s="258" t="s">
        <v>5358</v>
      </c>
      <c r="F964" s="259">
        <v>27835</v>
      </c>
      <c r="G964" s="260" t="s">
        <v>1251</v>
      </c>
      <c r="H964" s="261" t="s">
        <v>137</v>
      </c>
      <c r="I964" s="263"/>
      <c r="J964" s="261"/>
      <c r="K964" s="282" t="s">
        <v>2021</v>
      </c>
      <c r="L964" s="264">
        <v>44505</v>
      </c>
      <c r="M964" s="290">
        <v>44520</v>
      </c>
      <c r="N964" s="263" t="s">
        <v>122</v>
      </c>
      <c r="O964" s="261"/>
      <c r="P964" s="266"/>
      <c r="Q964" s="273"/>
      <c r="R964" s="284" t="s">
        <v>157</v>
      </c>
      <c r="S964" s="265"/>
      <c r="T964" s="265">
        <v>0</v>
      </c>
      <c r="U964" s="269" t="s">
        <v>1256</v>
      </c>
      <c r="V964" s="270">
        <v>1</v>
      </c>
      <c r="W964" s="271" t="s">
        <v>1264</v>
      </c>
      <c r="X964" s="272"/>
      <c r="Y964" s="273"/>
      <c r="Z964" s="274" t="s">
        <v>1265</v>
      </c>
      <c r="AA964" s="258" t="b">
        <f t="shared" si="67"/>
        <v>0</v>
      </c>
      <c r="AB964" s="273" t="s">
        <v>4763</v>
      </c>
      <c r="AC964" s="273"/>
      <c r="AD964" s="400" t="s">
        <v>1259</v>
      </c>
      <c r="AE964" s="275" t="s">
        <v>5359</v>
      </c>
      <c r="AF964" s="267" t="str">
        <f t="shared" ca="1" si="69"/>
        <v>50años5meses</v>
      </c>
      <c r="AG964" s="276"/>
      <c r="AH964" s="273"/>
    </row>
    <row r="965" spans="2:36" ht="17.100000000000001" customHeight="1">
      <c r="B965" s="273" t="str">
        <f t="shared" si="68"/>
        <v>O03376192</v>
      </c>
      <c r="C965" s="257" t="s">
        <v>117</v>
      </c>
      <c r="D965" s="486" t="s">
        <v>2315</v>
      </c>
      <c r="E965" s="258" t="s">
        <v>2316</v>
      </c>
      <c r="F965" s="259">
        <v>27078</v>
      </c>
      <c r="G965" s="260" t="s">
        <v>1251</v>
      </c>
      <c r="H965" s="261" t="s">
        <v>113</v>
      </c>
      <c r="I965" s="262"/>
      <c r="J965" s="261"/>
      <c r="K965" s="263" t="s">
        <v>1287</v>
      </c>
      <c r="L965" s="264">
        <v>43766</v>
      </c>
      <c r="M965" s="264">
        <v>43866</v>
      </c>
      <c r="N965" s="263" t="s">
        <v>128</v>
      </c>
      <c r="O965" s="261" t="s">
        <v>2317</v>
      </c>
      <c r="P965" s="266" t="s">
        <v>115</v>
      </c>
      <c r="Q965" s="267"/>
      <c r="R965" s="268" t="s">
        <v>157</v>
      </c>
      <c r="S965" s="265"/>
      <c r="T965" s="265">
        <v>0</v>
      </c>
      <c r="U965" s="269" t="s">
        <v>1256</v>
      </c>
      <c r="V965" s="270">
        <v>0</v>
      </c>
      <c r="W965" s="271" t="s">
        <v>1264</v>
      </c>
      <c r="X965" s="272"/>
      <c r="Y965" s="273"/>
      <c r="Z965" s="274" t="s">
        <v>1265</v>
      </c>
      <c r="AA965" s="258" t="b">
        <f t="shared" si="67"/>
        <v>0</v>
      </c>
      <c r="AB965" s="273" t="s">
        <v>2318</v>
      </c>
      <c r="AC965" s="273" t="s">
        <v>2319</v>
      </c>
      <c r="AD965" s="273"/>
      <c r="AE965" s="275"/>
      <c r="AF965" s="267" t="str">
        <f t="shared" ca="1" si="69"/>
        <v>52años6meses</v>
      </c>
      <c r="AG965" s="276"/>
      <c r="AH965" s="273"/>
      <c r="AJ965" s="554" t="str">
        <f ca="1">IF($D965&lt;&gt;"",DATEDIF(L965,TODAY(),"y")&amp;"años"&amp;DATEDIF(L965,TODAY(),"ym")&amp;"meses"&amp;DATEDIF(L965,TODAY(),"md")&amp;"dias","")</f>
        <v>6años9meses24dias</v>
      </c>
    </row>
    <row r="966" spans="2:36" ht="17.100000000000001" customHeight="1">
      <c r="B966" s="258" t="str">
        <f t="shared" si="68"/>
        <v>P03376195</v>
      </c>
      <c r="C966" s="257" t="s">
        <v>117</v>
      </c>
      <c r="D966" s="486" t="s">
        <v>2847</v>
      </c>
      <c r="E966" s="258" t="s">
        <v>2848</v>
      </c>
      <c r="F966" s="259">
        <v>25194</v>
      </c>
      <c r="G966" s="260" t="s">
        <v>1251</v>
      </c>
      <c r="H966" s="261" t="s">
        <v>137</v>
      </c>
      <c r="I966" s="262"/>
      <c r="J966" s="261"/>
      <c r="K966" s="263" t="s">
        <v>1287</v>
      </c>
      <c r="L966" s="264">
        <v>43818</v>
      </c>
      <c r="M966" s="290">
        <v>43830</v>
      </c>
      <c r="N966" s="263" t="s">
        <v>122</v>
      </c>
      <c r="O966" s="261"/>
      <c r="P966" s="266" t="s">
        <v>119</v>
      </c>
      <c r="Q966" s="267"/>
      <c r="R966" s="284" t="s">
        <v>157</v>
      </c>
      <c r="S966" s="265"/>
      <c r="T966" s="265">
        <v>0</v>
      </c>
      <c r="U966" s="269" t="s">
        <v>1256</v>
      </c>
      <c r="V966" s="270">
        <v>0</v>
      </c>
      <c r="W966" s="271" t="s">
        <v>1264</v>
      </c>
      <c r="X966" s="272"/>
      <c r="Y966" s="273"/>
      <c r="Z966" s="274" t="s">
        <v>1265</v>
      </c>
      <c r="AA966" s="258" t="b">
        <f t="shared" si="67"/>
        <v>0</v>
      </c>
      <c r="AB966" s="273" t="s">
        <v>2168</v>
      </c>
      <c r="AC966" s="273" t="s">
        <v>1290</v>
      </c>
      <c r="AD966" s="273"/>
      <c r="AE966" s="275"/>
      <c r="AF966" s="267" t="str">
        <f t="shared" ca="1" si="69"/>
        <v>57años7meses</v>
      </c>
      <c r="AG966" s="276"/>
      <c r="AH966" s="273"/>
      <c r="AJ966" s="258"/>
    </row>
    <row r="967" spans="2:36" ht="17.100000000000001" customHeight="1">
      <c r="B967" s="273" t="str">
        <f t="shared" si="68"/>
        <v>P03376600</v>
      </c>
      <c r="C967" s="257" t="s">
        <v>117</v>
      </c>
      <c r="D967" s="486" t="s">
        <v>9029</v>
      </c>
      <c r="E967" s="258" t="s">
        <v>9030</v>
      </c>
      <c r="F967" s="259">
        <v>27840</v>
      </c>
      <c r="G967" s="283" t="s">
        <v>1296</v>
      </c>
      <c r="H967" s="260" t="s">
        <v>137</v>
      </c>
      <c r="I967" s="261" t="s">
        <v>8999</v>
      </c>
      <c r="J967" s="261" t="s">
        <v>9000</v>
      </c>
      <c r="K967" s="282" t="s">
        <v>6899</v>
      </c>
      <c r="L967" s="264">
        <v>45278</v>
      </c>
      <c r="M967" s="290">
        <v>45308</v>
      </c>
      <c r="N967" s="261" t="s">
        <v>128</v>
      </c>
      <c r="O967" s="261" t="s">
        <v>9031</v>
      </c>
      <c r="P967" s="266" t="s">
        <v>138</v>
      </c>
      <c r="Q967" s="273"/>
      <c r="R967" s="284" t="s">
        <v>157</v>
      </c>
      <c r="S967" s="265"/>
      <c r="T967" s="265">
        <v>0</v>
      </c>
      <c r="U967" s="269" t="s">
        <v>1256</v>
      </c>
      <c r="V967" s="270">
        <v>1</v>
      </c>
      <c r="W967" s="271" t="s">
        <v>118</v>
      </c>
      <c r="X967" s="273"/>
      <c r="Y967" s="273"/>
      <c r="Z967" s="274" t="s">
        <v>1257</v>
      </c>
      <c r="AA967" s="258" t="b">
        <f t="shared" si="67"/>
        <v>0</v>
      </c>
      <c r="AB967" s="273" t="s">
        <v>9032</v>
      </c>
      <c r="AC967" s="273"/>
      <c r="AD967" s="273"/>
      <c r="AE967" s="275"/>
      <c r="AF967" s="267" t="str">
        <f t="shared" ca="1" si="69"/>
        <v>50años5meses</v>
      </c>
      <c r="AG967" s="276">
        <v>901152896</v>
      </c>
      <c r="AH967" s="273" t="s">
        <v>9033</v>
      </c>
    </row>
    <row r="968" spans="2:36" ht="17.100000000000001" customHeight="1">
      <c r="B968" s="258" t="str">
        <f t="shared" si="68"/>
        <v>P03376881</v>
      </c>
      <c r="C968" s="257" t="s">
        <v>117</v>
      </c>
      <c r="D968" s="486" t="s">
        <v>9814</v>
      </c>
      <c r="E968" s="258" t="s">
        <v>9815</v>
      </c>
      <c r="F968" s="259">
        <v>27496</v>
      </c>
      <c r="G968" s="283" t="s">
        <v>1291</v>
      </c>
      <c r="H968" s="261" t="s">
        <v>137</v>
      </c>
      <c r="I968" s="261" t="s">
        <v>8999</v>
      </c>
      <c r="J968" s="261" t="s">
        <v>9657</v>
      </c>
      <c r="K968" s="282" t="s">
        <v>6899</v>
      </c>
      <c r="L968" s="264">
        <v>45327</v>
      </c>
      <c r="M968" s="290">
        <v>45437</v>
      </c>
      <c r="N968" s="261" t="s">
        <v>174</v>
      </c>
      <c r="O968" s="261" t="s">
        <v>9816</v>
      </c>
      <c r="P968" s="266" t="s">
        <v>138</v>
      </c>
      <c r="Q968" s="273"/>
      <c r="R968" s="284" t="s">
        <v>157</v>
      </c>
      <c r="S968" s="265"/>
      <c r="T968" s="265">
        <v>0</v>
      </c>
      <c r="U968" s="269" t="s">
        <v>1256</v>
      </c>
      <c r="V968" s="270">
        <v>1</v>
      </c>
      <c r="W968" s="271" t="s">
        <v>118</v>
      </c>
      <c r="X968" s="272"/>
      <c r="Y968" s="272"/>
      <c r="Z968" s="274" t="s">
        <v>1257</v>
      </c>
      <c r="AA968" s="258" t="b">
        <f t="shared" si="67"/>
        <v>0</v>
      </c>
      <c r="AB968" s="273" t="s">
        <v>9817</v>
      </c>
      <c r="AC968" s="273"/>
      <c r="AD968" s="400" t="s">
        <v>1259</v>
      </c>
      <c r="AE968" s="275" t="s">
        <v>9818</v>
      </c>
      <c r="AF968" s="267" t="str">
        <f t="shared" ca="1" si="69"/>
        <v>51años4meses</v>
      </c>
      <c r="AG968" s="276">
        <v>952621104</v>
      </c>
      <c r="AH968" s="273" t="s">
        <v>9819</v>
      </c>
    </row>
    <row r="969" spans="2:36" ht="17.100000000000001" customHeight="1">
      <c r="B969" s="258" t="str">
        <f t="shared" si="68"/>
        <v>P03376973</v>
      </c>
      <c r="C969" s="305">
        <v>1</v>
      </c>
      <c r="D969" s="486" t="s">
        <v>3063</v>
      </c>
      <c r="E969" s="273" t="s">
        <v>3064</v>
      </c>
      <c r="F969" s="259">
        <v>27113</v>
      </c>
      <c r="G969" s="260" t="s">
        <v>1251</v>
      </c>
      <c r="H969" s="261" t="s">
        <v>137</v>
      </c>
      <c r="I969" s="262"/>
      <c r="J969" s="261"/>
      <c r="K969" s="263" t="s">
        <v>2021</v>
      </c>
      <c r="L969" s="264">
        <v>43846</v>
      </c>
      <c r="M969" s="290">
        <v>43859</v>
      </c>
      <c r="N969" s="263" t="s">
        <v>128</v>
      </c>
      <c r="O969" s="282" t="s">
        <v>3065</v>
      </c>
      <c r="P969" s="266" t="s">
        <v>138</v>
      </c>
      <c r="Q969" s="267"/>
      <c r="R969" s="284" t="s">
        <v>157</v>
      </c>
      <c r="S969" s="265"/>
      <c r="T969" s="265">
        <v>0</v>
      </c>
      <c r="U969" s="269" t="s">
        <v>1256</v>
      </c>
      <c r="V969" s="270">
        <v>0</v>
      </c>
      <c r="W969" s="271" t="s">
        <v>1264</v>
      </c>
      <c r="X969" s="272"/>
      <c r="Y969" s="273"/>
      <c r="Z969" s="274" t="s">
        <v>1265</v>
      </c>
      <c r="AA969" s="258" t="b">
        <f t="shared" si="67"/>
        <v>0</v>
      </c>
      <c r="AB969" s="273" t="s">
        <v>2168</v>
      </c>
      <c r="AC969" s="273" t="s">
        <v>1290</v>
      </c>
      <c r="AD969" s="504" t="s">
        <v>2101</v>
      </c>
      <c r="AE969" s="275" t="s">
        <v>3066</v>
      </c>
      <c r="AF969" s="267" t="str">
        <f t="shared" ca="1" si="69"/>
        <v>52años4meses</v>
      </c>
      <c r="AG969" s="276"/>
      <c r="AH969" s="273"/>
    </row>
    <row r="970" spans="2:36" ht="17.100000000000001" customHeight="1">
      <c r="B970" s="258" t="str">
        <f t="shared" si="68"/>
        <v>O03377077</v>
      </c>
      <c r="C970" s="257" t="s">
        <v>117</v>
      </c>
      <c r="D970" s="486" t="s">
        <v>2543</v>
      </c>
      <c r="E970" s="258" t="s">
        <v>2544</v>
      </c>
      <c r="F970" s="259">
        <v>27414</v>
      </c>
      <c r="G970" s="260" t="s">
        <v>1251</v>
      </c>
      <c r="H970" s="261" t="s">
        <v>113</v>
      </c>
      <c r="I970" s="262"/>
      <c r="J970" s="261"/>
      <c r="K970" s="263" t="s">
        <v>1287</v>
      </c>
      <c r="L970" s="264">
        <v>43788</v>
      </c>
      <c r="M970" s="264">
        <v>43873</v>
      </c>
      <c r="N970" s="263" t="s">
        <v>122</v>
      </c>
      <c r="O970" s="261"/>
      <c r="P970" s="266" t="s">
        <v>119</v>
      </c>
      <c r="Q970" s="267"/>
      <c r="R970" s="268" t="s">
        <v>157</v>
      </c>
      <c r="S970" s="265"/>
      <c r="T970" s="265">
        <v>0</v>
      </c>
      <c r="U970" s="269" t="s">
        <v>1256</v>
      </c>
      <c r="V970" s="270">
        <v>0</v>
      </c>
      <c r="W970" s="271" t="s">
        <v>1264</v>
      </c>
      <c r="X970" s="272"/>
      <c r="Y970" s="273"/>
      <c r="Z970" s="274" t="s">
        <v>1265</v>
      </c>
      <c r="AA970" s="258" t="b">
        <f t="shared" si="67"/>
        <v>0</v>
      </c>
      <c r="AB970" s="273" t="s">
        <v>2164</v>
      </c>
      <c r="AC970" s="273" t="s">
        <v>1290</v>
      </c>
      <c r="AD970" s="510"/>
      <c r="AE970" s="275"/>
      <c r="AF970" s="267" t="str">
        <f t="shared" ca="1" si="69"/>
        <v>51años7meses</v>
      </c>
      <c r="AG970" s="276"/>
      <c r="AH970" s="273"/>
    </row>
    <row r="971" spans="2:36" ht="17.100000000000001" customHeight="1">
      <c r="B971" s="258" t="str">
        <f t="shared" si="68"/>
        <v>P03377105</v>
      </c>
      <c r="C971" s="257" t="s">
        <v>117</v>
      </c>
      <c r="D971" s="486" t="s">
        <v>11240</v>
      </c>
      <c r="E971" s="258" t="s">
        <v>11241</v>
      </c>
      <c r="F971" s="259">
        <v>27038</v>
      </c>
      <c r="G971" s="283" t="s">
        <v>1251</v>
      </c>
      <c r="H971" s="261" t="s">
        <v>137</v>
      </c>
      <c r="I971" s="261" t="s">
        <v>8999</v>
      </c>
      <c r="J971" s="261" t="s">
        <v>9469</v>
      </c>
      <c r="K971" s="282" t="s">
        <v>6840</v>
      </c>
      <c r="L971" s="264">
        <v>45419</v>
      </c>
      <c r="M971" s="264">
        <v>45453</v>
      </c>
      <c r="N971" s="261" t="s">
        <v>128</v>
      </c>
      <c r="O971" s="282" t="s">
        <v>11242</v>
      </c>
      <c r="P971" s="266" t="s">
        <v>138</v>
      </c>
      <c r="Q971" s="273"/>
      <c r="R971" s="284" t="s">
        <v>157</v>
      </c>
      <c r="S971" s="265"/>
      <c r="T971" s="265">
        <v>0</v>
      </c>
      <c r="U971" s="269" t="s">
        <v>1256</v>
      </c>
      <c r="V971" s="270">
        <v>1</v>
      </c>
      <c r="W971" s="271" t="s">
        <v>118</v>
      </c>
      <c r="X971" s="272"/>
      <c r="Y971" s="272"/>
      <c r="Z971" s="274" t="s">
        <v>1257</v>
      </c>
      <c r="AA971" s="258" t="b">
        <f t="shared" si="67"/>
        <v>0</v>
      </c>
      <c r="AB971" s="273" t="s">
        <v>11243</v>
      </c>
      <c r="AC971" s="273"/>
      <c r="AD971" s="400" t="s">
        <v>1259</v>
      </c>
      <c r="AE971" s="275" t="s">
        <v>11244</v>
      </c>
      <c r="AF971" s="267" t="str">
        <f t="shared" ca="1" si="69"/>
        <v>52años7meses</v>
      </c>
      <c r="AG971" s="276">
        <v>917069297</v>
      </c>
      <c r="AH971" s="273" t="s">
        <v>11245</v>
      </c>
    </row>
    <row r="972" spans="2:36" ht="17.100000000000001" customHeight="1">
      <c r="B972" s="258" t="str">
        <f t="shared" si="68"/>
        <v>P03377125</v>
      </c>
      <c r="C972" s="257" t="s">
        <v>117</v>
      </c>
      <c r="D972" s="486" t="s">
        <v>3445</v>
      </c>
      <c r="E972" s="258" t="s">
        <v>3446</v>
      </c>
      <c r="F972" s="259">
        <v>26591</v>
      </c>
      <c r="G972" s="260" t="s">
        <v>1251</v>
      </c>
      <c r="H972" s="261" t="s">
        <v>137</v>
      </c>
      <c r="I972" s="262"/>
      <c r="J972" s="261"/>
      <c r="K972" s="263" t="s">
        <v>1287</v>
      </c>
      <c r="L972" s="264">
        <v>44067</v>
      </c>
      <c r="M972" s="264">
        <v>44111</v>
      </c>
      <c r="N972" s="591" t="s">
        <v>114</v>
      </c>
      <c r="O972" s="261" t="s">
        <v>3447</v>
      </c>
      <c r="P972" s="266" t="s">
        <v>115</v>
      </c>
      <c r="Q972" s="267"/>
      <c r="R972" s="268" t="s">
        <v>157</v>
      </c>
      <c r="S972" s="265"/>
      <c r="T972" s="265">
        <v>0</v>
      </c>
      <c r="U972" s="269" t="s">
        <v>1256</v>
      </c>
      <c r="V972" s="270">
        <v>0</v>
      </c>
      <c r="W972" s="271" t="s">
        <v>1264</v>
      </c>
      <c r="X972" s="272"/>
      <c r="Y972" s="273"/>
      <c r="Z972" s="274" t="s">
        <v>1265</v>
      </c>
      <c r="AA972" s="258" t="b">
        <f t="shared" si="67"/>
        <v>0</v>
      </c>
      <c r="AB972" s="273" t="s">
        <v>3448</v>
      </c>
      <c r="AC972" s="273"/>
      <c r="AD972" s="273"/>
      <c r="AE972" s="275"/>
      <c r="AF972" s="267" t="str">
        <f t="shared" ca="1" si="69"/>
        <v>53años10meses</v>
      </c>
      <c r="AG972" s="276">
        <v>916417304</v>
      </c>
      <c r="AH972" s="399" t="s">
        <v>3337</v>
      </c>
    </row>
    <row r="973" spans="2:36" ht="17.100000000000001" customHeight="1">
      <c r="B973" s="273" t="str">
        <f t="shared" si="68"/>
        <v>P03377205</v>
      </c>
      <c r="C973" s="257" t="s">
        <v>117</v>
      </c>
      <c r="D973" s="486" t="s">
        <v>2353</v>
      </c>
      <c r="E973" s="258" t="s">
        <v>2354</v>
      </c>
      <c r="F973" s="259">
        <v>23507</v>
      </c>
      <c r="G973" s="260" t="s">
        <v>1251</v>
      </c>
      <c r="H973" s="261" t="s">
        <v>137</v>
      </c>
      <c r="I973" s="262"/>
      <c r="J973" s="261"/>
      <c r="K973" s="263" t="s">
        <v>1287</v>
      </c>
      <c r="L973" s="264">
        <v>43768</v>
      </c>
      <c r="M973" s="264">
        <v>43782</v>
      </c>
      <c r="N973" s="263" t="s">
        <v>114</v>
      </c>
      <c r="O973" s="261" t="s">
        <v>2355</v>
      </c>
      <c r="P973" s="266" t="s">
        <v>115</v>
      </c>
      <c r="Q973" s="267"/>
      <c r="R973" s="268" t="s">
        <v>157</v>
      </c>
      <c r="S973" s="265"/>
      <c r="T973" s="265">
        <v>0</v>
      </c>
      <c r="U973" s="269" t="s">
        <v>1256</v>
      </c>
      <c r="V973" s="270">
        <v>0</v>
      </c>
      <c r="W973" s="271" t="s">
        <v>1264</v>
      </c>
      <c r="X973" s="272"/>
      <c r="Y973" s="273"/>
      <c r="Z973" s="274" t="s">
        <v>1265</v>
      </c>
      <c r="AA973" s="258" t="b">
        <f t="shared" si="67"/>
        <v>0</v>
      </c>
      <c r="AB973" s="273" t="s">
        <v>2168</v>
      </c>
      <c r="AC973" s="273" t="s">
        <v>1290</v>
      </c>
      <c r="AD973" s="510"/>
      <c r="AE973" s="275"/>
      <c r="AF973" s="267" t="str">
        <f t="shared" ca="1" si="69"/>
        <v>62años3meses</v>
      </c>
      <c r="AG973" s="276"/>
      <c r="AH973" s="273"/>
    </row>
    <row r="974" spans="2:36" ht="17.100000000000001" customHeight="1">
      <c r="B974" s="273" t="str">
        <f t="shared" si="68"/>
        <v>P03377629</v>
      </c>
      <c r="C974" s="257" t="s">
        <v>117</v>
      </c>
      <c r="D974" s="486" t="s">
        <v>12492</v>
      </c>
      <c r="E974" s="258" t="s">
        <v>12493</v>
      </c>
      <c r="F974" s="259">
        <v>26908</v>
      </c>
      <c r="G974" s="283" t="s">
        <v>1251</v>
      </c>
      <c r="H974" s="261" t="s">
        <v>137</v>
      </c>
      <c r="I974" s="261" t="s">
        <v>3227</v>
      </c>
      <c r="J974" s="261" t="s">
        <v>8907</v>
      </c>
      <c r="K974" s="282" t="s">
        <v>6840</v>
      </c>
      <c r="L974" s="264">
        <v>45569</v>
      </c>
      <c r="M974" s="298">
        <v>45599</v>
      </c>
      <c r="N974" s="261" t="s">
        <v>114</v>
      </c>
      <c r="O974" s="261" t="s">
        <v>12494</v>
      </c>
      <c r="P974" s="266" t="s">
        <v>138</v>
      </c>
      <c r="Q974" s="273"/>
      <c r="R974" s="284" t="s">
        <v>157</v>
      </c>
      <c r="S974" s="265"/>
      <c r="T974" s="265">
        <v>0</v>
      </c>
      <c r="U974" s="269" t="s">
        <v>1256</v>
      </c>
      <c r="V974" s="270">
        <v>0</v>
      </c>
      <c r="W974" s="271" t="s">
        <v>118</v>
      </c>
      <c r="X974" s="273"/>
      <c r="Y974" s="273"/>
      <c r="Z974" s="274" t="s">
        <v>1257</v>
      </c>
      <c r="AA974" s="258" t="b">
        <f t="shared" si="67"/>
        <v>0</v>
      </c>
      <c r="AB974" s="273" t="s">
        <v>9877</v>
      </c>
      <c r="AC974" s="273"/>
      <c r="AD974" s="504" t="s">
        <v>1259</v>
      </c>
      <c r="AE974" s="275" t="s">
        <v>12495</v>
      </c>
      <c r="AF974" s="267" t="str">
        <f t="shared" ca="1" si="69"/>
        <v>52años11meses</v>
      </c>
      <c r="AG974" s="276">
        <v>927340966</v>
      </c>
      <c r="AH974" s="273" t="s">
        <v>12496</v>
      </c>
    </row>
    <row r="975" spans="2:36" ht="17.100000000000001" customHeight="1">
      <c r="B975" s="258" t="str">
        <f t="shared" si="68"/>
        <v>P03377633</v>
      </c>
      <c r="C975" s="257" t="s">
        <v>117</v>
      </c>
      <c r="D975" s="486" t="s">
        <v>2899</v>
      </c>
      <c r="E975" s="273" t="s">
        <v>2900</v>
      </c>
      <c r="F975" s="259">
        <v>26772</v>
      </c>
      <c r="G975" s="260" t="s">
        <v>1251</v>
      </c>
      <c r="H975" s="261" t="s">
        <v>137</v>
      </c>
      <c r="I975" s="262"/>
      <c r="J975" s="261"/>
      <c r="K975" s="263" t="s">
        <v>1287</v>
      </c>
      <c r="L975" s="264">
        <v>43825</v>
      </c>
      <c r="M975" s="290">
        <v>43838</v>
      </c>
      <c r="N975" s="263" t="s">
        <v>174</v>
      </c>
      <c r="O975" s="261" t="s">
        <v>2901</v>
      </c>
      <c r="P975" s="266" t="s">
        <v>115</v>
      </c>
      <c r="Q975" s="267"/>
      <c r="R975" s="284" t="s">
        <v>157</v>
      </c>
      <c r="S975" s="265"/>
      <c r="T975" s="265">
        <v>0</v>
      </c>
      <c r="U975" s="269" t="s">
        <v>1256</v>
      </c>
      <c r="V975" s="270">
        <v>0</v>
      </c>
      <c r="W975" s="271" t="s">
        <v>1264</v>
      </c>
      <c r="X975" s="272"/>
      <c r="Y975" s="273"/>
      <c r="Z975" s="274" t="s">
        <v>1265</v>
      </c>
      <c r="AA975" s="258" t="b">
        <f t="shared" si="67"/>
        <v>0</v>
      </c>
      <c r="AB975" s="273" t="s">
        <v>2164</v>
      </c>
      <c r="AC975" s="273" t="s">
        <v>1290</v>
      </c>
      <c r="AD975" s="297"/>
      <c r="AE975" s="275"/>
      <c r="AF975" s="267" t="str">
        <f t="shared" ca="1" si="69"/>
        <v>53años4meses</v>
      </c>
      <c r="AG975" s="276"/>
      <c r="AH975" s="273"/>
    </row>
    <row r="976" spans="2:36" ht="17.100000000000001" customHeight="1">
      <c r="B976" s="273" t="str">
        <f t="shared" si="68"/>
        <v>P03377679</v>
      </c>
      <c r="C976" s="257" t="s">
        <v>117</v>
      </c>
      <c r="D976" s="486" t="s">
        <v>10785</v>
      </c>
      <c r="E976" s="258" t="s">
        <v>10786</v>
      </c>
      <c r="F976" s="259">
        <v>27645</v>
      </c>
      <c r="G976" s="283" t="s">
        <v>1251</v>
      </c>
      <c r="H976" s="261" t="s">
        <v>137</v>
      </c>
      <c r="I976" s="261" t="s">
        <v>1252</v>
      </c>
      <c r="J976" s="261" t="s">
        <v>9882</v>
      </c>
      <c r="K976" s="282" t="s">
        <v>6899</v>
      </c>
      <c r="L976" s="264">
        <v>45390</v>
      </c>
      <c r="M976" s="295">
        <v>45392</v>
      </c>
      <c r="N976" s="551" t="s">
        <v>122</v>
      </c>
      <c r="O976" s="282"/>
      <c r="P976" s="266"/>
      <c r="Q976" s="273"/>
      <c r="R976" s="284" t="s">
        <v>157</v>
      </c>
      <c r="S976" s="265"/>
      <c r="T976" s="265">
        <v>0</v>
      </c>
      <c r="U976" s="269" t="s">
        <v>1256</v>
      </c>
      <c r="V976" s="270">
        <v>1</v>
      </c>
      <c r="W976" s="271" t="s">
        <v>118</v>
      </c>
      <c r="X976" s="272"/>
      <c r="Y976" s="272"/>
      <c r="Z976" s="274" t="s">
        <v>1257</v>
      </c>
      <c r="AA976" s="258" t="b">
        <f t="shared" si="67"/>
        <v>0</v>
      </c>
      <c r="AB976" s="273" t="s">
        <v>10787</v>
      </c>
      <c r="AC976" s="273"/>
      <c r="AD976" s="273"/>
      <c r="AE976" s="275"/>
      <c r="AF976" s="267" t="str">
        <f t="shared" ca="1" si="69"/>
        <v>50años11meses</v>
      </c>
      <c r="AG976" s="294">
        <v>952648752</v>
      </c>
      <c r="AH976" s="258" t="s">
        <v>10788</v>
      </c>
    </row>
    <row r="977" spans="2:36" ht="17.100000000000001" customHeight="1">
      <c r="B977" s="258" t="str">
        <f t="shared" si="68"/>
        <v>O03377778</v>
      </c>
      <c r="C977" s="257" t="s">
        <v>117</v>
      </c>
      <c r="D977" s="486" t="s">
        <v>11519</v>
      </c>
      <c r="E977" s="258" t="s">
        <v>11520</v>
      </c>
      <c r="F977" s="259">
        <v>24746</v>
      </c>
      <c r="G977" s="283" t="s">
        <v>1251</v>
      </c>
      <c r="H977" s="261" t="s">
        <v>113</v>
      </c>
      <c r="I977" s="261" t="s">
        <v>7410</v>
      </c>
      <c r="J977" s="261" t="s">
        <v>9469</v>
      </c>
      <c r="K977" s="282" t="s">
        <v>6840</v>
      </c>
      <c r="L977" s="264">
        <v>45440</v>
      </c>
      <c r="M977" s="264">
        <v>45498</v>
      </c>
      <c r="N977" s="261" t="s">
        <v>114</v>
      </c>
      <c r="O977" s="282" t="s">
        <v>11521</v>
      </c>
      <c r="P977" s="266" t="s">
        <v>138</v>
      </c>
      <c r="Q977" s="273"/>
      <c r="R977" s="284" t="s">
        <v>157</v>
      </c>
      <c r="S977" s="265"/>
      <c r="T977" s="265">
        <v>0</v>
      </c>
      <c r="U977" s="269" t="s">
        <v>1256</v>
      </c>
      <c r="V977" s="270">
        <v>1</v>
      </c>
      <c r="W977" s="271" t="s">
        <v>118</v>
      </c>
      <c r="X977" s="272"/>
      <c r="Y977" s="272"/>
      <c r="Z977" s="274" t="s">
        <v>1257</v>
      </c>
      <c r="AA977" s="258" t="b">
        <f t="shared" si="67"/>
        <v>0</v>
      </c>
      <c r="AB977" s="273" t="s">
        <v>11522</v>
      </c>
      <c r="AC977" s="273"/>
      <c r="AD977" s="504" t="s">
        <v>1259</v>
      </c>
      <c r="AE977" s="275" t="s">
        <v>11523</v>
      </c>
      <c r="AF977" s="267" t="str">
        <f t="shared" ca="1" si="69"/>
        <v>58años10meses</v>
      </c>
      <c r="AG977" s="294">
        <v>990118174</v>
      </c>
      <c r="AH977" s="258" t="s">
        <v>11524</v>
      </c>
    </row>
    <row r="978" spans="2:36" ht="17.100000000000001" customHeight="1">
      <c r="B978" s="258" t="str">
        <f t="shared" si="68"/>
        <v>P03378261</v>
      </c>
      <c r="C978" s="257" t="s">
        <v>117</v>
      </c>
      <c r="D978" s="486" t="s">
        <v>9529</v>
      </c>
      <c r="E978" s="258" t="s">
        <v>9530</v>
      </c>
      <c r="F978" s="259">
        <v>28080</v>
      </c>
      <c r="G978" s="283" t="s">
        <v>1251</v>
      </c>
      <c r="H978" s="261" t="s">
        <v>137</v>
      </c>
      <c r="I978" s="261" t="s">
        <v>8999</v>
      </c>
      <c r="J978" s="261" t="s">
        <v>9000</v>
      </c>
      <c r="K978" s="282" t="s">
        <v>6899</v>
      </c>
      <c r="L978" s="264">
        <v>45309</v>
      </c>
      <c r="M978" s="264">
        <v>45343</v>
      </c>
      <c r="N978" s="551" t="s">
        <v>128</v>
      </c>
      <c r="O978" s="261" t="s">
        <v>9531</v>
      </c>
      <c r="P978" s="266" t="s">
        <v>138</v>
      </c>
      <c r="Q978" s="273"/>
      <c r="R978" s="284" t="s">
        <v>157</v>
      </c>
      <c r="S978" s="265"/>
      <c r="T978" s="265">
        <v>0</v>
      </c>
      <c r="U978" s="269" t="s">
        <v>1256</v>
      </c>
      <c r="V978" s="270">
        <v>1</v>
      </c>
      <c r="W978" s="271" t="s">
        <v>118</v>
      </c>
      <c r="X978" s="272"/>
      <c r="Y978" s="272"/>
      <c r="Z978" s="274" t="s">
        <v>1257</v>
      </c>
      <c r="AA978" s="258" t="b">
        <f t="shared" si="67"/>
        <v>0</v>
      </c>
      <c r="AB978" s="273" t="s">
        <v>9532</v>
      </c>
      <c r="AC978" s="273"/>
      <c r="AD978" s="400" t="s">
        <v>1259</v>
      </c>
      <c r="AE978" s="275" t="s">
        <v>9533</v>
      </c>
      <c r="AF978" s="267" t="str">
        <f t="shared" ca="1" si="69"/>
        <v>49años9meses</v>
      </c>
      <c r="AG978" s="276">
        <v>917681345</v>
      </c>
      <c r="AH978" s="273"/>
      <c r="AJ978" s="554" t="str">
        <f ca="1">IF($D978&lt;&gt;"",DATEDIF(L978,TODAY(),"y")&amp;"años"&amp;DATEDIF(L978,TODAY(),"ym")&amp;"meses"&amp;DATEDIF(L978,TODAY(),"md")&amp;"dias","")</f>
        <v>2años7meses3dias</v>
      </c>
    </row>
    <row r="979" spans="2:36" ht="17.100000000000001" customHeight="1">
      <c r="B979" s="273" t="str">
        <f t="shared" si="68"/>
        <v>P03379014</v>
      </c>
      <c r="C979" s="263">
        <v>1</v>
      </c>
      <c r="D979" s="486" t="s">
        <v>3162</v>
      </c>
      <c r="E979" s="273" t="s">
        <v>3163</v>
      </c>
      <c r="F979" s="302">
        <v>28078</v>
      </c>
      <c r="G979" s="260" t="s">
        <v>1251</v>
      </c>
      <c r="H979" s="261" t="s">
        <v>137</v>
      </c>
      <c r="I979" s="262"/>
      <c r="J979" s="261"/>
      <c r="K979" s="263" t="s">
        <v>2021</v>
      </c>
      <c r="L979" s="326">
        <v>43860</v>
      </c>
      <c r="M979" s="290">
        <v>43873</v>
      </c>
      <c r="N979" s="263" t="s">
        <v>114</v>
      </c>
      <c r="O979" s="282" t="s">
        <v>3164</v>
      </c>
      <c r="P979" s="266" t="s">
        <v>138</v>
      </c>
      <c r="Q979" s="267"/>
      <c r="R979" s="284" t="s">
        <v>157</v>
      </c>
      <c r="S979" s="265"/>
      <c r="T979" s="265">
        <v>0</v>
      </c>
      <c r="U979" s="269" t="s">
        <v>1256</v>
      </c>
      <c r="V979" s="270">
        <v>0</v>
      </c>
      <c r="W979" s="271" t="s">
        <v>1264</v>
      </c>
      <c r="X979" s="272"/>
      <c r="Y979" s="273"/>
      <c r="Z979" s="274" t="s">
        <v>1265</v>
      </c>
      <c r="AA979" s="258" t="b">
        <f t="shared" si="67"/>
        <v>0</v>
      </c>
      <c r="AB979" s="258"/>
      <c r="AC979" s="273"/>
      <c r="AD979" s="504" t="s">
        <v>2101</v>
      </c>
      <c r="AE979" s="317" t="s">
        <v>3165</v>
      </c>
      <c r="AF979" s="267" t="str">
        <f t="shared" ca="1" si="69"/>
        <v>49años9meses</v>
      </c>
      <c r="AG979" s="276"/>
      <c r="AH979" s="273"/>
    </row>
    <row r="980" spans="2:36" ht="17.100000000000001" customHeight="1">
      <c r="B980" s="258" t="str">
        <f t="shared" si="68"/>
        <v>P03379148</v>
      </c>
      <c r="C980" s="257" t="s">
        <v>117</v>
      </c>
      <c r="D980" s="486" t="s">
        <v>10261</v>
      </c>
      <c r="E980" s="258" t="s">
        <v>10262</v>
      </c>
      <c r="F980" s="259">
        <v>27483</v>
      </c>
      <c r="G980" s="283" t="s">
        <v>1996</v>
      </c>
      <c r="H980" s="261" t="s">
        <v>137</v>
      </c>
      <c r="I980" s="261" t="s">
        <v>8999</v>
      </c>
      <c r="J980" s="261" t="s">
        <v>9882</v>
      </c>
      <c r="K980" s="282" t="s">
        <v>6899</v>
      </c>
      <c r="L980" s="264">
        <v>45358</v>
      </c>
      <c r="M980" s="290">
        <v>45388</v>
      </c>
      <c r="N980" s="261" t="s">
        <v>122</v>
      </c>
      <c r="O980" s="282"/>
      <c r="P980" s="266"/>
      <c r="Q980" s="273"/>
      <c r="R980" s="284" t="s">
        <v>157</v>
      </c>
      <c r="S980" s="265"/>
      <c r="T980" s="265">
        <v>0</v>
      </c>
      <c r="U980" s="269" t="s">
        <v>1256</v>
      </c>
      <c r="V980" s="270">
        <v>1</v>
      </c>
      <c r="W980" s="271" t="s">
        <v>118</v>
      </c>
      <c r="X980" s="272"/>
      <c r="Y980" s="272"/>
      <c r="Z980" s="274" t="s">
        <v>1257</v>
      </c>
      <c r="AA980" s="258" t="b">
        <f t="shared" si="67"/>
        <v>0</v>
      </c>
      <c r="AB980" s="273" t="s">
        <v>10263</v>
      </c>
      <c r="AC980" s="273"/>
      <c r="AD980" s="504" t="s">
        <v>1259</v>
      </c>
      <c r="AE980" s="275" t="s">
        <v>10264</v>
      </c>
      <c r="AF980" s="267" t="str">
        <f t="shared" ca="1" si="69"/>
        <v>51años4meses</v>
      </c>
      <c r="AG980" s="276">
        <v>959864577</v>
      </c>
      <c r="AH980" s="273" t="s">
        <v>10265</v>
      </c>
    </row>
    <row r="981" spans="2:36" ht="17.100000000000001" customHeight="1">
      <c r="B981" s="273" t="str">
        <f t="shared" si="68"/>
        <v>P03379155</v>
      </c>
      <c r="C981" s="282">
        <v>1</v>
      </c>
      <c r="D981" s="486" t="s">
        <v>2772</v>
      </c>
      <c r="E981" s="273" t="s">
        <v>2773</v>
      </c>
      <c r="F981" s="259">
        <v>27742</v>
      </c>
      <c r="G981" s="260" t="s">
        <v>1251</v>
      </c>
      <c r="H981" s="261" t="s">
        <v>137</v>
      </c>
      <c r="I981" s="262"/>
      <c r="J981" s="261"/>
      <c r="K981" s="263" t="s">
        <v>1287</v>
      </c>
      <c r="L981" s="264">
        <v>43811</v>
      </c>
      <c r="M981" s="264">
        <v>43824</v>
      </c>
      <c r="N981" s="263" t="s">
        <v>114</v>
      </c>
      <c r="O981" s="261" t="s">
        <v>2774</v>
      </c>
      <c r="P981" s="266" t="s">
        <v>115</v>
      </c>
      <c r="Q981" s="267"/>
      <c r="R981" s="268" t="s">
        <v>157</v>
      </c>
      <c r="S981" s="265"/>
      <c r="T981" s="265">
        <v>0</v>
      </c>
      <c r="U981" s="269" t="s">
        <v>1256</v>
      </c>
      <c r="V981" s="270">
        <v>0</v>
      </c>
      <c r="W981" s="271" t="s">
        <v>1264</v>
      </c>
      <c r="X981" s="272"/>
      <c r="Y981" s="273"/>
      <c r="Z981" s="274" t="s">
        <v>1265</v>
      </c>
      <c r="AA981" s="258" t="b">
        <f t="shared" si="67"/>
        <v>0</v>
      </c>
      <c r="AB981" s="273" t="s">
        <v>2775</v>
      </c>
      <c r="AC981" s="273" t="s">
        <v>1290</v>
      </c>
      <c r="AD981" s="510"/>
      <c r="AE981" s="275"/>
      <c r="AF981" s="267" t="str">
        <f t="shared" ca="1" si="69"/>
        <v>50años8meses</v>
      </c>
      <c r="AG981" s="276"/>
      <c r="AH981" s="273"/>
    </row>
    <row r="982" spans="2:36" ht="17.100000000000001" customHeight="1">
      <c r="B982" s="258" t="str">
        <f t="shared" si="68"/>
        <v>O03379369</v>
      </c>
      <c r="C982" s="263">
        <v>1</v>
      </c>
      <c r="D982" s="486" t="s">
        <v>11691</v>
      </c>
      <c r="E982" s="258" t="s">
        <v>11692</v>
      </c>
      <c r="F982" s="259">
        <v>27182</v>
      </c>
      <c r="G982" s="283" t="s">
        <v>1251</v>
      </c>
      <c r="H982" s="261" t="s">
        <v>125</v>
      </c>
      <c r="I982" s="261" t="s">
        <v>5933</v>
      </c>
      <c r="J982" s="261" t="s">
        <v>9469</v>
      </c>
      <c r="K982" s="282" t="s">
        <v>6840</v>
      </c>
      <c r="L982" s="264">
        <v>45463</v>
      </c>
      <c r="M982" s="298">
        <v>45533</v>
      </c>
      <c r="N982" s="261" t="s">
        <v>169</v>
      </c>
      <c r="O982" s="261" t="s">
        <v>11693</v>
      </c>
      <c r="P982" s="266" t="s">
        <v>138</v>
      </c>
      <c r="Q982" s="273"/>
      <c r="R982" s="284" t="s">
        <v>157</v>
      </c>
      <c r="S982" s="265"/>
      <c r="T982" s="265">
        <v>0</v>
      </c>
      <c r="U982" s="269" t="s">
        <v>1256</v>
      </c>
      <c r="V982" s="270">
        <v>1</v>
      </c>
      <c r="W982" s="271" t="s">
        <v>118</v>
      </c>
      <c r="X982" s="272"/>
      <c r="Y982" s="272"/>
      <c r="Z982" s="274" t="s">
        <v>1257</v>
      </c>
      <c r="AA982" s="258" t="b">
        <f t="shared" si="67"/>
        <v>0</v>
      </c>
      <c r="AB982" s="273" t="s">
        <v>2954</v>
      </c>
      <c r="AC982" s="273"/>
      <c r="AD982" s="400" t="s">
        <v>1259</v>
      </c>
      <c r="AE982" s="275" t="s">
        <v>11694</v>
      </c>
      <c r="AF982" s="267" t="str">
        <f t="shared" ca="1" si="69"/>
        <v>52años2meses</v>
      </c>
      <c r="AG982" s="276">
        <v>989615474</v>
      </c>
      <c r="AH982" s="273" t="s">
        <v>11695</v>
      </c>
    </row>
    <row r="983" spans="2:36" ht="17.100000000000001" customHeight="1">
      <c r="B983" s="258" t="str">
        <f t="shared" si="68"/>
        <v>P03379476</v>
      </c>
      <c r="C983" s="257" t="s">
        <v>117</v>
      </c>
      <c r="D983" s="486" t="s">
        <v>5586</v>
      </c>
      <c r="E983" s="258" t="s">
        <v>5587</v>
      </c>
      <c r="F983" s="259">
        <v>27684</v>
      </c>
      <c r="G983" s="260" t="s">
        <v>1291</v>
      </c>
      <c r="H983" s="261" t="s">
        <v>137</v>
      </c>
      <c r="I983" s="263"/>
      <c r="J983" s="261"/>
      <c r="K983" s="282" t="s">
        <v>2021</v>
      </c>
      <c r="L983" s="264">
        <v>44539</v>
      </c>
      <c r="M983" s="290">
        <v>44611</v>
      </c>
      <c r="N983" s="591" t="s">
        <v>128</v>
      </c>
      <c r="O983" s="282" t="s">
        <v>5588</v>
      </c>
      <c r="P983" s="266" t="s">
        <v>115</v>
      </c>
      <c r="Q983" s="273"/>
      <c r="R983" s="284" t="s">
        <v>157</v>
      </c>
      <c r="S983" s="265"/>
      <c r="T983" s="265">
        <v>0</v>
      </c>
      <c r="U983" s="269" t="s">
        <v>1256</v>
      </c>
      <c r="V983" s="270">
        <v>0</v>
      </c>
      <c r="W983" s="271" t="s">
        <v>118</v>
      </c>
      <c r="X983" s="272"/>
      <c r="Y983" s="273"/>
      <c r="Z983" s="274" t="s">
        <v>1265</v>
      </c>
      <c r="AA983" s="258" t="b">
        <f t="shared" si="67"/>
        <v>0</v>
      </c>
      <c r="AB983" s="273" t="s">
        <v>4546</v>
      </c>
      <c r="AC983" s="273"/>
      <c r="AD983" s="504" t="s">
        <v>1259</v>
      </c>
      <c r="AE983" s="275" t="s">
        <v>5589</v>
      </c>
      <c r="AF983" s="267" t="str">
        <f t="shared" ca="1" si="69"/>
        <v>50años10meses</v>
      </c>
      <c r="AG983" s="276">
        <v>910908809</v>
      </c>
      <c r="AH983" s="273" t="s">
        <v>4690</v>
      </c>
    </row>
    <row r="984" spans="2:36" ht="17.100000000000001" customHeight="1">
      <c r="B984" s="273" t="str">
        <f t="shared" si="68"/>
        <v>P03379744</v>
      </c>
      <c r="C984" s="257" t="s">
        <v>117</v>
      </c>
      <c r="D984" s="486" t="s">
        <v>7099</v>
      </c>
      <c r="E984" s="258" t="s">
        <v>7100</v>
      </c>
      <c r="F984" s="259">
        <v>27814</v>
      </c>
      <c r="G984" s="260" t="s">
        <v>1251</v>
      </c>
      <c r="H984" s="261" t="s">
        <v>137</v>
      </c>
      <c r="I984" s="263" t="s">
        <v>1252</v>
      </c>
      <c r="J984" s="261"/>
      <c r="K984" s="263" t="s">
        <v>2021</v>
      </c>
      <c r="L984" s="264">
        <v>44914</v>
      </c>
      <c r="M984" s="264">
        <v>44947</v>
      </c>
      <c r="N984" s="591" t="s">
        <v>114</v>
      </c>
      <c r="O984" s="261" t="s">
        <v>7101</v>
      </c>
      <c r="P984" s="266" t="s">
        <v>138</v>
      </c>
      <c r="Q984" s="267"/>
      <c r="R984" s="284" t="s">
        <v>157</v>
      </c>
      <c r="S984" s="265"/>
      <c r="T984" s="265">
        <v>0</v>
      </c>
      <c r="U984" s="269" t="s">
        <v>1256</v>
      </c>
      <c r="V984" s="270">
        <v>0</v>
      </c>
      <c r="W984" s="271" t="s">
        <v>118</v>
      </c>
      <c r="X984" s="272"/>
      <c r="Y984" s="273"/>
      <c r="Z984" s="274" t="s">
        <v>1265</v>
      </c>
      <c r="AA984" s="258" t="b">
        <f t="shared" si="67"/>
        <v>0</v>
      </c>
      <c r="AB984" s="273" t="s">
        <v>7102</v>
      </c>
      <c r="AC984" s="273"/>
      <c r="AD984" s="400" t="s">
        <v>1259</v>
      </c>
      <c r="AE984" s="281" t="s">
        <v>7103</v>
      </c>
      <c r="AF984" s="267" t="str">
        <f t="shared" ca="1" si="69"/>
        <v>50años5meses</v>
      </c>
      <c r="AG984" s="276">
        <v>931816189</v>
      </c>
      <c r="AH984" s="273" t="s">
        <v>7104</v>
      </c>
    </row>
    <row r="985" spans="2:36" ht="17.100000000000001" customHeight="1">
      <c r="B985" s="273" t="str">
        <f t="shared" ref="B985:B1033" si="70">MID(H985,1,1)&amp;D985</f>
        <v>P03379877</v>
      </c>
      <c r="C985" s="282">
        <v>1</v>
      </c>
      <c r="D985" s="486" t="s">
        <v>5251</v>
      </c>
      <c r="E985" s="258" t="s">
        <v>5252</v>
      </c>
      <c r="F985" s="259">
        <v>25600</v>
      </c>
      <c r="G985" s="260" t="s">
        <v>1996</v>
      </c>
      <c r="H985" s="261" t="s">
        <v>137</v>
      </c>
      <c r="I985" s="263"/>
      <c r="J985" s="261"/>
      <c r="K985" s="282" t="s">
        <v>1968</v>
      </c>
      <c r="L985" s="264">
        <v>44483</v>
      </c>
      <c r="M985" s="290">
        <v>44524</v>
      </c>
      <c r="N985" s="591" t="s">
        <v>174</v>
      </c>
      <c r="O985" s="261" t="s">
        <v>5253</v>
      </c>
      <c r="P985" s="266" t="s">
        <v>115</v>
      </c>
      <c r="Q985" s="273"/>
      <c r="R985" s="284" t="s">
        <v>157</v>
      </c>
      <c r="S985" s="265"/>
      <c r="T985" s="265">
        <v>0</v>
      </c>
      <c r="U985" s="269" t="s">
        <v>1256</v>
      </c>
      <c r="V985" s="270">
        <v>1</v>
      </c>
      <c r="W985" s="271" t="s">
        <v>1264</v>
      </c>
      <c r="X985" s="272"/>
      <c r="Y985" s="273"/>
      <c r="Z985" s="274" t="s">
        <v>1265</v>
      </c>
      <c r="AA985" s="258" t="b">
        <f t="shared" si="67"/>
        <v>0</v>
      </c>
      <c r="AB985" s="273" t="s">
        <v>4546</v>
      </c>
      <c r="AC985" s="273"/>
      <c r="AD985" s="504" t="s">
        <v>1259</v>
      </c>
      <c r="AE985" s="275" t="s">
        <v>5254</v>
      </c>
      <c r="AF985" s="267" t="str">
        <f t="shared" ca="1" si="69"/>
        <v>56años6meses</v>
      </c>
      <c r="AG985" s="276">
        <v>917493596</v>
      </c>
      <c r="AH985" s="258" t="s">
        <v>5255</v>
      </c>
    </row>
    <row r="986" spans="2:36" ht="17.100000000000001" customHeight="1">
      <c r="B986" s="258" t="str">
        <f t="shared" si="70"/>
        <v>P03379895</v>
      </c>
      <c r="C986" s="282">
        <v>1</v>
      </c>
      <c r="D986" s="486" t="s">
        <v>5261</v>
      </c>
      <c r="E986" s="258" t="s">
        <v>5262</v>
      </c>
      <c r="F986" s="259">
        <v>27994</v>
      </c>
      <c r="G986" s="260" t="s">
        <v>1996</v>
      </c>
      <c r="H986" s="261" t="s">
        <v>137</v>
      </c>
      <c r="I986" s="263"/>
      <c r="J986" s="261"/>
      <c r="K986" s="282" t="s">
        <v>1968</v>
      </c>
      <c r="L986" s="264">
        <v>44483</v>
      </c>
      <c r="M986" s="290">
        <v>44524</v>
      </c>
      <c r="N986" s="263" t="s">
        <v>128</v>
      </c>
      <c r="O986" s="261" t="s">
        <v>5263</v>
      </c>
      <c r="P986" s="266" t="s">
        <v>115</v>
      </c>
      <c r="Q986" s="273"/>
      <c r="R986" s="284" t="s">
        <v>157</v>
      </c>
      <c r="S986" s="265"/>
      <c r="T986" s="265">
        <v>0</v>
      </c>
      <c r="U986" s="269" t="s">
        <v>1256</v>
      </c>
      <c r="V986" s="270">
        <v>1</v>
      </c>
      <c r="W986" s="271" t="s">
        <v>1264</v>
      </c>
      <c r="X986" s="272"/>
      <c r="Y986" s="273"/>
      <c r="Z986" s="274" t="s">
        <v>1265</v>
      </c>
      <c r="AA986" s="258" t="b">
        <f t="shared" si="67"/>
        <v>0</v>
      </c>
      <c r="AB986" s="273" t="s">
        <v>4406</v>
      </c>
      <c r="AC986" s="273"/>
      <c r="AD986" s="510"/>
      <c r="AE986" s="275"/>
      <c r="AF986" s="267" t="str">
        <f t="shared" ca="1" si="69"/>
        <v>49años11meses</v>
      </c>
      <c r="AG986" s="276">
        <v>927492601</v>
      </c>
      <c r="AH986" s="273"/>
    </row>
    <row r="987" spans="2:36" ht="17.100000000000001" customHeight="1">
      <c r="B987" s="258" t="str">
        <f t="shared" si="70"/>
        <v>P03380038</v>
      </c>
      <c r="C987" s="257" t="s">
        <v>117</v>
      </c>
      <c r="D987" s="486" t="s">
        <v>2817</v>
      </c>
      <c r="E987" s="273" t="s">
        <v>2818</v>
      </c>
      <c r="F987" s="259">
        <v>27097</v>
      </c>
      <c r="G987" s="260" t="s">
        <v>1251</v>
      </c>
      <c r="H987" s="261" t="s">
        <v>137</v>
      </c>
      <c r="I987" s="262"/>
      <c r="J987" s="261"/>
      <c r="K987" s="263" t="s">
        <v>1287</v>
      </c>
      <c r="L987" s="264">
        <v>43818</v>
      </c>
      <c r="M987" s="326">
        <v>43830</v>
      </c>
      <c r="N987" s="263" t="s">
        <v>114</v>
      </c>
      <c r="O987" s="261" t="s">
        <v>2819</v>
      </c>
      <c r="P987" s="266" t="s">
        <v>115</v>
      </c>
      <c r="Q987" s="267"/>
      <c r="R987" s="268" t="s">
        <v>157</v>
      </c>
      <c r="S987" s="265"/>
      <c r="T987" s="265">
        <v>0</v>
      </c>
      <c r="U987" s="269" t="s">
        <v>1256</v>
      </c>
      <c r="V987" s="270">
        <v>0</v>
      </c>
      <c r="W987" s="271" t="s">
        <v>1264</v>
      </c>
      <c r="X987" s="272"/>
      <c r="Y987" s="273"/>
      <c r="Z987" s="274" t="s">
        <v>1265</v>
      </c>
      <c r="AA987" s="258" t="b">
        <f t="shared" ref="AA987:AA1050" si="71">COUNTIF($D$2:$D$3790,D987)&gt;1</f>
        <v>0</v>
      </c>
      <c r="AB987" s="273" t="s">
        <v>2310</v>
      </c>
      <c r="AC987" s="273" t="s">
        <v>1290</v>
      </c>
      <c r="AD987" s="273"/>
      <c r="AE987" s="275"/>
      <c r="AF987" s="267" t="str">
        <f t="shared" ca="1" si="69"/>
        <v>52años5meses</v>
      </c>
      <c r="AG987" s="276"/>
      <c r="AH987" s="273"/>
    </row>
    <row r="988" spans="2:36" ht="17.100000000000001" customHeight="1">
      <c r="B988" s="258" t="str">
        <f t="shared" si="70"/>
        <v>P03380114</v>
      </c>
      <c r="C988" s="257" t="s">
        <v>117</v>
      </c>
      <c r="D988" s="486" t="s">
        <v>2858</v>
      </c>
      <c r="E988" s="258" t="s">
        <v>2859</v>
      </c>
      <c r="F988" s="259">
        <v>25488</v>
      </c>
      <c r="G988" s="260" t="s">
        <v>1251</v>
      </c>
      <c r="H988" s="261" t="s">
        <v>137</v>
      </c>
      <c r="I988" s="262"/>
      <c r="J988" s="261"/>
      <c r="K988" s="263" t="s">
        <v>1287</v>
      </c>
      <c r="L988" s="264">
        <v>43818</v>
      </c>
      <c r="M988" s="290">
        <v>43830</v>
      </c>
      <c r="N988" s="591" t="s">
        <v>128</v>
      </c>
      <c r="O988" s="261" t="s">
        <v>2860</v>
      </c>
      <c r="P988" s="266" t="s">
        <v>138</v>
      </c>
      <c r="Q988" s="267"/>
      <c r="R988" s="284" t="s">
        <v>157</v>
      </c>
      <c r="S988" s="265"/>
      <c r="T988" s="265">
        <v>0</v>
      </c>
      <c r="U988" s="269" t="s">
        <v>1256</v>
      </c>
      <c r="V988" s="270">
        <v>0</v>
      </c>
      <c r="W988" s="271" t="s">
        <v>1264</v>
      </c>
      <c r="X988" s="272"/>
      <c r="Y988" s="273"/>
      <c r="Z988" s="274" t="s">
        <v>1265</v>
      </c>
      <c r="AA988" s="258" t="b">
        <f t="shared" si="71"/>
        <v>0</v>
      </c>
      <c r="AB988" s="273" t="s">
        <v>2164</v>
      </c>
      <c r="AC988" s="273" t="s">
        <v>1290</v>
      </c>
      <c r="AD988" s="273"/>
      <c r="AE988" s="275"/>
      <c r="AF988" s="267" t="str">
        <f t="shared" ca="1" si="69"/>
        <v>56años10meses</v>
      </c>
      <c r="AG988" s="276"/>
      <c r="AH988" s="273"/>
    </row>
    <row r="989" spans="2:36" ht="17.100000000000001" customHeight="1">
      <c r="B989" s="258" t="str">
        <f t="shared" si="70"/>
        <v>P03380155</v>
      </c>
      <c r="C989" s="257" t="s">
        <v>117</v>
      </c>
      <c r="D989" s="486" t="s">
        <v>7132</v>
      </c>
      <c r="E989" s="258" t="s">
        <v>7133</v>
      </c>
      <c r="F989" s="259">
        <v>27632</v>
      </c>
      <c r="G989" s="260" t="s">
        <v>1251</v>
      </c>
      <c r="H989" s="261" t="s">
        <v>137</v>
      </c>
      <c r="I989" s="263" t="s">
        <v>1252</v>
      </c>
      <c r="J989" s="261"/>
      <c r="K989" s="263" t="s">
        <v>1287</v>
      </c>
      <c r="L989" s="264">
        <v>44917</v>
      </c>
      <c r="M989" s="264">
        <v>44975</v>
      </c>
      <c r="N989" s="263" t="s">
        <v>114</v>
      </c>
      <c r="O989" s="261" t="s">
        <v>7134</v>
      </c>
      <c r="P989" s="266" t="s">
        <v>138</v>
      </c>
      <c r="Q989" s="267"/>
      <c r="R989" s="268" t="s">
        <v>157</v>
      </c>
      <c r="S989" s="265"/>
      <c r="T989" s="265">
        <v>0</v>
      </c>
      <c r="U989" s="269" t="s">
        <v>1256</v>
      </c>
      <c r="V989" s="270">
        <v>0</v>
      </c>
      <c r="W989" s="271" t="s">
        <v>118</v>
      </c>
      <c r="X989" s="272"/>
      <c r="Y989" s="273"/>
      <c r="Z989" s="274" t="s">
        <v>1265</v>
      </c>
      <c r="AA989" s="258" t="b">
        <f t="shared" si="71"/>
        <v>0</v>
      </c>
      <c r="AB989" s="273" t="s">
        <v>4839</v>
      </c>
      <c r="AC989" s="273"/>
      <c r="AD989" s="504" t="s">
        <v>1259</v>
      </c>
      <c r="AE989" s="275" t="s">
        <v>7135</v>
      </c>
      <c r="AF989" s="267" t="str">
        <f t="shared" ca="1" si="69"/>
        <v>50años11meses</v>
      </c>
      <c r="AG989" s="276">
        <v>952671048</v>
      </c>
      <c r="AH989" s="273" t="s">
        <v>7136</v>
      </c>
    </row>
    <row r="990" spans="2:36" ht="17.100000000000001" customHeight="1">
      <c r="B990" s="313" t="str">
        <f t="shared" si="70"/>
        <v>P03380245</v>
      </c>
      <c r="C990" s="257" t="s">
        <v>117</v>
      </c>
      <c r="D990" s="486" t="s">
        <v>3225</v>
      </c>
      <c r="E990" s="258" t="s">
        <v>3226</v>
      </c>
      <c r="F990" s="259">
        <v>27485</v>
      </c>
      <c r="G990" s="260" t="s">
        <v>1251</v>
      </c>
      <c r="H990" s="261" t="s">
        <v>137</v>
      </c>
      <c r="I990" s="263" t="s">
        <v>3227</v>
      </c>
      <c r="J990" s="261"/>
      <c r="K990" s="263" t="s">
        <v>1287</v>
      </c>
      <c r="L990" s="264">
        <v>43890</v>
      </c>
      <c r="M990" s="264">
        <v>45189</v>
      </c>
      <c r="N990" s="263" t="s">
        <v>114</v>
      </c>
      <c r="O990" s="261" t="s">
        <v>3228</v>
      </c>
      <c r="P990" s="266" t="s">
        <v>138</v>
      </c>
      <c r="Q990" s="267"/>
      <c r="R990" s="268" t="s">
        <v>157</v>
      </c>
      <c r="S990" s="265"/>
      <c r="T990" s="265">
        <v>0</v>
      </c>
      <c r="U990" s="269" t="s">
        <v>1256</v>
      </c>
      <c r="V990" s="270">
        <v>0</v>
      </c>
      <c r="W990" s="271" t="s">
        <v>118</v>
      </c>
      <c r="X990" s="272"/>
      <c r="Y990" s="258"/>
      <c r="Z990" s="274" t="s">
        <v>1257</v>
      </c>
      <c r="AA990" s="258" t="b">
        <f t="shared" si="71"/>
        <v>0</v>
      </c>
      <c r="AB990" s="273" t="s">
        <v>2243</v>
      </c>
      <c r="AC990" s="273"/>
      <c r="AD990" s="504" t="s">
        <v>2101</v>
      </c>
      <c r="AE990" s="275" t="s">
        <v>3229</v>
      </c>
      <c r="AF990" s="267" t="str">
        <f t="shared" ca="1" si="69"/>
        <v>51años4meses</v>
      </c>
      <c r="AG990" s="276">
        <v>963621819</v>
      </c>
      <c r="AH990" s="273"/>
    </row>
    <row r="991" spans="2:36" ht="17.100000000000001" customHeight="1">
      <c r="B991" s="258" t="str">
        <f t="shared" si="70"/>
        <v>P03380302</v>
      </c>
      <c r="C991" s="263">
        <v>1</v>
      </c>
      <c r="D991" s="486" t="s">
        <v>10758</v>
      </c>
      <c r="E991" s="258" t="s">
        <v>10759</v>
      </c>
      <c r="F991" s="259">
        <v>27896</v>
      </c>
      <c r="G991" s="283" t="s">
        <v>1296</v>
      </c>
      <c r="H991" s="261" t="s">
        <v>137</v>
      </c>
      <c r="I991" s="261" t="s">
        <v>8999</v>
      </c>
      <c r="J991" s="261" t="s">
        <v>9657</v>
      </c>
      <c r="K991" s="282" t="s">
        <v>6899</v>
      </c>
      <c r="L991" s="264">
        <v>45386</v>
      </c>
      <c r="M991" s="295">
        <v>45387</v>
      </c>
      <c r="N991" s="551" t="s">
        <v>122</v>
      </c>
      <c r="O991" s="261"/>
      <c r="P991" s="266"/>
      <c r="Q991" s="273"/>
      <c r="R991" s="284" t="s">
        <v>157</v>
      </c>
      <c r="S991" s="265"/>
      <c r="T991" s="265">
        <v>0</v>
      </c>
      <c r="U991" s="269" t="s">
        <v>1256</v>
      </c>
      <c r="V991" s="270">
        <v>1</v>
      </c>
      <c r="W991" s="271" t="s">
        <v>118</v>
      </c>
      <c r="X991" s="272"/>
      <c r="Y991" s="272"/>
      <c r="Z991" s="274" t="s">
        <v>1257</v>
      </c>
      <c r="AA991" s="258" t="b">
        <f t="shared" si="71"/>
        <v>0</v>
      </c>
      <c r="AB991" s="273" t="s">
        <v>10760</v>
      </c>
      <c r="AC991" s="273"/>
      <c r="AD991" s="504" t="s">
        <v>1259</v>
      </c>
      <c r="AE991" s="275" t="s">
        <v>10761</v>
      </c>
      <c r="AF991" s="267" t="str">
        <f t="shared" ca="1" si="69"/>
        <v>50años3meses</v>
      </c>
      <c r="AG991" s="276">
        <v>999846906</v>
      </c>
      <c r="AH991" s="273" t="s">
        <v>10762</v>
      </c>
    </row>
    <row r="992" spans="2:36" ht="17.100000000000001" customHeight="1">
      <c r="B992" s="273" t="str">
        <f t="shared" si="70"/>
        <v>P03380315</v>
      </c>
      <c r="C992" s="257" t="s">
        <v>117</v>
      </c>
      <c r="D992" s="486" t="s">
        <v>3106</v>
      </c>
      <c r="E992" s="273" t="s">
        <v>3107</v>
      </c>
      <c r="F992" s="259">
        <v>25859</v>
      </c>
      <c r="G992" s="260" t="s">
        <v>1251</v>
      </c>
      <c r="H992" s="261" t="s">
        <v>137</v>
      </c>
      <c r="I992" s="262"/>
      <c r="J992" s="261"/>
      <c r="K992" s="263" t="s">
        <v>2021</v>
      </c>
      <c r="L992" s="264">
        <v>43853</v>
      </c>
      <c r="M992" s="264">
        <v>43866</v>
      </c>
      <c r="N992" s="263" t="s">
        <v>122</v>
      </c>
      <c r="O992" s="282"/>
      <c r="P992" s="266"/>
      <c r="Q992" s="267"/>
      <c r="R992" s="268" t="s">
        <v>157</v>
      </c>
      <c r="S992" s="265"/>
      <c r="T992" s="265">
        <v>0</v>
      </c>
      <c r="U992" s="269" t="s">
        <v>1256</v>
      </c>
      <c r="V992" s="270">
        <v>0</v>
      </c>
      <c r="W992" s="271" t="s">
        <v>1264</v>
      </c>
      <c r="X992" s="272"/>
      <c r="Y992" s="273"/>
      <c r="Z992" s="274" t="s">
        <v>1265</v>
      </c>
      <c r="AA992" s="258" t="b">
        <f t="shared" si="71"/>
        <v>0</v>
      </c>
      <c r="AB992" s="273" t="s">
        <v>3108</v>
      </c>
      <c r="AC992" s="273"/>
      <c r="AD992" s="511" t="s">
        <v>2101</v>
      </c>
      <c r="AE992" s="317" t="s">
        <v>3109</v>
      </c>
      <c r="AF992" s="267" t="str">
        <f t="shared" ca="1" si="69"/>
        <v>55años10meses</v>
      </c>
      <c r="AG992" s="276"/>
      <c r="AH992" s="273"/>
    </row>
    <row r="993" spans="2:34" ht="17.100000000000001" customHeight="1">
      <c r="B993" s="258" t="str">
        <f t="shared" si="70"/>
        <v>O03380342</v>
      </c>
      <c r="C993" s="257" t="s">
        <v>117</v>
      </c>
      <c r="D993" s="486" t="s">
        <v>5302</v>
      </c>
      <c r="E993" s="258" t="s">
        <v>5303</v>
      </c>
      <c r="F993" s="259">
        <v>27484</v>
      </c>
      <c r="G993" s="260" t="s">
        <v>1996</v>
      </c>
      <c r="H993" s="261" t="s">
        <v>113</v>
      </c>
      <c r="I993" s="263"/>
      <c r="J993" s="261"/>
      <c r="K993" s="282" t="s">
        <v>2021</v>
      </c>
      <c r="L993" s="264">
        <v>44490</v>
      </c>
      <c r="M993" s="290">
        <v>44492</v>
      </c>
      <c r="N993" s="591" t="s">
        <v>122</v>
      </c>
      <c r="O993" s="282"/>
      <c r="P993" s="266"/>
      <c r="Q993" s="273"/>
      <c r="R993" s="268" t="s">
        <v>157</v>
      </c>
      <c r="S993" s="265"/>
      <c r="T993" s="265">
        <v>0</v>
      </c>
      <c r="U993" s="269" t="s">
        <v>1256</v>
      </c>
      <c r="V993" s="270">
        <v>0</v>
      </c>
      <c r="W993" s="271" t="s">
        <v>1264</v>
      </c>
      <c r="X993" s="272"/>
      <c r="Y993" s="258"/>
      <c r="Z993" s="274" t="s">
        <v>1265</v>
      </c>
      <c r="AA993" s="258" t="b">
        <f t="shared" si="71"/>
        <v>0</v>
      </c>
      <c r="AB993" s="273" t="s">
        <v>5304</v>
      </c>
      <c r="AC993" s="273"/>
      <c r="AD993" s="400" t="s">
        <v>1259</v>
      </c>
      <c r="AE993" s="275" t="s">
        <v>5305</v>
      </c>
      <c r="AF993" s="267" t="str">
        <f t="shared" ca="1" si="69"/>
        <v>51años4meses</v>
      </c>
      <c r="AG993" s="294">
        <v>942205199</v>
      </c>
      <c r="AH993" s="258" t="s">
        <v>5306</v>
      </c>
    </row>
    <row r="994" spans="2:34" ht="17.100000000000001" customHeight="1">
      <c r="B994" s="258" t="str">
        <f t="shared" si="70"/>
        <v>P03380463</v>
      </c>
      <c r="C994" s="257" t="s">
        <v>117</v>
      </c>
      <c r="D994" s="486" t="s">
        <v>11552</v>
      </c>
      <c r="E994" s="258" t="s">
        <v>11553</v>
      </c>
      <c r="F994" s="259">
        <v>27597</v>
      </c>
      <c r="G994" s="283" t="s">
        <v>1251</v>
      </c>
      <c r="H994" s="261" t="s">
        <v>137</v>
      </c>
      <c r="I994" s="261" t="s">
        <v>8999</v>
      </c>
      <c r="J994" s="261" t="s">
        <v>9882</v>
      </c>
      <c r="K994" s="282" t="s">
        <v>6899</v>
      </c>
      <c r="L994" s="264">
        <v>45446</v>
      </c>
      <c r="M994" s="264">
        <v>45458</v>
      </c>
      <c r="N994" s="551" t="s">
        <v>174</v>
      </c>
      <c r="O994" s="282" t="s">
        <v>11554</v>
      </c>
      <c r="P994" s="266" t="s">
        <v>138</v>
      </c>
      <c r="Q994" s="273"/>
      <c r="R994" s="284" t="s">
        <v>157</v>
      </c>
      <c r="S994" s="265"/>
      <c r="T994" s="265">
        <v>0</v>
      </c>
      <c r="U994" s="269" t="s">
        <v>1256</v>
      </c>
      <c r="V994" s="270">
        <v>1</v>
      </c>
      <c r="W994" s="271" t="s">
        <v>118</v>
      </c>
      <c r="X994" s="272"/>
      <c r="Y994" s="272"/>
      <c r="Z994" s="274" t="s">
        <v>1257</v>
      </c>
      <c r="AA994" s="258" t="b">
        <f t="shared" si="71"/>
        <v>0</v>
      </c>
      <c r="AB994" s="273" t="s">
        <v>11555</v>
      </c>
      <c r="AC994" s="273"/>
      <c r="AD994" s="504" t="s">
        <v>1259</v>
      </c>
      <c r="AE994" s="275" t="s">
        <v>11556</v>
      </c>
      <c r="AF994" s="267" t="str">
        <f t="shared" ca="1" si="69"/>
        <v>51años0meses</v>
      </c>
      <c r="AG994" s="276">
        <v>946716829</v>
      </c>
      <c r="AH994" s="273" t="s">
        <v>11557</v>
      </c>
    </row>
    <row r="995" spans="2:34" ht="17.100000000000001" customHeight="1">
      <c r="B995" s="273" t="str">
        <f t="shared" si="70"/>
        <v>P03380491</v>
      </c>
      <c r="C995" s="257" t="s">
        <v>117</v>
      </c>
      <c r="D995" s="486" t="s">
        <v>10659</v>
      </c>
      <c r="E995" s="258" t="s">
        <v>10660</v>
      </c>
      <c r="F995" s="259">
        <v>25948</v>
      </c>
      <c r="G995" s="283" t="s">
        <v>1251</v>
      </c>
      <c r="H995" s="261" t="s">
        <v>137</v>
      </c>
      <c r="I995" s="261" t="s">
        <v>8999</v>
      </c>
      <c r="J995" s="261" t="s">
        <v>9469</v>
      </c>
      <c r="K995" s="282" t="s">
        <v>6840</v>
      </c>
      <c r="L995" s="264">
        <v>45384</v>
      </c>
      <c r="M995" s="295">
        <v>45418</v>
      </c>
      <c r="N995" s="261" t="s">
        <v>114</v>
      </c>
      <c r="O995" s="282" t="s">
        <v>10661</v>
      </c>
      <c r="P995" s="266" t="s">
        <v>138</v>
      </c>
      <c r="Q995" s="273"/>
      <c r="R995" s="284" t="s">
        <v>157</v>
      </c>
      <c r="S995" s="265"/>
      <c r="T995" s="265">
        <v>0</v>
      </c>
      <c r="U995" s="269" t="s">
        <v>1256</v>
      </c>
      <c r="V995" s="270">
        <v>1</v>
      </c>
      <c r="W995" s="271" t="s">
        <v>118</v>
      </c>
      <c r="X995" s="272"/>
      <c r="Y995" s="272"/>
      <c r="Z995" s="274" t="s">
        <v>1257</v>
      </c>
      <c r="AA995" s="258" t="b">
        <f t="shared" si="71"/>
        <v>0</v>
      </c>
      <c r="AB995" s="273" t="s">
        <v>10662</v>
      </c>
      <c r="AC995" s="273"/>
      <c r="AD995" s="504" t="s">
        <v>1259</v>
      </c>
      <c r="AE995" s="275" t="s">
        <v>10663</v>
      </c>
      <c r="AF995" s="267" t="str">
        <f t="shared" ca="1" si="69"/>
        <v>55años7meses</v>
      </c>
      <c r="AG995" s="276">
        <v>980273382</v>
      </c>
      <c r="AH995" s="273" t="s">
        <v>10664</v>
      </c>
    </row>
    <row r="996" spans="2:34" ht="17.100000000000001" customHeight="1">
      <c r="B996" s="273" t="str">
        <f t="shared" si="70"/>
        <v>O03380618</v>
      </c>
      <c r="C996" s="257" t="s">
        <v>117</v>
      </c>
      <c r="D996" s="486" t="s">
        <v>6946</v>
      </c>
      <c r="E996" s="258" t="s">
        <v>6947</v>
      </c>
      <c r="F996" s="259">
        <v>28359</v>
      </c>
      <c r="G996" s="283" t="s">
        <v>1251</v>
      </c>
      <c r="H996" s="260" t="s">
        <v>113</v>
      </c>
      <c r="I996" s="263" t="s">
        <v>6948</v>
      </c>
      <c r="J996" s="261"/>
      <c r="K996" s="282" t="s">
        <v>2021</v>
      </c>
      <c r="L996" s="264">
        <v>44895</v>
      </c>
      <c r="M996" s="318">
        <v>44898</v>
      </c>
      <c r="N996" s="591" t="s">
        <v>122</v>
      </c>
      <c r="O996" s="261"/>
      <c r="P996" s="266"/>
      <c r="Q996" s="273"/>
      <c r="R996" s="268" t="s">
        <v>157</v>
      </c>
      <c r="S996" s="265"/>
      <c r="T996" s="265">
        <v>0</v>
      </c>
      <c r="U996" s="269" t="s">
        <v>1256</v>
      </c>
      <c r="V996" s="270">
        <v>0</v>
      </c>
      <c r="W996" s="271" t="s">
        <v>118</v>
      </c>
      <c r="X996" s="272"/>
      <c r="Y996" s="273"/>
      <c r="Z996" s="274" t="s">
        <v>1265</v>
      </c>
      <c r="AA996" s="258" t="b">
        <f t="shared" si="71"/>
        <v>0</v>
      </c>
      <c r="AB996" s="273" t="s">
        <v>6949</v>
      </c>
      <c r="AC996" s="273"/>
      <c r="AD996" s="504" t="s">
        <v>1259</v>
      </c>
      <c r="AE996" s="275" t="s">
        <v>6950</v>
      </c>
      <c r="AF996" s="267" t="str">
        <f t="shared" ca="1" si="69"/>
        <v>48años11meses</v>
      </c>
      <c r="AG996" s="276">
        <v>975545869</v>
      </c>
      <c r="AH996" s="273" t="s">
        <v>6951</v>
      </c>
    </row>
    <row r="997" spans="2:34" ht="17.100000000000001" customHeight="1">
      <c r="B997" s="273" t="str">
        <f t="shared" si="70"/>
        <v>P03380650</v>
      </c>
      <c r="C997" s="257" t="s">
        <v>117</v>
      </c>
      <c r="D997" s="486" t="s">
        <v>11939</v>
      </c>
      <c r="E997" s="258" t="s">
        <v>11940</v>
      </c>
      <c r="F997" s="259">
        <v>28246</v>
      </c>
      <c r="G997" s="283" t="s">
        <v>1251</v>
      </c>
      <c r="H997" s="261" t="s">
        <v>137</v>
      </c>
      <c r="I997" s="261" t="s">
        <v>1252</v>
      </c>
      <c r="J997" s="261" t="s">
        <v>7578</v>
      </c>
      <c r="K997" s="282" t="s">
        <v>6840</v>
      </c>
      <c r="L997" s="264">
        <v>45489</v>
      </c>
      <c r="M997" s="264">
        <v>45524</v>
      </c>
      <c r="N997" s="261" t="s">
        <v>122</v>
      </c>
      <c r="O997" s="282"/>
      <c r="P997" s="266"/>
      <c r="Q997" s="273"/>
      <c r="R997" s="284" t="s">
        <v>157</v>
      </c>
      <c r="S997" s="265"/>
      <c r="T997" s="265">
        <v>0</v>
      </c>
      <c r="U997" s="269" t="s">
        <v>1256</v>
      </c>
      <c r="V997" s="270">
        <v>1</v>
      </c>
      <c r="W997" s="271" t="s">
        <v>118</v>
      </c>
      <c r="X997" s="272"/>
      <c r="Y997" s="272"/>
      <c r="Z997" s="274" t="s">
        <v>1257</v>
      </c>
      <c r="AA997" s="258" t="b">
        <f t="shared" si="71"/>
        <v>0</v>
      </c>
      <c r="AB997" s="273" t="s">
        <v>10473</v>
      </c>
      <c r="AC997" s="273"/>
      <c r="AD997" s="504" t="s">
        <v>1259</v>
      </c>
      <c r="AE997" s="275" t="s">
        <v>11941</v>
      </c>
      <c r="AF997" s="267" t="str">
        <f t="shared" ca="1" si="69"/>
        <v>49años3meses</v>
      </c>
      <c r="AG997" s="276">
        <v>981083970</v>
      </c>
      <c r="AH997" s="397" t="s">
        <v>11942</v>
      </c>
    </row>
    <row r="998" spans="2:34" ht="17.100000000000001" customHeight="1">
      <c r="B998" s="273" t="str">
        <f t="shared" si="70"/>
        <v>P03380691</v>
      </c>
      <c r="C998" s="257" t="s">
        <v>117</v>
      </c>
      <c r="D998" s="486" t="s">
        <v>5408</v>
      </c>
      <c r="E998" s="258" t="s">
        <v>5409</v>
      </c>
      <c r="F998" s="259">
        <v>28340</v>
      </c>
      <c r="G998" s="260" t="s">
        <v>1251</v>
      </c>
      <c r="H998" s="261" t="s">
        <v>137</v>
      </c>
      <c r="I998" s="263"/>
      <c r="J998" s="261"/>
      <c r="K998" s="282" t="s">
        <v>2021</v>
      </c>
      <c r="L998" s="264">
        <v>44511</v>
      </c>
      <c r="M998" s="290">
        <v>44660</v>
      </c>
      <c r="N998" s="591" t="s">
        <v>174</v>
      </c>
      <c r="O998" s="261" t="s">
        <v>5410</v>
      </c>
      <c r="P998" s="266" t="s">
        <v>115</v>
      </c>
      <c r="Q998" s="273"/>
      <c r="R998" s="284" t="s">
        <v>157</v>
      </c>
      <c r="S998" s="265"/>
      <c r="T998" s="265">
        <v>0</v>
      </c>
      <c r="U998" s="269" t="s">
        <v>1256</v>
      </c>
      <c r="V998" s="270">
        <v>1</v>
      </c>
      <c r="W998" s="271" t="s">
        <v>118</v>
      </c>
      <c r="X998" s="272"/>
      <c r="Y998" s="273"/>
      <c r="Z998" s="274" t="s">
        <v>1265</v>
      </c>
      <c r="AA998" s="258" t="b">
        <f t="shared" si="71"/>
        <v>0</v>
      </c>
      <c r="AB998" s="273" t="s">
        <v>4763</v>
      </c>
      <c r="AC998" s="273"/>
      <c r="AD998" s="504" t="s">
        <v>1259</v>
      </c>
      <c r="AE998" s="275" t="s">
        <v>5411</v>
      </c>
      <c r="AF998" s="267" t="str">
        <f t="shared" ca="1" si="69"/>
        <v>49años0meses</v>
      </c>
      <c r="AG998" s="276">
        <v>929778695</v>
      </c>
      <c r="AH998" s="273" t="s">
        <v>5412</v>
      </c>
    </row>
    <row r="999" spans="2:34" ht="17.100000000000001" customHeight="1">
      <c r="B999" s="258" t="str">
        <f t="shared" si="70"/>
        <v>P03381274</v>
      </c>
      <c r="C999" s="257" t="s">
        <v>117</v>
      </c>
      <c r="D999" s="486" t="s">
        <v>3146</v>
      </c>
      <c r="E999" s="273" t="s">
        <v>3147</v>
      </c>
      <c r="F999" s="302">
        <v>28047</v>
      </c>
      <c r="G999" s="260" t="s">
        <v>1251</v>
      </c>
      <c r="H999" s="261" t="s">
        <v>137</v>
      </c>
      <c r="I999" s="262"/>
      <c r="J999" s="261"/>
      <c r="K999" s="263" t="s">
        <v>2021</v>
      </c>
      <c r="L999" s="264">
        <v>43860</v>
      </c>
      <c r="M999" s="264">
        <v>43873</v>
      </c>
      <c r="N999" s="263" t="s">
        <v>128</v>
      </c>
      <c r="O999" s="282" t="s">
        <v>3148</v>
      </c>
      <c r="P999" s="266" t="s">
        <v>138</v>
      </c>
      <c r="Q999" s="267"/>
      <c r="R999" s="268" t="s">
        <v>157</v>
      </c>
      <c r="S999" s="265"/>
      <c r="T999" s="265">
        <v>0</v>
      </c>
      <c r="U999" s="269" t="s">
        <v>1256</v>
      </c>
      <c r="V999" s="270">
        <v>0</v>
      </c>
      <c r="W999" s="271" t="s">
        <v>1264</v>
      </c>
      <c r="X999" s="272"/>
      <c r="Y999" s="273"/>
      <c r="Z999" s="274" t="s">
        <v>1265</v>
      </c>
      <c r="AA999" s="258" t="b">
        <f t="shared" si="71"/>
        <v>0</v>
      </c>
      <c r="AB999" s="258"/>
      <c r="AC999" s="273"/>
      <c r="AD999" s="504" t="s">
        <v>2101</v>
      </c>
      <c r="AE999" s="317" t="s">
        <v>3149</v>
      </c>
      <c r="AF999" s="267" t="str">
        <f t="shared" ca="1" si="69"/>
        <v>49años10meses</v>
      </c>
      <c r="AG999" s="276"/>
      <c r="AH999" s="273"/>
    </row>
    <row r="1000" spans="2:34" ht="17.100000000000001" customHeight="1">
      <c r="B1000" s="258" t="str">
        <f t="shared" si="70"/>
        <v>P03381357</v>
      </c>
      <c r="C1000" s="257" t="s">
        <v>117</v>
      </c>
      <c r="D1000" s="486" t="s">
        <v>11816</v>
      </c>
      <c r="E1000" s="258" t="s">
        <v>11817</v>
      </c>
      <c r="F1000" s="259">
        <v>28011</v>
      </c>
      <c r="G1000" s="283" t="s">
        <v>1251</v>
      </c>
      <c r="H1000" s="261" t="s">
        <v>137</v>
      </c>
      <c r="I1000" s="261" t="s">
        <v>8999</v>
      </c>
      <c r="J1000" s="261" t="s">
        <v>1276</v>
      </c>
      <c r="K1000" s="282" t="s">
        <v>6840</v>
      </c>
      <c r="L1000" s="264">
        <v>45468</v>
      </c>
      <c r="M1000" s="264">
        <v>45514</v>
      </c>
      <c r="N1000" s="261" t="s">
        <v>114</v>
      </c>
      <c r="O1000" s="282" t="s">
        <v>11818</v>
      </c>
      <c r="P1000" s="266" t="s">
        <v>138</v>
      </c>
      <c r="Q1000" s="273"/>
      <c r="R1000" s="284" t="s">
        <v>157</v>
      </c>
      <c r="S1000" s="265"/>
      <c r="T1000" s="265">
        <v>0</v>
      </c>
      <c r="U1000" s="269" t="s">
        <v>1256</v>
      </c>
      <c r="V1000" s="270">
        <v>1</v>
      </c>
      <c r="W1000" s="271" t="s">
        <v>118</v>
      </c>
      <c r="X1000" s="272"/>
      <c r="Y1000" s="272"/>
      <c r="Z1000" s="274" t="s">
        <v>1257</v>
      </c>
      <c r="AA1000" s="258" t="b">
        <f t="shared" si="71"/>
        <v>0</v>
      </c>
      <c r="AB1000" s="273" t="s">
        <v>11819</v>
      </c>
      <c r="AC1000" s="273"/>
      <c r="AD1000" s="504" t="s">
        <v>1259</v>
      </c>
      <c r="AE1000" s="275" t="s">
        <v>11820</v>
      </c>
      <c r="AF1000" s="267" t="str">
        <f t="shared" ca="1" si="69"/>
        <v>49años11meses</v>
      </c>
      <c r="AG1000" s="276">
        <v>928926866</v>
      </c>
      <c r="AH1000" s="273" t="s">
        <v>11821</v>
      </c>
    </row>
    <row r="1001" spans="2:34" ht="17.100000000000001" customHeight="1">
      <c r="B1001" s="273" t="str">
        <f t="shared" si="70"/>
        <v>P03381362</v>
      </c>
      <c r="C1001" s="305">
        <v>1</v>
      </c>
      <c r="D1001" s="486" t="s">
        <v>2814</v>
      </c>
      <c r="E1001" s="273" t="s">
        <v>2815</v>
      </c>
      <c r="F1001" s="259">
        <v>28421</v>
      </c>
      <c r="G1001" s="260" t="s">
        <v>1251</v>
      </c>
      <c r="H1001" s="261" t="s">
        <v>137</v>
      </c>
      <c r="I1001" s="262"/>
      <c r="J1001" s="261"/>
      <c r="K1001" s="263" t="s">
        <v>1287</v>
      </c>
      <c r="L1001" s="264">
        <v>43818</v>
      </c>
      <c r="M1001" s="326">
        <v>43830</v>
      </c>
      <c r="N1001" s="591" t="s">
        <v>114</v>
      </c>
      <c r="O1001" s="261" t="s">
        <v>2816</v>
      </c>
      <c r="P1001" s="266" t="s">
        <v>115</v>
      </c>
      <c r="Q1001" s="267"/>
      <c r="R1001" s="268" t="s">
        <v>157</v>
      </c>
      <c r="S1001" s="265"/>
      <c r="T1001" s="265">
        <v>0</v>
      </c>
      <c r="U1001" s="269" t="s">
        <v>1256</v>
      </c>
      <c r="V1001" s="270">
        <v>0</v>
      </c>
      <c r="W1001" s="271" t="s">
        <v>1264</v>
      </c>
      <c r="X1001" s="272"/>
      <c r="Y1001" s="273"/>
      <c r="Z1001" s="274" t="s">
        <v>1265</v>
      </c>
      <c r="AA1001" s="258" t="b">
        <f t="shared" si="71"/>
        <v>0</v>
      </c>
      <c r="AB1001" s="273" t="s">
        <v>2164</v>
      </c>
      <c r="AC1001" s="273" t="s">
        <v>1290</v>
      </c>
      <c r="AD1001" s="510"/>
      <c r="AE1001" s="275"/>
      <c r="AF1001" s="267" t="str">
        <f t="shared" ca="1" si="69"/>
        <v>48años9meses</v>
      </c>
      <c r="AG1001" s="276"/>
      <c r="AH1001" s="273"/>
    </row>
    <row r="1002" spans="2:34" ht="17.100000000000001" customHeight="1">
      <c r="B1002" s="258" t="str">
        <f t="shared" si="70"/>
        <v>O03381399</v>
      </c>
      <c r="C1002" s="257" t="s">
        <v>117</v>
      </c>
      <c r="D1002" s="486" t="s">
        <v>10212</v>
      </c>
      <c r="E1002" s="301" t="s">
        <v>10213</v>
      </c>
      <c r="F1002" s="259">
        <v>29119</v>
      </c>
      <c r="G1002" s="260" t="s">
        <v>1996</v>
      </c>
      <c r="H1002" s="261" t="s">
        <v>113</v>
      </c>
      <c r="I1002" s="261" t="s">
        <v>7410</v>
      </c>
      <c r="J1002" s="261"/>
      <c r="K1002" s="263" t="s">
        <v>6899</v>
      </c>
      <c r="L1002" s="259">
        <v>45352</v>
      </c>
      <c r="M1002" s="715" t="s">
        <v>19477</v>
      </c>
      <c r="N1002" s="551" t="s">
        <v>122</v>
      </c>
      <c r="O1002" s="282"/>
      <c r="P1002" s="266"/>
      <c r="Q1002" s="273"/>
      <c r="R1002" s="284" t="s">
        <v>157</v>
      </c>
      <c r="S1002" s="265"/>
      <c r="T1002" s="265">
        <v>0</v>
      </c>
      <c r="U1002" s="269" t="s">
        <v>1256</v>
      </c>
      <c r="V1002" s="270">
        <v>1</v>
      </c>
      <c r="W1002" s="271" t="s">
        <v>1264</v>
      </c>
      <c r="X1002" s="272"/>
      <c r="Y1002" s="272"/>
      <c r="Z1002" s="274" t="s">
        <v>1257</v>
      </c>
      <c r="AA1002" s="258" t="b">
        <f t="shared" si="71"/>
        <v>0</v>
      </c>
      <c r="AB1002" s="273"/>
      <c r="AC1002" s="273"/>
      <c r="AD1002" s="504" t="s">
        <v>2101</v>
      </c>
      <c r="AE1002" s="275" t="s">
        <v>10214</v>
      </c>
      <c r="AF1002" s="267" t="str">
        <f t="shared" ca="1" si="69"/>
        <v>46años11meses</v>
      </c>
      <c r="AG1002" s="276">
        <v>918798350</v>
      </c>
      <c r="AH1002" s="273"/>
    </row>
    <row r="1003" spans="2:34" ht="17.100000000000001" customHeight="1">
      <c r="B1003" s="258" t="str">
        <f t="shared" si="70"/>
        <v>P03381406</v>
      </c>
      <c r="C1003" s="257" t="s">
        <v>117</v>
      </c>
      <c r="D1003" s="486" t="s">
        <v>8837</v>
      </c>
      <c r="E1003" s="258" t="s">
        <v>8838</v>
      </c>
      <c r="F1003" s="259">
        <v>28335</v>
      </c>
      <c r="G1003" s="260" t="s">
        <v>1251</v>
      </c>
      <c r="H1003" s="261" t="s">
        <v>137</v>
      </c>
      <c r="I1003" s="263" t="s">
        <v>1252</v>
      </c>
      <c r="J1003" s="364" t="s">
        <v>7578</v>
      </c>
      <c r="K1003" s="282" t="s">
        <v>6899</v>
      </c>
      <c r="L1003" s="264">
        <v>45264</v>
      </c>
      <c r="M1003" s="264">
        <v>45455</v>
      </c>
      <c r="N1003" s="591" t="s">
        <v>122</v>
      </c>
      <c r="O1003" s="261"/>
      <c r="P1003" s="266" t="s">
        <v>119</v>
      </c>
      <c r="Q1003" s="267"/>
      <c r="R1003" s="471" t="s">
        <v>117</v>
      </c>
      <c r="S1003" s="265"/>
      <c r="T1003" s="265">
        <v>0</v>
      </c>
      <c r="U1003" s="269" t="s">
        <v>1256</v>
      </c>
      <c r="V1003" s="270">
        <v>1</v>
      </c>
      <c r="W1003" s="271" t="s">
        <v>118</v>
      </c>
      <c r="X1003" s="272"/>
      <c r="Y1003" s="273"/>
      <c r="Z1003" s="274" t="s">
        <v>1257</v>
      </c>
      <c r="AA1003" s="258" t="b">
        <f t="shared" si="71"/>
        <v>0</v>
      </c>
      <c r="AB1003" s="273" t="s">
        <v>8839</v>
      </c>
      <c r="AC1003" s="273"/>
      <c r="AD1003" s="504" t="s">
        <v>1259</v>
      </c>
      <c r="AE1003" s="275" t="s">
        <v>8840</v>
      </c>
      <c r="AF1003" s="267" t="str">
        <f t="shared" ca="1" si="69"/>
        <v>49años0meses</v>
      </c>
      <c r="AG1003" s="276">
        <v>918689727</v>
      </c>
      <c r="AH1003" s="273" t="s">
        <v>8841</v>
      </c>
    </row>
    <row r="1004" spans="2:34" ht="17.100000000000001" customHeight="1">
      <c r="B1004" s="258" t="str">
        <f t="shared" si="70"/>
        <v>P03381619</v>
      </c>
      <c r="C1004" s="282">
        <v>1</v>
      </c>
      <c r="D1004" s="486" t="s">
        <v>2703</v>
      </c>
      <c r="E1004" s="273" t="s">
        <v>2704</v>
      </c>
      <c r="F1004" s="259">
        <v>28028</v>
      </c>
      <c r="G1004" s="260" t="s">
        <v>1251</v>
      </c>
      <c r="H1004" s="261" t="s">
        <v>137</v>
      </c>
      <c r="I1004" s="262"/>
      <c r="J1004" s="261"/>
      <c r="K1004" s="263" t="s">
        <v>1287</v>
      </c>
      <c r="L1004" s="264">
        <v>43804</v>
      </c>
      <c r="M1004" s="264">
        <v>43817</v>
      </c>
      <c r="N1004" s="591" t="s">
        <v>122</v>
      </c>
      <c r="O1004" s="261"/>
      <c r="P1004" s="266"/>
      <c r="Q1004" s="267"/>
      <c r="R1004" s="268" t="s">
        <v>157</v>
      </c>
      <c r="S1004" s="265"/>
      <c r="T1004" s="265">
        <v>0</v>
      </c>
      <c r="U1004" s="269" t="s">
        <v>1256</v>
      </c>
      <c r="V1004" s="270">
        <v>0</v>
      </c>
      <c r="W1004" s="271" t="s">
        <v>1264</v>
      </c>
      <c r="X1004" s="272"/>
      <c r="Y1004" s="273"/>
      <c r="Z1004" s="274" t="s">
        <v>1265</v>
      </c>
      <c r="AA1004" s="258" t="b">
        <f t="shared" si="71"/>
        <v>0</v>
      </c>
      <c r="AB1004" s="273" t="s">
        <v>2168</v>
      </c>
      <c r="AC1004" s="273" t="s">
        <v>1290</v>
      </c>
      <c r="AD1004" s="510"/>
      <c r="AE1004" s="275"/>
      <c r="AF1004" s="267" t="str">
        <f t="shared" ca="1" si="69"/>
        <v>49años10meses</v>
      </c>
      <c r="AG1004" s="276"/>
      <c r="AH1004" s="273"/>
    </row>
    <row r="1005" spans="2:34" ht="17.100000000000001" customHeight="1">
      <c r="B1005" s="258" t="str">
        <f t="shared" si="70"/>
        <v>P03381620</v>
      </c>
      <c r="C1005" s="305">
        <v>1</v>
      </c>
      <c r="D1005" s="486" t="s">
        <v>3519</v>
      </c>
      <c r="E1005" s="258" t="s">
        <v>3520</v>
      </c>
      <c r="F1005" s="259">
        <v>27854</v>
      </c>
      <c r="G1005" s="260" t="s">
        <v>1251</v>
      </c>
      <c r="H1005" s="261" t="s">
        <v>137</v>
      </c>
      <c r="I1005" s="262"/>
      <c r="J1005" s="261"/>
      <c r="K1005" s="263" t="s">
        <v>1287</v>
      </c>
      <c r="L1005" s="264">
        <v>44117</v>
      </c>
      <c r="M1005" s="264">
        <v>44146</v>
      </c>
      <c r="N1005" s="263" t="s">
        <v>128</v>
      </c>
      <c r="O1005" s="261" t="s">
        <v>3521</v>
      </c>
      <c r="P1005" s="266" t="s">
        <v>115</v>
      </c>
      <c r="Q1005" s="267"/>
      <c r="R1005" s="268" t="s">
        <v>157</v>
      </c>
      <c r="S1005" s="265"/>
      <c r="T1005" s="265">
        <v>0</v>
      </c>
      <c r="U1005" s="269" t="s">
        <v>1256</v>
      </c>
      <c r="V1005" s="270">
        <v>0</v>
      </c>
      <c r="W1005" s="271" t="s">
        <v>1264</v>
      </c>
      <c r="X1005" s="272"/>
      <c r="Y1005" s="273"/>
      <c r="Z1005" s="274" t="s">
        <v>1265</v>
      </c>
      <c r="AA1005" s="258" t="b">
        <f t="shared" si="71"/>
        <v>0</v>
      </c>
      <c r="AB1005" s="273"/>
      <c r="AC1005" s="273"/>
      <c r="AD1005" s="273"/>
      <c r="AE1005" s="275"/>
      <c r="AF1005" s="267" t="str">
        <f t="shared" ca="1" si="69"/>
        <v>50años4meses</v>
      </c>
      <c r="AG1005" s="276">
        <v>950399319</v>
      </c>
      <c r="AH1005" s="399" t="s">
        <v>3337</v>
      </c>
    </row>
    <row r="1006" spans="2:34" ht="17.100000000000001" customHeight="1">
      <c r="B1006" s="273" t="str">
        <f t="shared" si="70"/>
        <v>P03381711</v>
      </c>
      <c r="C1006" s="263">
        <v>1</v>
      </c>
      <c r="D1006" s="486" t="s">
        <v>11730</v>
      </c>
      <c r="E1006" s="258" t="s">
        <v>11731</v>
      </c>
      <c r="F1006" s="259">
        <v>28484</v>
      </c>
      <c r="G1006" s="283" t="s">
        <v>1251</v>
      </c>
      <c r="H1006" s="261" t="s">
        <v>137</v>
      </c>
      <c r="I1006" s="261" t="s">
        <v>8999</v>
      </c>
      <c r="J1006" s="261" t="s">
        <v>9469</v>
      </c>
      <c r="K1006" s="282" t="s">
        <v>6840</v>
      </c>
      <c r="L1006" s="264">
        <v>45468</v>
      </c>
      <c r="M1006" s="264">
        <v>45503</v>
      </c>
      <c r="N1006" s="261" t="s">
        <v>114</v>
      </c>
      <c r="O1006" s="282" t="s">
        <v>11732</v>
      </c>
      <c r="P1006" s="266" t="s">
        <v>138</v>
      </c>
      <c r="Q1006" s="273"/>
      <c r="R1006" s="284" t="s">
        <v>157</v>
      </c>
      <c r="S1006" s="265"/>
      <c r="T1006" s="265">
        <v>0</v>
      </c>
      <c r="U1006" s="269" t="s">
        <v>1256</v>
      </c>
      <c r="V1006" s="270">
        <v>1</v>
      </c>
      <c r="W1006" s="271" t="s">
        <v>118</v>
      </c>
      <c r="X1006" s="272"/>
      <c r="Y1006" s="272"/>
      <c r="Z1006" s="274" t="s">
        <v>1257</v>
      </c>
      <c r="AA1006" s="258" t="b">
        <f t="shared" si="71"/>
        <v>0</v>
      </c>
      <c r="AB1006" s="273" t="s">
        <v>11733</v>
      </c>
      <c r="AC1006" s="273"/>
      <c r="AD1006" s="400" t="s">
        <v>1259</v>
      </c>
      <c r="AE1006" s="275" t="s">
        <v>11734</v>
      </c>
      <c r="AF1006" s="267" t="str">
        <f t="shared" ca="1" si="69"/>
        <v>48años7meses</v>
      </c>
      <c r="AG1006" s="276">
        <v>925082716</v>
      </c>
      <c r="AH1006" s="273" t="s">
        <v>11735</v>
      </c>
    </row>
    <row r="1007" spans="2:34" ht="17.100000000000001" customHeight="1">
      <c r="B1007" s="273" t="str">
        <f t="shared" si="70"/>
        <v>P03381790</v>
      </c>
      <c r="C1007" s="257" t="s">
        <v>117</v>
      </c>
      <c r="D1007" s="486" t="s">
        <v>10647</v>
      </c>
      <c r="E1007" s="258" t="s">
        <v>10648</v>
      </c>
      <c r="F1007" s="259">
        <v>27088</v>
      </c>
      <c r="G1007" s="283" t="s">
        <v>1291</v>
      </c>
      <c r="H1007" s="261" t="s">
        <v>137</v>
      </c>
      <c r="I1007" s="261" t="s">
        <v>8999</v>
      </c>
      <c r="J1007" s="261" t="s">
        <v>1235</v>
      </c>
      <c r="K1007" s="282" t="s">
        <v>6899</v>
      </c>
      <c r="L1007" s="264">
        <v>45383</v>
      </c>
      <c r="M1007" s="298">
        <v>45465</v>
      </c>
      <c r="N1007" s="551" t="s">
        <v>128</v>
      </c>
      <c r="O1007" s="282" t="s">
        <v>10649</v>
      </c>
      <c r="P1007" s="266" t="s">
        <v>138</v>
      </c>
      <c r="Q1007" s="273"/>
      <c r="R1007" s="284" t="s">
        <v>157</v>
      </c>
      <c r="S1007" s="265"/>
      <c r="T1007" s="265">
        <v>0</v>
      </c>
      <c r="U1007" s="269" t="s">
        <v>1256</v>
      </c>
      <c r="V1007" s="270">
        <v>1</v>
      </c>
      <c r="W1007" s="271" t="s">
        <v>118</v>
      </c>
      <c r="X1007" s="272"/>
      <c r="Y1007" s="272"/>
      <c r="Z1007" s="274" t="s">
        <v>1257</v>
      </c>
      <c r="AA1007" s="258" t="b">
        <f t="shared" si="71"/>
        <v>0</v>
      </c>
      <c r="AB1007" s="273" t="s">
        <v>10650</v>
      </c>
      <c r="AC1007" s="273"/>
      <c r="AD1007" s="504" t="s">
        <v>1259</v>
      </c>
      <c r="AE1007" s="275" t="s">
        <v>10651</v>
      </c>
      <c r="AF1007" s="267" t="str">
        <f t="shared" ca="1" si="69"/>
        <v>52años5meses</v>
      </c>
      <c r="AG1007" s="276">
        <v>916237701</v>
      </c>
      <c r="AH1007" s="273" t="s">
        <v>10652</v>
      </c>
    </row>
    <row r="1008" spans="2:34" ht="17.100000000000001" customHeight="1">
      <c r="B1008" s="273" t="str">
        <f t="shared" si="70"/>
        <v>O03381914</v>
      </c>
      <c r="C1008" s="257" t="s">
        <v>117</v>
      </c>
      <c r="D1008" s="486" t="s">
        <v>10844</v>
      </c>
      <c r="E1008" s="258" t="s">
        <v>10845</v>
      </c>
      <c r="F1008" s="259">
        <v>27668</v>
      </c>
      <c r="G1008" s="283" t="s">
        <v>1291</v>
      </c>
      <c r="H1008" s="261" t="s">
        <v>113</v>
      </c>
      <c r="I1008" s="261" t="s">
        <v>7410</v>
      </c>
      <c r="J1008" s="261" t="s">
        <v>9469</v>
      </c>
      <c r="K1008" s="282" t="s">
        <v>6899</v>
      </c>
      <c r="L1008" s="264">
        <v>45397</v>
      </c>
      <c r="M1008" s="298">
        <v>45444</v>
      </c>
      <c r="N1008" s="261" t="s">
        <v>128</v>
      </c>
      <c r="O1008" s="282" t="s">
        <v>10846</v>
      </c>
      <c r="P1008" s="266" t="s">
        <v>138</v>
      </c>
      <c r="Q1008" s="273"/>
      <c r="R1008" s="284" t="s">
        <v>157</v>
      </c>
      <c r="S1008" s="265"/>
      <c r="T1008" s="265">
        <v>0</v>
      </c>
      <c r="U1008" s="269" t="s">
        <v>1256</v>
      </c>
      <c r="V1008" s="270">
        <v>1</v>
      </c>
      <c r="W1008" s="271" t="s">
        <v>118</v>
      </c>
      <c r="X1008" s="272"/>
      <c r="Y1008" s="272"/>
      <c r="Z1008" s="274" t="s">
        <v>1257</v>
      </c>
      <c r="AA1008" s="258" t="b">
        <f t="shared" si="71"/>
        <v>0</v>
      </c>
      <c r="AB1008" s="273" t="s">
        <v>10847</v>
      </c>
      <c r="AC1008" s="273"/>
      <c r="AD1008" s="504" t="s">
        <v>1259</v>
      </c>
      <c r="AE1008" s="313" t="s">
        <v>10848</v>
      </c>
      <c r="AF1008" s="267" t="str">
        <f t="shared" ca="1" si="69"/>
        <v>50años10meses</v>
      </c>
      <c r="AG1008" s="276">
        <v>956480051</v>
      </c>
      <c r="AH1008" s="273" t="s">
        <v>10849</v>
      </c>
    </row>
    <row r="1009" spans="2:34" ht="17.100000000000001" customHeight="1">
      <c r="B1009" s="273" t="str">
        <f t="shared" si="70"/>
        <v>P03383296</v>
      </c>
      <c r="C1009" s="257" t="s">
        <v>117</v>
      </c>
      <c r="D1009" s="486" t="s">
        <v>3257</v>
      </c>
      <c r="E1009" s="258" t="s">
        <v>3258</v>
      </c>
      <c r="F1009" s="259">
        <v>28044</v>
      </c>
      <c r="G1009" s="260" t="s">
        <v>1251</v>
      </c>
      <c r="H1009" s="261" t="s">
        <v>137</v>
      </c>
      <c r="I1009" s="263"/>
      <c r="J1009" s="261"/>
      <c r="K1009" s="263" t="s">
        <v>1287</v>
      </c>
      <c r="L1009" s="264">
        <v>43902</v>
      </c>
      <c r="M1009" s="290">
        <v>43904</v>
      </c>
      <c r="N1009" s="263" t="s">
        <v>114</v>
      </c>
      <c r="O1009" s="261" t="s">
        <v>3259</v>
      </c>
      <c r="P1009" s="266" t="s">
        <v>115</v>
      </c>
      <c r="Q1009" s="267"/>
      <c r="R1009" s="284" t="s">
        <v>157</v>
      </c>
      <c r="S1009" s="265"/>
      <c r="T1009" s="265">
        <v>0</v>
      </c>
      <c r="U1009" s="269" t="s">
        <v>1256</v>
      </c>
      <c r="V1009" s="270">
        <v>0</v>
      </c>
      <c r="W1009" s="271" t="s">
        <v>1264</v>
      </c>
      <c r="X1009" s="272"/>
      <c r="Y1009" s="273"/>
      <c r="Z1009" s="274" t="s">
        <v>1265</v>
      </c>
      <c r="AA1009" s="258" t="b">
        <f t="shared" si="71"/>
        <v>0</v>
      </c>
      <c r="AB1009" s="273"/>
      <c r="AC1009" s="273"/>
      <c r="AD1009" s="510"/>
      <c r="AE1009" s="275"/>
      <c r="AF1009" s="267" t="str">
        <f t="shared" ca="1" si="69"/>
        <v>49años10meses</v>
      </c>
      <c r="AG1009" s="276"/>
      <c r="AH1009" s="273"/>
    </row>
    <row r="1010" spans="2:34" ht="17.100000000000001" customHeight="1">
      <c r="B1010" s="273" t="str">
        <f t="shared" si="70"/>
        <v>P03383304</v>
      </c>
      <c r="C1010" s="257" t="s">
        <v>117</v>
      </c>
      <c r="D1010" s="486" t="s">
        <v>4590</v>
      </c>
      <c r="E1010" s="258" t="s">
        <v>4591</v>
      </c>
      <c r="F1010" s="259">
        <v>28415</v>
      </c>
      <c r="G1010" s="260" t="s">
        <v>1251</v>
      </c>
      <c r="H1010" s="261" t="s">
        <v>137</v>
      </c>
      <c r="I1010" s="263"/>
      <c r="J1010" s="261"/>
      <c r="K1010" s="282" t="s">
        <v>1968</v>
      </c>
      <c r="L1010" s="264">
        <v>44425</v>
      </c>
      <c r="M1010" s="290">
        <v>44580</v>
      </c>
      <c r="N1010" s="263" t="s">
        <v>114</v>
      </c>
      <c r="O1010" s="261" t="s">
        <v>4592</v>
      </c>
      <c r="P1010" s="266" t="s">
        <v>115</v>
      </c>
      <c r="Q1010" s="258"/>
      <c r="R1010" s="284" t="s">
        <v>157</v>
      </c>
      <c r="S1010" s="265"/>
      <c r="T1010" s="265">
        <v>0</v>
      </c>
      <c r="U1010" s="269" t="s">
        <v>1256</v>
      </c>
      <c r="V1010" s="270">
        <v>1</v>
      </c>
      <c r="W1010" s="271" t="s">
        <v>118</v>
      </c>
      <c r="X1010" s="272"/>
      <c r="Y1010" s="273"/>
      <c r="Z1010" s="274" t="s">
        <v>1265</v>
      </c>
      <c r="AA1010" s="258" t="b">
        <f t="shared" si="71"/>
        <v>0</v>
      </c>
      <c r="AB1010" s="273" t="s">
        <v>4593</v>
      </c>
      <c r="AC1010" s="273"/>
      <c r="AD1010" s="510"/>
      <c r="AE1010" s="275"/>
      <c r="AF1010" s="267" t="str">
        <f t="shared" ca="1" si="69"/>
        <v>48años10meses</v>
      </c>
      <c r="AG1010" s="276">
        <v>927485774</v>
      </c>
      <c r="AH1010" s="273" t="s">
        <v>4594</v>
      </c>
    </row>
    <row r="1011" spans="2:34" ht="17.100000000000001" customHeight="1">
      <c r="B1011" s="258" t="str">
        <f t="shared" si="70"/>
        <v>O03383314</v>
      </c>
      <c r="C1011" s="257" t="s">
        <v>117</v>
      </c>
      <c r="D1011" s="486" t="s">
        <v>6952</v>
      </c>
      <c r="E1011" s="258" t="s">
        <v>6953</v>
      </c>
      <c r="F1011" s="259">
        <v>28433</v>
      </c>
      <c r="G1011" s="260" t="s">
        <v>1291</v>
      </c>
      <c r="H1011" s="261" t="s">
        <v>113</v>
      </c>
      <c r="I1011" s="263" t="s">
        <v>1339</v>
      </c>
      <c r="J1011" s="261"/>
      <c r="K1011" s="263" t="s">
        <v>2021</v>
      </c>
      <c r="L1011" s="264">
        <v>44895</v>
      </c>
      <c r="M1011" s="264">
        <v>44913</v>
      </c>
      <c r="N1011" s="263" t="s">
        <v>128</v>
      </c>
      <c r="O1011" s="261" t="s">
        <v>6954</v>
      </c>
      <c r="P1011" s="266" t="s">
        <v>115</v>
      </c>
      <c r="Q1011" s="258"/>
      <c r="R1011" s="284" t="s">
        <v>157</v>
      </c>
      <c r="S1011" s="265"/>
      <c r="T1011" s="265">
        <v>0</v>
      </c>
      <c r="U1011" s="269" t="s">
        <v>1256</v>
      </c>
      <c r="V1011" s="270">
        <v>0</v>
      </c>
      <c r="W1011" s="271" t="s">
        <v>118</v>
      </c>
      <c r="X1011" s="272"/>
      <c r="Y1011" s="273"/>
      <c r="Z1011" s="274" t="s">
        <v>1265</v>
      </c>
      <c r="AA1011" s="258" t="b">
        <f t="shared" si="71"/>
        <v>0</v>
      </c>
      <c r="AB1011" s="273" t="s">
        <v>6955</v>
      </c>
      <c r="AC1011" s="273" t="s">
        <v>3957</v>
      </c>
      <c r="AD1011" s="400" t="s">
        <v>1259</v>
      </c>
      <c r="AE1011" s="275" t="s">
        <v>6956</v>
      </c>
      <c r="AF1011" s="267" t="str">
        <f t="shared" ca="1" si="69"/>
        <v>48años9meses</v>
      </c>
      <c r="AG1011" s="276">
        <v>937797547</v>
      </c>
      <c r="AH1011" s="273" t="s">
        <v>6957</v>
      </c>
    </row>
    <row r="1012" spans="2:34" ht="17.100000000000001" customHeight="1">
      <c r="B1012" s="273" t="str">
        <f t="shared" si="70"/>
        <v>P03383324</v>
      </c>
      <c r="C1012" s="257" t="s">
        <v>117</v>
      </c>
      <c r="D1012" s="486" t="s">
        <v>9089</v>
      </c>
      <c r="E1012" s="258" t="s">
        <v>9090</v>
      </c>
      <c r="F1012" s="259">
        <v>28318</v>
      </c>
      <c r="G1012" s="283" t="s">
        <v>1296</v>
      </c>
      <c r="H1012" s="260" t="s">
        <v>137</v>
      </c>
      <c r="I1012" s="261" t="s">
        <v>8999</v>
      </c>
      <c r="J1012" s="261" t="s">
        <v>1235</v>
      </c>
      <c r="K1012" s="282" t="s">
        <v>6899</v>
      </c>
      <c r="L1012" s="264">
        <v>45278</v>
      </c>
      <c r="M1012" s="298">
        <v>45455</v>
      </c>
      <c r="N1012" s="261" t="s">
        <v>122</v>
      </c>
      <c r="O1012" s="261"/>
      <c r="P1012" s="266"/>
      <c r="Q1012" s="273"/>
      <c r="R1012" s="284" t="s">
        <v>117</v>
      </c>
      <c r="S1012" s="265"/>
      <c r="T1012" s="265">
        <v>0</v>
      </c>
      <c r="U1012" s="269" t="s">
        <v>1256</v>
      </c>
      <c r="V1012" s="270">
        <v>1</v>
      </c>
      <c r="W1012" s="271" t="s">
        <v>118</v>
      </c>
      <c r="X1012" s="273"/>
      <c r="Y1012" s="273"/>
      <c r="Z1012" s="274" t="s">
        <v>1257</v>
      </c>
      <c r="AA1012" s="258" t="b">
        <f t="shared" si="71"/>
        <v>0</v>
      </c>
      <c r="AB1012" s="273" t="s">
        <v>9091</v>
      </c>
      <c r="AC1012" s="273"/>
      <c r="AD1012" s="504" t="s">
        <v>1259</v>
      </c>
      <c r="AE1012" s="275" t="s">
        <v>9092</v>
      </c>
      <c r="AF1012" s="267" t="str">
        <f t="shared" ca="1" si="69"/>
        <v>49años1meses</v>
      </c>
      <c r="AG1012" s="276">
        <v>973232455</v>
      </c>
      <c r="AH1012" s="273" t="s">
        <v>9093</v>
      </c>
    </row>
    <row r="1013" spans="2:34" ht="17.100000000000001" customHeight="1">
      <c r="B1013" s="258" t="str">
        <f t="shared" si="70"/>
        <v>P03383351</v>
      </c>
      <c r="C1013" s="257" t="s">
        <v>117</v>
      </c>
      <c r="D1013" s="486" t="s">
        <v>3014</v>
      </c>
      <c r="E1013" s="258" t="s">
        <v>3015</v>
      </c>
      <c r="F1013" s="259">
        <v>28067</v>
      </c>
      <c r="G1013" s="260" t="s">
        <v>1251</v>
      </c>
      <c r="H1013" s="261" t="s">
        <v>137</v>
      </c>
      <c r="I1013" s="263"/>
      <c r="J1013" s="261"/>
      <c r="K1013" s="263" t="s">
        <v>2021</v>
      </c>
      <c r="L1013" s="264">
        <v>43839</v>
      </c>
      <c r="M1013" s="290">
        <v>43852</v>
      </c>
      <c r="N1013" s="263" t="s">
        <v>122</v>
      </c>
      <c r="O1013" s="282"/>
      <c r="P1013" s="266"/>
      <c r="Q1013" s="267"/>
      <c r="R1013" s="268" t="s">
        <v>157</v>
      </c>
      <c r="S1013" s="265"/>
      <c r="T1013" s="265">
        <v>0</v>
      </c>
      <c r="U1013" s="269" t="s">
        <v>1256</v>
      </c>
      <c r="V1013" s="270">
        <v>0</v>
      </c>
      <c r="W1013" s="271" t="s">
        <v>1264</v>
      </c>
      <c r="X1013" s="272"/>
      <c r="Y1013" s="258"/>
      <c r="Z1013" s="274" t="s">
        <v>1265</v>
      </c>
      <c r="AA1013" s="258" t="b">
        <f t="shared" si="71"/>
        <v>0</v>
      </c>
      <c r="AB1013" s="258" t="s">
        <v>2310</v>
      </c>
      <c r="AC1013" s="273" t="s">
        <v>1290</v>
      </c>
      <c r="AD1013" s="504" t="s">
        <v>2101</v>
      </c>
      <c r="AE1013" s="275" t="s">
        <v>3016</v>
      </c>
      <c r="AF1013" s="267" t="str">
        <f t="shared" ca="1" si="69"/>
        <v>49años9meses</v>
      </c>
      <c r="AG1013" s="276"/>
      <c r="AH1013" s="273"/>
    </row>
    <row r="1014" spans="2:34" ht="17.100000000000001" customHeight="1">
      <c r="B1014" s="258" t="str">
        <f t="shared" si="70"/>
        <v>P03383921</v>
      </c>
      <c r="C1014" s="263">
        <v>1</v>
      </c>
      <c r="D1014" s="486" t="s">
        <v>2788</v>
      </c>
      <c r="E1014" s="273" t="s">
        <v>2789</v>
      </c>
      <c r="F1014" s="259">
        <v>28706</v>
      </c>
      <c r="G1014" s="260" t="s">
        <v>1251</v>
      </c>
      <c r="H1014" s="261" t="s">
        <v>137</v>
      </c>
      <c r="I1014" s="262"/>
      <c r="J1014" s="261"/>
      <c r="K1014" s="263" t="s">
        <v>1287</v>
      </c>
      <c r="L1014" s="264">
        <v>43811</v>
      </c>
      <c r="M1014" s="290">
        <v>43873</v>
      </c>
      <c r="N1014" s="263" t="s">
        <v>114</v>
      </c>
      <c r="O1014" s="261" t="s">
        <v>2790</v>
      </c>
      <c r="P1014" s="266" t="s">
        <v>115</v>
      </c>
      <c r="Q1014" s="267"/>
      <c r="R1014" s="284" t="s">
        <v>157</v>
      </c>
      <c r="S1014" s="265"/>
      <c r="T1014" s="265">
        <v>0</v>
      </c>
      <c r="U1014" s="269" t="s">
        <v>1256</v>
      </c>
      <c r="V1014" s="270">
        <v>0</v>
      </c>
      <c r="W1014" s="271" t="s">
        <v>1264</v>
      </c>
      <c r="X1014" s="272"/>
      <c r="Y1014" s="258"/>
      <c r="Z1014" s="274" t="s">
        <v>1265</v>
      </c>
      <c r="AA1014" s="258" t="b">
        <f t="shared" si="71"/>
        <v>0</v>
      </c>
      <c r="AB1014" s="273" t="s">
        <v>2791</v>
      </c>
      <c r="AC1014" s="273" t="s">
        <v>2000</v>
      </c>
      <c r="AD1014" s="273"/>
      <c r="AE1014" s="275"/>
      <c r="AF1014" s="267" t="str">
        <f t="shared" ca="1" si="69"/>
        <v>48años0meses</v>
      </c>
      <c r="AG1014" s="276"/>
      <c r="AH1014" s="273"/>
    </row>
    <row r="1015" spans="2:34" ht="17.100000000000001" customHeight="1">
      <c r="B1015" s="273" t="str">
        <f t="shared" si="70"/>
        <v>P03384203</v>
      </c>
      <c r="C1015" s="257" t="s">
        <v>117</v>
      </c>
      <c r="D1015" s="486" t="s">
        <v>4961</v>
      </c>
      <c r="E1015" s="258" t="s">
        <v>4962</v>
      </c>
      <c r="F1015" s="259">
        <v>28610</v>
      </c>
      <c r="G1015" s="260" t="s">
        <v>1291</v>
      </c>
      <c r="H1015" s="261" t="s">
        <v>137</v>
      </c>
      <c r="I1015" s="263"/>
      <c r="J1015" s="261"/>
      <c r="K1015" s="282" t="s">
        <v>2021</v>
      </c>
      <c r="L1015" s="264">
        <v>44462</v>
      </c>
      <c r="M1015" s="264">
        <v>44494</v>
      </c>
      <c r="N1015" s="263" t="s">
        <v>114</v>
      </c>
      <c r="O1015" s="261" t="s">
        <v>4963</v>
      </c>
      <c r="P1015" s="266" t="s">
        <v>115</v>
      </c>
      <c r="Q1015" s="273"/>
      <c r="R1015" s="268" t="s">
        <v>157</v>
      </c>
      <c r="S1015" s="265"/>
      <c r="T1015" s="265">
        <v>0</v>
      </c>
      <c r="U1015" s="269" t="s">
        <v>1256</v>
      </c>
      <c r="V1015" s="270">
        <v>1</v>
      </c>
      <c r="W1015" s="271" t="s">
        <v>1264</v>
      </c>
      <c r="X1015" s="272"/>
      <c r="Y1015" s="273"/>
      <c r="Z1015" s="274" t="s">
        <v>1265</v>
      </c>
      <c r="AA1015" s="258" t="b">
        <f t="shared" si="71"/>
        <v>0</v>
      </c>
      <c r="AB1015" s="273" t="s">
        <v>4964</v>
      </c>
      <c r="AC1015" s="273"/>
      <c r="AD1015" s="400" t="s">
        <v>1259</v>
      </c>
      <c r="AE1015" s="275" t="s">
        <v>4965</v>
      </c>
      <c r="AF1015" s="267" t="str">
        <f t="shared" ca="1" si="69"/>
        <v>48años3meses</v>
      </c>
      <c r="AG1015" s="276">
        <v>921835340</v>
      </c>
      <c r="AH1015" s="273" t="s">
        <v>4966</v>
      </c>
    </row>
    <row r="1016" spans="2:34" ht="17.100000000000001" customHeight="1">
      <c r="B1016" s="258" t="str">
        <f t="shared" si="70"/>
        <v>P03384210</v>
      </c>
      <c r="C1016" s="257" t="s">
        <v>117</v>
      </c>
      <c r="D1016" s="486" t="s">
        <v>5403</v>
      </c>
      <c r="E1016" s="258" t="s">
        <v>5404</v>
      </c>
      <c r="F1016" s="259">
        <v>27813</v>
      </c>
      <c r="G1016" s="260" t="s">
        <v>1291</v>
      </c>
      <c r="H1016" s="261" t="s">
        <v>137</v>
      </c>
      <c r="I1016" s="263"/>
      <c r="J1016" s="261"/>
      <c r="K1016" s="282" t="s">
        <v>2021</v>
      </c>
      <c r="L1016" s="264">
        <v>44511</v>
      </c>
      <c r="M1016" s="290">
        <v>44523</v>
      </c>
      <c r="N1016" s="263" t="s">
        <v>114</v>
      </c>
      <c r="O1016" s="282" t="s">
        <v>5405</v>
      </c>
      <c r="P1016" s="266" t="s">
        <v>115</v>
      </c>
      <c r="Q1016" s="258"/>
      <c r="R1016" s="284" t="s">
        <v>157</v>
      </c>
      <c r="S1016" s="265"/>
      <c r="T1016" s="265">
        <v>0</v>
      </c>
      <c r="U1016" s="269" t="s">
        <v>1256</v>
      </c>
      <c r="V1016" s="270">
        <v>0</v>
      </c>
      <c r="W1016" s="271" t="s">
        <v>1264</v>
      </c>
      <c r="X1016" s="272"/>
      <c r="Y1016" s="273"/>
      <c r="Z1016" s="274" t="s">
        <v>1265</v>
      </c>
      <c r="AA1016" s="258" t="b">
        <f t="shared" si="71"/>
        <v>0</v>
      </c>
      <c r="AB1016" s="273" t="s">
        <v>4615</v>
      </c>
      <c r="AC1016" s="273"/>
      <c r="AD1016" s="504" t="s">
        <v>1259</v>
      </c>
      <c r="AE1016" s="275" t="s">
        <v>5406</v>
      </c>
      <c r="AF1016" s="267" t="str">
        <f t="shared" ca="1" si="69"/>
        <v>50años5meses</v>
      </c>
      <c r="AG1016" s="276">
        <v>918788370</v>
      </c>
      <c r="AH1016" s="273" t="s">
        <v>5407</v>
      </c>
    </row>
    <row r="1017" spans="2:34" ht="17.100000000000001" customHeight="1">
      <c r="B1017" s="273" t="str">
        <f t="shared" si="70"/>
        <v>P03384225</v>
      </c>
      <c r="C1017" s="257" t="s">
        <v>117</v>
      </c>
      <c r="D1017" s="486" t="s">
        <v>2548</v>
      </c>
      <c r="E1017" s="258" t="s">
        <v>2549</v>
      </c>
      <c r="F1017" s="259">
        <v>28653</v>
      </c>
      <c r="G1017" s="260" t="s">
        <v>1251</v>
      </c>
      <c r="H1017" s="261" t="s">
        <v>137</v>
      </c>
      <c r="I1017" s="262"/>
      <c r="J1017" s="261"/>
      <c r="K1017" s="263" t="s">
        <v>1287</v>
      </c>
      <c r="L1017" s="264">
        <v>43788</v>
      </c>
      <c r="M1017" s="290">
        <v>43824</v>
      </c>
      <c r="N1017" s="263" t="s">
        <v>174</v>
      </c>
      <c r="O1017" s="261" t="s">
        <v>2550</v>
      </c>
      <c r="P1017" s="266" t="s">
        <v>115</v>
      </c>
      <c r="Q1017" s="267"/>
      <c r="R1017" s="284" t="s">
        <v>157</v>
      </c>
      <c r="S1017" s="265"/>
      <c r="T1017" s="265">
        <v>0</v>
      </c>
      <c r="U1017" s="269" t="s">
        <v>1256</v>
      </c>
      <c r="V1017" s="270">
        <v>0</v>
      </c>
      <c r="W1017" s="271" t="s">
        <v>1264</v>
      </c>
      <c r="X1017" s="272"/>
      <c r="Y1017" s="273"/>
      <c r="Z1017" s="274" t="s">
        <v>1265</v>
      </c>
      <c r="AA1017" s="258" t="b">
        <f t="shared" si="71"/>
        <v>0</v>
      </c>
      <c r="AB1017" s="273" t="s">
        <v>2551</v>
      </c>
      <c r="AC1017" s="273" t="s">
        <v>1290</v>
      </c>
      <c r="AD1017" s="510"/>
      <c r="AE1017" s="275"/>
      <c r="AF1017" s="267" t="str">
        <f t="shared" ca="1" si="69"/>
        <v>48años2meses</v>
      </c>
      <c r="AG1017" s="276"/>
      <c r="AH1017" s="273"/>
    </row>
    <row r="1018" spans="2:34" ht="17.100000000000001" customHeight="1">
      <c r="B1018" s="258" t="str">
        <f t="shared" si="70"/>
        <v>P03385059</v>
      </c>
      <c r="C1018" s="282">
        <v>1</v>
      </c>
      <c r="D1018" s="486" t="s">
        <v>2445</v>
      </c>
      <c r="E1018" s="258" t="s">
        <v>2446</v>
      </c>
      <c r="F1018" s="259">
        <v>28331</v>
      </c>
      <c r="G1018" s="260" t="s">
        <v>1251</v>
      </c>
      <c r="H1018" s="261" t="s">
        <v>137</v>
      </c>
      <c r="I1018" s="263"/>
      <c r="J1018" s="261"/>
      <c r="K1018" s="263" t="s">
        <v>1287</v>
      </c>
      <c r="L1018" s="264">
        <v>43776</v>
      </c>
      <c r="M1018" s="290">
        <v>43803</v>
      </c>
      <c r="N1018" s="261" t="s">
        <v>122</v>
      </c>
      <c r="O1018" s="261"/>
      <c r="P1018" s="266" t="s">
        <v>119</v>
      </c>
      <c r="Q1018" s="267"/>
      <c r="R1018" s="284" t="s">
        <v>157</v>
      </c>
      <c r="S1018" s="265"/>
      <c r="T1018" s="265">
        <v>0</v>
      </c>
      <c r="U1018" s="269" t="s">
        <v>1256</v>
      </c>
      <c r="V1018" s="270">
        <v>0</v>
      </c>
      <c r="W1018" s="271" t="s">
        <v>1264</v>
      </c>
      <c r="X1018" s="272"/>
      <c r="Y1018" s="273"/>
      <c r="Z1018" s="274" t="s">
        <v>1265</v>
      </c>
      <c r="AA1018" s="258" t="b">
        <f t="shared" si="71"/>
        <v>0</v>
      </c>
      <c r="AB1018" s="273" t="s">
        <v>2447</v>
      </c>
      <c r="AC1018" s="273" t="s">
        <v>1290</v>
      </c>
      <c r="AD1018" s="273"/>
      <c r="AE1018" s="275"/>
      <c r="AF1018" s="267" t="str">
        <f t="shared" ca="1" si="69"/>
        <v>49años0meses</v>
      </c>
      <c r="AG1018" s="276"/>
      <c r="AH1018" s="273"/>
    </row>
    <row r="1019" spans="2:34" ht="17.100000000000001" customHeight="1">
      <c r="B1019" s="273" t="str">
        <f t="shared" si="70"/>
        <v>P03385082</v>
      </c>
      <c r="C1019" s="285">
        <v>1</v>
      </c>
      <c r="D1019" s="486" t="s">
        <v>3363</v>
      </c>
      <c r="E1019" s="258" t="s">
        <v>3364</v>
      </c>
      <c r="F1019" s="259">
        <v>28741</v>
      </c>
      <c r="G1019" s="260" t="s">
        <v>1251</v>
      </c>
      <c r="H1019" s="261" t="s">
        <v>137</v>
      </c>
      <c r="I1019" s="262"/>
      <c r="J1019" s="261"/>
      <c r="K1019" s="263" t="s">
        <v>2021</v>
      </c>
      <c r="L1019" s="264">
        <v>44039</v>
      </c>
      <c r="M1019" s="264">
        <v>44065</v>
      </c>
      <c r="N1019" s="591" t="s">
        <v>122</v>
      </c>
      <c r="O1019" s="282"/>
      <c r="P1019" s="266"/>
      <c r="Q1019" s="267"/>
      <c r="R1019" s="268" t="s">
        <v>157</v>
      </c>
      <c r="S1019" s="265"/>
      <c r="T1019" s="265">
        <v>0</v>
      </c>
      <c r="U1019" s="269" t="s">
        <v>1256</v>
      </c>
      <c r="V1019" s="270">
        <v>0</v>
      </c>
      <c r="W1019" s="271" t="s">
        <v>1264</v>
      </c>
      <c r="X1019" s="272"/>
      <c r="Y1019" s="273"/>
      <c r="Z1019" s="274" t="s">
        <v>1265</v>
      </c>
      <c r="AA1019" s="258" t="b">
        <f t="shared" si="71"/>
        <v>0</v>
      </c>
      <c r="AB1019" s="273" t="s">
        <v>3365</v>
      </c>
      <c r="AC1019" s="273"/>
      <c r="AD1019" s="504" t="s">
        <v>2101</v>
      </c>
      <c r="AE1019" s="275" t="s">
        <v>3366</v>
      </c>
      <c r="AF1019" s="267" t="str">
        <f t="shared" ca="1" si="69"/>
        <v>47años11meses</v>
      </c>
      <c r="AG1019" s="276">
        <v>935543920</v>
      </c>
      <c r="AH1019" s="258" t="s">
        <v>3337</v>
      </c>
    </row>
    <row r="1020" spans="2:34" ht="17.100000000000001" customHeight="1">
      <c r="B1020" s="273" t="str">
        <f t="shared" si="70"/>
        <v>P03385340</v>
      </c>
      <c r="C1020" s="282">
        <v>1</v>
      </c>
      <c r="D1020" s="486" t="s">
        <v>2210</v>
      </c>
      <c r="E1020" s="258" t="s">
        <v>2211</v>
      </c>
      <c r="F1020" s="259">
        <v>28393</v>
      </c>
      <c r="G1020" s="260" t="s">
        <v>1251</v>
      </c>
      <c r="H1020" s="261" t="s">
        <v>137</v>
      </c>
      <c r="I1020" s="262"/>
      <c r="J1020" s="261"/>
      <c r="K1020" s="263" t="s">
        <v>1287</v>
      </c>
      <c r="L1020" s="287">
        <v>43752</v>
      </c>
      <c r="M1020" s="287">
        <v>43771</v>
      </c>
      <c r="N1020" s="263" t="s">
        <v>114</v>
      </c>
      <c r="O1020" s="261" t="s">
        <v>2212</v>
      </c>
      <c r="P1020" s="266" t="s">
        <v>115</v>
      </c>
      <c r="Q1020" s="267"/>
      <c r="R1020" s="268" t="s">
        <v>157</v>
      </c>
      <c r="S1020" s="265"/>
      <c r="T1020" s="265">
        <v>0</v>
      </c>
      <c r="U1020" s="269" t="s">
        <v>1256</v>
      </c>
      <c r="V1020" s="270">
        <v>0</v>
      </c>
      <c r="W1020" s="271" t="s">
        <v>1264</v>
      </c>
      <c r="X1020" s="272"/>
      <c r="Y1020" s="273"/>
      <c r="Z1020" s="274" t="s">
        <v>1265</v>
      </c>
      <c r="AA1020" s="258" t="b">
        <f t="shared" si="71"/>
        <v>0</v>
      </c>
      <c r="AB1020" s="273" t="s">
        <v>2213</v>
      </c>
      <c r="AC1020" s="273" t="s">
        <v>1290</v>
      </c>
      <c r="AD1020" s="510"/>
      <c r="AE1020" s="275"/>
      <c r="AF1020" s="267" t="str">
        <f t="shared" ca="1" si="69"/>
        <v>48años10meses</v>
      </c>
      <c r="AG1020" s="276">
        <v>963621819</v>
      </c>
      <c r="AH1020" s="273"/>
    </row>
    <row r="1021" spans="2:34" ht="17.100000000000001" customHeight="1">
      <c r="B1021" s="258" t="str">
        <f t="shared" si="70"/>
        <v>O03386842</v>
      </c>
      <c r="C1021" s="263">
        <v>1</v>
      </c>
      <c r="D1021" s="486" t="s">
        <v>7076</v>
      </c>
      <c r="E1021" s="258" t="s">
        <v>7077</v>
      </c>
      <c r="F1021" s="259">
        <v>27331</v>
      </c>
      <c r="G1021" s="283" t="s">
        <v>1996</v>
      </c>
      <c r="H1021" s="261" t="s">
        <v>113</v>
      </c>
      <c r="I1021" s="263" t="s">
        <v>1339</v>
      </c>
      <c r="J1021" s="261"/>
      <c r="K1021" s="282" t="s">
        <v>2021</v>
      </c>
      <c r="L1021" s="264">
        <v>44908</v>
      </c>
      <c r="M1021" s="264">
        <v>44926</v>
      </c>
      <c r="N1021" s="591" t="s">
        <v>174</v>
      </c>
      <c r="O1021" s="261" t="s">
        <v>7078</v>
      </c>
      <c r="P1021" s="288" t="s">
        <v>115</v>
      </c>
      <c r="Q1021" s="267"/>
      <c r="R1021" s="268" t="s">
        <v>157</v>
      </c>
      <c r="S1021" s="265"/>
      <c r="T1021" s="265">
        <v>0</v>
      </c>
      <c r="U1021" s="269" t="s">
        <v>1256</v>
      </c>
      <c r="V1021" s="270">
        <v>0</v>
      </c>
      <c r="W1021" s="271" t="s">
        <v>118</v>
      </c>
      <c r="X1021" s="272"/>
      <c r="Y1021" s="258"/>
      <c r="Z1021" s="274" t="s">
        <v>1265</v>
      </c>
      <c r="AA1021" s="258" t="b">
        <f t="shared" si="71"/>
        <v>0</v>
      </c>
      <c r="AB1021" s="258" t="s">
        <v>7079</v>
      </c>
      <c r="AC1021" s="258" t="s">
        <v>1302</v>
      </c>
      <c r="AD1021" s="504" t="s">
        <v>1259</v>
      </c>
      <c r="AE1021" s="281" t="s">
        <v>7080</v>
      </c>
      <c r="AF1021" s="267" t="str">
        <f t="shared" ca="1" si="69"/>
        <v>51años9meses</v>
      </c>
      <c r="AG1021" s="276">
        <v>971732056</v>
      </c>
      <c r="AH1021" s="258"/>
    </row>
    <row r="1022" spans="2:34" ht="17.100000000000001" customHeight="1">
      <c r="B1022" s="258" t="str">
        <f t="shared" si="70"/>
        <v>O03474438</v>
      </c>
      <c r="C1022" s="257" t="s">
        <v>117</v>
      </c>
      <c r="D1022" s="486" t="s">
        <v>3017</v>
      </c>
      <c r="E1022" s="258" t="s">
        <v>3018</v>
      </c>
      <c r="F1022" s="259">
        <v>25958</v>
      </c>
      <c r="G1022" s="260" t="s">
        <v>1251</v>
      </c>
      <c r="H1022" s="261" t="s">
        <v>125</v>
      </c>
      <c r="I1022" s="263"/>
      <c r="J1022" s="261"/>
      <c r="K1022" s="263" t="s">
        <v>1287</v>
      </c>
      <c r="L1022" s="264">
        <v>43843</v>
      </c>
      <c r="M1022" s="290">
        <v>43904</v>
      </c>
      <c r="N1022" s="263" t="s">
        <v>122</v>
      </c>
      <c r="O1022" s="261"/>
      <c r="P1022" s="266"/>
      <c r="Q1022" s="267"/>
      <c r="R1022" s="284" t="s">
        <v>157</v>
      </c>
      <c r="S1022" s="265"/>
      <c r="T1022" s="265">
        <v>0</v>
      </c>
      <c r="U1022" s="269" t="s">
        <v>1256</v>
      </c>
      <c r="V1022" s="270">
        <v>0</v>
      </c>
      <c r="W1022" s="271" t="s">
        <v>118</v>
      </c>
      <c r="X1022" s="272"/>
      <c r="Y1022" s="273"/>
      <c r="Z1022" s="274" t="s">
        <v>1265</v>
      </c>
      <c r="AA1022" s="258" t="b">
        <f t="shared" si="71"/>
        <v>0</v>
      </c>
      <c r="AB1022" s="273" t="s">
        <v>3019</v>
      </c>
      <c r="AC1022" s="273" t="s">
        <v>3020</v>
      </c>
      <c r="AD1022" s="510"/>
      <c r="AE1022" s="275"/>
      <c r="AF1022" s="267" t="str">
        <f t="shared" ca="1" si="69"/>
        <v>55años6meses</v>
      </c>
      <c r="AG1022" s="276"/>
      <c r="AH1022" s="273"/>
    </row>
    <row r="1023" spans="2:34" ht="17.100000000000001" customHeight="1">
      <c r="B1023" s="273" t="str">
        <f t="shared" si="70"/>
        <v>E03497705</v>
      </c>
      <c r="C1023" s="305">
        <v>1</v>
      </c>
      <c r="D1023" s="486" t="s">
        <v>7636</v>
      </c>
      <c r="E1023" s="258" t="s">
        <v>7637</v>
      </c>
      <c r="F1023" s="259">
        <v>25905</v>
      </c>
      <c r="G1023" s="283" t="s">
        <v>1251</v>
      </c>
      <c r="H1023" s="261" t="s">
        <v>1107</v>
      </c>
      <c r="I1023" s="263" t="s">
        <v>1275</v>
      </c>
      <c r="J1023" s="261"/>
      <c r="K1023" s="282" t="s">
        <v>6305</v>
      </c>
      <c r="L1023" s="264">
        <v>45084</v>
      </c>
      <c r="M1023" s="264">
        <v>45128</v>
      </c>
      <c r="N1023" s="263" t="s">
        <v>122</v>
      </c>
      <c r="O1023" s="261"/>
      <c r="P1023" s="266"/>
      <c r="Q1023" s="273"/>
      <c r="R1023" s="284" t="s">
        <v>157</v>
      </c>
      <c r="S1023" s="265"/>
      <c r="T1023" s="265">
        <v>0</v>
      </c>
      <c r="U1023" s="269" t="s">
        <v>1256</v>
      </c>
      <c r="V1023" s="270">
        <v>0</v>
      </c>
      <c r="W1023" s="271" t="s">
        <v>118</v>
      </c>
      <c r="X1023" s="272">
        <v>2000</v>
      </c>
      <c r="Y1023" s="272"/>
      <c r="Z1023" s="274" t="s">
        <v>1265</v>
      </c>
      <c r="AA1023" s="258" t="b">
        <f t="shared" si="71"/>
        <v>0</v>
      </c>
      <c r="AB1023" s="273" t="s">
        <v>7638</v>
      </c>
      <c r="AC1023" s="273"/>
      <c r="AD1023" s="504" t="s">
        <v>1259</v>
      </c>
      <c r="AE1023" s="275" t="s">
        <v>7639</v>
      </c>
      <c r="AF1023" s="267" t="str">
        <f t="shared" ca="1" si="69"/>
        <v>55años8meses</v>
      </c>
      <c r="AG1023" s="276">
        <v>938739459</v>
      </c>
      <c r="AH1023" s="273" t="s">
        <v>7640</v>
      </c>
    </row>
    <row r="1024" spans="2:34" ht="17.100000000000001" customHeight="1">
      <c r="B1024" s="273" t="str">
        <f t="shared" si="70"/>
        <v>O03498573</v>
      </c>
      <c r="C1024" s="257" t="s">
        <v>117</v>
      </c>
      <c r="D1024" s="486" t="s">
        <v>7031</v>
      </c>
      <c r="E1024" s="258" t="s">
        <v>7032</v>
      </c>
      <c r="F1024" s="259">
        <v>25811</v>
      </c>
      <c r="G1024" s="260" t="s">
        <v>1251</v>
      </c>
      <c r="H1024" s="260" t="s">
        <v>113</v>
      </c>
      <c r="I1024" s="263" t="s">
        <v>1339</v>
      </c>
      <c r="J1024" s="261"/>
      <c r="K1024" s="263" t="s">
        <v>2021</v>
      </c>
      <c r="L1024" s="264">
        <v>44903</v>
      </c>
      <c r="M1024" s="290">
        <v>44947</v>
      </c>
      <c r="N1024" s="591" t="s">
        <v>114</v>
      </c>
      <c r="O1024" s="282" t="s">
        <v>7033</v>
      </c>
      <c r="P1024" s="266" t="s">
        <v>138</v>
      </c>
      <c r="Q1024" s="273"/>
      <c r="R1024" s="284" t="s">
        <v>157</v>
      </c>
      <c r="S1024" s="265"/>
      <c r="T1024" s="265">
        <v>0</v>
      </c>
      <c r="U1024" s="269" t="s">
        <v>1256</v>
      </c>
      <c r="V1024" s="270">
        <v>0</v>
      </c>
      <c r="W1024" s="271" t="s">
        <v>118</v>
      </c>
      <c r="X1024" s="272"/>
      <c r="Y1024" s="273"/>
      <c r="Z1024" s="274" t="s">
        <v>1265</v>
      </c>
      <c r="AA1024" s="258" t="b">
        <f t="shared" si="71"/>
        <v>0</v>
      </c>
      <c r="AB1024" s="258" t="s">
        <v>7034</v>
      </c>
      <c r="AC1024" s="273"/>
      <c r="AD1024" s="504" t="s">
        <v>2101</v>
      </c>
      <c r="AE1024" s="275" t="s">
        <v>7035</v>
      </c>
      <c r="AF1024" s="267" t="str">
        <f t="shared" ca="1" si="69"/>
        <v>55años11meses</v>
      </c>
      <c r="AG1024" s="276">
        <v>962145483</v>
      </c>
      <c r="AH1024" s="273" t="s">
        <v>7036</v>
      </c>
    </row>
    <row r="1025" spans="2:36" ht="17.100000000000001" customHeight="1">
      <c r="B1025" s="258" t="str">
        <f t="shared" si="70"/>
        <v>P03500435</v>
      </c>
      <c r="C1025" s="257" t="s">
        <v>117</v>
      </c>
      <c r="D1025" s="486" t="s">
        <v>12488</v>
      </c>
      <c r="E1025" s="258" t="s">
        <v>12489</v>
      </c>
      <c r="F1025" s="259">
        <v>25135</v>
      </c>
      <c r="G1025" s="260" t="s">
        <v>1251</v>
      </c>
      <c r="H1025" s="261" t="s">
        <v>137</v>
      </c>
      <c r="I1025" s="263" t="s">
        <v>1252</v>
      </c>
      <c r="J1025" s="261"/>
      <c r="K1025" s="282" t="s">
        <v>2021</v>
      </c>
      <c r="L1025" s="328">
        <v>45569</v>
      </c>
      <c r="M1025" s="289">
        <v>45586</v>
      </c>
      <c r="N1025" s="263" t="s">
        <v>122</v>
      </c>
      <c r="O1025" s="282"/>
      <c r="P1025" s="266"/>
      <c r="Q1025" s="273"/>
      <c r="R1025" s="284" t="s">
        <v>157</v>
      </c>
      <c r="S1025" s="265"/>
      <c r="T1025" s="265">
        <v>0</v>
      </c>
      <c r="U1025" s="269" t="s">
        <v>1256</v>
      </c>
      <c r="V1025" s="270">
        <v>0</v>
      </c>
      <c r="W1025" s="271" t="s">
        <v>118</v>
      </c>
      <c r="X1025" s="272"/>
      <c r="Y1025" s="273"/>
      <c r="Z1025" s="274" t="s">
        <v>1257</v>
      </c>
      <c r="AA1025" s="258" t="b">
        <f t="shared" si="71"/>
        <v>0</v>
      </c>
      <c r="AB1025" s="258" t="s">
        <v>12418</v>
      </c>
      <c r="AC1025" s="273"/>
      <c r="AD1025" s="400" t="s">
        <v>2101</v>
      </c>
      <c r="AE1025" s="275" t="s">
        <v>12490</v>
      </c>
      <c r="AF1025" s="267" t="str">
        <f t="shared" ca="1" si="69"/>
        <v>57años9meses</v>
      </c>
      <c r="AG1025" s="276">
        <v>945508515</v>
      </c>
      <c r="AH1025" s="273" t="s">
        <v>12491</v>
      </c>
    </row>
    <row r="1026" spans="2:36" ht="17.100000000000001" customHeight="1">
      <c r="B1026" s="273" t="str">
        <f t="shared" si="70"/>
        <v>O03502848</v>
      </c>
      <c r="C1026" s="257" t="s">
        <v>117</v>
      </c>
      <c r="D1026" s="486" t="s">
        <v>2179</v>
      </c>
      <c r="E1026" s="258" t="s">
        <v>2180</v>
      </c>
      <c r="F1026" s="259">
        <v>27487</v>
      </c>
      <c r="G1026" s="260" t="s">
        <v>1251</v>
      </c>
      <c r="H1026" s="261" t="s">
        <v>113</v>
      </c>
      <c r="I1026" s="262"/>
      <c r="J1026" s="261"/>
      <c r="K1026" s="263" t="s">
        <v>2021</v>
      </c>
      <c r="L1026" s="264">
        <v>43748</v>
      </c>
      <c r="M1026" s="290">
        <v>43887</v>
      </c>
      <c r="N1026" s="591" t="s">
        <v>114</v>
      </c>
      <c r="O1026" s="282" t="s">
        <v>2181</v>
      </c>
      <c r="P1026" s="266" t="s">
        <v>115</v>
      </c>
      <c r="Q1026" s="267"/>
      <c r="R1026" s="284" t="s">
        <v>157</v>
      </c>
      <c r="S1026" s="265"/>
      <c r="T1026" s="265">
        <v>0</v>
      </c>
      <c r="U1026" s="269" t="s">
        <v>1256</v>
      </c>
      <c r="V1026" s="270">
        <v>0</v>
      </c>
      <c r="W1026" s="271" t="s">
        <v>118</v>
      </c>
      <c r="X1026" s="272"/>
      <c r="Y1026" s="273"/>
      <c r="Z1026" s="274" t="s">
        <v>1265</v>
      </c>
      <c r="AA1026" s="258" t="b">
        <f t="shared" si="71"/>
        <v>0</v>
      </c>
      <c r="AB1026" s="258" t="s">
        <v>2182</v>
      </c>
      <c r="AC1026" s="273"/>
      <c r="AD1026" s="504" t="s">
        <v>2101</v>
      </c>
      <c r="AE1026" s="275" t="s">
        <v>2183</v>
      </c>
      <c r="AF1026" s="267" t="str">
        <f t="shared" ca="1" si="69"/>
        <v>51años4meses</v>
      </c>
      <c r="AG1026" s="276">
        <v>963621819</v>
      </c>
      <c r="AH1026" s="273" t="s">
        <v>1412</v>
      </c>
    </row>
    <row r="1027" spans="2:36" ht="17.100000000000001" customHeight="1">
      <c r="B1027" s="273" t="str">
        <f t="shared" si="70"/>
        <v>P03503095</v>
      </c>
      <c r="C1027" s="257" t="s">
        <v>117</v>
      </c>
      <c r="D1027" s="486" t="s">
        <v>4151</v>
      </c>
      <c r="E1027" s="258" t="s">
        <v>4152</v>
      </c>
      <c r="F1027" s="259">
        <v>24178</v>
      </c>
      <c r="G1027" s="260" t="s">
        <v>1291</v>
      </c>
      <c r="H1027" s="261" t="s">
        <v>137</v>
      </c>
      <c r="I1027" s="263"/>
      <c r="J1027" s="261"/>
      <c r="K1027" s="263" t="s">
        <v>3611</v>
      </c>
      <c r="L1027" s="264">
        <v>44334</v>
      </c>
      <c r="M1027" s="290">
        <v>44360</v>
      </c>
      <c r="N1027" s="263" t="s">
        <v>114</v>
      </c>
      <c r="O1027" s="261" t="s">
        <v>4153</v>
      </c>
      <c r="P1027" s="266" t="s">
        <v>115</v>
      </c>
      <c r="Q1027" s="258"/>
      <c r="R1027" s="284" t="s">
        <v>157</v>
      </c>
      <c r="S1027" s="265"/>
      <c r="T1027" s="265">
        <v>0</v>
      </c>
      <c r="U1027" s="269" t="s">
        <v>1256</v>
      </c>
      <c r="V1027" s="270">
        <v>0</v>
      </c>
      <c r="W1027" s="271" t="s">
        <v>1264</v>
      </c>
      <c r="X1027" s="272"/>
      <c r="Y1027" s="273"/>
      <c r="Z1027" s="274" t="s">
        <v>1265</v>
      </c>
      <c r="AA1027" s="258" t="b">
        <f t="shared" si="71"/>
        <v>0</v>
      </c>
      <c r="AB1027" s="273" t="s">
        <v>4154</v>
      </c>
      <c r="AC1027" s="273" t="s">
        <v>4065</v>
      </c>
      <c r="AD1027" s="273"/>
      <c r="AE1027" s="275"/>
      <c r="AF1027" s="267" t="str">
        <f t="shared" ref="AF1027:AF1090" ca="1" si="72">IF($D1027&lt;&gt;"",DATEDIF(F1027,TODAY(),"y")&amp;"años"&amp;DATEDIF(F1027,TODAY(),"ym")&amp;"meses","")</f>
        <v>60años5meses</v>
      </c>
      <c r="AG1027" s="276">
        <v>942405881</v>
      </c>
      <c r="AH1027" s="273" t="s">
        <v>4155</v>
      </c>
    </row>
    <row r="1028" spans="2:36" ht="17.100000000000001" customHeight="1">
      <c r="B1028" s="273" t="str">
        <f t="shared" si="70"/>
        <v>P03568323</v>
      </c>
      <c r="C1028" s="257" t="s">
        <v>117</v>
      </c>
      <c r="D1028" s="486" t="s">
        <v>4713</v>
      </c>
      <c r="E1028" s="258" t="s">
        <v>4714</v>
      </c>
      <c r="F1028" s="259">
        <v>22539</v>
      </c>
      <c r="G1028" s="260" t="s">
        <v>1291</v>
      </c>
      <c r="H1028" s="261" t="s">
        <v>137</v>
      </c>
      <c r="I1028" s="262"/>
      <c r="J1028" s="261"/>
      <c r="K1028" s="263"/>
      <c r="L1028" s="264">
        <v>44439</v>
      </c>
      <c r="M1028" s="290">
        <v>44465</v>
      </c>
      <c r="N1028" s="263" t="s">
        <v>122</v>
      </c>
      <c r="O1028" s="261" t="s">
        <v>1108</v>
      </c>
      <c r="P1028" s="266"/>
      <c r="Q1028" s="273"/>
      <c r="R1028" s="284" t="s">
        <v>157</v>
      </c>
      <c r="S1028" s="265"/>
      <c r="T1028" s="265">
        <v>0</v>
      </c>
      <c r="U1028" s="269" t="s">
        <v>1256</v>
      </c>
      <c r="V1028" s="270">
        <v>0</v>
      </c>
      <c r="W1028" s="271" t="s">
        <v>1264</v>
      </c>
      <c r="X1028" s="272"/>
      <c r="Y1028" s="273"/>
      <c r="Z1028" s="274" t="s">
        <v>1265</v>
      </c>
      <c r="AA1028" s="258" t="b">
        <f t="shared" si="71"/>
        <v>0</v>
      </c>
      <c r="AB1028" s="273" t="s">
        <v>4715</v>
      </c>
      <c r="AC1028" s="273"/>
      <c r="AD1028" s="510"/>
      <c r="AE1028" s="275"/>
      <c r="AF1028" s="267" t="str">
        <f t="shared" ca="1" si="72"/>
        <v>64años11meses</v>
      </c>
      <c r="AG1028" s="276">
        <v>920997054</v>
      </c>
      <c r="AH1028" s="273" t="s">
        <v>4716</v>
      </c>
    </row>
    <row r="1029" spans="2:36" ht="17.100000000000001" customHeight="1">
      <c r="B1029" s="258" t="str">
        <f t="shared" si="70"/>
        <v>O03570766</v>
      </c>
      <c r="C1029" s="282">
        <v>1</v>
      </c>
      <c r="D1029" s="486" t="s">
        <v>2244</v>
      </c>
      <c r="E1029" s="258" t="s">
        <v>2245</v>
      </c>
      <c r="F1029" s="259">
        <v>22658</v>
      </c>
      <c r="G1029" s="260" t="s">
        <v>1251</v>
      </c>
      <c r="H1029" s="261" t="s">
        <v>113</v>
      </c>
      <c r="I1029" s="262"/>
      <c r="J1029" s="261"/>
      <c r="K1029" s="263" t="s">
        <v>1287</v>
      </c>
      <c r="L1029" s="264">
        <v>43753</v>
      </c>
      <c r="M1029" s="290">
        <v>43822</v>
      </c>
      <c r="N1029" s="263" t="s">
        <v>122</v>
      </c>
      <c r="O1029" s="261"/>
      <c r="P1029" s="266"/>
      <c r="Q1029" s="267"/>
      <c r="R1029" s="268" t="s">
        <v>157</v>
      </c>
      <c r="S1029" s="265"/>
      <c r="T1029" s="265">
        <v>0</v>
      </c>
      <c r="U1029" s="269" t="s">
        <v>1256</v>
      </c>
      <c r="V1029" s="270">
        <v>0</v>
      </c>
      <c r="W1029" s="271" t="s">
        <v>1264</v>
      </c>
      <c r="X1029" s="272"/>
      <c r="Y1029" s="258"/>
      <c r="Z1029" s="274" t="s">
        <v>1265</v>
      </c>
      <c r="AA1029" s="258" t="b">
        <f t="shared" si="71"/>
        <v>0</v>
      </c>
      <c r="AB1029" s="258" t="s">
        <v>2246</v>
      </c>
      <c r="AC1029" s="273" t="s">
        <v>2227</v>
      </c>
      <c r="AD1029" s="273"/>
      <c r="AE1029" s="275"/>
      <c r="AF1029" s="267" t="str">
        <f t="shared" ca="1" si="72"/>
        <v>64años7meses</v>
      </c>
      <c r="AG1029" s="276">
        <v>963621819</v>
      </c>
      <c r="AH1029" s="273" t="s">
        <v>1412</v>
      </c>
    </row>
    <row r="1030" spans="2:36" ht="17.100000000000001" customHeight="1">
      <c r="B1030" s="273" t="str">
        <f t="shared" si="70"/>
        <v>O03574706</v>
      </c>
      <c r="C1030" s="263">
        <v>1</v>
      </c>
      <c r="D1030" s="486" t="s">
        <v>2335</v>
      </c>
      <c r="E1030" s="258" t="s">
        <v>2336</v>
      </c>
      <c r="F1030" s="259">
        <v>22870</v>
      </c>
      <c r="G1030" s="260" t="s">
        <v>1251</v>
      </c>
      <c r="H1030" s="261" t="s">
        <v>113</v>
      </c>
      <c r="I1030" s="262"/>
      <c r="J1030" s="261"/>
      <c r="K1030" s="263" t="s">
        <v>1287</v>
      </c>
      <c r="L1030" s="264">
        <v>43767</v>
      </c>
      <c r="M1030" s="290">
        <v>43832</v>
      </c>
      <c r="N1030" s="591" t="s">
        <v>114</v>
      </c>
      <c r="O1030" s="261" t="s">
        <v>2337</v>
      </c>
      <c r="P1030" s="266" t="s">
        <v>115</v>
      </c>
      <c r="Q1030" s="267"/>
      <c r="R1030" s="284" t="s">
        <v>157</v>
      </c>
      <c r="S1030" s="265"/>
      <c r="T1030" s="265">
        <v>0</v>
      </c>
      <c r="U1030" s="269" t="s">
        <v>1256</v>
      </c>
      <c r="V1030" s="270">
        <v>0</v>
      </c>
      <c r="W1030" s="271" t="s">
        <v>1264</v>
      </c>
      <c r="X1030" s="272"/>
      <c r="Y1030" s="273"/>
      <c r="Z1030" s="274" t="s">
        <v>1265</v>
      </c>
      <c r="AA1030" s="258" t="b">
        <f t="shared" si="71"/>
        <v>0</v>
      </c>
      <c r="AB1030" s="273" t="s">
        <v>2338</v>
      </c>
      <c r="AC1030" s="273" t="s">
        <v>2227</v>
      </c>
      <c r="AD1030" s="273"/>
      <c r="AE1030" s="275"/>
      <c r="AF1030" s="267" t="str">
        <f t="shared" ca="1" si="72"/>
        <v>64años0meses</v>
      </c>
      <c r="AG1030" s="276"/>
      <c r="AH1030" s="273"/>
    </row>
    <row r="1031" spans="2:36" ht="17.100000000000001" customHeight="1">
      <c r="B1031" s="273" t="str">
        <f t="shared" si="70"/>
        <v>O03611575</v>
      </c>
      <c r="C1031" s="257" t="s">
        <v>117</v>
      </c>
      <c r="D1031" s="486" t="s">
        <v>6232</v>
      </c>
      <c r="E1031" s="258" t="s">
        <v>6233</v>
      </c>
      <c r="F1031" s="259">
        <v>21111</v>
      </c>
      <c r="G1031" s="283" t="s">
        <v>1251</v>
      </c>
      <c r="H1031" s="261" t="s">
        <v>113</v>
      </c>
      <c r="I1031" s="263" t="s">
        <v>1339</v>
      </c>
      <c r="J1031" s="261"/>
      <c r="K1031" s="282" t="s">
        <v>4784</v>
      </c>
      <c r="L1031" s="264">
        <v>44650</v>
      </c>
      <c r="M1031" s="264">
        <v>44684</v>
      </c>
      <c r="N1031" s="591" t="s">
        <v>114</v>
      </c>
      <c r="O1031" s="261" t="s">
        <v>6234</v>
      </c>
      <c r="P1031" s="266" t="s">
        <v>138</v>
      </c>
      <c r="Q1031" s="273"/>
      <c r="R1031" s="284" t="s">
        <v>157</v>
      </c>
      <c r="S1031" s="265"/>
      <c r="T1031" s="265">
        <v>0</v>
      </c>
      <c r="U1031" s="269" t="s">
        <v>1256</v>
      </c>
      <c r="V1031" s="270">
        <v>1</v>
      </c>
      <c r="W1031" s="271" t="s">
        <v>118</v>
      </c>
      <c r="X1031" s="272"/>
      <c r="Y1031" s="258"/>
      <c r="Z1031" s="274" t="s">
        <v>1265</v>
      </c>
      <c r="AA1031" s="258" t="b">
        <f t="shared" si="71"/>
        <v>0</v>
      </c>
      <c r="AB1031" s="273" t="s">
        <v>6235</v>
      </c>
      <c r="AC1031" s="273"/>
      <c r="AD1031" s="510"/>
      <c r="AE1031" s="275"/>
      <c r="AF1031" s="267" t="str">
        <f t="shared" ca="1" si="72"/>
        <v>68años10meses</v>
      </c>
      <c r="AG1031" s="276">
        <v>951900437</v>
      </c>
      <c r="AH1031" s="273" t="s">
        <v>6236</v>
      </c>
    </row>
    <row r="1032" spans="2:36" ht="17.100000000000001" customHeight="1">
      <c r="B1032" s="258" t="str">
        <f t="shared" si="70"/>
        <v>O03611947</v>
      </c>
      <c r="C1032" s="257" t="s">
        <v>117</v>
      </c>
      <c r="D1032" s="486" t="s">
        <v>7116</v>
      </c>
      <c r="E1032" s="258" t="s">
        <v>7117</v>
      </c>
      <c r="F1032" s="259">
        <v>22584</v>
      </c>
      <c r="G1032" s="260" t="s">
        <v>1251</v>
      </c>
      <c r="H1032" s="261" t="s">
        <v>6452</v>
      </c>
      <c r="I1032" s="263" t="s">
        <v>6453</v>
      </c>
      <c r="J1032" s="261"/>
      <c r="K1032" s="263" t="s">
        <v>2021</v>
      </c>
      <c r="L1032" s="264">
        <v>44915</v>
      </c>
      <c r="M1032" s="264">
        <v>44918</v>
      </c>
      <c r="N1032" s="263" t="s">
        <v>114</v>
      </c>
      <c r="O1032" s="261" t="s">
        <v>7118</v>
      </c>
      <c r="P1032" s="266" t="s">
        <v>115</v>
      </c>
      <c r="Q1032" s="267"/>
      <c r="R1032" s="268" t="s">
        <v>157</v>
      </c>
      <c r="S1032" s="265"/>
      <c r="T1032" s="265">
        <v>0</v>
      </c>
      <c r="U1032" s="269" t="s">
        <v>1256</v>
      </c>
      <c r="V1032" s="270">
        <v>0</v>
      </c>
      <c r="W1032" s="271" t="s">
        <v>1264</v>
      </c>
      <c r="X1032" s="272"/>
      <c r="Y1032" s="258"/>
      <c r="Z1032" s="274" t="s">
        <v>1265</v>
      </c>
      <c r="AA1032" s="258" t="b">
        <f t="shared" si="71"/>
        <v>0</v>
      </c>
      <c r="AB1032" s="258" t="s">
        <v>7119</v>
      </c>
      <c r="AC1032" s="273"/>
      <c r="AD1032" s="504" t="s">
        <v>2101</v>
      </c>
      <c r="AE1032" s="275" t="s">
        <v>7120</v>
      </c>
      <c r="AF1032" s="267" t="str">
        <f t="shared" ca="1" si="72"/>
        <v>64años9meses</v>
      </c>
      <c r="AG1032" s="276">
        <v>928819831</v>
      </c>
      <c r="AH1032" s="273" t="s">
        <v>7121</v>
      </c>
      <c r="AJ1032" s="258"/>
    </row>
    <row r="1033" spans="2:36" ht="17.100000000000001" customHeight="1">
      <c r="B1033" s="301" t="str">
        <f t="shared" si="70"/>
        <v>O03649033</v>
      </c>
      <c r="C1033" s="257" t="s">
        <v>117</v>
      </c>
      <c r="D1033" s="486" t="s">
        <v>6212</v>
      </c>
      <c r="E1033" s="258" t="s">
        <v>6213</v>
      </c>
      <c r="F1033" s="259">
        <v>24223</v>
      </c>
      <c r="G1033" s="283" t="s">
        <v>1251</v>
      </c>
      <c r="H1033" s="261" t="s">
        <v>113</v>
      </c>
      <c r="I1033" s="263" t="s">
        <v>1339</v>
      </c>
      <c r="J1033" s="261"/>
      <c r="K1033" s="282" t="s">
        <v>4784</v>
      </c>
      <c r="L1033" s="264">
        <v>44649</v>
      </c>
      <c r="M1033" s="290">
        <v>44686</v>
      </c>
      <c r="N1033" s="263" t="s">
        <v>122</v>
      </c>
      <c r="O1033" s="261"/>
      <c r="P1033" s="266"/>
      <c r="Q1033" s="273"/>
      <c r="R1033" s="284" t="s">
        <v>157</v>
      </c>
      <c r="S1033" s="265"/>
      <c r="T1033" s="265">
        <v>0</v>
      </c>
      <c r="U1033" s="269" t="s">
        <v>1256</v>
      </c>
      <c r="V1033" s="270">
        <v>1</v>
      </c>
      <c r="W1033" s="271" t="s">
        <v>118</v>
      </c>
      <c r="X1033" s="272"/>
      <c r="Y1033" s="258"/>
      <c r="Z1033" s="274" t="s">
        <v>1265</v>
      </c>
      <c r="AA1033" s="258" t="b">
        <f t="shared" si="71"/>
        <v>0</v>
      </c>
      <c r="AB1033" s="273" t="s">
        <v>6214</v>
      </c>
      <c r="AC1033" s="273"/>
      <c r="AD1033" s="510"/>
      <c r="AE1033" s="275"/>
      <c r="AF1033" s="267" t="str">
        <f t="shared" ca="1" si="72"/>
        <v>60años3meses</v>
      </c>
      <c r="AG1033" s="276">
        <v>940225693</v>
      </c>
      <c r="AH1033" s="273" t="s">
        <v>6215</v>
      </c>
    </row>
    <row r="1034" spans="2:36" ht="17.100000000000001" customHeight="1">
      <c r="B1034" s="258" t="str">
        <f t="shared" ref="B1034:B1077" si="73">MID(H1034,1,1)&amp;D1034</f>
        <v>O03651768</v>
      </c>
      <c r="C1034" s="257" t="s">
        <v>117</v>
      </c>
      <c r="D1034" s="486" t="s">
        <v>2408</v>
      </c>
      <c r="E1034" s="258" t="s">
        <v>2409</v>
      </c>
      <c r="F1034" s="259">
        <v>24994</v>
      </c>
      <c r="G1034" s="260" t="s">
        <v>1251</v>
      </c>
      <c r="H1034" s="261" t="s">
        <v>113</v>
      </c>
      <c r="I1034" s="262"/>
      <c r="J1034" s="261"/>
      <c r="K1034" s="263" t="s">
        <v>1287</v>
      </c>
      <c r="L1034" s="264">
        <v>43775</v>
      </c>
      <c r="M1034" s="290">
        <v>43834</v>
      </c>
      <c r="N1034" s="263" t="s">
        <v>114</v>
      </c>
      <c r="O1034" s="261" t="s">
        <v>2410</v>
      </c>
      <c r="P1034" s="266" t="s">
        <v>115</v>
      </c>
      <c r="Q1034" s="267"/>
      <c r="R1034" s="284" t="s">
        <v>157</v>
      </c>
      <c r="S1034" s="265"/>
      <c r="T1034" s="265">
        <v>0</v>
      </c>
      <c r="U1034" s="269" t="s">
        <v>1256</v>
      </c>
      <c r="V1034" s="270">
        <v>0</v>
      </c>
      <c r="W1034" s="271" t="s">
        <v>1264</v>
      </c>
      <c r="X1034" s="272"/>
      <c r="Y1034" s="273"/>
      <c r="Z1034" s="274" t="s">
        <v>1265</v>
      </c>
      <c r="AA1034" s="258" t="b">
        <f t="shared" si="71"/>
        <v>0</v>
      </c>
      <c r="AB1034" s="273" t="s">
        <v>2411</v>
      </c>
      <c r="AC1034" s="273" t="s">
        <v>2036</v>
      </c>
      <c r="AD1034" s="510"/>
      <c r="AE1034" s="275"/>
      <c r="AF1034" s="267" t="str">
        <f t="shared" ca="1" si="72"/>
        <v>58años2meses</v>
      </c>
      <c r="AG1034" s="276"/>
      <c r="AH1034" s="273"/>
    </row>
    <row r="1035" spans="2:36" ht="17.100000000000001" customHeight="1">
      <c r="B1035" s="258" t="str">
        <f t="shared" si="73"/>
        <v>O03656286</v>
      </c>
      <c r="C1035" s="257" t="s">
        <v>117</v>
      </c>
      <c r="D1035" s="486" t="s">
        <v>3522</v>
      </c>
      <c r="E1035" s="258" t="s">
        <v>3523</v>
      </c>
      <c r="F1035" s="259">
        <v>25506</v>
      </c>
      <c r="G1035" s="260"/>
      <c r="H1035" s="261" t="s">
        <v>125</v>
      </c>
      <c r="I1035" s="262"/>
      <c r="J1035" s="261"/>
      <c r="K1035" s="263" t="s">
        <v>1287</v>
      </c>
      <c r="L1035" s="264">
        <v>44117</v>
      </c>
      <c r="M1035" s="264">
        <v>44161</v>
      </c>
      <c r="N1035" s="263" t="s">
        <v>114</v>
      </c>
      <c r="O1035" s="261" t="s">
        <v>3524</v>
      </c>
      <c r="P1035" s="266" t="s">
        <v>138</v>
      </c>
      <c r="Q1035" s="267"/>
      <c r="R1035" s="284" t="s">
        <v>157</v>
      </c>
      <c r="S1035" s="265"/>
      <c r="T1035" s="265">
        <v>0</v>
      </c>
      <c r="U1035" s="269" t="s">
        <v>1256</v>
      </c>
      <c r="V1035" s="270">
        <v>0</v>
      </c>
      <c r="W1035" s="271" t="s">
        <v>1264</v>
      </c>
      <c r="X1035" s="272"/>
      <c r="Y1035" s="273"/>
      <c r="Z1035" s="274" t="s">
        <v>1265</v>
      </c>
      <c r="AA1035" s="258" t="b">
        <f t="shared" si="71"/>
        <v>0</v>
      </c>
      <c r="AB1035" s="273" t="s">
        <v>3525</v>
      </c>
      <c r="AC1035" s="273" t="s">
        <v>2036</v>
      </c>
      <c r="AD1035" s="510"/>
      <c r="AE1035" s="275"/>
      <c r="AF1035" s="267" t="str">
        <f t="shared" ca="1" si="72"/>
        <v>56años9meses</v>
      </c>
      <c r="AG1035" s="276">
        <v>935203380</v>
      </c>
      <c r="AH1035" s="273"/>
      <c r="AJ1035" s="258"/>
    </row>
    <row r="1036" spans="2:36" ht="17.100000000000001" customHeight="1">
      <c r="B1036" s="258" t="str">
        <f t="shared" si="73"/>
        <v>O03664147</v>
      </c>
      <c r="C1036" s="305">
        <v>1</v>
      </c>
      <c r="D1036" s="486" t="s">
        <v>6334</v>
      </c>
      <c r="E1036" s="258" t="s">
        <v>6335</v>
      </c>
      <c r="F1036" s="259">
        <v>26757</v>
      </c>
      <c r="G1036" s="260" t="s">
        <v>1291</v>
      </c>
      <c r="H1036" s="261" t="s">
        <v>113</v>
      </c>
      <c r="I1036" s="263"/>
      <c r="J1036" s="261"/>
      <c r="K1036" s="263" t="s">
        <v>3611</v>
      </c>
      <c r="L1036" s="264">
        <v>44726</v>
      </c>
      <c r="M1036" s="290">
        <v>44759</v>
      </c>
      <c r="N1036" s="263" t="s">
        <v>114</v>
      </c>
      <c r="O1036" s="263" t="s">
        <v>6336</v>
      </c>
      <c r="P1036" s="266" t="s">
        <v>138</v>
      </c>
      <c r="Q1036" s="267"/>
      <c r="R1036" s="284" t="s">
        <v>117</v>
      </c>
      <c r="S1036" s="265"/>
      <c r="T1036" s="265">
        <v>0</v>
      </c>
      <c r="U1036" s="269" t="s">
        <v>1256</v>
      </c>
      <c r="V1036" s="270">
        <v>0</v>
      </c>
      <c r="W1036" s="271" t="s">
        <v>1264</v>
      </c>
      <c r="X1036" s="272"/>
      <c r="Y1036" s="272"/>
      <c r="Z1036" s="274" t="s">
        <v>1265</v>
      </c>
      <c r="AA1036" s="258" t="b">
        <f t="shared" si="71"/>
        <v>0</v>
      </c>
      <c r="AB1036" s="258" t="s">
        <v>6337</v>
      </c>
      <c r="AC1036" s="273" t="s">
        <v>6338</v>
      </c>
      <c r="AD1036" s="504" t="s">
        <v>1271</v>
      </c>
      <c r="AE1036" s="275" t="s">
        <v>6339</v>
      </c>
      <c r="AF1036" s="267" t="str">
        <f t="shared" ca="1" si="72"/>
        <v>53años4meses</v>
      </c>
      <c r="AG1036" s="276">
        <v>949469333</v>
      </c>
      <c r="AH1036" s="273" t="s">
        <v>6340</v>
      </c>
    </row>
    <row r="1037" spans="2:36" ht="17.100000000000001" customHeight="1">
      <c r="B1037" s="273" t="str">
        <f t="shared" si="73"/>
        <v>O03666596</v>
      </c>
      <c r="C1037" s="257" t="s">
        <v>117</v>
      </c>
      <c r="D1037" s="486" t="s">
        <v>2030</v>
      </c>
      <c r="E1037" s="301" t="s">
        <v>2031</v>
      </c>
      <c r="F1037" s="259">
        <v>27241</v>
      </c>
      <c r="G1037" s="260" t="s">
        <v>1251</v>
      </c>
      <c r="H1037" s="261" t="s">
        <v>125</v>
      </c>
      <c r="I1037" s="262"/>
      <c r="J1037" s="261"/>
      <c r="K1037" s="282" t="s">
        <v>2021</v>
      </c>
      <c r="L1037" s="287">
        <v>43405</v>
      </c>
      <c r="M1037" s="290">
        <v>43488</v>
      </c>
      <c r="N1037" s="263" t="s">
        <v>174</v>
      </c>
      <c r="O1037" s="282" t="s">
        <v>2032</v>
      </c>
      <c r="P1037" s="266" t="s">
        <v>138</v>
      </c>
      <c r="Q1037" s="267"/>
      <c r="R1037" s="284" t="s">
        <v>157</v>
      </c>
      <c r="S1037" s="265"/>
      <c r="T1037" s="265">
        <v>0</v>
      </c>
      <c r="U1037" s="269" t="s">
        <v>1256</v>
      </c>
      <c r="V1037" s="270">
        <v>0</v>
      </c>
      <c r="W1037" s="271" t="s">
        <v>1264</v>
      </c>
      <c r="X1037" s="272"/>
      <c r="Y1037" s="273"/>
      <c r="Z1037" s="274" t="s">
        <v>1265</v>
      </c>
      <c r="AA1037" s="258" t="b">
        <f t="shared" si="71"/>
        <v>0</v>
      </c>
      <c r="AB1037" s="258" t="s">
        <v>2008</v>
      </c>
      <c r="AC1037" s="258" t="s">
        <v>2033</v>
      </c>
      <c r="AD1037" s="513"/>
      <c r="AE1037" s="281" t="s">
        <v>2034</v>
      </c>
      <c r="AF1037" s="267" t="str">
        <f t="shared" ca="1" si="72"/>
        <v>52años0meses</v>
      </c>
      <c r="AG1037" s="294">
        <v>950802508</v>
      </c>
      <c r="AH1037" s="258" t="s">
        <v>2035</v>
      </c>
    </row>
    <row r="1038" spans="2:36" ht="17.100000000000001" customHeight="1">
      <c r="B1038" s="258" t="str">
        <f t="shared" si="73"/>
        <v>O03670043</v>
      </c>
      <c r="C1038" s="257" t="s">
        <v>117</v>
      </c>
      <c r="D1038" s="486" t="s">
        <v>4858</v>
      </c>
      <c r="E1038" s="258" t="s">
        <v>4859</v>
      </c>
      <c r="F1038" s="259">
        <v>27563</v>
      </c>
      <c r="G1038" s="258" t="s">
        <v>1912</v>
      </c>
      <c r="H1038" s="261" t="s">
        <v>125</v>
      </c>
      <c r="I1038" s="263"/>
      <c r="J1038" s="261"/>
      <c r="K1038" s="263" t="s">
        <v>3611</v>
      </c>
      <c r="L1038" s="264">
        <v>44454</v>
      </c>
      <c r="M1038" s="290">
        <v>44472</v>
      </c>
      <c r="N1038" s="263" t="s">
        <v>122</v>
      </c>
      <c r="O1038" s="261"/>
      <c r="P1038" s="266"/>
      <c r="Q1038" s="267"/>
      <c r="R1038" s="284" t="s">
        <v>1256</v>
      </c>
      <c r="S1038" s="265"/>
      <c r="T1038" s="265">
        <v>0</v>
      </c>
      <c r="U1038" s="269" t="s">
        <v>1256</v>
      </c>
      <c r="V1038" s="270">
        <v>0</v>
      </c>
      <c r="W1038" s="271" t="s">
        <v>1264</v>
      </c>
      <c r="X1038" s="272"/>
      <c r="Y1038" s="273"/>
      <c r="Z1038" s="274" t="s">
        <v>1265</v>
      </c>
      <c r="AA1038" s="258" t="b">
        <f t="shared" si="71"/>
        <v>0</v>
      </c>
      <c r="AB1038" s="273" t="s">
        <v>4860</v>
      </c>
      <c r="AC1038" s="273" t="s">
        <v>3671</v>
      </c>
      <c r="AD1038" s="510"/>
      <c r="AE1038" s="275"/>
      <c r="AF1038" s="267" t="str">
        <f t="shared" ca="1" si="72"/>
        <v>51años2meses</v>
      </c>
      <c r="AG1038" s="276">
        <v>935418358</v>
      </c>
      <c r="AH1038" s="273" t="s">
        <v>4861</v>
      </c>
    </row>
    <row r="1039" spans="2:36" ht="17.100000000000001" customHeight="1">
      <c r="B1039" s="273" t="str">
        <f t="shared" si="73"/>
        <v>P03674959</v>
      </c>
      <c r="C1039" s="257" t="s">
        <v>117</v>
      </c>
      <c r="D1039" s="486" t="s">
        <v>5470</v>
      </c>
      <c r="E1039" s="258" t="s">
        <v>5471</v>
      </c>
      <c r="F1039" s="259">
        <v>26877</v>
      </c>
      <c r="G1039" s="260" t="s">
        <v>1291</v>
      </c>
      <c r="H1039" s="261" t="s">
        <v>137</v>
      </c>
      <c r="I1039" s="263"/>
      <c r="J1039" s="261"/>
      <c r="K1039" s="282" t="s">
        <v>1968</v>
      </c>
      <c r="L1039" s="264">
        <v>44525</v>
      </c>
      <c r="M1039" s="290">
        <v>44538</v>
      </c>
      <c r="N1039" s="591" t="s">
        <v>114</v>
      </c>
      <c r="O1039" s="261" t="s">
        <v>5472</v>
      </c>
      <c r="P1039" s="266" t="s">
        <v>115</v>
      </c>
      <c r="Q1039" s="258"/>
      <c r="R1039" s="284" t="s">
        <v>157</v>
      </c>
      <c r="S1039" s="265"/>
      <c r="T1039" s="265">
        <v>0</v>
      </c>
      <c r="U1039" s="269" t="s">
        <v>1256</v>
      </c>
      <c r="V1039" s="270">
        <v>1</v>
      </c>
      <c r="W1039" s="271" t="s">
        <v>1264</v>
      </c>
      <c r="X1039" s="272"/>
      <c r="Y1039" s="273"/>
      <c r="Z1039" s="274" t="s">
        <v>1265</v>
      </c>
      <c r="AA1039" s="258" t="b">
        <f t="shared" si="71"/>
        <v>0</v>
      </c>
      <c r="AB1039" s="273" t="s">
        <v>4326</v>
      </c>
      <c r="AC1039" s="273"/>
      <c r="AD1039" s="510"/>
      <c r="AE1039" s="275"/>
      <c r="AF1039" s="267" t="str">
        <f t="shared" ca="1" si="72"/>
        <v>53años0meses</v>
      </c>
      <c r="AG1039" s="276">
        <v>927013926</v>
      </c>
      <c r="AH1039" s="273" t="s">
        <v>5473</v>
      </c>
    </row>
    <row r="1040" spans="2:36" ht="17.100000000000001" customHeight="1">
      <c r="B1040" s="273" t="str">
        <f t="shared" si="73"/>
        <v>P03675273</v>
      </c>
      <c r="C1040" s="257" t="s">
        <v>117</v>
      </c>
      <c r="D1040" s="486" t="s">
        <v>6252</v>
      </c>
      <c r="E1040" s="258" t="s">
        <v>6253</v>
      </c>
      <c r="F1040" s="259">
        <v>27887</v>
      </c>
      <c r="G1040" s="283" t="s">
        <v>1251</v>
      </c>
      <c r="H1040" s="261" t="s">
        <v>137</v>
      </c>
      <c r="I1040" s="263" t="s">
        <v>1252</v>
      </c>
      <c r="J1040" s="261"/>
      <c r="K1040" s="282" t="s">
        <v>4784</v>
      </c>
      <c r="L1040" s="264">
        <v>44651</v>
      </c>
      <c r="M1040" s="264">
        <v>44684</v>
      </c>
      <c r="N1040" s="263" t="s">
        <v>128</v>
      </c>
      <c r="O1040" s="261" t="s">
        <v>6254</v>
      </c>
      <c r="P1040" s="266" t="s">
        <v>138</v>
      </c>
      <c r="Q1040" s="273"/>
      <c r="R1040" s="268" t="s">
        <v>157</v>
      </c>
      <c r="S1040" s="265"/>
      <c r="T1040" s="265">
        <v>0</v>
      </c>
      <c r="U1040" s="269" t="s">
        <v>1256</v>
      </c>
      <c r="V1040" s="270">
        <v>1</v>
      </c>
      <c r="W1040" s="271" t="s">
        <v>118</v>
      </c>
      <c r="X1040" s="272"/>
      <c r="Y1040" s="258"/>
      <c r="Z1040" s="274" t="s">
        <v>1265</v>
      </c>
      <c r="AA1040" s="258" t="b">
        <f t="shared" si="71"/>
        <v>0</v>
      </c>
      <c r="AB1040" s="273" t="s">
        <v>6255</v>
      </c>
      <c r="AC1040" s="273"/>
      <c r="AD1040" s="510"/>
      <c r="AE1040" s="275"/>
      <c r="AF1040" s="267" t="str">
        <f t="shared" ca="1" si="72"/>
        <v>50años3meses</v>
      </c>
      <c r="AG1040" s="276">
        <v>951900437</v>
      </c>
      <c r="AH1040" s="273" t="s">
        <v>6236</v>
      </c>
    </row>
    <row r="1041" spans="2:36" ht="17.100000000000001" customHeight="1">
      <c r="B1041" s="258" t="str">
        <f t="shared" si="73"/>
        <v>P03675904</v>
      </c>
      <c r="C1041" s="257" t="s">
        <v>117</v>
      </c>
      <c r="D1041" s="486" t="s">
        <v>4654</v>
      </c>
      <c r="E1041" s="258" t="s">
        <v>4655</v>
      </c>
      <c r="F1041" s="259">
        <v>27021</v>
      </c>
      <c r="G1041" s="260" t="s">
        <v>1291</v>
      </c>
      <c r="H1041" s="261" t="s">
        <v>137</v>
      </c>
      <c r="I1041" s="263"/>
      <c r="J1041" s="261"/>
      <c r="K1041" s="263" t="s">
        <v>3611</v>
      </c>
      <c r="L1041" s="264">
        <v>44431</v>
      </c>
      <c r="M1041" s="264">
        <v>44472</v>
      </c>
      <c r="N1041" s="591" t="s">
        <v>114</v>
      </c>
      <c r="O1041" s="263" t="s">
        <v>4656</v>
      </c>
      <c r="P1041" s="266" t="s">
        <v>115</v>
      </c>
      <c r="Q1041" s="267"/>
      <c r="R1041" s="284" t="s">
        <v>157</v>
      </c>
      <c r="S1041" s="265"/>
      <c r="T1041" s="265">
        <v>0</v>
      </c>
      <c r="U1041" s="269" t="s">
        <v>1256</v>
      </c>
      <c r="V1041" s="270">
        <v>0</v>
      </c>
      <c r="W1041" s="271" t="s">
        <v>1264</v>
      </c>
      <c r="X1041" s="272"/>
      <c r="Y1041" s="273"/>
      <c r="Z1041" s="274" t="s">
        <v>1265</v>
      </c>
      <c r="AA1041" s="258" t="b">
        <f t="shared" si="71"/>
        <v>0</v>
      </c>
      <c r="AB1041" s="258" t="s">
        <v>4657</v>
      </c>
      <c r="AC1041" s="273" t="s">
        <v>4658</v>
      </c>
      <c r="AD1041" s="504" t="s">
        <v>1271</v>
      </c>
      <c r="AE1041" s="275" t="s">
        <v>4659</v>
      </c>
      <c r="AF1041" s="267" t="str">
        <f t="shared" ca="1" si="72"/>
        <v>52años7meses</v>
      </c>
      <c r="AG1041" s="276">
        <v>986372047</v>
      </c>
      <c r="AH1041" s="273" t="s">
        <v>4660</v>
      </c>
    </row>
    <row r="1042" spans="2:36" ht="17.100000000000001" customHeight="1">
      <c r="B1042" s="258" t="str">
        <f t="shared" si="73"/>
        <v>P03681317</v>
      </c>
      <c r="C1042" s="257" t="s">
        <v>117</v>
      </c>
      <c r="D1042" s="486" t="s">
        <v>6226</v>
      </c>
      <c r="E1042" s="258" t="s">
        <v>6227</v>
      </c>
      <c r="F1042" s="259">
        <v>27596</v>
      </c>
      <c r="G1042" s="283" t="s">
        <v>1251</v>
      </c>
      <c r="H1042" s="261" t="s">
        <v>137</v>
      </c>
      <c r="I1042" s="263" t="s">
        <v>1252</v>
      </c>
      <c r="J1042" s="261"/>
      <c r="K1042" s="282" t="s">
        <v>4784</v>
      </c>
      <c r="L1042" s="264">
        <v>44650</v>
      </c>
      <c r="M1042" s="264">
        <v>44697</v>
      </c>
      <c r="N1042" s="263" t="s">
        <v>114</v>
      </c>
      <c r="O1042" s="261" t="s">
        <v>6228</v>
      </c>
      <c r="P1042" s="266" t="s">
        <v>138</v>
      </c>
      <c r="Q1042" s="273"/>
      <c r="R1042" s="284" t="s">
        <v>157</v>
      </c>
      <c r="S1042" s="265"/>
      <c r="T1042" s="265">
        <v>0</v>
      </c>
      <c r="U1042" s="269" t="s">
        <v>1256</v>
      </c>
      <c r="V1042" s="270">
        <v>1</v>
      </c>
      <c r="W1042" s="271" t="s">
        <v>118</v>
      </c>
      <c r="X1042" s="272"/>
      <c r="Y1042" s="258"/>
      <c r="Z1042" s="274" t="s">
        <v>1265</v>
      </c>
      <c r="AA1042" s="258" t="b">
        <f t="shared" si="71"/>
        <v>0</v>
      </c>
      <c r="AB1042" s="273" t="s">
        <v>6229</v>
      </c>
      <c r="AC1042" s="273"/>
      <c r="AD1042" s="504" t="s">
        <v>1878</v>
      </c>
      <c r="AE1042" s="275" t="s">
        <v>6230</v>
      </c>
      <c r="AF1042" s="267" t="str">
        <f t="shared" ca="1" si="72"/>
        <v>51años1meses</v>
      </c>
      <c r="AG1042" s="276">
        <v>917920179</v>
      </c>
      <c r="AH1042" s="273" t="s">
        <v>6231</v>
      </c>
    </row>
    <row r="1043" spans="2:36" ht="17.100000000000001" customHeight="1">
      <c r="B1043" s="273" t="str">
        <f t="shared" si="73"/>
        <v>O03684500</v>
      </c>
      <c r="C1043" s="257" t="s">
        <v>117</v>
      </c>
      <c r="D1043" s="486" t="s">
        <v>6072</v>
      </c>
      <c r="E1043" s="258" t="s">
        <v>6073</v>
      </c>
      <c r="F1043" s="259">
        <v>27094</v>
      </c>
      <c r="G1043" s="260" t="s">
        <v>1251</v>
      </c>
      <c r="H1043" s="261" t="s">
        <v>113</v>
      </c>
      <c r="I1043" s="263" t="s">
        <v>1339</v>
      </c>
      <c r="J1043" s="261"/>
      <c r="K1043" s="282" t="s">
        <v>4784</v>
      </c>
      <c r="L1043" s="264">
        <v>44610</v>
      </c>
      <c r="M1043" s="264">
        <v>44638</v>
      </c>
      <c r="N1043" s="591" t="s">
        <v>114</v>
      </c>
      <c r="O1043" s="261" t="s">
        <v>6074</v>
      </c>
      <c r="P1043" s="266" t="s">
        <v>138</v>
      </c>
      <c r="Q1043" s="258"/>
      <c r="R1043" s="268" t="s">
        <v>157</v>
      </c>
      <c r="S1043" s="265"/>
      <c r="T1043" s="265">
        <v>0</v>
      </c>
      <c r="U1043" s="269" t="s">
        <v>1256</v>
      </c>
      <c r="V1043" s="270">
        <v>1</v>
      </c>
      <c r="W1043" s="271" t="s">
        <v>118</v>
      </c>
      <c r="X1043" s="272"/>
      <c r="Y1043" s="258"/>
      <c r="Z1043" s="274" t="s">
        <v>1265</v>
      </c>
      <c r="AA1043" s="258" t="b">
        <f t="shared" si="71"/>
        <v>0</v>
      </c>
      <c r="AB1043" s="258" t="s">
        <v>6075</v>
      </c>
      <c r="AC1043" s="258"/>
      <c r="AD1043" s="510"/>
      <c r="AE1043" s="275"/>
      <c r="AF1043" s="267" t="str">
        <f t="shared" ca="1" si="72"/>
        <v>52años5meses</v>
      </c>
      <c r="AG1043" s="276">
        <v>974657694</v>
      </c>
      <c r="AH1043" s="273" t="s">
        <v>6076</v>
      </c>
    </row>
    <row r="1044" spans="2:36" ht="17.100000000000001" customHeight="1">
      <c r="B1044" s="258" t="str">
        <f t="shared" si="73"/>
        <v>O03687236</v>
      </c>
      <c r="C1044" s="257" t="s">
        <v>117</v>
      </c>
      <c r="D1044" s="486" t="s">
        <v>6535</v>
      </c>
      <c r="E1044" s="258" t="s">
        <v>6536</v>
      </c>
      <c r="F1044" s="259">
        <v>28297</v>
      </c>
      <c r="G1044" s="260" t="s">
        <v>1251</v>
      </c>
      <c r="H1044" s="261" t="s">
        <v>4311</v>
      </c>
      <c r="I1044" s="263" t="s">
        <v>6537</v>
      </c>
      <c r="J1044" s="261"/>
      <c r="K1044" s="263" t="s">
        <v>2021</v>
      </c>
      <c r="L1044" s="264">
        <v>44818</v>
      </c>
      <c r="M1044" s="264">
        <v>44097</v>
      </c>
      <c r="N1044" s="263" t="s">
        <v>114</v>
      </c>
      <c r="O1044" s="282" t="s">
        <v>6538</v>
      </c>
      <c r="P1044" s="266" t="s">
        <v>115</v>
      </c>
      <c r="Q1044" s="267"/>
      <c r="R1044" s="268" t="s">
        <v>157</v>
      </c>
      <c r="S1044" s="265"/>
      <c r="T1044" s="265">
        <v>0</v>
      </c>
      <c r="U1044" s="269" t="s">
        <v>1256</v>
      </c>
      <c r="V1044" s="270">
        <v>0</v>
      </c>
      <c r="W1044" s="271" t="s">
        <v>1264</v>
      </c>
      <c r="X1044" s="272"/>
      <c r="Y1044" s="273"/>
      <c r="Z1044" s="274" t="s">
        <v>1265</v>
      </c>
      <c r="AA1044" s="258" t="b">
        <f t="shared" si="71"/>
        <v>0</v>
      </c>
      <c r="AB1044" s="258" t="s">
        <v>6539</v>
      </c>
      <c r="AC1044" s="273"/>
      <c r="AD1044" s="504" t="s">
        <v>1271</v>
      </c>
      <c r="AE1044" s="275" t="s">
        <v>6540</v>
      </c>
      <c r="AF1044" s="267" t="str">
        <f t="shared" ca="1" si="72"/>
        <v>49años2meses</v>
      </c>
      <c r="AG1044" s="276">
        <v>938448276</v>
      </c>
      <c r="AH1044" s="273" t="s">
        <v>6541</v>
      </c>
      <c r="AJ1044" s="554" t="str">
        <f ca="1">IF($D1044&lt;&gt;"",DATEDIF(L1044,TODAY(),"y")&amp;"años"&amp;DATEDIF(L1044,TODAY(),"ym")&amp;"meses"&amp;DATEDIF(L1044,TODAY(),"md")&amp;"dias","")</f>
        <v>3años11meses7dias</v>
      </c>
    </row>
    <row r="1045" spans="2:36" ht="17.100000000000001" customHeight="1">
      <c r="B1045" s="273" t="str">
        <f t="shared" si="73"/>
        <v>P03691148</v>
      </c>
      <c r="C1045" s="257" t="s">
        <v>117</v>
      </c>
      <c r="D1045" s="486" t="s">
        <v>12941</v>
      </c>
      <c r="E1045" s="258" t="s">
        <v>12942</v>
      </c>
      <c r="F1045" s="259">
        <v>28641</v>
      </c>
      <c r="G1045" s="283" t="s">
        <v>1251</v>
      </c>
      <c r="H1045" s="261" t="s">
        <v>137</v>
      </c>
      <c r="I1045" s="261" t="s">
        <v>1252</v>
      </c>
      <c r="J1045" s="261" t="s">
        <v>1276</v>
      </c>
      <c r="K1045" s="282" t="s">
        <v>1254</v>
      </c>
      <c r="L1045" s="264">
        <v>46027</v>
      </c>
      <c r="M1045" s="264">
        <v>46039</v>
      </c>
      <c r="N1045" s="261" t="s">
        <v>114</v>
      </c>
      <c r="O1045" s="282" t="s">
        <v>12943</v>
      </c>
      <c r="P1045" s="266" t="s">
        <v>138</v>
      </c>
      <c r="Q1045" s="273"/>
      <c r="R1045" s="268" t="s">
        <v>157</v>
      </c>
      <c r="S1045" s="265"/>
      <c r="T1045" s="506">
        <v>0</v>
      </c>
      <c r="U1045" s="269" t="s">
        <v>1256</v>
      </c>
      <c r="V1045" s="270">
        <v>1</v>
      </c>
      <c r="W1045" s="271" t="s">
        <v>118</v>
      </c>
      <c r="X1045" s="272"/>
      <c r="Y1045" s="272"/>
      <c r="Z1045" s="342" t="s">
        <v>1257</v>
      </c>
      <c r="AA1045" s="258" t="b">
        <f t="shared" si="71"/>
        <v>0</v>
      </c>
      <c r="AB1045" s="273" t="s">
        <v>12944</v>
      </c>
      <c r="AC1045" s="273"/>
      <c r="AD1045" s="400" t="s">
        <v>1271</v>
      </c>
      <c r="AE1045" s="304" t="s">
        <v>12945</v>
      </c>
      <c r="AF1045" s="267" t="str">
        <f t="shared" ca="1" si="72"/>
        <v>48años2meses</v>
      </c>
      <c r="AG1045" s="276" t="s">
        <v>12946</v>
      </c>
      <c r="AH1045" s="273" t="s">
        <v>12947</v>
      </c>
    </row>
    <row r="1046" spans="2:36" ht="17.100000000000001" customHeight="1">
      <c r="B1046" s="258" t="str">
        <f t="shared" si="73"/>
        <v>O03692138</v>
      </c>
      <c r="C1046" s="263">
        <v>1</v>
      </c>
      <c r="D1046" s="486" t="s">
        <v>6491</v>
      </c>
      <c r="E1046" s="258" t="s">
        <v>6492</v>
      </c>
      <c r="F1046" s="259">
        <v>27177</v>
      </c>
      <c r="G1046" s="283" t="s">
        <v>1251</v>
      </c>
      <c r="H1046" s="261" t="s">
        <v>113</v>
      </c>
      <c r="I1046" s="263" t="s">
        <v>1339</v>
      </c>
      <c r="J1046" s="261"/>
      <c r="K1046" s="282" t="s">
        <v>6305</v>
      </c>
      <c r="L1046" s="264">
        <v>44797</v>
      </c>
      <c r="M1046" s="290">
        <v>44810</v>
      </c>
      <c r="N1046" s="591" t="s">
        <v>122</v>
      </c>
      <c r="O1046" s="282"/>
      <c r="P1046" s="266"/>
      <c r="Q1046" s="273"/>
      <c r="R1046" s="268" t="s">
        <v>157</v>
      </c>
      <c r="S1046" s="265"/>
      <c r="T1046" s="265">
        <v>0</v>
      </c>
      <c r="U1046" s="269" t="s">
        <v>1256</v>
      </c>
      <c r="V1046" s="270">
        <v>1</v>
      </c>
      <c r="W1046" s="271" t="s">
        <v>1264</v>
      </c>
      <c r="X1046" s="272"/>
      <c r="Y1046" s="273"/>
      <c r="Z1046" s="274" t="s">
        <v>1265</v>
      </c>
      <c r="AA1046" s="258" t="b">
        <f t="shared" si="71"/>
        <v>0</v>
      </c>
      <c r="AB1046" s="258" t="s">
        <v>6493</v>
      </c>
      <c r="AC1046" s="273"/>
      <c r="AD1046" s="400" t="s">
        <v>1259</v>
      </c>
      <c r="AE1046" s="329" t="s">
        <v>6494</v>
      </c>
      <c r="AF1046" s="267" t="str">
        <f t="shared" ca="1" si="72"/>
        <v>52años2meses</v>
      </c>
      <c r="AG1046" s="276">
        <v>953146221</v>
      </c>
      <c r="AH1046" s="273" t="s">
        <v>6495</v>
      </c>
    </row>
    <row r="1047" spans="2:36" ht="17.100000000000001" customHeight="1">
      <c r="B1047" s="258" t="str">
        <f t="shared" si="73"/>
        <v>O03694924</v>
      </c>
      <c r="C1047" s="257" t="s">
        <v>117</v>
      </c>
      <c r="D1047" s="486" t="s">
        <v>4123</v>
      </c>
      <c r="E1047" s="258" t="s">
        <v>4124</v>
      </c>
      <c r="F1047" s="259">
        <v>27526</v>
      </c>
      <c r="G1047" s="260" t="s">
        <v>1291</v>
      </c>
      <c r="H1047" s="261" t="s">
        <v>113</v>
      </c>
      <c r="I1047" s="263"/>
      <c r="J1047" s="261"/>
      <c r="K1047" s="263" t="s">
        <v>3611</v>
      </c>
      <c r="L1047" s="264">
        <v>44327</v>
      </c>
      <c r="M1047" s="290">
        <v>44472</v>
      </c>
      <c r="N1047" s="591" t="s">
        <v>174</v>
      </c>
      <c r="O1047" s="261" t="s">
        <v>4125</v>
      </c>
      <c r="P1047" s="266" t="s">
        <v>115</v>
      </c>
      <c r="Q1047" s="273"/>
      <c r="R1047" s="284" t="s">
        <v>157</v>
      </c>
      <c r="S1047" s="265"/>
      <c r="T1047" s="265">
        <v>0</v>
      </c>
      <c r="U1047" s="269" t="s">
        <v>1256</v>
      </c>
      <c r="V1047" s="270">
        <v>0</v>
      </c>
      <c r="W1047" s="271" t="s">
        <v>1264</v>
      </c>
      <c r="X1047" s="272"/>
      <c r="Y1047" s="258"/>
      <c r="Z1047" s="274" t="s">
        <v>1265</v>
      </c>
      <c r="AA1047" s="258" t="b">
        <f t="shared" si="71"/>
        <v>0</v>
      </c>
      <c r="AB1047" s="273" t="s">
        <v>4126</v>
      </c>
      <c r="AC1047" s="273" t="s">
        <v>3671</v>
      </c>
      <c r="AD1047" s="510"/>
      <c r="AE1047" s="275"/>
      <c r="AF1047" s="267" t="str">
        <f t="shared" ca="1" si="72"/>
        <v>51años3meses</v>
      </c>
      <c r="AG1047" s="276">
        <v>972877683</v>
      </c>
      <c r="AH1047" s="273" t="s">
        <v>4127</v>
      </c>
    </row>
    <row r="1048" spans="2:36" ht="17.100000000000001" customHeight="1">
      <c r="B1048" s="273" t="str">
        <f t="shared" si="73"/>
        <v>O03701597</v>
      </c>
      <c r="C1048" s="257" t="s">
        <v>117</v>
      </c>
      <c r="D1048" s="486" t="s">
        <v>13441</v>
      </c>
      <c r="E1048" s="258" t="s">
        <v>13442</v>
      </c>
      <c r="F1048" s="259">
        <v>27754</v>
      </c>
      <c r="G1048" s="258" t="s">
        <v>1996</v>
      </c>
      <c r="H1048" s="263" t="s">
        <v>113</v>
      </c>
      <c r="I1048" s="261" t="s">
        <v>7410</v>
      </c>
      <c r="J1048" s="261" t="s">
        <v>1276</v>
      </c>
      <c r="K1048" s="282" t="s">
        <v>1254</v>
      </c>
      <c r="L1048" s="264">
        <v>45822</v>
      </c>
      <c r="M1048" s="264">
        <v>46011</v>
      </c>
      <c r="N1048" s="551" t="s">
        <v>128</v>
      </c>
      <c r="O1048" s="282" t="s">
        <v>13443</v>
      </c>
      <c r="P1048" s="266" t="s">
        <v>138</v>
      </c>
      <c r="Q1048" s="273"/>
      <c r="R1048" s="268" t="s">
        <v>157</v>
      </c>
      <c r="S1048" s="265"/>
      <c r="T1048" s="506">
        <v>0</v>
      </c>
      <c r="U1048" s="269" t="s">
        <v>1256</v>
      </c>
      <c r="V1048" s="270">
        <v>1</v>
      </c>
      <c r="W1048" s="271" t="s">
        <v>118</v>
      </c>
      <c r="X1048" s="272"/>
      <c r="Y1048" s="272"/>
      <c r="Z1048" s="342" t="s">
        <v>1257</v>
      </c>
      <c r="AA1048" s="258" t="b">
        <f t="shared" si="71"/>
        <v>0</v>
      </c>
      <c r="AB1048" s="273" t="s">
        <v>13444</v>
      </c>
      <c r="AC1048" s="273"/>
      <c r="AD1048" s="504" t="s">
        <v>1259</v>
      </c>
      <c r="AE1048" s="275" t="s">
        <v>13445</v>
      </c>
      <c r="AF1048" s="267" t="str">
        <f t="shared" ca="1" si="72"/>
        <v>50años7meses</v>
      </c>
      <c r="AG1048" s="276" t="s">
        <v>13446</v>
      </c>
      <c r="AH1048" s="273" t="s">
        <v>13447</v>
      </c>
    </row>
    <row r="1049" spans="2:36" ht="17.100000000000001" customHeight="1">
      <c r="B1049" s="258" t="str">
        <f t="shared" si="73"/>
        <v>O03835686</v>
      </c>
      <c r="C1049" s="282">
        <v>1</v>
      </c>
      <c r="D1049" s="486" t="s">
        <v>3838</v>
      </c>
      <c r="E1049" s="258" t="s">
        <v>3839</v>
      </c>
      <c r="F1049" s="259">
        <v>20613</v>
      </c>
      <c r="G1049" s="260" t="s">
        <v>1291</v>
      </c>
      <c r="H1049" s="261" t="s">
        <v>113</v>
      </c>
      <c r="I1049" s="262"/>
      <c r="J1049" s="261"/>
      <c r="K1049" s="263" t="s">
        <v>3611</v>
      </c>
      <c r="L1049" s="264">
        <v>44250</v>
      </c>
      <c r="M1049" s="264">
        <v>44263</v>
      </c>
      <c r="N1049" s="591" t="s">
        <v>174</v>
      </c>
      <c r="O1049" s="261" t="s">
        <v>3840</v>
      </c>
      <c r="P1049" s="266" t="s">
        <v>115</v>
      </c>
      <c r="Q1049" s="273"/>
      <c r="R1049" s="268" t="s">
        <v>157</v>
      </c>
      <c r="S1049" s="265"/>
      <c r="T1049" s="265">
        <v>0</v>
      </c>
      <c r="U1049" s="269" t="s">
        <v>1256</v>
      </c>
      <c r="V1049" s="270">
        <v>0</v>
      </c>
      <c r="W1049" s="271" t="s">
        <v>1264</v>
      </c>
      <c r="X1049" s="272"/>
      <c r="Y1049" s="273"/>
      <c r="Z1049" s="274" t="s">
        <v>1265</v>
      </c>
      <c r="AA1049" s="258" t="b">
        <f t="shared" si="71"/>
        <v>0</v>
      </c>
      <c r="AB1049" s="273" t="s">
        <v>3841</v>
      </c>
      <c r="AC1049" s="273" t="s">
        <v>3671</v>
      </c>
      <c r="AD1049" s="510"/>
      <c r="AE1049" s="275"/>
      <c r="AF1049" s="267" t="str">
        <f t="shared" ca="1" si="72"/>
        <v>70años2meses</v>
      </c>
      <c r="AG1049" s="276">
        <v>917338631</v>
      </c>
      <c r="AH1049" s="273" t="s">
        <v>3842</v>
      </c>
    </row>
    <row r="1050" spans="2:36" ht="17.100000000000001" customHeight="1">
      <c r="B1050" s="258" t="str">
        <f t="shared" si="73"/>
        <v>O03844540</v>
      </c>
      <c r="C1050" s="257" t="s">
        <v>117</v>
      </c>
      <c r="D1050" s="486" t="s">
        <v>3802</v>
      </c>
      <c r="E1050" s="258" t="s">
        <v>3803</v>
      </c>
      <c r="F1050" s="259">
        <v>20269</v>
      </c>
      <c r="G1050" s="260" t="s">
        <v>1291</v>
      </c>
      <c r="H1050" s="261" t="s">
        <v>113</v>
      </c>
      <c r="I1050" s="262"/>
      <c r="J1050" s="261"/>
      <c r="K1050" s="263" t="s">
        <v>3611</v>
      </c>
      <c r="L1050" s="264">
        <v>44244</v>
      </c>
      <c r="M1050" s="290">
        <v>44248</v>
      </c>
      <c r="N1050" s="263" t="s">
        <v>114</v>
      </c>
      <c r="O1050" s="261" t="s">
        <v>3804</v>
      </c>
      <c r="P1050" s="266" t="s">
        <v>115</v>
      </c>
      <c r="Q1050" s="267"/>
      <c r="R1050" s="284" t="s">
        <v>157</v>
      </c>
      <c r="S1050" s="265"/>
      <c r="T1050" s="265">
        <v>0</v>
      </c>
      <c r="U1050" s="269" t="s">
        <v>1256</v>
      </c>
      <c r="V1050" s="270">
        <v>0</v>
      </c>
      <c r="W1050" s="271" t="s">
        <v>1264</v>
      </c>
      <c r="X1050" s="272"/>
      <c r="Y1050" s="273"/>
      <c r="Z1050" s="274" t="s">
        <v>1265</v>
      </c>
      <c r="AA1050" s="258" t="b">
        <f t="shared" si="71"/>
        <v>0</v>
      </c>
      <c r="AB1050" s="273" t="s">
        <v>3805</v>
      </c>
      <c r="AC1050" s="273" t="s">
        <v>3671</v>
      </c>
      <c r="AD1050" s="510"/>
      <c r="AE1050" s="275"/>
      <c r="AF1050" s="267" t="str">
        <f t="shared" ca="1" si="72"/>
        <v>71años1meses</v>
      </c>
      <c r="AG1050" s="276">
        <v>995013242</v>
      </c>
      <c r="AH1050" s="273" t="s">
        <v>3806</v>
      </c>
    </row>
    <row r="1051" spans="2:36" ht="17.100000000000001" customHeight="1">
      <c r="B1051" s="258" t="str">
        <f t="shared" si="73"/>
        <v>P03870588</v>
      </c>
      <c r="C1051" s="257" t="s">
        <v>117</v>
      </c>
      <c r="D1051" s="486" t="s">
        <v>4132</v>
      </c>
      <c r="E1051" s="258" t="s">
        <v>4133</v>
      </c>
      <c r="F1051" s="259">
        <v>27106</v>
      </c>
      <c r="G1051" s="260" t="s">
        <v>1291</v>
      </c>
      <c r="H1051" s="261" t="s">
        <v>137</v>
      </c>
      <c r="I1051" s="262"/>
      <c r="J1051" s="261"/>
      <c r="K1051" s="263" t="s">
        <v>3611</v>
      </c>
      <c r="L1051" s="264">
        <v>44327</v>
      </c>
      <c r="M1051" s="290">
        <v>44328</v>
      </c>
      <c r="N1051" s="591" t="s">
        <v>174</v>
      </c>
      <c r="O1051" s="261" t="s">
        <v>4134</v>
      </c>
      <c r="P1051" s="266" t="s">
        <v>115</v>
      </c>
      <c r="Q1051" s="273"/>
      <c r="R1051" s="268" t="s">
        <v>157</v>
      </c>
      <c r="S1051" s="265"/>
      <c r="T1051" s="265">
        <v>0</v>
      </c>
      <c r="U1051" s="269" t="s">
        <v>1256</v>
      </c>
      <c r="V1051" s="270">
        <v>0</v>
      </c>
      <c r="W1051" s="271" t="s">
        <v>1264</v>
      </c>
      <c r="X1051" s="272"/>
      <c r="Y1051" s="258"/>
      <c r="Z1051" s="274" t="s">
        <v>1265</v>
      </c>
      <c r="AA1051" s="258" t="b">
        <f t="shared" ref="AA1051:AA1071" si="74">COUNTIF($D$2:$D$3790,D1051)&gt;1</f>
        <v>0</v>
      </c>
      <c r="AB1051" s="273" t="s">
        <v>4135</v>
      </c>
      <c r="AC1051" s="273" t="s">
        <v>3671</v>
      </c>
      <c r="AD1051" s="273"/>
      <c r="AE1051" s="275"/>
      <c r="AF1051" s="267" t="str">
        <f t="shared" ca="1" si="72"/>
        <v>52años5meses</v>
      </c>
      <c r="AG1051" s="276">
        <v>979973167</v>
      </c>
      <c r="AH1051" s="273" t="s">
        <v>4136</v>
      </c>
    </row>
    <row r="1052" spans="2:36" ht="17.100000000000001" customHeight="1">
      <c r="B1052" s="258" t="str">
        <f t="shared" si="73"/>
        <v>O03872673</v>
      </c>
      <c r="C1052" s="257" t="s">
        <v>117</v>
      </c>
      <c r="D1052" s="486" t="s">
        <v>6367</v>
      </c>
      <c r="E1052" s="258" t="s">
        <v>6368</v>
      </c>
      <c r="F1052" s="259">
        <v>26765</v>
      </c>
      <c r="G1052" s="260" t="s">
        <v>1291</v>
      </c>
      <c r="H1052" s="261" t="s">
        <v>113</v>
      </c>
      <c r="I1052" s="263"/>
      <c r="J1052" s="261"/>
      <c r="K1052" s="263" t="s">
        <v>3611</v>
      </c>
      <c r="L1052" s="264">
        <v>44727</v>
      </c>
      <c r="M1052" s="290">
        <v>44745</v>
      </c>
      <c r="N1052" s="263" t="s">
        <v>128</v>
      </c>
      <c r="O1052" s="261" t="s">
        <v>6369</v>
      </c>
      <c r="P1052" s="266" t="s">
        <v>138</v>
      </c>
      <c r="Q1052" s="273"/>
      <c r="R1052" s="284" t="s">
        <v>157</v>
      </c>
      <c r="S1052" s="265"/>
      <c r="T1052" s="265">
        <v>0</v>
      </c>
      <c r="U1052" s="269" t="s">
        <v>1256</v>
      </c>
      <c r="V1052" s="270">
        <v>0</v>
      </c>
      <c r="W1052" s="271" t="s">
        <v>118</v>
      </c>
      <c r="X1052" s="272"/>
      <c r="Y1052" s="273"/>
      <c r="Z1052" s="274" t="s">
        <v>1265</v>
      </c>
      <c r="AA1052" s="258" t="b">
        <f t="shared" si="74"/>
        <v>0</v>
      </c>
      <c r="AB1052" s="273" t="s">
        <v>6370</v>
      </c>
      <c r="AC1052" s="273" t="s">
        <v>6371</v>
      </c>
      <c r="AD1052" s="273"/>
      <c r="AE1052" s="275"/>
      <c r="AF1052" s="267" t="str">
        <f t="shared" ca="1" si="72"/>
        <v>53años4meses</v>
      </c>
      <c r="AG1052" s="276">
        <v>914988782</v>
      </c>
      <c r="AH1052" s="273" t="s">
        <v>6372</v>
      </c>
      <c r="AJ1052" s="258"/>
    </row>
    <row r="1053" spans="2:36" ht="17.100000000000001" customHeight="1">
      <c r="B1053" s="273" t="str">
        <f t="shared" si="73"/>
        <v>O03873057</v>
      </c>
      <c r="C1053" s="257" t="s">
        <v>117</v>
      </c>
      <c r="D1053" s="486" t="s">
        <v>2218</v>
      </c>
      <c r="E1053" s="258" t="s">
        <v>2219</v>
      </c>
      <c r="F1053" s="259">
        <v>26741</v>
      </c>
      <c r="G1053" s="260" t="s">
        <v>1251</v>
      </c>
      <c r="H1053" s="261" t="s">
        <v>125</v>
      </c>
      <c r="I1053" s="262"/>
      <c r="J1053" s="261"/>
      <c r="K1053" s="263" t="s">
        <v>2021</v>
      </c>
      <c r="L1053" s="264">
        <v>43752</v>
      </c>
      <c r="M1053" s="290">
        <v>43904</v>
      </c>
      <c r="N1053" s="263" t="s">
        <v>128</v>
      </c>
      <c r="O1053" s="282" t="s">
        <v>2220</v>
      </c>
      <c r="P1053" s="266" t="s">
        <v>138</v>
      </c>
      <c r="Q1053" s="267"/>
      <c r="R1053" s="284" t="s">
        <v>157</v>
      </c>
      <c r="S1053" s="265"/>
      <c r="T1053" s="265">
        <v>0</v>
      </c>
      <c r="U1053" s="269" t="s">
        <v>1256</v>
      </c>
      <c r="V1053" s="270">
        <v>0</v>
      </c>
      <c r="W1053" s="271" t="s">
        <v>1264</v>
      </c>
      <c r="X1053" s="272"/>
      <c r="Y1053" s="273"/>
      <c r="Z1053" s="274" t="s">
        <v>1265</v>
      </c>
      <c r="AA1053" s="258" t="b">
        <f t="shared" si="74"/>
        <v>0</v>
      </c>
      <c r="AB1053" s="258" t="s">
        <v>2221</v>
      </c>
      <c r="AC1053" s="273" t="s">
        <v>2222</v>
      </c>
      <c r="AD1053" s="504" t="s">
        <v>2101</v>
      </c>
      <c r="AE1053" s="275" t="s">
        <v>2223</v>
      </c>
      <c r="AF1053" s="267" t="str">
        <f t="shared" ca="1" si="72"/>
        <v>53años5meses</v>
      </c>
      <c r="AG1053" s="276">
        <v>930907075</v>
      </c>
      <c r="AH1053" s="273" t="s">
        <v>2110</v>
      </c>
    </row>
    <row r="1054" spans="2:36" ht="17.100000000000001" customHeight="1">
      <c r="B1054" s="258" t="str">
        <f t="shared" si="73"/>
        <v>O03876063</v>
      </c>
      <c r="C1054" s="257" t="s">
        <v>117</v>
      </c>
      <c r="D1054" s="486" t="s">
        <v>3378</v>
      </c>
      <c r="E1054" s="258" t="s">
        <v>3379</v>
      </c>
      <c r="F1054" s="259">
        <v>22875</v>
      </c>
      <c r="G1054" s="260" t="s">
        <v>1251</v>
      </c>
      <c r="H1054" s="261" t="s">
        <v>113</v>
      </c>
      <c r="I1054" s="262"/>
      <c r="J1054" s="261"/>
      <c r="K1054" s="263" t="s">
        <v>2021</v>
      </c>
      <c r="L1054" s="316">
        <v>44039</v>
      </c>
      <c r="M1054" s="290">
        <v>44051</v>
      </c>
      <c r="N1054" s="591" t="s">
        <v>122</v>
      </c>
      <c r="O1054" s="282"/>
      <c r="P1054" s="266"/>
      <c r="Q1054" s="267"/>
      <c r="R1054" s="284" t="s">
        <v>157</v>
      </c>
      <c r="S1054" s="265"/>
      <c r="T1054" s="265">
        <v>0</v>
      </c>
      <c r="U1054" s="269" t="s">
        <v>1256</v>
      </c>
      <c r="V1054" s="270">
        <v>0</v>
      </c>
      <c r="W1054" s="271" t="s">
        <v>1264</v>
      </c>
      <c r="X1054" s="272"/>
      <c r="Y1054" s="273"/>
      <c r="Z1054" s="274" t="s">
        <v>1265</v>
      </c>
      <c r="AA1054" s="258" t="b">
        <f t="shared" si="74"/>
        <v>0</v>
      </c>
      <c r="AB1054" s="258" t="s">
        <v>3380</v>
      </c>
      <c r="AC1054" s="273" t="s">
        <v>3381</v>
      </c>
      <c r="AD1054" s="504" t="s">
        <v>2101</v>
      </c>
      <c r="AE1054" s="275" t="s">
        <v>3382</v>
      </c>
      <c r="AF1054" s="267" t="str">
        <f t="shared" ca="1" si="72"/>
        <v>64años0meses</v>
      </c>
      <c r="AG1054" s="276">
        <v>945721290</v>
      </c>
      <c r="AH1054" s="273" t="s">
        <v>3383</v>
      </c>
    </row>
    <row r="1055" spans="2:36" ht="17.100000000000001" customHeight="1">
      <c r="B1055" s="258" t="str">
        <f t="shared" si="73"/>
        <v>O03890172</v>
      </c>
      <c r="C1055" s="257" t="s">
        <v>117</v>
      </c>
      <c r="D1055" s="486" t="s">
        <v>9005</v>
      </c>
      <c r="E1055" s="258" t="s">
        <v>9006</v>
      </c>
      <c r="F1055" s="259">
        <v>25550</v>
      </c>
      <c r="G1055" s="283" t="s">
        <v>1251</v>
      </c>
      <c r="H1055" s="261" t="s">
        <v>113</v>
      </c>
      <c r="I1055" s="261" t="s">
        <v>5699</v>
      </c>
      <c r="J1055" s="261"/>
      <c r="K1055" s="282" t="s">
        <v>6899</v>
      </c>
      <c r="L1055" s="264">
        <v>45278</v>
      </c>
      <c r="M1055" s="264">
        <v>45287</v>
      </c>
      <c r="N1055" s="261" t="s">
        <v>174</v>
      </c>
      <c r="O1055" s="261" t="s">
        <v>9007</v>
      </c>
      <c r="P1055" s="266" t="s">
        <v>138</v>
      </c>
      <c r="Q1055" s="273"/>
      <c r="R1055" s="268" t="s">
        <v>157</v>
      </c>
      <c r="S1055" s="265"/>
      <c r="T1055" s="265">
        <v>0</v>
      </c>
      <c r="U1055" s="269" t="s">
        <v>1256</v>
      </c>
      <c r="V1055" s="270">
        <v>1</v>
      </c>
      <c r="W1055" s="271" t="s">
        <v>118</v>
      </c>
      <c r="X1055" s="273"/>
      <c r="Y1055" s="273"/>
      <c r="Z1055" s="274" t="s">
        <v>1257</v>
      </c>
      <c r="AA1055" s="258" t="b">
        <f t="shared" si="74"/>
        <v>0</v>
      </c>
      <c r="AB1055" s="273" t="s">
        <v>9008</v>
      </c>
      <c r="AC1055" s="273"/>
      <c r="AD1055" s="504" t="s">
        <v>1259</v>
      </c>
      <c r="AE1055" s="275" t="s">
        <v>9009</v>
      </c>
      <c r="AF1055" s="267" t="str">
        <f t="shared" ca="1" si="72"/>
        <v>56años8meses</v>
      </c>
      <c r="AG1055" s="276">
        <v>980106338</v>
      </c>
      <c r="AH1055" s="273" t="s">
        <v>9010</v>
      </c>
    </row>
    <row r="1056" spans="2:36" ht="17.100000000000001" customHeight="1">
      <c r="B1056" s="258" t="str">
        <f t="shared" si="73"/>
        <v>O03893815</v>
      </c>
      <c r="C1056" s="257" t="s">
        <v>117</v>
      </c>
      <c r="D1056" s="486" t="s">
        <v>4319</v>
      </c>
      <c r="E1056" s="258" t="s">
        <v>4320</v>
      </c>
      <c r="F1056" s="259">
        <v>27851</v>
      </c>
      <c r="G1056" s="260" t="s">
        <v>1291</v>
      </c>
      <c r="H1056" s="261" t="s">
        <v>113</v>
      </c>
      <c r="I1056" s="263"/>
      <c r="J1056" s="261"/>
      <c r="K1056" s="263" t="s">
        <v>3611</v>
      </c>
      <c r="L1056" s="264">
        <v>44369</v>
      </c>
      <c r="M1056" s="290">
        <v>44472</v>
      </c>
      <c r="N1056" s="263" t="s">
        <v>122</v>
      </c>
      <c r="O1056" s="261" t="s">
        <v>1108</v>
      </c>
      <c r="P1056" s="266"/>
      <c r="Q1056" s="273"/>
      <c r="R1056" s="284" t="s">
        <v>1256</v>
      </c>
      <c r="S1056" s="265"/>
      <c r="T1056" s="265">
        <v>0</v>
      </c>
      <c r="U1056" s="269" t="s">
        <v>1256</v>
      </c>
      <c r="V1056" s="270">
        <v>0</v>
      </c>
      <c r="W1056" s="271" t="s">
        <v>1264</v>
      </c>
      <c r="X1056" s="272"/>
      <c r="Y1056" s="273"/>
      <c r="Z1056" s="274" t="s">
        <v>1265</v>
      </c>
      <c r="AA1056" s="258" t="b">
        <f t="shared" si="74"/>
        <v>0</v>
      </c>
      <c r="AB1056" s="273" t="s">
        <v>4321</v>
      </c>
      <c r="AC1056" s="273" t="s">
        <v>3671</v>
      </c>
      <c r="AD1056" s="273"/>
      <c r="AE1056" s="275"/>
      <c r="AF1056" s="267" t="str">
        <f t="shared" ca="1" si="72"/>
        <v>50años4meses</v>
      </c>
      <c r="AG1056" s="276">
        <v>985655986</v>
      </c>
      <c r="AH1056" s="273" t="s">
        <v>4322</v>
      </c>
    </row>
    <row r="1057" spans="2:36" ht="17.100000000000001" customHeight="1">
      <c r="B1057" s="273" t="str">
        <f t="shared" si="73"/>
        <v>E03898689</v>
      </c>
      <c r="C1057" s="257" t="s">
        <v>117</v>
      </c>
      <c r="D1057" s="486" t="s">
        <v>3872</v>
      </c>
      <c r="E1057" s="258" t="s">
        <v>3873</v>
      </c>
      <c r="F1057" s="259">
        <v>28568</v>
      </c>
      <c r="G1057" s="260" t="s">
        <v>3863</v>
      </c>
      <c r="H1057" s="261" t="s">
        <v>1107</v>
      </c>
      <c r="I1057" s="263"/>
      <c r="J1057" s="261"/>
      <c r="K1057" s="263" t="s">
        <v>3611</v>
      </c>
      <c r="L1057" s="264">
        <v>44268</v>
      </c>
      <c r="M1057" s="290">
        <v>44804</v>
      </c>
      <c r="N1057" s="263" t="s">
        <v>128</v>
      </c>
      <c r="O1057" s="261" t="s">
        <v>3874</v>
      </c>
      <c r="P1057" s="266" t="s">
        <v>138</v>
      </c>
      <c r="Q1057" s="273"/>
      <c r="R1057" s="284" t="s">
        <v>117</v>
      </c>
      <c r="S1057" s="265"/>
      <c r="T1057" s="265">
        <v>0</v>
      </c>
      <c r="U1057" s="269" t="s">
        <v>117</v>
      </c>
      <c r="V1057" s="270">
        <v>0</v>
      </c>
      <c r="W1057" s="271" t="s">
        <v>118</v>
      </c>
      <c r="X1057" s="272">
        <v>1987</v>
      </c>
      <c r="Y1057" s="258"/>
      <c r="Z1057" s="274" t="s">
        <v>1265</v>
      </c>
      <c r="AA1057" s="258" t="b">
        <f t="shared" si="74"/>
        <v>0</v>
      </c>
      <c r="AB1057" s="273" t="s">
        <v>3875</v>
      </c>
      <c r="AC1057" s="273"/>
      <c r="AD1057" s="510"/>
      <c r="AE1057" s="275"/>
      <c r="AF1057" s="267" t="str">
        <f t="shared" ca="1" si="72"/>
        <v>48años5meses</v>
      </c>
      <c r="AG1057" s="276">
        <v>946224734</v>
      </c>
      <c r="AH1057" s="273" t="s">
        <v>3876</v>
      </c>
    </row>
    <row r="1058" spans="2:36" ht="17.100000000000001" customHeight="1">
      <c r="B1058" s="273" t="str">
        <f t="shared" si="73"/>
        <v>O04328755</v>
      </c>
      <c r="C1058" s="257" t="s">
        <v>117</v>
      </c>
      <c r="D1058" s="486" t="s">
        <v>8125</v>
      </c>
      <c r="E1058" s="258" t="s">
        <v>8126</v>
      </c>
      <c r="F1058" s="259">
        <v>24946</v>
      </c>
      <c r="G1058" s="283" t="s">
        <v>1251</v>
      </c>
      <c r="H1058" s="266" t="s">
        <v>113</v>
      </c>
      <c r="I1058" s="261" t="s">
        <v>1339</v>
      </c>
      <c r="J1058" s="261"/>
      <c r="K1058" s="282" t="s">
        <v>6305</v>
      </c>
      <c r="L1058" s="264">
        <v>45125</v>
      </c>
      <c r="M1058" s="290">
        <v>45157</v>
      </c>
      <c r="N1058" s="263" t="s">
        <v>122</v>
      </c>
      <c r="O1058" s="261"/>
      <c r="P1058" s="266"/>
      <c r="Q1058" s="273"/>
      <c r="R1058" s="284" t="s">
        <v>157</v>
      </c>
      <c r="S1058" s="265"/>
      <c r="T1058" s="265">
        <v>0</v>
      </c>
      <c r="U1058" s="269" t="s">
        <v>1256</v>
      </c>
      <c r="V1058" s="270">
        <v>1</v>
      </c>
      <c r="W1058" s="271" t="s">
        <v>118</v>
      </c>
      <c r="X1058" s="273"/>
      <c r="Y1058" s="273"/>
      <c r="Z1058" s="274" t="s">
        <v>1257</v>
      </c>
      <c r="AA1058" s="258" t="b">
        <f t="shared" si="74"/>
        <v>0</v>
      </c>
      <c r="AB1058" s="273" t="s">
        <v>8127</v>
      </c>
      <c r="AC1058" s="273"/>
      <c r="AD1058" s="504" t="s">
        <v>1271</v>
      </c>
      <c r="AE1058" s="275" t="s">
        <v>8128</v>
      </c>
      <c r="AF1058" s="267" t="str">
        <f t="shared" ca="1" si="72"/>
        <v>58años4meses</v>
      </c>
      <c r="AG1058" s="276">
        <v>901310346</v>
      </c>
      <c r="AH1058" s="273"/>
    </row>
    <row r="1059" spans="2:36" ht="17.100000000000001" customHeight="1">
      <c r="B1059" s="258" t="str">
        <f t="shared" si="73"/>
        <v>O05645474</v>
      </c>
      <c r="C1059" s="282">
        <v>1</v>
      </c>
      <c r="D1059" s="486" t="s">
        <v>9808</v>
      </c>
      <c r="E1059" s="258" t="s">
        <v>9809</v>
      </c>
      <c r="F1059" s="259">
        <v>28719</v>
      </c>
      <c r="G1059" s="283" t="s">
        <v>1996</v>
      </c>
      <c r="H1059" s="261" t="s">
        <v>113</v>
      </c>
      <c r="I1059" s="261" t="s">
        <v>7410</v>
      </c>
      <c r="J1059" s="261" t="s">
        <v>9657</v>
      </c>
      <c r="K1059" s="282" t="s">
        <v>6899</v>
      </c>
      <c r="L1059" s="264">
        <v>45327</v>
      </c>
      <c r="M1059" s="290">
        <v>45329</v>
      </c>
      <c r="N1059" s="261" t="s">
        <v>174</v>
      </c>
      <c r="O1059" s="261" t="s">
        <v>9810</v>
      </c>
      <c r="P1059" s="266" t="s">
        <v>138</v>
      </c>
      <c r="Q1059" s="273"/>
      <c r="R1059" s="284" t="s">
        <v>157</v>
      </c>
      <c r="S1059" s="265"/>
      <c r="T1059" s="265">
        <v>0</v>
      </c>
      <c r="U1059" s="269" t="s">
        <v>1256</v>
      </c>
      <c r="V1059" s="270">
        <v>1</v>
      </c>
      <c r="W1059" s="271" t="s">
        <v>118</v>
      </c>
      <c r="X1059" s="272"/>
      <c r="Y1059" s="272"/>
      <c r="Z1059" s="274" t="s">
        <v>1257</v>
      </c>
      <c r="AA1059" s="258" t="b">
        <f t="shared" si="74"/>
        <v>0</v>
      </c>
      <c r="AB1059" s="273" t="s">
        <v>9811</v>
      </c>
      <c r="AC1059" s="273"/>
      <c r="AD1059" s="400" t="s">
        <v>1259</v>
      </c>
      <c r="AE1059" s="275" t="s">
        <v>9812</v>
      </c>
      <c r="AF1059" s="267" t="str">
        <f t="shared" ca="1" si="72"/>
        <v>48años0meses</v>
      </c>
      <c r="AG1059" s="276">
        <v>976635969</v>
      </c>
      <c r="AH1059" s="273" t="s">
        <v>9813</v>
      </c>
    </row>
    <row r="1060" spans="2:36" ht="17.100000000000001" customHeight="1">
      <c r="B1060" s="258" t="str">
        <f t="shared" si="73"/>
        <v>O006360072</v>
      </c>
      <c r="C1060" s="257" t="s">
        <v>117</v>
      </c>
      <c r="D1060" s="486" t="s">
        <v>7524</v>
      </c>
      <c r="E1060" s="258" t="s">
        <v>7525</v>
      </c>
      <c r="F1060" s="259">
        <v>31790</v>
      </c>
      <c r="G1060" s="260" t="s">
        <v>1251</v>
      </c>
      <c r="H1060" s="261" t="s">
        <v>125</v>
      </c>
      <c r="I1060" s="263" t="s">
        <v>1339</v>
      </c>
      <c r="J1060" s="261"/>
      <c r="K1060" s="282" t="s">
        <v>6305</v>
      </c>
      <c r="L1060" s="264">
        <v>45035</v>
      </c>
      <c r="M1060" s="290">
        <v>45333</v>
      </c>
      <c r="N1060" s="263" t="s">
        <v>122</v>
      </c>
      <c r="O1060" s="261"/>
      <c r="P1060" s="266"/>
      <c r="Q1060" s="258"/>
      <c r="R1060" s="284" t="s">
        <v>157</v>
      </c>
      <c r="S1060" s="265"/>
      <c r="T1060" s="265">
        <v>0</v>
      </c>
      <c r="U1060" s="269" t="s">
        <v>1256</v>
      </c>
      <c r="V1060" s="270">
        <v>1</v>
      </c>
      <c r="W1060" s="271" t="s">
        <v>118</v>
      </c>
      <c r="X1060" s="272"/>
      <c r="Y1060" s="258"/>
      <c r="Z1060" s="274" t="s">
        <v>1257</v>
      </c>
      <c r="AA1060" s="258" t="b">
        <f t="shared" si="74"/>
        <v>0</v>
      </c>
      <c r="AB1060" s="258" t="s">
        <v>7526</v>
      </c>
      <c r="AC1060" s="258"/>
      <c r="AD1060" s="504" t="s">
        <v>7184</v>
      </c>
      <c r="AE1060" s="320" t="s">
        <v>7527</v>
      </c>
      <c r="AF1060" s="267" t="str">
        <f t="shared" ca="1" si="72"/>
        <v>39años7meses</v>
      </c>
      <c r="AG1060" s="276">
        <v>916593347</v>
      </c>
      <c r="AH1060" s="258" t="s">
        <v>7528</v>
      </c>
      <c r="AJ1060" s="258"/>
    </row>
    <row r="1061" spans="2:36" ht="17.100000000000001" customHeight="1">
      <c r="B1061" s="258" t="str">
        <f t="shared" si="73"/>
        <v>P006433617</v>
      </c>
      <c r="C1061" s="285">
        <v>1</v>
      </c>
      <c r="D1061" s="500" t="s">
        <v>13819</v>
      </c>
      <c r="E1061" s="258" t="s">
        <v>13820</v>
      </c>
      <c r="F1061" s="259">
        <v>30795</v>
      </c>
      <c r="G1061" s="283" t="s">
        <v>1605</v>
      </c>
      <c r="H1061" s="261" t="s">
        <v>137</v>
      </c>
      <c r="I1061" s="261" t="s">
        <v>1252</v>
      </c>
      <c r="J1061" s="261" t="s">
        <v>1276</v>
      </c>
      <c r="K1061" s="282" t="s">
        <v>8700</v>
      </c>
      <c r="L1061" s="264">
        <v>45876</v>
      </c>
      <c r="M1061" s="264">
        <v>45889</v>
      </c>
      <c r="N1061" s="261" t="s">
        <v>122</v>
      </c>
      <c r="O1061" s="282"/>
      <c r="P1061" s="266"/>
      <c r="Q1061" s="273"/>
      <c r="R1061" s="471" t="s">
        <v>6343</v>
      </c>
      <c r="S1061" s="265"/>
      <c r="T1061" s="265">
        <v>0</v>
      </c>
      <c r="U1061" s="310" t="s">
        <v>117</v>
      </c>
      <c r="V1061" s="270">
        <v>1</v>
      </c>
      <c r="W1061" s="271" t="s">
        <v>118</v>
      </c>
      <c r="X1061" s="272"/>
      <c r="Y1061" s="272"/>
      <c r="Z1061" s="342" t="s">
        <v>1257</v>
      </c>
      <c r="AA1061" s="258" t="b">
        <f t="shared" si="74"/>
        <v>0</v>
      </c>
      <c r="AB1061" s="258" t="s">
        <v>13821</v>
      </c>
      <c r="AC1061" s="273"/>
      <c r="AD1061" s="400" t="s">
        <v>1259</v>
      </c>
      <c r="AE1061" s="275" t="s">
        <v>13822</v>
      </c>
      <c r="AF1061" s="267" t="str">
        <f t="shared" ca="1" si="72"/>
        <v>42años3meses</v>
      </c>
      <c r="AG1061" s="276">
        <v>925738700</v>
      </c>
      <c r="AH1061" s="273" t="s">
        <v>13823</v>
      </c>
    </row>
    <row r="1062" spans="2:36" ht="17.100000000000001" customHeight="1">
      <c r="B1062" s="258" t="str">
        <f t="shared" si="73"/>
        <v>O06815267</v>
      </c>
      <c r="C1062" s="257" t="s">
        <v>117</v>
      </c>
      <c r="D1062" s="486" t="s">
        <v>15468</v>
      </c>
      <c r="E1062" s="258" t="s">
        <v>15469</v>
      </c>
      <c r="F1062" s="259">
        <v>26266</v>
      </c>
      <c r="G1062" s="283" t="s">
        <v>1251</v>
      </c>
      <c r="H1062" s="261" t="s">
        <v>113</v>
      </c>
      <c r="I1062" s="261" t="s">
        <v>5699</v>
      </c>
      <c r="J1062" s="261" t="s">
        <v>1253</v>
      </c>
      <c r="K1062" s="282" t="s">
        <v>12562</v>
      </c>
      <c r="L1062" s="264">
        <v>45971</v>
      </c>
      <c r="M1062" s="264">
        <v>45979</v>
      </c>
      <c r="N1062" s="551" t="s">
        <v>128</v>
      </c>
      <c r="O1062" s="282" t="s">
        <v>15470</v>
      </c>
      <c r="P1062" s="266" t="s">
        <v>138</v>
      </c>
      <c r="Q1062" s="258"/>
      <c r="R1062" s="268" t="s">
        <v>157</v>
      </c>
      <c r="S1062" s="265"/>
      <c r="T1062" s="271">
        <v>0</v>
      </c>
      <c r="U1062" s="269" t="s">
        <v>1256</v>
      </c>
      <c r="V1062" s="270">
        <v>1</v>
      </c>
      <c r="W1062" s="271" t="s">
        <v>118</v>
      </c>
      <c r="X1062" s="272"/>
      <c r="Y1062" s="272"/>
      <c r="Z1062" s="342" t="s">
        <v>1257</v>
      </c>
      <c r="AA1062" s="258" t="b">
        <f t="shared" si="74"/>
        <v>0</v>
      </c>
      <c r="AB1062" s="273" t="s">
        <v>15471</v>
      </c>
      <c r="AC1062" s="273"/>
      <c r="AD1062" s="504" t="s">
        <v>1271</v>
      </c>
      <c r="AE1062" s="275" t="s">
        <v>15472</v>
      </c>
      <c r="AF1062" s="267" t="str">
        <f t="shared" ca="1" si="72"/>
        <v>54años8meses</v>
      </c>
      <c r="AG1062" s="276" t="s">
        <v>15473</v>
      </c>
      <c r="AH1062" s="273" t="s">
        <v>15474</v>
      </c>
    </row>
    <row r="1063" spans="2:36" ht="17.100000000000001" customHeight="1">
      <c r="B1063" s="258" t="str">
        <f t="shared" si="73"/>
        <v>O06845106</v>
      </c>
      <c r="C1063" s="257" t="s">
        <v>117</v>
      </c>
      <c r="D1063" s="486" t="s">
        <v>6866</v>
      </c>
      <c r="E1063" s="258" t="s">
        <v>6867</v>
      </c>
      <c r="F1063" s="259">
        <v>22313</v>
      </c>
      <c r="G1063" s="283" t="s">
        <v>1251</v>
      </c>
      <c r="H1063" s="261" t="s">
        <v>113</v>
      </c>
      <c r="I1063" s="263" t="s">
        <v>5699</v>
      </c>
      <c r="J1063" s="261"/>
      <c r="K1063" s="282" t="s">
        <v>2021</v>
      </c>
      <c r="L1063" s="264">
        <v>44886</v>
      </c>
      <c r="M1063" s="290">
        <v>44893</v>
      </c>
      <c r="N1063" s="591" t="s">
        <v>114</v>
      </c>
      <c r="O1063" s="282" t="s">
        <v>6868</v>
      </c>
      <c r="P1063" s="266" t="s">
        <v>138</v>
      </c>
      <c r="Q1063" s="273"/>
      <c r="R1063" s="284" t="s">
        <v>157</v>
      </c>
      <c r="S1063" s="265"/>
      <c r="T1063" s="265">
        <v>0</v>
      </c>
      <c r="U1063" s="269" t="s">
        <v>1256</v>
      </c>
      <c r="V1063" s="270">
        <v>0</v>
      </c>
      <c r="W1063" s="271" t="s">
        <v>1264</v>
      </c>
      <c r="X1063" s="272"/>
      <c r="Y1063" s="273"/>
      <c r="Z1063" s="274" t="s">
        <v>1265</v>
      </c>
      <c r="AA1063" s="258" t="b">
        <f t="shared" si="74"/>
        <v>0</v>
      </c>
      <c r="AB1063" s="258" t="s">
        <v>6869</v>
      </c>
      <c r="AC1063" s="273"/>
      <c r="AD1063" s="504" t="s">
        <v>2201</v>
      </c>
      <c r="AE1063" s="275" t="s">
        <v>6870</v>
      </c>
      <c r="AF1063" s="267" t="str">
        <f t="shared" ca="1" si="72"/>
        <v>65años6meses</v>
      </c>
      <c r="AG1063" s="276" t="s">
        <v>6871</v>
      </c>
      <c r="AH1063" s="273" t="s">
        <v>6872</v>
      </c>
      <c r="AI1063" s="358"/>
      <c r="AJ1063" s="258"/>
    </row>
    <row r="1064" spans="2:36" ht="17.100000000000001" customHeight="1">
      <c r="B1064" s="258" t="str">
        <f t="shared" si="73"/>
        <v>P07519348</v>
      </c>
      <c r="C1064" s="257" t="s">
        <v>117</v>
      </c>
      <c r="D1064" s="486" t="s">
        <v>10038</v>
      </c>
      <c r="E1064" s="258" t="s">
        <v>10039</v>
      </c>
      <c r="F1064" s="259">
        <v>25837</v>
      </c>
      <c r="G1064" s="283" t="s">
        <v>1251</v>
      </c>
      <c r="H1064" s="261" t="s">
        <v>137</v>
      </c>
      <c r="I1064" s="261" t="s">
        <v>8999</v>
      </c>
      <c r="J1064" s="261" t="s">
        <v>9469</v>
      </c>
      <c r="K1064" s="282" t="s">
        <v>6840</v>
      </c>
      <c r="L1064" s="264">
        <v>45335</v>
      </c>
      <c r="M1064" s="290">
        <v>45369</v>
      </c>
      <c r="N1064" s="551" t="s">
        <v>174</v>
      </c>
      <c r="O1064" s="261" t="s">
        <v>10040</v>
      </c>
      <c r="P1064" s="266" t="s">
        <v>138</v>
      </c>
      <c r="Q1064" s="273"/>
      <c r="R1064" s="284" t="s">
        <v>157</v>
      </c>
      <c r="S1064" s="265"/>
      <c r="T1064" s="265">
        <v>0</v>
      </c>
      <c r="U1064" s="269" t="s">
        <v>1256</v>
      </c>
      <c r="V1064" s="270">
        <v>1</v>
      </c>
      <c r="W1064" s="271" t="s">
        <v>118</v>
      </c>
      <c r="X1064" s="272"/>
      <c r="Y1064" s="272"/>
      <c r="Z1064" s="274" t="s">
        <v>1257</v>
      </c>
      <c r="AA1064" s="258" t="b">
        <f t="shared" si="74"/>
        <v>0</v>
      </c>
      <c r="AB1064" s="273" t="s">
        <v>10041</v>
      </c>
      <c r="AC1064" s="273"/>
      <c r="AD1064" s="504" t="s">
        <v>1259</v>
      </c>
      <c r="AE1064" s="275" t="s">
        <v>10042</v>
      </c>
      <c r="AF1064" s="267" t="str">
        <f t="shared" ca="1" si="72"/>
        <v>55años10meses</v>
      </c>
      <c r="AG1064" s="276">
        <v>921014622</v>
      </c>
      <c r="AH1064" s="273" t="s">
        <v>10043</v>
      </c>
    </row>
    <row r="1065" spans="2:36" ht="17.100000000000001" customHeight="1">
      <c r="B1065" s="258" t="str">
        <f t="shared" si="73"/>
        <v>O08451218</v>
      </c>
      <c r="C1065" s="257" t="s">
        <v>117</v>
      </c>
      <c r="D1065" s="486" t="s">
        <v>6577</v>
      </c>
      <c r="E1065" s="258" t="s">
        <v>6578</v>
      </c>
      <c r="F1065" s="259">
        <v>22364</v>
      </c>
      <c r="G1065" s="283" t="s">
        <v>1251</v>
      </c>
      <c r="H1065" s="261" t="s">
        <v>113</v>
      </c>
      <c r="I1065" s="263" t="s">
        <v>6579</v>
      </c>
      <c r="J1065" s="261"/>
      <c r="K1065" s="282" t="s">
        <v>2021</v>
      </c>
      <c r="L1065" s="264">
        <v>44831</v>
      </c>
      <c r="M1065" s="290">
        <v>44842</v>
      </c>
      <c r="N1065" s="263" t="s">
        <v>122</v>
      </c>
      <c r="O1065" s="282"/>
      <c r="P1065" s="266"/>
      <c r="Q1065" s="273"/>
      <c r="R1065" s="284" t="s">
        <v>157</v>
      </c>
      <c r="S1065" s="265"/>
      <c r="T1065" s="265">
        <v>0</v>
      </c>
      <c r="U1065" s="269" t="s">
        <v>1256</v>
      </c>
      <c r="V1065" s="270">
        <v>0</v>
      </c>
      <c r="W1065" s="271" t="s">
        <v>1264</v>
      </c>
      <c r="X1065" s="272"/>
      <c r="Y1065" s="273"/>
      <c r="Z1065" s="274" t="s">
        <v>1265</v>
      </c>
      <c r="AA1065" s="258" t="b">
        <f t="shared" si="74"/>
        <v>0</v>
      </c>
      <c r="AB1065" s="258" t="s">
        <v>6580</v>
      </c>
      <c r="AC1065" s="273"/>
      <c r="AD1065" s="504" t="s">
        <v>1271</v>
      </c>
      <c r="AE1065" s="275" t="s">
        <v>6581</v>
      </c>
      <c r="AF1065" s="267" t="str">
        <f t="shared" ca="1" si="72"/>
        <v>65años4meses</v>
      </c>
      <c r="AG1065" s="276">
        <v>957992127</v>
      </c>
      <c r="AH1065" s="398" t="s">
        <v>6582</v>
      </c>
    </row>
    <row r="1066" spans="2:36" ht="17.100000000000001" customHeight="1">
      <c r="B1066" s="258" t="str">
        <f t="shared" si="73"/>
        <v>P09024050</v>
      </c>
      <c r="C1066" s="257" t="s">
        <v>117</v>
      </c>
      <c r="D1066" s="486" t="s">
        <v>3783</v>
      </c>
      <c r="E1066" s="258" t="s">
        <v>3784</v>
      </c>
      <c r="F1066" s="259">
        <v>22525</v>
      </c>
      <c r="G1066" s="258" t="s">
        <v>1251</v>
      </c>
      <c r="H1066" s="261" t="s">
        <v>137</v>
      </c>
      <c r="I1066" s="262"/>
      <c r="J1066" s="261"/>
      <c r="K1066" s="263" t="s">
        <v>3611</v>
      </c>
      <c r="L1066" s="264">
        <v>44242</v>
      </c>
      <c r="M1066" s="290">
        <v>44255</v>
      </c>
      <c r="N1066" s="591" t="s">
        <v>114</v>
      </c>
      <c r="O1066" s="261" t="s">
        <v>3785</v>
      </c>
      <c r="P1066" s="266" t="s">
        <v>115</v>
      </c>
      <c r="Q1066" s="267"/>
      <c r="R1066" s="284" t="s">
        <v>157</v>
      </c>
      <c r="S1066" s="265"/>
      <c r="T1066" s="265">
        <v>0</v>
      </c>
      <c r="U1066" s="269" t="s">
        <v>1256</v>
      </c>
      <c r="V1066" s="270">
        <v>0</v>
      </c>
      <c r="W1066" s="271" t="s">
        <v>1264</v>
      </c>
      <c r="X1066" s="272"/>
      <c r="Y1066" s="273"/>
      <c r="Z1066" s="274" t="s">
        <v>1265</v>
      </c>
      <c r="AA1066" s="258" t="b">
        <f t="shared" si="74"/>
        <v>0</v>
      </c>
      <c r="AB1066" s="273" t="s">
        <v>3786</v>
      </c>
      <c r="AC1066" s="273" t="s">
        <v>3671</v>
      </c>
      <c r="AD1066" s="510"/>
      <c r="AE1066" s="275"/>
      <c r="AF1066" s="267" t="str">
        <f t="shared" ca="1" si="72"/>
        <v>64años11meses</v>
      </c>
      <c r="AG1066" s="276">
        <v>995788291</v>
      </c>
      <c r="AH1066" s="273" t="s">
        <v>3787</v>
      </c>
    </row>
    <row r="1067" spans="2:36" ht="17.100000000000001" customHeight="1">
      <c r="B1067" s="258" t="str">
        <f t="shared" si="73"/>
        <v>P09106698</v>
      </c>
      <c r="C1067" s="257" t="s">
        <v>117</v>
      </c>
      <c r="D1067" s="486" t="s">
        <v>13232</v>
      </c>
      <c r="E1067" s="258" t="s">
        <v>13233</v>
      </c>
      <c r="F1067" s="259">
        <v>22878</v>
      </c>
      <c r="G1067" s="283" t="s">
        <v>1251</v>
      </c>
      <c r="H1067" s="261" t="s">
        <v>137</v>
      </c>
      <c r="I1067" s="261" t="s">
        <v>1252</v>
      </c>
      <c r="J1067" s="261" t="s">
        <v>1276</v>
      </c>
      <c r="K1067" s="282" t="s">
        <v>1254</v>
      </c>
      <c r="L1067" s="264">
        <v>45810</v>
      </c>
      <c r="M1067" s="264">
        <v>45812</v>
      </c>
      <c r="N1067" s="551" t="s">
        <v>122</v>
      </c>
      <c r="O1067" s="305"/>
      <c r="P1067" s="266"/>
      <c r="Q1067" s="273"/>
      <c r="R1067" s="268" t="s">
        <v>157</v>
      </c>
      <c r="S1067" s="310"/>
      <c r="T1067" s="271">
        <v>0</v>
      </c>
      <c r="U1067" s="291" t="s">
        <v>117</v>
      </c>
      <c r="V1067" s="270">
        <v>1</v>
      </c>
      <c r="W1067" s="271" t="s">
        <v>118</v>
      </c>
      <c r="X1067" s="272"/>
      <c r="Y1067" s="272"/>
      <c r="Z1067" s="342" t="s">
        <v>1257</v>
      </c>
      <c r="AA1067" s="258" t="b">
        <f t="shared" si="74"/>
        <v>0</v>
      </c>
      <c r="AB1067" s="273" t="s">
        <v>13234</v>
      </c>
      <c r="AC1067" s="273"/>
      <c r="AD1067" s="504" t="s">
        <v>1271</v>
      </c>
      <c r="AE1067" s="275" t="s">
        <v>13235</v>
      </c>
      <c r="AF1067" s="267" t="str">
        <f t="shared" ca="1" si="72"/>
        <v>64años0meses</v>
      </c>
      <c r="AG1067" s="276">
        <v>902206210</v>
      </c>
      <c r="AH1067" s="450" t="s">
        <v>13236</v>
      </c>
    </row>
    <row r="1068" spans="2:36" ht="17.100000000000001" customHeight="1">
      <c r="B1068" s="258" t="str">
        <f t="shared" si="73"/>
        <v>O09440507</v>
      </c>
      <c r="C1068" s="257" t="s">
        <v>117</v>
      </c>
      <c r="D1068" s="486" t="s">
        <v>5493</v>
      </c>
      <c r="E1068" s="258" t="s">
        <v>5494</v>
      </c>
      <c r="F1068" s="259">
        <v>25060</v>
      </c>
      <c r="G1068" s="260" t="s">
        <v>1251</v>
      </c>
      <c r="H1068" s="261" t="s">
        <v>113</v>
      </c>
      <c r="I1068" s="263"/>
      <c r="J1068" s="261"/>
      <c r="K1068" s="282" t="s">
        <v>4784</v>
      </c>
      <c r="L1068" s="264">
        <v>44529</v>
      </c>
      <c r="M1068" s="290">
        <v>44531</v>
      </c>
      <c r="N1068" s="591" t="s">
        <v>128</v>
      </c>
      <c r="O1068" s="261" t="s">
        <v>5495</v>
      </c>
      <c r="P1068" s="266" t="s">
        <v>115</v>
      </c>
      <c r="Q1068" s="273"/>
      <c r="R1068" s="284" t="s">
        <v>157</v>
      </c>
      <c r="S1068" s="265"/>
      <c r="T1068" s="265">
        <v>0</v>
      </c>
      <c r="U1068" s="269" t="s">
        <v>1256</v>
      </c>
      <c r="V1068" s="270">
        <v>1</v>
      </c>
      <c r="W1068" s="271" t="s">
        <v>1264</v>
      </c>
      <c r="X1068" s="272"/>
      <c r="Y1068" s="258"/>
      <c r="Z1068" s="274" t="s">
        <v>1265</v>
      </c>
      <c r="AA1068" s="258" t="b">
        <f t="shared" si="74"/>
        <v>0</v>
      </c>
      <c r="AB1068" s="273" t="s">
        <v>5496</v>
      </c>
      <c r="AC1068" s="273"/>
      <c r="AD1068" s="297"/>
      <c r="AE1068" s="275"/>
      <c r="AF1068" s="267" t="str">
        <f t="shared" ca="1" si="72"/>
        <v>58años0meses</v>
      </c>
      <c r="AG1068" s="276">
        <v>992359385</v>
      </c>
      <c r="AH1068" s="273" t="s">
        <v>5497</v>
      </c>
    </row>
    <row r="1069" spans="2:36" ht="17.100000000000001" customHeight="1">
      <c r="B1069" s="258" t="str">
        <f t="shared" si="73"/>
        <v>O10165747</v>
      </c>
      <c r="C1069" s="257" t="s">
        <v>117</v>
      </c>
      <c r="D1069" s="486" t="s">
        <v>7753</v>
      </c>
      <c r="E1069" s="258" t="s">
        <v>7754</v>
      </c>
      <c r="F1069" s="259">
        <v>24402</v>
      </c>
      <c r="G1069" s="260" t="s">
        <v>1251</v>
      </c>
      <c r="H1069" s="261" t="s">
        <v>113</v>
      </c>
      <c r="I1069" s="263"/>
      <c r="J1069" s="261"/>
      <c r="K1069" s="263" t="s">
        <v>1287</v>
      </c>
      <c r="L1069" s="264">
        <v>45092</v>
      </c>
      <c r="M1069" s="264">
        <v>45126</v>
      </c>
      <c r="N1069" s="263" t="s">
        <v>128</v>
      </c>
      <c r="O1069" s="261" t="s">
        <v>7755</v>
      </c>
      <c r="P1069" s="266" t="s">
        <v>138</v>
      </c>
      <c r="Q1069" s="267"/>
      <c r="R1069" s="268" t="s">
        <v>157</v>
      </c>
      <c r="S1069" s="265"/>
      <c r="T1069" s="265">
        <v>0</v>
      </c>
      <c r="U1069" s="269" t="s">
        <v>1256</v>
      </c>
      <c r="V1069" s="270">
        <v>0</v>
      </c>
      <c r="W1069" s="271" t="s">
        <v>118</v>
      </c>
      <c r="X1069" s="272"/>
      <c r="Y1069" s="273"/>
      <c r="Z1069" s="274" t="s">
        <v>1257</v>
      </c>
      <c r="AA1069" s="258" t="b">
        <f t="shared" si="74"/>
        <v>0</v>
      </c>
      <c r="AB1069" s="273" t="s">
        <v>7756</v>
      </c>
      <c r="AC1069" s="273"/>
      <c r="AD1069" s="504" t="s">
        <v>1259</v>
      </c>
      <c r="AE1069" s="281" t="s">
        <v>7757</v>
      </c>
      <c r="AF1069" s="267" t="str">
        <f t="shared" ca="1" si="72"/>
        <v>59años9meses</v>
      </c>
      <c r="AG1069" s="276">
        <v>954272710</v>
      </c>
      <c r="AH1069" s="273" t="s">
        <v>7758</v>
      </c>
    </row>
    <row r="1070" spans="2:36" ht="17.100000000000001" customHeight="1">
      <c r="B1070" s="258" t="str">
        <f t="shared" si="73"/>
        <v>O10187364</v>
      </c>
      <c r="C1070" s="257" t="s">
        <v>117</v>
      </c>
      <c r="D1070" s="486" t="s">
        <v>7958</v>
      </c>
      <c r="E1070" s="258" t="s">
        <v>7959</v>
      </c>
      <c r="F1070" s="259">
        <v>24313</v>
      </c>
      <c r="G1070" s="283" t="s">
        <v>1251</v>
      </c>
      <c r="H1070" s="261" t="s">
        <v>113</v>
      </c>
      <c r="I1070" s="261" t="s">
        <v>1339</v>
      </c>
      <c r="J1070" s="261"/>
      <c r="K1070" s="282" t="s">
        <v>2021</v>
      </c>
      <c r="L1070" s="264">
        <v>45111</v>
      </c>
      <c r="M1070" s="290">
        <v>45275</v>
      </c>
      <c r="N1070" s="263" t="s">
        <v>128</v>
      </c>
      <c r="O1070" s="261" t="s">
        <v>7960</v>
      </c>
      <c r="P1070" s="266" t="s">
        <v>138</v>
      </c>
      <c r="Q1070" s="273"/>
      <c r="R1070" s="284" t="s">
        <v>157</v>
      </c>
      <c r="S1070" s="265"/>
      <c r="T1070" s="265">
        <v>0</v>
      </c>
      <c r="U1070" s="269" t="s">
        <v>1256</v>
      </c>
      <c r="V1070" s="270">
        <v>0</v>
      </c>
      <c r="W1070" s="271" t="s">
        <v>118</v>
      </c>
      <c r="X1070" s="272"/>
      <c r="Y1070" s="273"/>
      <c r="Z1070" s="274" t="s">
        <v>1257</v>
      </c>
      <c r="AA1070" s="258" t="b">
        <f t="shared" si="74"/>
        <v>0</v>
      </c>
      <c r="AB1070" s="273" t="s">
        <v>7961</v>
      </c>
      <c r="AC1070" s="273"/>
      <c r="AD1070" s="504" t="s">
        <v>1259</v>
      </c>
      <c r="AE1070" s="275" t="s">
        <v>7962</v>
      </c>
      <c r="AF1070" s="267" t="str">
        <f t="shared" ca="1" si="72"/>
        <v>60años0meses</v>
      </c>
      <c r="AG1070" s="276">
        <v>996312562</v>
      </c>
      <c r="AH1070" s="273" t="s">
        <v>7963</v>
      </c>
    </row>
    <row r="1071" spans="2:36" ht="17.100000000000001" customHeight="1">
      <c r="B1071" s="258" t="str">
        <f t="shared" si="73"/>
        <v>O10288802</v>
      </c>
      <c r="C1071" s="257" t="s">
        <v>117</v>
      </c>
      <c r="D1071" s="486" t="s">
        <v>7165</v>
      </c>
      <c r="E1071" s="301" t="s">
        <v>7166</v>
      </c>
      <c r="F1071" s="259">
        <v>28171</v>
      </c>
      <c r="G1071" s="283" t="s">
        <v>1251</v>
      </c>
      <c r="H1071" s="261" t="s">
        <v>113</v>
      </c>
      <c r="I1071" s="263" t="s">
        <v>1339</v>
      </c>
      <c r="J1071" s="261"/>
      <c r="K1071" s="263" t="s">
        <v>2021</v>
      </c>
      <c r="L1071" s="264">
        <v>44922</v>
      </c>
      <c r="M1071" s="290">
        <v>44931</v>
      </c>
      <c r="N1071" s="263" t="s">
        <v>122</v>
      </c>
      <c r="O1071" s="282"/>
      <c r="P1071" s="266"/>
      <c r="Q1071" s="273"/>
      <c r="R1071" s="284" t="s">
        <v>157</v>
      </c>
      <c r="S1071" s="265"/>
      <c r="T1071" s="265">
        <v>0</v>
      </c>
      <c r="U1071" s="269" t="s">
        <v>1256</v>
      </c>
      <c r="V1071" s="270">
        <v>0</v>
      </c>
      <c r="W1071" s="271" t="s">
        <v>1264</v>
      </c>
      <c r="X1071" s="272"/>
      <c r="Y1071" s="273"/>
      <c r="Z1071" s="274" t="s">
        <v>1265</v>
      </c>
      <c r="AA1071" s="258" t="b">
        <f t="shared" si="74"/>
        <v>0</v>
      </c>
      <c r="AB1071" s="258" t="s">
        <v>7167</v>
      </c>
      <c r="AC1071" s="273"/>
      <c r="AD1071" s="504" t="s">
        <v>2201</v>
      </c>
      <c r="AE1071" s="312" t="s">
        <v>7168</v>
      </c>
      <c r="AF1071" s="267" t="str">
        <f t="shared" ca="1" si="72"/>
        <v>49años6meses</v>
      </c>
      <c r="AG1071" s="276">
        <v>932142779</v>
      </c>
      <c r="AH1071" s="273" t="s">
        <v>7169</v>
      </c>
    </row>
    <row r="1072" spans="2:36" ht="17.100000000000001" customHeight="1">
      <c r="B1072" s="258" t="str">
        <f t="shared" si="73"/>
        <v>O10404359</v>
      </c>
      <c r="C1072" s="257" t="s">
        <v>117</v>
      </c>
      <c r="D1072" s="294" t="s">
        <v>17941</v>
      </c>
      <c r="E1072" s="258" t="s">
        <v>17942</v>
      </c>
      <c r="F1072" s="259">
        <v>26855</v>
      </c>
      <c r="G1072" s="283" t="s">
        <v>1251</v>
      </c>
      <c r="H1072" s="261" t="s">
        <v>113</v>
      </c>
      <c r="I1072" s="261" t="s">
        <v>5699</v>
      </c>
      <c r="J1072" s="261" t="s">
        <v>1276</v>
      </c>
      <c r="K1072" s="282" t="s">
        <v>12562</v>
      </c>
      <c r="L1072" s="264">
        <v>46083</v>
      </c>
      <c r="M1072" s="264">
        <v>46137</v>
      </c>
      <c r="N1072" s="551" t="s">
        <v>128</v>
      </c>
      <c r="O1072" s="282" t="s">
        <v>17960</v>
      </c>
      <c r="P1072" s="266" t="s">
        <v>138</v>
      </c>
      <c r="Q1072" s="258"/>
      <c r="R1072" s="268" t="s">
        <v>157</v>
      </c>
      <c r="S1072" s="265"/>
      <c r="T1072" s="271">
        <v>0</v>
      </c>
      <c r="U1072" s="269" t="s">
        <v>1256</v>
      </c>
      <c r="V1072" s="270">
        <v>1</v>
      </c>
      <c r="W1072" s="271" t="s">
        <v>118</v>
      </c>
      <c r="X1072" s="272"/>
      <c r="Y1072" s="272"/>
      <c r="Z1072" s="342" t="s">
        <v>1257</v>
      </c>
      <c r="AA1072" s="258" t="b">
        <v>0</v>
      </c>
      <c r="AB1072" s="273" t="s">
        <v>18803</v>
      </c>
      <c r="AC1072" s="273"/>
      <c r="AD1072" s="400" t="s">
        <v>1259</v>
      </c>
      <c r="AE1072" s="275" t="s">
        <v>17957</v>
      </c>
      <c r="AF1072" s="267" t="str">
        <f t="shared" ca="1" si="72"/>
        <v>53años1meses</v>
      </c>
      <c r="AG1072" s="276" t="s">
        <v>17950</v>
      </c>
      <c r="AH1072" s="273" t="s">
        <v>17951</v>
      </c>
    </row>
    <row r="1073" spans="2:36" ht="17.100000000000001" customHeight="1">
      <c r="B1073" s="273" t="str">
        <f t="shared" si="73"/>
        <v>P10583932</v>
      </c>
      <c r="C1073" s="257" t="s">
        <v>117</v>
      </c>
      <c r="D1073" s="486" t="s">
        <v>2516</v>
      </c>
      <c r="E1073" s="258" t="s">
        <v>2517</v>
      </c>
      <c r="F1073" s="259">
        <v>28055</v>
      </c>
      <c r="G1073" s="258" t="s">
        <v>2518</v>
      </c>
      <c r="H1073" s="261" t="s">
        <v>137</v>
      </c>
      <c r="I1073" s="262"/>
      <c r="J1073" s="261"/>
      <c r="K1073" s="263" t="s">
        <v>1287</v>
      </c>
      <c r="L1073" s="264">
        <v>43784</v>
      </c>
      <c r="M1073" s="264">
        <v>43784</v>
      </c>
      <c r="N1073" s="591" t="s">
        <v>122</v>
      </c>
      <c r="O1073" s="261"/>
      <c r="P1073" s="266" t="s">
        <v>119</v>
      </c>
      <c r="Q1073" s="267"/>
      <c r="R1073" s="268" t="s">
        <v>157</v>
      </c>
      <c r="S1073" s="265"/>
      <c r="T1073" s="265">
        <v>0</v>
      </c>
      <c r="U1073" s="269" t="s">
        <v>1256</v>
      </c>
      <c r="V1073" s="270">
        <v>0</v>
      </c>
      <c r="W1073" s="271" t="s">
        <v>118</v>
      </c>
      <c r="X1073" s="272"/>
      <c r="Y1073" s="258"/>
      <c r="Z1073" s="274" t="s">
        <v>1265</v>
      </c>
      <c r="AA1073" s="258" t="b">
        <f t="shared" ref="AA1073:AA1083" si="75">COUNTIF($D$2:$D$3790,D1073)&gt;1</f>
        <v>0</v>
      </c>
      <c r="AB1073" s="273"/>
      <c r="AC1073" s="273"/>
      <c r="AD1073" s="510"/>
      <c r="AE1073" s="275"/>
      <c r="AF1073" s="267" t="str">
        <f t="shared" ca="1" si="72"/>
        <v>49años9meses</v>
      </c>
      <c r="AG1073" s="276"/>
      <c r="AH1073" s="273"/>
    </row>
    <row r="1074" spans="2:36" ht="17.100000000000001" customHeight="1">
      <c r="B1074" s="273" t="str">
        <f t="shared" si="73"/>
        <v>P10585175</v>
      </c>
      <c r="C1074" s="285">
        <v>1</v>
      </c>
      <c r="D1074" s="486" t="s">
        <v>13282</v>
      </c>
      <c r="E1074" s="258" t="s">
        <v>13283</v>
      </c>
      <c r="F1074" s="259">
        <v>28208</v>
      </c>
      <c r="G1074" s="283" t="s">
        <v>1251</v>
      </c>
      <c r="H1074" s="261" t="s">
        <v>137</v>
      </c>
      <c r="I1074" s="261" t="s">
        <v>1252</v>
      </c>
      <c r="J1074" s="261" t="s">
        <v>1276</v>
      </c>
      <c r="K1074" s="282" t="s">
        <v>1254</v>
      </c>
      <c r="L1074" s="264">
        <v>45812</v>
      </c>
      <c r="M1074" s="264">
        <v>46102</v>
      </c>
      <c r="N1074" s="551" t="s">
        <v>128</v>
      </c>
      <c r="O1074" s="282" t="s">
        <v>13284</v>
      </c>
      <c r="P1074" s="266" t="s">
        <v>138</v>
      </c>
      <c r="Q1074" s="273"/>
      <c r="R1074" s="268" t="s">
        <v>157</v>
      </c>
      <c r="S1074" s="265"/>
      <c r="T1074" s="506">
        <v>0</v>
      </c>
      <c r="U1074" s="269" t="s">
        <v>1256</v>
      </c>
      <c r="V1074" s="270">
        <v>1</v>
      </c>
      <c r="W1074" s="271" t="s">
        <v>118</v>
      </c>
      <c r="X1074" s="272"/>
      <c r="Y1074" s="272"/>
      <c r="Z1074" s="342" t="s">
        <v>1257</v>
      </c>
      <c r="AA1074" s="258" t="b">
        <f t="shared" si="75"/>
        <v>0</v>
      </c>
      <c r="AB1074" s="273" t="s">
        <v>13285</v>
      </c>
      <c r="AC1074" s="273"/>
      <c r="AD1074" s="400" t="s">
        <v>1271</v>
      </c>
      <c r="AE1074" s="275" t="s">
        <v>13286</v>
      </c>
      <c r="AF1074" s="267" t="str">
        <f t="shared" ca="1" si="72"/>
        <v>49años4meses</v>
      </c>
      <c r="AG1074" s="276" t="s">
        <v>13287</v>
      </c>
      <c r="AH1074" s="273" t="s">
        <v>13288</v>
      </c>
    </row>
    <row r="1075" spans="2:36" ht="17.100000000000001" customHeight="1">
      <c r="B1075" s="258" t="str">
        <f t="shared" si="73"/>
        <v>O10708332</v>
      </c>
      <c r="C1075" s="282">
        <v>1</v>
      </c>
      <c r="D1075" s="486" t="s">
        <v>5291</v>
      </c>
      <c r="E1075" s="258" t="s">
        <v>5292</v>
      </c>
      <c r="F1075" s="259">
        <v>26129</v>
      </c>
      <c r="G1075" s="260" t="s">
        <v>1251</v>
      </c>
      <c r="H1075" s="261" t="s">
        <v>113</v>
      </c>
      <c r="I1075" s="263"/>
      <c r="J1075" s="261"/>
      <c r="K1075" s="282" t="s">
        <v>1968</v>
      </c>
      <c r="L1075" s="264">
        <v>44490</v>
      </c>
      <c r="M1075" s="290">
        <v>44496</v>
      </c>
      <c r="N1075" s="591" t="s">
        <v>128</v>
      </c>
      <c r="O1075" s="261" t="s">
        <v>5293</v>
      </c>
      <c r="P1075" s="266" t="s">
        <v>115</v>
      </c>
      <c r="Q1075" s="273"/>
      <c r="R1075" s="284" t="s">
        <v>157</v>
      </c>
      <c r="S1075" s="265"/>
      <c r="T1075" s="265">
        <v>0</v>
      </c>
      <c r="U1075" s="269" t="s">
        <v>1256</v>
      </c>
      <c r="V1075" s="270">
        <v>1</v>
      </c>
      <c r="W1075" s="271" t="s">
        <v>1264</v>
      </c>
      <c r="X1075" s="272"/>
      <c r="Y1075" s="273"/>
      <c r="Z1075" s="274" t="s">
        <v>1265</v>
      </c>
      <c r="AA1075" s="258" t="b">
        <f t="shared" si="75"/>
        <v>0</v>
      </c>
      <c r="AB1075" s="273" t="s">
        <v>5294</v>
      </c>
      <c r="AC1075" s="273"/>
      <c r="AD1075" s="504" t="s">
        <v>1259</v>
      </c>
      <c r="AE1075" s="275" t="s">
        <v>5295</v>
      </c>
      <c r="AF1075" s="267" t="str">
        <f t="shared" ca="1" si="72"/>
        <v>55años1meses</v>
      </c>
      <c r="AG1075" s="276">
        <v>945858647</v>
      </c>
      <c r="AH1075" s="273" t="s">
        <v>5296</v>
      </c>
    </row>
    <row r="1076" spans="2:36" ht="17.100000000000001" customHeight="1">
      <c r="B1076" s="258" t="str">
        <f t="shared" si="73"/>
        <v>O10740032</v>
      </c>
      <c r="C1076" s="257" t="s">
        <v>117</v>
      </c>
      <c r="D1076" s="486" t="s">
        <v>10519</v>
      </c>
      <c r="E1076" s="258" t="s">
        <v>10520</v>
      </c>
      <c r="F1076" s="259">
        <v>28146</v>
      </c>
      <c r="G1076" s="283" t="s">
        <v>1251</v>
      </c>
      <c r="H1076" s="261" t="s">
        <v>113</v>
      </c>
      <c r="I1076" s="261" t="s">
        <v>7410</v>
      </c>
      <c r="J1076" s="261" t="s">
        <v>10410</v>
      </c>
      <c r="K1076" s="282" t="s">
        <v>6899</v>
      </c>
      <c r="L1076" s="264">
        <v>45371</v>
      </c>
      <c r="M1076" s="290">
        <v>45437</v>
      </c>
      <c r="N1076" s="551" t="s">
        <v>122</v>
      </c>
      <c r="O1076" s="282"/>
      <c r="P1076" s="266"/>
      <c r="Q1076" s="258"/>
      <c r="R1076" s="284" t="s">
        <v>157</v>
      </c>
      <c r="S1076" s="265"/>
      <c r="T1076" s="265">
        <v>0</v>
      </c>
      <c r="U1076" s="269" t="s">
        <v>1256</v>
      </c>
      <c r="V1076" s="270">
        <v>1</v>
      </c>
      <c r="W1076" s="271" t="s">
        <v>118</v>
      </c>
      <c r="X1076" s="272"/>
      <c r="Y1076" s="272"/>
      <c r="Z1076" s="274" t="s">
        <v>1257</v>
      </c>
      <c r="AA1076" s="258" t="b">
        <f t="shared" si="75"/>
        <v>0</v>
      </c>
      <c r="AB1076" s="258" t="s">
        <v>10521</v>
      </c>
      <c r="AC1076" s="258"/>
      <c r="AD1076" s="504" t="s">
        <v>1271</v>
      </c>
      <c r="AE1076" s="281" t="s">
        <v>10522</v>
      </c>
      <c r="AF1076" s="267" t="str">
        <f t="shared" ca="1" si="72"/>
        <v>49años7meses</v>
      </c>
      <c r="AG1076" s="294">
        <v>983434609</v>
      </c>
      <c r="AH1076" s="258" t="s">
        <v>10523</v>
      </c>
    </row>
    <row r="1077" spans="2:36" ht="17.100000000000001" customHeight="1">
      <c r="B1077" s="273" t="str">
        <f t="shared" si="73"/>
        <v>O10742292</v>
      </c>
      <c r="C1077" s="257" t="s">
        <v>117</v>
      </c>
      <c r="D1077" s="486" t="s">
        <v>4649</v>
      </c>
      <c r="E1077" s="258" t="s">
        <v>4650</v>
      </c>
      <c r="F1077" s="259">
        <v>28326</v>
      </c>
      <c r="G1077" s="260" t="s">
        <v>1251</v>
      </c>
      <c r="H1077" s="261" t="s">
        <v>113</v>
      </c>
      <c r="I1077" s="263"/>
      <c r="J1077" s="261"/>
      <c r="K1077" s="282" t="s">
        <v>3611</v>
      </c>
      <c r="L1077" s="264">
        <v>44431</v>
      </c>
      <c r="M1077" s="264">
        <v>44444</v>
      </c>
      <c r="N1077" s="263" t="s">
        <v>122</v>
      </c>
      <c r="O1077" s="261"/>
      <c r="P1077" s="266"/>
      <c r="Q1077" s="273"/>
      <c r="R1077" s="268" t="s">
        <v>157</v>
      </c>
      <c r="S1077" s="265"/>
      <c r="T1077" s="265">
        <v>0</v>
      </c>
      <c r="U1077" s="269" t="s">
        <v>1256</v>
      </c>
      <c r="V1077" s="270">
        <v>0</v>
      </c>
      <c r="W1077" s="271" t="s">
        <v>1264</v>
      </c>
      <c r="X1077" s="272"/>
      <c r="Y1077" s="273"/>
      <c r="Z1077" s="274" t="s">
        <v>1265</v>
      </c>
      <c r="AA1077" s="258" t="b">
        <f t="shared" si="75"/>
        <v>0</v>
      </c>
      <c r="AB1077" s="273" t="s">
        <v>4651</v>
      </c>
      <c r="AC1077" s="273" t="s">
        <v>4652</v>
      </c>
      <c r="AD1077" s="510"/>
      <c r="AE1077" s="275"/>
      <c r="AF1077" s="267" t="str">
        <f t="shared" ca="1" si="72"/>
        <v>49años1meses</v>
      </c>
      <c r="AG1077" s="276">
        <v>939050363</v>
      </c>
      <c r="AH1077" s="273" t="s">
        <v>4653</v>
      </c>
    </row>
    <row r="1078" spans="2:36" ht="17.100000000000001" customHeight="1">
      <c r="B1078" s="273" t="str">
        <f t="shared" ref="B1078:B1115" si="76">MID(H1078,1,1)&amp;D1078</f>
        <v>O10874983</v>
      </c>
      <c r="C1078" s="257" t="s">
        <v>117</v>
      </c>
      <c r="D1078" s="486" t="s">
        <v>6726</v>
      </c>
      <c r="E1078" s="258" t="s">
        <v>6727</v>
      </c>
      <c r="F1078" s="259">
        <v>27756</v>
      </c>
      <c r="G1078" s="283" t="s">
        <v>1251</v>
      </c>
      <c r="H1078" s="261" t="s">
        <v>113</v>
      </c>
      <c r="I1078" s="263" t="s">
        <v>3682</v>
      </c>
      <c r="J1078" s="261"/>
      <c r="K1078" s="282" t="s">
        <v>2021</v>
      </c>
      <c r="L1078" s="264">
        <v>44868</v>
      </c>
      <c r="M1078" s="290">
        <v>44897</v>
      </c>
      <c r="N1078" s="263" t="s">
        <v>122</v>
      </c>
      <c r="O1078" s="282"/>
      <c r="P1078" s="266"/>
      <c r="Q1078" s="273"/>
      <c r="R1078" s="284" t="s">
        <v>157</v>
      </c>
      <c r="S1078" s="265"/>
      <c r="T1078" s="265">
        <v>0</v>
      </c>
      <c r="U1078" s="269" t="s">
        <v>1256</v>
      </c>
      <c r="V1078" s="270">
        <v>0</v>
      </c>
      <c r="W1078" s="271" t="s">
        <v>1264</v>
      </c>
      <c r="X1078" s="272"/>
      <c r="Y1078" s="273"/>
      <c r="Z1078" s="274" t="s">
        <v>1265</v>
      </c>
      <c r="AA1078" s="258" t="b">
        <f t="shared" si="75"/>
        <v>0</v>
      </c>
      <c r="AB1078" s="258" t="s">
        <v>6728</v>
      </c>
      <c r="AC1078" s="273"/>
      <c r="AD1078" s="504" t="s">
        <v>1259</v>
      </c>
      <c r="AE1078" s="275" t="s">
        <v>6729</v>
      </c>
      <c r="AF1078" s="267" t="str">
        <f t="shared" ca="1" si="72"/>
        <v>50años7meses</v>
      </c>
      <c r="AG1078" s="276">
        <v>967800956</v>
      </c>
      <c r="AH1078" s="273" t="s">
        <v>6730</v>
      </c>
      <c r="AJ1078" s="258"/>
    </row>
    <row r="1079" spans="2:36" ht="17.100000000000001" customHeight="1">
      <c r="B1079" s="258" t="str">
        <f t="shared" si="76"/>
        <v>O15348689</v>
      </c>
      <c r="C1079" s="257" t="s">
        <v>117</v>
      </c>
      <c r="D1079" s="486" t="s">
        <v>5118</v>
      </c>
      <c r="E1079" s="258" t="s">
        <v>5119</v>
      </c>
      <c r="F1079" s="259">
        <v>22761</v>
      </c>
      <c r="G1079" s="260" t="s">
        <v>1251</v>
      </c>
      <c r="H1079" s="261" t="s">
        <v>113</v>
      </c>
      <c r="I1079" s="263"/>
      <c r="J1079" s="261"/>
      <c r="K1079" s="282" t="s">
        <v>4784</v>
      </c>
      <c r="L1079" s="264">
        <v>44470</v>
      </c>
      <c r="M1079" s="290">
        <v>44504</v>
      </c>
      <c r="N1079" s="261" t="s">
        <v>114</v>
      </c>
      <c r="O1079" s="282" t="s">
        <v>5120</v>
      </c>
      <c r="P1079" s="266" t="s">
        <v>115</v>
      </c>
      <c r="Q1079" s="258"/>
      <c r="R1079" s="284" t="s">
        <v>157</v>
      </c>
      <c r="S1079" s="265"/>
      <c r="T1079" s="265">
        <v>0</v>
      </c>
      <c r="U1079" s="269" t="s">
        <v>1256</v>
      </c>
      <c r="V1079" s="270">
        <v>1</v>
      </c>
      <c r="W1079" s="271" t="s">
        <v>1264</v>
      </c>
      <c r="X1079" s="272"/>
      <c r="Y1079" s="273"/>
      <c r="Z1079" s="274" t="s">
        <v>1265</v>
      </c>
      <c r="AA1079" s="258" t="b">
        <f t="shared" si="75"/>
        <v>0</v>
      </c>
      <c r="AB1079" s="258" t="s">
        <v>5121</v>
      </c>
      <c r="AC1079" s="273"/>
      <c r="AD1079" s="510"/>
      <c r="AE1079" s="275" t="s">
        <v>5122</v>
      </c>
      <c r="AF1079" s="267" t="str">
        <f t="shared" ca="1" si="72"/>
        <v>64años3meses</v>
      </c>
      <c r="AG1079" s="276">
        <v>987475714</v>
      </c>
      <c r="AH1079" s="273" t="s">
        <v>5123</v>
      </c>
    </row>
    <row r="1080" spans="2:36" ht="17.100000000000001" customHeight="1">
      <c r="B1080" s="258" t="str">
        <f t="shared" si="76"/>
        <v>O16508467</v>
      </c>
      <c r="C1080" s="257" t="s">
        <v>117</v>
      </c>
      <c r="D1080" s="500" t="s">
        <v>14119</v>
      </c>
      <c r="E1080" s="258" t="s">
        <v>14120</v>
      </c>
      <c r="F1080" s="259">
        <v>24218</v>
      </c>
      <c r="G1080" s="283" t="s">
        <v>1251</v>
      </c>
      <c r="H1080" s="261" t="s">
        <v>125</v>
      </c>
      <c r="I1080" s="261" t="s">
        <v>5699</v>
      </c>
      <c r="J1080" s="261" t="s">
        <v>1276</v>
      </c>
      <c r="K1080" s="282" t="s">
        <v>1254</v>
      </c>
      <c r="L1080" s="264">
        <v>45896</v>
      </c>
      <c r="M1080" s="264">
        <v>45927</v>
      </c>
      <c r="N1080" s="261" t="s">
        <v>122</v>
      </c>
      <c r="O1080" s="282"/>
      <c r="P1080" s="266"/>
      <c r="Q1080" s="258"/>
      <c r="R1080" s="268" t="s">
        <v>157</v>
      </c>
      <c r="S1080" s="265"/>
      <c r="T1080" s="271">
        <v>0</v>
      </c>
      <c r="U1080" s="269" t="s">
        <v>1256</v>
      </c>
      <c r="V1080" s="270">
        <v>1</v>
      </c>
      <c r="W1080" s="271" t="s">
        <v>118</v>
      </c>
      <c r="X1080" s="272"/>
      <c r="Y1080" s="279"/>
      <c r="Z1080" s="342" t="s">
        <v>1257</v>
      </c>
      <c r="AA1080" s="258" t="b">
        <f t="shared" si="75"/>
        <v>0</v>
      </c>
      <c r="AB1080" s="273" t="s">
        <v>14121</v>
      </c>
      <c r="AC1080" s="273"/>
      <c r="AD1080" s="504" t="s">
        <v>1271</v>
      </c>
      <c r="AE1080" s="304" t="s">
        <v>14122</v>
      </c>
      <c r="AF1080" s="267" t="str">
        <f t="shared" ca="1" si="72"/>
        <v>60años4meses</v>
      </c>
      <c r="AG1080" s="276" t="s">
        <v>14123</v>
      </c>
      <c r="AH1080" s="273" t="s">
        <v>14124</v>
      </c>
    </row>
    <row r="1081" spans="2:36" ht="17.100000000000001" customHeight="1">
      <c r="B1081" s="273" t="str">
        <f t="shared" si="76"/>
        <v>E16525690</v>
      </c>
      <c r="C1081" s="257" t="s">
        <v>117</v>
      </c>
      <c r="D1081" s="486" t="s">
        <v>12664</v>
      </c>
      <c r="E1081" s="258" t="s">
        <v>12665</v>
      </c>
      <c r="F1081" s="259">
        <v>24230</v>
      </c>
      <c r="G1081" s="283" t="s">
        <v>3610</v>
      </c>
      <c r="H1081" s="261" t="s">
        <v>1107</v>
      </c>
      <c r="I1081" s="261" t="s">
        <v>12666</v>
      </c>
      <c r="J1081" s="261" t="s">
        <v>9469</v>
      </c>
      <c r="K1081" s="282" t="s">
        <v>1254</v>
      </c>
      <c r="L1081" s="264">
        <v>45761</v>
      </c>
      <c r="M1081" s="264">
        <v>45838</v>
      </c>
      <c r="N1081" s="261" t="s">
        <v>12667</v>
      </c>
      <c r="O1081" s="282" t="s">
        <v>1108</v>
      </c>
      <c r="P1081" s="266"/>
      <c r="Q1081" s="258"/>
      <c r="R1081" s="268" t="s">
        <v>157</v>
      </c>
      <c r="S1081" s="265"/>
      <c r="T1081" s="271">
        <v>0</v>
      </c>
      <c r="U1081" s="269" t="s">
        <v>117</v>
      </c>
      <c r="V1081" s="270">
        <v>0</v>
      </c>
      <c r="W1081" s="271" t="s">
        <v>118</v>
      </c>
      <c r="X1081" s="272">
        <v>10000</v>
      </c>
      <c r="Y1081" s="272">
        <v>537</v>
      </c>
      <c r="Z1081" s="342" t="s">
        <v>1257</v>
      </c>
      <c r="AA1081" s="258" t="b">
        <f t="shared" si="75"/>
        <v>0</v>
      </c>
      <c r="AB1081" s="273" t="s">
        <v>12668</v>
      </c>
      <c r="AC1081" s="273"/>
      <c r="AD1081" s="400" t="s">
        <v>1271</v>
      </c>
      <c r="AE1081" s="303" t="s">
        <v>12669</v>
      </c>
      <c r="AF1081" s="267" t="str">
        <f t="shared" ca="1" si="72"/>
        <v>60años3meses</v>
      </c>
      <c r="AG1081" s="276" t="s">
        <v>12670</v>
      </c>
      <c r="AH1081" s="273" t="s">
        <v>12671</v>
      </c>
    </row>
    <row r="1082" spans="2:36" ht="17.100000000000001" customHeight="1">
      <c r="B1082" s="273" t="str">
        <f t="shared" si="76"/>
        <v>O16527439</v>
      </c>
      <c r="C1082" s="257" t="s">
        <v>117</v>
      </c>
      <c r="D1082" s="486" t="s">
        <v>16067</v>
      </c>
      <c r="E1082" s="258" t="s">
        <v>16068</v>
      </c>
      <c r="F1082" s="259">
        <v>22395</v>
      </c>
      <c r="G1082" s="283" t="s">
        <v>1251</v>
      </c>
      <c r="H1082" s="261" t="s">
        <v>113</v>
      </c>
      <c r="I1082" s="261" t="s">
        <v>1339</v>
      </c>
      <c r="J1082" s="261" t="s">
        <v>1276</v>
      </c>
      <c r="K1082" s="282" t="s">
        <v>1254</v>
      </c>
      <c r="L1082" s="264">
        <v>45993</v>
      </c>
      <c r="M1082" s="264">
        <v>45993</v>
      </c>
      <c r="N1082" s="261" t="s">
        <v>122</v>
      </c>
      <c r="O1082" s="282"/>
      <c r="P1082" s="266"/>
      <c r="Q1082" s="258"/>
      <c r="R1082" s="268" t="s">
        <v>157</v>
      </c>
      <c r="S1082" s="265"/>
      <c r="T1082" s="271">
        <v>0</v>
      </c>
      <c r="U1082" s="269" t="s">
        <v>1256</v>
      </c>
      <c r="V1082" s="270">
        <v>1</v>
      </c>
      <c r="W1082" s="524" t="s">
        <v>118</v>
      </c>
      <c r="X1082" s="272"/>
      <c r="Y1082" s="272"/>
      <c r="Z1082" s="525" t="s">
        <v>1257</v>
      </c>
      <c r="AA1082" s="258" t="b">
        <f t="shared" si="75"/>
        <v>0</v>
      </c>
      <c r="AB1082" s="273" t="s">
        <v>16069</v>
      </c>
      <c r="AC1082" s="273"/>
      <c r="AD1082" s="400" t="s">
        <v>1259</v>
      </c>
      <c r="AE1082" s="275" t="s">
        <v>16070</v>
      </c>
      <c r="AF1082" s="267" t="str">
        <f t="shared" ca="1" si="72"/>
        <v>65años3meses</v>
      </c>
      <c r="AG1082" s="276" t="s">
        <v>16071</v>
      </c>
      <c r="AH1082" s="273" t="s">
        <v>16072</v>
      </c>
    </row>
    <row r="1083" spans="2:36" ht="17.100000000000001" customHeight="1">
      <c r="B1083" s="273" t="str">
        <f t="shared" si="76"/>
        <v>P16530038</v>
      </c>
      <c r="C1083" s="257" t="s">
        <v>117</v>
      </c>
      <c r="D1083" s="486" t="s">
        <v>14315</v>
      </c>
      <c r="E1083" s="258" t="s">
        <v>14316</v>
      </c>
      <c r="F1083" s="259">
        <v>24038</v>
      </c>
      <c r="G1083" s="283" t="s">
        <v>1251</v>
      </c>
      <c r="H1083" s="261" t="s">
        <v>137</v>
      </c>
      <c r="I1083" s="261" t="s">
        <v>1252</v>
      </c>
      <c r="J1083" s="261" t="s">
        <v>1253</v>
      </c>
      <c r="K1083" s="282" t="s">
        <v>1254</v>
      </c>
      <c r="L1083" s="264">
        <v>45925</v>
      </c>
      <c r="M1083" s="264">
        <v>46020</v>
      </c>
      <c r="N1083" s="551" t="s">
        <v>114</v>
      </c>
      <c r="O1083" s="282" t="s">
        <v>14317</v>
      </c>
      <c r="P1083" s="266" t="s">
        <v>138</v>
      </c>
      <c r="Q1083" s="258"/>
      <c r="R1083" s="268" t="s">
        <v>157</v>
      </c>
      <c r="S1083" s="265"/>
      <c r="T1083" s="506">
        <v>0</v>
      </c>
      <c r="U1083" s="269" t="s">
        <v>1256</v>
      </c>
      <c r="V1083" s="270">
        <v>1</v>
      </c>
      <c r="W1083" s="271" t="s">
        <v>118</v>
      </c>
      <c r="X1083" s="272"/>
      <c r="Y1083" s="272"/>
      <c r="Z1083" s="274" t="s">
        <v>1257</v>
      </c>
      <c r="AA1083" s="258" t="b">
        <f t="shared" si="75"/>
        <v>0</v>
      </c>
      <c r="AB1083" s="273" t="s">
        <v>14318</v>
      </c>
      <c r="AC1083" s="273"/>
      <c r="AD1083" s="504" t="s">
        <v>1271</v>
      </c>
      <c r="AE1083" s="304" t="s">
        <v>14319</v>
      </c>
      <c r="AF1083" s="267" t="str">
        <f t="shared" ca="1" si="72"/>
        <v>60años9meses</v>
      </c>
      <c r="AG1083" s="276" t="s">
        <v>14320</v>
      </c>
      <c r="AH1083" s="273" t="s">
        <v>14321</v>
      </c>
    </row>
    <row r="1084" spans="2:36" ht="17.100000000000001" customHeight="1">
      <c r="B1084" s="273" t="str">
        <f t="shared" si="76"/>
        <v>O16555511</v>
      </c>
      <c r="C1084" s="257" t="s">
        <v>117</v>
      </c>
      <c r="D1084" s="294" t="s">
        <v>18495</v>
      </c>
      <c r="E1084" s="258" t="s">
        <v>18496</v>
      </c>
      <c r="F1084" s="259">
        <v>23226</v>
      </c>
      <c r="G1084" s="283" t="s">
        <v>1251</v>
      </c>
      <c r="H1084" s="261" t="s">
        <v>113</v>
      </c>
      <c r="I1084" s="261" t="s">
        <v>13291</v>
      </c>
      <c r="J1084" s="261" t="s">
        <v>1276</v>
      </c>
      <c r="K1084" s="282" t="s">
        <v>1254</v>
      </c>
      <c r="L1084" s="264">
        <v>46100</v>
      </c>
      <c r="M1084" s="264">
        <v>46123</v>
      </c>
      <c r="N1084" s="261" t="s">
        <v>114</v>
      </c>
      <c r="O1084" s="282" t="s">
        <v>18497</v>
      </c>
      <c r="P1084" s="266" t="s">
        <v>138</v>
      </c>
      <c r="Q1084" s="258"/>
      <c r="R1084" s="268" t="s">
        <v>157</v>
      </c>
      <c r="S1084" s="265"/>
      <c r="T1084" s="271">
        <v>0</v>
      </c>
      <c r="U1084" s="269" t="s">
        <v>1256</v>
      </c>
      <c r="V1084" s="270">
        <v>1</v>
      </c>
      <c r="W1084" s="271" t="s">
        <v>118</v>
      </c>
      <c r="X1084" s="272"/>
      <c r="Y1084" s="272"/>
      <c r="Z1084" s="342" t="s">
        <v>1257</v>
      </c>
      <c r="AA1084" s="258" t="b">
        <v>0</v>
      </c>
      <c r="AB1084" s="273" t="s">
        <v>18889</v>
      </c>
      <c r="AC1084" s="273"/>
      <c r="AD1084" s="400" t="s">
        <v>1259</v>
      </c>
      <c r="AE1084" s="275" t="s">
        <v>18500</v>
      </c>
      <c r="AF1084" s="267" t="str">
        <f t="shared" ca="1" si="72"/>
        <v>63años0meses</v>
      </c>
      <c r="AG1084" s="276" t="s">
        <v>18498</v>
      </c>
      <c r="AH1084" s="273" t="s">
        <v>18499</v>
      </c>
    </row>
    <row r="1085" spans="2:36" ht="17.100000000000001" customHeight="1">
      <c r="B1085" s="258" t="str">
        <f t="shared" si="76"/>
        <v>O16582483</v>
      </c>
      <c r="C1085" s="257" t="s">
        <v>117</v>
      </c>
      <c r="D1085" s="294" t="s">
        <v>18275</v>
      </c>
      <c r="E1085" s="472" t="s">
        <v>18276</v>
      </c>
      <c r="F1085" s="473">
        <v>24406</v>
      </c>
      <c r="G1085" s="474" t="s">
        <v>1251</v>
      </c>
      <c r="H1085" s="475" t="s">
        <v>113</v>
      </c>
      <c r="I1085" s="475" t="s">
        <v>1339</v>
      </c>
      <c r="J1085" s="475" t="s">
        <v>1276</v>
      </c>
      <c r="K1085" s="476" t="s">
        <v>12562</v>
      </c>
      <c r="L1085" s="477">
        <v>46189</v>
      </c>
      <c r="M1085" s="477">
        <v>46219</v>
      </c>
      <c r="N1085" s="475" t="s">
        <v>114</v>
      </c>
      <c r="O1085" s="476" t="s">
        <v>18289</v>
      </c>
      <c r="P1085" s="478" t="s">
        <v>138</v>
      </c>
      <c r="Q1085" s="258"/>
      <c r="R1085" s="268" t="s">
        <v>157</v>
      </c>
      <c r="S1085" s="265"/>
      <c r="T1085" s="271">
        <v>0</v>
      </c>
      <c r="U1085" s="269" t="s">
        <v>1256</v>
      </c>
      <c r="V1085" s="270">
        <v>1</v>
      </c>
      <c r="W1085" s="271" t="s">
        <v>118</v>
      </c>
      <c r="X1085" s="272"/>
      <c r="Y1085" s="272"/>
      <c r="Z1085" s="342" t="s">
        <v>1257</v>
      </c>
      <c r="AA1085" s="258" t="b">
        <v>0</v>
      </c>
      <c r="AB1085" s="273" t="s">
        <v>18862</v>
      </c>
      <c r="AC1085" s="273"/>
      <c r="AD1085" s="504" t="s">
        <v>1259</v>
      </c>
      <c r="AE1085" s="275" t="s">
        <v>18308</v>
      </c>
      <c r="AF1085" s="267" t="str">
        <f t="shared" ca="1" si="72"/>
        <v>59años9meses</v>
      </c>
      <c r="AG1085" s="276" t="s">
        <v>18302</v>
      </c>
      <c r="AH1085" s="273" t="s">
        <v>18303</v>
      </c>
    </row>
    <row r="1086" spans="2:36" ht="17.100000000000001" customHeight="1">
      <c r="B1086" s="273" t="str">
        <f t="shared" si="76"/>
        <v>E16582772</v>
      </c>
      <c r="C1086" s="257" t="s">
        <v>117</v>
      </c>
      <c r="D1086" s="486" t="s">
        <v>12920</v>
      </c>
      <c r="E1086" s="258" t="s">
        <v>12921</v>
      </c>
      <c r="F1086" s="259">
        <v>22899</v>
      </c>
      <c r="G1086" s="283" t="s">
        <v>1251</v>
      </c>
      <c r="H1086" s="261" t="s">
        <v>1107</v>
      </c>
      <c r="I1086" s="261" t="s">
        <v>12922</v>
      </c>
      <c r="J1086" s="261" t="s">
        <v>1276</v>
      </c>
      <c r="K1086" s="282" t="s">
        <v>1254</v>
      </c>
      <c r="L1086" s="264">
        <v>45782</v>
      </c>
      <c r="M1086" s="489">
        <v>46153</v>
      </c>
      <c r="N1086" s="261" t="s">
        <v>114</v>
      </c>
      <c r="O1086" s="282" t="s">
        <v>12923</v>
      </c>
      <c r="P1086" s="266" t="s">
        <v>138</v>
      </c>
      <c r="Q1086" s="273"/>
      <c r="R1086" s="268" t="s">
        <v>157</v>
      </c>
      <c r="S1086" s="265"/>
      <c r="T1086" s="506">
        <v>0</v>
      </c>
      <c r="U1086" s="269" t="s">
        <v>1256</v>
      </c>
      <c r="V1086" s="270">
        <v>0</v>
      </c>
      <c r="W1086" s="271" t="s">
        <v>118</v>
      </c>
      <c r="X1086" s="272">
        <v>4000</v>
      </c>
      <c r="Y1086" s="272">
        <v>579.79999999999995</v>
      </c>
      <c r="Z1086" s="342" t="s">
        <v>1257</v>
      </c>
      <c r="AA1086" s="258" t="b">
        <f t="shared" ref="AA1086:AA1116" si="77">COUNTIF($D$2:$D$3790,D1086)&gt;1</f>
        <v>0</v>
      </c>
      <c r="AB1086" s="273" t="s">
        <v>12924</v>
      </c>
      <c r="AC1086" s="273"/>
      <c r="AD1086" s="504" t="s">
        <v>1271</v>
      </c>
      <c r="AE1086" s="304" t="s">
        <v>12925</v>
      </c>
      <c r="AF1086" s="267" t="str">
        <f t="shared" ca="1" si="72"/>
        <v>63años11meses</v>
      </c>
      <c r="AG1086" s="276" t="s">
        <v>12926</v>
      </c>
      <c r="AH1086" s="273" t="s">
        <v>12927</v>
      </c>
    </row>
    <row r="1087" spans="2:36" ht="17.100000000000001" customHeight="1">
      <c r="B1087" s="273" t="str">
        <f t="shared" si="76"/>
        <v>O16587363</v>
      </c>
      <c r="C1087" s="257" t="s">
        <v>117</v>
      </c>
      <c r="D1087" s="486" t="s">
        <v>16352</v>
      </c>
      <c r="E1087" s="258" t="s">
        <v>16353</v>
      </c>
      <c r="F1087" s="259">
        <v>24706</v>
      </c>
      <c r="G1087" s="283" t="s">
        <v>1251</v>
      </c>
      <c r="H1087" s="261" t="s">
        <v>113</v>
      </c>
      <c r="I1087" s="261" t="s">
        <v>13122</v>
      </c>
      <c r="J1087" s="261" t="s">
        <v>1276</v>
      </c>
      <c r="K1087" s="282" t="s">
        <v>12562</v>
      </c>
      <c r="L1087" s="264">
        <v>46028</v>
      </c>
      <c r="M1087" s="264">
        <v>46137</v>
      </c>
      <c r="N1087" s="261" t="s">
        <v>114</v>
      </c>
      <c r="O1087" s="282" t="s">
        <v>16354</v>
      </c>
      <c r="P1087" s="266" t="s">
        <v>138</v>
      </c>
      <c r="Q1087" s="258"/>
      <c r="R1087" s="268" t="s">
        <v>157</v>
      </c>
      <c r="S1087" s="265"/>
      <c r="T1087" s="271">
        <v>0</v>
      </c>
      <c r="U1087" s="269" t="s">
        <v>1256</v>
      </c>
      <c r="V1087" s="270">
        <v>1</v>
      </c>
      <c r="W1087" s="524" t="s">
        <v>118</v>
      </c>
      <c r="X1087" s="279"/>
      <c r="Y1087" s="279"/>
      <c r="Z1087" s="525" t="s">
        <v>1257</v>
      </c>
      <c r="AA1087" s="258" t="b">
        <f t="shared" si="77"/>
        <v>0</v>
      </c>
      <c r="AB1087" s="258" t="s">
        <v>16355</v>
      </c>
      <c r="AC1087" s="258"/>
      <c r="AD1087" s="504" t="s">
        <v>1271</v>
      </c>
      <c r="AE1087" s="281" t="s">
        <v>16356</v>
      </c>
      <c r="AF1087" s="267" t="str">
        <f t="shared" ca="1" si="72"/>
        <v>58años11meses</v>
      </c>
      <c r="AG1087" s="294" t="s">
        <v>16357</v>
      </c>
      <c r="AH1087" s="258" t="s">
        <v>16358</v>
      </c>
    </row>
    <row r="1088" spans="2:36" ht="17.100000000000001" customHeight="1">
      <c r="B1088" s="258" t="str">
        <f t="shared" si="76"/>
        <v>O16593937</v>
      </c>
      <c r="C1088" s="257" t="s">
        <v>117</v>
      </c>
      <c r="D1088" s="486" t="s">
        <v>13430</v>
      </c>
      <c r="E1088" s="258" t="s">
        <v>13431</v>
      </c>
      <c r="F1088" s="259">
        <v>23283</v>
      </c>
      <c r="G1088" s="258" t="s">
        <v>1251</v>
      </c>
      <c r="H1088" s="263" t="s">
        <v>113</v>
      </c>
      <c r="I1088" s="261" t="s">
        <v>7410</v>
      </c>
      <c r="J1088" s="261" t="s">
        <v>1276</v>
      </c>
      <c r="K1088" s="282" t="s">
        <v>1254</v>
      </c>
      <c r="L1088" s="264">
        <v>45821</v>
      </c>
      <c r="M1088" s="264">
        <v>45927</v>
      </c>
      <c r="N1088" s="261" t="s">
        <v>122</v>
      </c>
      <c r="O1088" s="305"/>
      <c r="P1088" s="266"/>
      <c r="Q1088" s="273"/>
      <c r="R1088" s="268" t="s">
        <v>157</v>
      </c>
      <c r="S1088" s="265"/>
      <c r="T1088" s="271">
        <v>0</v>
      </c>
      <c r="U1088" s="291" t="s">
        <v>117</v>
      </c>
      <c r="V1088" s="270">
        <v>1</v>
      </c>
      <c r="W1088" s="271" t="s">
        <v>118</v>
      </c>
      <c r="X1088" s="272"/>
      <c r="Y1088" s="272"/>
      <c r="Z1088" s="342" t="s">
        <v>1257</v>
      </c>
      <c r="AA1088" s="258" t="b">
        <f t="shared" si="77"/>
        <v>0</v>
      </c>
      <c r="AB1088" s="273" t="s">
        <v>13432</v>
      </c>
      <c r="AC1088" s="273"/>
      <c r="AD1088" s="504" t="s">
        <v>1259</v>
      </c>
      <c r="AE1088" s="303">
        <v>30571752997060</v>
      </c>
      <c r="AF1088" s="267" t="str">
        <f t="shared" ca="1" si="72"/>
        <v>62años10meses</v>
      </c>
      <c r="AG1088" s="276" t="s">
        <v>13433</v>
      </c>
      <c r="AH1088" s="273" t="s">
        <v>13434</v>
      </c>
      <c r="AI1088" s="292">
        <v>100</v>
      </c>
    </row>
    <row r="1089" spans="2:36" ht="17.100000000000001" customHeight="1">
      <c r="B1089" s="258" t="str">
        <f t="shared" si="76"/>
        <v>P16621502</v>
      </c>
      <c r="C1089" s="263">
        <v>1</v>
      </c>
      <c r="D1089" s="486" t="s">
        <v>16868</v>
      </c>
      <c r="E1089" s="258" t="s">
        <v>16869</v>
      </c>
      <c r="F1089" s="259">
        <v>27395</v>
      </c>
      <c r="G1089" s="258" t="s">
        <v>1251</v>
      </c>
      <c r="H1089" s="263" t="s">
        <v>137</v>
      </c>
      <c r="I1089" s="261" t="s">
        <v>1252</v>
      </c>
      <c r="J1089" s="261" t="s">
        <v>1253</v>
      </c>
      <c r="K1089" s="282" t="s">
        <v>1254</v>
      </c>
      <c r="L1089" s="264">
        <v>46029</v>
      </c>
      <c r="M1089" s="264">
        <v>46032</v>
      </c>
      <c r="N1089" s="261" t="s">
        <v>114</v>
      </c>
      <c r="O1089" s="282" t="s">
        <v>16870</v>
      </c>
      <c r="P1089" s="266" t="s">
        <v>138</v>
      </c>
      <c r="Q1089" s="273"/>
      <c r="R1089" s="268" t="s">
        <v>157</v>
      </c>
      <c r="S1089" s="265"/>
      <c r="T1089" s="506">
        <v>0</v>
      </c>
      <c r="U1089" s="269" t="s">
        <v>1256</v>
      </c>
      <c r="V1089" s="270">
        <v>1</v>
      </c>
      <c r="W1089" s="271" t="s">
        <v>118</v>
      </c>
      <c r="X1089" s="272"/>
      <c r="Y1089" s="279"/>
      <c r="Z1089" s="342" t="s">
        <v>1257</v>
      </c>
      <c r="AA1089" s="258" t="b">
        <f t="shared" si="77"/>
        <v>0</v>
      </c>
      <c r="AB1089" s="273" t="s">
        <v>16871</v>
      </c>
      <c r="AC1089" s="273"/>
      <c r="AD1089" s="504" t="s">
        <v>1259</v>
      </c>
      <c r="AE1089" s="303">
        <v>30577351058068</v>
      </c>
      <c r="AF1089" s="267" t="str">
        <f t="shared" ca="1" si="72"/>
        <v>51años7meses</v>
      </c>
      <c r="AG1089" s="276" t="s">
        <v>16872</v>
      </c>
      <c r="AH1089" s="273" t="s">
        <v>16873</v>
      </c>
    </row>
    <row r="1090" spans="2:36" ht="17.100000000000001" customHeight="1">
      <c r="B1090" s="273" t="str">
        <f t="shared" si="76"/>
        <v>P16631027</v>
      </c>
      <c r="C1090" s="263">
        <v>1</v>
      </c>
      <c r="D1090" s="486" t="s">
        <v>13094</v>
      </c>
      <c r="E1090" s="258" t="s">
        <v>13095</v>
      </c>
      <c r="F1090" s="259">
        <v>24537</v>
      </c>
      <c r="G1090" s="283" t="s">
        <v>1297</v>
      </c>
      <c r="H1090" s="261" t="s">
        <v>137</v>
      </c>
      <c r="I1090" s="261" t="s">
        <v>12682</v>
      </c>
      <c r="J1090" s="261" t="s">
        <v>1276</v>
      </c>
      <c r="K1090" s="282" t="s">
        <v>1254</v>
      </c>
      <c r="L1090" s="264">
        <v>45789</v>
      </c>
      <c r="M1090" s="489">
        <v>45862</v>
      </c>
      <c r="N1090" s="263" t="s">
        <v>122</v>
      </c>
      <c r="O1090" s="282"/>
      <c r="P1090" s="266"/>
      <c r="Q1090" s="273"/>
      <c r="R1090" s="268" t="s">
        <v>157</v>
      </c>
      <c r="S1090" s="265"/>
      <c r="T1090" s="271">
        <v>0</v>
      </c>
      <c r="U1090" s="291" t="s">
        <v>117</v>
      </c>
      <c r="V1090" s="270">
        <v>1</v>
      </c>
      <c r="W1090" s="271" t="s">
        <v>118</v>
      </c>
      <c r="X1090" s="272"/>
      <c r="Y1090" s="272"/>
      <c r="Z1090" s="342" t="s">
        <v>1257</v>
      </c>
      <c r="AA1090" s="258" t="b">
        <f t="shared" si="77"/>
        <v>0</v>
      </c>
      <c r="AB1090" s="273" t="s">
        <v>13096</v>
      </c>
      <c r="AC1090" s="273"/>
      <c r="AD1090" s="504" t="s">
        <v>1271</v>
      </c>
      <c r="AE1090" s="275" t="s">
        <v>13097</v>
      </c>
      <c r="AF1090" s="267" t="str">
        <f t="shared" ca="1" si="72"/>
        <v>59años5meses</v>
      </c>
      <c r="AG1090" s="276" t="s">
        <v>13098</v>
      </c>
      <c r="AH1090" s="273" t="s">
        <v>13099</v>
      </c>
    </row>
    <row r="1091" spans="2:36" ht="17.100000000000001" customHeight="1">
      <c r="B1091" s="273" t="str">
        <f t="shared" si="76"/>
        <v>O16654608</v>
      </c>
      <c r="C1091" s="257" t="s">
        <v>117</v>
      </c>
      <c r="D1091" s="486" t="s">
        <v>14847</v>
      </c>
      <c r="E1091" s="258" t="s">
        <v>14848</v>
      </c>
      <c r="F1091" s="259">
        <v>23898</v>
      </c>
      <c r="G1091" s="258" t="s">
        <v>1251</v>
      </c>
      <c r="H1091" s="263" t="s">
        <v>113</v>
      </c>
      <c r="I1091" s="261" t="s">
        <v>1339</v>
      </c>
      <c r="J1091" s="261" t="s">
        <v>1276</v>
      </c>
      <c r="K1091" s="282" t="s">
        <v>1254</v>
      </c>
      <c r="L1091" s="264">
        <v>45945</v>
      </c>
      <c r="M1091" s="264">
        <v>46071</v>
      </c>
      <c r="N1091" s="261" t="s">
        <v>128</v>
      </c>
      <c r="O1091" s="282" t="s">
        <v>14849</v>
      </c>
      <c r="P1091" s="266" t="s">
        <v>138</v>
      </c>
      <c r="Q1091" s="273"/>
      <c r="R1091" s="268" t="s">
        <v>157</v>
      </c>
      <c r="S1091" s="265"/>
      <c r="T1091" s="265">
        <v>0</v>
      </c>
      <c r="U1091" s="269" t="s">
        <v>1256</v>
      </c>
      <c r="V1091" s="270">
        <v>1</v>
      </c>
      <c r="W1091" s="271" t="s">
        <v>118</v>
      </c>
      <c r="X1091" s="272"/>
      <c r="Y1091" s="279"/>
      <c r="Z1091" s="342" t="s">
        <v>1257</v>
      </c>
      <c r="AA1091" s="258" t="b">
        <f t="shared" si="77"/>
        <v>0</v>
      </c>
      <c r="AB1091" s="273" t="s">
        <v>14850</v>
      </c>
      <c r="AC1091" s="273"/>
      <c r="AD1091" s="504" t="s">
        <v>1259</v>
      </c>
      <c r="AE1091" s="303">
        <v>30575897210034</v>
      </c>
      <c r="AF1091" s="267" t="str">
        <f t="shared" ref="AF1091:AF1154" ca="1" si="78">IF($D1091&lt;&gt;"",DATEDIF(F1091,TODAY(),"y")&amp;"años"&amp;DATEDIF(F1091,TODAY(),"ym")&amp;"meses","")</f>
        <v>61años2meses</v>
      </c>
      <c r="AG1091" s="276" t="s">
        <v>14851</v>
      </c>
      <c r="AH1091" s="273" t="s">
        <v>14852</v>
      </c>
    </row>
    <row r="1092" spans="2:36" ht="17.100000000000001" customHeight="1">
      <c r="B1092" s="258" t="str">
        <f t="shared" si="76"/>
        <v>P16658118</v>
      </c>
      <c r="C1092" s="257" t="s">
        <v>117</v>
      </c>
      <c r="D1092" s="500" t="s">
        <v>14199</v>
      </c>
      <c r="E1092" s="258" t="s">
        <v>14200</v>
      </c>
      <c r="F1092" s="259">
        <v>24901</v>
      </c>
      <c r="G1092" s="283" t="s">
        <v>1251</v>
      </c>
      <c r="H1092" s="261" t="s">
        <v>137</v>
      </c>
      <c r="I1092" s="261" t="s">
        <v>1252</v>
      </c>
      <c r="J1092" s="261" t="s">
        <v>1276</v>
      </c>
      <c r="K1092" s="282" t="s">
        <v>1254</v>
      </c>
      <c r="L1092" s="264">
        <v>45922</v>
      </c>
      <c r="M1092" s="264">
        <v>46060</v>
      </c>
      <c r="N1092" s="261" t="s">
        <v>174</v>
      </c>
      <c r="O1092" s="282" t="s">
        <v>14201</v>
      </c>
      <c r="P1092" s="266" t="s">
        <v>138</v>
      </c>
      <c r="Q1092" s="258"/>
      <c r="R1092" s="268" t="s">
        <v>157</v>
      </c>
      <c r="S1092" s="265"/>
      <c r="T1092" s="506">
        <v>0</v>
      </c>
      <c r="U1092" s="269" t="s">
        <v>1256</v>
      </c>
      <c r="V1092" s="270">
        <v>1</v>
      </c>
      <c r="W1092" s="271" t="s">
        <v>118</v>
      </c>
      <c r="X1092" s="272"/>
      <c r="Y1092" s="272"/>
      <c r="Z1092" s="274" t="s">
        <v>1257</v>
      </c>
      <c r="AA1092" s="258" t="b">
        <f t="shared" si="77"/>
        <v>0</v>
      </c>
      <c r="AB1092" s="273" t="s">
        <v>14202</v>
      </c>
      <c r="AC1092" s="273"/>
      <c r="AD1092" s="504" t="s">
        <v>1259</v>
      </c>
      <c r="AE1092" s="275" t="s">
        <v>14203</v>
      </c>
      <c r="AF1092" s="267" t="str">
        <f t="shared" ca="1" si="78"/>
        <v>58años5meses</v>
      </c>
      <c r="AG1092" s="276" t="s">
        <v>14204</v>
      </c>
      <c r="AH1092" s="273" t="s">
        <v>14205</v>
      </c>
    </row>
    <row r="1093" spans="2:36" ht="17.100000000000001" customHeight="1">
      <c r="B1093" s="258" t="str">
        <f t="shared" si="76"/>
        <v>O16661359</v>
      </c>
      <c r="C1093" s="257" t="s">
        <v>117</v>
      </c>
      <c r="D1093" s="486" t="s">
        <v>16531</v>
      </c>
      <c r="E1093" s="258" t="s">
        <v>16532</v>
      </c>
      <c r="F1093" s="259">
        <v>24953</v>
      </c>
      <c r="G1093" s="283" t="s">
        <v>1251</v>
      </c>
      <c r="H1093" s="261" t="s">
        <v>113</v>
      </c>
      <c r="I1093" s="261" t="s">
        <v>1339</v>
      </c>
      <c r="J1093" s="261" t="s">
        <v>1276</v>
      </c>
      <c r="K1093" s="282" t="s">
        <v>1254</v>
      </c>
      <c r="L1093" s="264">
        <v>46029</v>
      </c>
      <c r="M1093" s="264">
        <v>46172</v>
      </c>
      <c r="N1093" s="261" t="s">
        <v>114</v>
      </c>
      <c r="O1093" s="282" t="s">
        <v>16533</v>
      </c>
      <c r="P1093" s="266" t="s">
        <v>138</v>
      </c>
      <c r="Q1093" s="258"/>
      <c r="R1093" s="268" t="s">
        <v>157</v>
      </c>
      <c r="S1093" s="265"/>
      <c r="T1093" s="271">
        <v>0</v>
      </c>
      <c r="U1093" s="269" t="s">
        <v>1256</v>
      </c>
      <c r="V1093" s="270">
        <v>1</v>
      </c>
      <c r="W1093" s="524" t="s">
        <v>118</v>
      </c>
      <c r="X1093" s="272"/>
      <c r="Y1093" s="272"/>
      <c r="Z1093" s="525" t="s">
        <v>1257</v>
      </c>
      <c r="AA1093" s="258" t="b">
        <f t="shared" si="77"/>
        <v>0</v>
      </c>
      <c r="AB1093" s="273" t="s">
        <v>16534</v>
      </c>
      <c r="AC1093" s="273"/>
      <c r="AD1093" s="400" t="s">
        <v>1259</v>
      </c>
      <c r="AE1093" s="275" t="s">
        <v>16535</v>
      </c>
      <c r="AF1093" s="267" t="str">
        <f t="shared" ca="1" si="78"/>
        <v>58años3meses</v>
      </c>
      <c r="AG1093" s="276" t="s">
        <v>16536</v>
      </c>
      <c r="AH1093" s="273" t="s">
        <v>16537</v>
      </c>
    </row>
    <row r="1094" spans="2:36" ht="17.100000000000001" customHeight="1">
      <c r="B1094" s="258" t="str">
        <f t="shared" si="76"/>
        <v>P16669279</v>
      </c>
      <c r="C1094" s="257" t="s">
        <v>117</v>
      </c>
      <c r="D1094" s="500" t="s">
        <v>13956</v>
      </c>
      <c r="E1094" s="258" t="s">
        <v>13957</v>
      </c>
      <c r="F1094" s="259">
        <v>23358</v>
      </c>
      <c r="G1094" s="283" t="s">
        <v>1251</v>
      </c>
      <c r="H1094" s="261" t="s">
        <v>137</v>
      </c>
      <c r="I1094" s="261" t="s">
        <v>1252</v>
      </c>
      <c r="J1094" s="261" t="s">
        <v>1276</v>
      </c>
      <c r="K1094" s="282" t="s">
        <v>1254</v>
      </c>
      <c r="L1094" s="264">
        <v>45884</v>
      </c>
      <c r="M1094" s="264">
        <v>46134</v>
      </c>
      <c r="N1094" s="261" t="s">
        <v>174</v>
      </c>
      <c r="O1094" s="282" t="s">
        <v>13958</v>
      </c>
      <c r="P1094" s="266" t="s">
        <v>138</v>
      </c>
      <c r="Q1094" s="273"/>
      <c r="R1094" s="268" t="s">
        <v>157</v>
      </c>
      <c r="S1094" s="265"/>
      <c r="T1094" s="506">
        <v>0</v>
      </c>
      <c r="U1094" s="269" t="s">
        <v>1256</v>
      </c>
      <c r="V1094" s="270">
        <v>1</v>
      </c>
      <c r="W1094" s="271" t="s">
        <v>118</v>
      </c>
      <c r="X1094" s="272"/>
      <c r="Y1094" s="272"/>
      <c r="Z1094" s="342" t="s">
        <v>1257</v>
      </c>
      <c r="AA1094" s="258" t="b">
        <f t="shared" si="77"/>
        <v>0</v>
      </c>
      <c r="AB1094" s="273" t="s">
        <v>13959</v>
      </c>
      <c r="AC1094" s="273"/>
      <c r="AD1094" s="504" t="s">
        <v>1259</v>
      </c>
      <c r="AE1094" s="304" t="s">
        <v>13960</v>
      </c>
      <c r="AF1094" s="267" t="str">
        <f t="shared" ca="1" si="78"/>
        <v>62años8meses</v>
      </c>
      <c r="AG1094" s="276" t="s">
        <v>13961</v>
      </c>
      <c r="AH1094" s="273" t="s">
        <v>13962</v>
      </c>
    </row>
    <row r="1095" spans="2:36" ht="17.100000000000001" customHeight="1">
      <c r="B1095" s="258" t="str">
        <f t="shared" si="76"/>
        <v>O16669290</v>
      </c>
      <c r="C1095" s="257" t="s">
        <v>117</v>
      </c>
      <c r="D1095" s="486" t="s">
        <v>13697</v>
      </c>
      <c r="E1095" s="258" t="s">
        <v>13698</v>
      </c>
      <c r="F1095" s="259">
        <v>24574</v>
      </c>
      <c r="G1095" s="283" t="s">
        <v>1251</v>
      </c>
      <c r="H1095" s="261" t="s">
        <v>125</v>
      </c>
      <c r="I1095" s="261" t="s">
        <v>1339</v>
      </c>
      <c r="J1095" s="261" t="s">
        <v>1276</v>
      </c>
      <c r="K1095" s="282" t="s">
        <v>1254</v>
      </c>
      <c r="L1095" s="264">
        <v>45859</v>
      </c>
      <c r="M1095" s="264">
        <v>46172</v>
      </c>
      <c r="N1095" s="261" t="s">
        <v>174</v>
      </c>
      <c r="O1095" s="282" t="s">
        <v>13699</v>
      </c>
      <c r="P1095" s="266" t="s">
        <v>138</v>
      </c>
      <c r="Q1095" s="273"/>
      <c r="R1095" s="268" t="s">
        <v>157</v>
      </c>
      <c r="S1095" s="265"/>
      <c r="T1095" s="506">
        <v>0</v>
      </c>
      <c r="U1095" s="269" t="s">
        <v>1256</v>
      </c>
      <c r="V1095" s="270">
        <v>1</v>
      </c>
      <c r="W1095" s="271" t="s">
        <v>118</v>
      </c>
      <c r="X1095" s="272"/>
      <c r="Y1095" s="272"/>
      <c r="Z1095" s="342" t="s">
        <v>1257</v>
      </c>
      <c r="AA1095" s="258" t="b">
        <f t="shared" si="77"/>
        <v>0</v>
      </c>
      <c r="AB1095" s="273" t="s">
        <v>13700</v>
      </c>
      <c r="AC1095" s="273"/>
      <c r="AD1095" s="400" t="s">
        <v>1259</v>
      </c>
      <c r="AE1095" s="303">
        <v>30592361522053</v>
      </c>
      <c r="AF1095" s="267" t="str">
        <f t="shared" ca="1" si="78"/>
        <v>59años4meses</v>
      </c>
      <c r="AG1095" s="276" t="s">
        <v>13701</v>
      </c>
      <c r="AH1095" s="273" t="s">
        <v>13702</v>
      </c>
      <c r="AI1095" s="584"/>
      <c r="AJ1095" s="584"/>
    </row>
    <row r="1096" spans="2:36" ht="17.100000000000001" customHeight="1">
      <c r="B1096" s="273" t="str">
        <f t="shared" si="76"/>
        <v>P16673087</v>
      </c>
      <c r="C1096" s="263">
        <v>1</v>
      </c>
      <c r="D1096" s="486" t="s">
        <v>12680</v>
      </c>
      <c r="E1096" s="258" t="s">
        <v>12681</v>
      </c>
      <c r="F1096" s="259">
        <v>25292</v>
      </c>
      <c r="G1096" s="283" t="s">
        <v>1251</v>
      </c>
      <c r="H1096" s="261" t="s">
        <v>137</v>
      </c>
      <c r="I1096" s="261" t="s">
        <v>12682</v>
      </c>
      <c r="J1096" s="261" t="s">
        <v>1253</v>
      </c>
      <c r="K1096" s="282" t="s">
        <v>1254</v>
      </c>
      <c r="L1096" s="264">
        <v>45761</v>
      </c>
      <c r="M1096" s="264">
        <v>46172</v>
      </c>
      <c r="N1096" s="261" t="s">
        <v>122</v>
      </c>
      <c r="O1096" s="282"/>
      <c r="P1096" s="266"/>
      <c r="Q1096" s="273"/>
      <c r="R1096" s="268" t="s">
        <v>157</v>
      </c>
      <c r="S1096" s="265"/>
      <c r="T1096" s="506">
        <v>0</v>
      </c>
      <c r="U1096" s="269" t="s">
        <v>1256</v>
      </c>
      <c r="V1096" s="270">
        <v>1</v>
      </c>
      <c r="W1096" s="265" t="s">
        <v>118</v>
      </c>
      <c r="X1096" s="272"/>
      <c r="Y1096" s="279"/>
      <c r="Z1096" s="274" t="s">
        <v>1257</v>
      </c>
      <c r="AA1096" s="258" t="b">
        <f t="shared" si="77"/>
        <v>0</v>
      </c>
      <c r="AB1096" s="273" t="s">
        <v>12683</v>
      </c>
      <c r="AC1096" s="273"/>
      <c r="AD1096" s="400" t="s">
        <v>1259</v>
      </c>
      <c r="AE1096" s="329" t="s">
        <v>12684</v>
      </c>
      <c r="AF1096" s="267" t="str">
        <f t="shared" ca="1" si="78"/>
        <v>57años4meses</v>
      </c>
      <c r="AG1096" s="276" t="s">
        <v>12685</v>
      </c>
      <c r="AH1096" s="273" t="s">
        <v>12686</v>
      </c>
    </row>
    <row r="1097" spans="2:36" ht="17.100000000000001" customHeight="1">
      <c r="B1097" s="258" t="str">
        <f t="shared" si="76"/>
        <v>O16676207</v>
      </c>
      <c r="C1097" s="282">
        <v>1</v>
      </c>
      <c r="D1097" s="486" t="s">
        <v>7998</v>
      </c>
      <c r="E1097" s="258" t="s">
        <v>7999</v>
      </c>
      <c r="F1097" s="259">
        <v>24837</v>
      </c>
      <c r="G1097" s="283" t="s">
        <v>1251</v>
      </c>
      <c r="H1097" s="261" t="s">
        <v>113</v>
      </c>
      <c r="I1097" s="261" t="s">
        <v>1339</v>
      </c>
      <c r="J1097" s="261"/>
      <c r="K1097" s="282" t="s">
        <v>2021</v>
      </c>
      <c r="L1097" s="264">
        <v>45111</v>
      </c>
      <c r="M1097" s="290">
        <v>45288</v>
      </c>
      <c r="N1097" s="263" t="s">
        <v>114</v>
      </c>
      <c r="O1097" s="261" t="s">
        <v>8000</v>
      </c>
      <c r="P1097" s="266" t="s">
        <v>138</v>
      </c>
      <c r="Q1097" s="273"/>
      <c r="R1097" s="268" t="s">
        <v>157</v>
      </c>
      <c r="S1097" s="265"/>
      <c r="T1097" s="265">
        <v>0</v>
      </c>
      <c r="U1097" s="269" t="s">
        <v>1256</v>
      </c>
      <c r="V1097" s="270">
        <v>0</v>
      </c>
      <c r="W1097" s="271" t="s">
        <v>118</v>
      </c>
      <c r="X1097" s="272"/>
      <c r="Y1097" s="273"/>
      <c r="Z1097" s="274" t="s">
        <v>1257</v>
      </c>
      <c r="AA1097" s="258" t="b">
        <f t="shared" si="77"/>
        <v>0</v>
      </c>
      <c r="AB1097" s="273" t="s">
        <v>8001</v>
      </c>
      <c r="AC1097" s="273"/>
      <c r="AD1097" s="511" t="s">
        <v>1271</v>
      </c>
      <c r="AE1097" s="275" t="s">
        <v>8002</v>
      </c>
      <c r="AF1097" s="267" t="str">
        <f t="shared" ca="1" si="78"/>
        <v>58años7meses</v>
      </c>
      <c r="AG1097" s="276">
        <v>979974146</v>
      </c>
      <c r="AH1097" s="273" t="s">
        <v>8003</v>
      </c>
    </row>
    <row r="1098" spans="2:36" ht="17.100000000000001" customHeight="1">
      <c r="B1098" s="258" t="str">
        <f t="shared" si="76"/>
        <v>P16679223</v>
      </c>
      <c r="C1098" s="257" t="s">
        <v>117</v>
      </c>
      <c r="D1098" s="486" t="s">
        <v>13501</v>
      </c>
      <c r="E1098" s="258" t="s">
        <v>13502</v>
      </c>
      <c r="F1098" s="259">
        <v>24360</v>
      </c>
      <c r="G1098" s="258" t="s">
        <v>1996</v>
      </c>
      <c r="H1098" s="263" t="s">
        <v>137</v>
      </c>
      <c r="I1098" s="261" t="s">
        <v>1252</v>
      </c>
      <c r="J1098" s="261" t="s">
        <v>1276</v>
      </c>
      <c r="K1098" s="282" t="s">
        <v>1254</v>
      </c>
      <c r="L1098" s="264">
        <v>45831</v>
      </c>
      <c r="M1098" s="264">
        <v>46053</v>
      </c>
      <c r="N1098" s="261" t="s">
        <v>128</v>
      </c>
      <c r="O1098" s="282" t="s">
        <v>13503</v>
      </c>
      <c r="P1098" s="266" t="s">
        <v>138</v>
      </c>
      <c r="Q1098" s="258"/>
      <c r="R1098" s="268" t="s">
        <v>157</v>
      </c>
      <c r="S1098" s="265"/>
      <c r="T1098" s="506">
        <v>0</v>
      </c>
      <c r="U1098" s="269" t="s">
        <v>1256</v>
      </c>
      <c r="V1098" s="270">
        <v>1</v>
      </c>
      <c r="W1098" s="271" t="s">
        <v>118</v>
      </c>
      <c r="X1098" s="272"/>
      <c r="Y1098" s="279"/>
      <c r="Z1098" s="342" t="s">
        <v>1257</v>
      </c>
      <c r="AA1098" s="258" t="b">
        <f t="shared" si="77"/>
        <v>0</v>
      </c>
      <c r="AB1098" s="273" t="s">
        <v>13504</v>
      </c>
      <c r="AC1098" s="273"/>
      <c r="AD1098" s="400" t="s">
        <v>1259</v>
      </c>
      <c r="AE1098" s="303">
        <v>30570320288080</v>
      </c>
      <c r="AF1098" s="267" t="str">
        <f t="shared" ca="1" si="78"/>
        <v>59años11meses</v>
      </c>
      <c r="AG1098" s="276" t="s">
        <v>13505</v>
      </c>
      <c r="AH1098" s="258"/>
    </row>
    <row r="1099" spans="2:36" ht="17.100000000000001" customHeight="1">
      <c r="B1099" s="258" t="str">
        <f t="shared" si="76"/>
        <v>P16687716</v>
      </c>
      <c r="C1099" s="257" t="s">
        <v>117</v>
      </c>
      <c r="D1099" s="486" t="s">
        <v>13146</v>
      </c>
      <c r="E1099" s="258" t="s">
        <v>13147</v>
      </c>
      <c r="F1099" s="259">
        <v>25552</v>
      </c>
      <c r="G1099" s="283" t="s">
        <v>1605</v>
      </c>
      <c r="H1099" s="261" t="s">
        <v>137</v>
      </c>
      <c r="I1099" s="261" t="s">
        <v>1252</v>
      </c>
      <c r="J1099" s="261" t="s">
        <v>1276</v>
      </c>
      <c r="K1099" s="282" t="s">
        <v>1254</v>
      </c>
      <c r="L1099" s="264">
        <v>46090</v>
      </c>
      <c r="M1099" s="264">
        <v>46142</v>
      </c>
      <c r="N1099" s="261" t="s">
        <v>122</v>
      </c>
      <c r="O1099" s="282"/>
      <c r="P1099" s="266"/>
      <c r="Q1099" s="273"/>
      <c r="R1099" s="268" t="s">
        <v>157</v>
      </c>
      <c r="S1099" s="265"/>
      <c r="T1099" s="506">
        <v>0</v>
      </c>
      <c r="U1099" s="269" t="s">
        <v>1256</v>
      </c>
      <c r="V1099" s="270">
        <v>1</v>
      </c>
      <c r="W1099" s="271" t="s">
        <v>118</v>
      </c>
      <c r="X1099" s="272"/>
      <c r="Y1099" s="272"/>
      <c r="Z1099" s="342" t="s">
        <v>1257</v>
      </c>
      <c r="AA1099" s="258" t="b">
        <f t="shared" si="77"/>
        <v>0</v>
      </c>
      <c r="AB1099" s="273" t="s">
        <v>13148</v>
      </c>
      <c r="AC1099" s="273"/>
      <c r="AD1099" s="400" t="s">
        <v>1259</v>
      </c>
      <c r="AE1099" s="275" t="s">
        <v>13149</v>
      </c>
      <c r="AF1099" s="267" t="str">
        <f t="shared" ca="1" si="78"/>
        <v>56años8meses</v>
      </c>
      <c r="AG1099" s="276">
        <v>977858945</v>
      </c>
      <c r="AH1099" s="273" t="s">
        <v>13150</v>
      </c>
    </row>
    <row r="1100" spans="2:36" ht="17.100000000000001" customHeight="1">
      <c r="B1100" s="258" t="str">
        <f t="shared" si="76"/>
        <v>O16690229</v>
      </c>
      <c r="C1100" s="257" t="s">
        <v>117</v>
      </c>
      <c r="D1100" s="486" t="s">
        <v>13656</v>
      </c>
      <c r="E1100" s="258" t="s">
        <v>13657</v>
      </c>
      <c r="F1100" s="259">
        <v>25419</v>
      </c>
      <c r="G1100" s="283" t="s">
        <v>1251</v>
      </c>
      <c r="H1100" s="261" t="s">
        <v>113</v>
      </c>
      <c r="I1100" s="261" t="s">
        <v>5699</v>
      </c>
      <c r="J1100" s="261" t="s">
        <v>1253</v>
      </c>
      <c r="K1100" s="282" t="s">
        <v>1254</v>
      </c>
      <c r="L1100" s="264">
        <v>45853</v>
      </c>
      <c r="M1100" s="264">
        <v>45917</v>
      </c>
      <c r="N1100" s="261" t="s">
        <v>122</v>
      </c>
      <c r="O1100" s="305"/>
      <c r="P1100" s="266"/>
      <c r="Q1100" s="273"/>
      <c r="R1100" s="268" t="s">
        <v>157</v>
      </c>
      <c r="S1100" s="265"/>
      <c r="T1100" s="265">
        <v>0</v>
      </c>
      <c r="U1100" s="291" t="s">
        <v>117</v>
      </c>
      <c r="V1100" s="270">
        <v>1</v>
      </c>
      <c r="W1100" s="271" t="s">
        <v>118</v>
      </c>
      <c r="X1100" s="272"/>
      <c r="Y1100" s="272"/>
      <c r="Z1100" s="342" t="s">
        <v>1257</v>
      </c>
      <c r="AA1100" s="258" t="b">
        <f t="shared" si="77"/>
        <v>0</v>
      </c>
      <c r="AB1100" s="273" t="s">
        <v>13658</v>
      </c>
      <c r="AC1100" s="273"/>
      <c r="AD1100" s="504" t="s">
        <v>1271</v>
      </c>
      <c r="AE1100" s="303">
        <v>1.1081411024918301E+17</v>
      </c>
      <c r="AF1100" s="267" t="str">
        <f t="shared" ca="1" si="78"/>
        <v>57años0meses</v>
      </c>
      <c r="AG1100" s="276" t="s">
        <v>13659</v>
      </c>
      <c r="AH1100" s="273" t="s">
        <v>13660</v>
      </c>
    </row>
    <row r="1101" spans="2:36" ht="17.100000000000001" customHeight="1">
      <c r="B1101" s="258" t="str">
        <f t="shared" si="76"/>
        <v>P16693875</v>
      </c>
      <c r="C1101" s="282">
        <v>1</v>
      </c>
      <c r="D1101" s="486" t="s">
        <v>16206</v>
      </c>
      <c r="E1101" s="258" t="s">
        <v>16207</v>
      </c>
      <c r="F1101" s="259">
        <v>26580</v>
      </c>
      <c r="G1101" s="283" t="s">
        <v>3610</v>
      </c>
      <c r="H1101" s="261" t="s">
        <v>137</v>
      </c>
      <c r="I1101" s="261" t="s">
        <v>1252</v>
      </c>
      <c r="J1101" s="261" t="s">
        <v>1276</v>
      </c>
      <c r="K1101" s="282" t="s">
        <v>1254</v>
      </c>
      <c r="L1101" s="264">
        <v>46086</v>
      </c>
      <c r="M1101" s="264">
        <v>46142</v>
      </c>
      <c r="N1101" s="261" t="s">
        <v>169</v>
      </c>
      <c r="O1101" s="282" t="s">
        <v>16208</v>
      </c>
      <c r="P1101" s="266" t="s">
        <v>138</v>
      </c>
      <c r="Q1101" s="273"/>
      <c r="R1101" s="268" t="s">
        <v>157</v>
      </c>
      <c r="S1101" s="265"/>
      <c r="T1101" s="506">
        <v>0</v>
      </c>
      <c r="U1101" s="269" t="s">
        <v>1256</v>
      </c>
      <c r="V1101" s="270">
        <v>1</v>
      </c>
      <c r="W1101" s="271" t="s">
        <v>118</v>
      </c>
      <c r="X1101" s="272"/>
      <c r="Y1101" s="279"/>
      <c r="Z1101" s="342" t="s">
        <v>1257</v>
      </c>
      <c r="AA1101" s="258" t="b">
        <f t="shared" si="77"/>
        <v>0</v>
      </c>
      <c r="AB1101" s="273" t="s">
        <v>16209</v>
      </c>
      <c r="AC1101" s="273"/>
      <c r="AD1101" s="504" t="s">
        <v>1271</v>
      </c>
      <c r="AE1101" s="275" t="s">
        <v>16210</v>
      </c>
      <c r="AF1101" s="267" t="str">
        <f t="shared" ca="1" si="78"/>
        <v>53años10meses</v>
      </c>
      <c r="AG1101" s="276" t="s">
        <v>16211</v>
      </c>
      <c r="AH1101" s="273" t="s">
        <v>16212</v>
      </c>
    </row>
    <row r="1102" spans="2:36" ht="17.100000000000001" customHeight="1">
      <c r="B1102" s="258" t="str">
        <f t="shared" si="76"/>
        <v>O16696321</v>
      </c>
      <c r="C1102" s="282">
        <v>1</v>
      </c>
      <c r="D1102" s="486" t="s">
        <v>13081</v>
      </c>
      <c r="E1102" s="258" t="s">
        <v>13082</v>
      </c>
      <c r="F1102" s="259">
        <v>25520</v>
      </c>
      <c r="G1102" s="283" t="s">
        <v>1251</v>
      </c>
      <c r="H1102" s="261" t="s">
        <v>113</v>
      </c>
      <c r="I1102" s="261" t="s">
        <v>1876</v>
      </c>
      <c r="J1102" s="261" t="s">
        <v>1276</v>
      </c>
      <c r="K1102" s="282" t="s">
        <v>1254</v>
      </c>
      <c r="L1102" s="264">
        <v>46086</v>
      </c>
      <c r="M1102" s="489">
        <v>46134</v>
      </c>
      <c r="N1102" s="263" t="s">
        <v>122</v>
      </c>
      <c r="O1102" s="282"/>
      <c r="P1102" s="266"/>
      <c r="Q1102" s="273"/>
      <c r="R1102" s="268" t="s">
        <v>157</v>
      </c>
      <c r="S1102" s="265"/>
      <c r="T1102" s="506">
        <v>0</v>
      </c>
      <c r="U1102" s="269" t="s">
        <v>1256</v>
      </c>
      <c r="V1102" s="270">
        <v>1</v>
      </c>
      <c r="W1102" s="271" t="s">
        <v>118</v>
      </c>
      <c r="X1102" s="272"/>
      <c r="Y1102" s="272"/>
      <c r="Z1102" s="342" t="s">
        <v>1257</v>
      </c>
      <c r="AA1102" s="258" t="b">
        <f t="shared" si="77"/>
        <v>0</v>
      </c>
      <c r="AB1102" s="273" t="s">
        <v>13083</v>
      </c>
      <c r="AC1102" s="273"/>
      <c r="AD1102" s="400" t="s">
        <v>1259</v>
      </c>
      <c r="AE1102" s="303" t="s">
        <v>13084</v>
      </c>
      <c r="AF1102" s="267" t="str">
        <f t="shared" ca="1" si="78"/>
        <v>56años9meses</v>
      </c>
      <c r="AG1102" s="276" t="s">
        <v>13085</v>
      </c>
      <c r="AH1102" s="273" t="s">
        <v>13086</v>
      </c>
    </row>
    <row r="1103" spans="2:36" ht="17.100000000000001" customHeight="1">
      <c r="B1103" s="273" t="str">
        <f t="shared" si="76"/>
        <v>O16699927</v>
      </c>
      <c r="C1103" s="257" t="s">
        <v>117</v>
      </c>
      <c r="D1103" s="486" t="s">
        <v>13645</v>
      </c>
      <c r="E1103" s="258" t="s">
        <v>13646</v>
      </c>
      <c r="F1103" s="259">
        <v>24828</v>
      </c>
      <c r="G1103" s="283" t="s">
        <v>1251</v>
      </c>
      <c r="H1103" s="261" t="s">
        <v>113</v>
      </c>
      <c r="I1103" s="261" t="s">
        <v>5699</v>
      </c>
      <c r="J1103" s="261" t="s">
        <v>1276</v>
      </c>
      <c r="K1103" s="282" t="s">
        <v>1254</v>
      </c>
      <c r="L1103" s="264">
        <v>45853</v>
      </c>
      <c r="M1103" s="264">
        <v>45927</v>
      </c>
      <c r="N1103" s="261" t="s">
        <v>114</v>
      </c>
      <c r="O1103" s="282" t="s">
        <v>13647</v>
      </c>
      <c r="P1103" s="266" t="s">
        <v>138</v>
      </c>
      <c r="Q1103" s="273"/>
      <c r="R1103" s="268" t="s">
        <v>157</v>
      </c>
      <c r="S1103" s="265"/>
      <c r="T1103" s="265">
        <v>0</v>
      </c>
      <c r="U1103" s="269" t="s">
        <v>1256</v>
      </c>
      <c r="V1103" s="270">
        <v>1</v>
      </c>
      <c r="W1103" s="271" t="s">
        <v>118</v>
      </c>
      <c r="X1103" s="272"/>
      <c r="Y1103" s="279"/>
      <c r="Z1103" s="342" t="s">
        <v>1257</v>
      </c>
      <c r="AA1103" s="258" t="b">
        <f t="shared" si="77"/>
        <v>0</v>
      </c>
      <c r="AB1103" s="273" t="s">
        <v>13648</v>
      </c>
      <c r="AC1103" s="273"/>
      <c r="AD1103" s="400" t="s">
        <v>1271</v>
      </c>
      <c r="AE1103" s="303">
        <v>1.10288870200332E+17</v>
      </c>
      <c r="AF1103" s="267" t="str">
        <f t="shared" ca="1" si="78"/>
        <v>58años7meses</v>
      </c>
      <c r="AG1103" s="276" t="s">
        <v>13649</v>
      </c>
      <c r="AH1103" s="273" t="s">
        <v>13650</v>
      </c>
    </row>
    <row r="1104" spans="2:36" ht="17.100000000000001" customHeight="1">
      <c r="B1104" s="258" t="str">
        <f t="shared" si="76"/>
        <v>O16701708</v>
      </c>
      <c r="C1104" s="257" t="s">
        <v>117</v>
      </c>
      <c r="D1104" s="486" t="s">
        <v>16556</v>
      </c>
      <c r="E1104" s="258" t="s">
        <v>16557</v>
      </c>
      <c r="F1104" s="259">
        <v>25950</v>
      </c>
      <c r="G1104" s="258" t="s">
        <v>1251</v>
      </c>
      <c r="H1104" s="263" t="s">
        <v>113</v>
      </c>
      <c r="I1104" s="261" t="s">
        <v>1339</v>
      </c>
      <c r="J1104" s="261" t="s">
        <v>1276</v>
      </c>
      <c r="K1104" s="282" t="s">
        <v>1254</v>
      </c>
      <c r="L1104" s="264">
        <v>46030</v>
      </c>
      <c r="M1104" s="264">
        <v>46053</v>
      </c>
      <c r="N1104" s="261" t="s">
        <v>114</v>
      </c>
      <c r="O1104" s="282" t="s">
        <v>16558</v>
      </c>
      <c r="P1104" s="266" t="s">
        <v>138</v>
      </c>
      <c r="Q1104" s="273"/>
      <c r="R1104" s="268" t="s">
        <v>157</v>
      </c>
      <c r="S1104" s="265"/>
      <c r="T1104" s="506">
        <v>0</v>
      </c>
      <c r="U1104" s="269" t="s">
        <v>1256</v>
      </c>
      <c r="V1104" s="270">
        <v>1</v>
      </c>
      <c r="W1104" s="271" t="s">
        <v>118</v>
      </c>
      <c r="X1104" s="272"/>
      <c r="Y1104" s="279"/>
      <c r="Z1104" s="342" t="s">
        <v>1257</v>
      </c>
      <c r="AA1104" s="258" t="b">
        <f t="shared" si="77"/>
        <v>0</v>
      </c>
      <c r="AB1104" s="273" t="s">
        <v>16559</v>
      </c>
      <c r="AC1104" s="273"/>
      <c r="AD1104" s="504" t="s">
        <v>1259</v>
      </c>
      <c r="AE1104" s="303">
        <v>30590476715007</v>
      </c>
      <c r="AF1104" s="267" t="str">
        <f t="shared" ca="1" si="78"/>
        <v>55años7meses</v>
      </c>
      <c r="AG1104" s="276" t="s">
        <v>16560</v>
      </c>
      <c r="AH1104" s="273" t="s">
        <v>16561</v>
      </c>
    </row>
    <row r="1105" spans="2:36" ht="17.100000000000001" customHeight="1">
      <c r="B1105" s="258" t="str">
        <f t="shared" si="76"/>
        <v>O16701954</v>
      </c>
      <c r="C1105" s="257" t="s">
        <v>117</v>
      </c>
      <c r="D1105" s="500" t="s">
        <v>13749</v>
      </c>
      <c r="E1105" s="258" t="s">
        <v>13750</v>
      </c>
      <c r="F1105" s="259">
        <v>24849</v>
      </c>
      <c r="G1105" s="283" t="s">
        <v>1251</v>
      </c>
      <c r="H1105" s="261" t="s">
        <v>125</v>
      </c>
      <c r="I1105" s="261" t="s">
        <v>5699</v>
      </c>
      <c r="J1105" s="261" t="s">
        <v>1276</v>
      </c>
      <c r="K1105" s="282" t="s">
        <v>1254</v>
      </c>
      <c r="L1105" s="264">
        <v>45873</v>
      </c>
      <c r="M1105" s="264">
        <v>46071</v>
      </c>
      <c r="N1105" s="261" t="s">
        <v>128</v>
      </c>
      <c r="O1105" s="282" t="s">
        <v>13751</v>
      </c>
      <c r="P1105" s="266" t="s">
        <v>138</v>
      </c>
      <c r="Q1105" s="273"/>
      <c r="R1105" s="268" t="s">
        <v>157</v>
      </c>
      <c r="S1105" s="265"/>
      <c r="T1105" s="506">
        <v>0</v>
      </c>
      <c r="U1105" s="269" t="s">
        <v>1256</v>
      </c>
      <c r="V1105" s="270">
        <v>1</v>
      </c>
      <c r="W1105" s="271" t="s">
        <v>118</v>
      </c>
      <c r="X1105" s="272"/>
      <c r="Y1105" s="272"/>
      <c r="Z1105" s="342" t="s">
        <v>1257</v>
      </c>
      <c r="AA1105" s="258" t="b">
        <f t="shared" si="77"/>
        <v>0</v>
      </c>
      <c r="AB1105" s="273" t="s">
        <v>13752</v>
      </c>
      <c r="AC1105" s="273"/>
      <c r="AD1105" s="504" t="s">
        <v>1259</v>
      </c>
      <c r="AE1105" s="304" t="s">
        <v>13753</v>
      </c>
      <c r="AF1105" s="267" t="str">
        <f t="shared" ca="1" si="78"/>
        <v>58años7meses</v>
      </c>
      <c r="AG1105" s="276" t="s">
        <v>13754</v>
      </c>
      <c r="AH1105" s="273" t="s">
        <v>13755</v>
      </c>
    </row>
    <row r="1106" spans="2:36" ht="17.100000000000001" customHeight="1">
      <c r="B1106" s="273" t="str">
        <f t="shared" si="76"/>
        <v>O16707654</v>
      </c>
      <c r="C1106" s="257" t="s">
        <v>117</v>
      </c>
      <c r="D1106" s="486" t="s">
        <v>3829</v>
      </c>
      <c r="E1106" s="258" t="s">
        <v>3830</v>
      </c>
      <c r="F1106" s="259">
        <v>22571</v>
      </c>
      <c r="G1106" s="260" t="s">
        <v>1251</v>
      </c>
      <c r="H1106" s="261" t="s">
        <v>113</v>
      </c>
      <c r="I1106" s="262"/>
      <c r="J1106" s="261"/>
      <c r="K1106" s="263" t="s">
        <v>3611</v>
      </c>
      <c r="L1106" s="264">
        <v>44249</v>
      </c>
      <c r="M1106" s="290">
        <v>44437</v>
      </c>
      <c r="N1106" s="263" t="s">
        <v>122</v>
      </c>
      <c r="O1106" s="261"/>
      <c r="P1106" s="266"/>
      <c r="Q1106" s="267"/>
      <c r="R1106" s="284" t="s">
        <v>157</v>
      </c>
      <c r="S1106" s="265"/>
      <c r="T1106" s="265">
        <v>0</v>
      </c>
      <c r="U1106" s="269" t="s">
        <v>1256</v>
      </c>
      <c r="V1106" s="270">
        <v>0</v>
      </c>
      <c r="W1106" s="271" t="s">
        <v>1264</v>
      </c>
      <c r="X1106" s="272"/>
      <c r="Y1106" s="273"/>
      <c r="Z1106" s="274" t="s">
        <v>1265</v>
      </c>
      <c r="AA1106" s="258" t="b">
        <f t="shared" si="77"/>
        <v>0</v>
      </c>
      <c r="AB1106" s="273" t="s">
        <v>3831</v>
      </c>
      <c r="AC1106" s="273" t="s">
        <v>3781</v>
      </c>
      <c r="AD1106" s="510"/>
      <c r="AE1106" s="275"/>
      <c r="AF1106" s="267" t="str">
        <f t="shared" ca="1" si="78"/>
        <v>64años10meses</v>
      </c>
      <c r="AG1106" s="276">
        <v>929576854</v>
      </c>
      <c r="AH1106" s="273" t="s">
        <v>3832</v>
      </c>
    </row>
    <row r="1107" spans="2:36" ht="17.100000000000001" customHeight="1">
      <c r="B1107" s="258" t="str">
        <f t="shared" si="76"/>
        <v>O16714045</v>
      </c>
      <c r="C1107" s="257" t="s">
        <v>117</v>
      </c>
      <c r="D1107" s="486" t="s">
        <v>16438</v>
      </c>
      <c r="E1107" s="258" t="s">
        <v>16439</v>
      </c>
      <c r="F1107" s="259">
        <v>26758</v>
      </c>
      <c r="G1107" s="283" t="s">
        <v>1251</v>
      </c>
      <c r="H1107" s="261" t="s">
        <v>113</v>
      </c>
      <c r="I1107" s="261" t="s">
        <v>5699</v>
      </c>
      <c r="J1107" s="261" t="s">
        <v>1276</v>
      </c>
      <c r="K1107" s="282" t="s">
        <v>1254</v>
      </c>
      <c r="L1107" s="264">
        <v>46118</v>
      </c>
      <c r="M1107" s="264">
        <v>46172</v>
      </c>
      <c r="N1107" s="261" t="s">
        <v>128</v>
      </c>
      <c r="O1107" s="282" t="s">
        <v>16440</v>
      </c>
      <c r="P1107" s="266" t="s">
        <v>138</v>
      </c>
      <c r="Q1107" s="273"/>
      <c r="R1107" s="268" t="s">
        <v>157</v>
      </c>
      <c r="S1107" s="265"/>
      <c r="T1107" s="506">
        <v>0</v>
      </c>
      <c r="U1107" s="269" t="s">
        <v>1256</v>
      </c>
      <c r="V1107" s="270">
        <v>1</v>
      </c>
      <c r="W1107" s="271" t="s">
        <v>118</v>
      </c>
      <c r="X1107" s="272"/>
      <c r="Y1107" s="279"/>
      <c r="Z1107" s="342" t="s">
        <v>1257</v>
      </c>
      <c r="AA1107" s="258" t="b">
        <f t="shared" si="77"/>
        <v>0</v>
      </c>
      <c r="AB1107" s="273" t="s">
        <v>16441</v>
      </c>
      <c r="AC1107" s="273"/>
      <c r="AD1107" s="400" t="s">
        <v>1259</v>
      </c>
      <c r="AE1107" s="303" t="s">
        <v>18742</v>
      </c>
      <c r="AF1107" s="267" t="str">
        <f t="shared" ca="1" si="78"/>
        <v>53años4meses</v>
      </c>
      <c r="AG1107" s="276" t="s">
        <v>16442</v>
      </c>
      <c r="AH1107" s="273" t="s">
        <v>16443</v>
      </c>
    </row>
    <row r="1108" spans="2:36" ht="17.100000000000001" customHeight="1">
      <c r="B1108" s="258" t="str">
        <f t="shared" si="76"/>
        <v>O16714138</v>
      </c>
      <c r="C1108" s="282">
        <v>1</v>
      </c>
      <c r="D1108" s="486" t="s">
        <v>9175</v>
      </c>
      <c r="E1108" s="258" t="s">
        <v>9176</v>
      </c>
      <c r="F1108" s="259">
        <v>26823</v>
      </c>
      <c r="G1108" s="283" t="s">
        <v>1251</v>
      </c>
      <c r="H1108" s="261" t="s">
        <v>113</v>
      </c>
      <c r="I1108" s="261" t="s">
        <v>5699</v>
      </c>
      <c r="J1108" s="261" t="s">
        <v>7245</v>
      </c>
      <c r="K1108" s="282" t="s">
        <v>6840</v>
      </c>
      <c r="L1108" s="264">
        <v>45286</v>
      </c>
      <c r="M1108" s="290">
        <v>45344</v>
      </c>
      <c r="N1108" s="263" t="s">
        <v>128</v>
      </c>
      <c r="O1108" s="261" t="s">
        <v>9177</v>
      </c>
      <c r="P1108" s="266" t="s">
        <v>138</v>
      </c>
      <c r="Q1108" s="273"/>
      <c r="R1108" s="284" t="s">
        <v>157</v>
      </c>
      <c r="S1108" s="265"/>
      <c r="T1108" s="265">
        <v>0</v>
      </c>
      <c r="U1108" s="269" t="s">
        <v>1256</v>
      </c>
      <c r="V1108" s="270">
        <v>1</v>
      </c>
      <c r="W1108" s="271" t="s">
        <v>118</v>
      </c>
      <c r="X1108" s="273"/>
      <c r="Y1108" s="273"/>
      <c r="Z1108" s="274" t="s">
        <v>1257</v>
      </c>
      <c r="AA1108" s="258" t="b">
        <f t="shared" si="77"/>
        <v>0</v>
      </c>
      <c r="AB1108" s="273" t="s">
        <v>9178</v>
      </c>
      <c r="AC1108" s="273"/>
      <c r="AD1108" s="504" t="s">
        <v>1259</v>
      </c>
      <c r="AE1108" s="275" t="s">
        <v>9179</v>
      </c>
      <c r="AF1108" s="267" t="str">
        <f t="shared" ca="1" si="78"/>
        <v>53años2meses</v>
      </c>
      <c r="AG1108" s="276">
        <v>933881056</v>
      </c>
      <c r="AH1108" s="273" t="s">
        <v>9180</v>
      </c>
    </row>
    <row r="1109" spans="2:36" ht="17.100000000000001" customHeight="1">
      <c r="B1109" s="258" t="str">
        <f t="shared" si="76"/>
        <v>R16726273</v>
      </c>
      <c r="C1109" s="263">
        <v>1</v>
      </c>
      <c r="D1109" s="486" t="s">
        <v>12851</v>
      </c>
      <c r="E1109" s="258" t="s">
        <v>12852</v>
      </c>
      <c r="F1109" s="302">
        <v>27416</v>
      </c>
      <c r="G1109" s="283" t="s">
        <v>1251</v>
      </c>
      <c r="H1109" s="261" t="s">
        <v>4426</v>
      </c>
      <c r="I1109" s="261" t="s">
        <v>12853</v>
      </c>
      <c r="J1109" s="261" t="s">
        <v>1276</v>
      </c>
      <c r="K1109" s="305" t="s">
        <v>1254</v>
      </c>
      <c r="L1109" s="264">
        <v>45776</v>
      </c>
      <c r="M1109" s="264">
        <v>46053</v>
      </c>
      <c r="N1109" s="261" t="s">
        <v>122</v>
      </c>
      <c r="O1109" s="305"/>
      <c r="P1109" s="266"/>
      <c r="Q1109" s="273"/>
      <c r="R1109" s="268" t="s">
        <v>157</v>
      </c>
      <c r="S1109" s="265"/>
      <c r="T1109" s="506">
        <v>0</v>
      </c>
      <c r="U1109" s="269" t="s">
        <v>1256</v>
      </c>
      <c r="V1109" s="270">
        <v>0</v>
      </c>
      <c r="W1109" s="271" t="s">
        <v>118</v>
      </c>
      <c r="X1109" s="272">
        <v>1500</v>
      </c>
      <c r="Y1109" s="272"/>
      <c r="Z1109" s="342" t="s">
        <v>1257</v>
      </c>
      <c r="AA1109" s="258" t="b">
        <f t="shared" si="77"/>
        <v>0</v>
      </c>
      <c r="AB1109" s="273" t="s">
        <v>12854</v>
      </c>
      <c r="AC1109" s="273"/>
      <c r="AD1109" s="504" t="s">
        <v>1259</v>
      </c>
      <c r="AE1109" s="360" t="s">
        <v>12855</v>
      </c>
      <c r="AF1109" s="267" t="str">
        <f t="shared" ca="1" si="78"/>
        <v>51años6meses</v>
      </c>
      <c r="AG1109" s="276" t="s">
        <v>12856</v>
      </c>
      <c r="AH1109" s="273" t="s">
        <v>12857</v>
      </c>
    </row>
    <row r="1110" spans="2:36" ht="17.100000000000001" customHeight="1">
      <c r="B1110" s="258" t="str">
        <f t="shared" si="76"/>
        <v>O16729684</v>
      </c>
      <c r="C1110" s="257" t="s">
        <v>117</v>
      </c>
      <c r="D1110" s="517" t="s">
        <v>15502</v>
      </c>
      <c r="E1110" s="258" t="s">
        <v>15503</v>
      </c>
      <c r="F1110" s="348">
        <v>26741</v>
      </c>
      <c r="G1110" s="545" t="s">
        <v>1251</v>
      </c>
      <c r="H1110" s="546" t="s">
        <v>125</v>
      </c>
      <c r="I1110" s="546" t="s">
        <v>5699</v>
      </c>
      <c r="J1110" s="546" t="s">
        <v>1253</v>
      </c>
      <c r="K1110" s="547" t="s">
        <v>12562</v>
      </c>
      <c r="L1110" s="298">
        <v>45971</v>
      </c>
      <c r="M1110" s="298">
        <v>46043</v>
      </c>
      <c r="N1110" s="546" t="s">
        <v>114</v>
      </c>
      <c r="O1110" s="547" t="s">
        <v>15504</v>
      </c>
      <c r="P1110" s="528" t="s">
        <v>138</v>
      </c>
      <c r="Q1110" s="350"/>
      <c r="R1110" s="536" t="s">
        <v>157</v>
      </c>
      <c r="S1110" s="267"/>
      <c r="T1110" s="524">
        <v>0</v>
      </c>
      <c r="U1110" s="537" t="s">
        <v>1256</v>
      </c>
      <c r="V1110" s="538">
        <v>1</v>
      </c>
      <c r="W1110" s="524" t="s">
        <v>118</v>
      </c>
      <c r="X1110" s="539"/>
      <c r="Y1110" s="539"/>
      <c r="Z1110" s="525" t="s">
        <v>1257</v>
      </c>
      <c r="AA1110" s="350" t="b">
        <f t="shared" si="77"/>
        <v>0</v>
      </c>
      <c r="AB1110" s="529" t="s">
        <v>15505</v>
      </c>
      <c r="AC1110" s="350"/>
      <c r="AD1110" s="607" t="s">
        <v>1271</v>
      </c>
      <c r="AE1110" s="548" t="s">
        <v>15506</v>
      </c>
      <c r="AF1110" s="267" t="str">
        <f t="shared" ca="1" si="78"/>
        <v>53años5meses</v>
      </c>
      <c r="AG1110" s="541" t="s">
        <v>15507</v>
      </c>
      <c r="AH1110" s="529" t="s">
        <v>15508</v>
      </c>
      <c r="AJ1110" s="554" t="str">
        <f ca="1">IF($D1110&lt;&gt;"",DATEDIF(L1110,TODAY(),"y")&amp;"años"&amp;DATEDIF(L1110,TODAY(),"ym")&amp;"meses"&amp;DATEDIF(L1110,TODAY(),"md")&amp;"dias","")</f>
        <v>0años9meses11dias</v>
      </c>
    </row>
    <row r="1111" spans="2:36" ht="17.100000000000001" customHeight="1">
      <c r="B1111" s="258" t="str">
        <f t="shared" si="76"/>
        <v>P16737214</v>
      </c>
      <c r="C1111" s="257" t="s">
        <v>117</v>
      </c>
      <c r="D1111" s="500" t="s">
        <v>14214</v>
      </c>
      <c r="E1111" s="258" t="s">
        <v>14215</v>
      </c>
      <c r="F1111" s="259">
        <v>27213</v>
      </c>
      <c r="G1111" s="283" t="s">
        <v>1251</v>
      </c>
      <c r="H1111" s="261" t="s">
        <v>137</v>
      </c>
      <c r="I1111" s="261" t="s">
        <v>1252</v>
      </c>
      <c r="J1111" s="261" t="s">
        <v>1276</v>
      </c>
      <c r="K1111" s="282" t="s">
        <v>1254</v>
      </c>
      <c r="L1111" s="264">
        <v>46085</v>
      </c>
      <c r="M1111" s="264">
        <v>46151</v>
      </c>
      <c r="N1111" s="261" t="s">
        <v>122</v>
      </c>
      <c r="O1111" s="282"/>
      <c r="P1111" s="266"/>
      <c r="Q1111" s="258"/>
      <c r="R1111" s="268" t="s">
        <v>157</v>
      </c>
      <c r="S1111" s="265"/>
      <c r="T1111" s="506">
        <v>0</v>
      </c>
      <c r="U1111" s="269" t="s">
        <v>1256</v>
      </c>
      <c r="V1111" s="270">
        <v>1</v>
      </c>
      <c r="W1111" s="271" t="s">
        <v>118</v>
      </c>
      <c r="X1111" s="272"/>
      <c r="Y1111" s="272"/>
      <c r="Z1111" s="274" t="s">
        <v>1257</v>
      </c>
      <c r="AA1111" s="258" t="b">
        <f t="shared" si="77"/>
        <v>0</v>
      </c>
      <c r="AB1111" s="273" t="s">
        <v>14216</v>
      </c>
      <c r="AC1111" s="273"/>
      <c r="AD1111" s="504" t="s">
        <v>1259</v>
      </c>
      <c r="AE1111" s="275" t="s">
        <v>14217</v>
      </c>
      <c r="AF1111" s="267" t="str">
        <f t="shared" ca="1" si="78"/>
        <v>52años1meses</v>
      </c>
      <c r="AG1111" s="276" t="s">
        <v>14218</v>
      </c>
      <c r="AH1111" s="273" t="s">
        <v>14219</v>
      </c>
    </row>
    <row r="1112" spans="2:36" ht="17.100000000000001" customHeight="1">
      <c r="B1112" s="258" t="str">
        <f t="shared" si="76"/>
        <v>O16752048</v>
      </c>
      <c r="C1112" s="257" t="s">
        <v>117</v>
      </c>
      <c r="D1112" s="486" t="s">
        <v>14473</v>
      </c>
      <c r="E1112" s="258" t="s">
        <v>14474</v>
      </c>
      <c r="F1112" s="259">
        <v>27899</v>
      </c>
      <c r="G1112" s="283" t="s">
        <v>1251</v>
      </c>
      <c r="H1112" s="261" t="s">
        <v>113</v>
      </c>
      <c r="I1112" s="261" t="s">
        <v>13122</v>
      </c>
      <c r="J1112" s="261" t="s">
        <v>1276</v>
      </c>
      <c r="K1112" s="282" t="s">
        <v>12562</v>
      </c>
      <c r="L1112" s="264">
        <v>46149</v>
      </c>
      <c r="M1112" s="264">
        <v>46158</v>
      </c>
      <c r="N1112" s="261" t="s">
        <v>174</v>
      </c>
      <c r="O1112" s="282" t="s">
        <v>14475</v>
      </c>
      <c r="P1112" s="266" t="s">
        <v>138</v>
      </c>
      <c r="Q1112" s="258"/>
      <c r="R1112" s="268" t="s">
        <v>157</v>
      </c>
      <c r="S1112" s="265"/>
      <c r="T1112" s="506">
        <v>0</v>
      </c>
      <c r="U1112" s="269" t="s">
        <v>1256</v>
      </c>
      <c r="V1112" s="270">
        <v>1</v>
      </c>
      <c r="W1112" s="271" t="s">
        <v>118</v>
      </c>
      <c r="X1112" s="272"/>
      <c r="Y1112" s="272"/>
      <c r="Z1112" s="274" t="s">
        <v>1257</v>
      </c>
      <c r="AA1112" s="258" t="b">
        <f t="shared" si="77"/>
        <v>0</v>
      </c>
      <c r="AB1112" s="273" t="s">
        <v>14476</v>
      </c>
      <c r="AC1112" s="273"/>
      <c r="AD1112" s="400" t="s">
        <v>1271</v>
      </c>
      <c r="AE1112" s="275" t="s">
        <v>14477</v>
      </c>
      <c r="AF1112" s="267" t="str">
        <f t="shared" ca="1" si="78"/>
        <v>50años3meses</v>
      </c>
      <c r="AG1112" s="276" t="s">
        <v>14478</v>
      </c>
      <c r="AH1112" s="273" t="s">
        <v>14479</v>
      </c>
    </row>
    <row r="1113" spans="2:36" ht="17.100000000000001" customHeight="1">
      <c r="B1113" s="273" t="str">
        <f t="shared" si="76"/>
        <v>P16758873</v>
      </c>
      <c r="C1113" s="257" t="s">
        <v>117</v>
      </c>
      <c r="D1113" s="486" t="s">
        <v>13168</v>
      </c>
      <c r="E1113" s="258" t="s">
        <v>13169</v>
      </c>
      <c r="F1113" s="259">
        <v>26563</v>
      </c>
      <c r="G1113" s="283" t="s">
        <v>1251</v>
      </c>
      <c r="H1113" s="261" t="s">
        <v>137</v>
      </c>
      <c r="I1113" s="261" t="s">
        <v>1252</v>
      </c>
      <c r="J1113" s="261" t="s">
        <v>1276</v>
      </c>
      <c r="K1113" s="282" t="s">
        <v>1254</v>
      </c>
      <c r="L1113" s="264">
        <v>45805</v>
      </c>
      <c r="M1113" s="264">
        <v>45810</v>
      </c>
      <c r="N1113" s="261" t="s">
        <v>122</v>
      </c>
      <c r="O1113" s="282"/>
      <c r="P1113" s="266"/>
      <c r="Q1113" s="273"/>
      <c r="R1113" s="268" t="s">
        <v>157</v>
      </c>
      <c r="S1113" s="265"/>
      <c r="T1113" s="271">
        <v>0</v>
      </c>
      <c r="U1113" s="291" t="s">
        <v>117</v>
      </c>
      <c r="V1113" s="270">
        <v>1</v>
      </c>
      <c r="W1113" s="271" t="s">
        <v>118</v>
      </c>
      <c r="X1113" s="272"/>
      <c r="Y1113" s="272"/>
      <c r="Z1113" s="342" t="s">
        <v>1257</v>
      </c>
      <c r="AA1113" s="258" t="b">
        <f t="shared" si="77"/>
        <v>0</v>
      </c>
      <c r="AB1113" s="273" t="s">
        <v>13170</v>
      </c>
      <c r="AC1113" s="273"/>
      <c r="AD1113" s="504" t="s">
        <v>1271</v>
      </c>
      <c r="AE1113" s="275" t="s">
        <v>13171</v>
      </c>
      <c r="AF1113" s="267" t="str">
        <f t="shared" ca="1" si="78"/>
        <v>53años11meses</v>
      </c>
      <c r="AG1113" s="276">
        <v>954251519</v>
      </c>
      <c r="AH1113" s="273" t="s">
        <v>13172</v>
      </c>
    </row>
    <row r="1114" spans="2:36" ht="17.100000000000001" customHeight="1">
      <c r="B1114" s="258" t="str">
        <f t="shared" si="76"/>
        <v>O16763255</v>
      </c>
      <c r="C1114" s="257" t="s">
        <v>117</v>
      </c>
      <c r="D1114" s="486" t="s">
        <v>7386</v>
      </c>
      <c r="E1114" s="258" t="s">
        <v>7387</v>
      </c>
      <c r="F1114" s="259">
        <v>27297</v>
      </c>
      <c r="G1114" s="283" t="s">
        <v>1251</v>
      </c>
      <c r="H1114" s="261" t="s">
        <v>125</v>
      </c>
      <c r="I1114" s="263" t="s">
        <v>1339</v>
      </c>
      <c r="J1114" s="261"/>
      <c r="K1114" s="282" t="s">
        <v>2021</v>
      </c>
      <c r="L1114" s="264">
        <v>44978</v>
      </c>
      <c r="M1114" s="290">
        <v>44987</v>
      </c>
      <c r="N1114" s="263" t="s">
        <v>174</v>
      </c>
      <c r="O1114" s="282" t="s">
        <v>7388</v>
      </c>
      <c r="P1114" s="266" t="s">
        <v>138</v>
      </c>
      <c r="Q1114" s="273"/>
      <c r="R1114" s="284" t="s">
        <v>157</v>
      </c>
      <c r="S1114" s="265"/>
      <c r="T1114" s="265">
        <v>0</v>
      </c>
      <c r="U1114" s="269" t="s">
        <v>1256</v>
      </c>
      <c r="V1114" s="270">
        <v>0</v>
      </c>
      <c r="W1114" s="271" t="s">
        <v>118</v>
      </c>
      <c r="X1114" s="272"/>
      <c r="Y1114" s="273"/>
      <c r="Z1114" s="274" t="s">
        <v>1265</v>
      </c>
      <c r="AA1114" s="258" t="b">
        <f t="shared" si="77"/>
        <v>0</v>
      </c>
      <c r="AB1114" s="273" t="s">
        <v>7389</v>
      </c>
      <c r="AC1114" s="273"/>
      <c r="AD1114" s="504" t="s">
        <v>1259</v>
      </c>
      <c r="AE1114" s="275" t="s">
        <v>7390</v>
      </c>
      <c r="AF1114" s="267" t="str">
        <f t="shared" ca="1" si="78"/>
        <v>51años10meses</v>
      </c>
      <c r="AG1114" s="276">
        <v>920881047</v>
      </c>
      <c r="AH1114" s="273" t="s">
        <v>7391</v>
      </c>
    </row>
    <row r="1115" spans="2:36" ht="17.100000000000001" customHeight="1">
      <c r="B1115" s="258" t="str">
        <f t="shared" si="76"/>
        <v>O16766267</v>
      </c>
      <c r="C1115" s="257" t="s">
        <v>117</v>
      </c>
      <c r="D1115" s="486" t="s">
        <v>13184</v>
      </c>
      <c r="E1115" s="258" t="s">
        <v>13185</v>
      </c>
      <c r="F1115" s="259">
        <v>28036</v>
      </c>
      <c r="G1115" s="283" t="s">
        <v>1251</v>
      </c>
      <c r="H1115" s="261" t="s">
        <v>113</v>
      </c>
      <c r="I1115" s="261" t="s">
        <v>1339</v>
      </c>
      <c r="J1115" s="261" t="s">
        <v>1276</v>
      </c>
      <c r="K1115" s="282" t="s">
        <v>1254</v>
      </c>
      <c r="L1115" s="264">
        <v>45805</v>
      </c>
      <c r="M1115" s="264">
        <v>45983</v>
      </c>
      <c r="N1115" s="551" t="s">
        <v>122</v>
      </c>
      <c r="O1115" s="305"/>
      <c r="P1115" s="266"/>
      <c r="Q1115" s="273"/>
      <c r="R1115" s="268" t="s">
        <v>157</v>
      </c>
      <c r="S1115" s="265"/>
      <c r="T1115" s="506">
        <v>0</v>
      </c>
      <c r="U1115" s="269" t="s">
        <v>1256</v>
      </c>
      <c r="V1115" s="270">
        <v>1</v>
      </c>
      <c r="W1115" s="271" t="s">
        <v>118</v>
      </c>
      <c r="X1115" s="272"/>
      <c r="Y1115" s="272"/>
      <c r="Z1115" s="342" t="s">
        <v>1257</v>
      </c>
      <c r="AA1115" s="258" t="b">
        <f t="shared" si="77"/>
        <v>0</v>
      </c>
      <c r="AB1115" s="273" t="s">
        <v>13186</v>
      </c>
      <c r="AC1115" s="273"/>
      <c r="AD1115" s="504" t="s">
        <v>1259</v>
      </c>
      <c r="AE1115" s="303" t="s">
        <v>13187</v>
      </c>
      <c r="AF1115" s="267" t="str">
        <f t="shared" ca="1" si="78"/>
        <v>49años10meses</v>
      </c>
      <c r="AG1115" s="276" t="s">
        <v>13188</v>
      </c>
      <c r="AH1115" s="273" t="s">
        <v>13189</v>
      </c>
    </row>
    <row r="1116" spans="2:36" ht="17.100000000000001" customHeight="1">
      <c r="B1116" s="258" t="str">
        <f t="shared" ref="B1116:B1159" si="79">MID(H1116,1,1)&amp;D1116</f>
        <v>P16771285</v>
      </c>
      <c r="C1116" s="257" t="s">
        <v>117</v>
      </c>
      <c r="D1116" s="486" t="s">
        <v>13341</v>
      </c>
      <c r="E1116" s="258" t="s">
        <v>13342</v>
      </c>
      <c r="F1116" s="259">
        <v>18716</v>
      </c>
      <c r="G1116" s="258" t="s">
        <v>1251</v>
      </c>
      <c r="H1116" s="263" t="s">
        <v>137</v>
      </c>
      <c r="I1116" s="261" t="s">
        <v>1252</v>
      </c>
      <c r="J1116" s="261" t="s">
        <v>1276</v>
      </c>
      <c r="K1116" s="282" t="s">
        <v>1254</v>
      </c>
      <c r="L1116" s="264">
        <v>46085</v>
      </c>
      <c r="M1116" s="264">
        <v>46085</v>
      </c>
      <c r="N1116" s="261" t="s">
        <v>128</v>
      </c>
      <c r="O1116" s="282" t="s">
        <v>13343</v>
      </c>
      <c r="P1116" s="266" t="s">
        <v>138</v>
      </c>
      <c r="Q1116" s="273"/>
      <c r="R1116" s="268" t="s">
        <v>157</v>
      </c>
      <c r="S1116" s="265"/>
      <c r="T1116" s="271">
        <v>0</v>
      </c>
      <c r="U1116" s="291" t="s">
        <v>1256</v>
      </c>
      <c r="V1116" s="270">
        <v>1</v>
      </c>
      <c r="W1116" s="271" t="s">
        <v>118</v>
      </c>
      <c r="X1116" s="272"/>
      <c r="Y1116" s="272"/>
      <c r="Z1116" s="342" t="s">
        <v>1257</v>
      </c>
      <c r="AA1116" s="258" t="b">
        <f t="shared" si="77"/>
        <v>0</v>
      </c>
      <c r="AB1116" s="273" t="s">
        <v>13344</v>
      </c>
      <c r="AC1116" s="273"/>
      <c r="AD1116" s="511" t="s">
        <v>1259</v>
      </c>
      <c r="AE1116" s="303" t="s">
        <v>18084</v>
      </c>
      <c r="AF1116" s="267" t="str">
        <f t="shared" ca="1" si="78"/>
        <v>75años4meses</v>
      </c>
      <c r="AG1116" s="276" t="s">
        <v>13345</v>
      </c>
      <c r="AH1116" s="258"/>
      <c r="AJ1116" s="554" t="str">
        <f ca="1">IF($D1116&lt;&gt;"",DATEDIF(L1116,TODAY(),"y")&amp;"años"&amp;DATEDIF(L1116,TODAY(),"ym")&amp;"meses"&amp;DATEDIF(L1116,TODAY(),"md")&amp;"dias","")</f>
        <v>0años5meses17dias</v>
      </c>
    </row>
    <row r="1117" spans="2:36" ht="17.100000000000001" customHeight="1">
      <c r="B1117" s="273" t="str">
        <f t="shared" si="79"/>
        <v>O16780504</v>
      </c>
      <c r="C1117" s="257" t="s">
        <v>117</v>
      </c>
      <c r="D1117" s="294" t="s">
        <v>18088</v>
      </c>
      <c r="E1117" s="258" t="s">
        <v>18089</v>
      </c>
      <c r="F1117" s="259">
        <v>25082</v>
      </c>
      <c r="G1117" s="283" t="s">
        <v>1251</v>
      </c>
      <c r="H1117" s="261" t="s">
        <v>113</v>
      </c>
      <c r="I1117" s="261" t="s">
        <v>13047</v>
      </c>
      <c r="J1117" s="261" t="s">
        <v>1276</v>
      </c>
      <c r="K1117" s="282" t="s">
        <v>8566</v>
      </c>
      <c r="L1117" s="264">
        <v>46083</v>
      </c>
      <c r="M1117" s="264">
        <v>46132</v>
      </c>
      <c r="N1117" s="261" t="s">
        <v>114</v>
      </c>
      <c r="O1117" s="282" t="s">
        <v>18090</v>
      </c>
      <c r="P1117" s="266" t="s">
        <v>138</v>
      </c>
      <c r="Q1117" s="258"/>
      <c r="R1117" s="268" t="s">
        <v>157</v>
      </c>
      <c r="S1117" s="265"/>
      <c r="T1117" s="271">
        <v>0</v>
      </c>
      <c r="U1117" s="269" t="s">
        <v>1256</v>
      </c>
      <c r="V1117" s="270">
        <v>1</v>
      </c>
      <c r="W1117" s="271" t="s">
        <v>118</v>
      </c>
      <c r="X1117" s="272"/>
      <c r="Y1117" s="272"/>
      <c r="Z1117" s="342" t="s">
        <v>1257</v>
      </c>
      <c r="AA1117" s="258" t="b">
        <v>0</v>
      </c>
      <c r="AB1117" s="273" t="s">
        <v>18824</v>
      </c>
      <c r="AC1117" s="273"/>
      <c r="AD1117" s="504" t="s">
        <v>1271</v>
      </c>
      <c r="AE1117" s="275" t="s">
        <v>18093</v>
      </c>
      <c r="AF1117" s="267" t="str">
        <f t="shared" ca="1" si="78"/>
        <v>57años11meses</v>
      </c>
      <c r="AG1117" s="276" t="s">
        <v>18091</v>
      </c>
      <c r="AH1117" s="273" t="s">
        <v>18092</v>
      </c>
    </row>
    <row r="1118" spans="2:36" ht="17.100000000000001" customHeight="1">
      <c r="B1118" s="258" t="str">
        <f t="shared" si="79"/>
        <v>O16783451</v>
      </c>
      <c r="C1118" s="257" t="s">
        <v>117</v>
      </c>
      <c r="D1118" s="486" t="s">
        <v>13352</v>
      </c>
      <c r="E1118" s="258" t="s">
        <v>13353</v>
      </c>
      <c r="F1118" s="259">
        <v>25650</v>
      </c>
      <c r="G1118" s="258" t="s">
        <v>1251</v>
      </c>
      <c r="H1118" s="263" t="s">
        <v>113</v>
      </c>
      <c r="I1118" s="261" t="s">
        <v>1339</v>
      </c>
      <c r="J1118" s="261" t="s">
        <v>1276</v>
      </c>
      <c r="K1118" s="282" t="s">
        <v>1254</v>
      </c>
      <c r="L1118" s="264">
        <v>45818</v>
      </c>
      <c r="M1118" s="264">
        <v>45862</v>
      </c>
      <c r="N1118" s="261" t="s">
        <v>122</v>
      </c>
      <c r="O1118" s="305"/>
      <c r="P1118" s="266"/>
      <c r="Q1118" s="273"/>
      <c r="R1118" s="268" t="s">
        <v>157</v>
      </c>
      <c r="S1118" s="265"/>
      <c r="T1118" s="271">
        <v>0</v>
      </c>
      <c r="U1118" s="291" t="s">
        <v>117</v>
      </c>
      <c r="V1118" s="270">
        <v>1</v>
      </c>
      <c r="W1118" s="271" t="s">
        <v>118</v>
      </c>
      <c r="X1118" s="272"/>
      <c r="Y1118" s="272"/>
      <c r="Z1118" s="342" t="s">
        <v>1257</v>
      </c>
      <c r="AA1118" s="258" t="b">
        <f t="shared" ref="AA1118:AA1126" si="80">COUNTIF($D$2:$D$3790,D1118)&gt;1</f>
        <v>0</v>
      </c>
      <c r="AB1118" s="273" t="s">
        <v>13354</v>
      </c>
      <c r="AC1118" s="273"/>
      <c r="AD1118" s="504" t="s">
        <v>1271</v>
      </c>
      <c r="AE1118" s="452" t="s">
        <v>13355</v>
      </c>
      <c r="AF1118" s="267" t="str">
        <f t="shared" ca="1" si="78"/>
        <v>56años4meses</v>
      </c>
      <c r="AG1118" s="276" t="s">
        <v>13356</v>
      </c>
      <c r="AH1118" s="273" t="s">
        <v>13357</v>
      </c>
      <c r="AJ1118" s="554" t="str">
        <f ca="1">IF($D1118&lt;&gt;"",DATEDIF(L1118,TODAY(),"y")&amp;"años"&amp;DATEDIF(L1118,TODAY(),"ym")&amp;"meses"&amp;DATEDIF(L1118,TODAY(),"md")&amp;"dias","")</f>
        <v>1años2meses11dias</v>
      </c>
    </row>
    <row r="1119" spans="2:36" ht="17.100000000000001" customHeight="1">
      <c r="B1119" s="258" t="str">
        <f t="shared" si="79"/>
        <v>P16786448</v>
      </c>
      <c r="C1119" s="305">
        <v>1</v>
      </c>
      <c r="D1119" s="486" t="s">
        <v>14327</v>
      </c>
      <c r="E1119" s="258" t="s">
        <v>14328</v>
      </c>
      <c r="F1119" s="259">
        <v>28217</v>
      </c>
      <c r="G1119" s="283" t="s">
        <v>1251</v>
      </c>
      <c r="H1119" s="261" t="s">
        <v>137</v>
      </c>
      <c r="I1119" s="261" t="s">
        <v>1252</v>
      </c>
      <c r="J1119" s="261" t="s">
        <v>1276</v>
      </c>
      <c r="K1119" s="282" t="s">
        <v>1254</v>
      </c>
      <c r="L1119" s="264">
        <v>45925</v>
      </c>
      <c r="M1119" s="264">
        <v>46060</v>
      </c>
      <c r="N1119" s="261" t="s">
        <v>114</v>
      </c>
      <c r="O1119" s="282" t="s">
        <v>14329</v>
      </c>
      <c r="P1119" s="266" t="s">
        <v>138</v>
      </c>
      <c r="Q1119" s="258"/>
      <c r="R1119" s="268" t="s">
        <v>157</v>
      </c>
      <c r="S1119" s="265"/>
      <c r="T1119" s="506">
        <v>0</v>
      </c>
      <c r="U1119" s="269" t="s">
        <v>1256</v>
      </c>
      <c r="V1119" s="270">
        <v>1</v>
      </c>
      <c r="W1119" s="271" t="s">
        <v>118</v>
      </c>
      <c r="X1119" s="272"/>
      <c r="Y1119" s="272"/>
      <c r="Z1119" s="274" t="s">
        <v>1257</v>
      </c>
      <c r="AA1119" s="258" t="b">
        <f t="shared" si="80"/>
        <v>0</v>
      </c>
      <c r="AB1119" s="273" t="s">
        <v>14330</v>
      </c>
      <c r="AC1119" s="273"/>
      <c r="AD1119" s="504" t="s">
        <v>1259</v>
      </c>
      <c r="AE1119" s="275" t="s">
        <v>14331</v>
      </c>
      <c r="AF1119" s="267" t="str">
        <f t="shared" ca="1" si="78"/>
        <v>49años4meses</v>
      </c>
      <c r="AG1119" s="276" t="s">
        <v>14332</v>
      </c>
      <c r="AH1119" s="273" t="s">
        <v>14333</v>
      </c>
    </row>
    <row r="1120" spans="2:36" ht="17.100000000000001" customHeight="1">
      <c r="B1120" s="273" t="str">
        <f t="shared" si="79"/>
        <v>P16786461</v>
      </c>
      <c r="C1120" s="257" t="s">
        <v>117</v>
      </c>
      <c r="D1120" s="486" t="s">
        <v>14273</v>
      </c>
      <c r="E1120" s="258" t="s">
        <v>14274</v>
      </c>
      <c r="F1120" s="259">
        <v>27557</v>
      </c>
      <c r="G1120" s="283" t="s">
        <v>1251</v>
      </c>
      <c r="H1120" s="261" t="s">
        <v>137</v>
      </c>
      <c r="I1120" s="261" t="s">
        <v>1252</v>
      </c>
      <c r="J1120" s="261" t="s">
        <v>1253</v>
      </c>
      <c r="K1120" s="282" t="s">
        <v>1254</v>
      </c>
      <c r="L1120" s="264">
        <v>45924</v>
      </c>
      <c r="M1120" s="264">
        <v>45955</v>
      </c>
      <c r="N1120" s="261" t="s">
        <v>128</v>
      </c>
      <c r="O1120" s="282" t="s">
        <v>14275</v>
      </c>
      <c r="P1120" s="266" t="s">
        <v>138</v>
      </c>
      <c r="Q1120" s="258"/>
      <c r="R1120" s="268" t="s">
        <v>157</v>
      </c>
      <c r="S1120" s="265"/>
      <c r="T1120" s="506">
        <v>0</v>
      </c>
      <c r="U1120" s="269" t="s">
        <v>1256</v>
      </c>
      <c r="V1120" s="270">
        <v>1</v>
      </c>
      <c r="W1120" s="271" t="s">
        <v>118</v>
      </c>
      <c r="X1120" s="272"/>
      <c r="Y1120" s="272"/>
      <c r="Z1120" s="274" t="s">
        <v>1257</v>
      </c>
      <c r="AA1120" s="258" t="b">
        <f t="shared" si="80"/>
        <v>0</v>
      </c>
      <c r="AB1120" s="273" t="s">
        <v>14276</v>
      </c>
      <c r="AC1120" s="273"/>
      <c r="AD1120" s="504" t="s">
        <v>1259</v>
      </c>
      <c r="AE1120" s="275" t="s">
        <v>14277</v>
      </c>
      <c r="AF1120" s="267" t="str">
        <f t="shared" ca="1" si="78"/>
        <v>51años2meses</v>
      </c>
      <c r="AG1120" s="276" t="s">
        <v>14278</v>
      </c>
      <c r="AH1120" s="325" t="s">
        <v>14279</v>
      </c>
    </row>
    <row r="1121" spans="2:36" ht="17.100000000000001" customHeight="1">
      <c r="B1121" s="273" t="str">
        <f t="shared" si="79"/>
        <v>P16796741</v>
      </c>
      <c r="C1121" s="257" t="s">
        <v>117</v>
      </c>
      <c r="D1121" s="500" t="s">
        <v>14165</v>
      </c>
      <c r="E1121" s="258" t="s">
        <v>14166</v>
      </c>
      <c r="F1121" s="259">
        <v>25115</v>
      </c>
      <c r="G1121" s="283" t="s">
        <v>1996</v>
      </c>
      <c r="H1121" s="261" t="s">
        <v>137</v>
      </c>
      <c r="I1121" s="261" t="s">
        <v>1252</v>
      </c>
      <c r="J1121" s="261" t="s">
        <v>1253</v>
      </c>
      <c r="K1121" s="282" t="s">
        <v>8700</v>
      </c>
      <c r="L1121" s="264">
        <v>45916</v>
      </c>
      <c r="M1121" s="264">
        <v>45929</v>
      </c>
      <c r="N1121" s="261" t="s">
        <v>122</v>
      </c>
      <c r="O1121" s="282"/>
      <c r="P1121" s="266"/>
      <c r="Q1121" s="258"/>
      <c r="R1121" s="268" t="s">
        <v>157</v>
      </c>
      <c r="S1121" s="265"/>
      <c r="T1121" s="506">
        <v>0</v>
      </c>
      <c r="U1121" s="332" t="s">
        <v>117</v>
      </c>
      <c r="V1121" s="270">
        <v>1</v>
      </c>
      <c r="W1121" s="271" t="s">
        <v>118</v>
      </c>
      <c r="X1121" s="272"/>
      <c r="Y1121" s="272"/>
      <c r="Z1121" s="274" t="s">
        <v>1257</v>
      </c>
      <c r="AA1121" s="258" t="b">
        <f t="shared" si="80"/>
        <v>0</v>
      </c>
      <c r="AB1121" s="273" t="s">
        <v>14167</v>
      </c>
      <c r="AC1121" s="273"/>
      <c r="AD1121" s="504" t="s">
        <v>1259</v>
      </c>
      <c r="AE1121" s="275" t="s">
        <v>14168</v>
      </c>
      <c r="AF1121" s="267" t="str">
        <f t="shared" ca="1" si="78"/>
        <v>57años10meses</v>
      </c>
      <c r="AG1121" s="276" t="s">
        <v>14169</v>
      </c>
      <c r="AH1121" s="273" t="s">
        <v>14170</v>
      </c>
      <c r="AJ1121" s="554" t="str">
        <f ca="1">IF($D1121&lt;&gt;"",DATEDIF(L1121,TODAY(),"y")&amp;"años"&amp;DATEDIF(L1121,TODAY(),"ym")&amp;"meses"&amp;DATEDIF(L1121,TODAY(),"md")&amp;"dias","")</f>
        <v>0años11meses5dias</v>
      </c>
    </row>
    <row r="1122" spans="2:36" ht="17.100000000000001" customHeight="1">
      <c r="B1122" s="273" t="str">
        <f t="shared" si="79"/>
        <v>P16796820</v>
      </c>
      <c r="C1122" s="257" t="s">
        <v>117</v>
      </c>
      <c r="D1122" s="500" t="s">
        <v>13892</v>
      </c>
      <c r="E1122" s="258" t="s">
        <v>13893</v>
      </c>
      <c r="F1122" s="259">
        <v>28023</v>
      </c>
      <c r="G1122" s="283" t="s">
        <v>1251</v>
      </c>
      <c r="H1122" s="261" t="s">
        <v>137</v>
      </c>
      <c r="I1122" s="261" t="s">
        <v>1252</v>
      </c>
      <c r="J1122" s="261" t="s">
        <v>1276</v>
      </c>
      <c r="K1122" s="282" t="s">
        <v>1254</v>
      </c>
      <c r="L1122" s="264">
        <v>46157</v>
      </c>
      <c r="M1122" s="264">
        <v>46172</v>
      </c>
      <c r="N1122" s="261" t="s">
        <v>174</v>
      </c>
      <c r="O1122" s="282" t="s">
        <v>13894</v>
      </c>
      <c r="P1122" s="266" t="s">
        <v>138</v>
      </c>
      <c r="Q1122" s="273"/>
      <c r="R1122" s="268" t="s">
        <v>157</v>
      </c>
      <c r="S1122" s="265"/>
      <c r="T1122" s="506">
        <v>0</v>
      </c>
      <c r="U1122" s="269" t="s">
        <v>1256</v>
      </c>
      <c r="V1122" s="270">
        <v>1</v>
      </c>
      <c r="W1122" s="271" t="s">
        <v>118</v>
      </c>
      <c r="X1122" s="272"/>
      <c r="Y1122" s="272"/>
      <c r="Z1122" s="342" t="s">
        <v>1257</v>
      </c>
      <c r="AA1122" s="258" t="b">
        <f t="shared" si="80"/>
        <v>0</v>
      </c>
      <c r="AB1122" s="273" t="s">
        <v>13895</v>
      </c>
      <c r="AC1122" s="273"/>
      <c r="AD1122" s="504" t="s">
        <v>1259</v>
      </c>
      <c r="AE1122" s="303">
        <v>30507821625018</v>
      </c>
      <c r="AF1122" s="267" t="str">
        <f t="shared" ca="1" si="78"/>
        <v>49años11meses</v>
      </c>
      <c r="AG1122" s="276" t="s">
        <v>13896</v>
      </c>
      <c r="AH1122" s="273" t="s">
        <v>13897</v>
      </c>
    </row>
    <row r="1123" spans="2:36" ht="17.100000000000001" customHeight="1">
      <c r="B1123" s="258" t="str">
        <f t="shared" si="79"/>
        <v>O16802478</v>
      </c>
      <c r="C1123" s="257" t="s">
        <v>117</v>
      </c>
      <c r="D1123" s="486" t="s">
        <v>9290</v>
      </c>
      <c r="E1123" s="258" t="s">
        <v>9291</v>
      </c>
      <c r="F1123" s="259">
        <v>28635</v>
      </c>
      <c r="G1123" s="260" t="s">
        <v>1251</v>
      </c>
      <c r="H1123" s="261" t="s">
        <v>113</v>
      </c>
      <c r="I1123" s="261" t="s">
        <v>1339</v>
      </c>
      <c r="J1123" s="261"/>
      <c r="K1123" s="282" t="s">
        <v>6840</v>
      </c>
      <c r="L1123" s="264">
        <v>45294</v>
      </c>
      <c r="M1123" s="264">
        <v>45327</v>
      </c>
      <c r="N1123" s="263" t="s">
        <v>122</v>
      </c>
      <c r="O1123" s="261"/>
      <c r="P1123" s="266"/>
      <c r="Q1123" s="273"/>
      <c r="R1123" s="268" t="s">
        <v>157</v>
      </c>
      <c r="S1123" s="265"/>
      <c r="T1123" s="265">
        <v>0</v>
      </c>
      <c r="U1123" s="269" t="s">
        <v>1256</v>
      </c>
      <c r="V1123" s="270">
        <v>1</v>
      </c>
      <c r="W1123" s="271" t="s">
        <v>118</v>
      </c>
      <c r="X1123" s="273"/>
      <c r="Y1123" s="273"/>
      <c r="Z1123" s="274" t="s">
        <v>1257</v>
      </c>
      <c r="AA1123" s="258" t="b">
        <f t="shared" si="80"/>
        <v>0</v>
      </c>
      <c r="AB1123" s="273" t="s">
        <v>9292</v>
      </c>
      <c r="AC1123" s="273"/>
      <c r="AD1123" s="504" t="s">
        <v>1259</v>
      </c>
      <c r="AE1123" s="275" t="s">
        <v>9293</v>
      </c>
      <c r="AF1123" s="267" t="str">
        <f t="shared" ca="1" si="78"/>
        <v>48años2meses</v>
      </c>
      <c r="AG1123" s="276">
        <v>907061616</v>
      </c>
      <c r="AH1123" s="273" t="s">
        <v>9294</v>
      </c>
    </row>
    <row r="1124" spans="2:36" ht="17.100000000000001" customHeight="1">
      <c r="B1124" s="258" t="str">
        <f t="shared" si="79"/>
        <v>O16805946</v>
      </c>
      <c r="C1124" s="257" t="s">
        <v>117</v>
      </c>
      <c r="D1124" s="486" t="s">
        <v>8791</v>
      </c>
      <c r="E1124" s="258" t="s">
        <v>8792</v>
      </c>
      <c r="F1124" s="259">
        <v>28737</v>
      </c>
      <c r="G1124" s="283" t="s">
        <v>1251</v>
      </c>
      <c r="H1124" s="261" t="s">
        <v>113</v>
      </c>
      <c r="I1124" s="263" t="s">
        <v>1339</v>
      </c>
      <c r="J1124" s="261"/>
      <c r="K1124" s="282" t="s">
        <v>2021</v>
      </c>
      <c r="L1124" s="264">
        <v>45257</v>
      </c>
      <c r="M1124" s="264">
        <v>45288</v>
      </c>
      <c r="N1124" s="263" t="s">
        <v>114</v>
      </c>
      <c r="O1124" s="282" t="s">
        <v>8793</v>
      </c>
      <c r="P1124" s="266" t="s">
        <v>138</v>
      </c>
      <c r="Q1124" s="273"/>
      <c r="R1124" s="268" t="s">
        <v>157</v>
      </c>
      <c r="S1124" s="265"/>
      <c r="T1124" s="265">
        <v>0</v>
      </c>
      <c r="U1124" s="269" t="s">
        <v>1256</v>
      </c>
      <c r="V1124" s="270">
        <v>0</v>
      </c>
      <c r="W1124" s="271" t="s">
        <v>118</v>
      </c>
      <c r="X1124" s="272"/>
      <c r="Y1124" s="273"/>
      <c r="Z1124" s="274" t="s">
        <v>1257</v>
      </c>
      <c r="AA1124" s="258" t="b">
        <f t="shared" si="80"/>
        <v>0</v>
      </c>
      <c r="AB1124" s="258" t="s">
        <v>8794</v>
      </c>
      <c r="AC1124" s="273"/>
      <c r="AD1124" s="504" t="s">
        <v>1271</v>
      </c>
      <c r="AE1124" s="275" t="s">
        <v>8795</v>
      </c>
      <c r="AF1124" s="267" t="str">
        <f t="shared" ca="1" si="78"/>
        <v>47años11meses</v>
      </c>
      <c r="AG1124" s="276">
        <v>998523281</v>
      </c>
      <c r="AH1124" s="273" t="s">
        <v>8796</v>
      </c>
      <c r="AJ1124" s="258"/>
    </row>
    <row r="1125" spans="2:36" ht="17.100000000000001" customHeight="1">
      <c r="B1125" s="258" t="str">
        <f t="shared" si="79"/>
        <v>O17402869</v>
      </c>
      <c r="C1125" s="257" t="s">
        <v>117</v>
      </c>
      <c r="D1125" s="486" t="s">
        <v>13916</v>
      </c>
      <c r="E1125" s="258" t="s">
        <v>13917</v>
      </c>
      <c r="F1125" s="259">
        <v>22904</v>
      </c>
      <c r="G1125" s="283" t="s">
        <v>1996</v>
      </c>
      <c r="H1125" s="261" t="s">
        <v>113</v>
      </c>
      <c r="I1125" s="261" t="s">
        <v>1339</v>
      </c>
      <c r="J1125" s="261" t="s">
        <v>1276</v>
      </c>
      <c r="K1125" s="282" t="s">
        <v>1254</v>
      </c>
      <c r="L1125" s="264">
        <v>45883</v>
      </c>
      <c r="M1125" s="264">
        <v>45987</v>
      </c>
      <c r="N1125" s="261" t="s">
        <v>128</v>
      </c>
      <c r="O1125" s="282" t="s">
        <v>13918</v>
      </c>
      <c r="P1125" s="266" t="s">
        <v>138</v>
      </c>
      <c r="Q1125" s="273"/>
      <c r="R1125" s="268" t="s">
        <v>157</v>
      </c>
      <c r="S1125" s="265"/>
      <c r="T1125" s="506">
        <v>0</v>
      </c>
      <c r="U1125" s="269" t="s">
        <v>1256</v>
      </c>
      <c r="V1125" s="270">
        <v>1</v>
      </c>
      <c r="W1125" s="271" t="s">
        <v>118</v>
      </c>
      <c r="X1125" s="272"/>
      <c r="Y1125" s="272"/>
      <c r="Z1125" s="342" t="s">
        <v>1257</v>
      </c>
      <c r="AA1125" s="258" t="b">
        <f t="shared" si="80"/>
        <v>0</v>
      </c>
      <c r="AB1125" s="273" t="s">
        <v>13919</v>
      </c>
      <c r="AC1125" s="273"/>
      <c r="AD1125" s="504" t="s">
        <v>1259</v>
      </c>
      <c r="AE1125" s="275" t="s">
        <v>13920</v>
      </c>
      <c r="AF1125" s="267" t="str">
        <f t="shared" ca="1" si="78"/>
        <v>63años11meses</v>
      </c>
      <c r="AG1125" s="294" t="s">
        <v>13921</v>
      </c>
      <c r="AH1125" s="273" t="s">
        <v>13922</v>
      </c>
    </row>
    <row r="1126" spans="2:36" ht="17.100000000000001" customHeight="1">
      <c r="B1126" s="258" t="str">
        <f t="shared" si="79"/>
        <v>P17430804</v>
      </c>
      <c r="C1126" s="257" t="s">
        <v>117</v>
      </c>
      <c r="D1126" s="486" t="s">
        <v>15794</v>
      </c>
      <c r="E1126" s="258" t="s">
        <v>15795</v>
      </c>
      <c r="F1126" s="259">
        <v>25020</v>
      </c>
      <c r="G1126" s="283" t="s">
        <v>1251</v>
      </c>
      <c r="H1126" s="261" t="s">
        <v>137</v>
      </c>
      <c r="I1126" s="261" t="s">
        <v>3227</v>
      </c>
      <c r="J1126" s="261" t="s">
        <v>1276</v>
      </c>
      <c r="K1126" s="282" t="s">
        <v>12562</v>
      </c>
      <c r="L1126" s="264">
        <v>45978</v>
      </c>
      <c r="M1126" s="264">
        <v>45979</v>
      </c>
      <c r="N1126" s="261" t="s">
        <v>128</v>
      </c>
      <c r="O1126" s="282" t="s">
        <v>15796</v>
      </c>
      <c r="P1126" s="266" t="s">
        <v>138</v>
      </c>
      <c r="Q1126" s="258"/>
      <c r="R1126" s="268" t="s">
        <v>157</v>
      </c>
      <c r="S1126" s="265"/>
      <c r="T1126" s="271">
        <v>0</v>
      </c>
      <c r="U1126" s="269" t="s">
        <v>1256</v>
      </c>
      <c r="V1126" s="270">
        <v>1</v>
      </c>
      <c r="W1126" s="524" t="s">
        <v>118</v>
      </c>
      <c r="X1126" s="272"/>
      <c r="Y1126" s="272"/>
      <c r="Z1126" s="525" t="s">
        <v>1257</v>
      </c>
      <c r="AA1126" s="258" t="b">
        <f t="shared" si="80"/>
        <v>0</v>
      </c>
      <c r="AB1126" s="273"/>
      <c r="AC1126" s="273"/>
      <c r="AD1126" s="400" t="s">
        <v>1259</v>
      </c>
      <c r="AE1126" s="275" t="s">
        <v>15797</v>
      </c>
      <c r="AF1126" s="267" t="str">
        <f t="shared" ca="1" si="78"/>
        <v>58años1meses</v>
      </c>
      <c r="AG1126" s="276">
        <v>928251912</v>
      </c>
      <c r="AH1126" s="273" t="s">
        <v>15798</v>
      </c>
    </row>
    <row r="1127" spans="2:36" ht="16.5" customHeight="1">
      <c r="B1127" s="258" t="str">
        <f t="shared" si="79"/>
        <v>P17431580</v>
      </c>
      <c r="C1127" s="257" t="s">
        <v>117</v>
      </c>
      <c r="D1127" s="294" t="s">
        <v>18752</v>
      </c>
      <c r="E1127" s="258" t="s">
        <v>18753</v>
      </c>
      <c r="F1127" s="259">
        <v>25347</v>
      </c>
      <c r="G1127" s="283" t="s">
        <v>1251</v>
      </c>
      <c r="H1127" s="261" t="s">
        <v>137</v>
      </c>
      <c r="I1127" s="261" t="s">
        <v>1252</v>
      </c>
      <c r="J1127" s="261" t="s">
        <v>1276</v>
      </c>
      <c r="K1127" s="282" t="s">
        <v>12562</v>
      </c>
      <c r="L1127" s="264">
        <v>46127</v>
      </c>
      <c r="M1127" s="264">
        <v>46158</v>
      </c>
      <c r="N1127" s="261" t="s">
        <v>128</v>
      </c>
      <c r="O1127" s="282" t="s">
        <v>18760</v>
      </c>
      <c r="P1127" s="266" t="s">
        <v>138</v>
      </c>
      <c r="Q1127" s="258"/>
      <c r="R1127" s="268" t="s">
        <v>157</v>
      </c>
      <c r="S1127" s="265"/>
      <c r="T1127" s="271">
        <v>0</v>
      </c>
      <c r="U1127" s="269" t="s">
        <v>1256</v>
      </c>
      <c r="V1127" s="270">
        <v>1</v>
      </c>
      <c r="W1127" s="271" t="s">
        <v>118</v>
      </c>
      <c r="X1127" s="272"/>
      <c r="Y1127" s="272"/>
      <c r="Z1127" s="342" t="s">
        <v>1257</v>
      </c>
      <c r="AA1127" s="258" t="b">
        <v>0</v>
      </c>
      <c r="AB1127" s="273" t="s">
        <v>18933</v>
      </c>
      <c r="AC1127" s="273"/>
      <c r="AD1127" s="400" t="s">
        <v>1259</v>
      </c>
      <c r="AE1127" s="275" t="s">
        <v>18768</v>
      </c>
      <c r="AF1127" s="267" t="str">
        <f t="shared" ca="1" si="78"/>
        <v>57años2meses</v>
      </c>
      <c r="AG1127" s="276" t="s">
        <v>18761</v>
      </c>
      <c r="AH1127" s="273" t="s">
        <v>18762</v>
      </c>
    </row>
    <row r="1128" spans="2:36" ht="17.100000000000001" customHeight="1">
      <c r="B1128" s="258" t="str">
        <f t="shared" si="79"/>
        <v>P17433049</v>
      </c>
      <c r="C1128" s="257" t="s">
        <v>117</v>
      </c>
      <c r="D1128" s="294" t="s">
        <v>17493</v>
      </c>
      <c r="E1128" s="258" t="s">
        <v>17494</v>
      </c>
      <c r="F1128" s="259">
        <v>26091</v>
      </c>
      <c r="G1128" s="283" t="s">
        <v>1251</v>
      </c>
      <c r="H1128" s="261" t="s">
        <v>137</v>
      </c>
      <c r="I1128" s="261" t="s">
        <v>1252</v>
      </c>
      <c r="J1128" s="261" t="s">
        <v>1253</v>
      </c>
      <c r="K1128" s="282" t="s">
        <v>12562</v>
      </c>
      <c r="L1128" s="264">
        <v>46071</v>
      </c>
      <c r="M1128" s="264">
        <v>46158</v>
      </c>
      <c r="N1128" s="261" t="s">
        <v>114</v>
      </c>
      <c r="O1128" s="282" t="s">
        <v>17512</v>
      </c>
      <c r="P1128" s="266" t="s">
        <v>138</v>
      </c>
      <c r="Q1128" s="258"/>
      <c r="R1128" s="471" t="s">
        <v>1256</v>
      </c>
      <c r="S1128" s="265"/>
      <c r="T1128" s="271">
        <v>0</v>
      </c>
      <c r="U1128" s="269" t="s">
        <v>1256</v>
      </c>
      <c r="V1128" s="270">
        <v>1</v>
      </c>
      <c r="W1128" s="271" t="s">
        <v>118</v>
      </c>
      <c r="X1128" s="272"/>
      <c r="Y1128" s="272"/>
      <c r="Z1128" s="342" t="s">
        <v>1257</v>
      </c>
      <c r="AA1128" s="258" t="b">
        <v>0</v>
      </c>
      <c r="AB1128" s="273" t="s">
        <v>17881</v>
      </c>
      <c r="AC1128" s="273"/>
      <c r="AD1128" s="504" t="s">
        <v>1259</v>
      </c>
      <c r="AE1128" s="275" t="s">
        <v>17546</v>
      </c>
      <c r="AF1128" s="267" t="str">
        <f t="shared" ca="1" si="78"/>
        <v>55años2meses</v>
      </c>
      <c r="AG1128" s="276" t="s">
        <v>17527</v>
      </c>
      <c r="AH1128" s="273" t="s">
        <v>17528</v>
      </c>
    </row>
    <row r="1129" spans="2:36" ht="17.100000000000001" customHeight="1">
      <c r="B1129" s="258" t="str">
        <f t="shared" si="79"/>
        <v>O17435664</v>
      </c>
      <c r="C1129" s="257" t="s">
        <v>117</v>
      </c>
      <c r="D1129" s="294" t="s">
        <v>18353</v>
      </c>
      <c r="E1129" s="258" t="s">
        <v>18354</v>
      </c>
      <c r="F1129" s="259">
        <v>25833</v>
      </c>
      <c r="G1129" s="283" t="s">
        <v>1251</v>
      </c>
      <c r="H1129" s="400" t="s">
        <v>113</v>
      </c>
      <c r="I1129" s="261" t="s">
        <v>1339</v>
      </c>
      <c r="J1129" s="261" t="s">
        <v>1253</v>
      </c>
      <c r="K1129" s="282" t="s">
        <v>12562</v>
      </c>
      <c r="L1129" s="264">
        <v>46098</v>
      </c>
      <c r="M1129" s="264">
        <v>46158</v>
      </c>
      <c r="N1129" s="261" t="s">
        <v>128</v>
      </c>
      <c r="O1129" s="282" t="s">
        <v>18396</v>
      </c>
      <c r="P1129" s="266" t="s">
        <v>138</v>
      </c>
      <c r="Q1129" s="258"/>
      <c r="R1129" s="268" t="s">
        <v>157</v>
      </c>
      <c r="S1129" s="265"/>
      <c r="T1129" s="271">
        <v>0</v>
      </c>
      <c r="U1129" s="269" t="s">
        <v>1256</v>
      </c>
      <c r="V1129" s="270">
        <v>1</v>
      </c>
      <c r="W1129" s="271" t="s">
        <v>118</v>
      </c>
      <c r="X1129" s="272"/>
      <c r="Y1129" s="272"/>
      <c r="Z1129" s="342" t="s">
        <v>1257</v>
      </c>
      <c r="AA1129" s="258" t="b">
        <v>0</v>
      </c>
      <c r="AB1129" s="273" t="s">
        <v>18867</v>
      </c>
      <c r="AC1129" s="273"/>
      <c r="AD1129" s="504" t="s">
        <v>1259</v>
      </c>
      <c r="AE1129" s="275" t="s">
        <v>18445</v>
      </c>
      <c r="AF1129" s="267" t="str">
        <f t="shared" ca="1" si="78"/>
        <v>55años10meses</v>
      </c>
      <c r="AG1129" s="276" t="s">
        <v>18409</v>
      </c>
      <c r="AH1129" s="273" t="s">
        <v>18462</v>
      </c>
    </row>
    <row r="1130" spans="2:36" ht="17.100000000000001" customHeight="1">
      <c r="B1130" s="258" t="str">
        <f t="shared" si="79"/>
        <v>P17435885</v>
      </c>
      <c r="C1130" s="257" t="s">
        <v>117</v>
      </c>
      <c r="D1130" s="486" t="s">
        <v>16845</v>
      </c>
      <c r="E1130" s="258" t="s">
        <v>16846</v>
      </c>
      <c r="F1130" s="259">
        <v>26374</v>
      </c>
      <c r="G1130" s="283" t="s">
        <v>1251</v>
      </c>
      <c r="H1130" s="261" t="s">
        <v>137</v>
      </c>
      <c r="I1130" s="261" t="s">
        <v>1252</v>
      </c>
      <c r="J1130" s="261" t="s">
        <v>1253</v>
      </c>
      <c r="K1130" s="282" t="s">
        <v>12562</v>
      </c>
      <c r="L1130" s="264">
        <v>46041</v>
      </c>
      <c r="M1130" s="264">
        <v>46137</v>
      </c>
      <c r="N1130" s="261" t="s">
        <v>128</v>
      </c>
      <c r="O1130" s="282" t="s">
        <v>16847</v>
      </c>
      <c r="P1130" s="266" t="s">
        <v>138</v>
      </c>
      <c r="Q1130" s="258"/>
      <c r="R1130" s="268" t="s">
        <v>157</v>
      </c>
      <c r="S1130" s="265"/>
      <c r="T1130" s="271">
        <v>0</v>
      </c>
      <c r="U1130" s="269" t="s">
        <v>1256</v>
      </c>
      <c r="V1130" s="270">
        <v>1</v>
      </c>
      <c r="W1130" s="271" t="s">
        <v>118</v>
      </c>
      <c r="X1130" s="272"/>
      <c r="Y1130" s="272"/>
      <c r="Z1130" s="342" t="s">
        <v>1257</v>
      </c>
      <c r="AA1130" s="258" t="b">
        <v>0</v>
      </c>
      <c r="AB1130" s="273" t="s">
        <v>16848</v>
      </c>
      <c r="AC1130" s="273"/>
      <c r="AD1130" s="504" t="s">
        <v>1271</v>
      </c>
      <c r="AE1130" s="275" t="s">
        <v>16849</v>
      </c>
      <c r="AF1130" s="267" t="str">
        <f t="shared" ca="1" si="78"/>
        <v>54años5meses</v>
      </c>
      <c r="AG1130" s="276" t="s">
        <v>16850</v>
      </c>
      <c r="AH1130" s="273" t="s">
        <v>16851</v>
      </c>
    </row>
    <row r="1131" spans="2:36" ht="17.100000000000001" customHeight="1">
      <c r="B1131" s="273" t="str">
        <f t="shared" si="79"/>
        <v>P17436215</v>
      </c>
      <c r="C1131" s="257" t="s">
        <v>117</v>
      </c>
      <c r="D1131" s="486" t="s">
        <v>15774</v>
      </c>
      <c r="E1131" s="258" t="s">
        <v>15775</v>
      </c>
      <c r="F1131" s="259">
        <v>26751</v>
      </c>
      <c r="G1131" s="283" t="s">
        <v>1251</v>
      </c>
      <c r="H1131" s="261" t="s">
        <v>137</v>
      </c>
      <c r="I1131" s="261" t="s">
        <v>1252</v>
      </c>
      <c r="J1131" s="261" t="s">
        <v>1253</v>
      </c>
      <c r="K1131" s="282" t="s">
        <v>12562</v>
      </c>
      <c r="L1131" s="264">
        <v>45978</v>
      </c>
      <c r="M1131" s="264">
        <v>46019</v>
      </c>
      <c r="N1131" s="261" t="s">
        <v>122</v>
      </c>
      <c r="O1131" s="282"/>
      <c r="P1131" s="266"/>
      <c r="Q1131" s="258"/>
      <c r="R1131" s="268" t="s">
        <v>157</v>
      </c>
      <c r="S1131" s="265"/>
      <c r="T1131" s="271">
        <v>0</v>
      </c>
      <c r="U1131" s="269" t="s">
        <v>1256</v>
      </c>
      <c r="V1131" s="270">
        <v>1</v>
      </c>
      <c r="W1131" s="524" t="s">
        <v>118</v>
      </c>
      <c r="X1131" s="272"/>
      <c r="Y1131" s="272"/>
      <c r="Z1131" s="525" t="s">
        <v>1257</v>
      </c>
      <c r="AA1131" s="258" t="b">
        <f>COUNTIF($D$2:$D$3790,D1131)&gt;1</f>
        <v>0</v>
      </c>
      <c r="AB1131" s="273" t="s">
        <v>15776</v>
      </c>
      <c r="AC1131" s="273"/>
      <c r="AD1131" s="504" t="s">
        <v>1259</v>
      </c>
      <c r="AE1131" s="275" t="s">
        <v>15777</v>
      </c>
      <c r="AF1131" s="267" t="str">
        <f t="shared" ca="1" si="78"/>
        <v>53años4meses</v>
      </c>
      <c r="AG1131" s="276" t="s">
        <v>15778</v>
      </c>
      <c r="AH1131" s="273" t="s">
        <v>15779</v>
      </c>
    </row>
    <row r="1132" spans="2:36" ht="17.100000000000001" customHeight="1">
      <c r="B1132" s="258" t="str">
        <f t="shared" si="79"/>
        <v>O17447922</v>
      </c>
      <c r="C1132" s="257" t="s">
        <v>117</v>
      </c>
      <c r="D1132" s="294" t="s">
        <v>18026</v>
      </c>
      <c r="E1132" s="258" t="s">
        <v>18027</v>
      </c>
      <c r="F1132" s="259">
        <v>27733</v>
      </c>
      <c r="G1132" s="283" t="s">
        <v>1251</v>
      </c>
      <c r="H1132" s="261" t="s">
        <v>125</v>
      </c>
      <c r="I1132" s="261" t="s">
        <v>5699</v>
      </c>
      <c r="J1132" s="383" t="s">
        <v>1253</v>
      </c>
      <c r="K1132" s="282" t="s">
        <v>12562</v>
      </c>
      <c r="L1132" s="264">
        <v>46085</v>
      </c>
      <c r="M1132" s="264">
        <v>46158</v>
      </c>
      <c r="N1132" s="261" t="s">
        <v>122</v>
      </c>
      <c r="O1132" s="282"/>
      <c r="P1132" s="266"/>
      <c r="Q1132" s="258"/>
      <c r="R1132" s="471" t="s">
        <v>1256</v>
      </c>
      <c r="S1132" s="265"/>
      <c r="T1132" s="271">
        <v>0</v>
      </c>
      <c r="U1132" s="269" t="s">
        <v>1256</v>
      </c>
      <c r="V1132" s="270">
        <v>1</v>
      </c>
      <c r="W1132" s="271" t="s">
        <v>118</v>
      </c>
      <c r="X1132" s="272"/>
      <c r="Y1132" s="272"/>
      <c r="Z1132" s="342" t="s">
        <v>1257</v>
      </c>
      <c r="AA1132" s="258" t="b">
        <v>0</v>
      </c>
      <c r="AB1132" s="273" t="s">
        <v>18817</v>
      </c>
      <c r="AC1132" s="273"/>
      <c r="AD1132" s="504" t="s">
        <v>1259</v>
      </c>
      <c r="AE1132" s="275" t="s">
        <v>18045</v>
      </c>
      <c r="AF1132" s="267" t="str">
        <f t="shared" ca="1" si="78"/>
        <v>50años8meses</v>
      </c>
      <c r="AG1132" s="276" t="s">
        <v>18037</v>
      </c>
      <c r="AH1132" s="273" t="s">
        <v>18038</v>
      </c>
    </row>
    <row r="1133" spans="2:36" ht="17.100000000000001" customHeight="1">
      <c r="B1133" s="273" t="str">
        <f t="shared" si="79"/>
        <v>O17451508</v>
      </c>
      <c r="C1133" s="257" t="s">
        <v>117</v>
      </c>
      <c r="D1133" s="294" t="s">
        <v>16759</v>
      </c>
      <c r="E1133" s="258" t="s">
        <v>16760</v>
      </c>
      <c r="F1133" s="259">
        <v>28041</v>
      </c>
      <c r="G1133" s="283" t="s">
        <v>1251</v>
      </c>
      <c r="H1133" s="261" t="s">
        <v>113</v>
      </c>
      <c r="I1133" s="261" t="s">
        <v>1339</v>
      </c>
      <c r="J1133" s="261" t="s">
        <v>1276</v>
      </c>
      <c r="K1133" s="282" t="s">
        <v>1254</v>
      </c>
      <c r="L1133" s="264">
        <v>46039</v>
      </c>
      <c r="M1133" s="264">
        <v>46067</v>
      </c>
      <c r="N1133" s="261" t="s">
        <v>114</v>
      </c>
      <c r="O1133" s="282" t="s">
        <v>16761</v>
      </c>
      <c r="P1133" s="266" t="s">
        <v>138</v>
      </c>
      <c r="Q1133" s="258"/>
      <c r="R1133" s="268" t="s">
        <v>157</v>
      </c>
      <c r="S1133" s="265"/>
      <c r="T1133" s="271">
        <v>0</v>
      </c>
      <c r="U1133" s="269" t="s">
        <v>1256</v>
      </c>
      <c r="V1133" s="270">
        <v>1</v>
      </c>
      <c r="W1133" s="271" t="s">
        <v>118</v>
      </c>
      <c r="X1133" s="272"/>
      <c r="Y1133" s="272"/>
      <c r="Z1133" s="342" t="s">
        <v>1257</v>
      </c>
      <c r="AA1133" s="258" t="b">
        <v>0</v>
      </c>
      <c r="AB1133" s="273" t="s">
        <v>16762</v>
      </c>
      <c r="AC1133" s="273"/>
      <c r="AD1133" s="400" t="s">
        <v>1259</v>
      </c>
      <c r="AE1133" s="275">
        <v>41506900000000</v>
      </c>
      <c r="AF1133" s="267" t="str">
        <f t="shared" ca="1" si="78"/>
        <v>49años10meses</v>
      </c>
      <c r="AG1133" s="276" t="s">
        <v>16763</v>
      </c>
      <c r="AH1133" s="273" t="s">
        <v>16764</v>
      </c>
    </row>
    <row r="1134" spans="2:36" ht="17.100000000000001" customHeight="1">
      <c r="B1134" s="258" t="str">
        <f t="shared" si="79"/>
        <v>O17452161</v>
      </c>
      <c r="C1134" s="257" t="s">
        <v>117</v>
      </c>
      <c r="D1134" s="486" t="s">
        <v>14466</v>
      </c>
      <c r="E1134" s="258" t="s">
        <v>14467</v>
      </c>
      <c r="F1134" s="259">
        <v>27457</v>
      </c>
      <c r="G1134" s="283" t="s">
        <v>1251</v>
      </c>
      <c r="H1134" s="261" t="s">
        <v>113</v>
      </c>
      <c r="I1134" s="261" t="s">
        <v>13122</v>
      </c>
      <c r="J1134" s="261" t="s">
        <v>1253</v>
      </c>
      <c r="K1134" s="282" t="s">
        <v>12562</v>
      </c>
      <c r="L1134" s="264">
        <v>45931</v>
      </c>
      <c r="M1134" s="264">
        <v>45990</v>
      </c>
      <c r="N1134" s="261" t="s">
        <v>128</v>
      </c>
      <c r="O1134" s="282" t="s">
        <v>14468</v>
      </c>
      <c r="P1134" s="266" t="s">
        <v>138</v>
      </c>
      <c r="Q1134" s="258"/>
      <c r="R1134" s="268" t="s">
        <v>157</v>
      </c>
      <c r="S1134" s="265"/>
      <c r="T1134" s="506">
        <v>0</v>
      </c>
      <c r="U1134" s="269" t="s">
        <v>1256</v>
      </c>
      <c r="V1134" s="270">
        <v>1</v>
      </c>
      <c r="W1134" s="271" t="s">
        <v>118</v>
      </c>
      <c r="X1134" s="272"/>
      <c r="Y1134" s="272"/>
      <c r="Z1134" s="274" t="s">
        <v>1257</v>
      </c>
      <c r="AA1134" s="258" t="b">
        <f>COUNTIF($D$2:$D$3790,D1134)&gt;1</f>
        <v>0</v>
      </c>
      <c r="AB1134" s="273" t="s">
        <v>14469</v>
      </c>
      <c r="AC1134" s="273"/>
      <c r="AD1134" s="273" t="s">
        <v>1259</v>
      </c>
      <c r="AE1134" s="275" t="s">
        <v>14470</v>
      </c>
      <c r="AF1134" s="267" t="str">
        <f t="shared" ca="1" si="78"/>
        <v>51años5meses</v>
      </c>
      <c r="AG1134" s="276" t="s">
        <v>14471</v>
      </c>
      <c r="AH1134" s="273" t="s">
        <v>14472</v>
      </c>
    </row>
    <row r="1135" spans="2:36" ht="17.100000000000001" customHeight="1">
      <c r="B1135" s="313" t="str">
        <f t="shared" si="79"/>
        <v>P17453489</v>
      </c>
      <c r="C1135" s="257" t="s">
        <v>117</v>
      </c>
      <c r="D1135" s="486" t="s">
        <v>13554</v>
      </c>
      <c r="E1135" s="258" t="s">
        <v>13555</v>
      </c>
      <c r="F1135" s="259">
        <v>28756</v>
      </c>
      <c r="G1135" s="283" t="s">
        <v>1251</v>
      </c>
      <c r="H1135" s="261" t="s">
        <v>137</v>
      </c>
      <c r="I1135" s="261" t="s">
        <v>3227</v>
      </c>
      <c r="J1135" s="261" t="s">
        <v>1276</v>
      </c>
      <c r="K1135" s="282" t="s">
        <v>12562</v>
      </c>
      <c r="L1135" s="264">
        <v>45839</v>
      </c>
      <c r="M1135" s="264">
        <v>45891</v>
      </c>
      <c r="N1135" s="261" t="s">
        <v>122</v>
      </c>
      <c r="O1135" s="305"/>
      <c r="P1135" s="266"/>
      <c r="Q1135" s="273"/>
      <c r="R1135" s="268" t="s">
        <v>157</v>
      </c>
      <c r="S1135" s="265"/>
      <c r="T1135" s="265">
        <v>0</v>
      </c>
      <c r="U1135" s="291" t="s">
        <v>117</v>
      </c>
      <c r="V1135" s="270">
        <v>1</v>
      </c>
      <c r="W1135" s="271" t="s">
        <v>118</v>
      </c>
      <c r="X1135" s="628">
        <v>1200</v>
      </c>
      <c r="Y1135" s="272"/>
      <c r="Z1135" s="342" t="s">
        <v>1257</v>
      </c>
      <c r="AA1135" s="258" t="b">
        <f>COUNTIF($D$2:$D$3790,D1135)&gt;1</f>
        <v>0</v>
      </c>
      <c r="AB1135" s="273" t="s">
        <v>13556</v>
      </c>
      <c r="AC1135" s="273"/>
      <c r="AD1135" s="504" t="s">
        <v>1259</v>
      </c>
      <c r="AE1135" s="275" t="s">
        <v>13557</v>
      </c>
      <c r="AF1135" s="267" t="str">
        <f t="shared" ca="1" si="78"/>
        <v>47años10meses</v>
      </c>
      <c r="AG1135" s="276" t="s">
        <v>13558</v>
      </c>
      <c r="AH1135" s="273" t="s">
        <v>13559</v>
      </c>
    </row>
    <row r="1136" spans="2:36" ht="17.100000000000001" customHeight="1">
      <c r="B1136" s="258" t="str">
        <f t="shared" si="79"/>
        <v>O17536552</v>
      </c>
      <c r="C1136" s="257" t="s">
        <v>117</v>
      </c>
      <c r="D1136" s="486" t="s">
        <v>6589</v>
      </c>
      <c r="E1136" s="258" t="s">
        <v>6590</v>
      </c>
      <c r="F1136" s="259">
        <v>22338</v>
      </c>
      <c r="G1136" s="283" t="s">
        <v>1996</v>
      </c>
      <c r="H1136" s="261" t="s">
        <v>113</v>
      </c>
      <c r="I1136" s="263" t="s">
        <v>5699</v>
      </c>
      <c r="J1136" s="261"/>
      <c r="K1136" s="282" t="s">
        <v>2021</v>
      </c>
      <c r="L1136" s="264">
        <v>44838</v>
      </c>
      <c r="M1136" s="290">
        <v>44852</v>
      </c>
      <c r="N1136" s="263" t="s">
        <v>174</v>
      </c>
      <c r="O1136" s="261" t="s">
        <v>6591</v>
      </c>
      <c r="P1136" s="266" t="s">
        <v>138</v>
      </c>
      <c r="Q1136" s="273"/>
      <c r="R1136" s="284" t="s">
        <v>157</v>
      </c>
      <c r="S1136" s="265"/>
      <c r="T1136" s="265">
        <v>0</v>
      </c>
      <c r="U1136" s="269" t="s">
        <v>1256</v>
      </c>
      <c r="V1136" s="270">
        <v>0</v>
      </c>
      <c r="W1136" s="271" t="s">
        <v>118</v>
      </c>
      <c r="X1136" s="272"/>
      <c r="Y1136" s="273"/>
      <c r="Z1136" s="274" t="s">
        <v>1265</v>
      </c>
      <c r="AA1136" s="258" t="b">
        <f>COUNTIF($D$2:$D$3790,D1136)&gt;1</f>
        <v>0</v>
      </c>
      <c r="AB1136" s="273" t="s">
        <v>6592</v>
      </c>
      <c r="AC1136" s="273"/>
      <c r="AD1136" s="400" t="s">
        <v>1878</v>
      </c>
      <c r="AE1136" s="275" t="s">
        <v>6593</v>
      </c>
      <c r="AF1136" s="267" t="str">
        <f t="shared" ca="1" si="78"/>
        <v>65años5meses</v>
      </c>
      <c r="AG1136" s="276">
        <v>969008264</v>
      </c>
      <c r="AH1136" s="399" t="s">
        <v>6594</v>
      </c>
    </row>
    <row r="1137" spans="2:36" ht="17.100000000000001" customHeight="1">
      <c r="B1137" s="258" t="str">
        <f t="shared" si="79"/>
        <v>O17582577</v>
      </c>
      <c r="C1137" s="257" t="s">
        <v>117</v>
      </c>
      <c r="D1137" s="486" t="s">
        <v>699</v>
      </c>
      <c r="E1137" s="277" t="s">
        <v>12131</v>
      </c>
      <c r="F1137" s="259">
        <v>21136</v>
      </c>
      <c r="G1137" s="260" t="s">
        <v>1291</v>
      </c>
      <c r="H1137" s="261" t="s">
        <v>113</v>
      </c>
      <c r="I1137" s="263" t="s">
        <v>5699</v>
      </c>
      <c r="J1137" s="261"/>
      <c r="K1137" s="282" t="s">
        <v>2021</v>
      </c>
      <c r="L1137" s="259">
        <v>45510</v>
      </c>
      <c r="M1137" s="289">
        <v>45570</v>
      </c>
      <c r="N1137" s="263" t="s">
        <v>122</v>
      </c>
      <c r="O1137" s="261"/>
      <c r="P1137" s="266"/>
      <c r="Q1137" s="267"/>
      <c r="R1137" s="284" t="s">
        <v>157</v>
      </c>
      <c r="S1137" s="265"/>
      <c r="T1137" s="265">
        <v>0</v>
      </c>
      <c r="U1137" s="269" t="s">
        <v>1256</v>
      </c>
      <c r="V1137" s="270">
        <v>0</v>
      </c>
      <c r="W1137" s="271" t="s">
        <v>118</v>
      </c>
      <c r="X1137" s="272"/>
      <c r="Y1137" s="258"/>
      <c r="Z1137" s="274" t="s">
        <v>1257</v>
      </c>
      <c r="AA1137" s="258" t="b">
        <f>COUNTIF($D$2:$D$3790,D1137)&gt;1</f>
        <v>0</v>
      </c>
      <c r="AB1137" s="258" t="s">
        <v>12132</v>
      </c>
      <c r="AC1137" s="258"/>
      <c r="AD1137" s="504" t="s">
        <v>1259</v>
      </c>
      <c r="AE1137" s="281" t="s">
        <v>12133</v>
      </c>
      <c r="AF1137" s="267" t="str">
        <f t="shared" ca="1" si="78"/>
        <v>68años9meses</v>
      </c>
      <c r="AG1137" s="276">
        <v>929244035</v>
      </c>
      <c r="AH1137" s="273" t="s">
        <v>12134</v>
      </c>
    </row>
    <row r="1138" spans="2:36" ht="17.100000000000001" customHeight="1">
      <c r="B1138" s="273" t="str">
        <f t="shared" si="79"/>
        <v>P17622544</v>
      </c>
      <c r="C1138" s="257" t="s">
        <v>117</v>
      </c>
      <c r="D1138" s="294" t="s">
        <v>16702</v>
      </c>
      <c r="E1138" s="258" t="s">
        <v>16703</v>
      </c>
      <c r="F1138" s="259">
        <v>27861</v>
      </c>
      <c r="G1138" s="283" t="s">
        <v>1251</v>
      </c>
      <c r="H1138" s="261" t="s">
        <v>137</v>
      </c>
      <c r="I1138" s="261" t="s">
        <v>1252</v>
      </c>
      <c r="J1138" s="261" t="s">
        <v>1276</v>
      </c>
      <c r="K1138" s="282" t="s">
        <v>1254</v>
      </c>
      <c r="L1138" s="264">
        <v>46036</v>
      </c>
      <c r="M1138" s="264">
        <v>46071</v>
      </c>
      <c r="N1138" s="261" t="s">
        <v>128</v>
      </c>
      <c r="O1138" s="282" t="s">
        <v>16704</v>
      </c>
      <c r="P1138" s="266" t="s">
        <v>138</v>
      </c>
      <c r="Q1138" s="258"/>
      <c r="R1138" s="268" t="s">
        <v>157</v>
      </c>
      <c r="S1138" s="265"/>
      <c r="T1138" s="271">
        <v>0</v>
      </c>
      <c r="U1138" s="269" t="s">
        <v>1256</v>
      </c>
      <c r="V1138" s="270">
        <v>1</v>
      </c>
      <c r="W1138" s="271" t="s">
        <v>118</v>
      </c>
      <c r="X1138" s="272"/>
      <c r="Y1138" s="272"/>
      <c r="Z1138" s="342" t="s">
        <v>1257</v>
      </c>
      <c r="AA1138" s="258" t="b">
        <v>0</v>
      </c>
      <c r="AB1138" s="273" t="s">
        <v>17159</v>
      </c>
      <c r="AC1138" s="273"/>
      <c r="AD1138" s="400" t="s">
        <v>1259</v>
      </c>
      <c r="AE1138" s="275">
        <v>41594504268053</v>
      </c>
      <c r="AF1138" s="267" t="str">
        <f t="shared" ca="1" si="78"/>
        <v>50años4meses</v>
      </c>
      <c r="AG1138" s="276" t="s">
        <v>16705</v>
      </c>
      <c r="AH1138" s="273" t="s">
        <v>16706</v>
      </c>
    </row>
    <row r="1139" spans="2:36" ht="17.100000000000001" customHeight="1">
      <c r="B1139" s="258" t="str">
        <f t="shared" si="79"/>
        <v>O17639478</v>
      </c>
      <c r="C1139" s="257" t="s">
        <v>117</v>
      </c>
      <c r="D1139" s="486" t="s">
        <v>4014</v>
      </c>
      <c r="E1139" s="258" t="s">
        <v>4015</v>
      </c>
      <c r="F1139" s="259">
        <v>27654</v>
      </c>
      <c r="G1139" s="260" t="s">
        <v>1291</v>
      </c>
      <c r="H1139" s="261" t="s">
        <v>125</v>
      </c>
      <c r="I1139" s="262"/>
      <c r="J1139" s="261"/>
      <c r="K1139" s="263" t="s">
        <v>3611</v>
      </c>
      <c r="L1139" s="264">
        <v>44305</v>
      </c>
      <c r="M1139" s="290">
        <v>44306</v>
      </c>
      <c r="N1139" s="263" t="s">
        <v>114</v>
      </c>
      <c r="O1139" s="261" t="s">
        <v>4016</v>
      </c>
      <c r="P1139" s="266" t="s">
        <v>115</v>
      </c>
      <c r="Q1139" s="273"/>
      <c r="R1139" s="471" t="s">
        <v>117</v>
      </c>
      <c r="S1139" s="265"/>
      <c r="T1139" s="265">
        <v>0</v>
      </c>
      <c r="U1139" s="269" t="s">
        <v>1256</v>
      </c>
      <c r="V1139" s="270">
        <v>0</v>
      </c>
      <c r="W1139" s="271" t="s">
        <v>1264</v>
      </c>
      <c r="X1139" s="272"/>
      <c r="Y1139" s="258"/>
      <c r="Z1139" s="274" t="s">
        <v>1265</v>
      </c>
      <c r="AA1139" s="258" t="b">
        <f>COUNTIF($D$2:$D$3790,D1139)&gt;1</f>
        <v>0</v>
      </c>
      <c r="AB1139" s="273" t="s">
        <v>4017</v>
      </c>
      <c r="AC1139" s="273"/>
      <c r="AD1139" s="273"/>
      <c r="AE1139" s="275"/>
      <c r="AF1139" s="267" t="str">
        <f t="shared" ca="1" si="78"/>
        <v>50años11meses</v>
      </c>
      <c r="AG1139" s="276">
        <v>947424176</v>
      </c>
      <c r="AH1139" s="273" t="s">
        <v>4018</v>
      </c>
    </row>
    <row r="1140" spans="2:36" ht="17.100000000000001" customHeight="1">
      <c r="B1140" s="258" t="str">
        <f t="shared" si="79"/>
        <v>O17639610</v>
      </c>
      <c r="C1140" s="257" t="s">
        <v>117</v>
      </c>
      <c r="D1140" s="294" t="s">
        <v>17943</v>
      </c>
      <c r="E1140" s="258" t="s">
        <v>17944</v>
      </c>
      <c r="F1140" s="259">
        <v>28194</v>
      </c>
      <c r="G1140" s="283" t="s">
        <v>1251</v>
      </c>
      <c r="H1140" s="261" t="s">
        <v>113</v>
      </c>
      <c r="I1140" s="261" t="s">
        <v>5699</v>
      </c>
      <c r="J1140" s="261" t="s">
        <v>1276</v>
      </c>
      <c r="K1140" s="282" t="s">
        <v>12562</v>
      </c>
      <c r="L1140" s="264">
        <v>46083</v>
      </c>
      <c r="M1140" s="264">
        <v>46151</v>
      </c>
      <c r="N1140" s="261" t="s">
        <v>174</v>
      </c>
      <c r="O1140" s="282" t="s">
        <v>17961</v>
      </c>
      <c r="P1140" s="266" t="s">
        <v>138</v>
      </c>
      <c r="Q1140" s="258"/>
      <c r="R1140" s="471" t="s">
        <v>1256</v>
      </c>
      <c r="S1140" s="265"/>
      <c r="T1140" s="271">
        <v>0</v>
      </c>
      <c r="U1140" s="269" t="s">
        <v>1256</v>
      </c>
      <c r="V1140" s="270">
        <v>1</v>
      </c>
      <c r="W1140" s="271" t="s">
        <v>118</v>
      </c>
      <c r="X1140" s="272"/>
      <c r="Y1140" s="272"/>
      <c r="Z1140" s="342" t="s">
        <v>1257</v>
      </c>
      <c r="AA1140" s="258" t="b">
        <v>0</v>
      </c>
      <c r="AB1140" s="273" t="s">
        <v>18804</v>
      </c>
      <c r="AC1140" s="273"/>
      <c r="AD1140" s="504" t="s">
        <v>1878</v>
      </c>
      <c r="AE1140" s="275" t="s">
        <v>17958</v>
      </c>
      <c r="AF1140" s="267" t="str">
        <f t="shared" ca="1" si="78"/>
        <v>49años5meses</v>
      </c>
      <c r="AG1140" s="276" t="s">
        <v>17952</v>
      </c>
      <c r="AH1140" s="273" t="s">
        <v>17953</v>
      </c>
    </row>
    <row r="1141" spans="2:36" ht="17.100000000000001" customHeight="1">
      <c r="B1141" s="258" t="str">
        <f t="shared" si="79"/>
        <v>O17640465</v>
      </c>
      <c r="C1141" s="257" t="s">
        <v>117</v>
      </c>
      <c r="D1141" s="486" t="s">
        <v>13304</v>
      </c>
      <c r="E1141" s="258" t="s">
        <v>13305</v>
      </c>
      <c r="F1141" s="259">
        <v>27690</v>
      </c>
      <c r="G1141" s="283" t="s">
        <v>1251</v>
      </c>
      <c r="H1141" s="261" t="s">
        <v>113</v>
      </c>
      <c r="I1141" s="261" t="s">
        <v>1339</v>
      </c>
      <c r="J1141" s="261" t="s">
        <v>1276</v>
      </c>
      <c r="K1141" s="282" t="s">
        <v>1254</v>
      </c>
      <c r="L1141" s="264">
        <v>45817</v>
      </c>
      <c r="M1141" s="264">
        <v>45987</v>
      </c>
      <c r="N1141" s="261" t="s">
        <v>128</v>
      </c>
      <c r="O1141" s="282" t="s">
        <v>13306</v>
      </c>
      <c r="P1141" s="266" t="s">
        <v>138</v>
      </c>
      <c r="Q1141" s="273"/>
      <c r="R1141" s="268" t="s">
        <v>157</v>
      </c>
      <c r="S1141" s="265"/>
      <c r="T1141" s="506">
        <v>0</v>
      </c>
      <c r="U1141" s="269" t="s">
        <v>1256</v>
      </c>
      <c r="V1141" s="270">
        <v>1</v>
      </c>
      <c r="W1141" s="271" t="s">
        <v>118</v>
      </c>
      <c r="X1141" s="272"/>
      <c r="Y1141" s="272"/>
      <c r="Z1141" s="342" t="s">
        <v>1257</v>
      </c>
      <c r="AA1141" s="258" t="b">
        <f t="shared" ref="AA1141:AA1153" si="81">COUNTIF($D$2:$D$3790,D1141)&gt;1</f>
        <v>0</v>
      </c>
      <c r="AB1141" s="273" t="s">
        <v>13307</v>
      </c>
      <c r="AC1141" s="273"/>
      <c r="AD1141" s="400" t="s">
        <v>1259</v>
      </c>
      <c r="AE1141" s="281" t="s">
        <v>13308</v>
      </c>
      <c r="AF1141" s="267" t="str">
        <f t="shared" ca="1" si="78"/>
        <v>50años9meses</v>
      </c>
      <c r="AG1141" s="276" t="s">
        <v>13309</v>
      </c>
      <c r="AH1141" s="273" t="s">
        <v>13310</v>
      </c>
    </row>
    <row r="1142" spans="2:36" ht="17.100000000000001" customHeight="1">
      <c r="B1142" s="273" t="str">
        <f t="shared" si="79"/>
        <v>O17640568</v>
      </c>
      <c r="C1142" s="257" t="s">
        <v>117</v>
      </c>
      <c r="D1142" s="486" t="s">
        <v>8199</v>
      </c>
      <c r="E1142" s="258" t="s">
        <v>8200</v>
      </c>
      <c r="F1142" s="259">
        <v>27606</v>
      </c>
      <c r="G1142" s="260" t="s">
        <v>1251</v>
      </c>
      <c r="H1142" s="266" t="s">
        <v>113</v>
      </c>
      <c r="I1142" s="261" t="s">
        <v>1339</v>
      </c>
      <c r="J1142" s="261"/>
      <c r="K1142" s="282" t="s">
        <v>2021</v>
      </c>
      <c r="L1142" s="264">
        <v>45138</v>
      </c>
      <c r="M1142" s="290">
        <v>45161</v>
      </c>
      <c r="N1142" s="263" t="s">
        <v>174</v>
      </c>
      <c r="O1142" s="261" t="s">
        <v>8201</v>
      </c>
      <c r="P1142" s="266" t="s">
        <v>138</v>
      </c>
      <c r="Q1142" s="273"/>
      <c r="R1142" s="284" t="s">
        <v>157</v>
      </c>
      <c r="S1142" s="265"/>
      <c r="T1142" s="265">
        <v>0</v>
      </c>
      <c r="U1142" s="269" t="s">
        <v>1256</v>
      </c>
      <c r="V1142" s="270">
        <v>0</v>
      </c>
      <c r="W1142" s="271" t="s">
        <v>118</v>
      </c>
      <c r="X1142" s="273"/>
      <c r="Y1142" s="273"/>
      <c r="Z1142" s="274" t="s">
        <v>1257</v>
      </c>
      <c r="AA1142" s="258" t="b">
        <f t="shared" si="81"/>
        <v>0</v>
      </c>
      <c r="AB1142" s="273" t="s">
        <v>8202</v>
      </c>
      <c r="AC1142" s="273"/>
      <c r="AD1142" s="511" t="s">
        <v>1271</v>
      </c>
      <c r="AE1142" s="275" t="s">
        <v>8203</v>
      </c>
      <c r="AF1142" s="267" t="str">
        <f t="shared" ca="1" si="78"/>
        <v>51años0meses</v>
      </c>
      <c r="AG1142" s="276">
        <v>967989207</v>
      </c>
      <c r="AH1142" s="273" t="s">
        <v>8204</v>
      </c>
    </row>
    <row r="1143" spans="2:36" ht="17.100000000000001" customHeight="1">
      <c r="B1143" s="258" t="str">
        <f t="shared" si="79"/>
        <v>O18084809</v>
      </c>
      <c r="C1143" s="257" t="s">
        <v>117</v>
      </c>
      <c r="D1143" s="486" t="s">
        <v>9781</v>
      </c>
      <c r="E1143" s="258" t="s">
        <v>9782</v>
      </c>
      <c r="F1143" s="259">
        <v>26036</v>
      </c>
      <c r="G1143" s="283" t="s">
        <v>1251</v>
      </c>
      <c r="H1143" s="261" t="s">
        <v>113</v>
      </c>
      <c r="I1143" s="261" t="s">
        <v>9123</v>
      </c>
      <c r="J1143" s="261"/>
      <c r="K1143" s="282" t="s">
        <v>6840</v>
      </c>
      <c r="L1143" s="264">
        <v>45324</v>
      </c>
      <c r="M1143" s="290">
        <v>45373</v>
      </c>
      <c r="N1143" s="261" t="s">
        <v>128</v>
      </c>
      <c r="O1143" s="282" t="s">
        <v>9783</v>
      </c>
      <c r="P1143" s="266" t="s">
        <v>138</v>
      </c>
      <c r="Q1143" s="273"/>
      <c r="R1143" s="284" t="s">
        <v>157</v>
      </c>
      <c r="S1143" s="265"/>
      <c r="T1143" s="265">
        <v>0</v>
      </c>
      <c r="U1143" s="269" t="s">
        <v>1256</v>
      </c>
      <c r="V1143" s="270">
        <v>1</v>
      </c>
      <c r="W1143" s="271" t="s">
        <v>118</v>
      </c>
      <c r="X1143" s="272"/>
      <c r="Y1143" s="272"/>
      <c r="Z1143" s="274" t="s">
        <v>1257</v>
      </c>
      <c r="AA1143" s="258" t="b">
        <f t="shared" si="81"/>
        <v>0</v>
      </c>
      <c r="AB1143" s="273" t="s">
        <v>9784</v>
      </c>
      <c r="AC1143" s="273"/>
      <c r="AD1143" s="511" t="s">
        <v>1259</v>
      </c>
      <c r="AE1143" s="275" t="s">
        <v>9785</v>
      </c>
      <c r="AF1143" s="267" t="str">
        <f t="shared" ca="1" si="78"/>
        <v>55años4meses</v>
      </c>
      <c r="AG1143" s="276">
        <v>951876352</v>
      </c>
      <c r="AH1143" s="273" t="s">
        <v>9786</v>
      </c>
    </row>
    <row r="1144" spans="2:36" ht="17.100000000000001" customHeight="1">
      <c r="B1144" s="258" t="str">
        <f t="shared" si="79"/>
        <v>O18091515</v>
      </c>
      <c r="C1144" s="257" t="s">
        <v>117</v>
      </c>
      <c r="D1144" s="486" t="s">
        <v>7181</v>
      </c>
      <c r="E1144" s="258" t="s">
        <v>7182</v>
      </c>
      <c r="F1144" s="259">
        <v>24905</v>
      </c>
      <c r="G1144" s="283" t="s">
        <v>1251</v>
      </c>
      <c r="H1144" s="261" t="s">
        <v>113</v>
      </c>
      <c r="I1144" s="263" t="s">
        <v>1339</v>
      </c>
      <c r="J1144" s="261"/>
      <c r="K1144" s="263" t="s">
        <v>2021</v>
      </c>
      <c r="L1144" s="264">
        <v>44923</v>
      </c>
      <c r="M1144" s="290">
        <v>44931</v>
      </c>
      <c r="N1144" s="263" t="s">
        <v>122</v>
      </c>
      <c r="O1144" s="282"/>
      <c r="P1144" s="266"/>
      <c r="Q1144" s="273"/>
      <c r="R1144" s="284" t="s">
        <v>157</v>
      </c>
      <c r="S1144" s="265"/>
      <c r="T1144" s="265">
        <v>0</v>
      </c>
      <c r="U1144" s="269" t="s">
        <v>1256</v>
      </c>
      <c r="V1144" s="270">
        <v>0</v>
      </c>
      <c r="W1144" s="271" t="s">
        <v>118</v>
      </c>
      <c r="X1144" s="272"/>
      <c r="Y1144" s="273"/>
      <c r="Z1144" s="274" t="s">
        <v>1265</v>
      </c>
      <c r="AA1144" s="258" t="b">
        <f t="shared" si="81"/>
        <v>0</v>
      </c>
      <c r="AB1144" s="273" t="s">
        <v>7183</v>
      </c>
      <c r="AC1144" s="273"/>
      <c r="AD1144" s="400" t="s">
        <v>7184</v>
      </c>
      <c r="AE1144" s="275" t="s">
        <v>7185</v>
      </c>
      <c r="AF1144" s="267" t="str">
        <f t="shared" ca="1" si="78"/>
        <v>58años5meses</v>
      </c>
      <c r="AG1144" s="276">
        <v>997128435</v>
      </c>
      <c r="AH1144" s="273" t="s">
        <v>7186</v>
      </c>
    </row>
    <row r="1145" spans="2:36" ht="17.100000000000001" customHeight="1">
      <c r="B1145" s="273" t="str">
        <f t="shared" si="79"/>
        <v>O18165125</v>
      </c>
      <c r="C1145" s="257" t="s">
        <v>117</v>
      </c>
      <c r="D1145" s="486" t="s">
        <v>3861</v>
      </c>
      <c r="E1145" s="258" t="s">
        <v>3862</v>
      </c>
      <c r="F1145" s="259">
        <v>27549</v>
      </c>
      <c r="G1145" s="258" t="s">
        <v>3863</v>
      </c>
      <c r="H1145" s="261" t="s">
        <v>113</v>
      </c>
      <c r="I1145" s="262"/>
      <c r="J1145" s="261"/>
      <c r="K1145" s="263" t="s">
        <v>3611</v>
      </c>
      <c r="L1145" s="264">
        <v>44256</v>
      </c>
      <c r="M1145" s="290">
        <v>44269</v>
      </c>
      <c r="N1145" s="263" t="s">
        <v>174</v>
      </c>
      <c r="O1145" s="261" t="s">
        <v>3864</v>
      </c>
      <c r="P1145" s="266" t="s">
        <v>115</v>
      </c>
      <c r="Q1145" s="273"/>
      <c r="R1145" s="284" t="s">
        <v>157</v>
      </c>
      <c r="S1145" s="265"/>
      <c r="T1145" s="265">
        <v>0</v>
      </c>
      <c r="U1145" s="269" t="s">
        <v>1256</v>
      </c>
      <c r="V1145" s="270">
        <v>0</v>
      </c>
      <c r="W1145" s="271" t="s">
        <v>1264</v>
      </c>
      <c r="X1145" s="272"/>
      <c r="Y1145" s="273"/>
      <c r="Z1145" s="274" t="s">
        <v>1265</v>
      </c>
      <c r="AA1145" s="258" t="b">
        <f t="shared" si="81"/>
        <v>0</v>
      </c>
      <c r="AB1145" s="273" t="s">
        <v>3865</v>
      </c>
      <c r="AC1145" s="273"/>
      <c r="AD1145" s="273"/>
      <c r="AE1145" s="275"/>
      <c r="AF1145" s="267" t="str">
        <f t="shared" ca="1" si="78"/>
        <v>51años2meses</v>
      </c>
      <c r="AG1145" s="276">
        <v>900808368</v>
      </c>
      <c r="AH1145" s="273" t="s">
        <v>3866</v>
      </c>
    </row>
    <row r="1146" spans="2:36" ht="17.100000000000001" customHeight="1">
      <c r="B1146" s="258" t="str">
        <f t="shared" si="79"/>
        <v>O18169860</v>
      </c>
      <c r="C1146" s="257" t="s">
        <v>117</v>
      </c>
      <c r="D1146" s="486" t="s">
        <v>9435</v>
      </c>
      <c r="E1146" s="258" t="s">
        <v>9436</v>
      </c>
      <c r="F1146" s="259">
        <v>27134</v>
      </c>
      <c r="G1146" s="283" t="s">
        <v>1912</v>
      </c>
      <c r="H1146" s="261" t="s">
        <v>113</v>
      </c>
      <c r="I1146" s="261" t="s">
        <v>3682</v>
      </c>
      <c r="J1146" s="261"/>
      <c r="K1146" s="282" t="s">
        <v>6899</v>
      </c>
      <c r="L1146" s="264">
        <v>45302</v>
      </c>
      <c r="M1146" s="264">
        <v>45341</v>
      </c>
      <c r="N1146" s="263" t="s">
        <v>128</v>
      </c>
      <c r="O1146" s="261" t="s">
        <v>9437</v>
      </c>
      <c r="P1146" s="266" t="s">
        <v>138</v>
      </c>
      <c r="Q1146" s="273"/>
      <c r="R1146" s="284" t="s">
        <v>157</v>
      </c>
      <c r="S1146" s="265"/>
      <c r="T1146" s="265">
        <v>0</v>
      </c>
      <c r="U1146" s="269" t="s">
        <v>1256</v>
      </c>
      <c r="V1146" s="270">
        <v>1</v>
      </c>
      <c r="W1146" s="271" t="s">
        <v>118</v>
      </c>
      <c r="X1146" s="273"/>
      <c r="Y1146" s="273"/>
      <c r="Z1146" s="274" t="s">
        <v>1257</v>
      </c>
      <c r="AA1146" s="258" t="b">
        <f t="shared" si="81"/>
        <v>0</v>
      </c>
      <c r="AB1146" s="273" t="s">
        <v>9438</v>
      </c>
      <c r="AC1146" s="273"/>
      <c r="AD1146" s="504" t="s">
        <v>1259</v>
      </c>
      <c r="AE1146" s="275" t="s">
        <v>9439</v>
      </c>
      <c r="AF1146" s="267" t="str">
        <f t="shared" ca="1" si="78"/>
        <v>52años4meses</v>
      </c>
      <c r="AG1146" s="294">
        <v>957677475</v>
      </c>
      <c r="AH1146" s="258" t="s">
        <v>9440</v>
      </c>
    </row>
    <row r="1147" spans="2:36" ht="17.100000000000001" customHeight="1">
      <c r="B1147" s="258" t="str">
        <f t="shared" si="79"/>
        <v>O19056419</v>
      </c>
      <c r="C1147" s="257" t="s">
        <v>117</v>
      </c>
      <c r="D1147" s="486" t="s">
        <v>8205</v>
      </c>
      <c r="E1147" s="258" t="s">
        <v>8206</v>
      </c>
      <c r="F1147" s="259">
        <v>27091</v>
      </c>
      <c r="G1147" s="260" t="s">
        <v>1251</v>
      </c>
      <c r="H1147" s="266" t="s">
        <v>113</v>
      </c>
      <c r="I1147" s="261" t="s">
        <v>5699</v>
      </c>
      <c r="J1147" s="261"/>
      <c r="K1147" s="282" t="s">
        <v>2021</v>
      </c>
      <c r="L1147" s="264">
        <v>45138</v>
      </c>
      <c r="M1147" s="290">
        <v>45165</v>
      </c>
      <c r="N1147" s="263" t="s">
        <v>174</v>
      </c>
      <c r="O1147" s="261" t="s">
        <v>8207</v>
      </c>
      <c r="P1147" s="266" t="s">
        <v>138</v>
      </c>
      <c r="Q1147" s="273"/>
      <c r="R1147" s="284" t="s">
        <v>157</v>
      </c>
      <c r="S1147" s="265"/>
      <c r="T1147" s="265">
        <v>0</v>
      </c>
      <c r="U1147" s="269" t="s">
        <v>1256</v>
      </c>
      <c r="V1147" s="270">
        <v>0</v>
      </c>
      <c r="W1147" s="271" t="s">
        <v>118</v>
      </c>
      <c r="X1147" s="273"/>
      <c r="Y1147" s="273"/>
      <c r="Z1147" s="274" t="s">
        <v>1257</v>
      </c>
      <c r="AA1147" s="258" t="b">
        <f t="shared" si="81"/>
        <v>0</v>
      </c>
      <c r="AB1147" s="273" t="s">
        <v>8208</v>
      </c>
      <c r="AC1147" s="273"/>
      <c r="AD1147" s="400" t="s">
        <v>1259</v>
      </c>
      <c r="AE1147" s="275" t="s">
        <v>8209</v>
      </c>
      <c r="AF1147" s="267" t="str">
        <f t="shared" ca="1" si="78"/>
        <v>52años5meses</v>
      </c>
      <c r="AG1147" s="276">
        <v>906428622</v>
      </c>
      <c r="AH1147" s="273" t="s">
        <v>8210</v>
      </c>
    </row>
    <row r="1148" spans="2:36" ht="17.100000000000001" customHeight="1">
      <c r="B1148" s="258" t="str">
        <f t="shared" si="79"/>
        <v>O19251436</v>
      </c>
      <c r="C1148" s="263">
        <v>1</v>
      </c>
      <c r="D1148" s="486" t="s">
        <v>4128</v>
      </c>
      <c r="E1148" s="258" t="s">
        <v>4129</v>
      </c>
      <c r="F1148" s="259">
        <v>25451</v>
      </c>
      <c r="G1148" s="260" t="s">
        <v>1291</v>
      </c>
      <c r="H1148" s="261" t="s">
        <v>113</v>
      </c>
      <c r="I1148" s="263" t="s">
        <v>1339</v>
      </c>
      <c r="J1148" s="261"/>
      <c r="K1148" s="263" t="s">
        <v>3611</v>
      </c>
      <c r="L1148" s="264">
        <v>44327</v>
      </c>
      <c r="M1148" s="290">
        <v>44633</v>
      </c>
      <c r="N1148" s="263" t="s">
        <v>122</v>
      </c>
      <c r="O1148" s="261"/>
      <c r="P1148" s="266"/>
      <c r="Q1148" s="273"/>
      <c r="R1148" s="284" t="s">
        <v>157</v>
      </c>
      <c r="S1148" s="265"/>
      <c r="T1148" s="265">
        <v>0</v>
      </c>
      <c r="U1148" s="269" t="s">
        <v>1256</v>
      </c>
      <c r="V1148" s="270">
        <v>0</v>
      </c>
      <c r="W1148" s="271" t="s">
        <v>118</v>
      </c>
      <c r="X1148" s="272"/>
      <c r="Y1148" s="273"/>
      <c r="Z1148" s="274" t="s">
        <v>1265</v>
      </c>
      <c r="AA1148" s="258" t="b">
        <f t="shared" si="81"/>
        <v>0</v>
      </c>
      <c r="AB1148" s="273" t="s">
        <v>4130</v>
      </c>
      <c r="AC1148" s="273" t="s">
        <v>3671</v>
      </c>
      <c r="AD1148" s="273"/>
      <c r="AE1148" s="275"/>
      <c r="AF1148" s="267" t="str">
        <f t="shared" ca="1" si="78"/>
        <v>56años11meses</v>
      </c>
      <c r="AG1148" s="276">
        <v>952937317</v>
      </c>
      <c r="AH1148" s="273" t="s">
        <v>4131</v>
      </c>
    </row>
    <row r="1149" spans="2:36" ht="17.100000000000001" customHeight="1">
      <c r="B1149" s="258" t="str">
        <f t="shared" si="79"/>
        <v>O19331895</v>
      </c>
      <c r="C1149" s="257" t="s">
        <v>117</v>
      </c>
      <c r="D1149" s="486" t="s">
        <v>4913</v>
      </c>
      <c r="E1149" s="258" t="s">
        <v>4914</v>
      </c>
      <c r="F1149" s="259">
        <v>28211</v>
      </c>
      <c r="G1149" s="260" t="s">
        <v>1251</v>
      </c>
      <c r="H1149" s="261" t="s">
        <v>113</v>
      </c>
      <c r="I1149" s="263"/>
      <c r="J1149" s="261"/>
      <c r="K1149" s="282" t="s">
        <v>2021</v>
      </c>
      <c r="L1149" s="264">
        <v>44455</v>
      </c>
      <c r="M1149" s="290">
        <v>44499</v>
      </c>
      <c r="N1149" s="263" t="s">
        <v>122</v>
      </c>
      <c r="O1149" s="282" t="s">
        <v>1108</v>
      </c>
      <c r="P1149" s="266"/>
      <c r="Q1149" s="273"/>
      <c r="R1149" s="284" t="s">
        <v>117</v>
      </c>
      <c r="S1149" s="265"/>
      <c r="T1149" s="265">
        <v>0</v>
      </c>
      <c r="U1149" s="269" t="s">
        <v>1256</v>
      </c>
      <c r="V1149" s="270">
        <v>0</v>
      </c>
      <c r="W1149" s="271" t="s">
        <v>1264</v>
      </c>
      <c r="X1149" s="272"/>
      <c r="Y1149" s="258"/>
      <c r="Z1149" s="274" t="s">
        <v>1265</v>
      </c>
      <c r="AA1149" s="258" t="b">
        <f t="shared" si="81"/>
        <v>0</v>
      </c>
      <c r="AB1149" s="273" t="s">
        <v>4915</v>
      </c>
      <c r="AC1149" s="273"/>
      <c r="AD1149" s="510"/>
      <c r="AE1149" s="275" t="s">
        <v>4916</v>
      </c>
      <c r="AF1149" s="267" t="str">
        <f t="shared" ca="1" si="78"/>
        <v>49años4meses</v>
      </c>
      <c r="AG1149" s="294">
        <v>958145293</v>
      </c>
      <c r="AH1149" s="258" t="s">
        <v>4917</v>
      </c>
    </row>
    <row r="1150" spans="2:36" ht="17.100000000000001" customHeight="1">
      <c r="B1150" s="258" t="str">
        <f t="shared" si="79"/>
        <v>O19337620</v>
      </c>
      <c r="C1150" s="257" t="s">
        <v>117</v>
      </c>
      <c r="D1150" s="486" t="s">
        <v>7375</v>
      </c>
      <c r="E1150" s="258" t="s">
        <v>7376</v>
      </c>
      <c r="F1150" s="259">
        <v>27865</v>
      </c>
      <c r="G1150" s="283" t="s">
        <v>1251</v>
      </c>
      <c r="H1150" s="261" t="s">
        <v>113</v>
      </c>
      <c r="I1150" s="263" t="s">
        <v>1339</v>
      </c>
      <c r="J1150" s="261"/>
      <c r="K1150" s="282" t="s">
        <v>6305</v>
      </c>
      <c r="L1150" s="264">
        <v>44978</v>
      </c>
      <c r="M1150" s="290">
        <v>44987</v>
      </c>
      <c r="N1150" s="263" t="s">
        <v>114</v>
      </c>
      <c r="O1150" s="282" t="s">
        <v>7377</v>
      </c>
      <c r="P1150" s="266" t="s">
        <v>138</v>
      </c>
      <c r="Q1150" s="273"/>
      <c r="R1150" s="284" t="s">
        <v>157</v>
      </c>
      <c r="S1150" s="265"/>
      <c r="T1150" s="265">
        <v>0</v>
      </c>
      <c r="U1150" s="269" t="s">
        <v>1256</v>
      </c>
      <c r="V1150" s="270">
        <v>1</v>
      </c>
      <c r="W1150" s="271" t="s">
        <v>118</v>
      </c>
      <c r="X1150" s="272"/>
      <c r="Y1150" s="273"/>
      <c r="Z1150" s="274" t="s">
        <v>1265</v>
      </c>
      <c r="AA1150" s="258" t="b">
        <f t="shared" si="81"/>
        <v>0</v>
      </c>
      <c r="AB1150" s="258" t="s">
        <v>7378</v>
      </c>
      <c r="AC1150" s="273"/>
      <c r="AD1150" s="400" t="s">
        <v>1271</v>
      </c>
      <c r="AE1150" s="275" t="s">
        <v>7379</v>
      </c>
      <c r="AF1150" s="267" t="str">
        <f t="shared" ca="1" si="78"/>
        <v>50años4meses</v>
      </c>
      <c r="AG1150" s="276">
        <v>920881047</v>
      </c>
      <c r="AH1150" s="273" t="s">
        <v>7380</v>
      </c>
    </row>
    <row r="1151" spans="2:36" ht="17.100000000000001" customHeight="1">
      <c r="B1151" s="258" t="str">
        <f t="shared" si="79"/>
        <v>O19433351</v>
      </c>
      <c r="C1151" s="257" t="s">
        <v>117</v>
      </c>
      <c r="D1151" s="486" t="s">
        <v>4238</v>
      </c>
      <c r="E1151" s="258" t="s">
        <v>4239</v>
      </c>
      <c r="F1151" s="259">
        <v>25955</v>
      </c>
      <c r="G1151" s="260" t="s">
        <v>1251</v>
      </c>
      <c r="H1151" s="261" t="s">
        <v>113</v>
      </c>
      <c r="I1151" s="262"/>
      <c r="J1151" s="261"/>
      <c r="K1151" s="263" t="s">
        <v>3611</v>
      </c>
      <c r="L1151" s="264">
        <v>44355</v>
      </c>
      <c r="M1151" s="290">
        <v>44367</v>
      </c>
      <c r="N1151" s="263" t="s">
        <v>114</v>
      </c>
      <c r="O1151" s="261" t="s">
        <v>4240</v>
      </c>
      <c r="P1151" s="266" t="s">
        <v>138</v>
      </c>
      <c r="Q1151" s="273"/>
      <c r="R1151" s="284" t="s">
        <v>157</v>
      </c>
      <c r="S1151" s="265"/>
      <c r="T1151" s="265">
        <v>0</v>
      </c>
      <c r="U1151" s="269" t="s">
        <v>1256</v>
      </c>
      <c r="V1151" s="270">
        <v>0</v>
      </c>
      <c r="W1151" s="271" t="s">
        <v>1264</v>
      </c>
      <c r="X1151" s="272"/>
      <c r="Y1151" s="273"/>
      <c r="Z1151" s="274" t="s">
        <v>1265</v>
      </c>
      <c r="AA1151" s="258" t="b">
        <f t="shared" si="81"/>
        <v>0</v>
      </c>
      <c r="AB1151" s="273" t="s">
        <v>4241</v>
      </c>
      <c r="AC1151" s="273" t="s">
        <v>4242</v>
      </c>
      <c r="AD1151" s="510"/>
      <c r="AE1151" s="275"/>
      <c r="AF1151" s="267" t="str">
        <f t="shared" ca="1" si="78"/>
        <v>55años6meses</v>
      </c>
      <c r="AG1151" s="276">
        <v>938862020</v>
      </c>
      <c r="AH1151" s="273" t="s">
        <v>4243</v>
      </c>
    </row>
    <row r="1152" spans="2:36" ht="17.100000000000001" customHeight="1">
      <c r="B1152" s="258" t="str">
        <f t="shared" si="79"/>
        <v>P22313146</v>
      </c>
      <c r="C1152" s="257" t="s">
        <v>117</v>
      </c>
      <c r="D1152" s="486" t="s">
        <v>10050</v>
      </c>
      <c r="E1152" s="258" t="s">
        <v>10051</v>
      </c>
      <c r="F1152" s="259">
        <v>27820</v>
      </c>
      <c r="G1152" s="283" t="s">
        <v>1251</v>
      </c>
      <c r="H1152" s="261" t="s">
        <v>137</v>
      </c>
      <c r="I1152" s="261" t="s">
        <v>8999</v>
      </c>
      <c r="J1152" s="261" t="s">
        <v>9657</v>
      </c>
      <c r="K1152" s="282" t="s">
        <v>6899</v>
      </c>
      <c r="L1152" s="264">
        <v>45336</v>
      </c>
      <c r="M1152" s="264">
        <v>45343</v>
      </c>
      <c r="N1152" s="261" t="s">
        <v>114</v>
      </c>
      <c r="O1152" s="261" t="s">
        <v>10052</v>
      </c>
      <c r="P1152" s="266" t="s">
        <v>138</v>
      </c>
      <c r="Q1152" s="273"/>
      <c r="R1152" s="284" t="s">
        <v>157</v>
      </c>
      <c r="S1152" s="265"/>
      <c r="T1152" s="265">
        <v>0</v>
      </c>
      <c r="U1152" s="269" t="s">
        <v>1256</v>
      </c>
      <c r="V1152" s="270">
        <v>1</v>
      </c>
      <c r="W1152" s="271" t="s">
        <v>118</v>
      </c>
      <c r="X1152" s="272"/>
      <c r="Y1152" s="272"/>
      <c r="Z1152" s="274" t="s">
        <v>1257</v>
      </c>
      <c r="AA1152" s="258" t="b">
        <f t="shared" si="81"/>
        <v>0</v>
      </c>
      <c r="AB1152" s="273" t="s">
        <v>10053</v>
      </c>
      <c r="AC1152" s="273"/>
      <c r="AD1152" s="504" t="s">
        <v>1259</v>
      </c>
      <c r="AE1152" s="275" t="s">
        <v>10054</v>
      </c>
      <c r="AF1152" s="267" t="str">
        <f t="shared" ca="1" si="78"/>
        <v>50años5meses</v>
      </c>
      <c r="AG1152" s="276">
        <v>985256589</v>
      </c>
      <c r="AH1152" s="273" t="s">
        <v>10055</v>
      </c>
      <c r="AJ1152" s="554" t="str">
        <f ca="1">IF($D1152&lt;&gt;"",DATEDIF(L1152,TODAY(),"y")&amp;"años"&amp;DATEDIF(L1152,TODAY(),"ym")&amp;"meses"&amp;DATEDIF(L1152,TODAY(),"md")&amp;"dias","")</f>
        <v>2años6meses7dias</v>
      </c>
    </row>
    <row r="1153" spans="2:36" ht="17.100000000000001" customHeight="1">
      <c r="B1153" s="258" t="str">
        <f t="shared" si="79"/>
        <v>O22516030</v>
      </c>
      <c r="C1153" s="257" t="s">
        <v>117</v>
      </c>
      <c r="D1153" s="486" t="s">
        <v>6649</v>
      </c>
      <c r="E1153" s="258" t="s">
        <v>6650</v>
      </c>
      <c r="F1153" s="259">
        <v>26643</v>
      </c>
      <c r="G1153" s="283" t="s">
        <v>1996</v>
      </c>
      <c r="H1153" s="261" t="s">
        <v>125</v>
      </c>
      <c r="I1153" s="263" t="s">
        <v>5699</v>
      </c>
      <c r="J1153" s="261"/>
      <c r="K1153" s="282" t="s">
        <v>2021</v>
      </c>
      <c r="L1153" s="264">
        <v>44849</v>
      </c>
      <c r="M1153" s="290">
        <v>44912</v>
      </c>
      <c r="N1153" s="263" t="s">
        <v>122</v>
      </c>
      <c r="O1153" s="282"/>
      <c r="P1153" s="266"/>
      <c r="Q1153" s="273"/>
      <c r="R1153" s="284" t="s">
        <v>157</v>
      </c>
      <c r="S1153" s="265"/>
      <c r="T1153" s="265">
        <v>0</v>
      </c>
      <c r="U1153" s="269" t="s">
        <v>1256</v>
      </c>
      <c r="V1153" s="270">
        <v>0</v>
      </c>
      <c r="W1153" s="271" t="s">
        <v>1264</v>
      </c>
      <c r="X1153" s="272"/>
      <c r="Y1153" s="273"/>
      <c r="Z1153" s="274" t="s">
        <v>1265</v>
      </c>
      <c r="AA1153" s="258" t="b">
        <f t="shared" si="81"/>
        <v>0</v>
      </c>
      <c r="AB1153" s="258" t="s">
        <v>6651</v>
      </c>
      <c r="AC1153" s="273"/>
      <c r="AD1153" s="504" t="s">
        <v>1259</v>
      </c>
      <c r="AE1153" s="275" t="s">
        <v>6652</v>
      </c>
      <c r="AF1153" s="267" t="str">
        <f t="shared" ca="1" si="78"/>
        <v>53años8meses</v>
      </c>
      <c r="AG1153" s="276">
        <v>984585444</v>
      </c>
      <c r="AH1153" s="273" t="s">
        <v>6653</v>
      </c>
      <c r="AJ1153" s="258"/>
    </row>
    <row r="1154" spans="2:36" ht="17.100000000000001" customHeight="1">
      <c r="B1154" s="273" t="str">
        <f t="shared" si="79"/>
        <v>P25566201</v>
      </c>
      <c r="C1154" s="285">
        <v>1</v>
      </c>
      <c r="D1154" s="294" t="s">
        <v>16652</v>
      </c>
      <c r="E1154" s="258" t="s">
        <v>16653</v>
      </c>
      <c r="F1154" s="259">
        <v>25287</v>
      </c>
      <c r="G1154" s="283" t="s">
        <v>1251</v>
      </c>
      <c r="H1154" s="261" t="s">
        <v>137</v>
      </c>
      <c r="I1154" s="261" t="s">
        <v>12610</v>
      </c>
      <c r="J1154" s="261" t="s">
        <v>1253</v>
      </c>
      <c r="K1154" s="282" t="s">
        <v>8700</v>
      </c>
      <c r="L1154" s="264">
        <v>46036</v>
      </c>
      <c r="M1154" s="264">
        <v>46088</v>
      </c>
      <c r="N1154" s="261" t="s">
        <v>128</v>
      </c>
      <c r="O1154" s="282" t="s">
        <v>16654</v>
      </c>
      <c r="P1154" s="266" t="s">
        <v>138</v>
      </c>
      <c r="Q1154" s="258"/>
      <c r="R1154" s="268" t="s">
        <v>157</v>
      </c>
      <c r="S1154" s="265"/>
      <c r="T1154" s="271">
        <v>0</v>
      </c>
      <c r="U1154" s="269" t="s">
        <v>1256</v>
      </c>
      <c r="V1154" s="270">
        <v>1</v>
      </c>
      <c r="W1154" s="271" t="s">
        <v>118</v>
      </c>
      <c r="X1154" s="272"/>
      <c r="Y1154" s="272"/>
      <c r="Z1154" s="342" t="s">
        <v>1257</v>
      </c>
      <c r="AA1154" s="258" t="b">
        <v>0</v>
      </c>
      <c r="AB1154" s="273" t="s">
        <v>16655</v>
      </c>
      <c r="AC1154" s="273"/>
      <c r="AD1154" s="400" t="s">
        <v>1271</v>
      </c>
      <c r="AE1154" s="304" t="s">
        <v>16656</v>
      </c>
      <c r="AF1154" s="267" t="str">
        <f t="shared" ca="1" si="78"/>
        <v>57años4meses</v>
      </c>
      <c r="AG1154" s="276" t="s">
        <v>16657</v>
      </c>
      <c r="AH1154" s="273" t="s">
        <v>16658</v>
      </c>
      <c r="AJ1154" s="258"/>
    </row>
    <row r="1155" spans="2:36" ht="17.100000000000001" customHeight="1">
      <c r="B1155" s="273" t="str">
        <f t="shared" si="79"/>
        <v>O25796640</v>
      </c>
      <c r="C1155" s="257" t="s">
        <v>117</v>
      </c>
      <c r="D1155" s="486" t="s">
        <v>12195</v>
      </c>
      <c r="E1155" s="277" t="s">
        <v>12196</v>
      </c>
      <c r="F1155" s="259">
        <v>25936</v>
      </c>
      <c r="G1155" s="260" t="s">
        <v>1251</v>
      </c>
      <c r="H1155" s="261" t="s">
        <v>113</v>
      </c>
      <c r="I1155" s="263" t="s">
        <v>8348</v>
      </c>
      <c r="J1155" s="261" t="s">
        <v>1276</v>
      </c>
      <c r="K1155" s="282" t="s">
        <v>2021</v>
      </c>
      <c r="L1155" s="316">
        <v>45518</v>
      </c>
      <c r="M1155" s="298">
        <v>45535</v>
      </c>
      <c r="N1155" s="261" t="s">
        <v>128</v>
      </c>
      <c r="O1155" s="261" t="s">
        <v>12197</v>
      </c>
      <c r="P1155" s="266" t="s">
        <v>138</v>
      </c>
      <c r="Q1155" s="267"/>
      <c r="R1155" s="284" t="s">
        <v>157</v>
      </c>
      <c r="S1155" s="265"/>
      <c r="T1155" s="265">
        <v>0</v>
      </c>
      <c r="U1155" s="269" t="s">
        <v>1256</v>
      </c>
      <c r="V1155" s="270">
        <v>0</v>
      </c>
      <c r="W1155" s="271" t="s">
        <v>118</v>
      </c>
      <c r="X1155" s="272"/>
      <c r="Y1155" s="273"/>
      <c r="Z1155" s="274" t="s">
        <v>1257</v>
      </c>
      <c r="AA1155" s="258" t="b">
        <f t="shared" ref="AA1155:AA1186" si="82">COUNTIF($D$2:$D$3790,D1155)&gt;1</f>
        <v>0</v>
      </c>
      <c r="AB1155" s="282" t="s">
        <v>12198</v>
      </c>
      <c r="AC1155" s="258"/>
      <c r="AD1155" s="504" t="s">
        <v>1259</v>
      </c>
      <c r="AE1155" s="281" t="s">
        <v>12199</v>
      </c>
      <c r="AF1155" s="267" t="str">
        <f t="shared" ref="AF1155:AF1218" ca="1" si="83">IF($D1155&lt;&gt;"",DATEDIF(F1155,TODAY(),"y")&amp;"años"&amp;DATEDIF(F1155,TODAY(),"ym")&amp;"meses","")</f>
        <v>55años7meses</v>
      </c>
      <c r="AG1155" s="346">
        <v>979789994</v>
      </c>
      <c r="AH1155" s="401" t="s">
        <v>12200</v>
      </c>
    </row>
    <row r="1156" spans="2:36" ht="17.100000000000001" customHeight="1">
      <c r="B1156" s="273" t="str">
        <f t="shared" si="79"/>
        <v>O25822277</v>
      </c>
      <c r="C1156" s="285">
        <v>1</v>
      </c>
      <c r="D1156" s="486" t="s">
        <v>4940</v>
      </c>
      <c r="E1156" s="258" t="s">
        <v>4941</v>
      </c>
      <c r="F1156" s="259">
        <v>21669</v>
      </c>
      <c r="G1156" s="260" t="s">
        <v>1251</v>
      </c>
      <c r="H1156" s="261" t="s">
        <v>113</v>
      </c>
      <c r="I1156" s="263"/>
      <c r="J1156" s="261"/>
      <c r="K1156" s="263" t="s">
        <v>3611</v>
      </c>
      <c r="L1156" s="264">
        <v>44459</v>
      </c>
      <c r="M1156" s="290">
        <v>44472</v>
      </c>
      <c r="N1156" s="263" t="s">
        <v>122</v>
      </c>
      <c r="O1156" s="261" t="s">
        <v>1108</v>
      </c>
      <c r="P1156" s="266"/>
      <c r="Q1156" s="273"/>
      <c r="R1156" s="284" t="s">
        <v>157</v>
      </c>
      <c r="S1156" s="265"/>
      <c r="T1156" s="265">
        <v>0</v>
      </c>
      <c r="U1156" s="269" t="s">
        <v>1256</v>
      </c>
      <c r="V1156" s="270">
        <v>0</v>
      </c>
      <c r="W1156" s="271" t="s">
        <v>1264</v>
      </c>
      <c r="X1156" s="272"/>
      <c r="Y1156" s="273"/>
      <c r="Z1156" s="274" t="s">
        <v>1265</v>
      </c>
      <c r="AA1156" s="258" t="b">
        <f t="shared" si="82"/>
        <v>0</v>
      </c>
      <c r="AB1156" s="273" t="s">
        <v>4942</v>
      </c>
      <c r="AC1156" s="273" t="s">
        <v>3671</v>
      </c>
      <c r="AD1156" s="510"/>
      <c r="AE1156" s="275"/>
      <c r="AF1156" s="267" t="str">
        <f t="shared" ca="1" si="83"/>
        <v>67años3meses</v>
      </c>
      <c r="AG1156" s="276">
        <v>901893723</v>
      </c>
      <c r="AH1156" s="273" t="s">
        <v>4943</v>
      </c>
      <c r="AJ1156" s="258"/>
    </row>
    <row r="1157" spans="2:36" ht="17.100000000000001" customHeight="1">
      <c r="B1157" s="258" t="str">
        <f t="shared" si="79"/>
        <v>O25848535</v>
      </c>
      <c r="C1157" s="285">
        <v>1</v>
      </c>
      <c r="D1157" s="486" t="s">
        <v>8776</v>
      </c>
      <c r="E1157" s="258" t="s">
        <v>8777</v>
      </c>
      <c r="F1157" s="259">
        <v>27913</v>
      </c>
      <c r="G1157" s="283" t="s">
        <v>1251</v>
      </c>
      <c r="H1157" s="261" t="s">
        <v>113</v>
      </c>
      <c r="I1157" s="261" t="s">
        <v>1339</v>
      </c>
      <c r="J1157" s="261"/>
      <c r="K1157" s="282" t="s">
        <v>2021</v>
      </c>
      <c r="L1157" s="264">
        <v>45254</v>
      </c>
      <c r="M1157" s="290">
        <v>45269</v>
      </c>
      <c r="N1157" s="263" t="s">
        <v>128</v>
      </c>
      <c r="O1157" s="261" t="s">
        <v>8778</v>
      </c>
      <c r="P1157" s="266" t="s">
        <v>138</v>
      </c>
      <c r="Q1157" s="273"/>
      <c r="R1157" s="284" t="s">
        <v>157</v>
      </c>
      <c r="S1157" s="265"/>
      <c r="T1157" s="265">
        <v>0</v>
      </c>
      <c r="U1157" s="269" t="s">
        <v>1256</v>
      </c>
      <c r="V1157" s="270">
        <v>0</v>
      </c>
      <c r="W1157" s="271" t="s">
        <v>118</v>
      </c>
      <c r="X1157" s="273"/>
      <c r="Y1157" s="273"/>
      <c r="Z1157" s="274" t="s">
        <v>1257</v>
      </c>
      <c r="AA1157" s="258" t="b">
        <f t="shared" si="82"/>
        <v>0</v>
      </c>
      <c r="AB1157" s="273" t="s">
        <v>8779</v>
      </c>
      <c r="AC1157" s="273"/>
      <c r="AD1157" s="400" t="s">
        <v>1259</v>
      </c>
      <c r="AE1157" s="275" t="s">
        <v>8780</v>
      </c>
      <c r="AF1157" s="267" t="str">
        <f t="shared" ca="1" si="83"/>
        <v>50años2meses</v>
      </c>
      <c r="AG1157" s="276">
        <v>900380680</v>
      </c>
      <c r="AH1157" s="273" t="s">
        <v>8781</v>
      </c>
    </row>
    <row r="1158" spans="2:36" ht="17.100000000000001" customHeight="1">
      <c r="B1158" s="273" t="str">
        <f t="shared" si="79"/>
        <v>O26737696</v>
      </c>
      <c r="C1158" s="257" t="s">
        <v>117</v>
      </c>
      <c r="D1158" s="486" t="s">
        <v>6786</v>
      </c>
      <c r="E1158" s="258" t="s">
        <v>6787</v>
      </c>
      <c r="F1158" s="259">
        <v>28126</v>
      </c>
      <c r="G1158" s="283" t="s">
        <v>1251</v>
      </c>
      <c r="H1158" s="261" t="s">
        <v>113</v>
      </c>
      <c r="I1158" s="263" t="s">
        <v>5699</v>
      </c>
      <c r="J1158" s="261"/>
      <c r="K1158" s="282" t="s">
        <v>2021</v>
      </c>
      <c r="L1158" s="264">
        <v>44873</v>
      </c>
      <c r="M1158" s="290">
        <v>44911</v>
      </c>
      <c r="N1158" s="263" t="s">
        <v>128</v>
      </c>
      <c r="O1158" s="282" t="s">
        <v>6788</v>
      </c>
      <c r="P1158" s="266" t="s">
        <v>138</v>
      </c>
      <c r="Q1158" s="273"/>
      <c r="R1158" s="284" t="s">
        <v>157</v>
      </c>
      <c r="S1158" s="265"/>
      <c r="T1158" s="265">
        <v>0</v>
      </c>
      <c r="U1158" s="269" t="s">
        <v>1256</v>
      </c>
      <c r="V1158" s="270">
        <v>0</v>
      </c>
      <c r="W1158" s="271" t="s">
        <v>1264</v>
      </c>
      <c r="X1158" s="272"/>
      <c r="Y1158" s="273"/>
      <c r="Z1158" s="274" t="s">
        <v>1265</v>
      </c>
      <c r="AA1158" s="258" t="b">
        <f t="shared" si="82"/>
        <v>0</v>
      </c>
      <c r="AB1158" s="258" t="s">
        <v>6789</v>
      </c>
      <c r="AC1158" s="273"/>
      <c r="AD1158" s="400" t="s">
        <v>1271</v>
      </c>
      <c r="AE1158" s="275" t="s">
        <v>6790</v>
      </c>
      <c r="AF1158" s="267" t="str">
        <f t="shared" ca="1" si="83"/>
        <v>49años7meses</v>
      </c>
      <c r="AG1158" s="276">
        <v>937583173</v>
      </c>
      <c r="AH1158" s="273" t="s">
        <v>6791</v>
      </c>
    </row>
    <row r="1159" spans="2:36" ht="17.100000000000001" customHeight="1">
      <c r="B1159" s="273" t="str">
        <f t="shared" si="79"/>
        <v>O27435376</v>
      </c>
      <c r="C1159" s="282">
        <v>1</v>
      </c>
      <c r="D1159" s="486" t="s">
        <v>10505</v>
      </c>
      <c r="E1159" s="258" t="s">
        <v>10506</v>
      </c>
      <c r="F1159" s="259">
        <v>27962</v>
      </c>
      <c r="G1159" s="283" t="s">
        <v>1996</v>
      </c>
      <c r="H1159" s="261" t="s">
        <v>113</v>
      </c>
      <c r="I1159" s="261" t="s">
        <v>7410</v>
      </c>
      <c r="J1159" s="261" t="s">
        <v>9657</v>
      </c>
      <c r="K1159" s="282" t="s">
        <v>6899</v>
      </c>
      <c r="L1159" s="264">
        <v>45371</v>
      </c>
      <c r="M1159" s="669" t="s">
        <v>19477</v>
      </c>
      <c r="N1159" s="261" t="s">
        <v>122</v>
      </c>
      <c r="O1159" s="282"/>
      <c r="P1159" s="266"/>
      <c r="Q1159" s="258"/>
      <c r="R1159" s="284" t="s">
        <v>157</v>
      </c>
      <c r="S1159" s="265"/>
      <c r="T1159" s="265">
        <v>0</v>
      </c>
      <c r="U1159" s="269" t="s">
        <v>1256</v>
      </c>
      <c r="V1159" s="270">
        <v>1</v>
      </c>
      <c r="W1159" s="271" t="s">
        <v>1264</v>
      </c>
      <c r="X1159" s="272"/>
      <c r="Y1159" s="272"/>
      <c r="Z1159" s="274" t="s">
        <v>1257</v>
      </c>
      <c r="AA1159" s="258" t="b">
        <f t="shared" si="82"/>
        <v>0</v>
      </c>
      <c r="AB1159" s="258"/>
      <c r="AC1159" s="258"/>
      <c r="AD1159" s="504" t="s">
        <v>1259</v>
      </c>
      <c r="AE1159" s="353"/>
      <c r="AF1159" s="267" t="str">
        <f t="shared" ca="1" si="83"/>
        <v>50años1meses</v>
      </c>
      <c r="AG1159" s="294">
        <v>918997875</v>
      </c>
      <c r="AH1159" s="273" t="s">
        <v>10507</v>
      </c>
      <c r="AJ1159" s="258"/>
    </row>
    <row r="1160" spans="2:36" ht="17.100000000000001" customHeight="1">
      <c r="B1160" s="258" t="str">
        <f t="shared" ref="B1160:B1205" si="84">MID(H1160,1,1)&amp;D1160</f>
        <v>O27665921</v>
      </c>
      <c r="C1160" s="257" t="s">
        <v>117</v>
      </c>
      <c r="D1160" s="486" t="s">
        <v>13346</v>
      </c>
      <c r="E1160" s="258" t="s">
        <v>13347</v>
      </c>
      <c r="F1160" s="259">
        <v>21068</v>
      </c>
      <c r="G1160" s="258" t="s">
        <v>1251</v>
      </c>
      <c r="H1160" s="263" t="s">
        <v>113</v>
      </c>
      <c r="I1160" s="261" t="s">
        <v>1339</v>
      </c>
      <c r="J1160" s="261" t="s">
        <v>1276</v>
      </c>
      <c r="K1160" s="282" t="s">
        <v>1254</v>
      </c>
      <c r="L1160" s="264">
        <v>45818</v>
      </c>
      <c r="M1160" s="264">
        <v>45820</v>
      </c>
      <c r="N1160" s="261" t="s">
        <v>114</v>
      </c>
      <c r="O1160" s="282" t="s">
        <v>13348</v>
      </c>
      <c r="P1160" s="266" t="s">
        <v>138</v>
      </c>
      <c r="Q1160" s="273"/>
      <c r="R1160" s="268" t="s">
        <v>157</v>
      </c>
      <c r="S1160" s="265"/>
      <c r="T1160" s="271">
        <v>0</v>
      </c>
      <c r="U1160" s="291" t="s">
        <v>117</v>
      </c>
      <c r="V1160" s="270">
        <v>1</v>
      </c>
      <c r="W1160" s="271" t="s">
        <v>118</v>
      </c>
      <c r="X1160" s="272"/>
      <c r="Y1160" s="272"/>
      <c r="Z1160" s="342" t="s">
        <v>1257</v>
      </c>
      <c r="AA1160" s="258" t="b">
        <f t="shared" si="82"/>
        <v>0</v>
      </c>
      <c r="AB1160" s="273" t="s">
        <v>13349</v>
      </c>
      <c r="AC1160" s="273"/>
      <c r="AD1160" s="504" t="s">
        <v>1259</v>
      </c>
      <c r="AE1160" s="303">
        <v>30598662097069</v>
      </c>
      <c r="AF1160" s="267" t="str">
        <f t="shared" ca="1" si="83"/>
        <v>68años11meses</v>
      </c>
      <c r="AG1160" s="276" t="s">
        <v>13350</v>
      </c>
      <c r="AH1160" s="273" t="s">
        <v>13351</v>
      </c>
    </row>
    <row r="1161" spans="2:36" ht="17.100000000000001" customHeight="1">
      <c r="B1161" s="258" t="str">
        <f t="shared" si="84"/>
        <v>O27693337</v>
      </c>
      <c r="C1161" s="282">
        <v>1</v>
      </c>
      <c r="D1161" s="486" t="s">
        <v>13335</v>
      </c>
      <c r="E1161" s="258" t="s">
        <v>13336</v>
      </c>
      <c r="F1161" s="259">
        <v>23349</v>
      </c>
      <c r="G1161" s="258" t="s">
        <v>1251</v>
      </c>
      <c r="H1161" s="263" t="s">
        <v>113</v>
      </c>
      <c r="I1161" s="261" t="s">
        <v>1339</v>
      </c>
      <c r="J1161" s="261" t="s">
        <v>1276</v>
      </c>
      <c r="K1161" s="282" t="s">
        <v>1254</v>
      </c>
      <c r="L1161" s="264">
        <v>45818</v>
      </c>
      <c r="M1161" s="264">
        <v>45987</v>
      </c>
      <c r="N1161" s="261" t="s">
        <v>128</v>
      </c>
      <c r="O1161" s="282" t="s">
        <v>13337</v>
      </c>
      <c r="P1161" s="266" t="s">
        <v>138</v>
      </c>
      <c r="Q1161" s="273"/>
      <c r="R1161" s="268" t="s">
        <v>157</v>
      </c>
      <c r="S1161" s="265"/>
      <c r="T1161" s="506">
        <v>0</v>
      </c>
      <c r="U1161" s="269" t="s">
        <v>1256</v>
      </c>
      <c r="V1161" s="270">
        <v>1</v>
      </c>
      <c r="W1161" s="271" t="s">
        <v>118</v>
      </c>
      <c r="X1161" s="272"/>
      <c r="Y1161" s="272"/>
      <c r="Z1161" s="342" t="s">
        <v>1257</v>
      </c>
      <c r="AA1161" s="258" t="b">
        <f t="shared" si="82"/>
        <v>0</v>
      </c>
      <c r="AB1161" s="273" t="s">
        <v>13338</v>
      </c>
      <c r="AC1161" s="273"/>
      <c r="AD1161" s="504" t="s">
        <v>1259</v>
      </c>
      <c r="AE1161" s="303">
        <v>30579812357028</v>
      </c>
      <c r="AF1161" s="267" t="str">
        <f t="shared" ca="1" si="83"/>
        <v>62años8meses</v>
      </c>
      <c r="AG1161" s="276" t="s">
        <v>13339</v>
      </c>
      <c r="AH1161" s="258" t="s">
        <v>13340</v>
      </c>
    </row>
    <row r="1162" spans="2:36" ht="17.100000000000001" customHeight="1">
      <c r="B1162" s="258" t="str">
        <f t="shared" si="84"/>
        <v>P27852624</v>
      </c>
      <c r="C1162" s="257" t="s">
        <v>117</v>
      </c>
      <c r="D1162" s="486" t="s">
        <v>8539</v>
      </c>
      <c r="E1162" s="258" t="s">
        <v>8540</v>
      </c>
      <c r="F1162" s="259">
        <v>26307</v>
      </c>
      <c r="G1162" s="283" t="s">
        <v>1996</v>
      </c>
      <c r="H1162" s="261" t="s">
        <v>137</v>
      </c>
      <c r="I1162" s="263" t="s">
        <v>1252</v>
      </c>
      <c r="J1162" s="261"/>
      <c r="K1162" s="282" t="s">
        <v>6840</v>
      </c>
      <c r="L1162" s="264">
        <v>45215</v>
      </c>
      <c r="M1162" s="290">
        <v>45275</v>
      </c>
      <c r="N1162" s="263" t="s">
        <v>122</v>
      </c>
      <c r="O1162" s="282"/>
      <c r="P1162" s="266"/>
      <c r="Q1162" s="273"/>
      <c r="R1162" s="284" t="s">
        <v>157</v>
      </c>
      <c r="S1162" s="265"/>
      <c r="T1162" s="265">
        <v>0</v>
      </c>
      <c r="U1162" s="269" t="s">
        <v>1256</v>
      </c>
      <c r="V1162" s="270">
        <v>0</v>
      </c>
      <c r="W1162" s="271" t="s">
        <v>118</v>
      </c>
      <c r="X1162" s="272"/>
      <c r="Y1162" s="273"/>
      <c r="Z1162" s="274" t="s">
        <v>1257</v>
      </c>
      <c r="AA1162" s="258" t="b">
        <f t="shared" si="82"/>
        <v>0</v>
      </c>
      <c r="AB1162" s="258" t="s">
        <v>8541</v>
      </c>
      <c r="AC1162" s="273"/>
      <c r="AD1162" s="400" t="s">
        <v>2101</v>
      </c>
      <c r="AE1162" s="275" t="s">
        <v>8542</v>
      </c>
      <c r="AF1162" s="267" t="str">
        <f t="shared" ca="1" si="83"/>
        <v>54años7meses</v>
      </c>
      <c r="AG1162" s="276">
        <v>950899462</v>
      </c>
      <c r="AH1162" s="399" t="s">
        <v>8543</v>
      </c>
    </row>
    <row r="1163" spans="2:36" ht="17.100000000000001" customHeight="1">
      <c r="B1163" s="258" t="str">
        <f t="shared" si="84"/>
        <v>P27854418</v>
      </c>
      <c r="C1163" s="257" t="s">
        <v>117</v>
      </c>
      <c r="D1163" s="486" t="s">
        <v>3898</v>
      </c>
      <c r="E1163" s="258" t="s">
        <v>3899</v>
      </c>
      <c r="F1163" s="259">
        <v>26461</v>
      </c>
      <c r="G1163" s="260" t="s">
        <v>1291</v>
      </c>
      <c r="H1163" s="261" t="s">
        <v>137</v>
      </c>
      <c r="I1163" s="262"/>
      <c r="J1163" s="261"/>
      <c r="K1163" s="263" t="s">
        <v>3611</v>
      </c>
      <c r="L1163" s="264">
        <v>44277</v>
      </c>
      <c r="M1163" s="264">
        <v>44408</v>
      </c>
      <c r="N1163" s="263" t="s">
        <v>114</v>
      </c>
      <c r="O1163" s="261" t="s">
        <v>3900</v>
      </c>
      <c r="P1163" s="266" t="s">
        <v>138</v>
      </c>
      <c r="Q1163" s="273"/>
      <c r="R1163" s="284" t="s">
        <v>117</v>
      </c>
      <c r="S1163" s="265"/>
      <c r="T1163" s="265">
        <v>0</v>
      </c>
      <c r="U1163" s="269" t="s">
        <v>1256</v>
      </c>
      <c r="V1163" s="270">
        <v>0</v>
      </c>
      <c r="W1163" s="271" t="s">
        <v>1264</v>
      </c>
      <c r="X1163" s="272"/>
      <c r="Y1163" s="273"/>
      <c r="Z1163" s="274" t="s">
        <v>1265</v>
      </c>
      <c r="AA1163" s="258" t="b">
        <f t="shared" si="82"/>
        <v>0</v>
      </c>
      <c r="AB1163" s="273" t="s">
        <v>3901</v>
      </c>
      <c r="AC1163" s="273" t="s">
        <v>3902</v>
      </c>
      <c r="AD1163" s="510"/>
      <c r="AE1163" s="275"/>
      <c r="AF1163" s="267" t="str">
        <f t="shared" ca="1" si="83"/>
        <v>54años2meses</v>
      </c>
      <c r="AG1163" s="276">
        <v>978553757</v>
      </c>
      <c r="AH1163" s="273" t="s">
        <v>3903</v>
      </c>
    </row>
    <row r="1164" spans="2:36" ht="17.100000000000001" customHeight="1">
      <c r="B1164" s="273" t="str">
        <f t="shared" si="84"/>
        <v>P32543208</v>
      </c>
      <c r="C1164" s="257" t="s">
        <v>117</v>
      </c>
      <c r="D1164" s="486" t="s">
        <v>2700</v>
      </c>
      <c r="E1164" s="273" t="s">
        <v>2701</v>
      </c>
      <c r="F1164" s="259">
        <v>25883</v>
      </c>
      <c r="G1164" s="260" t="s">
        <v>1251</v>
      </c>
      <c r="H1164" s="261" t="s">
        <v>137</v>
      </c>
      <c r="I1164" s="262"/>
      <c r="J1164" s="261"/>
      <c r="K1164" s="263" t="s">
        <v>1287</v>
      </c>
      <c r="L1164" s="264">
        <v>43804</v>
      </c>
      <c r="M1164" s="264">
        <v>43817</v>
      </c>
      <c r="N1164" s="263" t="s">
        <v>114</v>
      </c>
      <c r="O1164" s="261" t="s">
        <v>2702</v>
      </c>
      <c r="P1164" s="266" t="s">
        <v>115</v>
      </c>
      <c r="Q1164" s="267"/>
      <c r="R1164" s="268" t="s">
        <v>157</v>
      </c>
      <c r="S1164" s="265"/>
      <c r="T1164" s="265">
        <v>0</v>
      </c>
      <c r="U1164" s="269" t="s">
        <v>1256</v>
      </c>
      <c r="V1164" s="270">
        <v>0</v>
      </c>
      <c r="W1164" s="271" t="s">
        <v>1264</v>
      </c>
      <c r="X1164" s="272"/>
      <c r="Y1164" s="273"/>
      <c r="Z1164" s="274" t="s">
        <v>1265</v>
      </c>
      <c r="AA1164" s="258" t="b">
        <f t="shared" si="82"/>
        <v>0</v>
      </c>
      <c r="AB1164" s="273" t="s">
        <v>2310</v>
      </c>
      <c r="AC1164" s="273" t="s">
        <v>1290</v>
      </c>
      <c r="AD1164" s="510"/>
      <c r="AE1164" s="275"/>
      <c r="AF1164" s="267" t="str">
        <f t="shared" ca="1" si="83"/>
        <v>55años9meses</v>
      </c>
      <c r="AG1164" s="276"/>
      <c r="AH1164" s="273"/>
    </row>
    <row r="1165" spans="2:36" ht="17.100000000000001" customHeight="1">
      <c r="B1165" s="258" t="str">
        <f t="shared" si="84"/>
        <v>P32543347</v>
      </c>
      <c r="C1165" s="257" t="s">
        <v>117</v>
      </c>
      <c r="D1165" s="486" t="s">
        <v>2707</v>
      </c>
      <c r="E1165" s="273" t="s">
        <v>2708</v>
      </c>
      <c r="F1165" s="259">
        <v>26206</v>
      </c>
      <c r="G1165" s="260" t="s">
        <v>1251</v>
      </c>
      <c r="H1165" s="261" t="s">
        <v>137</v>
      </c>
      <c r="I1165" s="262"/>
      <c r="J1165" s="261"/>
      <c r="K1165" s="263" t="s">
        <v>1287</v>
      </c>
      <c r="L1165" s="264">
        <v>43804</v>
      </c>
      <c r="M1165" s="264">
        <v>43817</v>
      </c>
      <c r="N1165" s="263" t="s">
        <v>174</v>
      </c>
      <c r="O1165" s="261" t="s">
        <v>2709</v>
      </c>
      <c r="P1165" s="266" t="s">
        <v>115</v>
      </c>
      <c r="Q1165" s="267"/>
      <c r="R1165" s="284" t="s">
        <v>157</v>
      </c>
      <c r="S1165" s="265"/>
      <c r="T1165" s="265">
        <v>0</v>
      </c>
      <c r="U1165" s="269" t="s">
        <v>1256</v>
      </c>
      <c r="V1165" s="270">
        <v>0</v>
      </c>
      <c r="W1165" s="271" t="s">
        <v>1264</v>
      </c>
      <c r="X1165" s="272"/>
      <c r="Y1165" s="273"/>
      <c r="Z1165" s="274" t="s">
        <v>1265</v>
      </c>
      <c r="AA1165" s="258" t="b">
        <f t="shared" si="82"/>
        <v>0</v>
      </c>
      <c r="AB1165" s="273" t="s">
        <v>2209</v>
      </c>
      <c r="AC1165" s="273" t="s">
        <v>1290</v>
      </c>
      <c r="AD1165" s="273"/>
      <c r="AE1165" s="275"/>
      <c r="AF1165" s="267" t="str">
        <f t="shared" ca="1" si="83"/>
        <v>54años10meses</v>
      </c>
      <c r="AG1165" s="276"/>
      <c r="AH1165" s="273"/>
    </row>
    <row r="1166" spans="2:36" ht="17.100000000000001" customHeight="1">
      <c r="B1166" s="273" t="str">
        <f t="shared" si="84"/>
        <v>P32543517</v>
      </c>
      <c r="C1166" s="257" t="s">
        <v>117</v>
      </c>
      <c r="D1166" s="486" t="s">
        <v>3543</v>
      </c>
      <c r="E1166" s="258" t="s">
        <v>3544</v>
      </c>
      <c r="F1166" s="259">
        <v>27179</v>
      </c>
      <c r="G1166" s="260" t="s">
        <v>1251</v>
      </c>
      <c r="H1166" s="261" t="s">
        <v>137</v>
      </c>
      <c r="I1166" s="262"/>
      <c r="J1166" s="261"/>
      <c r="K1166" s="263" t="s">
        <v>2021</v>
      </c>
      <c r="L1166" s="264">
        <v>44147</v>
      </c>
      <c r="M1166" s="264">
        <v>44174</v>
      </c>
      <c r="N1166" s="263" t="s">
        <v>174</v>
      </c>
      <c r="O1166" s="263" t="s">
        <v>3545</v>
      </c>
      <c r="P1166" s="266" t="s">
        <v>115</v>
      </c>
      <c r="Q1166" s="267"/>
      <c r="R1166" s="268" t="s">
        <v>157</v>
      </c>
      <c r="S1166" s="265"/>
      <c r="T1166" s="265">
        <v>0</v>
      </c>
      <c r="U1166" s="269" t="s">
        <v>1256</v>
      </c>
      <c r="V1166" s="270">
        <v>0</v>
      </c>
      <c r="W1166" s="271" t="s">
        <v>1264</v>
      </c>
      <c r="X1166" s="272"/>
      <c r="Y1166" s="273"/>
      <c r="Z1166" s="274" t="s">
        <v>1265</v>
      </c>
      <c r="AA1166" s="258" t="b">
        <f t="shared" si="82"/>
        <v>0</v>
      </c>
      <c r="AB1166" s="258" t="s">
        <v>3546</v>
      </c>
      <c r="AC1166" s="273"/>
      <c r="AD1166" s="400" t="s">
        <v>2101</v>
      </c>
      <c r="AE1166" s="275" t="s">
        <v>3547</v>
      </c>
      <c r="AF1166" s="267" t="str">
        <f t="shared" ca="1" si="83"/>
        <v>52años2meses</v>
      </c>
      <c r="AG1166" s="276">
        <v>969562183</v>
      </c>
      <c r="AH1166" s="258" t="s">
        <v>3337</v>
      </c>
    </row>
    <row r="1167" spans="2:36" ht="17.100000000000001" customHeight="1">
      <c r="B1167" s="258" t="str">
        <f t="shared" si="84"/>
        <v>P32543543</v>
      </c>
      <c r="C1167" s="257" t="s">
        <v>117</v>
      </c>
      <c r="D1167" s="486" t="s">
        <v>2457</v>
      </c>
      <c r="E1167" s="258" t="s">
        <v>2458</v>
      </c>
      <c r="F1167" s="259">
        <v>26937</v>
      </c>
      <c r="G1167" s="260" t="s">
        <v>1251</v>
      </c>
      <c r="H1167" s="261" t="s">
        <v>137</v>
      </c>
      <c r="I1167" s="262"/>
      <c r="J1167" s="261"/>
      <c r="K1167" s="263" t="s">
        <v>1287</v>
      </c>
      <c r="L1167" s="287">
        <v>43776</v>
      </c>
      <c r="M1167" s="290">
        <v>43789</v>
      </c>
      <c r="N1167" s="263" t="s">
        <v>114</v>
      </c>
      <c r="O1167" s="261" t="s">
        <v>2459</v>
      </c>
      <c r="P1167" s="266" t="s">
        <v>115</v>
      </c>
      <c r="Q1167" s="267"/>
      <c r="R1167" s="284" t="s">
        <v>157</v>
      </c>
      <c r="S1167" s="265"/>
      <c r="T1167" s="265">
        <v>0</v>
      </c>
      <c r="U1167" s="269" t="s">
        <v>1256</v>
      </c>
      <c r="V1167" s="270">
        <v>0</v>
      </c>
      <c r="W1167" s="271" t="s">
        <v>1264</v>
      </c>
      <c r="X1167" s="272"/>
      <c r="Y1167" s="273"/>
      <c r="Z1167" s="274" t="s">
        <v>1265</v>
      </c>
      <c r="AA1167" s="258" t="b">
        <f t="shared" si="82"/>
        <v>0</v>
      </c>
      <c r="AB1167" s="273" t="s">
        <v>2209</v>
      </c>
      <c r="AC1167" s="273" t="s">
        <v>1290</v>
      </c>
      <c r="AD1167" s="510"/>
      <c r="AE1167" s="275"/>
      <c r="AF1167" s="267" t="str">
        <f t="shared" ca="1" si="83"/>
        <v>52años10meses</v>
      </c>
      <c r="AG1167" s="276"/>
      <c r="AH1167" s="273"/>
    </row>
    <row r="1168" spans="2:36" ht="17.100000000000001" customHeight="1">
      <c r="B1168" s="258" t="str">
        <f t="shared" si="84"/>
        <v>P32543648</v>
      </c>
      <c r="C1168" s="257" t="s">
        <v>117</v>
      </c>
      <c r="D1168" s="486" t="s">
        <v>5307</v>
      </c>
      <c r="E1168" s="258" t="s">
        <v>5308</v>
      </c>
      <c r="F1168" s="259">
        <v>26891</v>
      </c>
      <c r="G1168" s="260" t="s">
        <v>1291</v>
      </c>
      <c r="H1168" s="261" t="s">
        <v>137</v>
      </c>
      <c r="I1168" s="262"/>
      <c r="J1168" s="261"/>
      <c r="K1168" s="282" t="s">
        <v>2021</v>
      </c>
      <c r="L1168" s="264">
        <v>44493</v>
      </c>
      <c r="M1168" s="264">
        <v>44523</v>
      </c>
      <c r="N1168" s="263" t="s">
        <v>122</v>
      </c>
      <c r="O1168" s="261"/>
      <c r="P1168" s="266"/>
      <c r="Q1168" s="273" t="s">
        <v>5309</v>
      </c>
      <c r="R1168" s="268" t="s">
        <v>157</v>
      </c>
      <c r="S1168" s="265"/>
      <c r="T1168" s="265">
        <v>0</v>
      </c>
      <c r="U1168" s="269" t="s">
        <v>1256</v>
      </c>
      <c r="V1168" s="270">
        <v>1</v>
      </c>
      <c r="W1168" s="271" t="s">
        <v>1264</v>
      </c>
      <c r="X1168" s="272"/>
      <c r="Y1168" s="273"/>
      <c r="Z1168" s="274" t="s">
        <v>1265</v>
      </c>
      <c r="AA1168" s="258" t="b">
        <f t="shared" si="82"/>
        <v>0</v>
      </c>
      <c r="AB1168" s="273"/>
      <c r="AC1168" s="273"/>
      <c r="AD1168" s="504" t="s">
        <v>1259</v>
      </c>
      <c r="AE1168" s="275" t="s">
        <v>5310</v>
      </c>
      <c r="AF1168" s="267" t="str">
        <f t="shared" ca="1" si="83"/>
        <v>53años0meses</v>
      </c>
      <c r="AG1168" s="276"/>
      <c r="AH1168" s="273"/>
    </row>
    <row r="1169" spans="2:36" ht="17.100000000000001" customHeight="1">
      <c r="B1169" s="258" t="str">
        <f t="shared" si="84"/>
        <v>P32543782</v>
      </c>
      <c r="C1169" s="257" t="s">
        <v>117</v>
      </c>
      <c r="D1169" s="486" t="s">
        <v>9602</v>
      </c>
      <c r="E1169" s="258" t="s">
        <v>9603</v>
      </c>
      <c r="F1169" s="259">
        <v>27315</v>
      </c>
      <c r="G1169" s="283" t="s">
        <v>1251</v>
      </c>
      <c r="H1169" s="261" t="s">
        <v>137</v>
      </c>
      <c r="I1169" s="261" t="s">
        <v>1252</v>
      </c>
      <c r="J1169" s="261" t="s">
        <v>9000</v>
      </c>
      <c r="K1169" s="282" t="s">
        <v>6840</v>
      </c>
      <c r="L1169" s="264">
        <v>45314</v>
      </c>
      <c r="M1169" s="290">
        <v>45344</v>
      </c>
      <c r="N1169" s="261" t="s">
        <v>128</v>
      </c>
      <c r="O1169" s="261" t="s">
        <v>9604</v>
      </c>
      <c r="P1169" s="266" t="s">
        <v>138</v>
      </c>
      <c r="Q1169" s="273"/>
      <c r="R1169" s="284" t="s">
        <v>157</v>
      </c>
      <c r="S1169" s="265"/>
      <c r="T1169" s="265">
        <v>0</v>
      </c>
      <c r="U1169" s="269" t="s">
        <v>1256</v>
      </c>
      <c r="V1169" s="270">
        <v>1</v>
      </c>
      <c r="W1169" s="271" t="s">
        <v>118</v>
      </c>
      <c r="X1169" s="272"/>
      <c r="Y1169" s="272"/>
      <c r="Z1169" s="274" t="s">
        <v>1257</v>
      </c>
      <c r="AA1169" s="258" t="b">
        <f t="shared" si="82"/>
        <v>0</v>
      </c>
      <c r="AB1169" s="273" t="s">
        <v>9605</v>
      </c>
      <c r="AC1169" s="273"/>
      <c r="AD1169" s="400" t="s">
        <v>1259</v>
      </c>
      <c r="AE1169" s="275" t="s">
        <v>9606</v>
      </c>
      <c r="AF1169" s="267" t="str">
        <f t="shared" ca="1" si="83"/>
        <v>51años10meses</v>
      </c>
      <c r="AG1169" s="276">
        <v>936165795</v>
      </c>
      <c r="AH1169" s="273" t="s">
        <v>9607</v>
      </c>
    </row>
    <row r="1170" spans="2:36" ht="17.100000000000001" customHeight="1">
      <c r="B1170" s="273" t="str">
        <f t="shared" si="84"/>
        <v>P32543838</v>
      </c>
      <c r="C1170" s="257" t="s">
        <v>117</v>
      </c>
      <c r="D1170" s="486" t="s">
        <v>4760</v>
      </c>
      <c r="E1170" s="258" t="s">
        <v>4761</v>
      </c>
      <c r="F1170" s="259">
        <v>26300</v>
      </c>
      <c r="G1170" s="260" t="s">
        <v>1291</v>
      </c>
      <c r="H1170" s="261" t="s">
        <v>137</v>
      </c>
      <c r="I1170" s="263"/>
      <c r="J1170" s="261"/>
      <c r="K1170" s="282" t="s">
        <v>2021</v>
      </c>
      <c r="L1170" s="264">
        <v>44441</v>
      </c>
      <c r="M1170" s="290">
        <v>44454</v>
      </c>
      <c r="N1170" s="263" t="s">
        <v>114</v>
      </c>
      <c r="O1170" s="282" t="s">
        <v>4762</v>
      </c>
      <c r="P1170" s="266" t="s">
        <v>115</v>
      </c>
      <c r="Q1170" s="273"/>
      <c r="R1170" s="284" t="s">
        <v>157</v>
      </c>
      <c r="S1170" s="265"/>
      <c r="T1170" s="265">
        <v>0</v>
      </c>
      <c r="U1170" s="269" t="s">
        <v>1256</v>
      </c>
      <c r="V1170" s="270">
        <v>0</v>
      </c>
      <c r="W1170" s="271" t="s">
        <v>1264</v>
      </c>
      <c r="X1170" s="272"/>
      <c r="Y1170" s="258"/>
      <c r="Z1170" s="274" t="s">
        <v>1265</v>
      </c>
      <c r="AA1170" s="258" t="b">
        <f t="shared" si="82"/>
        <v>0</v>
      </c>
      <c r="AB1170" s="273" t="s">
        <v>4763</v>
      </c>
      <c r="AC1170" s="273"/>
      <c r="AD1170" s="504" t="s">
        <v>1259</v>
      </c>
      <c r="AE1170" s="275" t="s">
        <v>4764</v>
      </c>
      <c r="AF1170" s="267" t="str">
        <f t="shared" ca="1" si="83"/>
        <v>54años7meses</v>
      </c>
      <c r="AG1170" s="276">
        <v>917723640</v>
      </c>
      <c r="AH1170" s="273" t="s">
        <v>4765</v>
      </c>
    </row>
    <row r="1171" spans="2:36" ht="17.100000000000001" customHeight="1">
      <c r="B1171" s="273" t="str">
        <f t="shared" si="84"/>
        <v>P32544039</v>
      </c>
      <c r="C1171" s="257" t="s">
        <v>117</v>
      </c>
      <c r="D1171" s="486" t="s">
        <v>2570</v>
      </c>
      <c r="E1171" s="258" t="s">
        <v>2571</v>
      </c>
      <c r="F1171" s="259">
        <v>27006</v>
      </c>
      <c r="G1171" s="260" t="s">
        <v>1251</v>
      </c>
      <c r="H1171" s="261" t="s">
        <v>137</v>
      </c>
      <c r="I1171" s="262"/>
      <c r="J1171" s="261"/>
      <c r="K1171" s="263" t="s">
        <v>1287</v>
      </c>
      <c r="L1171" s="264">
        <v>43790</v>
      </c>
      <c r="M1171" s="264">
        <v>43803</v>
      </c>
      <c r="N1171" s="263" t="s">
        <v>122</v>
      </c>
      <c r="O1171" s="261"/>
      <c r="P1171" s="266" t="s">
        <v>119</v>
      </c>
      <c r="Q1171" s="267"/>
      <c r="R1171" s="268" t="s">
        <v>157</v>
      </c>
      <c r="S1171" s="265"/>
      <c r="T1171" s="265">
        <v>0</v>
      </c>
      <c r="U1171" s="269" t="s">
        <v>1256</v>
      </c>
      <c r="V1171" s="270">
        <v>0</v>
      </c>
      <c r="W1171" s="271" t="s">
        <v>1264</v>
      </c>
      <c r="X1171" s="272"/>
      <c r="Y1171" s="273"/>
      <c r="Z1171" s="274" t="s">
        <v>1265</v>
      </c>
      <c r="AA1171" s="258" t="b">
        <f t="shared" si="82"/>
        <v>0</v>
      </c>
      <c r="AB1171" s="273" t="s">
        <v>2572</v>
      </c>
      <c r="AC1171" s="273" t="s">
        <v>1290</v>
      </c>
      <c r="AD1171" s="510"/>
      <c r="AE1171" s="275"/>
      <c r="AF1171" s="267" t="str">
        <f t="shared" ca="1" si="83"/>
        <v>52años8meses</v>
      </c>
      <c r="AG1171" s="276"/>
      <c r="AH1171" s="273"/>
    </row>
    <row r="1172" spans="2:36" ht="17.100000000000001" customHeight="1">
      <c r="B1172" s="258" t="str">
        <f t="shared" si="84"/>
        <v>O32544063</v>
      </c>
      <c r="C1172" s="257" t="s">
        <v>117</v>
      </c>
      <c r="D1172" s="486" t="s">
        <v>4544</v>
      </c>
      <c r="E1172" s="258" t="s">
        <v>4545</v>
      </c>
      <c r="F1172" s="259">
        <v>26302</v>
      </c>
      <c r="G1172" s="260" t="s">
        <v>1291</v>
      </c>
      <c r="H1172" s="261" t="s">
        <v>113</v>
      </c>
      <c r="I1172" s="263"/>
      <c r="J1172" s="261"/>
      <c r="K1172" s="282" t="s">
        <v>1968</v>
      </c>
      <c r="L1172" s="264">
        <v>44417</v>
      </c>
      <c r="M1172" s="290">
        <v>44489</v>
      </c>
      <c r="N1172" s="263" t="s">
        <v>122</v>
      </c>
      <c r="O1172" s="261" t="s">
        <v>1108</v>
      </c>
      <c r="P1172" s="266"/>
      <c r="Q1172" s="273"/>
      <c r="R1172" s="284" t="s">
        <v>157</v>
      </c>
      <c r="S1172" s="265"/>
      <c r="T1172" s="265">
        <v>0</v>
      </c>
      <c r="U1172" s="269" t="s">
        <v>1256</v>
      </c>
      <c r="V1172" s="270">
        <v>1</v>
      </c>
      <c r="W1172" s="271" t="s">
        <v>1264</v>
      </c>
      <c r="X1172" s="272"/>
      <c r="Y1172" s="273"/>
      <c r="Z1172" s="274" t="s">
        <v>1265</v>
      </c>
      <c r="AA1172" s="258" t="b">
        <f t="shared" si="82"/>
        <v>0</v>
      </c>
      <c r="AB1172" s="273" t="s">
        <v>4546</v>
      </c>
      <c r="AC1172" s="273"/>
      <c r="AD1172" s="273"/>
      <c r="AE1172" s="275"/>
      <c r="AF1172" s="267" t="str">
        <f t="shared" ca="1" si="83"/>
        <v>54años7meses</v>
      </c>
      <c r="AG1172" s="276">
        <v>931813094</v>
      </c>
      <c r="AH1172" s="273" t="s">
        <v>4547</v>
      </c>
      <c r="AJ1172" s="258"/>
    </row>
    <row r="1173" spans="2:36" ht="17.100000000000001" customHeight="1">
      <c r="B1173" s="258" t="str">
        <f t="shared" si="84"/>
        <v>P32544176</v>
      </c>
      <c r="C1173" s="257" t="s">
        <v>117</v>
      </c>
      <c r="D1173" s="486" t="s">
        <v>10325</v>
      </c>
      <c r="E1173" s="258" t="s">
        <v>10326</v>
      </c>
      <c r="F1173" s="259">
        <v>26866</v>
      </c>
      <c r="G1173" s="283" t="s">
        <v>1251</v>
      </c>
      <c r="H1173" s="261" t="s">
        <v>137</v>
      </c>
      <c r="I1173" s="261" t="s">
        <v>8999</v>
      </c>
      <c r="J1173" s="261" t="s">
        <v>9469</v>
      </c>
      <c r="K1173" s="282" t="s">
        <v>6840</v>
      </c>
      <c r="L1173" s="264">
        <v>45363</v>
      </c>
      <c r="M1173" s="295">
        <v>45397</v>
      </c>
      <c r="N1173" s="261" t="s">
        <v>114</v>
      </c>
      <c r="O1173" s="282" t="s">
        <v>10327</v>
      </c>
      <c r="P1173" s="266" t="s">
        <v>138</v>
      </c>
      <c r="Q1173" s="273"/>
      <c r="R1173" s="284" t="s">
        <v>157</v>
      </c>
      <c r="S1173" s="265"/>
      <c r="T1173" s="265">
        <v>0</v>
      </c>
      <c r="U1173" s="269" t="s">
        <v>1256</v>
      </c>
      <c r="V1173" s="270">
        <v>1</v>
      </c>
      <c r="W1173" s="271" t="s">
        <v>118</v>
      </c>
      <c r="X1173" s="272"/>
      <c r="Y1173" s="272"/>
      <c r="Z1173" s="274" t="s">
        <v>1257</v>
      </c>
      <c r="AA1173" s="258" t="b">
        <f t="shared" si="82"/>
        <v>0</v>
      </c>
      <c r="AB1173" s="273" t="s">
        <v>10328</v>
      </c>
      <c r="AC1173" s="273"/>
      <c r="AD1173" s="400" t="s">
        <v>1259</v>
      </c>
      <c r="AE1173" s="275" t="s">
        <v>10329</v>
      </c>
      <c r="AF1173" s="267" t="str">
        <f t="shared" ca="1" si="83"/>
        <v>53años1meses</v>
      </c>
      <c r="AG1173" s="276">
        <v>928187048</v>
      </c>
      <c r="AH1173" s="273" t="s">
        <v>10330</v>
      </c>
    </row>
    <row r="1174" spans="2:36" ht="17.100000000000001" customHeight="1">
      <c r="B1174" s="258" t="str">
        <f t="shared" si="84"/>
        <v>P32544282</v>
      </c>
      <c r="C1174" s="257" t="s">
        <v>117</v>
      </c>
      <c r="D1174" s="486" t="s">
        <v>12025</v>
      </c>
      <c r="E1174" s="258" t="s">
        <v>12026</v>
      </c>
      <c r="F1174" s="259">
        <v>26944</v>
      </c>
      <c r="G1174" s="283" t="s">
        <v>1251</v>
      </c>
      <c r="H1174" s="261" t="s">
        <v>137</v>
      </c>
      <c r="I1174" s="261" t="s">
        <v>8999</v>
      </c>
      <c r="J1174" s="261" t="s">
        <v>7578</v>
      </c>
      <c r="K1174" s="282" t="s">
        <v>6840</v>
      </c>
      <c r="L1174" s="264">
        <v>45505</v>
      </c>
      <c r="M1174" s="264">
        <v>45544</v>
      </c>
      <c r="N1174" s="261" t="s">
        <v>114</v>
      </c>
      <c r="O1174" s="282" t="s">
        <v>12027</v>
      </c>
      <c r="P1174" s="266" t="s">
        <v>138</v>
      </c>
      <c r="Q1174" s="273"/>
      <c r="R1174" s="284" t="s">
        <v>157</v>
      </c>
      <c r="S1174" s="265"/>
      <c r="T1174" s="265">
        <v>0</v>
      </c>
      <c r="U1174" s="269" t="s">
        <v>1256</v>
      </c>
      <c r="V1174" s="270">
        <v>1</v>
      </c>
      <c r="W1174" s="271" t="s">
        <v>118</v>
      </c>
      <c r="X1174" s="272"/>
      <c r="Y1174" s="272"/>
      <c r="Z1174" s="274" t="s">
        <v>1257</v>
      </c>
      <c r="AA1174" s="258" t="b">
        <f t="shared" si="82"/>
        <v>0</v>
      </c>
      <c r="AB1174" s="273" t="s">
        <v>12028</v>
      </c>
      <c r="AC1174" s="273"/>
      <c r="AD1174" s="504" t="s">
        <v>2101</v>
      </c>
      <c r="AE1174" s="281" t="s">
        <v>12029</v>
      </c>
      <c r="AF1174" s="267" t="str">
        <f t="shared" ca="1" si="83"/>
        <v>52años10meses</v>
      </c>
      <c r="AG1174" s="276">
        <v>940431596</v>
      </c>
      <c r="AH1174" s="273" t="s">
        <v>12030</v>
      </c>
      <c r="AJ1174" s="554" t="str">
        <f ca="1">IF($D1174&lt;&gt;"",DATEDIF(L1174,TODAY(),"y")&amp;"años"&amp;DATEDIF(L1174,TODAY(),"ym")&amp;"meses"&amp;DATEDIF(L1174,TODAY(),"md")&amp;"dias","")</f>
        <v>2años0meses20dias</v>
      </c>
    </row>
    <row r="1175" spans="2:36" ht="17.100000000000001" customHeight="1">
      <c r="B1175" s="258" t="str">
        <f t="shared" si="84"/>
        <v>P32544410</v>
      </c>
      <c r="C1175" s="257" t="s">
        <v>117</v>
      </c>
      <c r="D1175" s="486" t="s">
        <v>2592</v>
      </c>
      <c r="E1175" s="258" t="s">
        <v>2593</v>
      </c>
      <c r="F1175" s="259">
        <v>26871</v>
      </c>
      <c r="G1175" s="260" t="s">
        <v>1251</v>
      </c>
      <c r="H1175" s="261" t="s">
        <v>137</v>
      </c>
      <c r="I1175" s="262"/>
      <c r="J1175" s="261"/>
      <c r="K1175" s="263"/>
      <c r="L1175" s="287">
        <v>43790</v>
      </c>
      <c r="M1175" s="290">
        <v>43803</v>
      </c>
      <c r="N1175" s="263" t="s">
        <v>122</v>
      </c>
      <c r="O1175" s="261"/>
      <c r="P1175" s="266" t="s">
        <v>119</v>
      </c>
      <c r="Q1175" s="267"/>
      <c r="R1175" s="284" t="s">
        <v>157</v>
      </c>
      <c r="S1175" s="265"/>
      <c r="T1175" s="265">
        <v>0</v>
      </c>
      <c r="U1175" s="269" t="s">
        <v>1256</v>
      </c>
      <c r="V1175" s="270">
        <v>0</v>
      </c>
      <c r="W1175" s="271" t="s">
        <v>1264</v>
      </c>
      <c r="X1175" s="272"/>
      <c r="Y1175" s="273"/>
      <c r="Z1175" s="274" t="s">
        <v>1265</v>
      </c>
      <c r="AA1175" s="258" t="b">
        <f t="shared" si="82"/>
        <v>0</v>
      </c>
      <c r="AB1175" s="273" t="s">
        <v>2594</v>
      </c>
      <c r="AC1175" s="273" t="s">
        <v>1290</v>
      </c>
      <c r="AD1175" s="510"/>
      <c r="AE1175" s="275"/>
      <c r="AF1175" s="267" t="str">
        <f t="shared" ca="1" si="83"/>
        <v>53años0meses</v>
      </c>
      <c r="AG1175" s="276"/>
      <c r="AH1175" s="273"/>
      <c r="AJ1175" s="554" t="str">
        <f ca="1">IF($D1175&lt;&gt;"",DATEDIF(L1175,TODAY(),"y")&amp;"años"&amp;DATEDIF(L1175,TODAY(),"ym")&amp;"meses"&amp;DATEDIF(L1175,TODAY(),"md")&amp;"dias","")</f>
        <v>6años9meses0dias</v>
      </c>
    </row>
    <row r="1176" spans="2:36" ht="17.100000000000001" customHeight="1">
      <c r="B1176" s="301" t="str">
        <f t="shared" si="84"/>
        <v>P32544441</v>
      </c>
      <c r="C1176" s="285">
        <v>1</v>
      </c>
      <c r="D1176" s="486" t="s">
        <v>8736</v>
      </c>
      <c r="E1176" s="258" t="s">
        <v>8737</v>
      </c>
      <c r="F1176" s="259">
        <v>27153</v>
      </c>
      <c r="G1176" s="283" t="s">
        <v>1912</v>
      </c>
      <c r="H1176" s="261" t="s">
        <v>137</v>
      </c>
      <c r="I1176" s="261" t="s">
        <v>1252</v>
      </c>
      <c r="J1176" s="261"/>
      <c r="K1176" s="282" t="s">
        <v>6899</v>
      </c>
      <c r="L1176" s="264">
        <v>45251</v>
      </c>
      <c r="M1176" s="290">
        <v>45283</v>
      </c>
      <c r="N1176" s="263" t="s">
        <v>114</v>
      </c>
      <c r="O1176" s="261" t="s">
        <v>8738</v>
      </c>
      <c r="P1176" s="266" t="s">
        <v>138</v>
      </c>
      <c r="Q1176" s="273"/>
      <c r="R1176" s="284" t="s">
        <v>157</v>
      </c>
      <c r="S1176" s="265"/>
      <c r="T1176" s="265">
        <v>0</v>
      </c>
      <c r="U1176" s="269" t="s">
        <v>1256</v>
      </c>
      <c r="V1176" s="270">
        <v>1</v>
      </c>
      <c r="W1176" s="271" t="s">
        <v>118</v>
      </c>
      <c r="X1176" s="273"/>
      <c r="Y1176" s="273"/>
      <c r="Z1176" s="274" t="s">
        <v>1257</v>
      </c>
      <c r="AA1176" s="258" t="b">
        <f t="shared" si="82"/>
        <v>0</v>
      </c>
      <c r="AB1176" s="273" t="s">
        <v>8739</v>
      </c>
      <c r="AC1176" s="273"/>
      <c r="AD1176" s="504" t="s">
        <v>1259</v>
      </c>
      <c r="AE1176" s="275" t="s">
        <v>8740</v>
      </c>
      <c r="AF1176" s="267" t="str">
        <f t="shared" ca="1" si="83"/>
        <v>52años3meses</v>
      </c>
      <c r="AG1176" s="276">
        <v>986946171</v>
      </c>
      <c r="AH1176" s="273" t="s">
        <v>8741</v>
      </c>
    </row>
    <row r="1177" spans="2:36" ht="17.100000000000001" customHeight="1">
      <c r="B1177" s="258" t="str">
        <f t="shared" si="84"/>
        <v>P32544693</v>
      </c>
      <c r="C1177" s="257" t="s">
        <v>117</v>
      </c>
      <c r="D1177" s="486" t="s">
        <v>2644</v>
      </c>
      <c r="E1177" s="258" t="s">
        <v>2645</v>
      </c>
      <c r="F1177" s="259">
        <v>26279</v>
      </c>
      <c r="G1177" s="260" t="s">
        <v>1251</v>
      </c>
      <c r="H1177" s="261" t="s">
        <v>137</v>
      </c>
      <c r="I1177" s="262"/>
      <c r="J1177" s="261"/>
      <c r="K1177" s="263" t="s">
        <v>1287</v>
      </c>
      <c r="L1177" s="264">
        <v>43797</v>
      </c>
      <c r="M1177" s="264">
        <v>43810</v>
      </c>
      <c r="N1177" s="263" t="s">
        <v>174</v>
      </c>
      <c r="O1177" s="261" t="s">
        <v>2646</v>
      </c>
      <c r="P1177" s="266" t="s">
        <v>115</v>
      </c>
      <c r="Q1177" s="267"/>
      <c r="R1177" s="268" t="s">
        <v>157</v>
      </c>
      <c r="S1177" s="265"/>
      <c r="T1177" s="265">
        <v>0</v>
      </c>
      <c r="U1177" s="269" t="s">
        <v>1256</v>
      </c>
      <c r="V1177" s="270">
        <v>0</v>
      </c>
      <c r="W1177" s="271" t="s">
        <v>1264</v>
      </c>
      <c r="X1177" s="272"/>
      <c r="Y1177" s="273"/>
      <c r="Z1177" s="274" t="s">
        <v>1265</v>
      </c>
      <c r="AA1177" s="258" t="b">
        <f t="shared" si="82"/>
        <v>0</v>
      </c>
      <c r="AB1177" s="273" t="s">
        <v>2647</v>
      </c>
      <c r="AC1177" s="273" t="s">
        <v>1290</v>
      </c>
      <c r="AD1177" s="510"/>
      <c r="AE1177" s="275"/>
      <c r="AF1177" s="267" t="str">
        <f t="shared" ca="1" si="83"/>
        <v>54años8meses</v>
      </c>
      <c r="AG1177" s="276"/>
      <c r="AH1177" s="273"/>
      <c r="AJ1177" s="554" t="str">
        <f ca="1">IF($D1177&lt;&gt;"",DATEDIF(L1177,TODAY(),"y")&amp;"años"&amp;DATEDIF(L1177,TODAY(),"ym")&amp;"meses"&amp;DATEDIF(L1177,TODAY(),"md")&amp;"dias","")</f>
        <v>6años8meses24dias</v>
      </c>
    </row>
    <row r="1178" spans="2:36" ht="17.100000000000001" customHeight="1">
      <c r="B1178" s="258" t="str">
        <f t="shared" si="84"/>
        <v>P32544744</v>
      </c>
      <c r="C1178" s="257" t="s">
        <v>117</v>
      </c>
      <c r="D1178" s="486" t="s">
        <v>4452</v>
      </c>
      <c r="E1178" s="258" t="s">
        <v>4453</v>
      </c>
      <c r="F1178" s="259">
        <v>26239</v>
      </c>
      <c r="G1178" s="260" t="s">
        <v>1996</v>
      </c>
      <c r="H1178" s="261" t="s">
        <v>137</v>
      </c>
      <c r="I1178" s="263"/>
      <c r="J1178" s="261"/>
      <c r="K1178" s="282" t="s">
        <v>2021</v>
      </c>
      <c r="L1178" s="264">
        <v>44399</v>
      </c>
      <c r="M1178" s="290">
        <v>44626</v>
      </c>
      <c r="N1178" s="263" t="s">
        <v>128</v>
      </c>
      <c r="O1178" s="282" t="s">
        <v>4454</v>
      </c>
      <c r="P1178" s="266" t="s">
        <v>115</v>
      </c>
      <c r="Q1178" s="273"/>
      <c r="R1178" s="284" t="s">
        <v>157</v>
      </c>
      <c r="S1178" s="265"/>
      <c r="T1178" s="265">
        <v>0</v>
      </c>
      <c r="U1178" s="269" t="s">
        <v>1256</v>
      </c>
      <c r="V1178" s="270">
        <v>0</v>
      </c>
      <c r="W1178" s="271" t="s">
        <v>1264</v>
      </c>
      <c r="X1178" s="272"/>
      <c r="Y1178" s="273"/>
      <c r="Z1178" s="274" t="s">
        <v>1265</v>
      </c>
      <c r="AA1178" s="258" t="b">
        <f t="shared" si="82"/>
        <v>0</v>
      </c>
      <c r="AB1178" s="258" t="s">
        <v>4406</v>
      </c>
      <c r="AC1178" s="273"/>
      <c r="AD1178" s="510"/>
      <c r="AE1178" s="275" t="s">
        <v>4455</v>
      </c>
      <c r="AF1178" s="267" t="str">
        <f t="shared" ca="1" si="83"/>
        <v>54años9meses</v>
      </c>
      <c r="AG1178" s="276">
        <v>918663303</v>
      </c>
      <c r="AH1178" s="273"/>
      <c r="AJ1178" s="258"/>
    </row>
    <row r="1179" spans="2:36" ht="17.100000000000001" customHeight="1">
      <c r="B1179" s="258" t="str">
        <f t="shared" si="84"/>
        <v>P32544806</v>
      </c>
      <c r="C1179" s="257" t="s">
        <v>117</v>
      </c>
      <c r="D1179" s="486" t="s">
        <v>2758</v>
      </c>
      <c r="E1179" s="273" t="s">
        <v>2759</v>
      </c>
      <c r="F1179" s="259">
        <v>25588</v>
      </c>
      <c r="G1179" s="260" t="s">
        <v>1251</v>
      </c>
      <c r="H1179" s="261" t="s">
        <v>137</v>
      </c>
      <c r="I1179" s="262"/>
      <c r="J1179" s="261"/>
      <c r="K1179" s="263" t="s">
        <v>1287</v>
      </c>
      <c r="L1179" s="264">
        <v>43804</v>
      </c>
      <c r="M1179" s="290">
        <v>43817</v>
      </c>
      <c r="N1179" s="263" t="s">
        <v>122</v>
      </c>
      <c r="O1179" s="261"/>
      <c r="P1179" s="266"/>
      <c r="Q1179" s="267"/>
      <c r="R1179" s="268" t="s">
        <v>157</v>
      </c>
      <c r="S1179" s="265"/>
      <c r="T1179" s="265">
        <v>0</v>
      </c>
      <c r="U1179" s="269" t="s">
        <v>1256</v>
      </c>
      <c r="V1179" s="270">
        <v>0</v>
      </c>
      <c r="W1179" s="271" t="s">
        <v>1264</v>
      </c>
      <c r="X1179" s="272"/>
      <c r="Y1179" s="258"/>
      <c r="Z1179" s="274" t="s">
        <v>1265</v>
      </c>
      <c r="AA1179" s="258" t="b">
        <f t="shared" si="82"/>
        <v>0</v>
      </c>
      <c r="AB1179" s="273" t="s">
        <v>2168</v>
      </c>
      <c r="AC1179" s="273" t="s">
        <v>1290</v>
      </c>
      <c r="AD1179" s="273"/>
      <c r="AE1179" s="275"/>
      <c r="AF1179" s="267" t="str">
        <f t="shared" ca="1" si="83"/>
        <v>56años7meses</v>
      </c>
      <c r="AG1179" s="276"/>
      <c r="AH1179" s="273"/>
    </row>
    <row r="1180" spans="2:36" ht="17.100000000000001" customHeight="1">
      <c r="B1180" s="258" t="str">
        <f t="shared" si="84"/>
        <v>P32544935</v>
      </c>
      <c r="C1180" s="257" t="s">
        <v>117</v>
      </c>
      <c r="D1180" s="486" t="s">
        <v>6029</v>
      </c>
      <c r="E1180" s="258" t="s">
        <v>6030</v>
      </c>
      <c r="F1180" s="259">
        <v>26393</v>
      </c>
      <c r="G1180" s="260" t="s">
        <v>1251</v>
      </c>
      <c r="H1180" s="261" t="s">
        <v>137</v>
      </c>
      <c r="I1180" s="263"/>
      <c r="J1180" s="261"/>
      <c r="K1180" s="282" t="s">
        <v>1968</v>
      </c>
      <c r="L1180" s="264">
        <v>44609</v>
      </c>
      <c r="M1180" s="264">
        <v>44627</v>
      </c>
      <c r="N1180" s="263" t="s">
        <v>114</v>
      </c>
      <c r="O1180" s="282" t="s">
        <v>6031</v>
      </c>
      <c r="P1180" s="266" t="s">
        <v>115</v>
      </c>
      <c r="Q1180" s="273"/>
      <c r="R1180" s="268" t="s">
        <v>157</v>
      </c>
      <c r="S1180" s="265"/>
      <c r="T1180" s="265">
        <v>0</v>
      </c>
      <c r="U1180" s="269" t="s">
        <v>1256</v>
      </c>
      <c r="V1180" s="270">
        <v>1</v>
      </c>
      <c r="W1180" s="271" t="s">
        <v>1264</v>
      </c>
      <c r="X1180" s="272"/>
      <c r="Y1180" s="273"/>
      <c r="Z1180" s="274" t="s">
        <v>1265</v>
      </c>
      <c r="AA1180" s="258" t="b">
        <f t="shared" si="82"/>
        <v>0</v>
      </c>
      <c r="AB1180" s="258" t="s">
        <v>4326</v>
      </c>
      <c r="AC1180" s="273"/>
      <c r="AD1180" s="504" t="s">
        <v>1259</v>
      </c>
      <c r="AE1180" s="303" t="s">
        <v>6032</v>
      </c>
      <c r="AF1180" s="267" t="str">
        <f t="shared" ca="1" si="83"/>
        <v>54años4meses</v>
      </c>
      <c r="AG1180" s="276">
        <v>928206616</v>
      </c>
      <c r="AH1180" s="273" t="s">
        <v>6033</v>
      </c>
    </row>
    <row r="1181" spans="2:36" ht="17.100000000000001" customHeight="1">
      <c r="B1181" s="258" t="str">
        <f t="shared" si="84"/>
        <v>P32544965</v>
      </c>
      <c r="C1181" s="257" t="s">
        <v>117</v>
      </c>
      <c r="D1181" s="486" t="s">
        <v>3230</v>
      </c>
      <c r="E1181" s="258" t="s">
        <v>3231</v>
      </c>
      <c r="F1181" s="259">
        <v>25452</v>
      </c>
      <c r="G1181" s="260" t="s">
        <v>1251</v>
      </c>
      <c r="H1181" s="261" t="s">
        <v>137</v>
      </c>
      <c r="I1181" s="262"/>
      <c r="J1181" s="261"/>
      <c r="K1181" s="263" t="s">
        <v>1287</v>
      </c>
      <c r="L1181" s="264">
        <v>43891</v>
      </c>
      <c r="M1181" s="290">
        <v>44061</v>
      </c>
      <c r="N1181" s="263" t="s">
        <v>114</v>
      </c>
      <c r="O1181" s="261" t="s">
        <v>3232</v>
      </c>
      <c r="P1181" s="266" t="s">
        <v>138</v>
      </c>
      <c r="Q1181" s="267"/>
      <c r="R1181" s="284" t="s">
        <v>157</v>
      </c>
      <c r="S1181" s="265"/>
      <c r="T1181" s="265">
        <v>0</v>
      </c>
      <c r="U1181" s="269" t="s">
        <v>1256</v>
      </c>
      <c r="V1181" s="270">
        <v>0</v>
      </c>
      <c r="W1181" s="271" t="s">
        <v>1264</v>
      </c>
      <c r="X1181" s="272"/>
      <c r="Y1181" s="273"/>
      <c r="Z1181" s="274" t="s">
        <v>1265</v>
      </c>
      <c r="AA1181" s="258" t="b">
        <f t="shared" si="82"/>
        <v>0</v>
      </c>
      <c r="AB1181" s="273"/>
      <c r="AC1181" s="273"/>
      <c r="AD1181" s="510"/>
      <c r="AE1181" s="275"/>
      <c r="AF1181" s="267" t="str">
        <f t="shared" ca="1" si="83"/>
        <v>56años11meses</v>
      </c>
      <c r="AG1181" s="276"/>
      <c r="AH1181" s="273"/>
    </row>
    <row r="1182" spans="2:36" ht="17.100000000000001" customHeight="1">
      <c r="B1182" s="258" t="str">
        <f t="shared" si="84"/>
        <v>O32544970</v>
      </c>
      <c r="C1182" s="282">
        <v>1</v>
      </c>
      <c r="D1182" s="486" t="s">
        <v>2426</v>
      </c>
      <c r="E1182" s="258" t="s">
        <v>2427</v>
      </c>
      <c r="F1182" s="259">
        <v>24938</v>
      </c>
      <c r="G1182" s="260" t="s">
        <v>1251</v>
      </c>
      <c r="H1182" s="261" t="s">
        <v>125</v>
      </c>
      <c r="I1182" s="262"/>
      <c r="J1182" s="261"/>
      <c r="K1182" s="263" t="s">
        <v>1287</v>
      </c>
      <c r="L1182" s="264">
        <v>43776</v>
      </c>
      <c r="M1182" s="264">
        <v>43866</v>
      </c>
      <c r="N1182" s="263" t="s">
        <v>114</v>
      </c>
      <c r="O1182" s="261" t="s">
        <v>2428</v>
      </c>
      <c r="P1182" s="266" t="s">
        <v>115</v>
      </c>
      <c r="Q1182" s="267"/>
      <c r="R1182" s="268" t="s">
        <v>157</v>
      </c>
      <c r="S1182" s="265"/>
      <c r="T1182" s="265">
        <v>0</v>
      </c>
      <c r="U1182" s="269" t="s">
        <v>1256</v>
      </c>
      <c r="V1182" s="270">
        <v>0</v>
      </c>
      <c r="W1182" s="271" t="s">
        <v>1264</v>
      </c>
      <c r="X1182" s="272"/>
      <c r="Y1182" s="273"/>
      <c r="Z1182" s="274" t="s">
        <v>1265</v>
      </c>
      <c r="AA1182" s="258" t="b">
        <f t="shared" si="82"/>
        <v>0</v>
      </c>
      <c r="AB1182" s="273" t="s">
        <v>2429</v>
      </c>
      <c r="AC1182" s="273" t="s">
        <v>1290</v>
      </c>
      <c r="AD1182" s="510"/>
      <c r="AE1182" s="275"/>
      <c r="AF1182" s="267" t="str">
        <f t="shared" ca="1" si="83"/>
        <v>58años4meses</v>
      </c>
      <c r="AG1182" s="276"/>
      <c r="AH1182" s="273"/>
    </row>
    <row r="1183" spans="2:36" ht="17.100000000000001" customHeight="1">
      <c r="B1183" s="258" t="str">
        <f t="shared" si="84"/>
        <v>O32545066</v>
      </c>
      <c r="C1183" s="257" t="s">
        <v>117</v>
      </c>
      <c r="D1183" s="486" t="s">
        <v>12201</v>
      </c>
      <c r="E1183" s="258" t="s">
        <v>12202</v>
      </c>
      <c r="F1183" s="259">
        <v>25388</v>
      </c>
      <c r="G1183" s="283" t="s">
        <v>1251</v>
      </c>
      <c r="H1183" s="261" t="s">
        <v>113</v>
      </c>
      <c r="I1183" s="261" t="s">
        <v>7410</v>
      </c>
      <c r="J1183" s="261" t="s">
        <v>1235</v>
      </c>
      <c r="K1183" s="282" t="s">
        <v>6899</v>
      </c>
      <c r="L1183" s="264">
        <v>45519</v>
      </c>
      <c r="M1183" s="298">
        <v>45525</v>
      </c>
      <c r="N1183" s="261" t="s">
        <v>122</v>
      </c>
      <c r="O1183" s="282"/>
      <c r="P1183" s="266"/>
      <c r="Q1183" s="273"/>
      <c r="R1183" s="284" t="s">
        <v>157</v>
      </c>
      <c r="S1183" s="265"/>
      <c r="T1183" s="265">
        <v>0</v>
      </c>
      <c r="U1183" s="269" t="s">
        <v>1256</v>
      </c>
      <c r="V1183" s="270">
        <v>0</v>
      </c>
      <c r="W1183" s="271" t="s">
        <v>118</v>
      </c>
      <c r="X1183" s="272"/>
      <c r="Y1183" s="272"/>
      <c r="Z1183" s="274" t="s">
        <v>1257</v>
      </c>
      <c r="AA1183" s="258" t="b">
        <f t="shared" si="82"/>
        <v>0</v>
      </c>
      <c r="AB1183" s="273" t="s">
        <v>12203</v>
      </c>
      <c r="AC1183" s="273"/>
      <c r="AD1183" s="504" t="s">
        <v>1259</v>
      </c>
      <c r="AE1183" s="313" t="s">
        <v>12204</v>
      </c>
      <c r="AF1183" s="267" t="str">
        <f t="shared" ca="1" si="83"/>
        <v>57años1meses</v>
      </c>
      <c r="AG1183" s="276">
        <v>938986244</v>
      </c>
      <c r="AH1183" s="273" t="s">
        <v>12205</v>
      </c>
    </row>
    <row r="1184" spans="2:36" ht="17.100000000000001" customHeight="1">
      <c r="B1184" s="258" t="str">
        <f t="shared" si="84"/>
        <v>P32545094</v>
      </c>
      <c r="C1184" s="282">
        <v>1</v>
      </c>
      <c r="D1184" s="486" t="s">
        <v>5329</v>
      </c>
      <c r="E1184" s="258" t="s">
        <v>5330</v>
      </c>
      <c r="F1184" s="259">
        <v>26727</v>
      </c>
      <c r="G1184" s="260" t="s">
        <v>1251</v>
      </c>
      <c r="H1184" s="261" t="s">
        <v>137</v>
      </c>
      <c r="I1184" s="263"/>
      <c r="J1184" s="261"/>
      <c r="K1184" s="282" t="s">
        <v>2021</v>
      </c>
      <c r="L1184" s="264">
        <v>44497</v>
      </c>
      <c r="M1184" s="290">
        <v>44523</v>
      </c>
      <c r="N1184" s="263" t="s">
        <v>128</v>
      </c>
      <c r="O1184" s="261" t="s">
        <v>5331</v>
      </c>
      <c r="P1184" s="266" t="s">
        <v>115</v>
      </c>
      <c r="Q1184" s="273"/>
      <c r="R1184" s="284" t="s">
        <v>157</v>
      </c>
      <c r="S1184" s="265"/>
      <c r="T1184" s="265">
        <v>0</v>
      </c>
      <c r="U1184" s="269" t="s">
        <v>1256</v>
      </c>
      <c r="V1184" s="270">
        <v>1</v>
      </c>
      <c r="W1184" s="271" t="s">
        <v>1264</v>
      </c>
      <c r="X1184" s="272"/>
      <c r="Y1184" s="258"/>
      <c r="Z1184" s="274" t="s">
        <v>1265</v>
      </c>
      <c r="AA1184" s="258" t="b">
        <f t="shared" si="82"/>
        <v>0</v>
      </c>
      <c r="AB1184" s="273" t="s">
        <v>4546</v>
      </c>
      <c r="AC1184" s="273"/>
      <c r="AD1184" s="504" t="s">
        <v>1259</v>
      </c>
      <c r="AE1184" s="275" t="s">
        <v>5332</v>
      </c>
      <c r="AF1184" s="267" t="str">
        <f t="shared" ca="1" si="83"/>
        <v>53años5meses</v>
      </c>
      <c r="AG1184" s="294">
        <v>931490125</v>
      </c>
      <c r="AH1184" s="258" t="s">
        <v>5333</v>
      </c>
    </row>
    <row r="1185" spans="2:34" ht="17.100000000000001" customHeight="1">
      <c r="B1185" s="258" t="str">
        <f t="shared" si="84"/>
        <v>P32545126</v>
      </c>
      <c r="C1185" s="257" t="s">
        <v>117</v>
      </c>
      <c r="D1185" s="486" t="s">
        <v>2415</v>
      </c>
      <c r="E1185" s="258" t="s">
        <v>2416</v>
      </c>
      <c r="F1185" s="259">
        <v>27081</v>
      </c>
      <c r="G1185" s="260" t="s">
        <v>1251</v>
      </c>
      <c r="H1185" s="261" t="s">
        <v>137</v>
      </c>
      <c r="I1185" s="262"/>
      <c r="J1185" s="261"/>
      <c r="K1185" s="263" t="s">
        <v>1287</v>
      </c>
      <c r="L1185" s="287">
        <v>43776</v>
      </c>
      <c r="M1185" s="287">
        <v>43789</v>
      </c>
      <c r="N1185" s="263" t="s">
        <v>169</v>
      </c>
      <c r="O1185" s="261" t="s">
        <v>2417</v>
      </c>
      <c r="P1185" s="266" t="s">
        <v>115</v>
      </c>
      <c r="Q1185" s="267"/>
      <c r="R1185" s="268" t="s">
        <v>157</v>
      </c>
      <c r="S1185" s="265"/>
      <c r="T1185" s="265">
        <v>0</v>
      </c>
      <c r="U1185" s="269" t="s">
        <v>1256</v>
      </c>
      <c r="V1185" s="270">
        <v>0</v>
      </c>
      <c r="W1185" s="271" t="s">
        <v>1264</v>
      </c>
      <c r="X1185" s="272"/>
      <c r="Y1185" s="273"/>
      <c r="Z1185" s="274" t="s">
        <v>1265</v>
      </c>
      <c r="AA1185" s="258" t="b">
        <f t="shared" si="82"/>
        <v>0</v>
      </c>
      <c r="AB1185" s="273" t="s">
        <v>2209</v>
      </c>
      <c r="AC1185" s="273" t="s">
        <v>1290</v>
      </c>
      <c r="AD1185" s="510"/>
      <c r="AE1185" s="275"/>
      <c r="AF1185" s="267" t="str">
        <f t="shared" ca="1" si="83"/>
        <v>52años6meses</v>
      </c>
      <c r="AG1185" s="276"/>
      <c r="AH1185" s="273"/>
    </row>
    <row r="1186" spans="2:34" ht="17.100000000000001" customHeight="1">
      <c r="B1186" s="258" t="str">
        <f t="shared" si="84"/>
        <v>P32545262</v>
      </c>
      <c r="C1186" s="257" t="s">
        <v>117</v>
      </c>
      <c r="D1186" s="486" t="s">
        <v>2864</v>
      </c>
      <c r="E1186" s="273" t="s">
        <v>2865</v>
      </c>
      <c r="F1186" s="259">
        <v>26234</v>
      </c>
      <c r="G1186" s="260" t="s">
        <v>1251</v>
      </c>
      <c r="H1186" s="261" t="s">
        <v>137</v>
      </c>
      <c r="I1186" s="262"/>
      <c r="J1186" s="261"/>
      <c r="K1186" s="263" t="s">
        <v>1287</v>
      </c>
      <c r="L1186" s="264">
        <v>43818</v>
      </c>
      <c r="M1186" s="290">
        <v>43830</v>
      </c>
      <c r="N1186" s="263" t="s">
        <v>114</v>
      </c>
      <c r="O1186" s="261" t="s">
        <v>2866</v>
      </c>
      <c r="P1186" s="266" t="s">
        <v>115</v>
      </c>
      <c r="Q1186" s="267"/>
      <c r="R1186" s="284" t="s">
        <v>157</v>
      </c>
      <c r="S1186" s="265"/>
      <c r="T1186" s="265">
        <v>0</v>
      </c>
      <c r="U1186" s="269" t="s">
        <v>1256</v>
      </c>
      <c r="V1186" s="270">
        <v>0</v>
      </c>
      <c r="W1186" s="271" t="s">
        <v>1264</v>
      </c>
      <c r="X1186" s="272"/>
      <c r="Y1186" s="273"/>
      <c r="Z1186" s="274" t="s">
        <v>1265</v>
      </c>
      <c r="AA1186" s="258" t="b">
        <f t="shared" si="82"/>
        <v>0</v>
      </c>
      <c r="AB1186" s="273" t="s">
        <v>2867</v>
      </c>
      <c r="AC1186" s="273" t="s">
        <v>2684</v>
      </c>
      <c r="AD1186" s="510"/>
      <c r="AE1186" s="275"/>
      <c r="AF1186" s="267" t="str">
        <f t="shared" ca="1" si="83"/>
        <v>54años9meses</v>
      </c>
      <c r="AG1186" s="276"/>
      <c r="AH1186" s="273"/>
    </row>
    <row r="1187" spans="2:34" ht="17.100000000000001" customHeight="1">
      <c r="B1187" s="258" t="str">
        <f t="shared" si="84"/>
        <v>P32545302</v>
      </c>
      <c r="C1187" s="257" t="s">
        <v>117</v>
      </c>
      <c r="D1187" s="486" t="s">
        <v>11776</v>
      </c>
      <c r="E1187" s="258" t="s">
        <v>11777</v>
      </c>
      <c r="F1187" s="259">
        <v>25115</v>
      </c>
      <c r="G1187" s="283" t="s">
        <v>1251</v>
      </c>
      <c r="H1187" s="261" t="s">
        <v>137</v>
      </c>
      <c r="I1187" s="261" t="s">
        <v>8999</v>
      </c>
      <c r="J1187" s="261" t="s">
        <v>9469</v>
      </c>
      <c r="K1187" s="282" t="s">
        <v>6840</v>
      </c>
      <c r="L1187" s="264">
        <v>45468</v>
      </c>
      <c r="M1187" s="264">
        <v>45495</v>
      </c>
      <c r="N1187" s="261" t="s">
        <v>122</v>
      </c>
      <c r="O1187" s="282"/>
      <c r="P1187" s="266"/>
      <c r="Q1187" s="273"/>
      <c r="R1187" s="284" t="s">
        <v>157</v>
      </c>
      <c r="S1187" s="265"/>
      <c r="T1187" s="265">
        <v>0</v>
      </c>
      <c r="U1187" s="269" t="s">
        <v>1256</v>
      </c>
      <c r="V1187" s="270">
        <v>1</v>
      </c>
      <c r="W1187" s="271" t="s">
        <v>118</v>
      </c>
      <c r="X1187" s="272"/>
      <c r="Y1187" s="272"/>
      <c r="Z1187" s="274" t="s">
        <v>1257</v>
      </c>
      <c r="AA1187" s="258" t="b">
        <f t="shared" ref="AA1187:AA1204" si="85">COUNTIF($D$2:$D$3790,D1187)&gt;1</f>
        <v>0</v>
      </c>
      <c r="AB1187" s="273" t="s">
        <v>11733</v>
      </c>
      <c r="AC1187" s="273"/>
      <c r="AD1187" s="504" t="s">
        <v>1259</v>
      </c>
      <c r="AE1187" s="275" t="s">
        <v>11778</v>
      </c>
      <c r="AF1187" s="267" t="str">
        <f t="shared" ca="1" si="83"/>
        <v>57años10meses</v>
      </c>
      <c r="AG1187" s="276">
        <v>9547389256</v>
      </c>
      <c r="AH1187" s="273" t="s">
        <v>11779</v>
      </c>
    </row>
    <row r="1188" spans="2:34" ht="17.100000000000001" customHeight="1">
      <c r="B1188" s="258" t="str">
        <f t="shared" si="84"/>
        <v>P32545328</v>
      </c>
      <c r="C1188" s="257" t="s">
        <v>117</v>
      </c>
      <c r="D1188" s="486" t="s">
        <v>5450</v>
      </c>
      <c r="E1188" s="258" t="s">
        <v>5451</v>
      </c>
      <c r="F1188" s="259">
        <v>27645</v>
      </c>
      <c r="G1188" s="260" t="s">
        <v>1291</v>
      </c>
      <c r="H1188" s="261" t="s">
        <v>137</v>
      </c>
      <c r="I1188" s="263"/>
      <c r="J1188" s="261"/>
      <c r="K1188" s="282" t="s">
        <v>2021</v>
      </c>
      <c r="L1188" s="264">
        <v>44523</v>
      </c>
      <c r="M1188" s="290">
        <v>44611</v>
      </c>
      <c r="N1188" s="263" t="s">
        <v>122</v>
      </c>
      <c r="O1188" s="261" t="s">
        <v>1108</v>
      </c>
      <c r="P1188" s="266"/>
      <c r="Q1188" s="273"/>
      <c r="R1188" s="284" t="s">
        <v>157</v>
      </c>
      <c r="S1188" s="265"/>
      <c r="T1188" s="265">
        <v>0</v>
      </c>
      <c r="U1188" s="269" t="s">
        <v>1256</v>
      </c>
      <c r="V1188" s="270">
        <v>1</v>
      </c>
      <c r="W1188" s="271" t="s">
        <v>118</v>
      </c>
      <c r="X1188" s="272"/>
      <c r="Y1188" s="273"/>
      <c r="Z1188" s="274" t="s">
        <v>1265</v>
      </c>
      <c r="AA1188" s="258" t="b">
        <f t="shared" si="85"/>
        <v>0</v>
      </c>
      <c r="AB1188" s="273" t="s">
        <v>4326</v>
      </c>
      <c r="AC1188" s="273"/>
      <c r="AD1188" s="504" t="s">
        <v>1259</v>
      </c>
      <c r="AE1188" s="275" t="s">
        <v>5452</v>
      </c>
      <c r="AF1188" s="267" t="str">
        <f t="shared" ca="1" si="83"/>
        <v>50años11meses</v>
      </c>
      <c r="AG1188" s="276">
        <v>918536453</v>
      </c>
      <c r="AH1188" s="273" t="s">
        <v>5453</v>
      </c>
    </row>
    <row r="1189" spans="2:34" ht="17.100000000000001" customHeight="1">
      <c r="B1189" s="258" t="str">
        <f t="shared" si="84"/>
        <v>P32545348</v>
      </c>
      <c r="C1189" s="257" t="s">
        <v>117</v>
      </c>
      <c r="D1189" s="486" t="s">
        <v>5458</v>
      </c>
      <c r="E1189" s="258" t="s">
        <v>5459</v>
      </c>
      <c r="F1189" s="259">
        <v>27427</v>
      </c>
      <c r="G1189" s="260" t="s">
        <v>1996</v>
      </c>
      <c r="H1189" s="261" t="s">
        <v>137</v>
      </c>
      <c r="I1189" s="263"/>
      <c r="J1189" s="261"/>
      <c r="K1189" s="282" t="s">
        <v>2021</v>
      </c>
      <c r="L1189" s="264">
        <v>44524</v>
      </c>
      <c r="M1189" s="290">
        <v>44627</v>
      </c>
      <c r="N1189" s="263" t="s">
        <v>114</v>
      </c>
      <c r="O1189" s="282" t="s">
        <v>5460</v>
      </c>
      <c r="P1189" s="266" t="s">
        <v>115</v>
      </c>
      <c r="Q1189" s="258"/>
      <c r="R1189" s="284" t="s">
        <v>157</v>
      </c>
      <c r="S1189" s="265"/>
      <c r="T1189" s="265">
        <v>0</v>
      </c>
      <c r="U1189" s="269" t="s">
        <v>1256</v>
      </c>
      <c r="V1189" s="270">
        <v>0</v>
      </c>
      <c r="W1189" s="271" t="s">
        <v>118</v>
      </c>
      <c r="X1189" s="272"/>
      <c r="Y1189" s="273"/>
      <c r="Z1189" s="274" t="s">
        <v>1265</v>
      </c>
      <c r="AA1189" s="258" t="b">
        <f t="shared" si="85"/>
        <v>0</v>
      </c>
      <c r="AB1189" s="273" t="s">
        <v>4406</v>
      </c>
      <c r="AC1189" s="273"/>
      <c r="AD1189" s="504" t="s">
        <v>1259</v>
      </c>
      <c r="AE1189" s="320" t="s">
        <v>5461</v>
      </c>
      <c r="AF1189" s="267" t="str">
        <f t="shared" ca="1" si="83"/>
        <v>51años6meses</v>
      </c>
      <c r="AG1189" s="276">
        <v>969679538</v>
      </c>
      <c r="AH1189" s="273"/>
    </row>
    <row r="1190" spans="2:34" ht="17.100000000000001" customHeight="1">
      <c r="B1190" s="258" t="str">
        <f t="shared" si="84"/>
        <v>P32545407</v>
      </c>
      <c r="C1190" s="257" t="s">
        <v>117</v>
      </c>
      <c r="D1190" s="486" t="s">
        <v>11082</v>
      </c>
      <c r="E1190" s="258" t="s">
        <v>11083</v>
      </c>
      <c r="F1190" s="259">
        <v>20770</v>
      </c>
      <c r="G1190" s="283" t="s">
        <v>1251</v>
      </c>
      <c r="H1190" s="261" t="s">
        <v>137</v>
      </c>
      <c r="I1190" s="261" t="s">
        <v>3227</v>
      </c>
      <c r="J1190" s="261" t="s">
        <v>9000</v>
      </c>
      <c r="K1190" s="282" t="s">
        <v>6840</v>
      </c>
      <c r="L1190" s="264">
        <v>45406</v>
      </c>
      <c r="M1190" s="295">
        <v>45414</v>
      </c>
      <c r="N1190" s="261" t="s">
        <v>114</v>
      </c>
      <c r="O1190" s="282" t="s">
        <v>11084</v>
      </c>
      <c r="P1190" s="266" t="s">
        <v>138</v>
      </c>
      <c r="Q1190" s="273"/>
      <c r="R1190" s="284" t="s">
        <v>157</v>
      </c>
      <c r="S1190" s="265"/>
      <c r="T1190" s="265">
        <v>0</v>
      </c>
      <c r="U1190" s="269" t="s">
        <v>1256</v>
      </c>
      <c r="V1190" s="270">
        <v>1</v>
      </c>
      <c r="W1190" s="271" t="s">
        <v>118</v>
      </c>
      <c r="X1190" s="272"/>
      <c r="Y1190" s="272"/>
      <c r="Z1190" s="274" t="s">
        <v>1257</v>
      </c>
      <c r="AA1190" s="258" t="b">
        <f t="shared" si="85"/>
        <v>0</v>
      </c>
      <c r="AB1190" s="273" t="s">
        <v>11085</v>
      </c>
      <c r="AC1190" s="273"/>
      <c r="AD1190" s="400" t="s">
        <v>1259</v>
      </c>
      <c r="AE1190" s="275" t="s">
        <v>11086</v>
      </c>
      <c r="AF1190" s="267" t="str">
        <f t="shared" ca="1" si="83"/>
        <v>69años9meses</v>
      </c>
      <c r="AG1190" s="276"/>
      <c r="AH1190" s="273" t="s">
        <v>11087</v>
      </c>
    </row>
    <row r="1191" spans="2:34" ht="17.100000000000001" customHeight="1">
      <c r="B1191" s="273" t="str">
        <f t="shared" si="84"/>
        <v>P32545420</v>
      </c>
      <c r="C1191" s="257" t="s">
        <v>117</v>
      </c>
      <c r="D1191" s="486" t="s">
        <v>8273</v>
      </c>
      <c r="E1191" s="258" t="s">
        <v>8274</v>
      </c>
      <c r="F1191" s="259">
        <v>26855</v>
      </c>
      <c r="G1191" s="260" t="s">
        <v>1251</v>
      </c>
      <c r="H1191" s="266" t="s">
        <v>137</v>
      </c>
      <c r="I1191" s="261" t="s">
        <v>3227</v>
      </c>
      <c r="J1191" s="261"/>
      <c r="K1191" s="282" t="s">
        <v>1287</v>
      </c>
      <c r="L1191" s="264">
        <v>45155</v>
      </c>
      <c r="M1191" s="290">
        <v>45189</v>
      </c>
      <c r="N1191" s="263" t="s">
        <v>174</v>
      </c>
      <c r="O1191" s="261" t="s">
        <v>8275</v>
      </c>
      <c r="P1191" s="266" t="s">
        <v>138</v>
      </c>
      <c r="Q1191" s="273"/>
      <c r="R1191" s="284" t="s">
        <v>157</v>
      </c>
      <c r="S1191" s="265"/>
      <c r="T1191" s="265">
        <v>0</v>
      </c>
      <c r="U1191" s="269" t="s">
        <v>1256</v>
      </c>
      <c r="V1191" s="270">
        <v>0</v>
      </c>
      <c r="W1191" s="271" t="s">
        <v>118</v>
      </c>
      <c r="X1191" s="273"/>
      <c r="Y1191" s="273"/>
      <c r="Z1191" s="274" t="s">
        <v>1257</v>
      </c>
      <c r="AA1191" s="258" t="b">
        <f t="shared" si="85"/>
        <v>0</v>
      </c>
      <c r="AB1191" s="273" t="s">
        <v>8276</v>
      </c>
      <c r="AC1191" s="273"/>
      <c r="AD1191" s="504" t="s">
        <v>1259</v>
      </c>
      <c r="AE1191" s="275" t="s">
        <v>8277</v>
      </c>
      <c r="AF1191" s="267" t="str">
        <f t="shared" ca="1" si="83"/>
        <v>53años1meses</v>
      </c>
      <c r="AG1191" s="276">
        <v>955952439</v>
      </c>
      <c r="AH1191" s="325" t="s">
        <v>8278</v>
      </c>
    </row>
    <row r="1192" spans="2:34" ht="17.100000000000001" customHeight="1">
      <c r="B1192" s="273" t="str">
        <f t="shared" si="84"/>
        <v>P32545439</v>
      </c>
      <c r="C1192" s="257" t="s">
        <v>117</v>
      </c>
      <c r="D1192" s="486" t="s">
        <v>5522</v>
      </c>
      <c r="E1192" s="258" t="s">
        <v>5523</v>
      </c>
      <c r="F1192" s="259">
        <v>27687</v>
      </c>
      <c r="G1192" s="260" t="s">
        <v>1251</v>
      </c>
      <c r="H1192" s="261" t="s">
        <v>137</v>
      </c>
      <c r="I1192" s="263"/>
      <c r="J1192" s="261"/>
      <c r="K1192" s="282" t="s">
        <v>2021</v>
      </c>
      <c r="L1192" s="264">
        <v>44534</v>
      </c>
      <c r="M1192" s="290">
        <v>44552</v>
      </c>
      <c r="N1192" s="263" t="s">
        <v>114</v>
      </c>
      <c r="O1192" s="261" t="s">
        <v>5524</v>
      </c>
      <c r="P1192" s="266" t="s">
        <v>115</v>
      </c>
      <c r="Q1192" s="273"/>
      <c r="R1192" s="284" t="s">
        <v>157</v>
      </c>
      <c r="S1192" s="265"/>
      <c r="T1192" s="265">
        <v>0</v>
      </c>
      <c r="U1192" s="269" t="s">
        <v>1256</v>
      </c>
      <c r="V1192" s="270">
        <v>1</v>
      </c>
      <c r="W1192" s="271" t="s">
        <v>1264</v>
      </c>
      <c r="X1192" s="272"/>
      <c r="Y1192" s="273"/>
      <c r="Z1192" s="274" t="s">
        <v>1265</v>
      </c>
      <c r="AA1192" s="258" t="b">
        <f t="shared" si="85"/>
        <v>0</v>
      </c>
      <c r="AB1192" s="273" t="s">
        <v>5525</v>
      </c>
      <c r="AC1192" s="273"/>
      <c r="AD1192" s="400" t="s">
        <v>1259</v>
      </c>
      <c r="AE1192" s="275" t="s">
        <v>5526</v>
      </c>
      <c r="AF1192" s="267" t="str">
        <f t="shared" ca="1" si="83"/>
        <v>50años10meses</v>
      </c>
      <c r="AG1192" s="276">
        <v>900106160</v>
      </c>
      <c r="AH1192" s="273" t="s">
        <v>5527</v>
      </c>
    </row>
    <row r="1193" spans="2:34" ht="17.100000000000001" customHeight="1">
      <c r="B1193" s="273" t="str">
        <f t="shared" si="84"/>
        <v>P32545505</v>
      </c>
      <c r="C1193" s="257" t="s">
        <v>117</v>
      </c>
      <c r="D1193" s="486" t="s">
        <v>3188</v>
      </c>
      <c r="E1193" s="273" t="s">
        <v>3189</v>
      </c>
      <c r="F1193" s="259">
        <v>26888</v>
      </c>
      <c r="G1193" s="260" t="s">
        <v>1251</v>
      </c>
      <c r="H1193" s="261" t="s">
        <v>137</v>
      </c>
      <c r="I1193" s="262"/>
      <c r="J1193" s="261"/>
      <c r="K1193" s="263" t="s">
        <v>1287</v>
      </c>
      <c r="L1193" s="264">
        <v>43867</v>
      </c>
      <c r="M1193" s="290">
        <v>43880</v>
      </c>
      <c r="N1193" s="263" t="s">
        <v>122</v>
      </c>
      <c r="O1193" s="261"/>
      <c r="P1193" s="266"/>
      <c r="Q1193" s="267"/>
      <c r="R1193" s="284" t="s">
        <v>157</v>
      </c>
      <c r="S1193" s="265"/>
      <c r="T1193" s="265">
        <v>0</v>
      </c>
      <c r="U1193" s="269" t="s">
        <v>1256</v>
      </c>
      <c r="V1193" s="270">
        <v>0</v>
      </c>
      <c r="W1193" s="271" t="s">
        <v>1264</v>
      </c>
      <c r="X1193" s="272"/>
      <c r="Y1193" s="273"/>
      <c r="Z1193" s="274" t="s">
        <v>1265</v>
      </c>
      <c r="AA1193" s="258" t="b">
        <f t="shared" si="85"/>
        <v>0</v>
      </c>
      <c r="AB1193" s="273"/>
      <c r="AC1193" s="273"/>
      <c r="AD1193" s="510"/>
      <c r="AE1193" s="275"/>
      <c r="AF1193" s="267" t="str">
        <f t="shared" ca="1" si="83"/>
        <v>53años0meses</v>
      </c>
      <c r="AG1193" s="276"/>
      <c r="AH1193" s="273"/>
    </row>
    <row r="1194" spans="2:34" ht="17.100000000000001" customHeight="1">
      <c r="B1194" s="273" t="str">
        <f t="shared" si="84"/>
        <v>P32545507</v>
      </c>
      <c r="C1194" s="282">
        <v>1</v>
      </c>
      <c r="D1194" s="486" t="s">
        <v>2545</v>
      </c>
      <c r="E1194" s="258" t="s">
        <v>2546</v>
      </c>
      <c r="F1194" s="259">
        <v>27728</v>
      </c>
      <c r="G1194" s="260" t="s">
        <v>1251</v>
      </c>
      <c r="H1194" s="261" t="s">
        <v>137</v>
      </c>
      <c r="I1194" s="262"/>
      <c r="J1194" s="261"/>
      <c r="K1194" s="263" t="s">
        <v>1287</v>
      </c>
      <c r="L1194" s="264">
        <v>43788</v>
      </c>
      <c r="M1194" s="290">
        <v>43803</v>
      </c>
      <c r="N1194" s="263" t="s">
        <v>128</v>
      </c>
      <c r="O1194" s="261" t="s">
        <v>2547</v>
      </c>
      <c r="P1194" s="266" t="s">
        <v>138</v>
      </c>
      <c r="Q1194" s="267"/>
      <c r="R1194" s="284" t="s">
        <v>157</v>
      </c>
      <c r="S1194" s="265"/>
      <c r="T1194" s="265">
        <v>0</v>
      </c>
      <c r="U1194" s="269" t="s">
        <v>1256</v>
      </c>
      <c r="V1194" s="270">
        <v>0</v>
      </c>
      <c r="W1194" s="271" t="s">
        <v>1264</v>
      </c>
      <c r="X1194" s="272"/>
      <c r="Y1194" s="273"/>
      <c r="Z1194" s="274" t="s">
        <v>1265</v>
      </c>
      <c r="AA1194" s="258" t="b">
        <f t="shared" si="85"/>
        <v>0</v>
      </c>
      <c r="AB1194" s="273" t="s">
        <v>2168</v>
      </c>
      <c r="AC1194" s="273" t="s">
        <v>1290</v>
      </c>
      <c r="AD1194" s="510"/>
      <c r="AE1194" s="275"/>
      <c r="AF1194" s="267" t="str">
        <f t="shared" ca="1" si="83"/>
        <v>50años8meses</v>
      </c>
      <c r="AG1194" s="276"/>
      <c r="AH1194" s="273"/>
    </row>
    <row r="1195" spans="2:34" ht="17.100000000000001" customHeight="1">
      <c r="B1195" s="273" t="str">
        <f t="shared" si="84"/>
        <v>P32545580</v>
      </c>
      <c r="C1195" s="257" t="s">
        <v>117</v>
      </c>
      <c r="D1195" s="486" t="s">
        <v>2605</v>
      </c>
      <c r="E1195" s="258" t="s">
        <v>2606</v>
      </c>
      <c r="F1195" s="259">
        <v>26278</v>
      </c>
      <c r="G1195" s="260" t="s">
        <v>1251</v>
      </c>
      <c r="H1195" s="261" t="s">
        <v>137</v>
      </c>
      <c r="I1195" s="262"/>
      <c r="J1195" s="261"/>
      <c r="K1195" s="263" t="s">
        <v>1287</v>
      </c>
      <c r="L1195" s="259">
        <v>43790</v>
      </c>
      <c r="M1195" s="290">
        <v>43803</v>
      </c>
      <c r="N1195" s="263" t="s">
        <v>114</v>
      </c>
      <c r="O1195" s="261" t="s">
        <v>2607</v>
      </c>
      <c r="P1195" s="266" t="s">
        <v>115</v>
      </c>
      <c r="Q1195" s="267"/>
      <c r="R1195" s="284" t="s">
        <v>157</v>
      </c>
      <c r="S1195" s="265"/>
      <c r="T1195" s="265">
        <v>0</v>
      </c>
      <c r="U1195" s="269" t="s">
        <v>1256</v>
      </c>
      <c r="V1195" s="270">
        <v>0</v>
      </c>
      <c r="W1195" s="271" t="s">
        <v>1264</v>
      </c>
      <c r="X1195" s="272"/>
      <c r="Y1195" s="273"/>
      <c r="Z1195" s="274" t="s">
        <v>1265</v>
      </c>
      <c r="AA1195" s="258" t="b">
        <f t="shared" si="85"/>
        <v>0</v>
      </c>
      <c r="AB1195" s="273" t="s">
        <v>2209</v>
      </c>
      <c r="AC1195" s="273" t="s">
        <v>1290</v>
      </c>
      <c r="AD1195" s="510"/>
      <c r="AE1195" s="275"/>
      <c r="AF1195" s="267" t="str">
        <f t="shared" ca="1" si="83"/>
        <v>54años8meses</v>
      </c>
      <c r="AG1195" s="276"/>
      <c r="AH1195" s="273"/>
    </row>
    <row r="1196" spans="2:34" ht="17.100000000000001" customHeight="1">
      <c r="B1196" s="258" t="str">
        <f t="shared" si="84"/>
        <v>P32545627</v>
      </c>
      <c r="C1196" s="282">
        <v>1</v>
      </c>
      <c r="D1196" s="486" t="s">
        <v>3367</v>
      </c>
      <c r="E1196" s="258" t="s">
        <v>3368</v>
      </c>
      <c r="F1196" s="259">
        <v>25704</v>
      </c>
      <c r="G1196" s="260" t="s">
        <v>1251</v>
      </c>
      <c r="H1196" s="261" t="s">
        <v>137</v>
      </c>
      <c r="I1196" s="262"/>
      <c r="J1196" s="261"/>
      <c r="K1196" s="263" t="s">
        <v>1287</v>
      </c>
      <c r="L1196" s="264">
        <v>44039</v>
      </c>
      <c r="M1196" s="264">
        <v>44065</v>
      </c>
      <c r="N1196" s="263" t="s">
        <v>174</v>
      </c>
      <c r="O1196" s="261" t="s">
        <v>3369</v>
      </c>
      <c r="P1196" s="266" t="s">
        <v>115</v>
      </c>
      <c r="Q1196" s="267"/>
      <c r="R1196" s="284" t="s">
        <v>157</v>
      </c>
      <c r="S1196" s="265"/>
      <c r="T1196" s="265">
        <v>0</v>
      </c>
      <c r="U1196" s="269" t="s">
        <v>1256</v>
      </c>
      <c r="V1196" s="270">
        <v>0</v>
      </c>
      <c r="W1196" s="271" t="s">
        <v>1264</v>
      </c>
      <c r="X1196" s="272"/>
      <c r="Y1196" s="273"/>
      <c r="Z1196" s="274" t="s">
        <v>1265</v>
      </c>
      <c r="AA1196" s="258" t="b">
        <f t="shared" si="85"/>
        <v>0</v>
      </c>
      <c r="AB1196" s="273" t="s">
        <v>2168</v>
      </c>
      <c r="AC1196" s="273" t="s">
        <v>1290</v>
      </c>
      <c r="AD1196" s="510"/>
      <c r="AE1196" s="275"/>
      <c r="AF1196" s="267" t="str">
        <f t="shared" ca="1" si="83"/>
        <v>56años3meses</v>
      </c>
      <c r="AG1196" s="276">
        <v>959169183</v>
      </c>
      <c r="AH1196" s="273"/>
    </row>
    <row r="1197" spans="2:34" ht="17.100000000000001" customHeight="1">
      <c r="B1197" s="273" t="str">
        <f t="shared" si="84"/>
        <v>P32545657</v>
      </c>
      <c r="C1197" s="285">
        <v>1</v>
      </c>
      <c r="D1197" s="486" t="s">
        <v>11686</v>
      </c>
      <c r="E1197" s="258" t="s">
        <v>11687</v>
      </c>
      <c r="F1197" s="259">
        <v>26733</v>
      </c>
      <c r="G1197" s="283" t="s">
        <v>1251</v>
      </c>
      <c r="H1197" s="261" t="s">
        <v>137</v>
      </c>
      <c r="I1197" s="261" t="s">
        <v>8999</v>
      </c>
      <c r="J1197" s="261" t="s">
        <v>9000</v>
      </c>
      <c r="K1197" s="282" t="s">
        <v>6899</v>
      </c>
      <c r="L1197" s="264">
        <v>45460</v>
      </c>
      <c r="M1197" s="298">
        <v>45472</v>
      </c>
      <c r="N1197" s="261" t="s">
        <v>122</v>
      </c>
      <c r="O1197" s="261"/>
      <c r="P1197" s="266"/>
      <c r="Q1197" s="273"/>
      <c r="R1197" s="284" t="s">
        <v>157</v>
      </c>
      <c r="S1197" s="265"/>
      <c r="T1197" s="265">
        <v>0</v>
      </c>
      <c r="U1197" s="269" t="s">
        <v>1256</v>
      </c>
      <c r="V1197" s="270">
        <v>1</v>
      </c>
      <c r="W1197" s="271" t="s">
        <v>118</v>
      </c>
      <c r="X1197" s="272"/>
      <c r="Y1197" s="272"/>
      <c r="Z1197" s="274" t="s">
        <v>1257</v>
      </c>
      <c r="AA1197" s="258" t="b">
        <f t="shared" si="85"/>
        <v>0</v>
      </c>
      <c r="AB1197" s="273" t="s">
        <v>11688</v>
      </c>
      <c r="AC1197" s="273"/>
      <c r="AD1197" s="504" t="s">
        <v>1259</v>
      </c>
      <c r="AE1197" s="275" t="s">
        <v>11689</v>
      </c>
      <c r="AF1197" s="267" t="str">
        <f t="shared" ca="1" si="83"/>
        <v>53años5meses</v>
      </c>
      <c r="AG1197" s="276">
        <v>969487370</v>
      </c>
      <c r="AH1197" s="273" t="s">
        <v>11690</v>
      </c>
    </row>
    <row r="1198" spans="2:34" ht="17.100000000000001" customHeight="1">
      <c r="B1198" s="258" t="str">
        <f t="shared" si="84"/>
        <v>O32545788</v>
      </c>
      <c r="C1198" s="257" t="s">
        <v>117</v>
      </c>
      <c r="D1198" s="486" t="s">
        <v>5166</v>
      </c>
      <c r="E1198" s="258" t="s">
        <v>5167</v>
      </c>
      <c r="F1198" s="259">
        <v>26440</v>
      </c>
      <c r="G1198" s="260" t="s">
        <v>1251</v>
      </c>
      <c r="H1198" s="261" t="s">
        <v>113</v>
      </c>
      <c r="I1198" s="263"/>
      <c r="J1198" s="261"/>
      <c r="K1198" s="263" t="s">
        <v>3611</v>
      </c>
      <c r="L1198" s="264">
        <v>44474</v>
      </c>
      <c r="M1198" s="290">
        <v>44542</v>
      </c>
      <c r="N1198" s="263" t="s">
        <v>114</v>
      </c>
      <c r="O1198" s="263" t="s">
        <v>5168</v>
      </c>
      <c r="P1198" s="266" t="s">
        <v>115</v>
      </c>
      <c r="Q1198" s="267"/>
      <c r="R1198" s="284" t="s">
        <v>117</v>
      </c>
      <c r="S1198" s="265"/>
      <c r="T1198" s="265">
        <v>0</v>
      </c>
      <c r="U1198" s="269" t="s">
        <v>1256</v>
      </c>
      <c r="V1198" s="270">
        <v>0</v>
      </c>
      <c r="W1198" s="271" t="s">
        <v>1264</v>
      </c>
      <c r="X1198" s="272"/>
      <c r="Y1198" s="273"/>
      <c r="Z1198" s="274" t="s">
        <v>1265</v>
      </c>
      <c r="AA1198" s="258" t="b">
        <f t="shared" si="85"/>
        <v>0</v>
      </c>
      <c r="AB1198" s="258" t="s">
        <v>5169</v>
      </c>
      <c r="AC1198" s="273" t="s">
        <v>3671</v>
      </c>
      <c r="AD1198" s="504" t="s">
        <v>1271</v>
      </c>
      <c r="AE1198" s="275" t="s">
        <v>5170</v>
      </c>
      <c r="AF1198" s="267" t="str">
        <f t="shared" ca="1" si="83"/>
        <v>54años3meses</v>
      </c>
      <c r="AG1198" s="276">
        <v>927520611</v>
      </c>
      <c r="AH1198" s="273" t="s">
        <v>5171</v>
      </c>
    </row>
    <row r="1199" spans="2:34" ht="17.100000000000001" customHeight="1">
      <c r="B1199" s="258" t="str">
        <f t="shared" si="84"/>
        <v>P32545817</v>
      </c>
      <c r="C1199" s="257" t="s">
        <v>117</v>
      </c>
      <c r="D1199" s="486" t="s">
        <v>2306</v>
      </c>
      <c r="E1199" s="258" t="s">
        <v>2307</v>
      </c>
      <c r="F1199" s="259">
        <v>26935</v>
      </c>
      <c r="G1199" s="260" t="s">
        <v>1251</v>
      </c>
      <c r="H1199" s="261" t="s">
        <v>137</v>
      </c>
      <c r="I1199" s="262"/>
      <c r="J1199" s="261"/>
      <c r="K1199" s="263" t="s">
        <v>1287</v>
      </c>
      <c r="L1199" s="287">
        <v>43762</v>
      </c>
      <c r="M1199" s="290">
        <v>43775</v>
      </c>
      <c r="N1199" s="263" t="s">
        <v>122</v>
      </c>
      <c r="O1199" s="261"/>
      <c r="P1199" s="266"/>
      <c r="Q1199" s="267"/>
      <c r="R1199" s="284" t="s">
        <v>157</v>
      </c>
      <c r="S1199" s="265"/>
      <c r="T1199" s="265">
        <v>0</v>
      </c>
      <c r="U1199" s="269" t="s">
        <v>1256</v>
      </c>
      <c r="V1199" s="270">
        <v>0</v>
      </c>
      <c r="W1199" s="271" t="s">
        <v>1264</v>
      </c>
      <c r="X1199" s="272"/>
      <c r="Y1199" s="273"/>
      <c r="Z1199" s="274" t="s">
        <v>1265</v>
      </c>
      <c r="AA1199" s="258" t="b">
        <f t="shared" si="85"/>
        <v>0</v>
      </c>
      <c r="AB1199" s="273" t="s">
        <v>2209</v>
      </c>
      <c r="AC1199" s="273" t="s">
        <v>1290</v>
      </c>
      <c r="AD1199" s="510"/>
      <c r="AE1199" s="275"/>
      <c r="AF1199" s="267" t="str">
        <f t="shared" ca="1" si="83"/>
        <v>52años10meses</v>
      </c>
      <c r="AG1199" s="276">
        <v>959169183</v>
      </c>
      <c r="AH1199" s="273"/>
    </row>
    <row r="1200" spans="2:34" ht="17.100000000000001" customHeight="1">
      <c r="B1200" s="258" t="str">
        <f t="shared" si="84"/>
        <v>P32545987</v>
      </c>
      <c r="C1200" s="257" t="s">
        <v>117</v>
      </c>
      <c r="D1200" s="486" t="s">
        <v>5516</v>
      </c>
      <c r="E1200" s="258" t="s">
        <v>5517</v>
      </c>
      <c r="F1200" s="259">
        <v>27259</v>
      </c>
      <c r="G1200" s="260" t="s">
        <v>1251</v>
      </c>
      <c r="H1200" s="261" t="s">
        <v>137</v>
      </c>
      <c r="I1200" s="263"/>
      <c r="J1200" s="261"/>
      <c r="K1200" s="282" t="s">
        <v>2021</v>
      </c>
      <c r="L1200" s="264">
        <v>44531</v>
      </c>
      <c r="M1200" s="264">
        <v>44611</v>
      </c>
      <c r="N1200" s="263" t="s">
        <v>114</v>
      </c>
      <c r="O1200" s="282" t="s">
        <v>5518</v>
      </c>
      <c r="P1200" s="266" t="s">
        <v>115</v>
      </c>
      <c r="Q1200" s="273"/>
      <c r="R1200" s="268" t="s">
        <v>157</v>
      </c>
      <c r="S1200" s="265"/>
      <c r="T1200" s="265">
        <v>0</v>
      </c>
      <c r="U1200" s="269" t="s">
        <v>1256</v>
      </c>
      <c r="V1200" s="270">
        <v>0</v>
      </c>
      <c r="W1200" s="271" t="s">
        <v>118</v>
      </c>
      <c r="X1200" s="272"/>
      <c r="Y1200" s="273"/>
      <c r="Z1200" s="274" t="s">
        <v>1265</v>
      </c>
      <c r="AA1200" s="258" t="b">
        <f t="shared" si="85"/>
        <v>0</v>
      </c>
      <c r="AB1200" s="408" t="s">
        <v>5519</v>
      </c>
      <c r="AC1200" s="273"/>
      <c r="AD1200" s="504" t="s">
        <v>2101</v>
      </c>
      <c r="AE1200" s="275" t="s">
        <v>5520</v>
      </c>
      <c r="AF1200" s="267" t="str">
        <f t="shared" ca="1" si="83"/>
        <v>52años0meses</v>
      </c>
      <c r="AG1200" s="276">
        <v>928262392</v>
      </c>
      <c r="AH1200" s="273" t="s">
        <v>5521</v>
      </c>
    </row>
    <row r="1201" spans="2:36" ht="17.100000000000001" customHeight="1">
      <c r="B1201" s="273" t="str">
        <f t="shared" si="84"/>
        <v>O33586575</v>
      </c>
      <c r="C1201" s="285">
        <v>1</v>
      </c>
      <c r="D1201" s="486" t="s">
        <v>6482</v>
      </c>
      <c r="E1201" s="258" t="s">
        <v>6483</v>
      </c>
      <c r="F1201" s="259">
        <v>24736</v>
      </c>
      <c r="G1201" s="283" t="s">
        <v>1251</v>
      </c>
      <c r="H1201" s="261" t="s">
        <v>113</v>
      </c>
      <c r="I1201" s="263" t="s">
        <v>5699</v>
      </c>
      <c r="J1201" s="261"/>
      <c r="K1201" s="282" t="s">
        <v>2021</v>
      </c>
      <c r="L1201" s="264">
        <v>44790</v>
      </c>
      <c r="M1201" s="264">
        <v>44835</v>
      </c>
      <c r="N1201" s="263" t="s">
        <v>122</v>
      </c>
      <c r="O1201" s="282"/>
      <c r="P1201" s="266"/>
      <c r="Q1201" s="273"/>
      <c r="R1201" s="268" t="s">
        <v>157</v>
      </c>
      <c r="S1201" s="265"/>
      <c r="T1201" s="265">
        <v>0</v>
      </c>
      <c r="U1201" s="269" t="s">
        <v>1256</v>
      </c>
      <c r="V1201" s="270">
        <v>0</v>
      </c>
      <c r="W1201" s="271" t="s">
        <v>118</v>
      </c>
      <c r="X1201" s="272"/>
      <c r="Y1201" s="273"/>
      <c r="Z1201" s="274" t="s">
        <v>1265</v>
      </c>
      <c r="AA1201" s="258" t="b">
        <f t="shared" si="85"/>
        <v>0</v>
      </c>
      <c r="AB1201" s="273" t="s">
        <v>6484</v>
      </c>
      <c r="AC1201" s="273"/>
      <c r="AD1201" s="400" t="s">
        <v>1259</v>
      </c>
      <c r="AE1201" s="275" t="s">
        <v>6485</v>
      </c>
      <c r="AF1201" s="267" t="str">
        <f t="shared" ca="1" si="83"/>
        <v>58años11meses</v>
      </c>
      <c r="AG1201" s="276">
        <v>966978057</v>
      </c>
      <c r="AH1201" s="273" t="s">
        <v>6486</v>
      </c>
      <c r="AJ1201" s="554" t="str">
        <f ca="1">IF($D1201&lt;&gt;"",DATEDIF(L1201,TODAY(),"y")&amp;"años"&amp;DATEDIF(L1201,TODAY(),"ym")&amp;"meses"&amp;DATEDIF(L1201,TODAY(),"md")&amp;"dias","")</f>
        <v>4años0meses4dias</v>
      </c>
    </row>
    <row r="1202" spans="2:36" ht="17.100000000000001" customHeight="1">
      <c r="B1202" s="258" t="str">
        <f t="shared" si="84"/>
        <v>O33595777</v>
      </c>
      <c r="C1202" s="257" t="s">
        <v>117</v>
      </c>
      <c r="D1202" s="486" t="s">
        <v>4930</v>
      </c>
      <c r="E1202" s="258" t="s">
        <v>4931</v>
      </c>
      <c r="F1202" s="259">
        <v>26504</v>
      </c>
      <c r="G1202" s="260" t="s">
        <v>1251</v>
      </c>
      <c r="H1202" s="261" t="s">
        <v>113</v>
      </c>
      <c r="I1202" s="262"/>
      <c r="J1202" s="261"/>
      <c r="K1202" s="282" t="s">
        <v>3611</v>
      </c>
      <c r="L1202" s="264">
        <v>44459</v>
      </c>
      <c r="M1202" s="264">
        <v>44465</v>
      </c>
      <c r="N1202" s="263" t="s">
        <v>122</v>
      </c>
      <c r="O1202" s="261"/>
      <c r="P1202" s="266"/>
      <c r="Q1202" s="273"/>
      <c r="R1202" s="268" t="s">
        <v>157</v>
      </c>
      <c r="S1202" s="265"/>
      <c r="T1202" s="265">
        <v>0</v>
      </c>
      <c r="U1202" s="269" t="s">
        <v>1256</v>
      </c>
      <c r="V1202" s="270">
        <v>0</v>
      </c>
      <c r="W1202" s="271" t="s">
        <v>1264</v>
      </c>
      <c r="X1202" s="272"/>
      <c r="Y1202" s="273"/>
      <c r="Z1202" s="274" t="s">
        <v>1265</v>
      </c>
      <c r="AA1202" s="258" t="b">
        <f t="shared" si="85"/>
        <v>0</v>
      </c>
      <c r="AB1202" s="273" t="s">
        <v>4932</v>
      </c>
      <c r="AC1202" s="273" t="s">
        <v>3671</v>
      </c>
      <c r="AD1202" s="510"/>
      <c r="AE1202" s="275"/>
      <c r="AF1202" s="267" t="str">
        <f t="shared" ca="1" si="83"/>
        <v>54años0meses</v>
      </c>
      <c r="AG1202" s="276">
        <v>977477104</v>
      </c>
      <c r="AH1202" s="273" t="s">
        <v>4933</v>
      </c>
    </row>
    <row r="1203" spans="2:36" ht="17.100000000000001" customHeight="1">
      <c r="B1203" s="273" t="str">
        <f t="shared" si="84"/>
        <v>P33640821</v>
      </c>
      <c r="C1203" s="257" t="s">
        <v>117</v>
      </c>
      <c r="D1203" s="486" t="s">
        <v>2191</v>
      </c>
      <c r="E1203" s="258" t="s">
        <v>2192</v>
      </c>
      <c r="F1203" s="259">
        <v>20084</v>
      </c>
      <c r="G1203" s="260" t="s">
        <v>1251</v>
      </c>
      <c r="H1203" s="261" t="s">
        <v>137</v>
      </c>
      <c r="I1203" s="262"/>
      <c r="J1203" s="261"/>
      <c r="K1203" s="282" t="s">
        <v>2021</v>
      </c>
      <c r="L1203" s="264">
        <v>43749</v>
      </c>
      <c r="M1203" s="264">
        <v>43901</v>
      </c>
      <c r="N1203" s="263" t="s">
        <v>128</v>
      </c>
      <c r="O1203" s="282" t="s">
        <v>2193</v>
      </c>
      <c r="P1203" s="266" t="s">
        <v>138</v>
      </c>
      <c r="Q1203" s="293"/>
      <c r="R1203" s="268" t="s">
        <v>157</v>
      </c>
      <c r="S1203" s="265"/>
      <c r="T1203" s="265">
        <v>0</v>
      </c>
      <c r="U1203" s="269" t="s">
        <v>1256</v>
      </c>
      <c r="V1203" s="270">
        <v>0</v>
      </c>
      <c r="W1203" s="271" t="s">
        <v>1264</v>
      </c>
      <c r="X1203" s="272"/>
      <c r="Y1203" s="273"/>
      <c r="Z1203" s="274" t="s">
        <v>1257</v>
      </c>
      <c r="AA1203" s="258" t="b">
        <f t="shared" si="85"/>
        <v>0</v>
      </c>
      <c r="AB1203" s="258" t="s">
        <v>2194</v>
      </c>
      <c r="AC1203" s="258" t="s">
        <v>2004</v>
      </c>
      <c r="AD1203" s="513"/>
      <c r="AE1203" s="281" t="s">
        <v>2195</v>
      </c>
      <c r="AF1203" s="267" t="str">
        <f t="shared" ca="1" si="83"/>
        <v>71años7meses</v>
      </c>
      <c r="AG1203" s="294">
        <v>939775627</v>
      </c>
      <c r="AH1203" s="258" t="s">
        <v>2196</v>
      </c>
    </row>
    <row r="1204" spans="2:36" ht="17.100000000000001" customHeight="1">
      <c r="B1204" s="258" t="str">
        <f t="shared" si="84"/>
        <v>P33649156</v>
      </c>
      <c r="C1204" s="257" t="s">
        <v>117</v>
      </c>
      <c r="D1204" s="486" t="s">
        <v>2608</v>
      </c>
      <c r="E1204" s="258" t="s">
        <v>2609</v>
      </c>
      <c r="F1204" s="259">
        <v>27416</v>
      </c>
      <c r="G1204" s="260" t="s">
        <v>1251</v>
      </c>
      <c r="H1204" s="261" t="s">
        <v>137</v>
      </c>
      <c r="I1204" s="262"/>
      <c r="J1204" s="261"/>
      <c r="K1204" s="263" t="s">
        <v>1287</v>
      </c>
      <c r="L1204" s="259">
        <v>43790</v>
      </c>
      <c r="M1204" s="290">
        <v>43803</v>
      </c>
      <c r="N1204" s="263" t="s">
        <v>122</v>
      </c>
      <c r="O1204" s="261"/>
      <c r="P1204" s="266" t="s">
        <v>119</v>
      </c>
      <c r="Q1204" s="267"/>
      <c r="R1204" s="284" t="s">
        <v>157</v>
      </c>
      <c r="S1204" s="265"/>
      <c r="T1204" s="265">
        <v>0</v>
      </c>
      <c r="U1204" s="269" t="s">
        <v>1256</v>
      </c>
      <c r="V1204" s="270">
        <v>0</v>
      </c>
      <c r="W1204" s="271" t="s">
        <v>1264</v>
      </c>
      <c r="X1204" s="272"/>
      <c r="Y1204" s="273"/>
      <c r="Z1204" s="274" t="s">
        <v>1265</v>
      </c>
      <c r="AA1204" s="258" t="b">
        <f t="shared" si="85"/>
        <v>0</v>
      </c>
      <c r="AB1204" s="273" t="s">
        <v>2610</v>
      </c>
      <c r="AC1204" s="273" t="s">
        <v>1290</v>
      </c>
      <c r="AD1204" s="273"/>
      <c r="AE1204" s="275"/>
      <c r="AF1204" s="267" t="str">
        <f t="shared" ca="1" si="83"/>
        <v>51años6meses</v>
      </c>
      <c r="AG1204" s="276"/>
      <c r="AH1204" s="273"/>
    </row>
    <row r="1205" spans="2:36" ht="17.100000000000001" customHeight="1">
      <c r="B1205" s="273" t="str">
        <f t="shared" si="84"/>
        <v>O33667413</v>
      </c>
      <c r="C1205" s="257" t="s">
        <v>117</v>
      </c>
      <c r="D1205" s="294" t="s">
        <v>17993</v>
      </c>
      <c r="E1205" s="258" t="s">
        <v>17994</v>
      </c>
      <c r="F1205" s="259">
        <v>22956</v>
      </c>
      <c r="G1205" s="283" t="s">
        <v>1251</v>
      </c>
      <c r="H1205" s="261" t="s">
        <v>125</v>
      </c>
      <c r="I1205" s="261" t="s">
        <v>13485</v>
      </c>
      <c r="J1205" s="261" t="s">
        <v>1276</v>
      </c>
      <c r="K1205" s="282" t="s">
        <v>12562</v>
      </c>
      <c r="L1205" s="264">
        <v>46085</v>
      </c>
      <c r="M1205" s="264">
        <v>46158</v>
      </c>
      <c r="N1205" s="261" t="s">
        <v>128</v>
      </c>
      <c r="O1205" s="282" t="s">
        <v>18004</v>
      </c>
      <c r="P1205" s="266" t="s">
        <v>138</v>
      </c>
      <c r="Q1205" s="258"/>
      <c r="R1205" s="268" t="s">
        <v>157</v>
      </c>
      <c r="S1205" s="265"/>
      <c r="T1205" s="271">
        <v>0</v>
      </c>
      <c r="U1205" s="269" t="s">
        <v>1256</v>
      </c>
      <c r="V1205" s="270">
        <v>1</v>
      </c>
      <c r="W1205" s="271" t="s">
        <v>118</v>
      </c>
      <c r="X1205" s="272"/>
      <c r="Y1205" s="272"/>
      <c r="Z1205" s="342" t="s">
        <v>1257</v>
      </c>
      <c r="AA1205" s="258" t="b">
        <v>0</v>
      </c>
      <c r="AB1205" s="273" t="s">
        <v>18813</v>
      </c>
      <c r="AC1205" s="273"/>
      <c r="AD1205" s="511" t="s">
        <v>1259</v>
      </c>
      <c r="AE1205" s="275" t="s">
        <v>18081</v>
      </c>
      <c r="AF1205" s="267" t="str">
        <f t="shared" ca="1" si="83"/>
        <v>63años9meses</v>
      </c>
      <c r="AG1205" s="276" t="s">
        <v>18078</v>
      </c>
      <c r="AH1205" s="273" t="s">
        <v>18079</v>
      </c>
    </row>
    <row r="1206" spans="2:36" ht="17.100000000000001" customHeight="1">
      <c r="B1206" s="258" t="str">
        <f t="shared" ref="B1206:B1244" si="86">MID(H1206,1,1)&amp;D1206</f>
        <v>P40002698</v>
      </c>
      <c r="C1206" s="257" t="s">
        <v>117</v>
      </c>
      <c r="D1206" s="486" t="s">
        <v>7792</v>
      </c>
      <c r="E1206" s="258" t="s">
        <v>7793</v>
      </c>
      <c r="F1206" s="259">
        <v>28808</v>
      </c>
      <c r="G1206" s="260" t="s">
        <v>1251</v>
      </c>
      <c r="H1206" s="261" t="s">
        <v>137</v>
      </c>
      <c r="I1206" s="263" t="s">
        <v>1252</v>
      </c>
      <c r="J1206" s="261"/>
      <c r="K1206" s="263" t="s">
        <v>1287</v>
      </c>
      <c r="L1206" s="264">
        <v>45106</v>
      </c>
      <c r="M1206" s="264">
        <v>45150</v>
      </c>
      <c r="N1206" s="263" t="s">
        <v>128</v>
      </c>
      <c r="O1206" s="261" t="s">
        <v>7794</v>
      </c>
      <c r="P1206" s="266" t="s">
        <v>138</v>
      </c>
      <c r="Q1206" s="267"/>
      <c r="R1206" s="268" t="s">
        <v>157</v>
      </c>
      <c r="S1206" s="265"/>
      <c r="T1206" s="265">
        <v>0</v>
      </c>
      <c r="U1206" s="269" t="s">
        <v>1256</v>
      </c>
      <c r="V1206" s="270">
        <v>0</v>
      </c>
      <c r="W1206" s="271" t="s">
        <v>118</v>
      </c>
      <c r="X1206" s="272"/>
      <c r="Y1206" s="273"/>
      <c r="Z1206" s="274" t="s">
        <v>1265</v>
      </c>
      <c r="AA1206" s="258" t="b">
        <f t="shared" ref="AA1206:AA1222" si="87">COUNTIF($D$2:$D$3790,D1206)&gt;1</f>
        <v>0</v>
      </c>
      <c r="AB1206" s="273" t="s">
        <v>7795</v>
      </c>
      <c r="AC1206" s="273"/>
      <c r="AD1206" s="400" t="s">
        <v>1259</v>
      </c>
      <c r="AE1206" s="275" t="s">
        <v>7796</v>
      </c>
      <c r="AF1206" s="267" t="str">
        <f t="shared" ca="1" si="83"/>
        <v>47años9meses</v>
      </c>
      <c r="AG1206" s="276">
        <v>963621819</v>
      </c>
      <c r="AH1206" s="410" t="s">
        <v>7797</v>
      </c>
    </row>
    <row r="1207" spans="2:36" ht="17.100000000000001" customHeight="1">
      <c r="B1207" s="258" t="str">
        <f t="shared" si="86"/>
        <v>O40063761</v>
      </c>
      <c r="C1207" s="257" t="s">
        <v>117</v>
      </c>
      <c r="D1207" s="486" t="s">
        <v>5017</v>
      </c>
      <c r="E1207" s="258" t="s">
        <v>5018</v>
      </c>
      <c r="F1207" s="259">
        <v>26657</v>
      </c>
      <c r="G1207" s="260" t="s">
        <v>1251</v>
      </c>
      <c r="H1207" s="261" t="s">
        <v>113</v>
      </c>
      <c r="I1207" s="263"/>
      <c r="J1207" s="261"/>
      <c r="K1207" s="282" t="s">
        <v>1968</v>
      </c>
      <c r="L1207" s="264">
        <v>44468</v>
      </c>
      <c r="M1207" s="264">
        <v>44468</v>
      </c>
      <c r="N1207" s="263" t="s">
        <v>174</v>
      </c>
      <c r="O1207" s="282" t="s">
        <v>5019</v>
      </c>
      <c r="P1207" s="266" t="s">
        <v>115</v>
      </c>
      <c r="Q1207" s="273"/>
      <c r="R1207" s="268" t="s">
        <v>157</v>
      </c>
      <c r="S1207" s="265"/>
      <c r="T1207" s="265">
        <v>0</v>
      </c>
      <c r="U1207" s="269" t="s">
        <v>1256</v>
      </c>
      <c r="V1207" s="270">
        <v>1</v>
      </c>
      <c r="W1207" s="271" t="s">
        <v>1264</v>
      </c>
      <c r="X1207" s="273"/>
      <c r="Y1207" s="273"/>
      <c r="Z1207" s="274" t="s">
        <v>1265</v>
      </c>
      <c r="AA1207" s="258" t="b">
        <f t="shared" si="87"/>
        <v>0</v>
      </c>
      <c r="AB1207" s="258" t="s">
        <v>5020</v>
      </c>
      <c r="AC1207" s="273"/>
      <c r="AD1207" s="400" t="s">
        <v>1259</v>
      </c>
      <c r="AE1207" s="303" t="s">
        <v>5021</v>
      </c>
      <c r="AF1207" s="267" t="str">
        <f t="shared" ca="1" si="83"/>
        <v>53años7meses</v>
      </c>
      <c r="AG1207" s="276">
        <v>967458907</v>
      </c>
      <c r="AH1207" s="273" t="s">
        <v>5022</v>
      </c>
    </row>
    <row r="1208" spans="2:36" ht="17.100000000000001" customHeight="1">
      <c r="B1208" s="273" t="str">
        <f t="shared" si="86"/>
        <v>P40109385</v>
      </c>
      <c r="C1208" s="282">
        <v>1</v>
      </c>
      <c r="D1208" s="486" t="s">
        <v>5604</v>
      </c>
      <c r="E1208" s="258" t="s">
        <v>5605</v>
      </c>
      <c r="F1208" s="259">
        <v>28426</v>
      </c>
      <c r="G1208" s="260" t="s">
        <v>1251</v>
      </c>
      <c r="H1208" s="261" t="s">
        <v>137</v>
      </c>
      <c r="I1208" s="263"/>
      <c r="J1208" s="261"/>
      <c r="K1208" s="282" t="s">
        <v>2021</v>
      </c>
      <c r="L1208" s="264">
        <v>44546</v>
      </c>
      <c r="M1208" s="290">
        <v>44561</v>
      </c>
      <c r="N1208" s="263" t="s">
        <v>128</v>
      </c>
      <c r="O1208" s="282" t="s">
        <v>5606</v>
      </c>
      <c r="P1208" s="266" t="s">
        <v>115</v>
      </c>
      <c r="Q1208" s="273"/>
      <c r="R1208" s="284" t="s">
        <v>157</v>
      </c>
      <c r="S1208" s="265"/>
      <c r="T1208" s="265">
        <v>0</v>
      </c>
      <c r="U1208" s="269" t="s">
        <v>1256</v>
      </c>
      <c r="V1208" s="270">
        <v>0</v>
      </c>
      <c r="W1208" s="271" t="s">
        <v>1264</v>
      </c>
      <c r="X1208" s="272"/>
      <c r="Y1208" s="273"/>
      <c r="Z1208" s="274" t="s">
        <v>1265</v>
      </c>
      <c r="AA1208" s="258" t="b">
        <f t="shared" si="87"/>
        <v>0</v>
      </c>
      <c r="AB1208" s="273" t="s">
        <v>5607</v>
      </c>
      <c r="AC1208" s="273"/>
      <c r="AD1208" s="273"/>
      <c r="AE1208" s="275" t="s">
        <v>5608</v>
      </c>
      <c r="AF1208" s="267" t="str">
        <f t="shared" ca="1" si="83"/>
        <v>48años9meses</v>
      </c>
      <c r="AG1208" s="276">
        <v>965207970</v>
      </c>
      <c r="AH1208" s="273" t="s">
        <v>5609</v>
      </c>
    </row>
    <row r="1209" spans="2:36" ht="17.100000000000001" customHeight="1">
      <c r="B1209" s="258" t="str">
        <f t="shared" si="86"/>
        <v>P40142224</v>
      </c>
      <c r="C1209" s="257" t="s">
        <v>117</v>
      </c>
      <c r="D1209" s="486" t="s">
        <v>5002</v>
      </c>
      <c r="E1209" s="258" t="s">
        <v>5003</v>
      </c>
      <c r="F1209" s="259">
        <v>28571</v>
      </c>
      <c r="G1209" s="260" t="s">
        <v>1251</v>
      </c>
      <c r="H1209" s="261" t="s">
        <v>137</v>
      </c>
      <c r="I1209" s="263"/>
      <c r="J1209" s="261"/>
      <c r="K1209" s="263" t="s">
        <v>2021</v>
      </c>
      <c r="L1209" s="264">
        <v>44466</v>
      </c>
      <c r="M1209" s="290">
        <v>44509</v>
      </c>
      <c r="N1209" s="263" t="s">
        <v>114</v>
      </c>
      <c r="O1209" s="261" t="s">
        <v>5004</v>
      </c>
      <c r="P1209" s="266" t="s">
        <v>138</v>
      </c>
      <c r="Q1209" s="273"/>
      <c r="R1209" s="268" t="s">
        <v>157</v>
      </c>
      <c r="S1209" s="265"/>
      <c r="T1209" s="265">
        <v>0</v>
      </c>
      <c r="U1209" s="269" t="s">
        <v>1256</v>
      </c>
      <c r="V1209" s="270">
        <v>1</v>
      </c>
      <c r="W1209" s="271" t="s">
        <v>1264</v>
      </c>
      <c r="X1209" s="272"/>
      <c r="Y1209" s="258"/>
      <c r="Z1209" s="274" t="s">
        <v>1265</v>
      </c>
      <c r="AA1209" s="258" t="b">
        <f t="shared" si="87"/>
        <v>0</v>
      </c>
      <c r="AB1209" s="273" t="s">
        <v>5005</v>
      </c>
      <c r="AC1209" s="273"/>
      <c r="AD1209" s="504" t="s">
        <v>1259</v>
      </c>
      <c r="AE1209" s="275" t="s">
        <v>5006</v>
      </c>
      <c r="AF1209" s="267" t="str">
        <f t="shared" ca="1" si="83"/>
        <v>48años4meses</v>
      </c>
      <c r="AG1209" s="276">
        <v>997659951</v>
      </c>
      <c r="AH1209" s="273" t="s">
        <v>5007</v>
      </c>
    </row>
    <row r="1210" spans="2:36" ht="17.100000000000001" customHeight="1">
      <c r="B1210" s="258" t="str">
        <f t="shared" si="86"/>
        <v>P40152542</v>
      </c>
      <c r="C1210" s="257" t="s">
        <v>117</v>
      </c>
      <c r="D1210" s="486" t="s">
        <v>5773</v>
      </c>
      <c r="E1210" s="258" t="s">
        <v>5774</v>
      </c>
      <c r="F1210" s="259">
        <v>28738</v>
      </c>
      <c r="G1210" s="260" t="s">
        <v>1291</v>
      </c>
      <c r="H1210" s="261" t="s">
        <v>137</v>
      </c>
      <c r="I1210" s="263"/>
      <c r="J1210" s="261"/>
      <c r="K1210" s="282" t="s">
        <v>2021</v>
      </c>
      <c r="L1210" s="264">
        <v>44581</v>
      </c>
      <c r="M1210" s="290">
        <v>44594</v>
      </c>
      <c r="N1210" s="263" t="s">
        <v>114</v>
      </c>
      <c r="O1210" s="261" t="s">
        <v>5775</v>
      </c>
      <c r="P1210" s="266" t="s">
        <v>115</v>
      </c>
      <c r="Q1210" s="273"/>
      <c r="R1210" s="284" t="s">
        <v>157</v>
      </c>
      <c r="S1210" s="265"/>
      <c r="T1210" s="265">
        <v>0</v>
      </c>
      <c r="U1210" s="269" t="s">
        <v>1256</v>
      </c>
      <c r="V1210" s="270">
        <v>1</v>
      </c>
      <c r="W1210" s="271" t="s">
        <v>118</v>
      </c>
      <c r="X1210" s="272"/>
      <c r="Y1210" s="273"/>
      <c r="Z1210" s="274" t="s">
        <v>1265</v>
      </c>
      <c r="AA1210" s="258" t="b">
        <f t="shared" si="87"/>
        <v>0</v>
      </c>
      <c r="AB1210" s="273" t="s">
        <v>4406</v>
      </c>
      <c r="AC1210" s="273"/>
      <c r="AD1210" s="400" t="s">
        <v>1259</v>
      </c>
      <c r="AE1210" s="275" t="s">
        <v>5776</v>
      </c>
      <c r="AF1210" s="267" t="str">
        <f t="shared" ca="1" si="83"/>
        <v>47años11meses</v>
      </c>
      <c r="AG1210" s="276">
        <v>917702397</v>
      </c>
      <c r="AH1210" s="333" t="s">
        <v>5772</v>
      </c>
    </row>
    <row r="1211" spans="2:36" ht="17.100000000000001" customHeight="1">
      <c r="B1211" s="258" t="str">
        <f t="shared" si="86"/>
        <v>P40158235</v>
      </c>
      <c r="C1211" s="257" t="s">
        <v>117</v>
      </c>
      <c r="D1211" s="486" t="s">
        <v>9169</v>
      </c>
      <c r="E1211" s="258" t="s">
        <v>9170</v>
      </c>
      <c r="F1211" s="259">
        <v>28249</v>
      </c>
      <c r="G1211" s="260" t="s">
        <v>1251</v>
      </c>
      <c r="H1211" s="261" t="s">
        <v>137</v>
      </c>
      <c r="I1211" s="261" t="s">
        <v>1252</v>
      </c>
      <c r="J1211" s="261"/>
      <c r="K1211" s="282" t="s">
        <v>6899</v>
      </c>
      <c r="L1211" s="264">
        <v>45286</v>
      </c>
      <c r="M1211" s="264">
        <v>45322</v>
      </c>
      <c r="N1211" s="263" t="s">
        <v>169</v>
      </c>
      <c r="O1211" s="261" t="s">
        <v>9171</v>
      </c>
      <c r="P1211" s="266" t="s">
        <v>138</v>
      </c>
      <c r="Q1211" s="273"/>
      <c r="R1211" s="284" t="s">
        <v>157</v>
      </c>
      <c r="S1211" s="265"/>
      <c r="T1211" s="265">
        <v>0</v>
      </c>
      <c r="U1211" s="269" t="s">
        <v>1256</v>
      </c>
      <c r="V1211" s="270">
        <v>1</v>
      </c>
      <c r="W1211" s="271" t="s">
        <v>118</v>
      </c>
      <c r="X1211" s="273"/>
      <c r="Y1211" s="273"/>
      <c r="Z1211" s="274" t="s">
        <v>1257</v>
      </c>
      <c r="AA1211" s="258" t="b">
        <f t="shared" si="87"/>
        <v>0</v>
      </c>
      <c r="AB1211" s="273" t="s">
        <v>9172</v>
      </c>
      <c r="AC1211" s="273"/>
      <c r="AD1211" s="400" t="s">
        <v>1259</v>
      </c>
      <c r="AE1211" s="275" t="s">
        <v>9173</v>
      </c>
      <c r="AF1211" s="267" t="str">
        <f t="shared" ca="1" si="83"/>
        <v>49años3meses</v>
      </c>
      <c r="AG1211" s="276">
        <v>961199177</v>
      </c>
      <c r="AH1211" s="273" t="s">
        <v>9174</v>
      </c>
    </row>
    <row r="1212" spans="2:36" ht="17.100000000000001" customHeight="1">
      <c r="B1212" s="258" t="str">
        <f t="shared" si="86"/>
        <v>P40224196</v>
      </c>
      <c r="C1212" s="257" t="s">
        <v>117</v>
      </c>
      <c r="D1212" s="486" t="s">
        <v>4080</v>
      </c>
      <c r="E1212" s="258" t="s">
        <v>4081</v>
      </c>
      <c r="F1212" s="259">
        <v>27270</v>
      </c>
      <c r="G1212" s="260" t="s">
        <v>1291</v>
      </c>
      <c r="H1212" s="261" t="s">
        <v>137</v>
      </c>
      <c r="I1212" s="262"/>
      <c r="J1212" s="261"/>
      <c r="K1212" s="263" t="s">
        <v>3611</v>
      </c>
      <c r="L1212" s="264">
        <v>44319</v>
      </c>
      <c r="M1212" s="264">
        <v>44333</v>
      </c>
      <c r="N1212" s="263" t="s">
        <v>122</v>
      </c>
      <c r="O1212" s="261"/>
      <c r="P1212" s="266"/>
      <c r="Q1212" s="273"/>
      <c r="R1212" s="268" t="s">
        <v>157</v>
      </c>
      <c r="S1212" s="265"/>
      <c r="T1212" s="265">
        <v>0</v>
      </c>
      <c r="U1212" s="269" t="s">
        <v>1256</v>
      </c>
      <c r="V1212" s="270">
        <v>0</v>
      </c>
      <c r="W1212" s="271" t="s">
        <v>1264</v>
      </c>
      <c r="X1212" s="272"/>
      <c r="Y1212" s="273"/>
      <c r="Z1212" s="274" t="s">
        <v>1265</v>
      </c>
      <c r="AA1212" s="258" t="b">
        <f t="shared" si="87"/>
        <v>0</v>
      </c>
      <c r="AB1212" s="273" t="s">
        <v>4082</v>
      </c>
      <c r="AC1212" s="273" t="s">
        <v>3671</v>
      </c>
      <c r="AD1212" s="510"/>
      <c r="AE1212" s="275"/>
      <c r="AF1212" s="267" t="str">
        <f t="shared" ca="1" si="83"/>
        <v>51años11meses</v>
      </c>
      <c r="AG1212" s="276">
        <v>978197685</v>
      </c>
      <c r="AH1212" s="273" t="s">
        <v>4083</v>
      </c>
    </row>
    <row r="1213" spans="2:36" ht="17.100000000000001" customHeight="1">
      <c r="B1213" s="273" t="str">
        <f t="shared" si="86"/>
        <v>P40257193</v>
      </c>
      <c r="C1213" s="257" t="s">
        <v>117</v>
      </c>
      <c r="D1213" s="486" t="s">
        <v>8682</v>
      </c>
      <c r="E1213" s="258" t="s">
        <v>8683</v>
      </c>
      <c r="F1213" s="259">
        <v>28666</v>
      </c>
      <c r="G1213" s="258" t="s">
        <v>1251</v>
      </c>
      <c r="H1213" s="261" t="s">
        <v>137</v>
      </c>
      <c r="I1213" s="263" t="s">
        <v>1252</v>
      </c>
      <c r="J1213" s="261"/>
      <c r="K1213" s="282" t="s">
        <v>2021</v>
      </c>
      <c r="L1213" s="264">
        <v>45243</v>
      </c>
      <c r="M1213" s="290">
        <v>45255</v>
      </c>
      <c r="N1213" s="263" t="s">
        <v>122</v>
      </c>
      <c r="O1213" s="282"/>
      <c r="P1213" s="266"/>
      <c r="Q1213" s="273"/>
      <c r="R1213" s="284" t="s">
        <v>157</v>
      </c>
      <c r="S1213" s="265"/>
      <c r="T1213" s="265">
        <v>0</v>
      </c>
      <c r="U1213" s="269" t="s">
        <v>1256</v>
      </c>
      <c r="V1213" s="270">
        <v>0</v>
      </c>
      <c r="W1213" s="271" t="s">
        <v>118</v>
      </c>
      <c r="X1213" s="272"/>
      <c r="Y1213" s="273"/>
      <c r="Z1213" s="274" t="s">
        <v>1257</v>
      </c>
      <c r="AA1213" s="258" t="b">
        <f t="shared" si="87"/>
        <v>0</v>
      </c>
      <c r="AB1213" s="258" t="s">
        <v>8684</v>
      </c>
      <c r="AC1213" s="273"/>
      <c r="AD1213" s="504" t="s">
        <v>2101</v>
      </c>
      <c r="AE1213" s="275" t="s">
        <v>8685</v>
      </c>
      <c r="AF1213" s="267" t="str">
        <f t="shared" ca="1" si="83"/>
        <v>48años1meses</v>
      </c>
      <c r="AG1213" s="276">
        <v>961692211</v>
      </c>
      <c r="AH1213" s="273" t="s">
        <v>8686</v>
      </c>
    </row>
    <row r="1214" spans="2:36" ht="17.100000000000001" customHeight="1">
      <c r="B1214" s="313" t="str">
        <f t="shared" si="86"/>
        <v>P40263448</v>
      </c>
      <c r="C1214" s="282">
        <v>1</v>
      </c>
      <c r="D1214" s="486" t="s">
        <v>8029</v>
      </c>
      <c r="E1214" s="258" t="s">
        <v>8030</v>
      </c>
      <c r="F1214" s="259">
        <v>28694</v>
      </c>
      <c r="G1214" s="283" t="s">
        <v>1251</v>
      </c>
      <c r="H1214" s="266" t="s">
        <v>137</v>
      </c>
      <c r="I1214" s="261" t="s">
        <v>1252</v>
      </c>
      <c r="J1214" s="261"/>
      <c r="K1214" s="282" t="s">
        <v>1287</v>
      </c>
      <c r="L1214" s="264">
        <v>45113</v>
      </c>
      <c r="M1214" s="290">
        <v>45141</v>
      </c>
      <c r="N1214" s="263" t="s">
        <v>174</v>
      </c>
      <c r="O1214" s="261" t="s">
        <v>8031</v>
      </c>
      <c r="P1214" s="266" t="s">
        <v>138</v>
      </c>
      <c r="Q1214" s="273"/>
      <c r="R1214" s="284" t="s">
        <v>157</v>
      </c>
      <c r="S1214" s="265"/>
      <c r="T1214" s="265">
        <v>0</v>
      </c>
      <c r="U1214" s="269" t="s">
        <v>1256</v>
      </c>
      <c r="V1214" s="270">
        <v>1</v>
      </c>
      <c r="W1214" s="271" t="s">
        <v>118</v>
      </c>
      <c r="X1214" s="273"/>
      <c r="Y1214" s="273"/>
      <c r="Z1214" s="274" t="s">
        <v>1257</v>
      </c>
      <c r="AA1214" s="258" t="b">
        <f t="shared" si="87"/>
        <v>0</v>
      </c>
      <c r="AB1214" s="273" t="s">
        <v>8032</v>
      </c>
      <c r="AC1214" s="273"/>
      <c r="AD1214" s="504" t="s">
        <v>1259</v>
      </c>
      <c r="AE1214" s="275" t="s">
        <v>8033</v>
      </c>
      <c r="AF1214" s="267" t="str">
        <f t="shared" ca="1" si="83"/>
        <v>48años0meses</v>
      </c>
      <c r="AG1214" s="276">
        <v>932790492</v>
      </c>
      <c r="AH1214" s="273" t="s">
        <v>8034</v>
      </c>
      <c r="AJ1214" s="554" t="str">
        <f ca="1">IF($D1214&lt;&gt;"",DATEDIF(L1214,TODAY(),"y")&amp;"años"&amp;DATEDIF(L1214,TODAY(),"ym")&amp;"meses"&amp;DATEDIF(L1214,TODAY(),"md")&amp;"dias","")</f>
        <v>3años1meses15dias</v>
      </c>
    </row>
    <row r="1215" spans="2:36" ht="17.100000000000001" customHeight="1">
      <c r="B1215" s="258" t="str">
        <f t="shared" si="86"/>
        <v>P40278993</v>
      </c>
      <c r="C1215" s="257" t="s">
        <v>117</v>
      </c>
      <c r="D1215" s="486" t="s">
        <v>2617</v>
      </c>
      <c r="E1215" s="258" t="s">
        <v>2618</v>
      </c>
      <c r="F1215" s="259">
        <v>27287</v>
      </c>
      <c r="G1215" s="260" t="s">
        <v>1251</v>
      </c>
      <c r="H1215" s="261" t="s">
        <v>137</v>
      </c>
      <c r="I1215" s="262"/>
      <c r="J1215" s="261"/>
      <c r="K1215" s="263" t="s">
        <v>1287</v>
      </c>
      <c r="L1215" s="264">
        <v>43790</v>
      </c>
      <c r="M1215" s="290">
        <v>43830</v>
      </c>
      <c r="N1215" s="263" t="s">
        <v>122</v>
      </c>
      <c r="O1215" s="261"/>
      <c r="P1215" s="266" t="s">
        <v>119</v>
      </c>
      <c r="Q1215" s="267"/>
      <c r="R1215" s="284" t="s">
        <v>157</v>
      </c>
      <c r="S1215" s="265"/>
      <c r="T1215" s="265">
        <v>0</v>
      </c>
      <c r="U1215" s="269" t="s">
        <v>1256</v>
      </c>
      <c r="V1215" s="270">
        <v>0</v>
      </c>
      <c r="W1215" s="271" t="s">
        <v>1264</v>
      </c>
      <c r="X1215" s="272"/>
      <c r="Y1215" s="273"/>
      <c r="Z1215" s="274" t="s">
        <v>1265</v>
      </c>
      <c r="AA1215" s="258" t="b">
        <f t="shared" si="87"/>
        <v>0</v>
      </c>
      <c r="AB1215" s="273" t="s">
        <v>2164</v>
      </c>
      <c r="AC1215" s="273" t="s">
        <v>1290</v>
      </c>
      <c r="AD1215" s="510"/>
      <c r="AE1215" s="275"/>
      <c r="AF1215" s="267" t="str">
        <f t="shared" ca="1" si="83"/>
        <v>51años11meses</v>
      </c>
      <c r="AG1215" s="276"/>
      <c r="AH1215" s="273"/>
    </row>
    <row r="1216" spans="2:36" ht="17.100000000000001" customHeight="1">
      <c r="B1216" s="273" t="str">
        <f t="shared" si="86"/>
        <v>P40283503</v>
      </c>
      <c r="C1216" s="257" t="s">
        <v>117</v>
      </c>
      <c r="D1216" s="486" t="s">
        <v>3050</v>
      </c>
      <c r="E1216" s="258" t="s">
        <v>3051</v>
      </c>
      <c r="F1216" s="259">
        <v>28638</v>
      </c>
      <c r="G1216" s="260" t="s">
        <v>1251</v>
      </c>
      <c r="H1216" s="261" t="s">
        <v>137</v>
      </c>
      <c r="I1216" s="263"/>
      <c r="J1216" s="261"/>
      <c r="K1216" s="263" t="s">
        <v>2021</v>
      </c>
      <c r="L1216" s="264">
        <v>43846</v>
      </c>
      <c r="M1216" s="290">
        <v>43859</v>
      </c>
      <c r="N1216" s="263" t="s">
        <v>114</v>
      </c>
      <c r="O1216" s="282" t="s">
        <v>3052</v>
      </c>
      <c r="P1216" s="266" t="s">
        <v>115</v>
      </c>
      <c r="Q1216" s="267"/>
      <c r="R1216" s="284" t="s">
        <v>157</v>
      </c>
      <c r="S1216" s="265"/>
      <c r="T1216" s="265">
        <v>0</v>
      </c>
      <c r="U1216" s="269" t="s">
        <v>1256</v>
      </c>
      <c r="V1216" s="270">
        <v>0</v>
      </c>
      <c r="W1216" s="271" t="s">
        <v>1264</v>
      </c>
      <c r="X1216" s="272"/>
      <c r="Y1216" s="273"/>
      <c r="Z1216" s="274" t="s">
        <v>1265</v>
      </c>
      <c r="AA1216" s="258" t="b">
        <f t="shared" si="87"/>
        <v>0</v>
      </c>
      <c r="AB1216" s="258" t="s">
        <v>2164</v>
      </c>
      <c r="AC1216" s="273" t="s">
        <v>1290</v>
      </c>
      <c r="AD1216" s="400" t="s">
        <v>2101</v>
      </c>
      <c r="AE1216" s="275" t="s">
        <v>3053</v>
      </c>
      <c r="AF1216" s="267" t="str">
        <f t="shared" ca="1" si="83"/>
        <v>48años2meses</v>
      </c>
      <c r="AG1216" s="276"/>
      <c r="AH1216" s="273"/>
    </row>
    <row r="1217" spans="2:36" ht="17.100000000000001" customHeight="1">
      <c r="B1217" s="273" t="str">
        <f t="shared" si="86"/>
        <v>P40283506</v>
      </c>
      <c r="C1217" s="257" t="s">
        <v>117</v>
      </c>
      <c r="D1217" s="486" t="s">
        <v>2561</v>
      </c>
      <c r="E1217" s="258" t="s">
        <v>2562</v>
      </c>
      <c r="F1217" s="259">
        <v>28724</v>
      </c>
      <c r="G1217" s="260" t="s">
        <v>1251</v>
      </c>
      <c r="H1217" s="261" t="s">
        <v>137</v>
      </c>
      <c r="I1217" s="262"/>
      <c r="J1217" s="261"/>
      <c r="K1217" s="263" t="s">
        <v>1287</v>
      </c>
      <c r="L1217" s="287">
        <v>43790</v>
      </c>
      <c r="M1217" s="287">
        <v>43803</v>
      </c>
      <c r="N1217" s="263" t="s">
        <v>114</v>
      </c>
      <c r="O1217" s="261" t="s">
        <v>2563</v>
      </c>
      <c r="P1217" s="266" t="s">
        <v>115</v>
      </c>
      <c r="Q1217" s="267"/>
      <c r="R1217" s="268" t="s">
        <v>157</v>
      </c>
      <c r="S1217" s="265"/>
      <c r="T1217" s="265">
        <v>0</v>
      </c>
      <c r="U1217" s="269" t="s">
        <v>1256</v>
      </c>
      <c r="V1217" s="270">
        <v>0</v>
      </c>
      <c r="W1217" s="271" t="s">
        <v>1264</v>
      </c>
      <c r="X1217" s="272"/>
      <c r="Y1217" s="273"/>
      <c r="Z1217" s="274" t="s">
        <v>1265</v>
      </c>
      <c r="AA1217" s="258" t="b">
        <f t="shared" si="87"/>
        <v>0</v>
      </c>
      <c r="AB1217" s="273" t="s">
        <v>2564</v>
      </c>
      <c r="AC1217" s="273" t="s">
        <v>2565</v>
      </c>
      <c r="AD1217" s="510"/>
      <c r="AE1217" s="275"/>
      <c r="AF1217" s="267" t="str">
        <f t="shared" ca="1" si="83"/>
        <v>47años11meses</v>
      </c>
      <c r="AG1217" s="276"/>
      <c r="AH1217" s="273"/>
    </row>
    <row r="1218" spans="2:36" ht="17.100000000000001" customHeight="1">
      <c r="B1218" s="273" t="str">
        <f t="shared" si="86"/>
        <v>O40296212</v>
      </c>
      <c r="C1218" s="257" t="s">
        <v>117</v>
      </c>
      <c r="D1218" s="486" t="s">
        <v>10390</v>
      </c>
      <c r="E1218" s="258" t="s">
        <v>10391</v>
      </c>
      <c r="F1218" s="259">
        <v>29106</v>
      </c>
      <c r="G1218" s="283" t="s">
        <v>1251</v>
      </c>
      <c r="H1218" s="261" t="s">
        <v>113</v>
      </c>
      <c r="I1218" s="261" t="s">
        <v>7410</v>
      </c>
      <c r="J1218" s="261" t="s">
        <v>9469</v>
      </c>
      <c r="K1218" s="282" t="s">
        <v>6840</v>
      </c>
      <c r="L1218" s="264">
        <v>45363</v>
      </c>
      <c r="M1218" s="298">
        <v>45516</v>
      </c>
      <c r="N1218" s="261" t="s">
        <v>128</v>
      </c>
      <c r="O1218" s="282" t="s">
        <v>10392</v>
      </c>
      <c r="P1218" s="266" t="s">
        <v>138</v>
      </c>
      <c r="Q1218" s="273"/>
      <c r="R1218" s="284" t="s">
        <v>157</v>
      </c>
      <c r="S1218" s="265"/>
      <c r="T1218" s="265">
        <v>0</v>
      </c>
      <c r="U1218" s="269" t="s">
        <v>1256</v>
      </c>
      <c r="V1218" s="270">
        <v>1</v>
      </c>
      <c r="W1218" s="271" t="s">
        <v>118</v>
      </c>
      <c r="X1218" s="272"/>
      <c r="Y1218" s="272"/>
      <c r="Z1218" s="274" t="s">
        <v>1257</v>
      </c>
      <c r="AA1218" s="258" t="b">
        <f t="shared" si="87"/>
        <v>0</v>
      </c>
      <c r="AB1218" s="273" t="s">
        <v>10393</v>
      </c>
      <c r="AC1218" s="273"/>
      <c r="AD1218" s="400" t="s">
        <v>1259</v>
      </c>
      <c r="AE1218" s="275" t="s">
        <v>10394</v>
      </c>
      <c r="AF1218" s="267" t="str">
        <f t="shared" ca="1" si="83"/>
        <v>46años11meses</v>
      </c>
      <c r="AG1218" s="294">
        <v>972886056</v>
      </c>
      <c r="AH1218" s="258" t="s">
        <v>10395</v>
      </c>
    </row>
    <row r="1219" spans="2:36" ht="17.100000000000001" customHeight="1">
      <c r="B1219" s="273" t="str">
        <f t="shared" si="86"/>
        <v>P40303897</v>
      </c>
      <c r="C1219" s="257" t="s">
        <v>117</v>
      </c>
      <c r="D1219" s="486" t="s">
        <v>9295</v>
      </c>
      <c r="E1219" s="258" t="s">
        <v>9296</v>
      </c>
      <c r="F1219" s="259">
        <v>28730</v>
      </c>
      <c r="G1219" s="283" t="s">
        <v>1251</v>
      </c>
      <c r="H1219" s="261" t="s">
        <v>137</v>
      </c>
      <c r="I1219" s="261" t="s">
        <v>8999</v>
      </c>
      <c r="J1219" s="261"/>
      <c r="K1219" s="282" t="s">
        <v>6840</v>
      </c>
      <c r="L1219" s="264">
        <v>45295</v>
      </c>
      <c r="M1219" s="264">
        <v>45301</v>
      </c>
      <c r="N1219" s="261" t="s">
        <v>114</v>
      </c>
      <c r="O1219" s="261" t="s">
        <v>9297</v>
      </c>
      <c r="P1219" s="266" t="s">
        <v>138</v>
      </c>
      <c r="Q1219" s="273"/>
      <c r="R1219" s="284" t="s">
        <v>157</v>
      </c>
      <c r="S1219" s="265"/>
      <c r="T1219" s="265">
        <v>0</v>
      </c>
      <c r="U1219" s="269" t="s">
        <v>1256</v>
      </c>
      <c r="V1219" s="270">
        <v>1</v>
      </c>
      <c r="W1219" s="271" t="s">
        <v>118</v>
      </c>
      <c r="X1219" s="272"/>
      <c r="Y1219" s="272"/>
      <c r="Z1219" s="274" t="s">
        <v>1257</v>
      </c>
      <c r="AA1219" s="258" t="b">
        <f t="shared" si="87"/>
        <v>0</v>
      </c>
      <c r="AB1219" s="273" t="s">
        <v>9298</v>
      </c>
      <c r="AC1219" s="273"/>
      <c r="AD1219" s="504" t="s">
        <v>1259</v>
      </c>
      <c r="AE1219" s="281" t="s">
        <v>9299</v>
      </c>
      <c r="AF1219" s="267" t="str">
        <f t="shared" ref="AF1219:AF1282" ca="1" si="88">IF($D1219&lt;&gt;"",DATEDIF(F1219,TODAY(),"y")&amp;"años"&amp;DATEDIF(F1219,TODAY(),"ym")&amp;"meses","")</f>
        <v>47años11meses</v>
      </c>
      <c r="AG1219" s="276">
        <v>975705625</v>
      </c>
      <c r="AH1219" s="273" t="s">
        <v>9300</v>
      </c>
    </row>
    <row r="1220" spans="2:36" ht="17.100000000000001" customHeight="1">
      <c r="B1220" s="273" t="str">
        <f t="shared" si="86"/>
        <v>P40323143</v>
      </c>
      <c r="C1220" s="305">
        <v>1</v>
      </c>
      <c r="D1220" s="486" t="s">
        <v>13219</v>
      </c>
      <c r="E1220" s="258" t="s">
        <v>13220</v>
      </c>
      <c r="F1220" s="259">
        <v>23008</v>
      </c>
      <c r="G1220" s="283" t="s">
        <v>1251</v>
      </c>
      <c r="H1220" s="261" t="s">
        <v>137</v>
      </c>
      <c r="I1220" s="261" t="s">
        <v>1252</v>
      </c>
      <c r="J1220" s="261" t="s">
        <v>1276</v>
      </c>
      <c r="K1220" s="282" t="s">
        <v>1254</v>
      </c>
      <c r="L1220" s="264">
        <v>45807</v>
      </c>
      <c r="M1220" s="264">
        <v>45927</v>
      </c>
      <c r="N1220" s="261" t="s">
        <v>169</v>
      </c>
      <c r="O1220" s="282" t="s">
        <v>13221</v>
      </c>
      <c r="P1220" s="266" t="s">
        <v>138</v>
      </c>
      <c r="Q1220" s="273"/>
      <c r="R1220" s="268" t="s">
        <v>157</v>
      </c>
      <c r="S1220" s="265"/>
      <c r="T1220" s="271">
        <v>0</v>
      </c>
      <c r="U1220" s="291" t="s">
        <v>117</v>
      </c>
      <c r="V1220" s="270">
        <v>1</v>
      </c>
      <c r="W1220" s="271" t="s">
        <v>118</v>
      </c>
      <c r="X1220" s="272"/>
      <c r="Y1220" s="272"/>
      <c r="Z1220" s="342" t="s">
        <v>1257</v>
      </c>
      <c r="AA1220" s="258" t="b">
        <f t="shared" si="87"/>
        <v>0</v>
      </c>
      <c r="AB1220" s="273" t="s">
        <v>13222</v>
      </c>
      <c r="AC1220" s="273"/>
      <c r="AD1220" s="504" t="s">
        <v>1271</v>
      </c>
      <c r="AE1220" s="275" t="s">
        <v>13223</v>
      </c>
      <c r="AF1220" s="267" t="str">
        <f t="shared" ca="1" si="88"/>
        <v>63años7meses</v>
      </c>
      <c r="AG1220" s="276" t="s">
        <v>13224</v>
      </c>
      <c r="AH1220" s="450" t="s">
        <v>13225</v>
      </c>
    </row>
    <row r="1221" spans="2:36" ht="17.100000000000001" customHeight="1">
      <c r="B1221" s="301" t="str">
        <f t="shared" si="86"/>
        <v>P40351741</v>
      </c>
      <c r="C1221" s="257" t="s">
        <v>117</v>
      </c>
      <c r="D1221" s="486" t="s">
        <v>7466</v>
      </c>
      <c r="E1221" s="258" t="s">
        <v>7467</v>
      </c>
      <c r="F1221" s="259">
        <v>28929</v>
      </c>
      <c r="G1221" s="283" t="s">
        <v>7450</v>
      </c>
      <c r="H1221" s="266" t="s">
        <v>6271</v>
      </c>
      <c r="I1221" s="263" t="s">
        <v>7468</v>
      </c>
      <c r="J1221" s="261"/>
      <c r="K1221" s="282" t="s">
        <v>7444</v>
      </c>
      <c r="L1221" s="264">
        <v>45028</v>
      </c>
      <c r="M1221" s="290">
        <v>45046</v>
      </c>
      <c r="N1221" s="263" t="s">
        <v>128</v>
      </c>
      <c r="O1221" s="282" t="s">
        <v>7469</v>
      </c>
      <c r="P1221" s="266" t="s">
        <v>138</v>
      </c>
      <c r="Q1221" s="273"/>
      <c r="R1221" s="284" t="s">
        <v>157</v>
      </c>
      <c r="S1221" s="265"/>
      <c r="T1221" s="265">
        <v>0</v>
      </c>
      <c r="U1221" s="269" t="s">
        <v>1256</v>
      </c>
      <c r="V1221" s="270">
        <v>0</v>
      </c>
      <c r="W1221" s="271" t="s">
        <v>118</v>
      </c>
      <c r="X1221" s="272"/>
      <c r="Y1221" s="273"/>
      <c r="Z1221" s="274" t="s">
        <v>1265</v>
      </c>
      <c r="AA1221" s="258" t="b">
        <f t="shared" si="87"/>
        <v>0</v>
      </c>
      <c r="AB1221" s="258" t="s">
        <v>7470</v>
      </c>
      <c r="AC1221" s="273"/>
      <c r="AD1221" s="504" t="s">
        <v>1271</v>
      </c>
      <c r="AE1221" s="275" t="s">
        <v>7471</v>
      </c>
      <c r="AF1221" s="267" t="str">
        <f t="shared" ca="1" si="88"/>
        <v>47años5meses</v>
      </c>
      <c r="AG1221" s="276">
        <v>945830996</v>
      </c>
      <c r="AH1221" s="273" t="s">
        <v>7472</v>
      </c>
    </row>
    <row r="1222" spans="2:36" ht="17.100000000000001" customHeight="1">
      <c r="B1222" s="258" t="str">
        <f t="shared" si="86"/>
        <v>P40370275</v>
      </c>
      <c r="C1222" s="257" t="s">
        <v>117</v>
      </c>
      <c r="D1222" s="486" t="s">
        <v>3847</v>
      </c>
      <c r="E1222" s="258" t="s">
        <v>3848</v>
      </c>
      <c r="F1222" s="259">
        <v>29121</v>
      </c>
      <c r="G1222" s="260" t="s">
        <v>1291</v>
      </c>
      <c r="H1222" s="261" t="s">
        <v>137</v>
      </c>
      <c r="I1222" s="263"/>
      <c r="J1222" s="261"/>
      <c r="K1222" s="263" t="s">
        <v>3611</v>
      </c>
      <c r="L1222" s="264">
        <v>44250</v>
      </c>
      <c r="M1222" s="290">
        <v>44395</v>
      </c>
      <c r="N1222" s="263" t="s">
        <v>114</v>
      </c>
      <c r="O1222" s="261" t="s">
        <v>3849</v>
      </c>
      <c r="P1222" s="266" t="s">
        <v>138</v>
      </c>
      <c r="Q1222" s="258"/>
      <c r="R1222" s="284" t="s">
        <v>1256</v>
      </c>
      <c r="S1222" s="265"/>
      <c r="T1222" s="265">
        <v>0</v>
      </c>
      <c r="U1222" s="269" t="s">
        <v>1256</v>
      </c>
      <c r="V1222" s="270">
        <v>0</v>
      </c>
      <c r="W1222" s="271" t="s">
        <v>1264</v>
      </c>
      <c r="X1222" s="272"/>
      <c r="Y1222" s="273"/>
      <c r="Z1222" s="274" t="s">
        <v>1265</v>
      </c>
      <c r="AA1222" s="258" t="b">
        <f t="shared" si="87"/>
        <v>0</v>
      </c>
      <c r="AB1222" s="273" t="s">
        <v>3850</v>
      </c>
      <c r="AC1222" s="273" t="s">
        <v>3775</v>
      </c>
      <c r="AD1222" s="273"/>
      <c r="AE1222" s="275"/>
      <c r="AF1222" s="267" t="str">
        <f t="shared" ca="1" si="88"/>
        <v>46años10meses</v>
      </c>
      <c r="AG1222" s="276">
        <v>952146252</v>
      </c>
      <c r="AH1222" s="273" t="s">
        <v>3851</v>
      </c>
    </row>
    <row r="1223" spans="2:36" ht="17.100000000000001" customHeight="1">
      <c r="B1223" s="258" t="str">
        <f t="shared" si="86"/>
        <v>O40400886</v>
      </c>
      <c r="C1223" s="257" t="s">
        <v>117</v>
      </c>
      <c r="D1223" s="288" t="s">
        <v>17230</v>
      </c>
      <c r="E1223" s="611" t="s">
        <v>17231</v>
      </c>
      <c r="F1223" s="612">
        <v>28816</v>
      </c>
      <c r="G1223" s="261" t="s">
        <v>1251</v>
      </c>
      <c r="H1223" s="261" t="s">
        <v>113</v>
      </c>
      <c r="I1223" s="261" t="s">
        <v>5699</v>
      </c>
      <c r="J1223" s="282" t="s">
        <v>1276</v>
      </c>
      <c r="K1223" s="295" t="s">
        <v>8566</v>
      </c>
      <c r="L1223" s="264">
        <v>46051</v>
      </c>
      <c r="M1223" s="489">
        <v>46088</v>
      </c>
      <c r="N1223" s="282" t="s">
        <v>122</v>
      </c>
      <c r="O1223" s="266"/>
      <c r="P1223" s="288"/>
      <c r="Q1223" s="258"/>
      <c r="R1223" s="268" t="s">
        <v>157</v>
      </c>
      <c r="S1223" s="265"/>
      <c r="T1223" s="271">
        <v>0</v>
      </c>
      <c r="U1223" s="269" t="s">
        <v>1256</v>
      </c>
      <c r="V1223" s="270">
        <v>1</v>
      </c>
      <c r="W1223" s="271" t="s">
        <v>118</v>
      </c>
      <c r="X1223" s="272"/>
      <c r="Y1223" s="272"/>
      <c r="Z1223" s="342" t="s">
        <v>1257</v>
      </c>
      <c r="AA1223" s="258" t="b">
        <v>0</v>
      </c>
      <c r="AB1223" s="273" t="s">
        <v>17315</v>
      </c>
      <c r="AC1223" s="273"/>
      <c r="AD1223" s="504" t="s">
        <v>1259</v>
      </c>
      <c r="AE1223" s="275" t="s">
        <v>17232</v>
      </c>
      <c r="AF1223" s="267" t="str">
        <f t="shared" ca="1" si="88"/>
        <v>47años8meses</v>
      </c>
      <c r="AG1223" s="276" t="s">
        <v>17233</v>
      </c>
      <c r="AH1223" s="273" t="s">
        <v>17234</v>
      </c>
    </row>
    <row r="1224" spans="2:36" ht="17.100000000000001" customHeight="1">
      <c r="B1224" s="258" t="str">
        <f t="shared" si="86"/>
        <v>O40424061</v>
      </c>
      <c r="C1224" s="305">
        <v>1</v>
      </c>
      <c r="D1224" s="294" t="s">
        <v>17945</v>
      </c>
      <c r="E1224" s="258" t="s">
        <v>17946</v>
      </c>
      <c r="F1224" s="259">
        <v>29148</v>
      </c>
      <c r="G1224" s="283" t="s">
        <v>1251</v>
      </c>
      <c r="H1224" s="261" t="s">
        <v>113</v>
      </c>
      <c r="I1224" s="261" t="s">
        <v>5699</v>
      </c>
      <c r="J1224" s="261" t="s">
        <v>1276</v>
      </c>
      <c r="K1224" s="282" t="s">
        <v>12562</v>
      </c>
      <c r="L1224" s="264">
        <v>46083</v>
      </c>
      <c r="M1224" s="264">
        <v>46129</v>
      </c>
      <c r="N1224" s="261" t="s">
        <v>128</v>
      </c>
      <c r="O1224" s="282" t="s">
        <v>17962</v>
      </c>
      <c r="P1224" s="266" t="s">
        <v>138</v>
      </c>
      <c r="Q1224" s="258"/>
      <c r="R1224" s="268" t="s">
        <v>157</v>
      </c>
      <c r="S1224" s="265"/>
      <c r="T1224" s="271">
        <v>0</v>
      </c>
      <c r="U1224" s="269" t="s">
        <v>1256</v>
      </c>
      <c r="V1224" s="270">
        <v>1</v>
      </c>
      <c r="W1224" s="271" t="s">
        <v>118</v>
      </c>
      <c r="X1224" s="272"/>
      <c r="Y1224" s="272"/>
      <c r="Z1224" s="342" t="s">
        <v>1257</v>
      </c>
      <c r="AA1224" s="258" t="b">
        <v>0</v>
      </c>
      <c r="AB1224" s="273" t="s">
        <v>18805</v>
      </c>
      <c r="AC1224" s="273"/>
      <c r="AD1224" s="504" t="s">
        <v>1878</v>
      </c>
      <c r="AE1224" s="275" t="s">
        <v>17959</v>
      </c>
      <c r="AF1224" s="267" t="str">
        <f t="shared" ca="1" si="88"/>
        <v>46años10meses</v>
      </c>
      <c r="AG1224" s="276" t="s">
        <v>17954</v>
      </c>
      <c r="AH1224" s="273" t="s">
        <v>17955</v>
      </c>
    </row>
    <row r="1225" spans="2:36" ht="17.100000000000001" customHeight="1">
      <c r="B1225" s="258" t="str">
        <f t="shared" si="86"/>
        <v>P40424073</v>
      </c>
      <c r="C1225" s="263">
        <v>1</v>
      </c>
      <c r="D1225" s="486" t="s">
        <v>7420</v>
      </c>
      <c r="E1225" s="258" t="s">
        <v>7421</v>
      </c>
      <c r="F1225" s="259">
        <v>28658</v>
      </c>
      <c r="G1225" s="260" t="s">
        <v>1251</v>
      </c>
      <c r="H1225" s="261" t="s">
        <v>137</v>
      </c>
      <c r="I1225" s="263"/>
      <c r="J1225" s="261"/>
      <c r="K1225" s="263" t="s">
        <v>2021</v>
      </c>
      <c r="L1225" s="264">
        <v>44985</v>
      </c>
      <c r="M1225" s="264">
        <v>44992</v>
      </c>
      <c r="N1225" s="263" t="s">
        <v>128</v>
      </c>
      <c r="O1225" s="261" t="s">
        <v>7422</v>
      </c>
      <c r="P1225" s="266" t="s">
        <v>138</v>
      </c>
      <c r="Q1225" s="267"/>
      <c r="R1225" s="268" t="s">
        <v>157</v>
      </c>
      <c r="S1225" s="265"/>
      <c r="T1225" s="265">
        <v>0</v>
      </c>
      <c r="U1225" s="269" t="s">
        <v>1256</v>
      </c>
      <c r="V1225" s="270">
        <v>0</v>
      </c>
      <c r="W1225" s="271" t="s">
        <v>118</v>
      </c>
      <c r="X1225" s="272"/>
      <c r="Y1225" s="273"/>
      <c r="Z1225" s="274" t="s">
        <v>1265</v>
      </c>
      <c r="AA1225" s="258" t="b">
        <f t="shared" ref="AA1225:AA1258" si="89">COUNTIF($D$2:$D$3790,D1225)&gt;1</f>
        <v>0</v>
      </c>
      <c r="AB1225" s="273" t="s">
        <v>2168</v>
      </c>
      <c r="AC1225" s="273" t="s">
        <v>1290</v>
      </c>
      <c r="AD1225" s="400" t="s">
        <v>1259</v>
      </c>
      <c r="AE1225" s="275" t="s">
        <v>7423</v>
      </c>
      <c r="AF1225" s="267" t="str">
        <f t="shared" ca="1" si="88"/>
        <v>48años2meses</v>
      </c>
      <c r="AG1225" s="276">
        <v>926499574</v>
      </c>
      <c r="AH1225" s="273" t="s">
        <v>7424</v>
      </c>
    </row>
    <row r="1226" spans="2:36" ht="17.100000000000001" customHeight="1">
      <c r="B1226" s="258" t="str">
        <f t="shared" si="86"/>
        <v>E40427082</v>
      </c>
      <c r="C1226" s="257" t="s">
        <v>117</v>
      </c>
      <c r="D1226" s="486" t="s">
        <v>3637</v>
      </c>
      <c r="E1226" s="258" t="s">
        <v>3638</v>
      </c>
      <c r="F1226" s="259" t="s">
        <v>3639</v>
      </c>
      <c r="G1226" s="260" t="s">
        <v>3610</v>
      </c>
      <c r="H1226" s="261" t="s">
        <v>1107</v>
      </c>
      <c r="I1226" s="263"/>
      <c r="J1226" s="261"/>
      <c r="K1226" s="263" t="s">
        <v>3611</v>
      </c>
      <c r="L1226" s="264">
        <v>44208</v>
      </c>
      <c r="M1226" s="290">
        <v>44755</v>
      </c>
      <c r="N1226" s="263" t="s">
        <v>114</v>
      </c>
      <c r="O1226" s="263" t="s">
        <v>3640</v>
      </c>
      <c r="P1226" s="266" t="s">
        <v>138</v>
      </c>
      <c r="Q1226" s="267"/>
      <c r="R1226" s="284" t="s">
        <v>157</v>
      </c>
      <c r="S1226" s="265"/>
      <c r="T1226" s="265">
        <v>0</v>
      </c>
      <c r="U1226" s="269" t="s">
        <v>1256</v>
      </c>
      <c r="V1226" s="270">
        <v>0</v>
      </c>
      <c r="W1226" s="271" t="s">
        <v>1264</v>
      </c>
      <c r="X1226" s="272">
        <v>4200</v>
      </c>
      <c r="Y1226" s="258">
        <v>1000</v>
      </c>
      <c r="Z1226" s="274" t="s">
        <v>1265</v>
      </c>
      <c r="AA1226" s="258" t="b">
        <f t="shared" si="89"/>
        <v>0</v>
      </c>
      <c r="AB1226" s="258" t="s">
        <v>3641</v>
      </c>
      <c r="AC1226" s="273"/>
      <c r="AD1226" s="510"/>
      <c r="AE1226" s="275" t="s">
        <v>3642</v>
      </c>
      <c r="AF1226" s="267" t="str">
        <f t="shared" ca="1" si="88"/>
        <v>46años8meses</v>
      </c>
      <c r="AG1226" s="276" t="s">
        <v>3643</v>
      </c>
      <c r="AH1226" s="273" t="s">
        <v>3644</v>
      </c>
    </row>
    <row r="1227" spans="2:36" ht="17.100000000000001" customHeight="1">
      <c r="B1227" s="258" t="str">
        <f t="shared" si="86"/>
        <v>P40427588</v>
      </c>
      <c r="C1227" s="257" t="s">
        <v>117</v>
      </c>
      <c r="D1227" s="486" t="s">
        <v>12261</v>
      </c>
      <c r="E1227" s="258" t="s">
        <v>12262</v>
      </c>
      <c r="F1227" s="259">
        <v>27414</v>
      </c>
      <c r="G1227" s="283" t="s">
        <v>1251</v>
      </c>
      <c r="H1227" s="261" t="s">
        <v>137</v>
      </c>
      <c r="I1227" s="261" t="s">
        <v>3227</v>
      </c>
      <c r="J1227" s="261" t="s">
        <v>9469</v>
      </c>
      <c r="K1227" s="282" t="s">
        <v>6840</v>
      </c>
      <c r="L1227" s="264">
        <v>45525</v>
      </c>
      <c r="M1227" s="264">
        <v>45555</v>
      </c>
      <c r="N1227" s="261" t="s">
        <v>114</v>
      </c>
      <c r="O1227" s="282" t="s">
        <v>12263</v>
      </c>
      <c r="P1227" s="266" t="s">
        <v>138</v>
      </c>
      <c r="Q1227" s="273"/>
      <c r="R1227" s="268" t="s">
        <v>157</v>
      </c>
      <c r="S1227" s="265"/>
      <c r="T1227" s="265">
        <v>0</v>
      </c>
      <c r="U1227" s="269" t="s">
        <v>1256</v>
      </c>
      <c r="V1227" s="270">
        <v>0</v>
      </c>
      <c r="W1227" s="271" t="s">
        <v>118</v>
      </c>
      <c r="X1227" s="272"/>
      <c r="Y1227" s="272"/>
      <c r="Z1227" s="274" t="s">
        <v>1257</v>
      </c>
      <c r="AA1227" s="258" t="b">
        <f t="shared" si="89"/>
        <v>0</v>
      </c>
      <c r="AB1227" s="273" t="s">
        <v>11567</v>
      </c>
      <c r="AC1227" s="273"/>
      <c r="AD1227" s="504" t="s">
        <v>1259</v>
      </c>
      <c r="AE1227" s="275" t="s">
        <v>12264</v>
      </c>
      <c r="AF1227" s="267" t="str">
        <f t="shared" ca="1" si="88"/>
        <v>51años7meses</v>
      </c>
      <c r="AG1227" s="294">
        <v>978015979</v>
      </c>
      <c r="AH1227" s="402" t="s">
        <v>12265</v>
      </c>
    </row>
    <row r="1228" spans="2:36" ht="17.100000000000001" customHeight="1">
      <c r="B1228" s="258" t="str">
        <f t="shared" si="86"/>
        <v>O40434890</v>
      </c>
      <c r="C1228" s="282">
        <v>1</v>
      </c>
      <c r="D1228" s="486" t="s">
        <v>9907</v>
      </c>
      <c r="E1228" s="258" t="s">
        <v>9908</v>
      </c>
      <c r="F1228" s="259">
        <v>26850</v>
      </c>
      <c r="G1228" s="260" t="s">
        <v>1291</v>
      </c>
      <c r="H1228" s="261" t="s">
        <v>113</v>
      </c>
      <c r="I1228" s="263" t="s">
        <v>1339</v>
      </c>
      <c r="J1228" s="261" t="s">
        <v>9657</v>
      </c>
      <c r="K1228" s="282" t="s">
        <v>6899</v>
      </c>
      <c r="L1228" s="264">
        <v>45328</v>
      </c>
      <c r="M1228" s="264">
        <v>45374</v>
      </c>
      <c r="N1228" s="263" t="s">
        <v>128</v>
      </c>
      <c r="O1228" s="261" t="s">
        <v>9909</v>
      </c>
      <c r="P1228" s="266" t="s">
        <v>138</v>
      </c>
      <c r="Q1228" s="273"/>
      <c r="R1228" s="268" t="s">
        <v>157</v>
      </c>
      <c r="S1228" s="265"/>
      <c r="T1228" s="265">
        <v>0</v>
      </c>
      <c r="U1228" s="269" t="s">
        <v>1256</v>
      </c>
      <c r="V1228" s="270">
        <v>1</v>
      </c>
      <c r="W1228" s="271" t="s">
        <v>118</v>
      </c>
      <c r="X1228" s="272"/>
      <c r="Y1228" s="258"/>
      <c r="Z1228" s="274" t="s">
        <v>1265</v>
      </c>
      <c r="AA1228" s="258" t="b">
        <f t="shared" si="89"/>
        <v>0</v>
      </c>
      <c r="AB1228" s="273" t="s">
        <v>9910</v>
      </c>
      <c r="AC1228" s="273"/>
      <c r="AD1228" s="504" t="s">
        <v>1259</v>
      </c>
      <c r="AE1228" s="275" t="s">
        <v>9911</v>
      </c>
      <c r="AF1228" s="267" t="str">
        <f t="shared" ca="1" si="88"/>
        <v>53años1meses</v>
      </c>
      <c r="AG1228" s="276">
        <v>975667651</v>
      </c>
      <c r="AH1228" s="273" t="s">
        <v>9912</v>
      </c>
      <c r="AJ1228" s="554" t="str">
        <f ca="1">IF($D1228&lt;&gt;"",DATEDIF(L1228,TODAY(),"y")&amp;"años"&amp;DATEDIF(L1228,TODAY(),"ym")&amp;"meses"&amp;DATEDIF(L1228,TODAY(),"md")&amp;"dias","")</f>
        <v>2años6meses15dias</v>
      </c>
    </row>
    <row r="1229" spans="2:36" ht="17.100000000000001" customHeight="1">
      <c r="B1229" s="258" t="str">
        <f t="shared" si="86"/>
        <v>P40447523</v>
      </c>
      <c r="C1229" s="257" t="s">
        <v>117</v>
      </c>
      <c r="D1229" s="486" t="s">
        <v>11649</v>
      </c>
      <c r="E1229" s="258" t="s">
        <v>11650</v>
      </c>
      <c r="F1229" s="259">
        <v>28372</v>
      </c>
      <c r="G1229" s="283" t="s">
        <v>1251</v>
      </c>
      <c r="H1229" s="261" t="s">
        <v>137</v>
      </c>
      <c r="I1229" s="261" t="s">
        <v>1252</v>
      </c>
      <c r="J1229" s="261" t="s">
        <v>1276</v>
      </c>
      <c r="K1229" s="282" t="s">
        <v>6840</v>
      </c>
      <c r="L1229" s="264">
        <v>45454</v>
      </c>
      <c r="M1229" s="298">
        <v>45488</v>
      </c>
      <c r="N1229" s="261" t="s">
        <v>174</v>
      </c>
      <c r="O1229" s="261" t="s">
        <v>11651</v>
      </c>
      <c r="P1229" s="266" t="s">
        <v>138</v>
      </c>
      <c r="Q1229" s="273"/>
      <c r="R1229" s="284" t="s">
        <v>157</v>
      </c>
      <c r="S1229" s="265"/>
      <c r="T1229" s="265">
        <v>0</v>
      </c>
      <c r="U1229" s="269" t="s">
        <v>1256</v>
      </c>
      <c r="V1229" s="270">
        <v>1</v>
      </c>
      <c r="W1229" s="271" t="s">
        <v>118</v>
      </c>
      <c r="X1229" s="272"/>
      <c r="Y1229" s="272"/>
      <c r="Z1229" s="274" t="s">
        <v>1257</v>
      </c>
      <c r="AA1229" s="258" t="b">
        <f t="shared" si="89"/>
        <v>0</v>
      </c>
      <c r="AB1229" s="273" t="s">
        <v>11652</v>
      </c>
      <c r="AC1229" s="273"/>
      <c r="AD1229" s="504" t="s">
        <v>1259</v>
      </c>
      <c r="AE1229" s="275" t="s">
        <v>11653</v>
      </c>
      <c r="AF1229" s="267" t="str">
        <f t="shared" ca="1" si="88"/>
        <v>48años11meses</v>
      </c>
      <c r="AG1229" s="276">
        <v>925467890</v>
      </c>
      <c r="AH1229" s="273" t="s">
        <v>11654</v>
      </c>
    </row>
    <row r="1230" spans="2:36" ht="17.100000000000001" customHeight="1">
      <c r="B1230" s="258" t="str">
        <f t="shared" si="86"/>
        <v>P40481601</v>
      </c>
      <c r="C1230" s="257" t="s">
        <v>117</v>
      </c>
      <c r="D1230" s="486" t="s">
        <v>3098</v>
      </c>
      <c r="E1230" s="258" t="s">
        <v>3099</v>
      </c>
      <c r="F1230" s="259">
        <v>29163</v>
      </c>
      <c r="G1230" s="260" t="s">
        <v>1251</v>
      </c>
      <c r="H1230" s="261" t="s">
        <v>137</v>
      </c>
      <c r="I1230" s="263"/>
      <c r="J1230" s="261"/>
      <c r="K1230" s="263" t="s">
        <v>2021</v>
      </c>
      <c r="L1230" s="264">
        <v>43853</v>
      </c>
      <c r="M1230" s="264">
        <v>43866</v>
      </c>
      <c r="N1230" s="263" t="s">
        <v>128</v>
      </c>
      <c r="O1230" s="282" t="s">
        <v>3100</v>
      </c>
      <c r="P1230" s="266" t="s">
        <v>115</v>
      </c>
      <c r="Q1230" s="267"/>
      <c r="R1230" s="268" t="s">
        <v>157</v>
      </c>
      <c r="S1230" s="265"/>
      <c r="T1230" s="265">
        <v>0</v>
      </c>
      <c r="U1230" s="269" t="s">
        <v>1256</v>
      </c>
      <c r="V1230" s="270">
        <v>0</v>
      </c>
      <c r="W1230" s="271" t="s">
        <v>1264</v>
      </c>
      <c r="X1230" s="272"/>
      <c r="Y1230" s="273"/>
      <c r="Z1230" s="274" t="s">
        <v>1265</v>
      </c>
      <c r="AA1230" s="258" t="b">
        <f t="shared" si="89"/>
        <v>0</v>
      </c>
      <c r="AB1230" s="258"/>
      <c r="AC1230" s="273"/>
      <c r="AD1230" s="504" t="s">
        <v>2101</v>
      </c>
      <c r="AE1230" s="317" t="s">
        <v>3101</v>
      </c>
      <c r="AF1230" s="267" t="str">
        <f t="shared" ca="1" si="88"/>
        <v>46años9meses</v>
      </c>
      <c r="AG1230" s="276"/>
      <c r="AH1230" s="273"/>
    </row>
    <row r="1231" spans="2:36" ht="17.100000000000001" customHeight="1">
      <c r="B1231" s="273" t="str">
        <f t="shared" si="86"/>
        <v>P40483205</v>
      </c>
      <c r="C1231" s="257" t="s">
        <v>117</v>
      </c>
      <c r="D1231" s="486" t="s">
        <v>5324</v>
      </c>
      <c r="E1231" s="258" t="s">
        <v>5325</v>
      </c>
      <c r="F1231" s="259">
        <v>29021</v>
      </c>
      <c r="G1231" s="260" t="s">
        <v>1251</v>
      </c>
      <c r="H1231" s="261" t="s">
        <v>137</v>
      </c>
      <c r="I1231" s="263"/>
      <c r="J1231" s="261"/>
      <c r="K1231" s="282" t="s">
        <v>2021</v>
      </c>
      <c r="L1231" s="264">
        <v>44497</v>
      </c>
      <c r="M1231" s="290">
        <v>44523</v>
      </c>
      <c r="N1231" s="263" t="s">
        <v>174</v>
      </c>
      <c r="O1231" s="261" t="s">
        <v>5326</v>
      </c>
      <c r="P1231" s="266" t="s">
        <v>115</v>
      </c>
      <c r="Q1231" s="273"/>
      <c r="R1231" s="284" t="s">
        <v>157</v>
      </c>
      <c r="S1231" s="265"/>
      <c r="T1231" s="265">
        <v>0</v>
      </c>
      <c r="U1231" s="269" t="s">
        <v>1256</v>
      </c>
      <c r="V1231" s="270">
        <v>0</v>
      </c>
      <c r="W1231" s="271" t="s">
        <v>1264</v>
      </c>
      <c r="X1231" s="272"/>
      <c r="Y1231" s="273"/>
      <c r="Z1231" s="274" t="s">
        <v>1265</v>
      </c>
      <c r="AA1231" s="258" t="b">
        <f t="shared" si="89"/>
        <v>0</v>
      </c>
      <c r="AB1231" s="273" t="s">
        <v>4326</v>
      </c>
      <c r="AC1231" s="273"/>
      <c r="AD1231" s="504" t="s">
        <v>1259</v>
      </c>
      <c r="AE1231" s="275" t="s">
        <v>5327</v>
      </c>
      <c r="AF1231" s="267" t="str">
        <f t="shared" ca="1" si="88"/>
        <v>47años2meses</v>
      </c>
      <c r="AG1231" s="294">
        <v>918535218</v>
      </c>
      <c r="AH1231" s="258" t="s">
        <v>5328</v>
      </c>
    </row>
    <row r="1232" spans="2:36" ht="17.100000000000001" customHeight="1">
      <c r="B1232" s="273" t="str">
        <f t="shared" si="86"/>
        <v>O40485019</v>
      </c>
      <c r="C1232" s="257" t="s">
        <v>117</v>
      </c>
      <c r="D1232" s="486" t="s">
        <v>4474</v>
      </c>
      <c r="E1232" s="258" t="s">
        <v>4475</v>
      </c>
      <c r="F1232" s="259">
        <v>28739</v>
      </c>
      <c r="G1232" s="260" t="s">
        <v>1291</v>
      </c>
      <c r="H1232" s="261" t="s">
        <v>113</v>
      </c>
      <c r="I1232" s="263"/>
      <c r="J1232" s="261"/>
      <c r="K1232" s="263" t="s">
        <v>3611</v>
      </c>
      <c r="L1232" s="264">
        <v>44403</v>
      </c>
      <c r="M1232" s="290">
        <v>44423</v>
      </c>
      <c r="N1232" s="263" t="s">
        <v>128</v>
      </c>
      <c r="O1232" s="261" t="s">
        <v>4476</v>
      </c>
      <c r="P1232" s="266" t="s">
        <v>115</v>
      </c>
      <c r="Q1232" s="273"/>
      <c r="R1232" s="284" t="s">
        <v>157</v>
      </c>
      <c r="S1232" s="265"/>
      <c r="T1232" s="265">
        <v>0</v>
      </c>
      <c r="U1232" s="269" t="s">
        <v>1256</v>
      </c>
      <c r="V1232" s="270">
        <v>0</v>
      </c>
      <c r="W1232" s="271" t="s">
        <v>1264</v>
      </c>
      <c r="X1232" s="272"/>
      <c r="Y1232" s="273"/>
      <c r="Z1232" s="274" t="s">
        <v>1265</v>
      </c>
      <c r="AA1232" s="258" t="b">
        <f t="shared" si="89"/>
        <v>0</v>
      </c>
      <c r="AB1232" s="273" t="s">
        <v>4477</v>
      </c>
      <c r="AC1232" s="273" t="s">
        <v>4041</v>
      </c>
      <c r="AD1232" s="510"/>
      <c r="AE1232" s="275"/>
      <c r="AF1232" s="267" t="str">
        <f t="shared" ca="1" si="88"/>
        <v>47años11meses</v>
      </c>
      <c r="AG1232" s="276">
        <v>996816877</v>
      </c>
      <c r="AH1232" s="313" t="s">
        <v>4168</v>
      </c>
    </row>
    <row r="1233" spans="2:36" ht="17.100000000000001" customHeight="1">
      <c r="B1233" s="258" t="str">
        <f t="shared" si="86"/>
        <v>O40486079</v>
      </c>
      <c r="C1233" s="285">
        <v>1</v>
      </c>
      <c r="D1233" s="486" t="s">
        <v>14526</v>
      </c>
      <c r="E1233" s="258" t="s">
        <v>14527</v>
      </c>
      <c r="F1233" s="259">
        <v>28393</v>
      </c>
      <c r="G1233" s="283" t="s">
        <v>1251</v>
      </c>
      <c r="H1233" s="261" t="s">
        <v>113</v>
      </c>
      <c r="I1233" s="261" t="s">
        <v>3682</v>
      </c>
      <c r="J1233" s="261" t="s">
        <v>1253</v>
      </c>
      <c r="K1233" s="282" t="s">
        <v>8700</v>
      </c>
      <c r="L1233" s="264">
        <v>45931</v>
      </c>
      <c r="M1233" s="264">
        <v>46095</v>
      </c>
      <c r="N1233" s="261" t="s">
        <v>122</v>
      </c>
      <c r="O1233" s="282"/>
      <c r="P1233" s="266"/>
      <c r="Q1233" s="258"/>
      <c r="R1233" s="471" t="s">
        <v>117</v>
      </c>
      <c r="S1233" s="265"/>
      <c r="T1233" s="506">
        <v>0</v>
      </c>
      <c r="U1233" s="269" t="s">
        <v>1256</v>
      </c>
      <c r="V1233" s="270">
        <v>1</v>
      </c>
      <c r="W1233" s="271" t="s">
        <v>118</v>
      </c>
      <c r="X1233" s="272"/>
      <c r="Y1233" s="272"/>
      <c r="Z1233" s="274" t="s">
        <v>1257</v>
      </c>
      <c r="AA1233" s="258" t="b">
        <f t="shared" si="89"/>
        <v>0</v>
      </c>
      <c r="AB1233" s="273" t="s">
        <v>14528</v>
      </c>
      <c r="AC1233" s="273"/>
      <c r="AD1233" s="504" t="s">
        <v>1271</v>
      </c>
      <c r="AE1233" s="304" t="s">
        <v>14529</v>
      </c>
      <c r="AF1233" s="267" t="str">
        <f t="shared" ca="1" si="88"/>
        <v>48años10meses</v>
      </c>
      <c r="AG1233" s="276" t="s">
        <v>12773</v>
      </c>
      <c r="AH1233" s="273" t="s">
        <v>14530</v>
      </c>
    </row>
    <row r="1234" spans="2:36" ht="17.100000000000001" customHeight="1">
      <c r="B1234" s="258" t="str">
        <f t="shared" si="86"/>
        <v>O40488054</v>
      </c>
      <c r="C1234" s="285">
        <v>1</v>
      </c>
      <c r="D1234" s="486" t="s">
        <v>11234</v>
      </c>
      <c r="E1234" s="258" t="s">
        <v>11235</v>
      </c>
      <c r="F1234" s="259">
        <v>28418</v>
      </c>
      <c r="G1234" s="283" t="s">
        <v>1251</v>
      </c>
      <c r="H1234" s="260" t="s">
        <v>113</v>
      </c>
      <c r="I1234" s="263" t="s">
        <v>1339</v>
      </c>
      <c r="J1234" s="261" t="s">
        <v>7578</v>
      </c>
      <c r="K1234" s="282" t="s">
        <v>6840</v>
      </c>
      <c r="L1234" s="264">
        <v>45419</v>
      </c>
      <c r="M1234" s="298">
        <v>45516</v>
      </c>
      <c r="N1234" s="263" t="s">
        <v>174</v>
      </c>
      <c r="O1234" s="261" t="s">
        <v>11236</v>
      </c>
      <c r="P1234" s="266" t="s">
        <v>138</v>
      </c>
      <c r="Q1234" s="273"/>
      <c r="R1234" s="284" t="s">
        <v>157</v>
      </c>
      <c r="S1234" s="265"/>
      <c r="T1234" s="265">
        <v>0</v>
      </c>
      <c r="U1234" s="269" t="s">
        <v>1256</v>
      </c>
      <c r="V1234" s="270">
        <v>1</v>
      </c>
      <c r="W1234" s="271" t="s">
        <v>118</v>
      </c>
      <c r="X1234" s="272"/>
      <c r="Y1234" s="273"/>
      <c r="Z1234" s="274" t="s">
        <v>1257</v>
      </c>
      <c r="AA1234" s="258" t="b">
        <f t="shared" si="89"/>
        <v>0</v>
      </c>
      <c r="AB1234" s="273" t="s">
        <v>11237</v>
      </c>
      <c r="AC1234" s="273"/>
      <c r="AD1234" s="504" t="s">
        <v>1259</v>
      </c>
      <c r="AE1234" s="275" t="s">
        <v>11238</v>
      </c>
      <c r="AF1234" s="267" t="str">
        <f t="shared" ca="1" si="88"/>
        <v>48años10meses</v>
      </c>
      <c r="AG1234" s="276">
        <v>931612423</v>
      </c>
      <c r="AH1234" s="273" t="s">
        <v>11239</v>
      </c>
    </row>
    <row r="1235" spans="2:36" ht="17.100000000000001" customHeight="1">
      <c r="B1235" s="258" t="str">
        <f t="shared" si="86"/>
        <v>O40495424</v>
      </c>
      <c r="C1235" s="282">
        <v>1</v>
      </c>
      <c r="D1235" s="486" t="s">
        <v>5160</v>
      </c>
      <c r="E1235" s="258" t="s">
        <v>5161</v>
      </c>
      <c r="F1235" s="259">
        <v>27106</v>
      </c>
      <c r="G1235" s="260" t="s">
        <v>1251</v>
      </c>
      <c r="H1235" s="261" t="s">
        <v>113</v>
      </c>
      <c r="I1235" s="263"/>
      <c r="J1235" s="261"/>
      <c r="K1235" s="282" t="s">
        <v>4784</v>
      </c>
      <c r="L1235" s="264">
        <v>44470</v>
      </c>
      <c r="M1235" s="264">
        <v>44530</v>
      </c>
      <c r="N1235" s="263" t="s">
        <v>128</v>
      </c>
      <c r="O1235" s="261" t="s">
        <v>5162</v>
      </c>
      <c r="P1235" s="266" t="s">
        <v>115</v>
      </c>
      <c r="Q1235" s="273" t="s">
        <v>5079</v>
      </c>
      <c r="R1235" s="268" t="s">
        <v>157</v>
      </c>
      <c r="S1235" s="265"/>
      <c r="T1235" s="265">
        <v>0</v>
      </c>
      <c r="U1235" s="269" t="s">
        <v>1256</v>
      </c>
      <c r="V1235" s="270">
        <v>1</v>
      </c>
      <c r="W1235" s="271" t="s">
        <v>1264</v>
      </c>
      <c r="X1235" s="272"/>
      <c r="Y1235" s="258"/>
      <c r="Z1235" s="274" t="s">
        <v>1265</v>
      </c>
      <c r="AA1235" s="258" t="b">
        <f t="shared" si="89"/>
        <v>0</v>
      </c>
      <c r="AB1235" s="273" t="s">
        <v>5163</v>
      </c>
      <c r="AC1235" s="273"/>
      <c r="AD1235" s="504" t="s">
        <v>1259</v>
      </c>
      <c r="AE1235" s="275" t="s">
        <v>5164</v>
      </c>
      <c r="AF1235" s="267" t="str">
        <f t="shared" ca="1" si="88"/>
        <v>52años5meses</v>
      </c>
      <c r="AG1235" s="276">
        <v>922956101</v>
      </c>
      <c r="AH1235" s="361" t="s">
        <v>5165</v>
      </c>
    </row>
    <row r="1236" spans="2:36" ht="17.100000000000001" customHeight="1">
      <c r="B1236" s="258" t="str">
        <f t="shared" si="86"/>
        <v>O40496748</v>
      </c>
      <c r="C1236" s="257" t="s">
        <v>117</v>
      </c>
      <c r="D1236" s="486" t="s">
        <v>10286</v>
      </c>
      <c r="E1236" s="258" t="s">
        <v>10287</v>
      </c>
      <c r="F1236" s="259">
        <v>28209</v>
      </c>
      <c r="G1236" s="283" t="s">
        <v>1291</v>
      </c>
      <c r="H1236" s="261" t="s">
        <v>113</v>
      </c>
      <c r="I1236" s="261" t="s">
        <v>9123</v>
      </c>
      <c r="J1236" s="261" t="s">
        <v>9469</v>
      </c>
      <c r="K1236" s="282" t="s">
        <v>6899</v>
      </c>
      <c r="L1236" s="264">
        <v>45358</v>
      </c>
      <c r="M1236" s="298">
        <v>45444</v>
      </c>
      <c r="N1236" s="261" t="s">
        <v>114</v>
      </c>
      <c r="O1236" s="282" t="s">
        <v>10288</v>
      </c>
      <c r="P1236" s="266" t="s">
        <v>138</v>
      </c>
      <c r="Q1236" s="273"/>
      <c r="R1236" s="284" t="s">
        <v>157</v>
      </c>
      <c r="S1236" s="265"/>
      <c r="T1236" s="265">
        <v>0</v>
      </c>
      <c r="U1236" s="269" t="s">
        <v>1256</v>
      </c>
      <c r="V1236" s="270">
        <v>1</v>
      </c>
      <c r="W1236" s="271" t="s">
        <v>118</v>
      </c>
      <c r="X1236" s="272"/>
      <c r="Y1236" s="272"/>
      <c r="Z1236" s="274" t="s">
        <v>1257</v>
      </c>
      <c r="AA1236" s="258" t="b">
        <f t="shared" si="89"/>
        <v>0</v>
      </c>
      <c r="AB1236" s="273" t="s">
        <v>10289</v>
      </c>
      <c r="AC1236" s="273"/>
      <c r="AD1236" s="504" t="s">
        <v>1271</v>
      </c>
      <c r="AE1236" s="275" t="s">
        <v>10290</v>
      </c>
      <c r="AF1236" s="267" t="str">
        <f t="shared" ca="1" si="88"/>
        <v>49años4meses</v>
      </c>
      <c r="AG1236" s="276">
        <v>901525725</v>
      </c>
      <c r="AH1236" s="273" t="s">
        <v>10291</v>
      </c>
    </row>
    <row r="1237" spans="2:36" ht="17.100000000000001" customHeight="1">
      <c r="B1237" s="258" t="str">
        <f t="shared" si="86"/>
        <v>P40498170</v>
      </c>
      <c r="C1237" s="282">
        <v>1</v>
      </c>
      <c r="D1237" s="486" t="s">
        <v>2824</v>
      </c>
      <c r="E1237" s="273" t="s">
        <v>2825</v>
      </c>
      <c r="F1237" s="259">
        <v>28542</v>
      </c>
      <c r="G1237" s="260" t="s">
        <v>1251</v>
      </c>
      <c r="H1237" s="261" t="s">
        <v>137</v>
      </c>
      <c r="I1237" s="262"/>
      <c r="J1237" s="261"/>
      <c r="K1237" s="263" t="s">
        <v>1287</v>
      </c>
      <c r="L1237" s="264">
        <v>43818</v>
      </c>
      <c r="M1237" s="326">
        <v>43830</v>
      </c>
      <c r="N1237" s="263" t="s">
        <v>128</v>
      </c>
      <c r="O1237" s="261" t="s">
        <v>2826</v>
      </c>
      <c r="P1237" s="266" t="s">
        <v>115</v>
      </c>
      <c r="Q1237" s="267"/>
      <c r="R1237" s="268" t="s">
        <v>157</v>
      </c>
      <c r="S1237" s="265"/>
      <c r="T1237" s="265">
        <v>0</v>
      </c>
      <c r="U1237" s="269" t="s">
        <v>1256</v>
      </c>
      <c r="V1237" s="270">
        <v>0</v>
      </c>
      <c r="W1237" s="271" t="s">
        <v>1264</v>
      </c>
      <c r="X1237" s="272"/>
      <c r="Y1237" s="273"/>
      <c r="Z1237" s="274" t="s">
        <v>1265</v>
      </c>
      <c r="AA1237" s="258" t="b">
        <f t="shared" si="89"/>
        <v>0</v>
      </c>
      <c r="AB1237" s="273" t="s">
        <v>2168</v>
      </c>
      <c r="AC1237" s="273" t="s">
        <v>1290</v>
      </c>
      <c r="AD1237" s="297"/>
      <c r="AE1237" s="275"/>
      <c r="AF1237" s="267" t="str">
        <f t="shared" ca="1" si="88"/>
        <v>48años6meses</v>
      </c>
      <c r="AG1237" s="276"/>
      <c r="AH1237" s="273"/>
    </row>
    <row r="1238" spans="2:36" ht="17.100000000000001" customHeight="1">
      <c r="B1238" s="258" t="str">
        <f t="shared" si="86"/>
        <v>P40498191</v>
      </c>
      <c r="C1238" s="285">
        <v>1</v>
      </c>
      <c r="D1238" s="486" t="s">
        <v>3653</v>
      </c>
      <c r="E1238" s="258" t="s">
        <v>3654</v>
      </c>
      <c r="F1238" s="259">
        <v>27916</v>
      </c>
      <c r="G1238" s="260" t="s">
        <v>1251</v>
      </c>
      <c r="H1238" s="261" t="s">
        <v>137</v>
      </c>
      <c r="I1238" s="262"/>
      <c r="J1238" s="261"/>
      <c r="K1238" s="263" t="s">
        <v>1287</v>
      </c>
      <c r="L1238" s="264">
        <v>44211</v>
      </c>
      <c r="M1238" s="290">
        <v>44224</v>
      </c>
      <c r="N1238" s="263" t="s">
        <v>128</v>
      </c>
      <c r="O1238" s="261" t="s">
        <v>3655</v>
      </c>
      <c r="P1238" s="266" t="s">
        <v>138</v>
      </c>
      <c r="Q1238" s="267"/>
      <c r="R1238" s="284" t="s">
        <v>157</v>
      </c>
      <c r="S1238" s="265"/>
      <c r="T1238" s="265">
        <v>0</v>
      </c>
      <c r="U1238" s="269" t="s">
        <v>1256</v>
      </c>
      <c r="V1238" s="270">
        <v>0</v>
      </c>
      <c r="W1238" s="271" t="s">
        <v>1264</v>
      </c>
      <c r="X1238" s="272"/>
      <c r="Y1238" s="273"/>
      <c r="Z1238" s="274" t="s">
        <v>1265</v>
      </c>
      <c r="AA1238" s="258" t="b">
        <f t="shared" si="89"/>
        <v>0</v>
      </c>
      <c r="AB1238" s="273" t="s">
        <v>2243</v>
      </c>
      <c r="AC1238" s="273" t="s">
        <v>1290</v>
      </c>
      <c r="AD1238" s="510"/>
      <c r="AE1238" s="275"/>
      <c r="AF1238" s="267" t="str">
        <f t="shared" ca="1" si="88"/>
        <v>50años2meses</v>
      </c>
      <c r="AG1238" s="276"/>
      <c r="AH1238" s="273"/>
      <c r="AJ1238" s="554" t="str">
        <f ca="1">IF($D1238&lt;&gt;"",DATEDIF(L1238,TODAY(),"y")&amp;"años"&amp;DATEDIF(L1238,TODAY(),"ym")&amp;"meses"&amp;DATEDIF(L1238,TODAY(),"md")&amp;"dias","")</f>
        <v>5años7meses6dias</v>
      </c>
    </row>
    <row r="1239" spans="2:36" ht="17.100000000000001" customHeight="1">
      <c r="B1239" s="273" t="str">
        <f t="shared" si="86"/>
        <v>O40503949</v>
      </c>
      <c r="C1239" s="257" t="s">
        <v>117</v>
      </c>
      <c r="D1239" s="486" t="s">
        <v>10420</v>
      </c>
      <c r="E1239" s="258" t="s">
        <v>10421</v>
      </c>
      <c r="F1239" s="259">
        <v>28934</v>
      </c>
      <c r="G1239" s="283" t="s">
        <v>1251</v>
      </c>
      <c r="H1239" s="261" t="s">
        <v>113</v>
      </c>
      <c r="I1239" s="261" t="s">
        <v>7410</v>
      </c>
      <c r="J1239" s="261" t="s">
        <v>10410</v>
      </c>
      <c r="K1239" s="282" t="s">
        <v>6899</v>
      </c>
      <c r="L1239" s="264">
        <v>45365</v>
      </c>
      <c r="M1239" s="264">
        <v>45437</v>
      </c>
      <c r="N1239" s="261" t="s">
        <v>122</v>
      </c>
      <c r="O1239" s="282"/>
      <c r="P1239" s="266"/>
      <c r="Q1239" s="273"/>
      <c r="R1239" s="284" t="s">
        <v>157</v>
      </c>
      <c r="S1239" s="265"/>
      <c r="T1239" s="265">
        <v>0</v>
      </c>
      <c r="U1239" s="269" t="s">
        <v>1256</v>
      </c>
      <c r="V1239" s="270">
        <v>1</v>
      </c>
      <c r="W1239" s="271" t="s">
        <v>118</v>
      </c>
      <c r="X1239" s="272"/>
      <c r="Y1239" s="272"/>
      <c r="Z1239" s="274" t="s">
        <v>1257</v>
      </c>
      <c r="AA1239" s="258" t="b">
        <f t="shared" si="89"/>
        <v>0</v>
      </c>
      <c r="AB1239" s="273" t="s">
        <v>10422</v>
      </c>
      <c r="AC1239" s="273"/>
      <c r="AD1239" s="400" t="s">
        <v>1271</v>
      </c>
      <c r="AE1239" s="275" t="s">
        <v>10423</v>
      </c>
      <c r="AF1239" s="267" t="str">
        <f t="shared" ca="1" si="88"/>
        <v>47años5meses</v>
      </c>
      <c r="AG1239" s="276">
        <v>985966968</v>
      </c>
      <c r="AH1239" s="273" t="s">
        <v>10424</v>
      </c>
    </row>
    <row r="1240" spans="2:36" ht="17.100000000000001" customHeight="1">
      <c r="B1240" s="273" t="str">
        <f t="shared" si="86"/>
        <v>P40511048</v>
      </c>
      <c r="C1240" s="257" t="s">
        <v>117</v>
      </c>
      <c r="D1240" s="486" t="s">
        <v>3777</v>
      </c>
      <c r="E1240" s="258" t="s">
        <v>3778</v>
      </c>
      <c r="F1240" s="259">
        <v>28814</v>
      </c>
      <c r="G1240" s="258" t="s">
        <v>1251</v>
      </c>
      <c r="H1240" s="261" t="s">
        <v>137</v>
      </c>
      <c r="I1240" s="262"/>
      <c r="J1240" s="261"/>
      <c r="K1240" s="263" t="s">
        <v>3611</v>
      </c>
      <c r="L1240" s="264">
        <v>44242</v>
      </c>
      <c r="M1240" s="290">
        <v>44353</v>
      </c>
      <c r="N1240" s="263" t="s">
        <v>114</v>
      </c>
      <c r="O1240" s="261" t="s">
        <v>3779</v>
      </c>
      <c r="P1240" s="266" t="s">
        <v>138</v>
      </c>
      <c r="Q1240" s="267"/>
      <c r="R1240" s="284" t="s">
        <v>117</v>
      </c>
      <c r="S1240" s="265"/>
      <c r="T1240" s="265">
        <v>0</v>
      </c>
      <c r="U1240" s="269" t="s">
        <v>1256</v>
      </c>
      <c r="V1240" s="270">
        <v>0</v>
      </c>
      <c r="W1240" s="271" t="s">
        <v>1264</v>
      </c>
      <c r="X1240" s="272"/>
      <c r="Y1240" s="273"/>
      <c r="Z1240" s="274" t="s">
        <v>1265</v>
      </c>
      <c r="AA1240" s="258" t="b">
        <f t="shared" si="89"/>
        <v>0</v>
      </c>
      <c r="AB1240" s="273" t="s">
        <v>3780</v>
      </c>
      <c r="AC1240" s="273" t="s">
        <v>3781</v>
      </c>
      <c r="AD1240" s="273"/>
      <c r="AE1240" s="275"/>
      <c r="AF1240" s="267" t="str">
        <f t="shared" ca="1" si="88"/>
        <v>47años9meses</v>
      </c>
      <c r="AG1240" s="276">
        <v>929576854</v>
      </c>
      <c r="AH1240" s="273" t="s">
        <v>3782</v>
      </c>
    </row>
    <row r="1241" spans="2:36" ht="17.100000000000001" customHeight="1">
      <c r="B1241" s="258" t="str">
        <f t="shared" si="86"/>
        <v>P40512285</v>
      </c>
      <c r="C1241" s="257" t="s">
        <v>117</v>
      </c>
      <c r="D1241" s="486" t="s">
        <v>2468</v>
      </c>
      <c r="E1241" s="258" t="s">
        <v>2469</v>
      </c>
      <c r="F1241" s="259">
        <v>28397</v>
      </c>
      <c r="G1241" s="260" t="s">
        <v>1251</v>
      </c>
      <c r="H1241" s="261" t="s">
        <v>137</v>
      </c>
      <c r="I1241" s="262"/>
      <c r="J1241" s="261"/>
      <c r="K1241" s="263" t="s">
        <v>1287</v>
      </c>
      <c r="L1241" s="264">
        <v>43776</v>
      </c>
      <c r="M1241" s="290">
        <v>43789</v>
      </c>
      <c r="N1241" s="263" t="s">
        <v>122</v>
      </c>
      <c r="O1241" s="261"/>
      <c r="P1241" s="266" t="s">
        <v>119</v>
      </c>
      <c r="Q1241" s="267"/>
      <c r="R1241" s="284" t="s">
        <v>157</v>
      </c>
      <c r="S1241" s="265"/>
      <c r="T1241" s="265">
        <v>0</v>
      </c>
      <c r="U1241" s="269" t="s">
        <v>1256</v>
      </c>
      <c r="V1241" s="270">
        <v>0</v>
      </c>
      <c r="W1241" s="271" t="s">
        <v>1264</v>
      </c>
      <c r="X1241" s="272"/>
      <c r="Y1241" s="273"/>
      <c r="Z1241" s="274" t="s">
        <v>1265</v>
      </c>
      <c r="AA1241" s="258" t="b">
        <f t="shared" si="89"/>
        <v>0</v>
      </c>
      <c r="AB1241" s="273" t="s">
        <v>2463</v>
      </c>
      <c r="AC1241" s="273" t="s">
        <v>1290</v>
      </c>
      <c r="AD1241" s="273"/>
      <c r="AE1241" s="275"/>
      <c r="AF1241" s="267" t="str">
        <f t="shared" ca="1" si="88"/>
        <v>48años10meses</v>
      </c>
      <c r="AG1241" s="276"/>
      <c r="AH1241" s="273"/>
    </row>
    <row r="1242" spans="2:36" ht="17.100000000000001" customHeight="1">
      <c r="B1242" s="258" t="str">
        <f t="shared" si="86"/>
        <v>P40541200</v>
      </c>
      <c r="C1242" s="257" t="s">
        <v>117</v>
      </c>
      <c r="D1242" s="486" t="s">
        <v>5207</v>
      </c>
      <c r="E1242" s="258" t="s">
        <v>5208</v>
      </c>
      <c r="F1242" s="259">
        <v>29292</v>
      </c>
      <c r="G1242" s="283" t="s">
        <v>1251</v>
      </c>
      <c r="H1242" s="261" t="s">
        <v>137</v>
      </c>
      <c r="I1242" s="263"/>
      <c r="J1242" s="261"/>
      <c r="K1242" s="282" t="s">
        <v>4784</v>
      </c>
      <c r="L1242" s="264">
        <v>44480</v>
      </c>
      <c r="M1242" s="290">
        <v>44485</v>
      </c>
      <c r="N1242" s="263" t="s">
        <v>122</v>
      </c>
      <c r="O1242" s="282"/>
      <c r="P1242" s="266"/>
      <c r="Q1242" s="273"/>
      <c r="R1242" s="284" t="s">
        <v>157</v>
      </c>
      <c r="S1242" s="265"/>
      <c r="T1242" s="265">
        <v>0</v>
      </c>
      <c r="U1242" s="269" t="s">
        <v>1256</v>
      </c>
      <c r="V1242" s="270">
        <v>1</v>
      </c>
      <c r="W1242" s="271" t="s">
        <v>1264</v>
      </c>
      <c r="X1242" s="272"/>
      <c r="Y1242" s="273"/>
      <c r="Z1242" s="274" t="s">
        <v>1265</v>
      </c>
      <c r="AA1242" s="258" t="b">
        <f t="shared" si="89"/>
        <v>0</v>
      </c>
      <c r="AB1242" s="258" t="s">
        <v>5209</v>
      </c>
      <c r="AC1242" s="273"/>
      <c r="AD1242" s="273"/>
      <c r="AE1242" s="275" t="s">
        <v>5210</v>
      </c>
      <c r="AF1242" s="267" t="str">
        <f t="shared" ca="1" si="88"/>
        <v>46años5meses</v>
      </c>
      <c r="AG1242" s="276">
        <v>939913275</v>
      </c>
      <c r="AH1242" s="273" t="s">
        <v>5211</v>
      </c>
    </row>
    <row r="1243" spans="2:36" ht="17.100000000000001" customHeight="1">
      <c r="B1243" s="258" t="str">
        <f t="shared" si="86"/>
        <v>P40543686</v>
      </c>
      <c r="C1243" s="257" t="s">
        <v>117</v>
      </c>
      <c r="D1243" s="486" t="s">
        <v>3193</v>
      </c>
      <c r="E1243" s="273" t="s">
        <v>3194</v>
      </c>
      <c r="F1243" s="259">
        <v>28748</v>
      </c>
      <c r="G1243" s="260" t="s">
        <v>1251</v>
      </c>
      <c r="H1243" s="261" t="s">
        <v>137</v>
      </c>
      <c r="I1243" s="262"/>
      <c r="J1243" s="261"/>
      <c r="K1243" s="263" t="s">
        <v>1287</v>
      </c>
      <c r="L1243" s="264">
        <v>43874</v>
      </c>
      <c r="M1243" s="264">
        <v>43887</v>
      </c>
      <c r="N1243" s="263" t="s">
        <v>122</v>
      </c>
      <c r="O1243" s="261"/>
      <c r="P1243" s="266"/>
      <c r="Q1243" s="267"/>
      <c r="R1243" s="268" t="s">
        <v>157</v>
      </c>
      <c r="S1243" s="265"/>
      <c r="T1243" s="265">
        <v>0</v>
      </c>
      <c r="U1243" s="269" t="s">
        <v>1256</v>
      </c>
      <c r="V1243" s="270">
        <v>0</v>
      </c>
      <c r="W1243" s="271" t="s">
        <v>1264</v>
      </c>
      <c r="X1243" s="272"/>
      <c r="Y1243" s="273"/>
      <c r="Z1243" s="274" t="s">
        <v>1265</v>
      </c>
      <c r="AA1243" s="258" t="b">
        <f t="shared" si="89"/>
        <v>0</v>
      </c>
      <c r="AB1243" s="273"/>
      <c r="AC1243" s="273"/>
      <c r="AD1243" s="273"/>
      <c r="AE1243" s="275"/>
      <c r="AF1243" s="267" t="str">
        <f t="shared" ca="1" si="88"/>
        <v>47años11meses</v>
      </c>
      <c r="AG1243" s="276"/>
      <c r="AH1243" s="273"/>
    </row>
    <row r="1244" spans="2:36" ht="17.100000000000001" customHeight="1">
      <c r="B1244" s="258" t="str">
        <f t="shared" si="86"/>
        <v>O40545353</v>
      </c>
      <c r="C1244" s="257" t="s">
        <v>117</v>
      </c>
      <c r="D1244" s="486" t="s">
        <v>11105</v>
      </c>
      <c r="E1244" s="258" t="s">
        <v>11106</v>
      </c>
      <c r="F1244" s="259">
        <v>29272</v>
      </c>
      <c r="G1244" s="283" t="s">
        <v>1251</v>
      </c>
      <c r="H1244" s="261" t="s">
        <v>113</v>
      </c>
      <c r="I1244" s="261" t="s">
        <v>7410</v>
      </c>
      <c r="J1244" s="261" t="s">
        <v>9657</v>
      </c>
      <c r="K1244" s="282" t="s">
        <v>6899</v>
      </c>
      <c r="L1244" s="264">
        <v>45414</v>
      </c>
      <c r="M1244" s="290">
        <v>45414</v>
      </c>
      <c r="N1244" s="261" t="s">
        <v>114</v>
      </c>
      <c r="O1244" s="261" t="s">
        <v>11107</v>
      </c>
      <c r="P1244" s="266" t="s">
        <v>138</v>
      </c>
      <c r="Q1244" s="273"/>
      <c r="R1244" s="284" t="s">
        <v>157</v>
      </c>
      <c r="S1244" s="265"/>
      <c r="T1244" s="265">
        <v>0</v>
      </c>
      <c r="U1244" s="269" t="s">
        <v>1256</v>
      </c>
      <c r="V1244" s="270">
        <v>1</v>
      </c>
      <c r="W1244" s="271" t="s">
        <v>118</v>
      </c>
      <c r="X1244" s="272"/>
      <c r="Y1244" s="272"/>
      <c r="Z1244" s="274" t="s">
        <v>1257</v>
      </c>
      <c r="AA1244" s="258" t="b">
        <f t="shared" si="89"/>
        <v>0</v>
      </c>
      <c r="AB1244" s="273" t="s">
        <v>11108</v>
      </c>
      <c r="AC1244" s="273"/>
      <c r="AD1244" s="504" t="s">
        <v>1259</v>
      </c>
      <c r="AE1244" s="275" t="s">
        <v>11109</v>
      </c>
      <c r="AF1244" s="267" t="str">
        <f t="shared" ca="1" si="88"/>
        <v>46años6meses</v>
      </c>
      <c r="AG1244" s="276">
        <v>901098953</v>
      </c>
      <c r="AH1244" s="273" t="s">
        <v>11110</v>
      </c>
    </row>
    <row r="1245" spans="2:36" ht="17.100000000000001" customHeight="1">
      <c r="B1245" s="258" t="str">
        <f t="shared" ref="B1245:B1293" si="90">MID(H1245,1,1)&amp;D1245</f>
        <v>P40569620</v>
      </c>
      <c r="C1245" s="282">
        <v>1</v>
      </c>
      <c r="D1245" s="486" t="s">
        <v>3114</v>
      </c>
      <c r="E1245" s="273" t="s">
        <v>3115</v>
      </c>
      <c r="F1245" s="259">
        <v>29037</v>
      </c>
      <c r="G1245" s="260" t="s">
        <v>1251</v>
      </c>
      <c r="H1245" s="261" t="s">
        <v>137</v>
      </c>
      <c r="I1245" s="262"/>
      <c r="J1245" s="261"/>
      <c r="K1245" s="263" t="s">
        <v>2021</v>
      </c>
      <c r="L1245" s="264">
        <v>43853</v>
      </c>
      <c r="M1245" s="264">
        <v>43866</v>
      </c>
      <c r="N1245" s="263" t="s">
        <v>114</v>
      </c>
      <c r="O1245" s="282" t="s">
        <v>3116</v>
      </c>
      <c r="P1245" s="266" t="s">
        <v>115</v>
      </c>
      <c r="Q1245" s="267"/>
      <c r="R1245" s="284" t="s">
        <v>157</v>
      </c>
      <c r="S1245" s="265"/>
      <c r="T1245" s="265">
        <v>0</v>
      </c>
      <c r="U1245" s="269" t="s">
        <v>1256</v>
      </c>
      <c r="V1245" s="270">
        <v>0</v>
      </c>
      <c r="W1245" s="271" t="s">
        <v>1264</v>
      </c>
      <c r="X1245" s="272"/>
      <c r="Y1245" s="273"/>
      <c r="Z1245" s="274" t="s">
        <v>1265</v>
      </c>
      <c r="AA1245" s="258" t="b">
        <f t="shared" si="89"/>
        <v>0</v>
      </c>
      <c r="AB1245" s="258"/>
      <c r="AC1245" s="273"/>
      <c r="AD1245" s="400" t="s">
        <v>2101</v>
      </c>
      <c r="AE1245" s="317" t="s">
        <v>3117</v>
      </c>
      <c r="AF1245" s="267" t="str">
        <f t="shared" ca="1" si="88"/>
        <v>47años1meses</v>
      </c>
      <c r="AG1245" s="276"/>
      <c r="AH1245" s="273"/>
    </row>
    <row r="1246" spans="2:36" ht="17.100000000000001" customHeight="1">
      <c r="B1246" s="273" t="str">
        <f t="shared" si="90"/>
        <v>P40610570</v>
      </c>
      <c r="C1246" s="257" t="s">
        <v>117</v>
      </c>
      <c r="D1246" s="486" t="s">
        <v>2559</v>
      </c>
      <c r="E1246" s="258" t="s">
        <v>2560</v>
      </c>
      <c r="F1246" s="259">
        <v>29445</v>
      </c>
      <c r="G1246" s="260" t="s">
        <v>1251</v>
      </c>
      <c r="H1246" s="261" t="s">
        <v>137</v>
      </c>
      <c r="I1246" s="262"/>
      <c r="J1246" s="261"/>
      <c r="K1246" s="263" t="s">
        <v>1287</v>
      </c>
      <c r="L1246" s="259">
        <v>43790</v>
      </c>
      <c r="M1246" s="259">
        <v>43803</v>
      </c>
      <c r="N1246" s="263" t="s">
        <v>122</v>
      </c>
      <c r="O1246" s="261"/>
      <c r="P1246" s="266" t="s">
        <v>119</v>
      </c>
      <c r="Q1246" s="267"/>
      <c r="R1246" s="268" t="s">
        <v>157</v>
      </c>
      <c r="S1246" s="265"/>
      <c r="T1246" s="265">
        <v>0</v>
      </c>
      <c r="U1246" s="269" t="s">
        <v>1256</v>
      </c>
      <c r="V1246" s="270">
        <v>0</v>
      </c>
      <c r="W1246" s="271" t="s">
        <v>1264</v>
      </c>
      <c r="X1246" s="272"/>
      <c r="Y1246" s="273"/>
      <c r="Z1246" s="274" t="s">
        <v>1265</v>
      </c>
      <c r="AA1246" s="258" t="b">
        <f t="shared" si="89"/>
        <v>0</v>
      </c>
      <c r="AB1246" s="273" t="s">
        <v>2209</v>
      </c>
      <c r="AC1246" s="273" t="s">
        <v>1290</v>
      </c>
      <c r="AD1246" s="297"/>
      <c r="AE1246" s="275"/>
      <c r="AF1246" s="267" t="str">
        <f t="shared" ca="1" si="88"/>
        <v>46años0meses</v>
      </c>
      <c r="AG1246" s="276"/>
      <c r="AH1246" s="273"/>
    </row>
    <row r="1247" spans="2:36" ht="17.100000000000001" customHeight="1">
      <c r="B1247" s="273" t="str">
        <f t="shared" si="90"/>
        <v>P40610664</v>
      </c>
      <c r="C1247" s="263">
        <v>1</v>
      </c>
      <c r="D1247" s="486" t="s">
        <v>6237</v>
      </c>
      <c r="E1247" s="258" t="s">
        <v>6238</v>
      </c>
      <c r="F1247" s="259">
        <v>29366</v>
      </c>
      <c r="G1247" s="283" t="s">
        <v>1251</v>
      </c>
      <c r="H1247" s="261" t="s">
        <v>137</v>
      </c>
      <c r="I1247" s="263" t="s">
        <v>1252</v>
      </c>
      <c r="J1247" s="261"/>
      <c r="K1247" s="282" t="s">
        <v>2021</v>
      </c>
      <c r="L1247" s="264">
        <v>44650</v>
      </c>
      <c r="M1247" s="290">
        <v>44706</v>
      </c>
      <c r="N1247" s="263" t="s">
        <v>122</v>
      </c>
      <c r="O1247" s="261"/>
      <c r="P1247" s="266"/>
      <c r="Q1247" s="273"/>
      <c r="R1247" s="284" t="s">
        <v>157</v>
      </c>
      <c r="S1247" s="265"/>
      <c r="T1247" s="265">
        <v>0</v>
      </c>
      <c r="U1247" s="269" t="s">
        <v>1256</v>
      </c>
      <c r="V1247" s="270">
        <v>0</v>
      </c>
      <c r="W1247" s="271" t="s">
        <v>1264</v>
      </c>
      <c r="X1247" s="272"/>
      <c r="Y1247" s="258"/>
      <c r="Z1247" s="274" t="s">
        <v>1265</v>
      </c>
      <c r="AA1247" s="258" t="b">
        <f t="shared" si="89"/>
        <v>0</v>
      </c>
      <c r="AB1247" s="273" t="s">
        <v>6239</v>
      </c>
      <c r="AC1247" s="273"/>
      <c r="AD1247" s="273"/>
      <c r="AE1247" s="275"/>
      <c r="AF1247" s="267" t="str">
        <f t="shared" ca="1" si="88"/>
        <v>46años2meses</v>
      </c>
      <c r="AG1247" s="276">
        <v>973285808</v>
      </c>
      <c r="AH1247" s="273" t="s">
        <v>6240</v>
      </c>
    </row>
    <row r="1248" spans="2:36" ht="17.100000000000001" customHeight="1">
      <c r="B1248" s="258" t="str">
        <f t="shared" si="90"/>
        <v>O40614095</v>
      </c>
      <c r="C1248" s="282">
        <v>1</v>
      </c>
      <c r="D1248" s="486" t="s">
        <v>8120</v>
      </c>
      <c r="E1248" s="258" t="s">
        <v>8121</v>
      </c>
      <c r="F1248" s="259">
        <v>29375</v>
      </c>
      <c r="G1248" s="283" t="s">
        <v>1251</v>
      </c>
      <c r="H1248" s="266" t="s">
        <v>113</v>
      </c>
      <c r="I1248" s="261" t="s">
        <v>1339</v>
      </c>
      <c r="J1248" s="261"/>
      <c r="K1248" s="282" t="s">
        <v>6305</v>
      </c>
      <c r="L1248" s="264">
        <v>45125</v>
      </c>
      <c r="M1248" s="715" t="s">
        <v>19477</v>
      </c>
      <c r="N1248" s="263" t="s">
        <v>128</v>
      </c>
      <c r="O1248" s="261" t="s">
        <v>8122</v>
      </c>
      <c r="P1248" s="266" t="s">
        <v>138</v>
      </c>
      <c r="Q1248" s="273"/>
      <c r="R1248" s="284" t="s">
        <v>157</v>
      </c>
      <c r="S1248" s="265"/>
      <c r="T1248" s="265">
        <v>0</v>
      </c>
      <c r="U1248" s="269" t="s">
        <v>1256</v>
      </c>
      <c r="V1248" s="270">
        <v>1</v>
      </c>
      <c r="W1248" s="271" t="s">
        <v>1264</v>
      </c>
      <c r="X1248" s="273"/>
      <c r="Y1248" s="273"/>
      <c r="Z1248" s="274" t="s">
        <v>1257</v>
      </c>
      <c r="AA1248" s="258" t="b">
        <f t="shared" si="89"/>
        <v>0</v>
      </c>
      <c r="AB1248" s="273" t="s">
        <v>8123</v>
      </c>
      <c r="AC1248" s="273"/>
      <c r="AD1248" s="510"/>
      <c r="AE1248" s="275"/>
      <c r="AF1248" s="267" t="str">
        <f t="shared" ca="1" si="88"/>
        <v>46años2meses</v>
      </c>
      <c r="AG1248" s="276"/>
      <c r="AH1248" s="273" t="s">
        <v>8124</v>
      </c>
    </row>
    <row r="1249" spans="2:36" ht="17.100000000000001" customHeight="1">
      <c r="B1249" s="258" t="str">
        <f t="shared" si="90"/>
        <v>P40616653</v>
      </c>
      <c r="C1249" s="257" t="s">
        <v>117</v>
      </c>
      <c r="D1249" s="486" t="s">
        <v>6038</v>
      </c>
      <c r="E1249" s="258" t="s">
        <v>6039</v>
      </c>
      <c r="F1249" s="259">
        <v>29377</v>
      </c>
      <c r="G1249" s="260" t="s">
        <v>1251</v>
      </c>
      <c r="H1249" s="261" t="s">
        <v>137</v>
      </c>
      <c r="I1249" s="263"/>
      <c r="J1249" s="261"/>
      <c r="K1249" s="282" t="s">
        <v>2021</v>
      </c>
      <c r="L1249" s="264">
        <v>44609</v>
      </c>
      <c r="M1249" s="264">
        <v>44632</v>
      </c>
      <c r="N1249" s="263" t="s">
        <v>122</v>
      </c>
      <c r="O1249" s="261" t="s">
        <v>1108</v>
      </c>
      <c r="P1249" s="266"/>
      <c r="Q1249" s="258"/>
      <c r="R1249" s="268" t="s">
        <v>157</v>
      </c>
      <c r="S1249" s="265"/>
      <c r="T1249" s="265">
        <v>0</v>
      </c>
      <c r="U1249" s="269" t="s">
        <v>1256</v>
      </c>
      <c r="V1249" s="270">
        <v>1</v>
      </c>
      <c r="W1249" s="271" t="s">
        <v>118</v>
      </c>
      <c r="X1249" s="272"/>
      <c r="Y1249" s="273"/>
      <c r="Z1249" s="274" t="s">
        <v>1265</v>
      </c>
      <c r="AA1249" s="258" t="b">
        <f t="shared" si="89"/>
        <v>0</v>
      </c>
      <c r="AB1249" s="273" t="s">
        <v>4964</v>
      </c>
      <c r="AC1249" s="273"/>
      <c r="AD1249" s="273" t="s">
        <v>1259</v>
      </c>
      <c r="AE1249" s="275" t="s">
        <v>6040</v>
      </c>
      <c r="AF1249" s="267" t="str">
        <f t="shared" ca="1" si="88"/>
        <v>46años2meses</v>
      </c>
      <c r="AG1249" s="276" t="s">
        <v>6041</v>
      </c>
      <c r="AH1249" s="273" t="s">
        <v>6042</v>
      </c>
    </row>
    <row r="1250" spans="2:36" ht="17.100000000000001" customHeight="1">
      <c r="B1250" s="258" t="str">
        <f t="shared" si="90"/>
        <v>O40621888</v>
      </c>
      <c r="C1250" s="257" t="s">
        <v>117</v>
      </c>
      <c r="D1250" s="486" t="s">
        <v>6709</v>
      </c>
      <c r="E1250" s="258" t="s">
        <v>6710</v>
      </c>
      <c r="F1250" s="259">
        <v>28849</v>
      </c>
      <c r="G1250" s="283" t="s">
        <v>1251</v>
      </c>
      <c r="H1250" s="261" t="s">
        <v>113</v>
      </c>
      <c r="I1250" s="263" t="s">
        <v>1339</v>
      </c>
      <c r="J1250" s="261"/>
      <c r="K1250" s="282" t="s">
        <v>2021</v>
      </c>
      <c r="L1250" s="264">
        <v>44860</v>
      </c>
      <c r="M1250" s="264">
        <v>44926</v>
      </c>
      <c r="N1250" s="263" t="s">
        <v>114</v>
      </c>
      <c r="O1250" s="282" t="s">
        <v>6711</v>
      </c>
      <c r="P1250" s="266" t="s">
        <v>138</v>
      </c>
      <c r="Q1250" s="273"/>
      <c r="R1250" s="268" t="s">
        <v>157</v>
      </c>
      <c r="S1250" s="265"/>
      <c r="T1250" s="265">
        <v>0</v>
      </c>
      <c r="U1250" s="269" t="s">
        <v>1256</v>
      </c>
      <c r="V1250" s="270">
        <v>0</v>
      </c>
      <c r="W1250" s="271" t="s">
        <v>1264</v>
      </c>
      <c r="X1250" s="272"/>
      <c r="Y1250" s="273"/>
      <c r="Z1250" s="274" t="s">
        <v>1265</v>
      </c>
      <c r="AA1250" s="258" t="b">
        <f t="shared" si="89"/>
        <v>0</v>
      </c>
      <c r="AB1250" s="258" t="s">
        <v>6712</v>
      </c>
      <c r="AC1250" s="273"/>
      <c r="AD1250" s="400" t="s">
        <v>1271</v>
      </c>
      <c r="AE1250" s="275" t="s">
        <v>6713</v>
      </c>
      <c r="AF1250" s="267" t="str">
        <f t="shared" ca="1" si="88"/>
        <v>47años7meses</v>
      </c>
      <c r="AG1250" s="276">
        <v>958891596</v>
      </c>
      <c r="AH1250" s="273" t="s">
        <v>6714</v>
      </c>
    </row>
    <row r="1251" spans="2:36" ht="17.100000000000001" customHeight="1">
      <c r="B1251" s="273" t="str">
        <f t="shared" si="90"/>
        <v>O40624735</v>
      </c>
      <c r="C1251" s="257" t="s">
        <v>117</v>
      </c>
      <c r="D1251" s="486" t="s">
        <v>3953</v>
      </c>
      <c r="E1251" s="258" t="s">
        <v>3954</v>
      </c>
      <c r="F1251" s="259">
        <v>28122</v>
      </c>
      <c r="G1251" s="260" t="s">
        <v>1251</v>
      </c>
      <c r="H1251" s="261" t="s">
        <v>113</v>
      </c>
      <c r="I1251" s="262"/>
      <c r="J1251" s="261"/>
      <c r="K1251" s="263" t="s">
        <v>3611</v>
      </c>
      <c r="L1251" s="264">
        <v>44298</v>
      </c>
      <c r="M1251" s="290">
        <v>44311</v>
      </c>
      <c r="N1251" s="263" t="s">
        <v>114</v>
      </c>
      <c r="O1251" s="263" t="s">
        <v>3955</v>
      </c>
      <c r="P1251" s="266" t="s">
        <v>138</v>
      </c>
      <c r="Q1251" s="267"/>
      <c r="R1251" s="284" t="s">
        <v>117</v>
      </c>
      <c r="S1251" s="265"/>
      <c r="T1251" s="265">
        <v>0</v>
      </c>
      <c r="U1251" s="269" t="s">
        <v>1256</v>
      </c>
      <c r="V1251" s="270">
        <v>0</v>
      </c>
      <c r="W1251" s="271" t="s">
        <v>1264</v>
      </c>
      <c r="X1251" s="272"/>
      <c r="Y1251" s="273"/>
      <c r="Z1251" s="274" t="s">
        <v>1265</v>
      </c>
      <c r="AA1251" s="258" t="b">
        <f t="shared" si="89"/>
        <v>0</v>
      </c>
      <c r="AB1251" s="258" t="s">
        <v>3956</v>
      </c>
      <c r="AC1251" s="273" t="s">
        <v>3957</v>
      </c>
      <c r="AD1251" s="504" t="s">
        <v>1271</v>
      </c>
      <c r="AE1251" s="275" t="s">
        <v>3958</v>
      </c>
      <c r="AF1251" s="267" t="str">
        <f t="shared" ca="1" si="88"/>
        <v>49años7meses</v>
      </c>
      <c r="AG1251" s="276">
        <v>967195011</v>
      </c>
      <c r="AH1251" s="273" t="s">
        <v>3959</v>
      </c>
    </row>
    <row r="1252" spans="2:36" ht="17.100000000000001" customHeight="1">
      <c r="B1252" s="258" t="str">
        <f t="shared" si="90"/>
        <v>P40638213</v>
      </c>
      <c r="C1252" s="257" t="s">
        <v>117</v>
      </c>
      <c r="D1252" s="486" t="s">
        <v>4953</v>
      </c>
      <c r="E1252" s="258" t="s">
        <v>4954</v>
      </c>
      <c r="F1252" s="259">
        <v>29152</v>
      </c>
      <c r="G1252" s="260" t="s">
        <v>1291</v>
      </c>
      <c r="H1252" s="261" t="s">
        <v>137</v>
      </c>
      <c r="I1252" s="263"/>
      <c r="J1252" s="261"/>
      <c r="K1252" s="282" t="s">
        <v>1968</v>
      </c>
      <c r="L1252" s="264">
        <v>44460</v>
      </c>
      <c r="M1252" s="290">
        <v>44494</v>
      </c>
      <c r="N1252" s="263" t="s">
        <v>114</v>
      </c>
      <c r="O1252" s="261" t="s">
        <v>4955</v>
      </c>
      <c r="P1252" s="266" t="s">
        <v>115</v>
      </c>
      <c r="Q1252" s="273" t="s">
        <v>3227</v>
      </c>
      <c r="R1252" s="284" t="s">
        <v>157</v>
      </c>
      <c r="S1252" s="265"/>
      <c r="T1252" s="265">
        <v>0</v>
      </c>
      <c r="U1252" s="269" t="s">
        <v>1256</v>
      </c>
      <c r="V1252" s="270">
        <v>1</v>
      </c>
      <c r="W1252" s="271" t="s">
        <v>1264</v>
      </c>
      <c r="X1252" s="272"/>
      <c r="Y1252" s="273"/>
      <c r="Z1252" s="274" t="s">
        <v>1265</v>
      </c>
      <c r="AA1252" s="258" t="b">
        <f t="shared" si="89"/>
        <v>0</v>
      </c>
      <c r="AB1252" s="273" t="s">
        <v>4406</v>
      </c>
      <c r="AC1252" s="273"/>
      <c r="AD1252" s="504" t="s">
        <v>1259</v>
      </c>
      <c r="AE1252" s="275" t="s">
        <v>4956</v>
      </c>
      <c r="AF1252" s="267" t="str">
        <f t="shared" ca="1" si="88"/>
        <v>46años9meses</v>
      </c>
      <c r="AG1252" s="276">
        <v>931249011</v>
      </c>
      <c r="AH1252" s="273" t="s">
        <v>4957</v>
      </c>
    </row>
    <row r="1253" spans="2:36" ht="17.100000000000001" customHeight="1">
      <c r="B1253" s="258" t="str">
        <f t="shared" si="90"/>
        <v>P40640482</v>
      </c>
      <c r="C1253" s="257" t="s">
        <v>117</v>
      </c>
      <c r="D1253" s="486" t="s">
        <v>4772</v>
      </c>
      <c r="E1253" s="258" t="s">
        <v>4773</v>
      </c>
      <c r="F1253" s="259">
        <v>29143</v>
      </c>
      <c r="G1253" s="260" t="s">
        <v>1291</v>
      </c>
      <c r="H1253" s="261" t="s">
        <v>137</v>
      </c>
      <c r="I1253" s="263"/>
      <c r="J1253" s="261"/>
      <c r="K1253" s="282" t="s">
        <v>2021</v>
      </c>
      <c r="L1253" s="264">
        <v>44441</v>
      </c>
      <c r="M1253" s="264">
        <v>44482</v>
      </c>
      <c r="N1253" s="263" t="s">
        <v>128</v>
      </c>
      <c r="O1253" s="261" t="s">
        <v>4774</v>
      </c>
      <c r="P1253" s="266" t="s">
        <v>138</v>
      </c>
      <c r="Q1253" s="273"/>
      <c r="R1253" s="268" t="s">
        <v>157</v>
      </c>
      <c r="S1253" s="265"/>
      <c r="T1253" s="265">
        <v>0</v>
      </c>
      <c r="U1253" s="269" t="s">
        <v>1256</v>
      </c>
      <c r="V1253" s="270">
        <v>1</v>
      </c>
      <c r="W1253" s="271" t="s">
        <v>1264</v>
      </c>
      <c r="X1253" s="272"/>
      <c r="Y1253" s="258"/>
      <c r="Z1253" s="274" t="s">
        <v>1265</v>
      </c>
      <c r="AA1253" s="258" t="b">
        <f t="shared" si="89"/>
        <v>0</v>
      </c>
      <c r="AB1253" s="273" t="s">
        <v>4615</v>
      </c>
      <c r="AC1253" s="273"/>
      <c r="AD1253" s="400" t="s">
        <v>1259</v>
      </c>
      <c r="AE1253" s="275" t="s">
        <v>4775</v>
      </c>
      <c r="AF1253" s="267" t="str">
        <f t="shared" ca="1" si="88"/>
        <v>46años10meses</v>
      </c>
      <c r="AG1253" s="276">
        <v>951101421</v>
      </c>
      <c r="AH1253" s="273" t="s">
        <v>4776</v>
      </c>
    </row>
    <row r="1254" spans="2:36" ht="17.100000000000001" customHeight="1">
      <c r="B1254" s="258" t="str">
        <f t="shared" si="90"/>
        <v>P40645595</v>
      </c>
      <c r="C1254" s="257" t="s">
        <v>117</v>
      </c>
      <c r="D1254" s="486" t="s">
        <v>8050</v>
      </c>
      <c r="E1254" s="258" t="s">
        <v>8051</v>
      </c>
      <c r="F1254" s="259">
        <v>28618</v>
      </c>
      <c r="G1254" s="283" t="s">
        <v>1251</v>
      </c>
      <c r="H1254" s="261" t="s">
        <v>137</v>
      </c>
      <c r="I1254" s="261" t="s">
        <v>1252</v>
      </c>
      <c r="J1254" s="261"/>
      <c r="K1254" s="282" t="s">
        <v>2021</v>
      </c>
      <c r="L1254" s="264">
        <v>45117</v>
      </c>
      <c r="M1254" s="290">
        <v>45288</v>
      </c>
      <c r="N1254" s="263" t="s">
        <v>122</v>
      </c>
      <c r="O1254" s="261"/>
      <c r="P1254" s="266"/>
      <c r="Q1254" s="273"/>
      <c r="R1254" s="284" t="s">
        <v>157</v>
      </c>
      <c r="S1254" s="265"/>
      <c r="T1254" s="265">
        <v>0</v>
      </c>
      <c r="U1254" s="269" t="s">
        <v>1256</v>
      </c>
      <c r="V1254" s="270">
        <v>0</v>
      </c>
      <c r="W1254" s="271" t="s">
        <v>118</v>
      </c>
      <c r="X1254" s="273"/>
      <c r="Y1254" s="273"/>
      <c r="Z1254" s="274" t="s">
        <v>1257</v>
      </c>
      <c r="AA1254" s="258" t="b">
        <f t="shared" si="89"/>
        <v>0</v>
      </c>
      <c r="AB1254" s="273" t="s">
        <v>8052</v>
      </c>
      <c r="AC1254" s="273"/>
      <c r="AD1254" s="504" t="s">
        <v>1259</v>
      </c>
      <c r="AE1254" s="275" t="s">
        <v>8053</v>
      </c>
      <c r="AF1254" s="267" t="str">
        <f t="shared" ca="1" si="88"/>
        <v>48años3meses</v>
      </c>
      <c r="AG1254" s="276">
        <v>912205881</v>
      </c>
      <c r="AH1254" s="273" t="s">
        <v>8054</v>
      </c>
      <c r="AI1254" s="292" t="s">
        <v>1412</v>
      </c>
      <c r="AJ1254" s="554" t="str">
        <f ca="1">IF($D1254&lt;&gt;"",DATEDIF(L1254,TODAY(),"y")&amp;"años"&amp;DATEDIF(L1254,TODAY(),"ym")&amp;"meses"&amp;DATEDIF(L1254,TODAY(),"md")&amp;"dias","")</f>
        <v>3años1meses11dias</v>
      </c>
    </row>
    <row r="1255" spans="2:36" ht="17.100000000000001" customHeight="1">
      <c r="B1255" s="258" t="str">
        <f t="shared" si="90"/>
        <v>O40647892</v>
      </c>
      <c r="C1255" s="257" t="s">
        <v>117</v>
      </c>
      <c r="D1255" s="486" t="s">
        <v>2096</v>
      </c>
      <c r="E1255" s="258" t="s">
        <v>2097</v>
      </c>
      <c r="F1255" s="259">
        <v>28563</v>
      </c>
      <c r="G1255" s="260" t="s">
        <v>1251</v>
      </c>
      <c r="H1255" s="261" t="s">
        <v>113</v>
      </c>
      <c r="I1255" s="262"/>
      <c r="J1255" s="261"/>
      <c r="K1255" s="263" t="s">
        <v>2021</v>
      </c>
      <c r="L1255" s="264">
        <v>43640</v>
      </c>
      <c r="M1255" s="290">
        <v>43656</v>
      </c>
      <c r="N1255" s="263" t="s">
        <v>128</v>
      </c>
      <c r="O1255" s="282" t="s">
        <v>2098</v>
      </c>
      <c r="P1255" s="266" t="s">
        <v>138</v>
      </c>
      <c r="Q1255" s="267"/>
      <c r="R1255" s="268" t="s">
        <v>157</v>
      </c>
      <c r="S1255" s="265"/>
      <c r="T1255" s="265">
        <v>0</v>
      </c>
      <c r="U1255" s="269" t="s">
        <v>1256</v>
      </c>
      <c r="V1255" s="270">
        <v>0</v>
      </c>
      <c r="W1255" s="271" t="s">
        <v>1264</v>
      </c>
      <c r="X1255" s="272"/>
      <c r="Y1255" s="258"/>
      <c r="Z1255" s="274" t="s">
        <v>1265</v>
      </c>
      <c r="AA1255" s="258" t="b">
        <f t="shared" si="89"/>
        <v>0</v>
      </c>
      <c r="AB1255" s="258" t="s">
        <v>2099</v>
      </c>
      <c r="AC1255" s="273" t="s">
        <v>2100</v>
      </c>
      <c r="AD1255" s="504" t="s">
        <v>2101</v>
      </c>
      <c r="AE1255" s="275" t="s">
        <v>2102</v>
      </c>
      <c r="AF1255" s="267" t="str">
        <f t="shared" ca="1" si="88"/>
        <v>48años5meses</v>
      </c>
      <c r="AG1255" s="276">
        <v>986469226</v>
      </c>
      <c r="AH1255" s="273" t="s">
        <v>2103</v>
      </c>
    </row>
    <row r="1256" spans="2:36" ht="17.100000000000001" customHeight="1">
      <c r="B1256" s="258" t="str">
        <f t="shared" si="90"/>
        <v>P40648569</v>
      </c>
      <c r="C1256" s="257" t="s">
        <v>117</v>
      </c>
      <c r="D1256" s="486" t="s">
        <v>8299</v>
      </c>
      <c r="E1256" s="258" t="s">
        <v>8300</v>
      </c>
      <c r="F1256" s="259">
        <v>29368</v>
      </c>
      <c r="G1256" s="283" t="s">
        <v>1996</v>
      </c>
      <c r="H1256" s="261" t="s">
        <v>137</v>
      </c>
      <c r="I1256" s="261" t="s">
        <v>1252</v>
      </c>
      <c r="J1256" s="261"/>
      <c r="K1256" s="282" t="s">
        <v>2021</v>
      </c>
      <c r="L1256" s="264">
        <v>45173</v>
      </c>
      <c r="M1256" s="290">
        <v>45217</v>
      </c>
      <c r="N1256" s="263" t="s">
        <v>114</v>
      </c>
      <c r="O1256" s="261" t="s">
        <v>8301</v>
      </c>
      <c r="P1256" s="266" t="s">
        <v>138</v>
      </c>
      <c r="Q1256" s="273"/>
      <c r="R1256" s="284" t="s">
        <v>157</v>
      </c>
      <c r="S1256" s="265"/>
      <c r="T1256" s="265">
        <v>0</v>
      </c>
      <c r="U1256" s="269" t="s">
        <v>1256</v>
      </c>
      <c r="V1256" s="270">
        <v>0</v>
      </c>
      <c r="W1256" s="271" t="s">
        <v>118</v>
      </c>
      <c r="X1256" s="273"/>
      <c r="Y1256" s="273"/>
      <c r="Z1256" s="274" t="s">
        <v>1257</v>
      </c>
      <c r="AA1256" s="258" t="b">
        <f t="shared" si="89"/>
        <v>0</v>
      </c>
      <c r="AB1256" s="273" t="s">
        <v>7820</v>
      </c>
      <c r="AC1256" s="273"/>
      <c r="AD1256" s="504" t="s">
        <v>2101</v>
      </c>
      <c r="AE1256" s="275" t="s">
        <v>8302</v>
      </c>
      <c r="AF1256" s="267" t="str">
        <f t="shared" ca="1" si="88"/>
        <v>46años2meses</v>
      </c>
      <c r="AG1256" s="276">
        <v>906567849</v>
      </c>
      <c r="AH1256" s="273" t="s">
        <v>8303</v>
      </c>
    </row>
    <row r="1257" spans="2:36" ht="17.100000000000001" customHeight="1">
      <c r="B1257" s="258" t="str">
        <f t="shared" si="90"/>
        <v>R40658617</v>
      </c>
      <c r="C1257" s="257" t="s">
        <v>117</v>
      </c>
      <c r="D1257" s="500" t="s">
        <v>13814</v>
      </c>
      <c r="E1257" s="258" t="s">
        <v>13815</v>
      </c>
      <c r="F1257" s="302">
        <v>29207</v>
      </c>
      <c r="G1257" s="283" t="s">
        <v>3863</v>
      </c>
      <c r="H1257" s="261" t="s">
        <v>4426</v>
      </c>
      <c r="I1257" s="261" t="s">
        <v>6511</v>
      </c>
      <c r="J1257" s="261" t="s">
        <v>1276</v>
      </c>
      <c r="K1257" s="282" t="s">
        <v>8700</v>
      </c>
      <c r="L1257" s="264">
        <v>45875</v>
      </c>
      <c r="M1257" s="264">
        <v>45930</v>
      </c>
      <c r="N1257" s="261" t="s">
        <v>122</v>
      </c>
      <c r="O1257" s="305"/>
      <c r="P1257" s="266" t="s">
        <v>138</v>
      </c>
      <c r="Q1257" s="273"/>
      <c r="R1257" s="268" t="s">
        <v>597</v>
      </c>
      <c r="S1257" s="265"/>
      <c r="T1257" s="506">
        <v>0</v>
      </c>
      <c r="U1257" s="310" t="s">
        <v>117</v>
      </c>
      <c r="V1257" s="270">
        <v>0</v>
      </c>
      <c r="W1257" s="271" t="s">
        <v>1264</v>
      </c>
      <c r="X1257" s="272">
        <v>2000</v>
      </c>
      <c r="Y1257" s="279"/>
      <c r="Z1257" s="342" t="s">
        <v>1257</v>
      </c>
      <c r="AA1257" s="258" t="b">
        <f t="shared" si="89"/>
        <v>0</v>
      </c>
      <c r="AB1257" s="273" t="s">
        <v>13816</v>
      </c>
      <c r="AC1257" s="273"/>
      <c r="AD1257" s="400" t="s">
        <v>1271</v>
      </c>
      <c r="AE1257" s="275" t="s">
        <v>13817</v>
      </c>
      <c r="AF1257" s="267" t="str">
        <f t="shared" ca="1" si="88"/>
        <v>46años8meses</v>
      </c>
      <c r="AG1257" s="276">
        <v>962835273</v>
      </c>
      <c r="AH1257" s="273" t="s">
        <v>13818</v>
      </c>
    </row>
    <row r="1258" spans="2:36" ht="17.100000000000001" customHeight="1">
      <c r="B1258" s="258" t="str">
        <f t="shared" si="90"/>
        <v>P40665454</v>
      </c>
      <c r="C1258" s="257" t="s">
        <v>117</v>
      </c>
      <c r="D1258" s="486" t="s">
        <v>11400</v>
      </c>
      <c r="E1258" s="258" t="s">
        <v>11401</v>
      </c>
      <c r="F1258" s="259">
        <v>29043</v>
      </c>
      <c r="G1258" s="283" t="s">
        <v>1251</v>
      </c>
      <c r="H1258" s="261" t="s">
        <v>137</v>
      </c>
      <c r="I1258" s="261" t="s">
        <v>8999</v>
      </c>
      <c r="J1258" s="261" t="s">
        <v>9469</v>
      </c>
      <c r="K1258" s="282" t="s">
        <v>6840</v>
      </c>
      <c r="L1258" s="264">
        <v>45433</v>
      </c>
      <c r="M1258" s="264">
        <v>45467</v>
      </c>
      <c r="N1258" s="261" t="s">
        <v>128</v>
      </c>
      <c r="O1258" s="282" t="s">
        <v>11402</v>
      </c>
      <c r="P1258" s="266" t="s">
        <v>138</v>
      </c>
      <c r="Q1258" s="273"/>
      <c r="R1258" s="284" t="s">
        <v>157</v>
      </c>
      <c r="S1258" s="265"/>
      <c r="T1258" s="265">
        <v>0</v>
      </c>
      <c r="U1258" s="269" t="s">
        <v>1256</v>
      </c>
      <c r="V1258" s="270">
        <v>1</v>
      </c>
      <c r="W1258" s="271" t="s">
        <v>118</v>
      </c>
      <c r="X1258" s="272"/>
      <c r="Y1258" s="272"/>
      <c r="Z1258" s="274" t="s">
        <v>1257</v>
      </c>
      <c r="AA1258" s="258" t="b">
        <f t="shared" si="89"/>
        <v>0</v>
      </c>
      <c r="AB1258" s="273" t="s">
        <v>9960</v>
      </c>
      <c r="AC1258" s="273"/>
      <c r="AD1258" s="504" t="s">
        <v>1259</v>
      </c>
      <c r="AE1258" s="275" t="s">
        <v>11403</v>
      </c>
      <c r="AF1258" s="267" t="str">
        <f t="shared" ca="1" si="88"/>
        <v>47años1meses</v>
      </c>
      <c r="AG1258" s="276">
        <v>912369075</v>
      </c>
      <c r="AH1258" s="273" t="s">
        <v>11404</v>
      </c>
    </row>
    <row r="1259" spans="2:36" ht="17.100000000000001" customHeight="1">
      <c r="B1259" s="258" t="str">
        <f t="shared" si="90"/>
        <v>O40671972</v>
      </c>
      <c r="C1259" s="257" t="s">
        <v>117</v>
      </c>
      <c r="D1259" s="294" t="s">
        <v>17386</v>
      </c>
      <c r="E1259" s="258" t="s">
        <v>17387</v>
      </c>
      <c r="F1259" s="259">
        <v>29065</v>
      </c>
      <c r="G1259" s="283" t="s">
        <v>1251</v>
      </c>
      <c r="H1259" s="261" t="s">
        <v>113</v>
      </c>
      <c r="I1259" s="261" t="s">
        <v>1339</v>
      </c>
      <c r="J1259" s="261" t="s">
        <v>1276</v>
      </c>
      <c r="K1259" s="282" t="s">
        <v>8566</v>
      </c>
      <c r="L1259" s="264">
        <v>46059</v>
      </c>
      <c r="M1259" s="264">
        <v>46123</v>
      </c>
      <c r="N1259" s="261" t="s">
        <v>114</v>
      </c>
      <c r="O1259" s="282" t="s">
        <v>17388</v>
      </c>
      <c r="P1259" s="266" t="s">
        <v>138</v>
      </c>
      <c r="Q1259" s="258"/>
      <c r="R1259" s="268" t="s">
        <v>157</v>
      </c>
      <c r="S1259" s="265"/>
      <c r="T1259" s="271">
        <v>0</v>
      </c>
      <c r="U1259" s="269" t="s">
        <v>1256</v>
      </c>
      <c r="V1259" s="270">
        <v>1</v>
      </c>
      <c r="W1259" s="271" t="s">
        <v>118</v>
      </c>
      <c r="X1259" s="272"/>
      <c r="Y1259" s="272"/>
      <c r="Z1259" s="342" t="s">
        <v>1257</v>
      </c>
      <c r="AA1259" s="258" t="b">
        <v>0</v>
      </c>
      <c r="AB1259" s="273" t="s">
        <v>17444</v>
      </c>
      <c r="AC1259" s="273"/>
      <c r="AD1259" s="511" t="s">
        <v>1259</v>
      </c>
      <c r="AE1259" s="275" t="s">
        <v>17391</v>
      </c>
      <c r="AF1259" s="267" t="str">
        <f t="shared" ca="1" si="88"/>
        <v>47años0meses</v>
      </c>
      <c r="AG1259" s="276" t="s">
        <v>17389</v>
      </c>
      <c r="AH1259" s="273" t="s">
        <v>17390</v>
      </c>
    </row>
    <row r="1260" spans="2:36" ht="17.100000000000001" customHeight="1">
      <c r="B1260" s="258" t="str">
        <f t="shared" si="90"/>
        <v>P40671983</v>
      </c>
      <c r="C1260" s="257" t="s">
        <v>117</v>
      </c>
      <c r="D1260" s="486" t="s">
        <v>2807</v>
      </c>
      <c r="E1260" s="273" t="s">
        <v>2808</v>
      </c>
      <c r="F1260" s="259">
        <v>27457</v>
      </c>
      <c r="G1260" s="260" t="s">
        <v>1251</v>
      </c>
      <c r="H1260" s="261" t="s">
        <v>137</v>
      </c>
      <c r="I1260" s="262"/>
      <c r="J1260" s="261"/>
      <c r="K1260" s="263" t="s">
        <v>1287</v>
      </c>
      <c r="L1260" s="264">
        <v>43818</v>
      </c>
      <c r="M1260" s="326">
        <v>43830</v>
      </c>
      <c r="N1260" s="263" t="s">
        <v>114</v>
      </c>
      <c r="O1260" s="261" t="s">
        <v>2809</v>
      </c>
      <c r="P1260" s="266" t="s">
        <v>115</v>
      </c>
      <c r="Q1260" s="267"/>
      <c r="R1260" s="268" t="s">
        <v>157</v>
      </c>
      <c r="S1260" s="265"/>
      <c r="T1260" s="265">
        <v>0</v>
      </c>
      <c r="U1260" s="269" t="s">
        <v>1256</v>
      </c>
      <c r="V1260" s="270">
        <v>0</v>
      </c>
      <c r="W1260" s="271" t="s">
        <v>1264</v>
      </c>
      <c r="X1260" s="272"/>
      <c r="Y1260" s="273"/>
      <c r="Z1260" s="274" t="s">
        <v>1265</v>
      </c>
      <c r="AA1260" s="258" t="b">
        <f>COUNTIF($D$2:$D$3790,D1260)&gt;1</f>
        <v>0</v>
      </c>
      <c r="AB1260" s="273" t="s">
        <v>2810</v>
      </c>
      <c r="AC1260" s="273" t="s">
        <v>1290</v>
      </c>
      <c r="AD1260" s="273"/>
      <c r="AE1260" s="275"/>
      <c r="AF1260" s="267" t="str">
        <f t="shared" ca="1" si="88"/>
        <v>51años5meses</v>
      </c>
      <c r="AG1260" s="276"/>
      <c r="AH1260" s="273"/>
    </row>
    <row r="1261" spans="2:36" ht="17.100000000000001" customHeight="1">
      <c r="B1261" s="273" t="str">
        <f t="shared" si="90"/>
        <v>O40701019</v>
      </c>
      <c r="C1261" s="257" t="s">
        <v>117</v>
      </c>
      <c r="D1261" s="294" t="s">
        <v>16752</v>
      </c>
      <c r="E1261" s="258" t="s">
        <v>16753</v>
      </c>
      <c r="F1261" s="259">
        <v>29225</v>
      </c>
      <c r="G1261" s="283" t="s">
        <v>1251</v>
      </c>
      <c r="H1261" s="261" t="s">
        <v>113</v>
      </c>
      <c r="I1261" s="261" t="s">
        <v>14678</v>
      </c>
      <c r="J1261" s="261" t="s">
        <v>1276</v>
      </c>
      <c r="K1261" s="282" t="s">
        <v>8700</v>
      </c>
      <c r="L1261" s="264">
        <v>46038</v>
      </c>
      <c r="M1261" s="264">
        <v>46151</v>
      </c>
      <c r="N1261" s="261" t="s">
        <v>114</v>
      </c>
      <c r="O1261" s="282" t="s">
        <v>16754</v>
      </c>
      <c r="P1261" s="266" t="s">
        <v>138</v>
      </c>
      <c r="Q1261" s="258"/>
      <c r="R1261" s="471" t="s">
        <v>1256</v>
      </c>
      <c r="S1261" s="265"/>
      <c r="T1261" s="271">
        <v>0</v>
      </c>
      <c r="U1261" s="269" t="s">
        <v>1256</v>
      </c>
      <c r="V1261" s="270">
        <v>1</v>
      </c>
      <c r="W1261" s="271" t="s">
        <v>118</v>
      </c>
      <c r="X1261" s="272"/>
      <c r="Y1261" s="272"/>
      <c r="Z1261" s="342" t="s">
        <v>1257</v>
      </c>
      <c r="AA1261" s="258" t="b">
        <v>0</v>
      </c>
      <c r="AB1261" s="273" t="s">
        <v>16755</v>
      </c>
      <c r="AC1261" s="273"/>
      <c r="AD1261" s="504" t="s">
        <v>1259</v>
      </c>
      <c r="AE1261" s="275" t="s">
        <v>16756</v>
      </c>
      <c r="AF1261" s="267" t="str">
        <f t="shared" ca="1" si="88"/>
        <v>46años7meses</v>
      </c>
      <c r="AG1261" s="276" t="s">
        <v>16757</v>
      </c>
      <c r="AH1261" s="273" t="s">
        <v>16758</v>
      </c>
    </row>
    <row r="1262" spans="2:36" ht="17.100000000000001" customHeight="1">
      <c r="B1262" s="273" t="str">
        <f t="shared" si="90"/>
        <v>P40760596</v>
      </c>
      <c r="C1262" s="257" t="s">
        <v>117</v>
      </c>
      <c r="D1262" s="486" t="s">
        <v>12272</v>
      </c>
      <c r="E1262" s="258" t="s">
        <v>12273</v>
      </c>
      <c r="F1262" s="259">
        <v>27768</v>
      </c>
      <c r="G1262" s="283" t="s">
        <v>1251</v>
      </c>
      <c r="H1262" s="261" t="s">
        <v>137</v>
      </c>
      <c r="I1262" s="261" t="s">
        <v>8999</v>
      </c>
      <c r="J1262" s="261" t="s">
        <v>9469</v>
      </c>
      <c r="K1262" s="282" t="s">
        <v>6840</v>
      </c>
      <c r="L1262" s="264">
        <v>45525</v>
      </c>
      <c r="M1262" s="264">
        <v>45565</v>
      </c>
      <c r="N1262" s="261" t="s">
        <v>122</v>
      </c>
      <c r="O1262" s="282"/>
      <c r="P1262" s="266"/>
      <c r="Q1262" s="273"/>
      <c r="R1262" s="268" t="s">
        <v>157</v>
      </c>
      <c r="S1262" s="265"/>
      <c r="T1262" s="265">
        <v>0</v>
      </c>
      <c r="U1262" s="269" t="s">
        <v>1256</v>
      </c>
      <c r="V1262" s="270">
        <v>1</v>
      </c>
      <c r="W1262" s="271" t="s">
        <v>118</v>
      </c>
      <c r="X1262" s="272"/>
      <c r="Y1262" s="272"/>
      <c r="Z1262" s="274" t="s">
        <v>1257</v>
      </c>
      <c r="AA1262" s="258" t="b">
        <f>COUNTIF($D$2:$D$3790,D1262)&gt;1</f>
        <v>0</v>
      </c>
      <c r="AB1262" s="273" t="s">
        <v>12274</v>
      </c>
      <c r="AC1262" s="273"/>
      <c r="AD1262" s="504" t="s">
        <v>1259</v>
      </c>
      <c r="AE1262" s="400" t="s">
        <v>12275</v>
      </c>
      <c r="AF1262" s="267" t="str">
        <f t="shared" ca="1" si="88"/>
        <v>50años7meses</v>
      </c>
      <c r="AG1262" s="294">
        <v>901094819</v>
      </c>
      <c r="AH1262" s="402" t="s">
        <v>12276</v>
      </c>
    </row>
    <row r="1263" spans="2:36" ht="17.100000000000001" customHeight="1">
      <c r="B1263" s="273" t="str">
        <f t="shared" si="90"/>
        <v>P40780724</v>
      </c>
      <c r="C1263" s="257" t="s">
        <v>117</v>
      </c>
      <c r="D1263" s="486" t="s">
        <v>3207</v>
      </c>
      <c r="E1263" s="273" t="s">
        <v>3208</v>
      </c>
      <c r="F1263" s="259">
        <v>28779</v>
      </c>
      <c r="G1263" s="260" t="s">
        <v>1251</v>
      </c>
      <c r="H1263" s="261" t="s">
        <v>137</v>
      </c>
      <c r="I1263" s="262"/>
      <c r="J1263" s="261"/>
      <c r="K1263" s="263" t="s">
        <v>1287</v>
      </c>
      <c r="L1263" s="264">
        <v>43874</v>
      </c>
      <c r="M1263" s="290">
        <v>43887</v>
      </c>
      <c r="N1263" s="263" t="s">
        <v>128</v>
      </c>
      <c r="O1263" s="261" t="s">
        <v>3209</v>
      </c>
      <c r="P1263" s="266" t="s">
        <v>138</v>
      </c>
      <c r="Q1263" s="267"/>
      <c r="R1263" s="284" t="s">
        <v>157</v>
      </c>
      <c r="S1263" s="265"/>
      <c r="T1263" s="265">
        <v>0</v>
      </c>
      <c r="U1263" s="269" t="s">
        <v>1256</v>
      </c>
      <c r="V1263" s="270">
        <v>0</v>
      </c>
      <c r="W1263" s="271" t="s">
        <v>1264</v>
      </c>
      <c r="X1263" s="272"/>
      <c r="Y1263" s="273"/>
      <c r="Z1263" s="274" t="s">
        <v>1265</v>
      </c>
      <c r="AA1263" s="258" t="b">
        <f>COUNTIF($D$2:$D$3790,D1263)&gt;1</f>
        <v>0</v>
      </c>
      <c r="AB1263" s="273"/>
      <c r="AC1263" s="273"/>
      <c r="AD1263" s="273"/>
      <c r="AE1263" s="275"/>
      <c r="AF1263" s="267" t="str">
        <f t="shared" ca="1" si="88"/>
        <v>47años10meses</v>
      </c>
      <c r="AG1263" s="276"/>
      <c r="AH1263" s="273"/>
      <c r="AJ1263" s="258"/>
    </row>
    <row r="1264" spans="2:36" ht="17.100000000000001" customHeight="1">
      <c r="B1264" s="273" t="str">
        <f t="shared" si="90"/>
        <v>O40780727</v>
      </c>
      <c r="C1264" s="257" t="s">
        <v>117</v>
      </c>
      <c r="D1264" s="486" t="s">
        <v>9518</v>
      </c>
      <c r="E1264" s="258" t="s">
        <v>9519</v>
      </c>
      <c r="F1264" s="259">
        <v>28659</v>
      </c>
      <c r="G1264" s="283" t="s">
        <v>1251</v>
      </c>
      <c r="H1264" s="261" t="s">
        <v>113</v>
      </c>
      <c r="I1264" s="261" t="s">
        <v>9123</v>
      </c>
      <c r="J1264" s="261" t="s">
        <v>7245</v>
      </c>
      <c r="K1264" s="282" t="s">
        <v>6840</v>
      </c>
      <c r="L1264" s="264">
        <v>45307</v>
      </c>
      <c r="M1264" s="290">
        <v>45369</v>
      </c>
      <c r="N1264" s="261" t="s">
        <v>174</v>
      </c>
      <c r="O1264" s="261" t="s">
        <v>9520</v>
      </c>
      <c r="P1264" s="266" t="s">
        <v>138</v>
      </c>
      <c r="Q1264" s="273"/>
      <c r="R1264" s="284" t="s">
        <v>157</v>
      </c>
      <c r="S1264" s="265"/>
      <c r="T1264" s="265">
        <v>0</v>
      </c>
      <c r="U1264" s="269" t="s">
        <v>1256</v>
      </c>
      <c r="V1264" s="270">
        <v>1</v>
      </c>
      <c r="W1264" s="271" t="s">
        <v>118</v>
      </c>
      <c r="X1264" s="272"/>
      <c r="Y1264" s="272"/>
      <c r="Z1264" s="274" t="s">
        <v>1257</v>
      </c>
      <c r="AA1264" s="258" t="b">
        <f>COUNTIF($D$2:$D$3790,D1264)&gt;1</f>
        <v>0</v>
      </c>
      <c r="AB1264" s="273" t="s">
        <v>9521</v>
      </c>
      <c r="AC1264" s="273"/>
      <c r="AD1264" s="504" t="s">
        <v>1259</v>
      </c>
      <c r="AE1264" s="275" t="s">
        <v>9522</v>
      </c>
      <c r="AF1264" s="267" t="str">
        <f t="shared" ca="1" si="88"/>
        <v>48años2meses</v>
      </c>
      <c r="AG1264" s="276">
        <v>927636505</v>
      </c>
      <c r="AH1264" s="273" t="s">
        <v>9523</v>
      </c>
    </row>
    <row r="1265" spans="2:36" ht="17.100000000000001" customHeight="1">
      <c r="B1265" s="258" t="str">
        <f t="shared" si="90"/>
        <v>P40781698</v>
      </c>
      <c r="C1265" s="257" t="s">
        <v>117</v>
      </c>
      <c r="D1265" s="486" t="s">
        <v>2705</v>
      </c>
      <c r="E1265" s="273" t="s">
        <v>2706</v>
      </c>
      <c r="F1265" s="259">
        <v>28982</v>
      </c>
      <c r="G1265" s="260" t="s">
        <v>1251</v>
      </c>
      <c r="H1265" s="261" t="s">
        <v>137</v>
      </c>
      <c r="I1265" s="262"/>
      <c r="J1265" s="261"/>
      <c r="K1265" s="263" t="s">
        <v>1287</v>
      </c>
      <c r="L1265" s="264">
        <v>43804</v>
      </c>
      <c r="M1265" s="264">
        <v>43817</v>
      </c>
      <c r="N1265" s="263" t="s">
        <v>122</v>
      </c>
      <c r="O1265" s="261"/>
      <c r="P1265" s="266"/>
      <c r="Q1265" s="267"/>
      <c r="R1265" s="284" t="s">
        <v>157</v>
      </c>
      <c r="S1265" s="265"/>
      <c r="T1265" s="265">
        <v>0</v>
      </c>
      <c r="U1265" s="269" t="s">
        <v>1256</v>
      </c>
      <c r="V1265" s="270">
        <v>0</v>
      </c>
      <c r="W1265" s="271" t="s">
        <v>1264</v>
      </c>
      <c r="X1265" s="272"/>
      <c r="Y1265" s="273"/>
      <c r="Z1265" s="274" t="s">
        <v>1265</v>
      </c>
      <c r="AA1265" s="258" t="b">
        <f>COUNTIF($D$2:$D$3790,D1265)&gt;1</f>
        <v>0</v>
      </c>
      <c r="AB1265" s="273" t="s">
        <v>2310</v>
      </c>
      <c r="AC1265" s="273" t="s">
        <v>1290</v>
      </c>
      <c r="AD1265" s="510"/>
      <c r="AE1265" s="275"/>
      <c r="AF1265" s="267" t="str">
        <f t="shared" ca="1" si="88"/>
        <v>47años3meses</v>
      </c>
      <c r="AG1265" s="276"/>
      <c r="AH1265" s="273"/>
    </row>
    <row r="1266" spans="2:36" ht="17.100000000000001" customHeight="1">
      <c r="B1266" s="273" t="str">
        <f t="shared" si="90"/>
        <v>O40782551</v>
      </c>
      <c r="C1266" s="257" t="s">
        <v>117</v>
      </c>
      <c r="D1266" s="294" t="s">
        <v>18273</v>
      </c>
      <c r="E1266" s="258" t="s">
        <v>18274</v>
      </c>
      <c r="F1266" s="259">
        <v>29210</v>
      </c>
      <c r="G1266" s="283" t="s">
        <v>1251</v>
      </c>
      <c r="H1266" s="261" t="s">
        <v>113</v>
      </c>
      <c r="I1266" s="261" t="s">
        <v>1339</v>
      </c>
      <c r="J1266" s="261" t="s">
        <v>1276</v>
      </c>
      <c r="K1266" s="282" t="s">
        <v>12562</v>
      </c>
      <c r="L1266" s="264">
        <v>46092</v>
      </c>
      <c r="M1266" s="264">
        <v>46158</v>
      </c>
      <c r="N1266" s="261" t="s">
        <v>122</v>
      </c>
      <c r="O1266" s="282"/>
      <c r="P1266" s="266"/>
      <c r="Q1266" s="258"/>
      <c r="R1266" s="268" t="s">
        <v>157</v>
      </c>
      <c r="S1266" s="265"/>
      <c r="T1266" s="271">
        <v>0</v>
      </c>
      <c r="U1266" s="269" t="s">
        <v>1256</v>
      </c>
      <c r="V1266" s="270">
        <v>1</v>
      </c>
      <c r="W1266" s="271" t="s">
        <v>118</v>
      </c>
      <c r="X1266" s="272"/>
      <c r="Y1266" s="272"/>
      <c r="Z1266" s="342" t="s">
        <v>1257</v>
      </c>
      <c r="AA1266" s="258" t="b">
        <v>0</v>
      </c>
      <c r="AB1266" s="273" t="s">
        <v>18861</v>
      </c>
      <c r="AC1266" s="273"/>
      <c r="AD1266" s="504" t="s">
        <v>1259</v>
      </c>
      <c r="AE1266" s="275" t="s">
        <v>18307</v>
      </c>
      <c r="AF1266" s="267" t="str">
        <f t="shared" ca="1" si="88"/>
        <v>46años8meses</v>
      </c>
      <c r="AG1266" s="276" t="s">
        <v>18300</v>
      </c>
      <c r="AH1266" s="273" t="s">
        <v>18301</v>
      </c>
    </row>
    <row r="1267" spans="2:36" ht="17.100000000000001" customHeight="1">
      <c r="B1267" s="313" t="str">
        <f t="shared" si="90"/>
        <v>P40816649</v>
      </c>
      <c r="C1267" s="257" t="s">
        <v>117</v>
      </c>
      <c r="D1267" s="486" t="s">
        <v>9452</v>
      </c>
      <c r="E1267" s="258" t="s">
        <v>9453</v>
      </c>
      <c r="F1267" s="259">
        <v>28717</v>
      </c>
      <c r="G1267" s="283" t="s">
        <v>1251</v>
      </c>
      <c r="H1267" s="261" t="s">
        <v>137</v>
      </c>
      <c r="I1267" s="261" t="s">
        <v>8999</v>
      </c>
      <c r="J1267" s="261" t="s">
        <v>7578</v>
      </c>
      <c r="K1267" s="282" t="s">
        <v>6840</v>
      </c>
      <c r="L1267" s="264">
        <v>45303</v>
      </c>
      <c r="M1267" s="264">
        <v>45334</v>
      </c>
      <c r="N1267" s="261" t="s">
        <v>114</v>
      </c>
      <c r="O1267" s="261" t="s">
        <v>9454</v>
      </c>
      <c r="P1267" s="266" t="s">
        <v>138</v>
      </c>
      <c r="Q1267" s="273"/>
      <c r="R1267" s="284" t="s">
        <v>157</v>
      </c>
      <c r="S1267" s="265"/>
      <c r="T1267" s="265">
        <v>0</v>
      </c>
      <c r="U1267" s="269" t="s">
        <v>1256</v>
      </c>
      <c r="V1267" s="270">
        <v>1</v>
      </c>
      <c r="W1267" s="271" t="s">
        <v>118</v>
      </c>
      <c r="X1267" s="272"/>
      <c r="Y1267" s="272"/>
      <c r="Z1267" s="274" t="s">
        <v>1257</v>
      </c>
      <c r="AA1267" s="258" t="b">
        <f t="shared" ref="AA1267:AA1298" si="91">COUNTIF($D$2:$D$3790,D1267)&gt;1</f>
        <v>0</v>
      </c>
      <c r="AB1267" s="273" t="s">
        <v>9449</v>
      </c>
      <c r="AC1267" s="273"/>
      <c r="AD1267" s="504" t="s">
        <v>1259</v>
      </c>
      <c r="AE1267" s="275" t="s">
        <v>9455</v>
      </c>
      <c r="AF1267" s="267" t="str">
        <f t="shared" ca="1" si="88"/>
        <v>48años0meses</v>
      </c>
      <c r="AG1267" s="276">
        <v>901989981</v>
      </c>
      <c r="AH1267" s="273" t="s">
        <v>9456</v>
      </c>
    </row>
    <row r="1268" spans="2:36" ht="17.100000000000001" customHeight="1">
      <c r="B1268" s="313" t="str">
        <f t="shared" si="90"/>
        <v>P40829160</v>
      </c>
      <c r="C1268" s="257" t="s">
        <v>117</v>
      </c>
      <c r="D1268" s="486" t="s">
        <v>12009</v>
      </c>
      <c r="E1268" s="258" t="s">
        <v>12010</v>
      </c>
      <c r="F1268" s="259">
        <v>28942</v>
      </c>
      <c r="G1268" s="283" t="s">
        <v>1251</v>
      </c>
      <c r="H1268" s="261" t="s">
        <v>137</v>
      </c>
      <c r="I1268" s="263" t="s">
        <v>1252</v>
      </c>
      <c r="J1268" s="261"/>
      <c r="K1268" s="282" t="s">
        <v>2021</v>
      </c>
      <c r="L1268" s="264">
        <v>45505</v>
      </c>
      <c r="M1268" s="298">
        <v>45521</v>
      </c>
      <c r="N1268" s="263" t="s">
        <v>128</v>
      </c>
      <c r="O1268" s="282" t="s">
        <v>12011</v>
      </c>
      <c r="P1268" s="266" t="s">
        <v>138</v>
      </c>
      <c r="Q1268" s="273"/>
      <c r="R1268" s="284" t="s">
        <v>157</v>
      </c>
      <c r="S1268" s="265"/>
      <c r="T1268" s="265">
        <v>0</v>
      </c>
      <c r="U1268" s="269" t="s">
        <v>1256</v>
      </c>
      <c r="V1268" s="270">
        <v>0</v>
      </c>
      <c r="W1268" s="271" t="s">
        <v>118</v>
      </c>
      <c r="X1268" s="272"/>
      <c r="Y1268" s="273"/>
      <c r="Z1268" s="274" t="s">
        <v>1265</v>
      </c>
      <c r="AA1268" s="258" t="b">
        <f t="shared" si="91"/>
        <v>0</v>
      </c>
      <c r="AB1268" s="258" t="s">
        <v>6663</v>
      </c>
      <c r="AC1268" s="273"/>
      <c r="AD1268" s="504" t="s">
        <v>2101</v>
      </c>
      <c r="AE1268" s="312" t="s">
        <v>12012</v>
      </c>
      <c r="AF1268" s="267" t="str">
        <f t="shared" ca="1" si="88"/>
        <v>47años4meses</v>
      </c>
      <c r="AG1268" s="276" t="s">
        <v>12013</v>
      </c>
      <c r="AH1268" s="273" t="s">
        <v>12014</v>
      </c>
    </row>
    <row r="1269" spans="2:36" ht="17.100000000000001" customHeight="1">
      <c r="B1269" s="313" t="str">
        <f t="shared" si="90"/>
        <v>O40834211</v>
      </c>
      <c r="C1269" s="285">
        <v>1</v>
      </c>
      <c r="D1269" s="486" t="s">
        <v>6196</v>
      </c>
      <c r="E1269" s="258" t="s">
        <v>6197</v>
      </c>
      <c r="F1269" s="259">
        <v>29552</v>
      </c>
      <c r="G1269" s="283" t="s">
        <v>1251</v>
      </c>
      <c r="H1269" s="261" t="s">
        <v>113</v>
      </c>
      <c r="I1269" s="263" t="s">
        <v>1339</v>
      </c>
      <c r="J1269" s="261"/>
      <c r="K1269" s="282" t="s">
        <v>2021</v>
      </c>
      <c r="L1269" s="264">
        <v>44649</v>
      </c>
      <c r="M1269" s="264">
        <v>44705</v>
      </c>
      <c r="N1269" s="263" t="s">
        <v>122</v>
      </c>
      <c r="O1269" s="261"/>
      <c r="P1269" s="266"/>
      <c r="Q1269" s="273"/>
      <c r="R1269" s="268" t="s">
        <v>157</v>
      </c>
      <c r="S1269" s="265"/>
      <c r="T1269" s="265">
        <v>0</v>
      </c>
      <c r="U1269" s="269" t="s">
        <v>1256</v>
      </c>
      <c r="V1269" s="270">
        <v>0</v>
      </c>
      <c r="W1269" s="271" t="s">
        <v>118</v>
      </c>
      <c r="X1269" s="272"/>
      <c r="Y1269" s="258"/>
      <c r="Z1269" s="274" t="s">
        <v>1265</v>
      </c>
      <c r="AA1269" s="258" t="b">
        <f t="shared" si="91"/>
        <v>0</v>
      </c>
      <c r="AB1269" s="273" t="s">
        <v>6198</v>
      </c>
      <c r="AC1269" s="273"/>
      <c r="AD1269" s="400" t="s">
        <v>1259</v>
      </c>
      <c r="AE1269" s="275" t="s">
        <v>6199</v>
      </c>
      <c r="AF1269" s="267" t="str">
        <f t="shared" ca="1" si="88"/>
        <v>45años8meses</v>
      </c>
      <c r="AG1269" s="276">
        <v>962897698</v>
      </c>
      <c r="AH1269" s="273" t="s">
        <v>6200</v>
      </c>
    </row>
    <row r="1270" spans="2:36" ht="17.100000000000001" customHeight="1">
      <c r="B1270" s="313" t="str">
        <f t="shared" si="90"/>
        <v>O40839165</v>
      </c>
      <c r="C1270" s="257" t="s">
        <v>117</v>
      </c>
      <c r="D1270" s="486" t="s">
        <v>10780</v>
      </c>
      <c r="E1270" s="258" t="s">
        <v>10781</v>
      </c>
      <c r="F1270" s="259">
        <v>29422</v>
      </c>
      <c r="G1270" s="283" t="s">
        <v>1296</v>
      </c>
      <c r="H1270" s="261" t="s">
        <v>113</v>
      </c>
      <c r="I1270" s="261" t="s">
        <v>7410</v>
      </c>
      <c r="J1270" s="261" t="s">
        <v>9657</v>
      </c>
      <c r="K1270" s="282" t="s">
        <v>6899</v>
      </c>
      <c r="L1270" s="264">
        <v>45387</v>
      </c>
      <c r="M1270" s="715" t="s">
        <v>19477</v>
      </c>
      <c r="N1270" s="261" t="s">
        <v>114</v>
      </c>
      <c r="O1270" s="282" t="s">
        <v>19530</v>
      </c>
      <c r="P1270" s="266" t="s">
        <v>138</v>
      </c>
      <c r="Q1270" s="273"/>
      <c r="R1270" s="284" t="s">
        <v>157</v>
      </c>
      <c r="S1270" s="265"/>
      <c r="T1270" s="265">
        <v>0</v>
      </c>
      <c r="U1270" s="269" t="s">
        <v>1256</v>
      </c>
      <c r="V1270" s="270">
        <v>1</v>
      </c>
      <c r="W1270" s="271" t="s">
        <v>1264</v>
      </c>
      <c r="X1270" s="272"/>
      <c r="Y1270" s="272"/>
      <c r="Z1270" s="274" t="s">
        <v>1257</v>
      </c>
      <c r="AA1270" s="258" t="b">
        <f t="shared" si="91"/>
        <v>0</v>
      </c>
      <c r="AB1270" s="273" t="s">
        <v>10782</v>
      </c>
      <c r="AC1270" s="273"/>
      <c r="AD1270" s="504" t="s">
        <v>1259</v>
      </c>
      <c r="AE1270" s="275" t="s">
        <v>10783</v>
      </c>
      <c r="AF1270" s="267" t="str">
        <f t="shared" ca="1" si="88"/>
        <v>46años1meses</v>
      </c>
      <c r="AG1270" s="276">
        <v>921162090</v>
      </c>
      <c r="AH1270" s="273" t="s">
        <v>10784</v>
      </c>
    </row>
    <row r="1271" spans="2:36" ht="17.100000000000001" customHeight="1">
      <c r="B1271" s="313" t="str">
        <f t="shared" si="90"/>
        <v>O40842221</v>
      </c>
      <c r="C1271" s="257" t="s">
        <v>117</v>
      </c>
      <c r="D1271" s="486" t="s">
        <v>4671</v>
      </c>
      <c r="E1271" s="258" t="s">
        <v>4672</v>
      </c>
      <c r="F1271" s="259">
        <v>28143</v>
      </c>
      <c r="G1271" s="260" t="s">
        <v>1251</v>
      </c>
      <c r="H1271" s="261" t="s">
        <v>113</v>
      </c>
      <c r="I1271" s="262"/>
      <c r="J1271" s="261"/>
      <c r="K1271" s="282" t="s">
        <v>1968</v>
      </c>
      <c r="L1271" s="264">
        <v>44431</v>
      </c>
      <c r="M1271" s="290">
        <v>44452</v>
      </c>
      <c r="N1271" s="263" t="s">
        <v>114</v>
      </c>
      <c r="O1271" s="261" t="s">
        <v>4673</v>
      </c>
      <c r="P1271" s="266" t="s">
        <v>115</v>
      </c>
      <c r="Q1271" s="258"/>
      <c r="R1271" s="284" t="s">
        <v>157</v>
      </c>
      <c r="S1271" s="265"/>
      <c r="T1271" s="265">
        <v>0</v>
      </c>
      <c r="U1271" s="269" t="s">
        <v>1256</v>
      </c>
      <c r="V1271" s="270">
        <v>1</v>
      </c>
      <c r="W1271" s="271" t="s">
        <v>1264</v>
      </c>
      <c r="X1271" s="272"/>
      <c r="Y1271" s="273"/>
      <c r="Z1271" s="274" t="s">
        <v>1265</v>
      </c>
      <c r="AA1271" s="258" t="b">
        <f t="shared" si="91"/>
        <v>0</v>
      </c>
      <c r="AB1271" s="273" t="s">
        <v>4674</v>
      </c>
      <c r="AC1271" s="273"/>
      <c r="AD1271" s="510"/>
      <c r="AE1271" s="275"/>
      <c r="AF1271" s="267" t="str">
        <f t="shared" ca="1" si="88"/>
        <v>49años7meses</v>
      </c>
      <c r="AG1271" s="276">
        <v>971654071</v>
      </c>
      <c r="AH1271" s="273" t="s">
        <v>4675</v>
      </c>
    </row>
    <row r="1272" spans="2:36" ht="17.100000000000001" customHeight="1">
      <c r="B1272" s="313" t="str">
        <f t="shared" si="90"/>
        <v>P40846764</v>
      </c>
      <c r="C1272" s="257" t="s">
        <v>117</v>
      </c>
      <c r="D1272" s="486" t="s">
        <v>9342</v>
      </c>
      <c r="E1272" s="258" t="s">
        <v>9343</v>
      </c>
      <c r="F1272" s="259">
        <v>27603</v>
      </c>
      <c r="G1272" s="283" t="s">
        <v>1251</v>
      </c>
      <c r="H1272" s="261" t="s">
        <v>137</v>
      </c>
      <c r="I1272" s="261" t="s">
        <v>8999</v>
      </c>
      <c r="J1272" s="261"/>
      <c r="K1272" s="282" t="s">
        <v>6840</v>
      </c>
      <c r="L1272" s="264">
        <v>45295</v>
      </c>
      <c r="M1272" s="290">
        <v>45301</v>
      </c>
      <c r="N1272" s="261" t="s">
        <v>122</v>
      </c>
      <c r="O1272" s="261"/>
      <c r="P1272" s="266"/>
      <c r="Q1272" s="273"/>
      <c r="R1272" s="284" t="s">
        <v>157</v>
      </c>
      <c r="S1272" s="265"/>
      <c r="T1272" s="265">
        <v>0</v>
      </c>
      <c r="U1272" s="269" t="s">
        <v>1256</v>
      </c>
      <c r="V1272" s="270">
        <v>1</v>
      </c>
      <c r="W1272" s="271" t="s">
        <v>118</v>
      </c>
      <c r="X1272" s="272"/>
      <c r="Y1272" s="272"/>
      <c r="Z1272" s="274" t="s">
        <v>1257</v>
      </c>
      <c r="AA1272" s="258" t="b">
        <f t="shared" si="91"/>
        <v>0</v>
      </c>
      <c r="AB1272" s="273" t="s">
        <v>9344</v>
      </c>
      <c r="AC1272" s="273"/>
      <c r="AD1272" s="511" t="s">
        <v>1259</v>
      </c>
      <c r="AE1272" s="275" t="s">
        <v>9345</v>
      </c>
      <c r="AF1272" s="267" t="str">
        <f t="shared" ca="1" si="88"/>
        <v>51años0meses</v>
      </c>
      <c r="AG1272" s="276">
        <v>960429690</v>
      </c>
      <c r="AH1272" s="273" t="s">
        <v>9346</v>
      </c>
    </row>
    <row r="1273" spans="2:36" ht="17.100000000000001" customHeight="1">
      <c r="B1273" s="313" t="str">
        <f t="shared" si="90"/>
        <v>O40850832</v>
      </c>
      <c r="C1273" s="257" t="s">
        <v>117</v>
      </c>
      <c r="D1273" s="486" t="s">
        <v>9987</v>
      </c>
      <c r="E1273" s="258" t="s">
        <v>9988</v>
      </c>
      <c r="F1273" s="259">
        <v>29491</v>
      </c>
      <c r="G1273" s="283" t="s">
        <v>1291</v>
      </c>
      <c r="H1273" s="261" t="s">
        <v>113</v>
      </c>
      <c r="I1273" s="261" t="s">
        <v>9123</v>
      </c>
      <c r="J1273" s="261" t="s">
        <v>1235</v>
      </c>
      <c r="K1273" s="282" t="s">
        <v>6899</v>
      </c>
      <c r="L1273" s="264">
        <v>45334</v>
      </c>
      <c r="M1273" s="298">
        <v>45465</v>
      </c>
      <c r="N1273" s="261" t="s">
        <v>122</v>
      </c>
      <c r="O1273" s="261"/>
      <c r="P1273" s="266"/>
      <c r="Q1273" s="273"/>
      <c r="R1273" s="284" t="s">
        <v>157</v>
      </c>
      <c r="S1273" s="265"/>
      <c r="T1273" s="265">
        <v>0</v>
      </c>
      <c r="U1273" s="269" t="s">
        <v>1256</v>
      </c>
      <c r="V1273" s="270">
        <v>1</v>
      </c>
      <c r="W1273" s="271" t="s">
        <v>118</v>
      </c>
      <c r="X1273" s="272"/>
      <c r="Y1273" s="272"/>
      <c r="Z1273" s="274" t="s">
        <v>1257</v>
      </c>
      <c r="AA1273" s="258" t="b">
        <f t="shared" si="91"/>
        <v>0</v>
      </c>
      <c r="AB1273" s="273" t="s">
        <v>9989</v>
      </c>
      <c r="AC1273" s="273"/>
      <c r="AD1273" s="400" t="s">
        <v>1259</v>
      </c>
      <c r="AE1273" s="275" t="s">
        <v>9990</v>
      </c>
      <c r="AF1273" s="267" t="str">
        <f t="shared" ca="1" si="88"/>
        <v>45años10meses</v>
      </c>
      <c r="AG1273" s="276">
        <v>925554846</v>
      </c>
      <c r="AH1273" s="273" t="s">
        <v>9991</v>
      </c>
    </row>
    <row r="1274" spans="2:36" ht="17.100000000000001" customHeight="1">
      <c r="B1274" s="258" t="str">
        <f t="shared" si="90"/>
        <v>P40853782</v>
      </c>
      <c r="C1274" s="257" t="s">
        <v>117</v>
      </c>
      <c r="D1274" s="486" t="s">
        <v>9935</v>
      </c>
      <c r="E1274" s="258" t="s">
        <v>9936</v>
      </c>
      <c r="F1274" s="259">
        <v>29246</v>
      </c>
      <c r="G1274" s="283" t="s">
        <v>1251</v>
      </c>
      <c r="H1274" s="261" t="s">
        <v>137</v>
      </c>
      <c r="I1274" s="261" t="s">
        <v>8999</v>
      </c>
      <c r="J1274" s="261" t="s">
        <v>9657</v>
      </c>
      <c r="K1274" s="282" t="s">
        <v>6899</v>
      </c>
      <c r="L1274" s="264">
        <v>45331</v>
      </c>
      <c r="M1274" s="264">
        <v>45338</v>
      </c>
      <c r="N1274" s="261" t="s">
        <v>122</v>
      </c>
      <c r="O1274" s="261"/>
      <c r="P1274" s="266"/>
      <c r="Q1274" s="273"/>
      <c r="R1274" s="284" t="s">
        <v>157</v>
      </c>
      <c r="S1274" s="265"/>
      <c r="T1274" s="265">
        <v>0</v>
      </c>
      <c r="U1274" s="269" t="s">
        <v>1256</v>
      </c>
      <c r="V1274" s="270">
        <v>1</v>
      </c>
      <c r="W1274" s="271" t="s">
        <v>118</v>
      </c>
      <c r="X1274" s="272"/>
      <c r="Y1274" s="272"/>
      <c r="Z1274" s="274" t="s">
        <v>1257</v>
      </c>
      <c r="AA1274" s="258" t="b">
        <f t="shared" si="91"/>
        <v>0</v>
      </c>
      <c r="AB1274" s="273" t="s">
        <v>9937</v>
      </c>
      <c r="AC1274" s="273"/>
      <c r="AD1274" s="400" t="s">
        <v>1878</v>
      </c>
      <c r="AE1274" s="275" t="s">
        <v>9938</v>
      </c>
      <c r="AF1274" s="267" t="str">
        <f t="shared" ca="1" si="88"/>
        <v>46años6meses</v>
      </c>
      <c r="AG1274" s="276">
        <v>947975130</v>
      </c>
      <c r="AH1274" s="273" t="s">
        <v>9939</v>
      </c>
      <c r="AJ1274" s="258"/>
    </row>
    <row r="1275" spans="2:36" ht="17.100000000000001" customHeight="1">
      <c r="B1275" s="258" t="str">
        <f t="shared" si="90"/>
        <v>P40877758</v>
      </c>
      <c r="C1275" s="257" t="s">
        <v>117</v>
      </c>
      <c r="D1275" s="486" t="s">
        <v>3190</v>
      </c>
      <c r="E1275" s="273" t="s">
        <v>3191</v>
      </c>
      <c r="F1275" s="259">
        <v>29139</v>
      </c>
      <c r="G1275" s="260" t="s">
        <v>1251</v>
      </c>
      <c r="H1275" s="261" t="s">
        <v>137</v>
      </c>
      <c r="I1275" s="262"/>
      <c r="J1275" s="261"/>
      <c r="K1275" s="263" t="s">
        <v>1287</v>
      </c>
      <c r="L1275" s="264">
        <v>43867</v>
      </c>
      <c r="M1275" s="290">
        <v>43880</v>
      </c>
      <c r="N1275" s="263" t="s">
        <v>128</v>
      </c>
      <c r="O1275" s="261" t="s">
        <v>3192</v>
      </c>
      <c r="P1275" s="266" t="s">
        <v>138</v>
      </c>
      <c r="Q1275" s="267"/>
      <c r="R1275" s="284" t="s">
        <v>157</v>
      </c>
      <c r="S1275" s="265"/>
      <c r="T1275" s="265">
        <v>0</v>
      </c>
      <c r="U1275" s="269" t="s">
        <v>1256</v>
      </c>
      <c r="V1275" s="270">
        <v>0</v>
      </c>
      <c r="W1275" s="271" t="s">
        <v>1264</v>
      </c>
      <c r="X1275" s="272"/>
      <c r="Y1275" s="273"/>
      <c r="Z1275" s="274" t="s">
        <v>1265</v>
      </c>
      <c r="AA1275" s="258" t="b">
        <f t="shared" si="91"/>
        <v>0</v>
      </c>
      <c r="AB1275" s="273"/>
      <c r="AC1275" s="273"/>
      <c r="AD1275" s="273"/>
      <c r="AE1275" s="275"/>
      <c r="AF1275" s="267" t="str">
        <f t="shared" ca="1" si="88"/>
        <v>46años10meses</v>
      </c>
      <c r="AG1275" s="276"/>
      <c r="AH1275" s="273"/>
    </row>
    <row r="1276" spans="2:36" ht="17.100000000000001" customHeight="1">
      <c r="B1276" s="258" t="str">
        <f t="shared" si="90"/>
        <v>P40896733</v>
      </c>
      <c r="C1276" s="257" t="s">
        <v>117</v>
      </c>
      <c r="D1276" s="486" t="s">
        <v>2875</v>
      </c>
      <c r="E1276" s="273" t="s">
        <v>2876</v>
      </c>
      <c r="F1276" s="259">
        <v>28164</v>
      </c>
      <c r="G1276" s="260" t="s">
        <v>1251</v>
      </c>
      <c r="H1276" s="261" t="s">
        <v>137</v>
      </c>
      <c r="I1276" s="262"/>
      <c r="J1276" s="261"/>
      <c r="K1276" s="263" t="s">
        <v>1287</v>
      </c>
      <c r="L1276" s="264">
        <v>43818</v>
      </c>
      <c r="M1276" s="290">
        <v>43830</v>
      </c>
      <c r="N1276" s="263" t="s">
        <v>122</v>
      </c>
      <c r="O1276" s="261"/>
      <c r="P1276" s="266"/>
      <c r="Q1276" s="267"/>
      <c r="R1276" s="268" t="s">
        <v>157</v>
      </c>
      <c r="S1276" s="265"/>
      <c r="T1276" s="265">
        <v>0</v>
      </c>
      <c r="U1276" s="269" t="s">
        <v>1256</v>
      </c>
      <c r="V1276" s="270">
        <v>0</v>
      </c>
      <c r="W1276" s="271" t="s">
        <v>1264</v>
      </c>
      <c r="X1276" s="272"/>
      <c r="Y1276" s="258"/>
      <c r="Z1276" s="274" t="s">
        <v>1265</v>
      </c>
      <c r="AA1276" s="258" t="b">
        <f t="shared" si="91"/>
        <v>0</v>
      </c>
      <c r="AB1276" s="273" t="s">
        <v>2168</v>
      </c>
      <c r="AC1276" s="273" t="s">
        <v>1290</v>
      </c>
      <c r="AD1276" s="510"/>
      <c r="AE1276" s="275"/>
      <c r="AF1276" s="267" t="str">
        <f t="shared" ca="1" si="88"/>
        <v>49años6meses</v>
      </c>
      <c r="AG1276" s="276"/>
      <c r="AH1276" s="273"/>
    </row>
    <row r="1277" spans="2:36" ht="17.100000000000001" customHeight="1">
      <c r="B1277" s="258" t="str">
        <f t="shared" si="90"/>
        <v>P40906147</v>
      </c>
      <c r="C1277" s="257" t="s">
        <v>117</v>
      </c>
      <c r="D1277" s="486" t="s">
        <v>7518</v>
      </c>
      <c r="E1277" s="258" t="s">
        <v>7519</v>
      </c>
      <c r="F1277" s="259">
        <v>28916</v>
      </c>
      <c r="G1277" s="283" t="s">
        <v>1251</v>
      </c>
      <c r="H1277" s="261" t="s">
        <v>137</v>
      </c>
      <c r="I1277" s="263" t="s">
        <v>1252</v>
      </c>
      <c r="J1277" s="261"/>
      <c r="K1277" s="282" t="s">
        <v>7444</v>
      </c>
      <c r="L1277" s="264">
        <v>45035</v>
      </c>
      <c r="M1277" s="264">
        <v>45100</v>
      </c>
      <c r="N1277" s="263" t="s">
        <v>174</v>
      </c>
      <c r="O1277" s="261" t="s">
        <v>7520</v>
      </c>
      <c r="P1277" s="266" t="s">
        <v>138</v>
      </c>
      <c r="Q1277" s="273"/>
      <c r="R1277" s="284" t="s">
        <v>157</v>
      </c>
      <c r="S1277" s="265"/>
      <c r="T1277" s="265">
        <v>0</v>
      </c>
      <c r="U1277" s="269" t="s">
        <v>1256</v>
      </c>
      <c r="V1277" s="270">
        <v>1</v>
      </c>
      <c r="W1277" s="271" t="s">
        <v>118</v>
      </c>
      <c r="X1277" s="272"/>
      <c r="Y1277" s="273"/>
      <c r="Z1277" s="274" t="s">
        <v>1257</v>
      </c>
      <c r="AA1277" s="258" t="b">
        <f t="shared" si="91"/>
        <v>0</v>
      </c>
      <c r="AB1277" s="273" t="s">
        <v>7521</v>
      </c>
      <c r="AC1277" s="273"/>
      <c r="AD1277" s="400" t="s">
        <v>1259</v>
      </c>
      <c r="AE1277" s="281" t="s">
        <v>7522</v>
      </c>
      <c r="AF1277" s="267" t="str">
        <f t="shared" ca="1" si="88"/>
        <v>47años5meses</v>
      </c>
      <c r="AG1277" s="276">
        <v>980238961</v>
      </c>
      <c r="AH1277" s="273" t="s">
        <v>7523</v>
      </c>
    </row>
    <row r="1278" spans="2:36" ht="17.100000000000001" customHeight="1">
      <c r="B1278" s="258" t="str">
        <f t="shared" si="90"/>
        <v>O40927063</v>
      </c>
      <c r="C1278" s="257" t="s">
        <v>117</v>
      </c>
      <c r="D1278" s="486" t="s">
        <v>15515</v>
      </c>
      <c r="E1278" s="258" t="s">
        <v>15516</v>
      </c>
      <c r="F1278" s="259">
        <v>29169</v>
      </c>
      <c r="G1278" s="283" t="s">
        <v>1251</v>
      </c>
      <c r="H1278" s="261" t="s">
        <v>113</v>
      </c>
      <c r="I1278" s="261" t="s">
        <v>13122</v>
      </c>
      <c r="J1278" s="261" t="s">
        <v>1276</v>
      </c>
      <c r="K1278" s="282" t="s">
        <v>12562</v>
      </c>
      <c r="L1278" s="264">
        <v>45971</v>
      </c>
      <c r="M1278" s="264">
        <v>46067</v>
      </c>
      <c r="N1278" s="261" t="s">
        <v>122</v>
      </c>
      <c r="O1278" s="282"/>
      <c r="P1278" s="266"/>
      <c r="Q1278" s="258"/>
      <c r="R1278" s="268" t="s">
        <v>157</v>
      </c>
      <c r="S1278" s="265"/>
      <c r="T1278" s="271">
        <v>0</v>
      </c>
      <c r="U1278" s="269" t="s">
        <v>1256</v>
      </c>
      <c r="V1278" s="270">
        <v>1</v>
      </c>
      <c r="W1278" s="271" t="s">
        <v>118</v>
      </c>
      <c r="X1278" s="272"/>
      <c r="Y1278" s="272"/>
      <c r="Z1278" s="342" t="s">
        <v>1257</v>
      </c>
      <c r="AA1278" s="258" t="b">
        <f t="shared" si="91"/>
        <v>0</v>
      </c>
      <c r="AB1278" s="273" t="s">
        <v>15517</v>
      </c>
      <c r="AC1278" s="273"/>
      <c r="AD1278" s="400" t="s">
        <v>1271</v>
      </c>
      <c r="AE1278" s="275" t="s">
        <v>15518</v>
      </c>
      <c r="AF1278" s="267" t="str">
        <f t="shared" ca="1" si="88"/>
        <v>46años9meses</v>
      </c>
      <c r="AG1278" s="276" t="s">
        <v>15519</v>
      </c>
      <c r="AH1278" s="273" t="s">
        <v>15520</v>
      </c>
    </row>
    <row r="1279" spans="2:36" ht="17.100000000000001" customHeight="1">
      <c r="B1279" s="313" t="str">
        <f t="shared" si="90"/>
        <v>P40954947</v>
      </c>
      <c r="C1279" s="257" t="s">
        <v>117</v>
      </c>
      <c r="D1279" s="486" t="s">
        <v>10021</v>
      </c>
      <c r="E1279" s="258" t="s">
        <v>10022</v>
      </c>
      <c r="F1279" s="259">
        <v>28722</v>
      </c>
      <c r="G1279" s="283" t="s">
        <v>1251</v>
      </c>
      <c r="H1279" s="261" t="s">
        <v>137</v>
      </c>
      <c r="I1279" s="261" t="s">
        <v>8999</v>
      </c>
      <c r="J1279" s="261" t="s">
        <v>9469</v>
      </c>
      <c r="K1279" s="282" t="s">
        <v>6840</v>
      </c>
      <c r="L1279" s="264">
        <v>45335</v>
      </c>
      <c r="M1279" s="290">
        <v>45369</v>
      </c>
      <c r="N1279" s="261" t="s">
        <v>122</v>
      </c>
      <c r="O1279" s="261"/>
      <c r="P1279" s="266"/>
      <c r="Q1279" s="273"/>
      <c r="R1279" s="284" t="s">
        <v>157</v>
      </c>
      <c r="S1279" s="265"/>
      <c r="T1279" s="265">
        <v>0</v>
      </c>
      <c r="U1279" s="269" t="s">
        <v>1256</v>
      </c>
      <c r="V1279" s="270">
        <v>1</v>
      </c>
      <c r="W1279" s="271" t="s">
        <v>118</v>
      </c>
      <c r="X1279" s="272"/>
      <c r="Y1279" s="272"/>
      <c r="Z1279" s="274" t="s">
        <v>1257</v>
      </c>
      <c r="AA1279" s="258" t="b">
        <f t="shared" si="91"/>
        <v>0</v>
      </c>
      <c r="AB1279" s="273" t="s">
        <v>10023</v>
      </c>
      <c r="AC1279" s="273"/>
      <c r="AD1279" s="504" t="s">
        <v>1259</v>
      </c>
      <c r="AE1279" s="275" t="s">
        <v>10024</v>
      </c>
      <c r="AF1279" s="267" t="str">
        <f t="shared" ca="1" si="88"/>
        <v>48años0meses</v>
      </c>
      <c r="AG1279" s="276">
        <v>947666620</v>
      </c>
      <c r="AH1279" s="273" t="s">
        <v>10025</v>
      </c>
    </row>
    <row r="1280" spans="2:36" ht="17.100000000000001" customHeight="1">
      <c r="B1280" s="258" t="str">
        <f t="shared" si="90"/>
        <v>O40971601</v>
      </c>
      <c r="C1280" s="285">
        <v>1</v>
      </c>
      <c r="D1280" s="486" t="s">
        <v>6112</v>
      </c>
      <c r="E1280" s="258" t="s">
        <v>6113</v>
      </c>
      <c r="F1280" s="259">
        <v>28658</v>
      </c>
      <c r="G1280" s="258" t="s">
        <v>1251</v>
      </c>
      <c r="H1280" s="261" t="s">
        <v>113</v>
      </c>
      <c r="I1280" s="263" t="s">
        <v>1339</v>
      </c>
      <c r="J1280" s="261"/>
      <c r="K1280" s="282" t="s">
        <v>4784</v>
      </c>
      <c r="L1280" s="264">
        <v>44615</v>
      </c>
      <c r="M1280" s="290">
        <v>44692</v>
      </c>
      <c r="N1280" s="263" t="s">
        <v>122</v>
      </c>
      <c r="O1280" s="282"/>
      <c r="P1280" s="266"/>
      <c r="Q1280" s="258"/>
      <c r="R1280" s="284" t="s">
        <v>157</v>
      </c>
      <c r="S1280" s="265"/>
      <c r="T1280" s="265">
        <v>0</v>
      </c>
      <c r="U1280" s="269" t="s">
        <v>1256</v>
      </c>
      <c r="V1280" s="270">
        <v>1</v>
      </c>
      <c r="W1280" s="271" t="s">
        <v>1264</v>
      </c>
      <c r="X1280" s="272"/>
      <c r="Y1280" s="273"/>
      <c r="Z1280" s="274" t="s">
        <v>1265</v>
      </c>
      <c r="AA1280" s="258" t="b">
        <f t="shared" si="91"/>
        <v>0</v>
      </c>
      <c r="AB1280" s="258" t="s">
        <v>6114</v>
      </c>
      <c r="AC1280" s="273"/>
      <c r="AD1280" s="511" t="s">
        <v>1271</v>
      </c>
      <c r="AE1280" s="275" t="s">
        <v>6115</v>
      </c>
      <c r="AF1280" s="267" t="str">
        <f t="shared" ca="1" si="88"/>
        <v>48años2meses</v>
      </c>
      <c r="AG1280" s="276">
        <v>917843252</v>
      </c>
      <c r="AH1280" s="273" t="s">
        <v>6116</v>
      </c>
    </row>
    <row r="1281" spans="2:36" ht="17.100000000000001" customHeight="1">
      <c r="B1281" s="313" t="str">
        <f t="shared" si="90"/>
        <v>O40980856</v>
      </c>
      <c r="C1281" s="257" t="s">
        <v>117</v>
      </c>
      <c r="D1281" s="486" t="s">
        <v>8654</v>
      </c>
      <c r="E1281" s="258" t="s">
        <v>8655</v>
      </c>
      <c r="F1281" s="259">
        <v>29725</v>
      </c>
      <c r="G1281" s="283" t="s">
        <v>1251</v>
      </c>
      <c r="H1281" s="261" t="s">
        <v>113</v>
      </c>
      <c r="I1281" s="261" t="s">
        <v>1339</v>
      </c>
      <c r="J1281" s="261"/>
      <c r="K1281" s="282" t="s">
        <v>7444</v>
      </c>
      <c r="L1281" s="264">
        <v>45237</v>
      </c>
      <c r="M1281" s="264">
        <v>45255</v>
      </c>
      <c r="N1281" s="263" t="s">
        <v>122</v>
      </c>
      <c r="O1281" s="261"/>
      <c r="P1281" s="266"/>
      <c r="Q1281" s="273"/>
      <c r="R1281" s="268" t="s">
        <v>157</v>
      </c>
      <c r="S1281" s="265"/>
      <c r="T1281" s="265">
        <v>0</v>
      </c>
      <c r="U1281" s="269" t="s">
        <v>1256</v>
      </c>
      <c r="V1281" s="270">
        <v>1</v>
      </c>
      <c r="W1281" s="271" t="s">
        <v>118</v>
      </c>
      <c r="X1281" s="273"/>
      <c r="Y1281" s="273"/>
      <c r="Z1281" s="274" t="s">
        <v>1257</v>
      </c>
      <c r="AA1281" s="258" t="b">
        <f t="shared" si="91"/>
        <v>0</v>
      </c>
      <c r="AB1281" s="273" t="s">
        <v>8656</v>
      </c>
      <c r="AC1281" s="273"/>
      <c r="AD1281" s="504" t="s">
        <v>1259</v>
      </c>
      <c r="AE1281" s="275" t="s">
        <v>8657</v>
      </c>
      <c r="AF1281" s="267" t="str">
        <f t="shared" ca="1" si="88"/>
        <v>45años3meses</v>
      </c>
      <c r="AG1281" s="276"/>
      <c r="AH1281" s="273"/>
    </row>
    <row r="1282" spans="2:36" ht="17.100000000000001" customHeight="1">
      <c r="B1282" s="273" t="str">
        <f t="shared" si="90"/>
        <v>O41026604</v>
      </c>
      <c r="C1282" s="257" t="s">
        <v>117</v>
      </c>
      <c r="D1282" s="486" t="s">
        <v>11949</v>
      </c>
      <c r="E1282" s="258" t="s">
        <v>11950</v>
      </c>
      <c r="F1282" s="259">
        <v>28645</v>
      </c>
      <c r="G1282" s="260" t="s">
        <v>1297</v>
      </c>
      <c r="H1282" s="261" t="s">
        <v>125</v>
      </c>
      <c r="I1282" s="261" t="s">
        <v>8348</v>
      </c>
      <c r="J1282" s="261" t="s">
        <v>1276</v>
      </c>
      <c r="K1282" s="282" t="s">
        <v>2021</v>
      </c>
      <c r="L1282" s="264">
        <v>45503</v>
      </c>
      <c r="M1282" s="348">
        <v>45577</v>
      </c>
      <c r="N1282" s="263" t="s">
        <v>114</v>
      </c>
      <c r="O1282" s="261" t="s">
        <v>11951</v>
      </c>
      <c r="P1282" s="266" t="s">
        <v>138</v>
      </c>
      <c r="Q1282" s="273"/>
      <c r="R1282" s="284" t="s">
        <v>157</v>
      </c>
      <c r="S1282" s="265"/>
      <c r="T1282" s="265">
        <v>0</v>
      </c>
      <c r="U1282" s="269" t="s">
        <v>1256</v>
      </c>
      <c r="V1282" s="270">
        <v>0</v>
      </c>
      <c r="W1282" s="271" t="s">
        <v>118</v>
      </c>
      <c r="X1282" s="273"/>
      <c r="Y1282" s="273"/>
      <c r="Z1282" s="274" t="s">
        <v>1257</v>
      </c>
      <c r="AA1282" s="258" t="b">
        <f t="shared" si="91"/>
        <v>0</v>
      </c>
      <c r="AB1282" s="273" t="s">
        <v>11952</v>
      </c>
      <c r="AC1282" s="273"/>
      <c r="AD1282" s="504" t="s">
        <v>1259</v>
      </c>
      <c r="AE1282" s="275" t="s">
        <v>11953</v>
      </c>
      <c r="AF1282" s="267" t="str">
        <f t="shared" ca="1" si="88"/>
        <v>48años2meses</v>
      </c>
      <c r="AG1282" s="276">
        <v>978190451</v>
      </c>
      <c r="AH1282" s="273" t="s">
        <v>11954</v>
      </c>
      <c r="AJ1282" s="258"/>
    </row>
    <row r="1283" spans="2:36" ht="17.100000000000001" customHeight="1">
      <c r="B1283" s="258" t="str">
        <f t="shared" si="90"/>
        <v>P41037316</v>
      </c>
      <c r="C1283" s="257" t="s">
        <v>117</v>
      </c>
      <c r="D1283" s="486" t="s">
        <v>12212</v>
      </c>
      <c r="E1283" s="258" t="s">
        <v>12213</v>
      </c>
      <c r="F1283" s="259">
        <v>28596</v>
      </c>
      <c r="G1283" s="283" t="s">
        <v>1996</v>
      </c>
      <c r="H1283" s="261" t="s">
        <v>137</v>
      </c>
      <c r="I1283" s="263" t="s">
        <v>1252</v>
      </c>
      <c r="J1283" s="261"/>
      <c r="K1283" s="282" t="s">
        <v>2021</v>
      </c>
      <c r="L1283" s="264">
        <v>45523</v>
      </c>
      <c r="M1283" s="264">
        <v>45535</v>
      </c>
      <c r="N1283" s="263" t="s">
        <v>122</v>
      </c>
      <c r="O1283" s="261"/>
      <c r="P1283" s="266"/>
      <c r="Q1283" s="273"/>
      <c r="R1283" s="268" t="s">
        <v>157</v>
      </c>
      <c r="S1283" s="265"/>
      <c r="T1283" s="265">
        <v>0</v>
      </c>
      <c r="U1283" s="269" t="s">
        <v>1256</v>
      </c>
      <c r="V1283" s="270">
        <v>0</v>
      </c>
      <c r="W1283" s="271" t="s">
        <v>118</v>
      </c>
      <c r="X1283" s="272"/>
      <c r="Y1283" s="273"/>
      <c r="Z1283" s="274" t="s">
        <v>1257</v>
      </c>
      <c r="AA1283" s="258" t="b">
        <f t="shared" si="91"/>
        <v>0</v>
      </c>
      <c r="AB1283" s="273" t="s">
        <v>6694</v>
      </c>
      <c r="AC1283" s="273"/>
      <c r="AD1283" s="504" t="s">
        <v>1259</v>
      </c>
      <c r="AE1283" s="275" t="s">
        <v>12214</v>
      </c>
      <c r="AF1283" s="267" t="str">
        <f t="shared" ref="AF1283:AF1346" ca="1" si="92">IF($D1283&lt;&gt;"",DATEDIF(F1283,TODAY(),"y")&amp;"años"&amp;DATEDIF(F1283,TODAY(),"ym")&amp;"meses","")</f>
        <v>48años4meses</v>
      </c>
      <c r="AG1283" s="276">
        <v>998795877</v>
      </c>
      <c r="AH1283" s="273" t="s">
        <v>12215</v>
      </c>
    </row>
    <row r="1284" spans="2:36" ht="17.100000000000001" customHeight="1">
      <c r="B1284" s="258" t="str">
        <f t="shared" si="90"/>
        <v>P41037357</v>
      </c>
      <c r="C1284" s="257" t="s">
        <v>117</v>
      </c>
      <c r="D1284" s="486" t="s">
        <v>3440</v>
      </c>
      <c r="E1284" s="258" t="s">
        <v>3441</v>
      </c>
      <c r="F1284" s="259">
        <v>29464</v>
      </c>
      <c r="G1284" s="260" t="s">
        <v>1251</v>
      </c>
      <c r="H1284" s="261" t="s">
        <v>137</v>
      </c>
      <c r="I1284" s="262"/>
      <c r="J1284" s="261"/>
      <c r="K1284" s="263" t="s">
        <v>1287</v>
      </c>
      <c r="L1284" s="264">
        <v>44067</v>
      </c>
      <c r="M1284" s="264">
        <v>44093</v>
      </c>
      <c r="N1284" s="263" t="s">
        <v>122</v>
      </c>
      <c r="O1284" s="261"/>
      <c r="P1284" s="266"/>
      <c r="Q1284" s="267"/>
      <c r="R1284" s="268" t="s">
        <v>157</v>
      </c>
      <c r="S1284" s="265"/>
      <c r="T1284" s="265">
        <v>0</v>
      </c>
      <c r="U1284" s="269" t="s">
        <v>1256</v>
      </c>
      <c r="V1284" s="270">
        <v>0</v>
      </c>
      <c r="W1284" s="271" t="s">
        <v>1264</v>
      </c>
      <c r="X1284" s="272"/>
      <c r="Y1284" s="273"/>
      <c r="Z1284" s="274" t="s">
        <v>1265</v>
      </c>
      <c r="AA1284" s="258" t="b">
        <f t="shared" si="91"/>
        <v>0</v>
      </c>
      <c r="AB1284" s="273" t="s">
        <v>3274</v>
      </c>
      <c r="AC1284" s="273"/>
      <c r="AD1284" s="273"/>
      <c r="AE1284" s="275"/>
      <c r="AF1284" s="267" t="str">
        <f t="shared" ca="1" si="92"/>
        <v>45años11meses</v>
      </c>
      <c r="AG1284" s="276">
        <v>948929402</v>
      </c>
      <c r="AH1284" s="399" t="s">
        <v>3337</v>
      </c>
    </row>
    <row r="1285" spans="2:36" ht="17.100000000000001" customHeight="1">
      <c r="B1285" s="258" t="str">
        <f t="shared" si="90"/>
        <v>P41048671</v>
      </c>
      <c r="C1285" s="257" t="s">
        <v>117</v>
      </c>
      <c r="D1285" s="486" t="s">
        <v>3673</v>
      </c>
      <c r="E1285" s="258" t="s">
        <v>3674</v>
      </c>
      <c r="F1285" s="259">
        <v>29538</v>
      </c>
      <c r="G1285" s="260" t="s">
        <v>1291</v>
      </c>
      <c r="H1285" s="261" t="s">
        <v>137</v>
      </c>
      <c r="I1285" s="263"/>
      <c r="J1285" s="261"/>
      <c r="K1285" s="263" t="s">
        <v>3611</v>
      </c>
      <c r="L1285" s="264">
        <v>44213</v>
      </c>
      <c r="M1285" s="290">
        <v>44667</v>
      </c>
      <c r="N1285" s="263" t="s">
        <v>114</v>
      </c>
      <c r="O1285" s="263" t="s">
        <v>3675</v>
      </c>
      <c r="P1285" s="266" t="s">
        <v>115</v>
      </c>
      <c r="Q1285" s="267"/>
      <c r="R1285" s="284" t="s">
        <v>117</v>
      </c>
      <c r="S1285" s="265"/>
      <c r="T1285" s="265">
        <v>0</v>
      </c>
      <c r="U1285" s="269" t="s">
        <v>1256</v>
      </c>
      <c r="V1285" s="270">
        <v>0</v>
      </c>
      <c r="W1285" s="271" t="s">
        <v>1264</v>
      </c>
      <c r="X1285" s="272"/>
      <c r="Y1285" s="272"/>
      <c r="Z1285" s="274" t="s">
        <v>1265</v>
      </c>
      <c r="AA1285" s="258" t="b">
        <f t="shared" si="91"/>
        <v>0</v>
      </c>
      <c r="AB1285" s="258" t="s">
        <v>3676</v>
      </c>
      <c r="AC1285" s="273" t="s">
        <v>3677</v>
      </c>
      <c r="AD1285" s="504" t="s">
        <v>1271</v>
      </c>
      <c r="AE1285" s="275" t="s">
        <v>3678</v>
      </c>
      <c r="AF1285" s="267" t="str">
        <f t="shared" ca="1" si="92"/>
        <v>45años9meses</v>
      </c>
      <c r="AG1285" s="276">
        <v>900220165</v>
      </c>
      <c r="AH1285" s="273" t="s">
        <v>3679</v>
      </c>
    </row>
    <row r="1286" spans="2:36" ht="17.100000000000001" customHeight="1">
      <c r="B1286" s="258" t="str">
        <f t="shared" si="90"/>
        <v>P41052881</v>
      </c>
      <c r="C1286" s="257" t="s">
        <v>117</v>
      </c>
      <c r="D1286" s="486" t="s">
        <v>14295</v>
      </c>
      <c r="E1286" s="258" t="s">
        <v>14296</v>
      </c>
      <c r="F1286" s="259">
        <v>29646</v>
      </c>
      <c r="G1286" s="283" t="s">
        <v>1251</v>
      </c>
      <c r="H1286" s="261" t="s">
        <v>137</v>
      </c>
      <c r="I1286" s="261" t="s">
        <v>1252</v>
      </c>
      <c r="J1286" s="261" t="s">
        <v>1276</v>
      </c>
      <c r="K1286" s="282" t="s">
        <v>1254</v>
      </c>
      <c r="L1286" s="264">
        <v>46083</v>
      </c>
      <c r="M1286" s="264">
        <v>46083</v>
      </c>
      <c r="N1286" s="261" t="s">
        <v>128</v>
      </c>
      <c r="O1286" s="282" t="s">
        <v>14297</v>
      </c>
      <c r="P1286" s="266" t="s">
        <v>138</v>
      </c>
      <c r="Q1286" s="258"/>
      <c r="R1286" s="268" t="s">
        <v>157</v>
      </c>
      <c r="S1286" s="265"/>
      <c r="T1286" s="506">
        <v>0</v>
      </c>
      <c r="U1286" s="269" t="s">
        <v>1256</v>
      </c>
      <c r="V1286" s="270">
        <v>1</v>
      </c>
      <c r="W1286" s="271" t="s">
        <v>118</v>
      </c>
      <c r="X1286" s="272"/>
      <c r="Y1286" s="272"/>
      <c r="Z1286" s="274" t="s">
        <v>1257</v>
      </c>
      <c r="AA1286" s="258" t="b">
        <f t="shared" si="91"/>
        <v>0</v>
      </c>
      <c r="AB1286" s="273" t="s">
        <v>14298</v>
      </c>
      <c r="AC1286" s="273"/>
      <c r="AD1286" s="504" t="s">
        <v>1259</v>
      </c>
      <c r="AE1286" s="275" t="s">
        <v>14299</v>
      </c>
      <c r="AF1286" s="267" t="str">
        <f t="shared" ca="1" si="92"/>
        <v>45años5meses</v>
      </c>
      <c r="AG1286" s="276" t="s">
        <v>14300</v>
      </c>
      <c r="AH1286" s="273" t="s">
        <v>14301</v>
      </c>
      <c r="AJ1286" s="258"/>
    </row>
    <row r="1287" spans="2:36" ht="17.100000000000001" customHeight="1">
      <c r="B1287" s="313" t="str">
        <f t="shared" si="90"/>
        <v>O41053200</v>
      </c>
      <c r="C1287" s="257" t="s">
        <v>117</v>
      </c>
      <c r="D1287" s="486" t="s">
        <v>6962</v>
      </c>
      <c r="E1287" s="258" t="s">
        <v>6963</v>
      </c>
      <c r="F1287" s="259">
        <v>29179</v>
      </c>
      <c r="G1287" s="283" t="s">
        <v>1251</v>
      </c>
      <c r="H1287" s="260" t="s">
        <v>113</v>
      </c>
      <c r="I1287" s="263" t="s">
        <v>6948</v>
      </c>
      <c r="J1287" s="261"/>
      <c r="K1287" s="282" t="s">
        <v>2021</v>
      </c>
      <c r="L1287" s="264">
        <v>44895</v>
      </c>
      <c r="M1287" s="290">
        <v>44933</v>
      </c>
      <c r="N1287" s="263" t="s">
        <v>114</v>
      </c>
      <c r="O1287" s="261" t="s">
        <v>6964</v>
      </c>
      <c r="P1287" s="266" t="s">
        <v>138</v>
      </c>
      <c r="Q1287" s="273"/>
      <c r="R1287" s="284" t="s">
        <v>157</v>
      </c>
      <c r="S1287" s="265"/>
      <c r="T1287" s="265">
        <v>0</v>
      </c>
      <c r="U1287" s="269" t="s">
        <v>1256</v>
      </c>
      <c r="V1287" s="270">
        <v>0</v>
      </c>
      <c r="W1287" s="271" t="s">
        <v>118</v>
      </c>
      <c r="X1287" s="272"/>
      <c r="Y1287" s="273"/>
      <c r="Z1287" s="274" t="s">
        <v>1265</v>
      </c>
      <c r="AA1287" s="258" t="b">
        <f t="shared" si="91"/>
        <v>0</v>
      </c>
      <c r="AB1287" s="273" t="s">
        <v>6965</v>
      </c>
      <c r="AC1287" s="273"/>
      <c r="AD1287" s="510"/>
      <c r="AE1287" s="275"/>
      <c r="AF1287" s="267" t="str">
        <f t="shared" ca="1" si="92"/>
        <v>46años9meses</v>
      </c>
      <c r="AG1287" s="276">
        <v>912735724</v>
      </c>
      <c r="AH1287" s="273" t="s">
        <v>6966</v>
      </c>
    </row>
    <row r="1288" spans="2:36" ht="17.100000000000001" customHeight="1">
      <c r="B1288" s="313" t="str">
        <f t="shared" si="90"/>
        <v>O41075107</v>
      </c>
      <c r="C1288" s="282">
        <v>1</v>
      </c>
      <c r="D1288" s="486" t="s">
        <v>10454</v>
      </c>
      <c r="E1288" s="258" t="s">
        <v>10455</v>
      </c>
      <c r="F1288" s="259">
        <v>29050</v>
      </c>
      <c r="G1288" s="283" t="s">
        <v>1996</v>
      </c>
      <c r="H1288" s="261" t="s">
        <v>113</v>
      </c>
      <c r="I1288" s="261" t="s">
        <v>7410</v>
      </c>
      <c r="J1288" s="261" t="s">
        <v>9657</v>
      </c>
      <c r="K1288" s="282" t="s">
        <v>6899</v>
      </c>
      <c r="L1288" s="264">
        <v>45369</v>
      </c>
      <c r="M1288" s="715" t="s">
        <v>19477</v>
      </c>
      <c r="N1288" s="551" t="s">
        <v>114</v>
      </c>
      <c r="O1288" s="282" t="s">
        <v>10456</v>
      </c>
      <c r="P1288" s="266" t="s">
        <v>138</v>
      </c>
      <c r="Q1288" s="273"/>
      <c r="R1288" s="284" t="s">
        <v>157</v>
      </c>
      <c r="S1288" s="265"/>
      <c r="T1288" s="265">
        <v>0</v>
      </c>
      <c r="U1288" s="269" t="s">
        <v>1256</v>
      </c>
      <c r="V1288" s="270">
        <v>1</v>
      </c>
      <c r="W1288" s="271" t="s">
        <v>1264</v>
      </c>
      <c r="X1288" s="272"/>
      <c r="Y1288" s="272"/>
      <c r="Z1288" s="274" t="s">
        <v>1257</v>
      </c>
      <c r="AA1288" s="258" t="b">
        <f t="shared" si="91"/>
        <v>0</v>
      </c>
      <c r="AB1288" s="273" t="s">
        <v>10457</v>
      </c>
      <c r="AC1288" s="273"/>
      <c r="AD1288" s="504" t="s">
        <v>1259</v>
      </c>
      <c r="AE1288" s="275" t="s">
        <v>10458</v>
      </c>
      <c r="AF1288" s="267" t="str">
        <f t="shared" ca="1" si="92"/>
        <v>47años1meses</v>
      </c>
      <c r="AG1288" s="294">
        <v>921141446</v>
      </c>
      <c r="AH1288" s="258"/>
    </row>
    <row r="1289" spans="2:36" ht="17.100000000000001" customHeight="1">
      <c r="B1289" s="313" t="str">
        <f t="shared" si="90"/>
        <v>P41075241</v>
      </c>
      <c r="C1289" s="257" t="s">
        <v>117</v>
      </c>
      <c r="D1289" s="486" t="s">
        <v>10459</v>
      </c>
      <c r="E1289" s="258" t="s">
        <v>10460</v>
      </c>
      <c r="F1289" s="259">
        <v>29478</v>
      </c>
      <c r="G1289" s="283" t="s">
        <v>1251</v>
      </c>
      <c r="H1289" s="261" t="s">
        <v>137</v>
      </c>
      <c r="I1289" s="261" t="s">
        <v>8999</v>
      </c>
      <c r="J1289" s="261" t="s">
        <v>7578</v>
      </c>
      <c r="K1289" s="282" t="s">
        <v>6840</v>
      </c>
      <c r="L1289" s="264">
        <v>45370</v>
      </c>
      <c r="M1289" s="295">
        <v>45404</v>
      </c>
      <c r="N1289" s="261" t="s">
        <v>128</v>
      </c>
      <c r="O1289" s="282" t="s">
        <v>10461</v>
      </c>
      <c r="P1289" s="266" t="s">
        <v>138</v>
      </c>
      <c r="Q1289" s="273"/>
      <c r="R1289" s="284" t="s">
        <v>157</v>
      </c>
      <c r="S1289" s="265"/>
      <c r="T1289" s="265">
        <v>0</v>
      </c>
      <c r="U1289" s="269" t="s">
        <v>1256</v>
      </c>
      <c r="V1289" s="270">
        <v>1</v>
      </c>
      <c r="W1289" s="271" t="s">
        <v>118</v>
      </c>
      <c r="X1289" s="272"/>
      <c r="Y1289" s="272"/>
      <c r="Z1289" s="274" t="s">
        <v>1257</v>
      </c>
      <c r="AA1289" s="258" t="b">
        <f t="shared" si="91"/>
        <v>0</v>
      </c>
      <c r="AB1289" s="273" t="s">
        <v>10462</v>
      </c>
      <c r="AC1289" s="273"/>
      <c r="AD1289" s="504" t="s">
        <v>1259</v>
      </c>
      <c r="AE1289" s="275" t="s">
        <v>10463</v>
      </c>
      <c r="AF1289" s="267" t="str">
        <f t="shared" ca="1" si="92"/>
        <v>45años11meses</v>
      </c>
      <c r="AG1289" s="276">
        <v>966055208</v>
      </c>
      <c r="AH1289" s="273" t="s">
        <v>10464</v>
      </c>
    </row>
    <row r="1290" spans="2:36" ht="15.75" customHeight="1">
      <c r="B1290" s="258" t="str">
        <f t="shared" si="90"/>
        <v>P41076272</v>
      </c>
      <c r="C1290" s="282">
        <v>1</v>
      </c>
      <c r="D1290" s="486" t="s">
        <v>12972</v>
      </c>
      <c r="E1290" s="258" t="s">
        <v>12973</v>
      </c>
      <c r="F1290" s="259">
        <v>28483</v>
      </c>
      <c r="G1290" s="283" t="s">
        <v>1251</v>
      </c>
      <c r="H1290" s="261" t="s">
        <v>137</v>
      </c>
      <c r="I1290" s="261" t="s">
        <v>1252</v>
      </c>
      <c r="J1290" s="261" t="s">
        <v>1276</v>
      </c>
      <c r="K1290" s="282" t="s">
        <v>1254</v>
      </c>
      <c r="L1290" s="264">
        <v>45783</v>
      </c>
      <c r="M1290" s="264">
        <v>45877</v>
      </c>
      <c r="N1290" s="261" t="s">
        <v>174</v>
      </c>
      <c r="O1290" s="282" t="s">
        <v>12974</v>
      </c>
      <c r="P1290" s="266" t="s">
        <v>138</v>
      </c>
      <c r="Q1290" s="273"/>
      <c r="R1290" s="268" t="s">
        <v>157</v>
      </c>
      <c r="S1290" s="265"/>
      <c r="T1290" s="271">
        <v>0</v>
      </c>
      <c r="U1290" s="291" t="s">
        <v>117</v>
      </c>
      <c r="V1290" s="270">
        <v>1</v>
      </c>
      <c r="W1290" s="271" t="s">
        <v>118</v>
      </c>
      <c r="X1290" s="272"/>
      <c r="Y1290" s="272"/>
      <c r="Z1290" s="342" t="s">
        <v>1257</v>
      </c>
      <c r="AA1290" s="258" t="b">
        <f t="shared" si="91"/>
        <v>0</v>
      </c>
      <c r="AB1290" s="273" t="s">
        <v>12975</v>
      </c>
      <c r="AC1290" s="273"/>
      <c r="AD1290" s="504" t="s">
        <v>1259</v>
      </c>
      <c r="AE1290" s="275" t="s">
        <v>12976</v>
      </c>
      <c r="AF1290" s="267" t="str">
        <f t="shared" ca="1" si="92"/>
        <v>48años7meses</v>
      </c>
      <c r="AG1290" s="276" t="s">
        <v>12977</v>
      </c>
      <c r="AH1290" s="273" t="s">
        <v>12978</v>
      </c>
    </row>
    <row r="1291" spans="2:36">
      <c r="B1291" s="258" t="str">
        <f t="shared" si="90"/>
        <v>O41088416</v>
      </c>
      <c r="C1291" s="257" t="s">
        <v>117</v>
      </c>
      <c r="D1291" s="486" t="s">
        <v>9219</v>
      </c>
      <c r="E1291" s="258" t="s">
        <v>9220</v>
      </c>
      <c r="F1291" s="259">
        <v>29566</v>
      </c>
      <c r="G1291" s="283" t="s">
        <v>1251</v>
      </c>
      <c r="H1291" s="261" t="s">
        <v>113</v>
      </c>
      <c r="I1291" s="261" t="s">
        <v>5699</v>
      </c>
      <c r="J1291" s="261" t="s">
        <v>8901</v>
      </c>
      <c r="K1291" s="282" t="s">
        <v>6899</v>
      </c>
      <c r="L1291" s="264">
        <v>45287</v>
      </c>
      <c r="M1291" s="290">
        <v>45306</v>
      </c>
      <c r="N1291" s="551" t="s">
        <v>128</v>
      </c>
      <c r="O1291" s="282" t="s">
        <v>9221</v>
      </c>
      <c r="P1291" s="266" t="s">
        <v>138</v>
      </c>
      <c r="Q1291" s="273"/>
      <c r="R1291" s="284">
        <v>0</v>
      </c>
      <c r="S1291" s="265"/>
      <c r="T1291" s="265">
        <v>0</v>
      </c>
      <c r="U1291" s="269" t="s">
        <v>1256</v>
      </c>
      <c r="V1291" s="270">
        <v>1</v>
      </c>
      <c r="W1291" s="271" t="s">
        <v>118</v>
      </c>
      <c r="X1291" s="272"/>
      <c r="Y1291" s="272"/>
      <c r="Z1291" s="274" t="s">
        <v>1257</v>
      </c>
      <c r="AA1291" s="258" t="b">
        <f t="shared" si="91"/>
        <v>0</v>
      </c>
      <c r="AB1291" s="273" t="s">
        <v>9222</v>
      </c>
      <c r="AC1291" s="273"/>
      <c r="AD1291" s="504" t="s">
        <v>1271</v>
      </c>
      <c r="AE1291" s="275" t="s">
        <v>9223</v>
      </c>
      <c r="AF1291" s="267" t="str">
        <f t="shared" ca="1" si="92"/>
        <v>45años8meses</v>
      </c>
      <c r="AG1291" s="276">
        <v>900299723</v>
      </c>
      <c r="AH1291" s="273" t="s">
        <v>9224</v>
      </c>
    </row>
    <row r="1292" spans="2:36" ht="15">
      <c r="B1292" s="258" t="str">
        <f t="shared" si="90"/>
        <v>O41091586</v>
      </c>
      <c r="C1292" s="257" t="s">
        <v>117</v>
      </c>
      <c r="D1292" s="500" t="s">
        <v>14001</v>
      </c>
      <c r="E1292" s="258" t="s">
        <v>14002</v>
      </c>
      <c r="F1292" s="259">
        <v>29391</v>
      </c>
      <c r="G1292" s="283" t="s">
        <v>1297</v>
      </c>
      <c r="H1292" s="261" t="s">
        <v>113</v>
      </c>
      <c r="I1292" s="261" t="s">
        <v>8348</v>
      </c>
      <c r="J1292" s="261" t="s">
        <v>1253</v>
      </c>
      <c r="K1292" s="282" t="s">
        <v>12562</v>
      </c>
      <c r="L1292" s="264">
        <v>45887</v>
      </c>
      <c r="M1292" s="264">
        <v>45934</v>
      </c>
      <c r="N1292" s="261" t="s">
        <v>122</v>
      </c>
      <c r="O1292" s="305"/>
      <c r="P1292" s="266"/>
      <c r="Q1292" s="273"/>
      <c r="R1292" s="268" t="s">
        <v>157</v>
      </c>
      <c r="S1292" s="265"/>
      <c r="T1292" s="265">
        <v>0</v>
      </c>
      <c r="U1292" s="269" t="s">
        <v>1256</v>
      </c>
      <c r="V1292" s="270">
        <v>1</v>
      </c>
      <c r="W1292" s="271" t="s">
        <v>118</v>
      </c>
      <c r="X1292" s="272"/>
      <c r="Y1292" s="272"/>
      <c r="Z1292" s="342" t="s">
        <v>1257</v>
      </c>
      <c r="AA1292" s="258" t="b">
        <f t="shared" si="91"/>
        <v>0</v>
      </c>
      <c r="AB1292" s="273" t="s">
        <v>14003</v>
      </c>
      <c r="AC1292" s="273"/>
      <c r="AD1292" s="400" t="s">
        <v>1271</v>
      </c>
      <c r="AE1292" s="275" t="s">
        <v>14004</v>
      </c>
      <c r="AF1292" s="267" t="str">
        <f t="shared" ca="1" si="92"/>
        <v>46años2meses</v>
      </c>
      <c r="AG1292" s="276" t="s">
        <v>14005</v>
      </c>
      <c r="AH1292" s="273" t="s">
        <v>14006</v>
      </c>
      <c r="AJ1292" s="554" t="str">
        <f ca="1">IF($D1292&lt;&gt;"",DATEDIF(L1292,TODAY(),"y")&amp;"años"&amp;DATEDIF(L1292,TODAY(),"ym")&amp;"meses"&amp;DATEDIF(L1292,TODAY(),"md")&amp;"dias","")</f>
        <v>1años0meses3dias</v>
      </c>
    </row>
    <row r="1293" spans="2:36">
      <c r="B1293" s="313" t="str">
        <f t="shared" si="90"/>
        <v>O41106687</v>
      </c>
      <c r="C1293" s="257" t="s">
        <v>117</v>
      </c>
      <c r="D1293" s="486" t="s">
        <v>9412</v>
      </c>
      <c r="E1293" s="258" t="s">
        <v>9413</v>
      </c>
      <c r="F1293" s="259">
        <v>29353</v>
      </c>
      <c r="G1293" s="283" t="s">
        <v>1251</v>
      </c>
      <c r="H1293" s="261" t="s">
        <v>113</v>
      </c>
      <c r="I1293" s="261" t="s">
        <v>9123</v>
      </c>
      <c r="J1293" s="261" t="s">
        <v>7245</v>
      </c>
      <c r="K1293" s="282" t="s">
        <v>6899</v>
      </c>
      <c r="L1293" s="264">
        <v>45301</v>
      </c>
      <c r="M1293" s="290">
        <v>45311</v>
      </c>
      <c r="N1293" s="261" t="s">
        <v>114</v>
      </c>
      <c r="O1293" s="261" t="s">
        <v>9414</v>
      </c>
      <c r="P1293" s="266" t="s">
        <v>138</v>
      </c>
      <c r="Q1293" s="273"/>
      <c r="R1293" s="284" t="s">
        <v>157</v>
      </c>
      <c r="S1293" s="265"/>
      <c r="T1293" s="265">
        <v>0</v>
      </c>
      <c r="U1293" s="269" t="s">
        <v>1256</v>
      </c>
      <c r="V1293" s="270">
        <v>1</v>
      </c>
      <c r="W1293" s="271" t="s">
        <v>118</v>
      </c>
      <c r="X1293" s="272"/>
      <c r="Y1293" s="272"/>
      <c r="Z1293" s="274" t="s">
        <v>1257</v>
      </c>
      <c r="AA1293" s="258" t="b">
        <f t="shared" si="91"/>
        <v>0</v>
      </c>
      <c r="AB1293" s="273" t="s">
        <v>9415</v>
      </c>
      <c r="AC1293" s="273"/>
      <c r="AD1293" s="400" t="s">
        <v>1259</v>
      </c>
      <c r="AE1293" s="275" t="s">
        <v>9416</v>
      </c>
      <c r="AF1293" s="267" t="str">
        <f t="shared" ca="1" si="92"/>
        <v>46años3meses</v>
      </c>
      <c r="AG1293" s="294">
        <v>981180752</v>
      </c>
      <c r="AH1293" s="258" t="s">
        <v>9417</v>
      </c>
    </row>
    <row r="1294" spans="2:36">
      <c r="B1294" s="258" t="str">
        <f t="shared" ref="B1294:B1349" si="93">MID(H1294,1,1)&amp;D1294</f>
        <v>P41136117</v>
      </c>
      <c r="C1294" s="257" t="s">
        <v>117</v>
      </c>
      <c r="D1294" s="486" t="s">
        <v>6566</v>
      </c>
      <c r="E1294" s="258" t="s">
        <v>6567</v>
      </c>
      <c r="F1294" s="259">
        <v>29390</v>
      </c>
      <c r="G1294" s="283" t="s">
        <v>1251</v>
      </c>
      <c r="H1294" s="261" t="s">
        <v>137</v>
      </c>
      <c r="I1294" s="263" t="s">
        <v>1252</v>
      </c>
      <c r="J1294" s="261"/>
      <c r="K1294" s="282" t="s">
        <v>6305</v>
      </c>
      <c r="L1294" s="264">
        <v>44829</v>
      </c>
      <c r="M1294" s="264">
        <v>44835</v>
      </c>
      <c r="N1294" s="263" t="s">
        <v>169</v>
      </c>
      <c r="O1294" s="282" t="s">
        <v>6568</v>
      </c>
      <c r="P1294" s="266" t="s">
        <v>138</v>
      </c>
      <c r="Q1294" s="273"/>
      <c r="R1294" s="268" t="s">
        <v>157</v>
      </c>
      <c r="S1294" s="265"/>
      <c r="T1294" s="265">
        <v>0</v>
      </c>
      <c r="U1294" s="269" t="s">
        <v>1256</v>
      </c>
      <c r="V1294" s="270">
        <v>1</v>
      </c>
      <c r="W1294" s="271" t="s">
        <v>1264</v>
      </c>
      <c r="X1294" s="272"/>
      <c r="Y1294" s="273"/>
      <c r="Z1294" s="274" t="s">
        <v>1265</v>
      </c>
      <c r="AA1294" s="258" t="b">
        <f t="shared" si="91"/>
        <v>0</v>
      </c>
      <c r="AB1294" s="258" t="s">
        <v>6569</v>
      </c>
      <c r="AC1294" s="273"/>
      <c r="AD1294" s="504" t="s">
        <v>1271</v>
      </c>
      <c r="AE1294" s="329" t="s">
        <v>6570</v>
      </c>
      <c r="AF1294" s="267" t="str">
        <f t="shared" ca="1" si="92"/>
        <v>46años2meses</v>
      </c>
      <c r="AG1294" s="276">
        <v>963113063</v>
      </c>
      <c r="AH1294" s="273" t="s">
        <v>6571</v>
      </c>
    </row>
    <row r="1295" spans="2:36">
      <c r="B1295" s="258" t="str">
        <f t="shared" si="93"/>
        <v>O41187530</v>
      </c>
      <c r="C1295" s="257" t="s">
        <v>117</v>
      </c>
      <c r="D1295" s="486" t="s">
        <v>7897</v>
      </c>
      <c r="E1295" s="258" t="s">
        <v>7898</v>
      </c>
      <c r="F1295" s="259">
        <v>29875</v>
      </c>
      <c r="G1295" s="260" t="s">
        <v>1251</v>
      </c>
      <c r="H1295" s="261" t="s">
        <v>113</v>
      </c>
      <c r="I1295" s="263" t="s">
        <v>5699</v>
      </c>
      <c r="J1295" s="261"/>
      <c r="K1295" s="282" t="s">
        <v>2021</v>
      </c>
      <c r="L1295" s="264">
        <v>45111</v>
      </c>
      <c r="M1295" s="264">
        <v>45275</v>
      </c>
      <c r="N1295" s="263" t="s">
        <v>174</v>
      </c>
      <c r="O1295" s="261" t="s">
        <v>7899</v>
      </c>
      <c r="P1295" s="266" t="s">
        <v>138</v>
      </c>
      <c r="Q1295" s="273"/>
      <c r="R1295" s="268" t="s">
        <v>157</v>
      </c>
      <c r="S1295" s="265"/>
      <c r="T1295" s="265">
        <v>0</v>
      </c>
      <c r="U1295" s="269" t="s">
        <v>1256</v>
      </c>
      <c r="V1295" s="270">
        <v>0</v>
      </c>
      <c r="W1295" s="271" t="s">
        <v>118</v>
      </c>
      <c r="X1295" s="272"/>
      <c r="Y1295" s="273"/>
      <c r="Z1295" s="274" t="s">
        <v>1257</v>
      </c>
      <c r="AA1295" s="258" t="b">
        <f t="shared" si="91"/>
        <v>0</v>
      </c>
      <c r="AB1295" s="273" t="s">
        <v>7900</v>
      </c>
      <c r="AC1295" s="273"/>
      <c r="AD1295" s="504" t="s">
        <v>1259</v>
      </c>
      <c r="AE1295" s="275" t="s">
        <v>7901</v>
      </c>
      <c r="AF1295" s="267" t="str">
        <f t="shared" ca="1" si="92"/>
        <v>44años10meses</v>
      </c>
      <c r="AG1295" s="276">
        <v>966862694</v>
      </c>
      <c r="AH1295" s="273" t="s">
        <v>7902</v>
      </c>
    </row>
    <row r="1296" spans="2:36">
      <c r="B1296" s="258" t="str">
        <f t="shared" si="93"/>
        <v>O41203067</v>
      </c>
      <c r="C1296" s="257" t="s">
        <v>117</v>
      </c>
      <c r="D1296" s="486" t="s">
        <v>5757</v>
      </c>
      <c r="E1296" s="258" t="s">
        <v>5758</v>
      </c>
      <c r="F1296" s="259">
        <v>29725</v>
      </c>
      <c r="G1296" s="283" t="s">
        <v>1251</v>
      </c>
      <c r="H1296" s="261" t="s">
        <v>113</v>
      </c>
      <c r="I1296" s="263"/>
      <c r="J1296" s="261"/>
      <c r="K1296" s="282" t="s">
        <v>4784</v>
      </c>
      <c r="L1296" s="264">
        <v>44580</v>
      </c>
      <c r="M1296" s="290">
        <v>44604</v>
      </c>
      <c r="N1296" s="263" t="s">
        <v>169</v>
      </c>
      <c r="O1296" s="261" t="s">
        <v>5759</v>
      </c>
      <c r="P1296" s="266" t="s">
        <v>115</v>
      </c>
      <c r="Q1296" s="273" t="s">
        <v>5760</v>
      </c>
      <c r="R1296" s="268" t="s">
        <v>157</v>
      </c>
      <c r="S1296" s="265"/>
      <c r="T1296" s="265">
        <v>0</v>
      </c>
      <c r="U1296" s="269" t="s">
        <v>1256</v>
      </c>
      <c r="V1296" s="270">
        <v>1</v>
      </c>
      <c r="W1296" s="271" t="s">
        <v>118</v>
      </c>
      <c r="X1296" s="272"/>
      <c r="Y1296" s="258"/>
      <c r="Z1296" s="274" t="s">
        <v>1265</v>
      </c>
      <c r="AA1296" s="258" t="b">
        <f t="shared" si="91"/>
        <v>0</v>
      </c>
      <c r="AB1296" s="273" t="s">
        <v>5761</v>
      </c>
      <c r="AC1296" s="273"/>
      <c r="AD1296" s="510"/>
      <c r="AE1296" s="275"/>
      <c r="AF1296" s="267" t="str">
        <f t="shared" ca="1" si="92"/>
        <v>45años3meses</v>
      </c>
      <c r="AG1296" s="276">
        <v>981110652</v>
      </c>
      <c r="AH1296" s="273" t="s">
        <v>5762</v>
      </c>
    </row>
    <row r="1297" spans="2:36">
      <c r="B1297" s="301" t="str">
        <f t="shared" si="93"/>
        <v>O41225841</v>
      </c>
      <c r="C1297" s="257" t="s">
        <v>117</v>
      </c>
      <c r="D1297" s="486" t="s">
        <v>10726</v>
      </c>
      <c r="E1297" s="258" t="s">
        <v>10727</v>
      </c>
      <c r="F1297" s="259">
        <v>29521</v>
      </c>
      <c r="G1297" s="283" t="s">
        <v>1251</v>
      </c>
      <c r="H1297" s="261" t="s">
        <v>113</v>
      </c>
      <c r="I1297" s="261" t="s">
        <v>9123</v>
      </c>
      <c r="J1297" s="261" t="s">
        <v>9469</v>
      </c>
      <c r="K1297" s="282" t="s">
        <v>6899</v>
      </c>
      <c r="L1297" s="264">
        <v>45384</v>
      </c>
      <c r="M1297" s="290">
        <v>45409</v>
      </c>
      <c r="N1297" s="261" t="s">
        <v>122</v>
      </c>
      <c r="O1297" s="282"/>
      <c r="P1297" s="266"/>
      <c r="Q1297" s="273"/>
      <c r="R1297" s="284" t="s">
        <v>157</v>
      </c>
      <c r="S1297" s="265"/>
      <c r="T1297" s="265">
        <v>0</v>
      </c>
      <c r="U1297" s="269" t="s">
        <v>1256</v>
      </c>
      <c r="V1297" s="270">
        <v>1</v>
      </c>
      <c r="W1297" s="271" t="s">
        <v>118</v>
      </c>
      <c r="X1297" s="272"/>
      <c r="Y1297" s="272"/>
      <c r="Z1297" s="274" t="s">
        <v>1257</v>
      </c>
      <c r="AA1297" s="258" t="b">
        <f t="shared" si="91"/>
        <v>0</v>
      </c>
      <c r="AB1297" s="273" t="s">
        <v>10728</v>
      </c>
      <c r="AC1297" s="273"/>
      <c r="AD1297" s="504" t="s">
        <v>1878</v>
      </c>
      <c r="AE1297" s="275" t="s">
        <v>10729</v>
      </c>
      <c r="AF1297" s="267" t="str">
        <f t="shared" ca="1" si="92"/>
        <v>45años9meses</v>
      </c>
      <c r="AG1297" s="276">
        <v>961969866</v>
      </c>
      <c r="AH1297" s="273" t="s">
        <v>10730</v>
      </c>
    </row>
    <row r="1298" spans="2:36" ht="17.100000000000001" customHeight="1">
      <c r="B1298" s="301" t="str">
        <f t="shared" si="93"/>
        <v>P41228393</v>
      </c>
      <c r="C1298" s="285">
        <v>1</v>
      </c>
      <c r="D1298" s="486" t="s">
        <v>5246</v>
      </c>
      <c r="E1298" s="258" t="s">
        <v>5247</v>
      </c>
      <c r="F1298" s="259">
        <v>29488</v>
      </c>
      <c r="G1298" s="260" t="s">
        <v>1251</v>
      </c>
      <c r="H1298" s="261" t="s">
        <v>137</v>
      </c>
      <c r="I1298" s="263"/>
      <c r="J1298" s="261"/>
      <c r="K1298" s="282" t="s">
        <v>2021</v>
      </c>
      <c r="L1298" s="264">
        <v>44483</v>
      </c>
      <c r="M1298" s="290">
        <v>44523</v>
      </c>
      <c r="N1298" s="263" t="s">
        <v>128</v>
      </c>
      <c r="O1298" s="282" t="s">
        <v>5248</v>
      </c>
      <c r="P1298" s="266" t="s">
        <v>115</v>
      </c>
      <c r="Q1298" s="273"/>
      <c r="R1298" s="284" t="s">
        <v>157</v>
      </c>
      <c r="S1298" s="265"/>
      <c r="T1298" s="265">
        <v>0</v>
      </c>
      <c r="U1298" s="269" t="s">
        <v>1256</v>
      </c>
      <c r="V1298" s="270">
        <v>0</v>
      </c>
      <c r="W1298" s="271" t="s">
        <v>1264</v>
      </c>
      <c r="X1298" s="272"/>
      <c r="Y1298" s="273"/>
      <c r="Z1298" s="274" t="s">
        <v>1265</v>
      </c>
      <c r="AA1298" s="258" t="b">
        <f t="shared" si="91"/>
        <v>0</v>
      </c>
      <c r="AB1298" s="273" t="s">
        <v>4326</v>
      </c>
      <c r="AC1298" s="273"/>
      <c r="AD1298" s="400" t="s">
        <v>1259</v>
      </c>
      <c r="AE1298" s="275" t="s">
        <v>5249</v>
      </c>
      <c r="AF1298" s="267" t="str">
        <f t="shared" ca="1" si="92"/>
        <v>45años10meses</v>
      </c>
      <c r="AG1298" s="276">
        <v>925285341</v>
      </c>
      <c r="AH1298" s="273" t="s">
        <v>5250</v>
      </c>
    </row>
    <row r="1299" spans="2:36" ht="17.100000000000001" customHeight="1">
      <c r="B1299" s="313" t="str">
        <f t="shared" si="93"/>
        <v>P41228812</v>
      </c>
      <c r="C1299" s="257" t="s">
        <v>117</v>
      </c>
      <c r="D1299" s="486" t="s">
        <v>5454</v>
      </c>
      <c r="E1299" s="258" t="s">
        <v>5455</v>
      </c>
      <c r="F1299" s="259">
        <v>27807</v>
      </c>
      <c r="G1299" s="260" t="s">
        <v>1291</v>
      </c>
      <c r="H1299" s="261" t="s">
        <v>137</v>
      </c>
      <c r="I1299" s="263"/>
      <c r="J1299" s="261"/>
      <c r="K1299" s="282" t="s">
        <v>1968</v>
      </c>
      <c r="L1299" s="264">
        <v>44524</v>
      </c>
      <c r="M1299" s="264">
        <v>44611</v>
      </c>
      <c r="N1299" s="263" t="s">
        <v>122</v>
      </c>
      <c r="O1299" s="261"/>
      <c r="P1299" s="266"/>
      <c r="Q1299" s="273"/>
      <c r="R1299" s="268" t="s">
        <v>157</v>
      </c>
      <c r="S1299" s="265"/>
      <c r="T1299" s="265">
        <v>0</v>
      </c>
      <c r="U1299" s="269" t="s">
        <v>1256</v>
      </c>
      <c r="V1299" s="270">
        <v>1</v>
      </c>
      <c r="W1299" s="271" t="s">
        <v>118</v>
      </c>
      <c r="X1299" s="272"/>
      <c r="Y1299" s="273"/>
      <c r="Z1299" s="274" t="s">
        <v>1265</v>
      </c>
      <c r="AA1299" s="258" t="b">
        <f t="shared" ref="AA1299:AA1330" si="94">COUNTIF($D$2:$D$3790,D1299)&gt;1</f>
        <v>0</v>
      </c>
      <c r="AB1299" s="273" t="s">
        <v>4326</v>
      </c>
      <c r="AC1299" s="273"/>
      <c r="AD1299" s="511" t="s">
        <v>1259</v>
      </c>
      <c r="AE1299" s="275" t="s">
        <v>5456</v>
      </c>
      <c r="AF1299" s="267" t="str">
        <f t="shared" ca="1" si="92"/>
        <v>50años6meses</v>
      </c>
      <c r="AG1299" s="276">
        <v>917946440</v>
      </c>
      <c r="AH1299" s="273" t="s">
        <v>5457</v>
      </c>
    </row>
    <row r="1300" spans="2:36" ht="17.100000000000001" customHeight="1">
      <c r="B1300" s="273" t="str">
        <f t="shared" si="93"/>
        <v>P41229911</v>
      </c>
      <c r="C1300" s="257" t="s">
        <v>117</v>
      </c>
      <c r="D1300" s="486" t="s">
        <v>2397</v>
      </c>
      <c r="E1300" s="258" t="s">
        <v>2398</v>
      </c>
      <c r="F1300" s="259">
        <v>29745</v>
      </c>
      <c r="G1300" s="260" t="s">
        <v>1251</v>
      </c>
      <c r="H1300" s="261" t="s">
        <v>137</v>
      </c>
      <c r="I1300" s="262"/>
      <c r="J1300" s="261"/>
      <c r="K1300" s="263" t="s">
        <v>1287</v>
      </c>
      <c r="L1300" s="287">
        <v>43773</v>
      </c>
      <c r="M1300" s="290">
        <v>43789</v>
      </c>
      <c r="N1300" s="263" t="s">
        <v>114</v>
      </c>
      <c r="O1300" s="261" t="s">
        <v>2399</v>
      </c>
      <c r="P1300" s="266" t="s">
        <v>138</v>
      </c>
      <c r="Q1300" s="267"/>
      <c r="R1300" s="284" t="s">
        <v>157</v>
      </c>
      <c r="S1300" s="265"/>
      <c r="T1300" s="265">
        <v>0</v>
      </c>
      <c r="U1300" s="269" t="s">
        <v>1256</v>
      </c>
      <c r="V1300" s="270">
        <v>0</v>
      </c>
      <c r="W1300" s="271" t="s">
        <v>1264</v>
      </c>
      <c r="X1300" s="272"/>
      <c r="Y1300" s="258"/>
      <c r="Z1300" s="274" t="s">
        <v>1265</v>
      </c>
      <c r="AA1300" s="258" t="b">
        <f t="shared" si="94"/>
        <v>0</v>
      </c>
      <c r="AB1300" s="273" t="s">
        <v>2400</v>
      </c>
      <c r="AC1300" s="273" t="s">
        <v>2000</v>
      </c>
      <c r="AD1300" s="510"/>
      <c r="AE1300" s="275"/>
      <c r="AF1300" s="267" t="str">
        <f t="shared" ca="1" si="92"/>
        <v>45años2meses</v>
      </c>
      <c r="AG1300" s="276"/>
      <c r="AH1300" s="273"/>
    </row>
    <row r="1301" spans="2:36" ht="17.100000000000001" customHeight="1">
      <c r="B1301" s="258" t="str">
        <f t="shared" si="93"/>
        <v>P41253540</v>
      </c>
      <c r="C1301" s="257" t="s">
        <v>117</v>
      </c>
      <c r="D1301" s="486" t="s">
        <v>13567</v>
      </c>
      <c r="E1301" s="258" t="s">
        <v>13568</v>
      </c>
      <c r="F1301" s="259">
        <v>29999</v>
      </c>
      <c r="G1301" s="283" t="s">
        <v>1251</v>
      </c>
      <c r="H1301" s="261" t="s">
        <v>137</v>
      </c>
      <c r="I1301" s="261" t="s">
        <v>1252</v>
      </c>
      <c r="J1301" s="261" t="s">
        <v>1253</v>
      </c>
      <c r="K1301" s="282" t="s">
        <v>1254</v>
      </c>
      <c r="L1301" s="264">
        <v>45840</v>
      </c>
      <c r="M1301" s="264">
        <v>45864</v>
      </c>
      <c r="N1301" s="261" t="s">
        <v>128</v>
      </c>
      <c r="O1301" s="282" t="s">
        <v>13569</v>
      </c>
      <c r="P1301" s="266" t="s">
        <v>138</v>
      </c>
      <c r="Q1301" s="273"/>
      <c r="R1301" s="268" t="s">
        <v>157</v>
      </c>
      <c r="S1301" s="265"/>
      <c r="T1301" s="271">
        <v>0</v>
      </c>
      <c r="U1301" s="291" t="s">
        <v>117</v>
      </c>
      <c r="V1301" s="270">
        <v>1</v>
      </c>
      <c r="W1301" s="271" t="s">
        <v>118</v>
      </c>
      <c r="X1301" s="272"/>
      <c r="Y1301" s="272"/>
      <c r="Z1301" s="342" t="s">
        <v>1257</v>
      </c>
      <c r="AA1301" s="258" t="b">
        <f t="shared" si="94"/>
        <v>0</v>
      </c>
      <c r="AB1301" s="273" t="s">
        <v>13570</v>
      </c>
      <c r="AC1301" s="273"/>
      <c r="AD1301" s="504" t="s">
        <v>1271</v>
      </c>
      <c r="AE1301" s="304" t="s">
        <v>13571</v>
      </c>
      <c r="AF1301" s="267" t="str">
        <f t="shared" ca="1" si="92"/>
        <v>44años6meses</v>
      </c>
      <c r="AG1301" s="276" t="s">
        <v>13572</v>
      </c>
      <c r="AH1301" s="273" t="s">
        <v>13573</v>
      </c>
    </row>
    <row r="1302" spans="2:36" ht="17.100000000000001" customHeight="1">
      <c r="B1302" s="258" t="str">
        <f t="shared" si="93"/>
        <v>P41268082</v>
      </c>
      <c r="C1302" s="257" t="s">
        <v>117</v>
      </c>
      <c r="D1302" s="486" t="s">
        <v>7535</v>
      </c>
      <c r="E1302" s="258" t="s">
        <v>7536</v>
      </c>
      <c r="F1302" s="259">
        <v>30047</v>
      </c>
      <c r="G1302" s="283" t="s">
        <v>1251</v>
      </c>
      <c r="H1302" s="261" t="s">
        <v>137</v>
      </c>
      <c r="I1302" s="263" t="s">
        <v>1252</v>
      </c>
      <c r="J1302" s="261"/>
      <c r="K1302" s="282" t="s">
        <v>7444</v>
      </c>
      <c r="L1302" s="264">
        <v>45036</v>
      </c>
      <c r="M1302" s="264">
        <v>45067</v>
      </c>
      <c r="N1302" s="263" t="s">
        <v>114</v>
      </c>
      <c r="O1302" s="261" t="s">
        <v>7537</v>
      </c>
      <c r="P1302" s="266" t="s">
        <v>138</v>
      </c>
      <c r="Q1302" s="273"/>
      <c r="R1302" s="284" t="s">
        <v>157</v>
      </c>
      <c r="S1302" s="265"/>
      <c r="T1302" s="265">
        <v>0</v>
      </c>
      <c r="U1302" s="269" t="s">
        <v>1256</v>
      </c>
      <c r="V1302" s="270">
        <v>1</v>
      </c>
      <c r="W1302" s="271" t="s">
        <v>118</v>
      </c>
      <c r="X1302" s="272"/>
      <c r="Y1302" s="273"/>
      <c r="Z1302" s="274" t="s">
        <v>1257</v>
      </c>
      <c r="AA1302" s="258" t="b">
        <f t="shared" si="94"/>
        <v>0</v>
      </c>
      <c r="AB1302" s="273" t="s">
        <v>7538</v>
      </c>
      <c r="AC1302" s="273"/>
      <c r="AD1302" s="400" t="s">
        <v>1259</v>
      </c>
      <c r="AE1302" s="281" t="s">
        <v>7539</v>
      </c>
      <c r="AF1302" s="267" t="str">
        <f t="shared" ca="1" si="92"/>
        <v>44años4meses</v>
      </c>
      <c r="AG1302" s="276">
        <v>935641086</v>
      </c>
      <c r="AH1302" s="633" t="s">
        <v>7540</v>
      </c>
    </row>
    <row r="1303" spans="2:36" ht="17.100000000000001" customHeight="1">
      <c r="B1303" s="258" t="str">
        <f t="shared" si="93"/>
        <v>O41277270</v>
      </c>
      <c r="C1303" s="282">
        <v>1</v>
      </c>
      <c r="D1303" s="486" t="s">
        <v>2339</v>
      </c>
      <c r="E1303" s="258" t="s">
        <v>2340</v>
      </c>
      <c r="F1303" s="259">
        <v>30121</v>
      </c>
      <c r="G1303" s="260" t="s">
        <v>1251</v>
      </c>
      <c r="H1303" s="261" t="s">
        <v>113</v>
      </c>
      <c r="I1303" s="263"/>
      <c r="J1303" s="261"/>
      <c r="K1303" s="263" t="s">
        <v>1287</v>
      </c>
      <c r="L1303" s="264">
        <v>43767</v>
      </c>
      <c r="M1303" s="290">
        <v>43796</v>
      </c>
      <c r="N1303" s="263" t="s">
        <v>114</v>
      </c>
      <c r="O1303" s="261" t="s">
        <v>2341</v>
      </c>
      <c r="P1303" s="266" t="s">
        <v>138</v>
      </c>
      <c r="Q1303" s="267"/>
      <c r="R1303" s="284" t="s">
        <v>157</v>
      </c>
      <c r="S1303" s="265"/>
      <c r="T1303" s="265">
        <v>0</v>
      </c>
      <c r="U1303" s="269" t="s">
        <v>1256</v>
      </c>
      <c r="V1303" s="270">
        <v>0</v>
      </c>
      <c r="W1303" s="271" t="s">
        <v>1264</v>
      </c>
      <c r="X1303" s="272"/>
      <c r="Y1303" s="273"/>
      <c r="Z1303" s="274" t="s">
        <v>1265</v>
      </c>
      <c r="AA1303" s="258" t="b">
        <f t="shared" si="94"/>
        <v>0</v>
      </c>
      <c r="AB1303" s="273" t="s">
        <v>2342</v>
      </c>
      <c r="AC1303" s="273" t="s">
        <v>2343</v>
      </c>
      <c r="AD1303" s="510"/>
      <c r="AE1303" s="275"/>
      <c r="AF1303" s="267" t="str">
        <f t="shared" ca="1" si="92"/>
        <v>44años2meses</v>
      </c>
      <c r="AG1303" s="276"/>
      <c r="AH1303" s="273"/>
    </row>
    <row r="1304" spans="2:36" ht="17.100000000000001" customHeight="1">
      <c r="B1304" s="258" t="str">
        <f t="shared" si="93"/>
        <v>O41279253</v>
      </c>
      <c r="C1304" s="257" t="s">
        <v>117</v>
      </c>
      <c r="D1304" s="486" t="s">
        <v>5297</v>
      </c>
      <c r="E1304" s="258" t="s">
        <v>5298</v>
      </c>
      <c r="F1304" s="259">
        <v>29425</v>
      </c>
      <c r="G1304" s="260" t="s">
        <v>1251</v>
      </c>
      <c r="H1304" s="261" t="s">
        <v>113</v>
      </c>
      <c r="I1304" s="263"/>
      <c r="J1304" s="261"/>
      <c r="K1304" s="282" t="s">
        <v>2021</v>
      </c>
      <c r="L1304" s="264">
        <v>44490</v>
      </c>
      <c r="M1304" s="290">
        <v>44580</v>
      </c>
      <c r="N1304" s="263" t="s">
        <v>122</v>
      </c>
      <c r="O1304" s="282"/>
      <c r="P1304" s="266"/>
      <c r="Q1304" s="273"/>
      <c r="R1304" s="284" t="s">
        <v>157</v>
      </c>
      <c r="S1304" s="265"/>
      <c r="T1304" s="265">
        <v>0</v>
      </c>
      <c r="U1304" s="269" t="s">
        <v>1256</v>
      </c>
      <c r="V1304" s="270">
        <v>0</v>
      </c>
      <c r="W1304" s="271" t="s">
        <v>118</v>
      </c>
      <c r="X1304" s="272"/>
      <c r="Y1304" s="258"/>
      <c r="Z1304" s="274" t="s">
        <v>1265</v>
      </c>
      <c r="AA1304" s="258" t="b">
        <f t="shared" si="94"/>
        <v>0</v>
      </c>
      <c r="AB1304" s="258" t="s">
        <v>5299</v>
      </c>
      <c r="AC1304" s="273"/>
      <c r="AD1304" s="400" t="s">
        <v>2101</v>
      </c>
      <c r="AE1304" s="275" t="s">
        <v>5300</v>
      </c>
      <c r="AF1304" s="267" t="str">
        <f t="shared" ca="1" si="92"/>
        <v>46años0meses</v>
      </c>
      <c r="AG1304" s="276">
        <v>921117469</v>
      </c>
      <c r="AH1304" s="273" t="s">
        <v>5301</v>
      </c>
    </row>
    <row r="1305" spans="2:36" ht="17.100000000000001" customHeight="1">
      <c r="B1305" s="313" t="str">
        <f t="shared" si="93"/>
        <v>P41279259</v>
      </c>
      <c r="C1305" s="257" t="s">
        <v>117</v>
      </c>
      <c r="D1305" s="486" t="s">
        <v>4766</v>
      </c>
      <c r="E1305" s="258" t="s">
        <v>4767</v>
      </c>
      <c r="F1305" s="259">
        <v>29673</v>
      </c>
      <c r="G1305" s="260" t="s">
        <v>1251</v>
      </c>
      <c r="H1305" s="261" t="s">
        <v>137</v>
      </c>
      <c r="I1305" s="263"/>
      <c r="J1305" s="261"/>
      <c r="K1305" s="282" t="s">
        <v>2021</v>
      </c>
      <c r="L1305" s="264">
        <v>44441</v>
      </c>
      <c r="M1305" s="290">
        <v>44475</v>
      </c>
      <c r="N1305" s="263" t="s">
        <v>174</v>
      </c>
      <c r="O1305" s="261" t="s">
        <v>4768</v>
      </c>
      <c r="P1305" s="266" t="s">
        <v>115</v>
      </c>
      <c r="Q1305" s="273"/>
      <c r="R1305" s="284" t="s">
        <v>157</v>
      </c>
      <c r="S1305" s="265"/>
      <c r="T1305" s="265">
        <v>0</v>
      </c>
      <c r="U1305" s="269" t="s">
        <v>1256</v>
      </c>
      <c r="V1305" s="270">
        <v>1</v>
      </c>
      <c r="W1305" s="271" t="s">
        <v>1264</v>
      </c>
      <c r="X1305" s="272"/>
      <c r="Y1305" s="273"/>
      <c r="Z1305" s="274" t="s">
        <v>1265</v>
      </c>
      <c r="AA1305" s="258" t="b">
        <f t="shared" si="94"/>
        <v>0</v>
      </c>
      <c r="AB1305" s="273" t="s">
        <v>4769</v>
      </c>
      <c r="AC1305" s="273"/>
      <c r="AD1305" s="400" t="s">
        <v>1259</v>
      </c>
      <c r="AE1305" s="275" t="s">
        <v>4770</v>
      </c>
      <c r="AF1305" s="267" t="str">
        <f t="shared" ca="1" si="92"/>
        <v>45años4meses</v>
      </c>
      <c r="AG1305" s="276">
        <v>901522822</v>
      </c>
      <c r="AH1305" s="273" t="s">
        <v>4771</v>
      </c>
    </row>
    <row r="1306" spans="2:36" ht="17.100000000000001" customHeight="1">
      <c r="B1306" s="258" t="str">
        <f t="shared" si="93"/>
        <v>P41296194</v>
      </c>
      <c r="C1306" s="257" t="s">
        <v>117</v>
      </c>
      <c r="D1306" s="486" t="s">
        <v>12427</v>
      </c>
      <c r="E1306" s="258" t="s">
        <v>12428</v>
      </c>
      <c r="F1306" s="259">
        <v>28332</v>
      </c>
      <c r="G1306" s="260" t="s">
        <v>1251</v>
      </c>
      <c r="H1306" s="261" t="s">
        <v>137</v>
      </c>
      <c r="I1306" s="263" t="s">
        <v>1252</v>
      </c>
      <c r="J1306" s="261"/>
      <c r="K1306" s="282" t="s">
        <v>2021</v>
      </c>
      <c r="L1306" s="264">
        <v>45551</v>
      </c>
      <c r="M1306" s="264">
        <v>45563</v>
      </c>
      <c r="N1306" s="263" t="s">
        <v>128</v>
      </c>
      <c r="O1306" s="261" t="s">
        <v>12429</v>
      </c>
      <c r="P1306" s="266" t="s">
        <v>138</v>
      </c>
      <c r="Q1306" s="273"/>
      <c r="R1306" s="284" t="s">
        <v>157</v>
      </c>
      <c r="S1306" s="265"/>
      <c r="T1306" s="265">
        <v>0</v>
      </c>
      <c r="U1306" s="269" t="s">
        <v>1256</v>
      </c>
      <c r="V1306" s="270">
        <v>0</v>
      </c>
      <c r="W1306" s="271" t="s">
        <v>118</v>
      </c>
      <c r="X1306" s="272"/>
      <c r="Y1306" s="273"/>
      <c r="Z1306" s="274" t="s">
        <v>1257</v>
      </c>
      <c r="AA1306" s="258" t="b">
        <f t="shared" si="94"/>
        <v>0</v>
      </c>
      <c r="AB1306" s="273" t="s">
        <v>12430</v>
      </c>
      <c r="AC1306" s="273"/>
      <c r="AD1306" s="400" t="s">
        <v>1259</v>
      </c>
      <c r="AE1306" s="275" t="s">
        <v>12431</v>
      </c>
      <c r="AF1306" s="267" t="str">
        <f t="shared" ca="1" si="92"/>
        <v>49años0meses</v>
      </c>
      <c r="AG1306" s="276">
        <v>951530981</v>
      </c>
      <c r="AH1306" s="273" t="s">
        <v>12432</v>
      </c>
    </row>
    <row r="1307" spans="2:36" ht="17.100000000000001" customHeight="1">
      <c r="B1307" s="313" t="str">
        <f t="shared" si="93"/>
        <v>P41312172</v>
      </c>
      <c r="C1307" s="257" t="s">
        <v>117</v>
      </c>
      <c r="D1307" s="486" t="s">
        <v>12045</v>
      </c>
      <c r="E1307" s="258" t="s">
        <v>12046</v>
      </c>
      <c r="F1307" s="259">
        <v>28968</v>
      </c>
      <c r="G1307" s="283" t="s">
        <v>1251</v>
      </c>
      <c r="H1307" s="261" t="s">
        <v>137</v>
      </c>
      <c r="I1307" s="261" t="s">
        <v>3227</v>
      </c>
      <c r="J1307" s="261" t="s">
        <v>9469</v>
      </c>
      <c r="K1307" s="282" t="s">
        <v>6840</v>
      </c>
      <c r="L1307" s="264">
        <v>45508</v>
      </c>
      <c r="M1307" s="264">
        <v>45538</v>
      </c>
      <c r="N1307" s="261" t="s">
        <v>122</v>
      </c>
      <c r="O1307" s="282"/>
      <c r="P1307" s="266"/>
      <c r="Q1307" s="273"/>
      <c r="R1307" s="284" t="s">
        <v>157</v>
      </c>
      <c r="S1307" s="265"/>
      <c r="T1307" s="265">
        <v>0</v>
      </c>
      <c r="U1307" s="269" t="s">
        <v>1256</v>
      </c>
      <c r="V1307" s="270">
        <v>0</v>
      </c>
      <c r="W1307" s="271" t="s">
        <v>118</v>
      </c>
      <c r="X1307" s="272"/>
      <c r="Y1307" s="272"/>
      <c r="Z1307" s="274" t="s">
        <v>1257</v>
      </c>
      <c r="AA1307" s="258" t="b">
        <f t="shared" si="94"/>
        <v>0</v>
      </c>
      <c r="AB1307" s="273" t="s">
        <v>12047</v>
      </c>
      <c r="AC1307" s="273"/>
      <c r="AD1307" s="504" t="s">
        <v>1259</v>
      </c>
      <c r="AE1307" s="275" t="s">
        <v>12048</v>
      </c>
      <c r="AF1307" s="267" t="str">
        <f t="shared" ca="1" si="92"/>
        <v>47años3meses</v>
      </c>
      <c r="AG1307" s="276">
        <v>925763468</v>
      </c>
      <c r="AH1307" s="273" t="s">
        <v>12049</v>
      </c>
    </row>
    <row r="1308" spans="2:36" ht="17.100000000000001" customHeight="1">
      <c r="B1308" s="258" t="str">
        <f t="shared" si="93"/>
        <v>O41317488</v>
      </c>
      <c r="C1308" s="257" t="s">
        <v>117</v>
      </c>
      <c r="D1308" s="486" t="s">
        <v>4908</v>
      </c>
      <c r="E1308" s="258" t="s">
        <v>4909</v>
      </c>
      <c r="F1308" s="259">
        <v>29912</v>
      </c>
      <c r="G1308" s="260" t="s">
        <v>1251</v>
      </c>
      <c r="H1308" s="261" t="s">
        <v>113</v>
      </c>
      <c r="I1308" s="263"/>
      <c r="J1308" s="261"/>
      <c r="K1308" s="282" t="s">
        <v>2021</v>
      </c>
      <c r="L1308" s="264">
        <v>44455</v>
      </c>
      <c r="M1308" s="290">
        <v>44499</v>
      </c>
      <c r="N1308" s="263" t="s">
        <v>122</v>
      </c>
      <c r="O1308" s="282" t="s">
        <v>1108</v>
      </c>
      <c r="P1308" s="266"/>
      <c r="Q1308" s="273"/>
      <c r="R1308" s="284" t="s">
        <v>157</v>
      </c>
      <c r="S1308" s="265"/>
      <c r="T1308" s="265">
        <v>0</v>
      </c>
      <c r="U1308" s="269" t="s">
        <v>1256</v>
      </c>
      <c r="V1308" s="270">
        <v>0</v>
      </c>
      <c r="W1308" s="271" t="s">
        <v>1264</v>
      </c>
      <c r="X1308" s="272"/>
      <c r="Y1308" s="273"/>
      <c r="Z1308" s="274" t="s">
        <v>1265</v>
      </c>
      <c r="AA1308" s="258" t="b">
        <f t="shared" si="94"/>
        <v>0</v>
      </c>
      <c r="AB1308" s="273" t="s">
        <v>4910</v>
      </c>
      <c r="AC1308" s="273"/>
      <c r="AD1308" s="504" t="s">
        <v>1259</v>
      </c>
      <c r="AE1308" s="275" t="s">
        <v>4911</v>
      </c>
      <c r="AF1308" s="267" t="str">
        <f t="shared" ca="1" si="92"/>
        <v>44años8meses</v>
      </c>
      <c r="AG1308" s="294">
        <v>931073441</v>
      </c>
      <c r="AH1308" s="258" t="s">
        <v>4912</v>
      </c>
      <c r="AJ1308" s="258"/>
    </row>
    <row r="1309" spans="2:36" ht="17.100000000000001" customHeight="1">
      <c r="B1309" s="258" t="str">
        <f t="shared" si="93"/>
        <v>P41318458</v>
      </c>
      <c r="C1309" s="257" t="s">
        <v>117</v>
      </c>
      <c r="D1309" s="486" t="s">
        <v>13263</v>
      </c>
      <c r="E1309" s="258" t="s">
        <v>13264</v>
      </c>
      <c r="F1309" s="259">
        <v>29803</v>
      </c>
      <c r="G1309" s="258" t="s">
        <v>1251</v>
      </c>
      <c r="H1309" s="261" t="s">
        <v>137</v>
      </c>
      <c r="I1309" s="261" t="s">
        <v>1252</v>
      </c>
      <c r="J1309" s="261" t="s">
        <v>1276</v>
      </c>
      <c r="K1309" s="282" t="s">
        <v>1877</v>
      </c>
      <c r="L1309" s="264">
        <v>45810</v>
      </c>
      <c r="M1309" s="264">
        <v>45822</v>
      </c>
      <c r="N1309" s="261" t="s">
        <v>114</v>
      </c>
      <c r="O1309" s="282" t="s">
        <v>13265</v>
      </c>
      <c r="P1309" s="266" t="s">
        <v>138</v>
      </c>
      <c r="Q1309" s="273"/>
      <c r="R1309" s="268" t="s">
        <v>157</v>
      </c>
      <c r="S1309" s="265"/>
      <c r="T1309" s="271">
        <v>0</v>
      </c>
      <c r="U1309" s="291" t="s">
        <v>117</v>
      </c>
      <c r="V1309" s="270">
        <v>0</v>
      </c>
      <c r="W1309" s="271" t="s">
        <v>118</v>
      </c>
      <c r="X1309" s="272"/>
      <c r="Y1309" s="272"/>
      <c r="Z1309" s="342" t="s">
        <v>1257</v>
      </c>
      <c r="AA1309" s="258" t="b">
        <f t="shared" si="94"/>
        <v>0</v>
      </c>
      <c r="AB1309" s="273" t="s">
        <v>13266</v>
      </c>
      <c r="AC1309" s="273"/>
      <c r="AD1309" s="504" t="s">
        <v>2201</v>
      </c>
      <c r="AE1309" s="281" t="s">
        <v>13267</v>
      </c>
      <c r="AF1309" s="267" t="str">
        <f t="shared" ca="1" si="92"/>
        <v>45años0meses</v>
      </c>
      <c r="AG1309" s="276" t="s">
        <v>13268</v>
      </c>
      <c r="AH1309" s="273" t="s">
        <v>13269</v>
      </c>
    </row>
    <row r="1310" spans="2:36" ht="17.100000000000001" customHeight="1">
      <c r="B1310" s="258" t="str">
        <f t="shared" si="93"/>
        <v>P41322138</v>
      </c>
      <c r="C1310" s="257" t="s">
        <v>117</v>
      </c>
      <c r="D1310" s="486" t="s">
        <v>16881</v>
      </c>
      <c r="E1310" s="258" t="s">
        <v>16882</v>
      </c>
      <c r="F1310" s="259" t="s">
        <v>16883</v>
      </c>
      <c r="G1310" s="283" t="s">
        <v>1251</v>
      </c>
      <c r="H1310" s="261" t="s">
        <v>137</v>
      </c>
      <c r="I1310" s="261" t="s">
        <v>8999</v>
      </c>
      <c r="J1310" s="261" t="s">
        <v>9882</v>
      </c>
      <c r="K1310" s="282" t="s">
        <v>6899</v>
      </c>
      <c r="L1310" s="264" t="s">
        <v>16876</v>
      </c>
      <c r="M1310" s="295">
        <v>45415</v>
      </c>
      <c r="N1310" s="261" t="s">
        <v>128</v>
      </c>
      <c r="O1310" s="282" t="s">
        <v>16884</v>
      </c>
      <c r="P1310" s="266" t="s">
        <v>138</v>
      </c>
      <c r="Q1310" s="273"/>
      <c r="R1310" s="284" t="s">
        <v>157</v>
      </c>
      <c r="S1310" s="265"/>
      <c r="T1310" s="265">
        <v>0</v>
      </c>
      <c r="U1310" s="269" t="s">
        <v>1256</v>
      </c>
      <c r="V1310" s="270">
        <v>1</v>
      </c>
      <c r="W1310" s="271" t="s">
        <v>118</v>
      </c>
      <c r="X1310" s="272"/>
      <c r="Y1310" s="272"/>
      <c r="Z1310" s="274" t="s">
        <v>1257</v>
      </c>
      <c r="AA1310" s="258" t="b">
        <f t="shared" si="94"/>
        <v>0</v>
      </c>
      <c r="AB1310" s="273" t="s">
        <v>16885</v>
      </c>
      <c r="AC1310" s="273"/>
      <c r="AD1310" s="400" t="s">
        <v>1259</v>
      </c>
      <c r="AE1310" s="275" t="s">
        <v>16886</v>
      </c>
      <c r="AF1310" s="267" t="str">
        <f t="shared" ca="1" si="92"/>
        <v>44años7meses</v>
      </c>
      <c r="AG1310" s="276">
        <v>934455449</v>
      </c>
      <c r="AH1310" s="273" t="s">
        <v>16887</v>
      </c>
    </row>
    <row r="1311" spans="2:36" ht="17.100000000000001" customHeight="1">
      <c r="B1311" s="273" t="str">
        <f t="shared" si="93"/>
        <v>O16799351</v>
      </c>
      <c r="C1311" s="257" t="s">
        <v>117</v>
      </c>
      <c r="D1311" s="486" t="s">
        <v>5338</v>
      </c>
      <c r="E1311" s="258" t="s">
        <v>5339</v>
      </c>
      <c r="F1311" s="259">
        <v>28477</v>
      </c>
      <c r="G1311" s="260" t="s">
        <v>1251</v>
      </c>
      <c r="H1311" s="261" t="s">
        <v>113</v>
      </c>
      <c r="I1311" s="263"/>
      <c r="J1311" s="261"/>
      <c r="K1311" s="282" t="s">
        <v>2021</v>
      </c>
      <c r="L1311" s="264">
        <v>44502</v>
      </c>
      <c r="M1311" s="290">
        <v>44573</v>
      </c>
      <c r="N1311" s="263" t="s">
        <v>114</v>
      </c>
      <c r="O1311" s="282" t="s">
        <v>5340</v>
      </c>
      <c r="P1311" s="266" t="s">
        <v>115</v>
      </c>
      <c r="Q1311" s="273"/>
      <c r="R1311" s="284" t="s">
        <v>157</v>
      </c>
      <c r="S1311" s="265"/>
      <c r="T1311" s="265">
        <v>0</v>
      </c>
      <c r="U1311" s="269" t="s">
        <v>1256</v>
      </c>
      <c r="V1311" s="270">
        <v>0</v>
      </c>
      <c r="W1311" s="271" t="s">
        <v>1264</v>
      </c>
      <c r="X1311" s="272"/>
      <c r="Y1311" s="273"/>
      <c r="Z1311" s="274" t="s">
        <v>1265</v>
      </c>
      <c r="AA1311" s="258" t="b">
        <f t="shared" si="94"/>
        <v>0</v>
      </c>
      <c r="AB1311" s="258" t="s">
        <v>5341</v>
      </c>
      <c r="AC1311" s="273"/>
      <c r="AD1311" s="400" t="s">
        <v>1259</v>
      </c>
      <c r="AE1311" s="275" t="s">
        <v>5342</v>
      </c>
      <c r="AF1311" s="267" t="str">
        <f t="shared" ca="1" si="92"/>
        <v>48años8meses</v>
      </c>
      <c r="AG1311" s="276">
        <v>918638389</v>
      </c>
      <c r="AH1311" s="273" t="s">
        <v>5343</v>
      </c>
    </row>
    <row r="1312" spans="2:36" ht="17.100000000000001" customHeight="1">
      <c r="B1312" s="258" t="str">
        <f t="shared" si="93"/>
        <v>P41333872</v>
      </c>
      <c r="C1312" s="257" t="s">
        <v>117</v>
      </c>
      <c r="D1312" s="486" t="s">
        <v>6034</v>
      </c>
      <c r="E1312" s="258" t="s">
        <v>6035</v>
      </c>
      <c r="F1312" s="259">
        <v>30006</v>
      </c>
      <c r="G1312" s="260" t="s">
        <v>1996</v>
      </c>
      <c r="H1312" s="261" t="s">
        <v>137</v>
      </c>
      <c r="I1312" s="263"/>
      <c r="J1312" s="261"/>
      <c r="K1312" s="282" t="s">
        <v>2021</v>
      </c>
      <c r="L1312" s="264">
        <v>44609</v>
      </c>
      <c r="M1312" s="264">
        <v>44632</v>
      </c>
      <c r="N1312" s="263" t="s">
        <v>114</v>
      </c>
      <c r="O1312" s="261" t="s">
        <v>6036</v>
      </c>
      <c r="P1312" s="266" t="s">
        <v>115</v>
      </c>
      <c r="Q1312" s="258"/>
      <c r="R1312" s="268" t="s">
        <v>157</v>
      </c>
      <c r="S1312" s="265"/>
      <c r="T1312" s="265">
        <v>0</v>
      </c>
      <c r="U1312" s="269" t="s">
        <v>1256</v>
      </c>
      <c r="V1312" s="270">
        <v>1</v>
      </c>
      <c r="W1312" s="271" t="s">
        <v>118</v>
      </c>
      <c r="X1312" s="272"/>
      <c r="Y1312" s="273"/>
      <c r="Z1312" s="274" t="s">
        <v>1265</v>
      </c>
      <c r="AA1312" s="258" t="b">
        <f t="shared" si="94"/>
        <v>0</v>
      </c>
      <c r="AB1312" s="273" t="s">
        <v>4546</v>
      </c>
      <c r="AC1312" s="273"/>
      <c r="AD1312" s="510" t="s">
        <v>1259</v>
      </c>
      <c r="AE1312" s="275" t="s">
        <v>6037</v>
      </c>
      <c r="AF1312" s="267" t="str">
        <f t="shared" ca="1" si="92"/>
        <v>44años5meses</v>
      </c>
      <c r="AG1312" s="276">
        <v>925196424</v>
      </c>
      <c r="AH1312" s="273" t="s">
        <v>4460</v>
      </c>
    </row>
    <row r="1313" spans="2:36" ht="17.100000000000001" customHeight="1">
      <c r="B1313" s="258" t="str">
        <f t="shared" si="93"/>
        <v>P41333881</v>
      </c>
      <c r="C1313" s="257" t="s">
        <v>117</v>
      </c>
      <c r="D1313" s="486" t="s">
        <v>9869</v>
      </c>
      <c r="E1313" s="258" t="s">
        <v>9870</v>
      </c>
      <c r="F1313" s="259">
        <v>30077</v>
      </c>
      <c r="G1313" s="283" t="s">
        <v>1251</v>
      </c>
      <c r="H1313" s="261" t="s">
        <v>137</v>
      </c>
      <c r="I1313" s="261" t="s">
        <v>8999</v>
      </c>
      <c r="J1313" s="261" t="s">
        <v>9469</v>
      </c>
      <c r="K1313" s="282" t="s">
        <v>6840</v>
      </c>
      <c r="L1313" s="264">
        <v>45328</v>
      </c>
      <c r="M1313" s="264">
        <v>45362</v>
      </c>
      <c r="N1313" s="261" t="s">
        <v>114</v>
      </c>
      <c r="O1313" s="261" t="s">
        <v>9871</v>
      </c>
      <c r="P1313" s="266" t="s">
        <v>138</v>
      </c>
      <c r="Q1313" s="273"/>
      <c r="R1313" s="284" t="s">
        <v>157</v>
      </c>
      <c r="S1313" s="265"/>
      <c r="T1313" s="265">
        <v>0</v>
      </c>
      <c r="U1313" s="269" t="s">
        <v>1256</v>
      </c>
      <c r="V1313" s="270">
        <v>1</v>
      </c>
      <c r="W1313" s="271" t="s">
        <v>118</v>
      </c>
      <c r="X1313" s="272"/>
      <c r="Y1313" s="272"/>
      <c r="Z1313" s="274" t="s">
        <v>1257</v>
      </c>
      <c r="AA1313" s="258" t="b">
        <f t="shared" si="94"/>
        <v>0</v>
      </c>
      <c r="AB1313" s="273" t="s">
        <v>9866</v>
      </c>
      <c r="AC1313" s="273"/>
      <c r="AD1313" s="504" t="s">
        <v>1259</v>
      </c>
      <c r="AE1313" s="275" t="s">
        <v>9872</v>
      </c>
      <c r="AF1313" s="267" t="str">
        <f t="shared" ca="1" si="92"/>
        <v>44años3meses</v>
      </c>
      <c r="AG1313" s="276">
        <v>939732992</v>
      </c>
      <c r="AH1313" s="273" t="s">
        <v>9873</v>
      </c>
    </row>
    <row r="1314" spans="2:36" ht="17.100000000000001" customHeight="1">
      <c r="B1314" s="258" t="str">
        <f t="shared" si="93"/>
        <v>O41334774</v>
      </c>
      <c r="C1314" s="257" t="s">
        <v>117</v>
      </c>
      <c r="D1314" s="486" t="s">
        <v>5678</v>
      </c>
      <c r="E1314" s="258" t="s">
        <v>5679</v>
      </c>
      <c r="F1314" s="259">
        <v>28936</v>
      </c>
      <c r="G1314" s="260" t="s">
        <v>1251</v>
      </c>
      <c r="H1314" s="261" t="s">
        <v>113</v>
      </c>
      <c r="I1314" s="263"/>
      <c r="J1314" s="261"/>
      <c r="K1314" s="282" t="s">
        <v>4784</v>
      </c>
      <c r="L1314" s="264">
        <v>44571</v>
      </c>
      <c r="M1314" s="264">
        <v>44737</v>
      </c>
      <c r="N1314" s="263" t="s">
        <v>122</v>
      </c>
      <c r="O1314" s="261"/>
      <c r="P1314" s="266"/>
      <c r="Q1314" s="258"/>
      <c r="R1314" s="268" t="s">
        <v>157</v>
      </c>
      <c r="S1314" s="265"/>
      <c r="T1314" s="265">
        <v>0</v>
      </c>
      <c r="U1314" s="269" t="s">
        <v>1256</v>
      </c>
      <c r="V1314" s="270">
        <v>1</v>
      </c>
      <c r="W1314" s="271" t="s">
        <v>118</v>
      </c>
      <c r="X1314" s="272"/>
      <c r="Y1314" s="258"/>
      <c r="Z1314" s="274" t="s">
        <v>1265</v>
      </c>
      <c r="AA1314" s="258" t="b">
        <f t="shared" si="94"/>
        <v>0</v>
      </c>
      <c r="AB1314" s="258" t="s">
        <v>5680</v>
      </c>
      <c r="AC1314" s="258"/>
      <c r="AD1314" s="273"/>
      <c r="AE1314" s="275"/>
      <c r="AF1314" s="267" t="str">
        <f t="shared" ca="1" si="92"/>
        <v>47años4meses</v>
      </c>
      <c r="AG1314" s="276">
        <v>942275769</v>
      </c>
      <c r="AH1314" s="273" t="s">
        <v>5681</v>
      </c>
    </row>
    <row r="1315" spans="2:36" ht="17.100000000000001" customHeight="1">
      <c r="B1315" s="258" t="str">
        <f t="shared" si="93"/>
        <v>O41346479</v>
      </c>
      <c r="C1315" s="257" t="s">
        <v>117</v>
      </c>
      <c r="D1315" s="486" t="s">
        <v>5887</v>
      </c>
      <c r="E1315" s="258" t="s">
        <v>5888</v>
      </c>
      <c r="F1315" s="259">
        <v>27660</v>
      </c>
      <c r="G1315" s="260" t="s">
        <v>1251</v>
      </c>
      <c r="H1315" s="261" t="s">
        <v>113</v>
      </c>
      <c r="I1315" s="262" t="s">
        <v>1967</v>
      </c>
      <c r="J1315" s="261"/>
      <c r="K1315" s="282" t="s">
        <v>1968</v>
      </c>
      <c r="L1315" s="264">
        <v>44593</v>
      </c>
      <c r="M1315" s="264">
        <v>44594</v>
      </c>
      <c r="N1315" s="263" t="s">
        <v>122</v>
      </c>
      <c r="O1315" s="261"/>
      <c r="P1315" s="266"/>
      <c r="Q1315" s="273"/>
      <c r="R1315" s="268" t="s">
        <v>157</v>
      </c>
      <c r="S1315" s="265"/>
      <c r="T1315" s="265">
        <v>0</v>
      </c>
      <c r="U1315" s="269" t="s">
        <v>1256</v>
      </c>
      <c r="V1315" s="270">
        <v>1</v>
      </c>
      <c r="W1315" s="271" t="s">
        <v>118</v>
      </c>
      <c r="X1315" s="272"/>
      <c r="Y1315" s="273"/>
      <c r="Z1315" s="274" t="s">
        <v>1265</v>
      </c>
      <c r="AA1315" s="258" t="b">
        <f t="shared" si="94"/>
        <v>0</v>
      </c>
      <c r="AB1315" s="273" t="s">
        <v>5889</v>
      </c>
      <c r="AC1315" s="273"/>
      <c r="AD1315" s="510"/>
      <c r="AE1315" s="275"/>
      <c r="AF1315" s="267" t="str">
        <f t="shared" ca="1" si="92"/>
        <v>50años10meses</v>
      </c>
      <c r="AG1315" s="276">
        <v>955428961</v>
      </c>
      <c r="AH1315" s="273"/>
    </row>
    <row r="1316" spans="2:36" ht="17.100000000000001" customHeight="1">
      <c r="B1316" s="258" t="str">
        <f t="shared" si="93"/>
        <v>O41354913</v>
      </c>
      <c r="C1316" s="257" t="s">
        <v>117</v>
      </c>
      <c r="D1316" s="486" t="s">
        <v>15652</v>
      </c>
      <c r="E1316" s="258" t="s">
        <v>15653</v>
      </c>
      <c r="F1316" s="259">
        <v>30025</v>
      </c>
      <c r="G1316" s="283" t="s">
        <v>1996</v>
      </c>
      <c r="H1316" s="266" t="s">
        <v>113</v>
      </c>
      <c r="I1316" s="263" t="s">
        <v>15642</v>
      </c>
      <c r="J1316" s="261" t="s">
        <v>1276</v>
      </c>
      <c r="K1316" s="282" t="s">
        <v>8566</v>
      </c>
      <c r="L1316" s="264">
        <v>45974</v>
      </c>
      <c r="M1316" s="298">
        <v>46025</v>
      </c>
      <c r="N1316" s="591" t="s">
        <v>128</v>
      </c>
      <c r="O1316" s="261" t="s">
        <v>15654</v>
      </c>
      <c r="P1316" s="266" t="s">
        <v>138</v>
      </c>
      <c r="Q1316" s="273"/>
      <c r="R1316" s="521" t="s">
        <v>6343</v>
      </c>
      <c r="S1316" s="265"/>
      <c r="T1316" s="265">
        <v>0</v>
      </c>
      <c r="U1316" s="269" t="s">
        <v>1256</v>
      </c>
      <c r="V1316" s="270">
        <v>1</v>
      </c>
      <c r="W1316" s="271" t="s">
        <v>118</v>
      </c>
      <c r="X1316" s="272"/>
      <c r="Y1316" s="273"/>
      <c r="Z1316" s="274" t="s">
        <v>1257</v>
      </c>
      <c r="AA1316" s="258" t="b">
        <f t="shared" si="94"/>
        <v>0</v>
      </c>
      <c r="AB1316" s="273" t="s">
        <v>13788</v>
      </c>
      <c r="AC1316" s="273"/>
      <c r="AD1316" s="702" t="s">
        <v>1259</v>
      </c>
      <c r="AE1316" s="349" t="s">
        <v>15655</v>
      </c>
      <c r="AF1316" s="267" t="str">
        <f t="shared" ca="1" si="92"/>
        <v>44años5meses</v>
      </c>
      <c r="AG1316" s="276" t="s">
        <v>15656</v>
      </c>
      <c r="AH1316" s="273" t="s">
        <v>15657</v>
      </c>
    </row>
    <row r="1317" spans="2:36" ht="17.100000000000001" customHeight="1">
      <c r="B1317" s="258" t="str">
        <f t="shared" si="93"/>
        <v>P41387215</v>
      </c>
      <c r="C1317" s="257" t="s">
        <v>117</v>
      </c>
      <c r="D1317" s="486" t="s">
        <v>15600</v>
      </c>
      <c r="E1317" s="258" t="s">
        <v>15601</v>
      </c>
      <c r="F1317" s="259">
        <v>28516</v>
      </c>
      <c r="G1317" s="283" t="s">
        <v>1251</v>
      </c>
      <c r="H1317" s="261" t="s">
        <v>137</v>
      </c>
      <c r="I1317" s="261" t="s">
        <v>137</v>
      </c>
      <c r="J1317" s="261" t="s">
        <v>1253</v>
      </c>
      <c r="K1317" s="282" t="s">
        <v>8566</v>
      </c>
      <c r="L1317" s="298">
        <v>45972</v>
      </c>
      <c r="M1317" s="264">
        <v>46032</v>
      </c>
      <c r="N1317" s="261" t="s">
        <v>114</v>
      </c>
      <c r="O1317" s="282" t="s">
        <v>15602</v>
      </c>
      <c r="P1317" s="266" t="s">
        <v>138</v>
      </c>
      <c r="Q1317" s="258"/>
      <c r="R1317" s="542" t="s">
        <v>1256</v>
      </c>
      <c r="S1317" s="265"/>
      <c r="T1317" s="271">
        <v>0</v>
      </c>
      <c r="U1317" s="269" t="s">
        <v>1256</v>
      </c>
      <c r="V1317" s="270">
        <v>1</v>
      </c>
      <c r="W1317" s="524" t="s">
        <v>118</v>
      </c>
      <c r="X1317" s="272"/>
      <c r="Y1317" s="272"/>
      <c r="Z1317" s="525" t="s">
        <v>1257</v>
      </c>
      <c r="AA1317" s="258" t="b">
        <f t="shared" si="94"/>
        <v>0</v>
      </c>
      <c r="AB1317" s="273" t="s">
        <v>15603</v>
      </c>
      <c r="AC1317" s="273"/>
      <c r="AD1317" s="504" t="s">
        <v>1259</v>
      </c>
      <c r="AE1317" s="275" t="s">
        <v>15604</v>
      </c>
      <c r="AF1317" s="267" t="str">
        <f t="shared" ca="1" si="92"/>
        <v>48años6meses</v>
      </c>
      <c r="AG1317" s="276" t="s">
        <v>15605</v>
      </c>
      <c r="AH1317" s="273" t="s">
        <v>15606</v>
      </c>
    </row>
    <row r="1318" spans="2:36" ht="17.100000000000001" customHeight="1">
      <c r="B1318" s="258" t="str">
        <f t="shared" si="93"/>
        <v>P41392096</v>
      </c>
      <c r="C1318" s="257" t="s">
        <v>117</v>
      </c>
      <c r="D1318" s="486" t="s">
        <v>4608</v>
      </c>
      <c r="E1318" s="258" t="s">
        <v>4609</v>
      </c>
      <c r="F1318" s="259">
        <v>30023</v>
      </c>
      <c r="G1318" s="260" t="s">
        <v>1251</v>
      </c>
      <c r="H1318" s="261" t="s">
        <v>137</v>
      </c>
      <c r="I1318" s="263"/>
      <c r="J1318" s="261"/>
      <c r="K1318" s="282" t="s">
        <v>1968</v>
      </c>
      <c r="L1318" s="264">
        <v>44427</v>
      </c>
      <c r="M1318" s="264">
        <v>44440</v>
      </c>
      <c r="N1318" s="263" t="s">
        <v>122</v>
      </c>
      <c r="O1318" s="282" t="s">
        <v>1108</v>
      </c>
      <c r="P1318" s="266"/>
      <c r="Q1318" s="273"/>
      <c r="R1318" s="268" t="s">
        <v>157</v>
      </c>
      <c r="S1318" s="265"/>
      <c r="T1318" s="265">
        <v>0</v>
      </c>
      <c r="U1318" s="269" t="s">
        <v>1256</v>
      </c>
      <c r="V1318" s="270">
        <v>1</v>
      </c>
      <c r="W1318" s="271" t="s">
        <v>1264</v>
      </c>
      <c r="X1318" s="272"/>
      <c r="Y1318" s="273"/>
      <c r="Z1318" s="274" t="s">
        <v>1265</v>
      </c>
      <c r="AA1318" s="258" t="b">
        <f t="shared" si="94"/>
        <v>0</v>
      </c>
      <c r="AB1318" s="258" t="s">
        <v>4546</v>
      </c>
      <c r="AC1318" s="273"/>
      <c r="AD1318" s="504" t="s">
        <v>1259</v>
      </c>
      <c r="AE1318" s="303" t="s">
        <v>4610</v>
      </c>
      <c r="AF1318" s="267" t="str">
        <f t="shared" ca="1" si="92"/>
        <v>44años5meses</v>
      </c>
      <c r="AG1318" s="276" t="s">
        <v>4611</v>
      </c>
      <c r="AH1318" s="273" t="s">
        <v>4612</v>
      </c>
    </row>
    <row r="1319" spans="2:36" ht="17.100000000000001" customHeight="1">
      <c r="B1319" s="301" t="str">
        <f t="shared" si="93"/>
        <v>P41393978</v>
      </c>
      <c r="C1319" s="285">
        <v>1</v>
      </c>
      <c r="D1319" s="486" t="s">
        <v>2966</v>
      </c>
      <c r="E1319" s="273" t="s">
        <v>2967</v>
      </c>
      <c r="F1319" s="259">
        <v>29064</v>
      </c>
      <c r="G1319" s="260" t="s">
        <v>1251</v>
      </c>
      <c r="H1319" s="261" t="s">
        <v>137</v>
      </c>
      <c r="I1319" s="262"/>
      <c r="J1319" s="261"/>
      <c r="K1319" s="263" t="s">
        <v>1287</v>
      </c>
      <c r="L1319" s="264">
        <v>43833</v>
      </c>
      <c r="M1319" s="290">
        <v>43845</v>
      </c>
      <c r="N1319" s="263" t="s">
        <v>122</v>
      </c>
      <c r="O1319" s="261"/>
      <c r="P1319" s="266"/>
      <c r="Q1319" s="267"/>
      <c r="R1319" s="284" t="s">
        <v>157</v>
      </c>
      <c r="S1319" s="265"/>
      <c r="T1319" s="265">
        <v>0</v>
      </c>
      <c r="U1319" s="269" t="s">
        <v>1256</v>
      </c>
      <c r="V1319" s="270">
        <v>0</v>
      </c>
      <c r="W1319" s="271" t="s">
        <v>1264</v>
      </c>
      <c r="X1319" s="272"/>
      <c r="Y1319" s="273"/>
      <c r="Z1319" s="274" t="s">
        <v>1265</v>
      </c>
      <c r="AA1319" s="258" t="b">
        <f t="shared" si="94"/>
        <v>0</v>
      </c>
      <c r="AB1319" s="273" t="s">
        <v>2968</v>
      </c>
      <c r="AC1319" s="273" t="s">
        <v>2969</v>
      </c>
      <c r="AD1319" s="510"/>
      <c r="AE1319" s="275"/>
      <c r="AF1319" s="267" t="str">
        <f t="shared" ca="1" si="92"/>
        <v>47años0meses</v>
      </c>
      <c r="AG1319" s="276"/>
      <c r="AH1319" s="273"/>
    </row>
    <row r="1320" spans="2:36" ht="17.100000000000001" customHeight="1">
      <c r="B1320" s="258" t="str">
        <f t="shared" si="93"/>
        <v>P41418032</v>
      </c>
      <c r="C1320" s="257" t="s">
        <v>117</v>
      </c>
      <c r="D1320" s="486" t="s">
        <v>11162</v>
      </c>
      <c r="E1320" s="258" t="s">
        <v>11163</v>
      </c>
      <c r="F1320" s="259">
        <v>30180</v>
      </c>
      <c r="G1320" s="283" t="s">
        <v>1251</v>
      </c>
      <c r="H1320" s="261" t="s">
        <v>137</v>
      </c>
      <c r="I1320" s="261" t="s">
        <v>1252</v>
      </c>
      <c r="J1320" s="261" t="s">
        <v>7578</v>
      </c>
      <c r="K1320" s="282" t="s">
        <v>6840</v>
      </c>
      <c r="L1320" s="264">
        <v>45419</v>
      </c>
      <c r="M1320" s="264">
        <v>45453</v>
      </c>
      <c r="N1320" s="261" t="s">
        <v>128</v>
      </c>
      <c r="O1320" s="261" t="s">
        <v>11164</v>
      </c>
      <c r="P1320" s="266" t="s">
        <v>138</v>
      </c>
      <c r="Q1320" s="273"/>
      <c r="R1320" s="268" t="s">
        <v>157</v>
      </c>
      <c r="S1320" s="265"/>
      <c r="T1320" s="265">
        <v>0</v>
      </c>
      <c r="U1320" s="269" t="s">
        <v>1256</v>
      </c>
      <c r="V1320" s="270">
        <v>1</v>
      </c>
      <c r="W1320" s="271" t="s">
        <v>118</v>
      </c>
      <c r="X1320" s="273"/>
      <c r="Y1320" s="273"/>
      <c r="Z1320" s="274" t="s">
        <v>1257</v>
      </c>
      <c r="AA1320" s="258" t="b">
        <f t="shared" si="94"/>
        <v>0</v>
      </c>
      <c r="AB1320" s="273" t="s">
        <v>9460</v>
      </c>
      <c r="AC1320" s="273"/>
      <c r="AD1320" s="504" t="s">
        <v>1259</v>
      </c>
      <c r="AE1320" s="275" t="s">
        <v>11165</v>
      </c>
      <c r="AF1320" s="267" t="str">
        <f t="shared" ca="1" si="92"/>
        <v>44años0meses</v>
      </c>
      <c r="AG1320" s="276">
        <v>966147671</v>
      </c>
      <c r="AH1320" s="273" t="s">
        <v>11166</v>
      </c>
    </row>
    <row r="1321" spans="2:36" ht="17.100000000000001" customHeight="1">
      <c r="B1321" s="258" t="str">
        <f t="shared" si="93"/>
        <v>P41432148</v>
      </c>
      <c r="C1321" s="257" t="s">
        <v>117</v>
      </c>
      <c r="D1321" s="486" t="s">
        <v>7657</v>
      </c>
      <c r="E1321" s="258" t="s">
        <v>7658</v>
      </c>
      <c r="F1321" s="259">
        <v>29242</v>
      </c>
      <c r="G1321" s="283" t="s">
        <v>1996</v>
      </c>
      <c r="H1321" s="261" t="s">
        <v>137</v>
      </c>
      <c r="I1321" s="263" t="s">
        <v>1252</v>
      </c>
      <c r="J1321" s="261"/>
      <c r="K1321" s="282" t="s">
        <v>6305</v>
      </c>
      <c r="L1321" s="264">
        <v>45084</v>
      </c>
      <c r="M1321" s="494">
        <v>45185</v>
      </c>
      <c r="N1321" s="263" t="s">
        <v>122</v>
      </c>
      <c r="O1321" s="282"/>
      <c r="P1321" s="266"/>
      <c r="Q1321" s="273"/>
      <c r="R1321" s="284" t="s">
        <v>157</v>
      </c>
      <c r="S1321" s="265"/>
      <c r="T1321" s="265">
        <v>0</v>
      </c>
      <c r="U1321" s="269" t="s">
        <v>1256</v>
      </c>
      <c r="V1321" s="270">
        <v>1</v>
      </c>
      <c r="W1321" s="271" t="s">
        <v>118</v>
      </c>
      <c r="X1321" s="272"/>
      <c r="Y1321" s="273"/>
      <c r="Z1321" s="274" t="s">
        <v>1265</v>
      </c>
      <c r="AA1321" s="258" t="b">
        <f t="shared" si="94"/>
        <v>0</v>
      </c>
      <c r="AB1321" s="258" t="s">
        <v>7659</v>
      </c>
      <c r="AC1321" s="273"/>
      <c r="AD1321" s="504" t="s">
        <v>2101</v>
      </c>
      <c r="AE1321" s="303">
        <v>8.0102621001680599E+18</v>
      </c>
      <c r="AF1321" s="267" t="str">
        <f t="shared" ca="1" si="92"/>
        <v>46años6meses</v>
      </c>
      <c r="AG1321" s="276">
        <v>962273950</v>
      </c>
      <c r="AH1321" s="273" t="s">
        <v>7660</v>
      </c>
    </row>
    <row r="1322" spans="2:36" ht="17.100000000000001" customHeight="1">
      <c r="B1322" s="258" t="str">
        <f t="shared" si="93"/>
        <v>O41439455</v>
      </c>
      <c r="C1322" s="257" t="s">
        <v>117</v>
      </c>
      <c r="D1322" s="486" t="s">
        <v>14926</v>
      </c>
      <c r="E1322" s="258" t="s">
        <v>14927</v>
      </c>
      <c r="F1322" s="259">
        <v>29410</v>
      </c>
      <c r="G1322" s="283" t="s">
        <v>1251</v>
      </c>
      <c r="H1322" s="261" t="s">
        <v>113</v>
      </c>
      <c r="I1322" s="261" t="s">
        <v>5699</v>
      </c>
      <c r="J1322" s="261" t="s">
        <v>1276</v>
      </c>
      <c r="K1322" s="282" t="s">
        <v>8700</v>
      </c>
      <c r="L1322" s="264">
        <v>45950</v>
      </c>
      <c r="M1322" s="264">
        <v>46044</v>
      </c>
      <c r="N1322" s="261" t="s">
        <v>114</v>
      </c>
      <c r="O1322" s="282" t="s">
        <v>14928</v>
      </c>
      <c r="P1322" s="266" t="s">
        <v>138</v>
      </c>
      <c r="Q1322" s="258"/>
      <c r="R1322" s="268" t="s">
        <v>157</v>
      </c>
      <c r="S1322" s="265"/>
      <c r="T1322" s="506">
        <v>0</v>
      </c>
      <c r="U1322" s="269" t="s">
        <v>1256</v>
      </c>
      <c r="V1322" s="270">
        <v>1</v>
      </c>
      <c r="W1322" s="271" t="s">
        <v>118</v>
      </c>
      <c r="X1322" s="272"/>
      <c r="Y1322" s="272"/>
      <c r="Z1322" s="274" t="s">
        <v>1257</v>
      </c>
      <c r="AA1322" s="258" t="b">
        <f t="shared" si="94"/>
        <v>0</v>
      </c>
      <c r="AB1322" s="273" t="s">
        <v>14929</v>
      </c>
      <c r="AC1322" s="273"/>
      <c r="AD1322" s="510" t="s">
        <v>1259</v>
      </c>
      <c r="AE1322" s="304" t="s">
        <v>14930</v>
      </c>
      <c r="AF1322" s="267" t="str">
        <f t="shared" ca="1" si="92"/>
        <v>46años1meses</v>
      </c>
      <c r="AG1322" s="276" t="s">
        <v>14931</v>
      </c>
      <c r="AH1322" s="273" t="s">
        <v>14932</v>
      </c>
      <c r="AJ1322" s="258"/>
    </row>
    <row r="1323" spans="2:36" ht="17.100000000000001" customHeight="1">
      <c r="B1323" s="258" t="str">
        <f t="shared" si="93"/>
        <v>P41449442</v>
      </c>
      <c r="C1323" s="257" t="s">
        <v>117</v>
      </c>
      <c r="D1323" s="486" t="s">
        <v>3332</v>
      </c>
      <c r="E1323" s="258" t="s">
        <v>3333</v>
      </c>
      <c r="F1323" s="259">
        <v>30202</v>
      </c>
      <c r="G1323" s="260" t="s">
        <v>1251</v>
      </c>
      <c r="H1323" s="261" t="s">
        <v>137</v>
      </c>
      <c r="I1323" s="263" t="s">
        <v>3227</v>
      </c>
      <c r="J1323" s="261"/>
      <c r="K1323" s="263" t="s">
        <v>1287</v>
      </c>
      <c r="L1323" s="264">
        <v>44035</v>
      </c>
      <c r="M1323" s="290">
        <v>45189</v>
      </c>
      <c r="N1323" s="263" t="s">
        <v>114</v>
      </c>
      <c r="O1323" s="263" t="s">
        <v>3334</v>
      </c>
      <c r="P1323" s="266" t="s">
        <v>138</v>
      </c>
      <c r="Q1323" s="267"/>
      <c r="R1323" s="284" t="s">
        <v>157</v>
      </c>
      <c r="S1323" s="265"/>
      <c r="T1323" s="265">
        <v>0</v>
      </c>
      <c r="U1323" s="269" t="s">
        <v>1256</v>
      </c>
      <c r="V1323" s="270">
        <v>0</v>
      </c>
      <c r="W1323" s="271" t="s">
        <v>118</v>
      </c>
      <c r="X1323" s="272"/>
      <c r="Y1323" s="273"/>
      <c r="Z1323" s="274" t="s">
        <v>1257</v>
      </c>
      <c r="AA1323" s="258" t="b">
        <f t="shared" si="94"/>
        <v>0</v>
      </c>
      <c r="AB1323" s="258" t="s">
        <v>3335</v>
      </c>
      <c r="AC1323" s="273"/>
      <c r="AD1323" s="400" t="s">
        <v>2101</v>
      </c>
      <c r="AE1323" s="275" t="s">
        <v>3336</v>
      </c>
      <c r="AF1323" s="267" t="str">
        <f t="shared" ca="1" si="92"/>
        <v>43años11meses</v>
      </c>
      <c r="AG1323" s="276">
        <v>929860432</v>
      </c>
      <c r="AH1323" s="258" t="s">
        <v>3337</v>
      </c>
    </row>
    <row r="1324" spans="2:36" ht="17.100000000000001" customHeight="1">
      <c r="B1324" s="258" t="str">
        <f t="shared" si="93"/>
        <v>P41449455</v>
      </c>
      <c r="C1324" s="257" t="s">
        <v>117</v>
      </c>
      <c r="D1324" s="486" t="s">
        <v>2165</v>
      </c>
      <c r="E1324" s="258" t="s">
        <v>2166</v>
      </c>
      <c r="F1324" s="259">
        <v>30129</v>
      </c>
      <c r="G1324" s="260" t="s">
        <v>1251</v>
      </c>
      <c r="H1324" s="261" t="s">
        <v>137</v>
      </c>
      <c r="I1324" s="262"/>
      <c r="J1324" s="261"/>
      <c r="K1324" s="263" t="s">
        <v>1287</v>
      </c>
      <c r="L1324" s="264">
        <v>43747</v>
      </c>
      <c r="M1324" s="290">
        <v>43761</v>
      </c>
      <c r="N1324" s="263" t="s">
        <v>169</v>
      </c>
      <c r="O1324" s="261" t="s">
        <v>2167</v>
      </c>
      <c r="P1324" s="266" t="s">
        <v>115</v>
      </c>
      <c r="Q1324" s="267"/>
      <c r="R1324" s="284" t="s">
        <v>157</v>
      </c>
      <c r="S1324" s="265"/>
      <c r="T1324" s="265">
        <v>0</v>
      </c>
      <c r="U1324" s="269" t="s">
        <v>1256</v>
      </c>
      <c r="V1324" s="270">
        <v>0</v>
      </c>
      <c r="W1324" s="271" t="s">
        <v>1264</v>
      </c>
      <c r="X1324" s="272"/>
      <c r="Y1324" s="273"/>
      <c r="Z1324" s="274" t="s">
        <v>1265</v>
      </c>
      <c r="AA1324" s="258" t="b">
        <f t="shared" si="94"/>
        <v>0</v>
      </c>
      <c r="AB1324" s="258" t="s">
        <v>2168</v>
      </c>
      <c r="AC1324" s="273" t="s">
        <v>1290</v>
      </c>
      <c r="AD1324" s="273"/>
      <c r="AE1324" s="275"/>
      <c r="AF1324" s="267" t="str">
        <f t="shared" ca="1" si="92"/>
        <v>44años1meses</v>
      </c>
      <c r="AG1324" s="276">
        <v>963621819</v>
      </c>
      <c r="AH1324" s="273" t="s">
        <v>1412</v>
      </c>
    </row>
    <row r="1325" spans="2:36" ht="17.100000000000001" customHeight="1">
      <c r="B1325" s="273" t="str">
        <f t="shared" si="93"/>
        <v>O41454349</v>
      </c>
      <c r="C1325" s="282">
        <v>1</v>
      </c>
      <c r="D1325" s="486" t="s">
        <v>9011</v>
      </c>
      <c r="E1325" s="258" t="s">
        <v>9012</v>
      </c>
      <c r="F1325" s="259">
        <v>29215</v>
      </c>
      <c r="G1325" s="283" t="s">
        <v>1251</v>
      </c>
      <c r="H1325" s="261" t="s">
        <v>113</v>
      </c>
      <c r="I1325" s="261" t="s">
        <v>5699</v>
      </c>
      <c r="J1325" s="261"/>
      <c r="K1325" s="282" t="s">
        <v>6899</v>
      </c>
      <c r="L1325" s="264">
        <v>45278</v>
      </c>
      <c r="M1325" s="264">
        <v>45293</v>
      </c>
      <c r="N1325" s="261" t="s">
        <v>128</v>
      </c>
      <c r="O1325" s="261" t="s">
        <v>9013</v>
      </c>
      <c r="P1325" s="266" t="s">
        <v>138</v>
      </c>
      <c r="Q1325" s="273"/>
      <c r="R1325" s="268" t="s">
        <v>157</v>
      </c>
      <c r="S1325" s="265"/>
      <c r="T1325" s="265">
        <v>0</v>
      </c>
      <c r="U1325" s="269" t="s">
        <v>1256</v>
      </c>
      <c r="V1325" s="270">
        <v>1</v>
      </c>
      <c r="W1325" s="271" t="s">
        <v>118</v>
      </c>
      <c r="X1325" s="273"/>
      <c r="Y1325" s="273"/>
      <c r="Z1325" s="274" t="s">
        <v>1257</v>
      </c>
      <c r="AA1325" s="258" t="b">
        <f t="shared" si="94"/>
        <v>0</v>
      </c>
      <c r="AB1325" s="273" t="s">
        <v>9014</v>
      </c>
      <c r="AC1325" s="273"/>
      <c r="AD1325" s="504" t="s">
        <v>1271</v>
      </c>
      <c r="AE1325" s="304" t="s">
        <v>9015</v>
      </c>
      <c r="AF1325" s="267" t="str">
        <f t="shared" ca="1" si="92"/>
        <v>46años7meses</v>
      </c>
      <c r="AG1325" s="276">
        <v>917254340</v>
      </c>
      <c r="AH1325" s="273" t="s">
        <v>9016</v>
      </c>
    </row>
    <row r="1326" spans="2:36" ht="17.100000000000001" customHeight="1">
      <c r="B1326" s="273" t="str">
        <f t="shared" si="93"/>
        <v>O41455400</v>
      </c>
      <c r="C1326" s="257" t="s">
        <v>117</v>
      </c>
      <c r="D1326" s="486" t="s">
        <v>7783</v>
      </c>
      <c r="E1326" s="258" t="s">
        <v>7784</v>
      </c>
      <c r="F1326" s="259">
        <v>29616</v>
      </c>
      <c r="G1326" s="283" t="s">
        <v>1251</v>
      </c>
      <c r="H1326" s="266" t="s">
        <v>113</v>
      </c>
      <c r="I1326" s="261" t="s">
        <v>1339</v>
      </c>
      <c r="J1326" s="261"/>
      <c r="K1326" s="282" t="s">
        <v>2021</v>
      </c>
      <c r="L1326" s="264">
        <v>45103</v>
      </c>
      <c r="M1326" s="290">
        <v>45185</v>
      </c>
      <c r="N1326" s="263" t="s">
        <v>122</v>
      </c>
      <c r="O1326" s="261"/>
      <c r="P1326" s="266"/>
      <c r="Q1326" s="273"/>
      <c r="R1326" s="284" t="s">
        <v>157</v>
      </c>
      <c r="S1326" s="265"/>
      <c r="T1326" s="265">
        <v>0</v>
      </c>
      <c r="U1326" s="269" t="s">
        <v>1256</v>
      </c>
      <c r="V1326" s="270">
        <v>0</v>
      </c>
      <c r="W1326" s="271" t="s">
        <v>118</v>
      </c>
      <c r="X1326" s="272"/>
      <c r="Y1326" s="273"/>
      <c r="Z1326" s="274" t="s">
        <v>1257</v>
      </c>
      <c r="AA1326" s="258" t="b">
        <f t="shared" si="94"/>
        <v>0</v>
      </c>
      <c r="AB1326" s="273" t="s">
        <v>7785</v>
      </c>
      <c r="AC1326" s="273"/>
      <c r="AD1326" s="504" t="s">
        <v>2201</v>
      </c>
      <c r="AE1326" s="304" t="s">
        <v>7786</v>
      </c>
      <c r="AF1326" s="267" t="str">
        <f t="shared" ca="1" si="92"/>
        <v>45años6meses</v>
      </c>
      <c r="AG1326" s="276">
        <v>948309016</v>
      </c>
      <c r="AH1326" s="273"/>
    </row>
    <row r="1327" spans="2:36" ht="17.100000000000001" customHeight="1">
      <c r="B1327" s="273" t="str">
        <f t="shared" si="93"/>
        <v>P41458370</v>
      </c>
      <c r="C1327" s="285">
        <v>1</v>
      </c>
      <c r="D1327" s="486" t="s">
        <v>2060</v>
      </c>
      <c r="E1327" s="258" t="s">
        <v>2061</v>
      </c>
      <c r="F1327" s="259">
        <v>29924</v>
      </c>
      <c r="G1327" s="260" t="s">
        <v>1251</v>
      </c>
      <c r="H1327" s="261" t="s">
        <v>2017</v>
      </c>
      <c r="I1327" s="262"/>
      <c r="J1327" s="261"/>
      <c r="K1327" s="282" t="s">
        <v>2021</v>
      </c>
      <c r="L1327" s="264">
        <v>43451</v>
      </c>
      <c r="M1327" s="264">
        <v>43496</v>
      </c>
      <c r="N1327" s="263" t="s">
        <v>122</v>
      </c>
      <c r="O1327" s="282"/>
      <c r="P1327" s="288"/>
      <c r="Q1327" s="267"/>
      <c r="R1327" s="268" t="s">
        <v>157</v>
      </c>
      <c r="S1327" s="265"/>
      <c r="T1327" s="265">
        <v>0</v>
      </c>
      <c r="U1327" s="269" t="s">
        <v>1256</v>
      </c>
      <c r="V1327" s="270">
        <v>0</v>
      </c>
      <c r="W1327" s="271" t="s">
        <v>1264</v>
      </c>
      <c r="X1327" s="272"/>
      <c r="Y1327" s="273"/>
      <c r="Z1327" s="274" t="s">
        <v>1265</v>
      </c>
      <c r="AA1327" s="258" t="b">
        <f t="shared" si="94"/>
        <v>0</v>
      </c>
      <c r="AB1327" s="258" t="s">
        <v>2062</v>
      </c>
      <c r="AC1327" s="273" t="s">
        <v>2018</v>
      </c>
      <c r="AD1327" s="510"/>
      <c r="AE1327" s="281" t="s">
        <v>2063</v>
      </c>
      <c r="AF1327" s="267" t="str">
        <f t="shared" ca="1" si="92"/>
        <v>44años8meses</v>
      </c>
      <c r="AG1327" s="294">
        <v>978395700</v>
      </c>
      <c r="AH1327" s="258" t="s">
        <v>2064</v>
      </c>
    </row>
    <row r="1328" spans="2:36" ht="17.100000000000001" customHeight="1">
      <c r="B1328" s="258" t="str">
        <f t="shared" si="93"/>
        <v>P41461311</v>
      </c>
      <c r="C1328" s="257" t="s">
        <v>117</v>
      </c>
      <c r="D1328" s="486" t="s">
        <v>5191</v>
      </c>
      <c r="E1328" s="258" t="s">
        <v>5192</v>
      </c>
      <c r="F1328" s="259">
        <v>30067</v>
      </c>
      <c r="G1328" s="283" t="s">
        <v>1251</v>
      </c>
      <c r="H1328" s="261" t="s">
        <v>137</v>
      </c>
      <c r="I1328" s="263"/>
      <c r="J1328" s="261"/>
      <c r="K1328" s="282" t="s">
        <v>2021</v>
      </c>
      <c r="L1328" s="264">
        <v>44480</v>
      </c>
      <c r="M1328" s="290">
        <v>44485</v>
      </c>
      <c r="N1328" s="263" t="s">
        <v>122</v>
      </c>
      <c r="O1328" s="261"/>
      <c r="P1328" s="266"/>
      <c r="Q1328" s="273"/>
      <c r="R1328" s="284" t="s">
        <v>157</v>
      </c>
      <c r="S1328" s="265"/>
      <c r="T1328" s="265">
        <v>0</v>
      </c>
      <c r="U1328" s="269" t="s">
        <v>1256</v>
      </c>
      <c r="V1328" s="270">
        <v>0</v>
      </c>
      <c r="W1328" s="271" t="s">
        <v>1264</v>
      </c>
      <c r="X1328" s="272"/>
      <c r="Y1328" s="273"/>
      <c r="Z1328" s="274" t="s">
        <v>1265</v>
      </c>
      <c r="AA1328" s="258" t="b">
        <f t="shared" si="94"/>
        <v>0</v>
      </c>
      <c r="AB1328" s="273" t="s">
        <v>5193</v>
      </c>
      <c r="AC1328" s="273"/>
      <c r="AD1328" s="504" t="s">
        <v>1259</v>
      </c>
      <c r="AE1328" s="275" t="s">
        <v>5194</v>
      </c>
      <c r="AF1328" s="267" t="str">
        <f t="shared" ca="1" si="92"/>
        <v>44años3meses</v>
      </c>
      <c r="AG1328" s="276">
        <v>978936232</v>
      </c>
      <c r="AH1328" s="273" t="s">
        <v>5195</v>
      </c>
      <c r="AJ1328" s="258"/>
    </row>
    <row r="1329" spans="2:36" ht="17.100000000000001" customHeight="1">
      <c r="B1329" s="273" t="str">
        <f t="shared" si="93"/>
        <v>O41463116</v>
      </c>
      <c r="C1329" s="257" t="s">
        <v>117</v>
      </c>
      <c r="D1329" s="486" t="s">
        <v>16379</v>
      </c>
      <c r="E1329" s="258" t="s">
        <v>16380</v>
      </c>
      <c r="F1329" s="259">
        <v>29200</v>
      </c>
      <c r="G1329" s="283" t="s">
        <v>1251</v>
      </c>
      <c r="H1329" s="261" t="s">
        <v>125</v>
      </c>
      <c r="I1329" s="261" t="s">
        <v>13485</v>
      </c>
      <c r="J1329" s="261" t="s">
        <v>1276</v>
      </c>
      <c r="K1329" s="282" t="s">
        <v>12562</v>
      </c>
      <c r="L1329" s="264">
        <v>46028</v>
      </c>
      <c r="M1329" s="264">
        <v>46032</v>
      </c>
      <c r="N1329" s="261" t="s">
        <v>122</v>
      </c>
      <c r="O1329" s="282"/>
      <c r="P1329" s="266"/>
      <c r="Q1329" s="258"/>
      <c r="R1329" s="268" t="s">
        <v>157</v>
      </c>
      <c r="S1329" s="265"/>
      <c r="T1329" s="271">
        <v>0</v>
      </c>
      <c r="U1329" s="269" t="s">
        <v>1256</v>
      </c>
      <c r="V1329" s="270">
        <v>1</v>
      </c>
      <c r="W1329" s="524" t="s">
        <v>118</v>
      </c>
      <c r="X1329" s="279"/>
      <c r="Y1329" s="279"/>
      <c r="Z1329" s="525" t="s">
        <v>1257</v>
      </c>
      <c r="AA1329" s="258" t="b">
        <f t="shared" si="94"/>
        <v>0</v>
      </c>
      <c r="AB1329" s="273" t="s">
        <v>16381</v>
      </c>
      <c r="AC1329" s="273"/>
      <c r="AD1329" s="504" t="s">
        <v>1259</v>
      </c>
      <c r="AE1329" s="275" t="s">
        <v>16382</v>
      </c>
      <c r="AF1329" s="267" t="str">
        <f t="shared" ca="1" si="92"/>
        <v>46años8meses</v>
      </c>
      <c r="AG1329" s="276" t="s">
        <v>16383</v>
      </c>
      <c r="AH1329" s="273" t="s">
        <v>16358</v>
      </c>
      <c r="AJ1329" s="258"/>
    </row>
    <row r="1330" spans="2:36" ht="17.100000000000001" customHeight="1">
      <c r="B1330" s="273" t="str">
        <f t="shared" si="93"/>
        <v>P41487593</v>
      </c>
      <c r="C1330" s="257" t="s">
        <v>117</v>
      </c>
      <c r="D1330" s="486" t="s">
        <v>3537</v>
      </c>
      <c r="E1330" s="258" t="s">
        <v>3538</v>
      </c>
      <c r="F1330" s="259">
        <v>30224</v>
      </c>
      <c r="G1330" s="260" t="s">
        <v>1251</v>
      </c>
      <c r="H1330" s="261" t="s">
        <v>137</v>
      </c>
      <c r="I1330" s="263"/>
      <c r="J1330" s="261"/>
      <c r="K1330" s="263" t="s">
        <v>2021</v>
      </c>
      <c r="L1330" s="264">
        <v>44141</v>
      </c>
      <c r="M1330" s="264">
        <v>44484</v>
      </c>
      <c r="N1330" s="263" t="s">
        <v>122</v>
      </c>
      <c r="O1330" s="263"/>
      <c r="P1330" s="266"/>
      <c r="Q1330" s="267"/>
      <c r="R1330" s="268" t="s">
        <v>157</v>
      </c>
      <c r="S1330" s="265"/>
      <c r="T1330" s="265">
        <v>0</v>
      </c>
      <c r="U1330" s="269" t="s">
        <v>1256</v>
      </c>
      <c r="V1330" s="270">
        <v>0</v>
      </c>
      <c r="W1330" s="271" t="s">
        <v>1264</v>
      </c>
      <c r="X1330" s="272"/>
      <c r="Y1330" s="273"/>
      <c r="Z1330" s="274" t="s">
        <v>1265</v>
      </c>
      <c r="AA1330" s="258" t="b">
        <f t="shared" si="94"/>
        <v>0</v>
      </c>
      <c r="AB1330" s="258" t="s">
        <v>3274</v>
      </c>
      <c r="AC1330" s="273"/>
      <c r="AD1330" s="504" t="s">
        <v>2101</v>
      </c>
      <c r="AE1330" s="275" t="s">
        <v>3539</v>
      </c>
      <c r="AF1330" s="267" t="str">
        <f t="shared" ca="1" si="92"/>
        <v>43años10meses</v>
      </c>
      <c r="AG1330" s="276">
        <v>900508985</v>
      </c>
      <c r="AH1330" s="399" t="s">
        <v>3337</v>
      </c>
    </row>
    <row r="1331" spans="2:36" ht="17.100000000000001" customHeight="1">
      <c r="B1331" s="273" t="str">
        <f t="shared" si="93"/>
        <v>O41493597</v>
      </c>
      <c r="C1331" s="257" t="s">
        <v>117</v>
      </c>
      <c r="D1331" s="486" t="s">
        <v>4201</v>
      </c>
      <c r="E1331" s="258" t="s">
        <v>4202</v>
      </c>
      <c r="F1331" s="259">
        <v>27772</v>
      </c>
      <c r="G1331" s="260" t="s">
        <v>1291</v>
      </c>
      <c r="H1331" s="261" t="s">
        <v>113</v>
      </c>
      <c r="I1331" s="263" t="s">
        <v>1339</v>
      </c>
      <c r="J1331" s="261"/>
      <c r="K1331" s="263" t="s">
        <v>3611</v>
      </c>
      <c r="L1331" s="264">
        <v>44348</v>
      </c>
      <c r="M1331" s="264">
        <v>44348</v>
      </c>
      <c r="N1331" s="263" t="s">
        <v>114</v>
      </c>
      <c r="O1331" s="261" t="s">
        <v>4203</v>
      </c>
      <c r="P1331" s="266" t="s">
        <v>138</v>
      </c>
      <c r="Q1331" s="258"/>
      <c r="R1331" s="268" t="s">
        <v>157</v>
      </c>
      <c r="S1331" s="265"/>
      <c r="T1331" s="265">
        <v>0</v>
      </c>
      <c r="U1331" s="269" t="s">
        <v>1256</v>
      </c>
      <c r="V1331" s="270">
        <v>0</v>
      </c>
      <c r="W1331" s="271" t="s">
        <v>118</v>
      </c>
      <c r="X1331" s="272"/>
      <c r="Y1331" s="273"/>
      <c r="Z1331" s="274" t="s">
        <v>1257</v>
      </c>
      <c r="AA1331" s="258" t="b">
        <f t="shared" ref="AA1331:AA1338" si="95">COUNTIF($D$2:$D$3790,D1331)&gt;1</f>
        <v>0</v>
      </c>
      <c r="AB1331" s="273" t="s">
        <v>4204</v>
      </c>
      <c r="AC1331" s="273" t="s">
        <v>4205</v>
      </c>
      <c r="AD1331" s="510"/>
      <c r="AE1331" s="275"/>
      <c r="AF1331" s="267" t="str">
        <f t="shared" ca="1" si="92"/>
        <v>50años7meses</v>
      </c>
      <c r="AG1331" s="276">
        <v>968042998</v>
      </c>
      <c r="AH1331" s="273" t="s">
        <v>4206</v>
      </c>
    </row>
    <row r="1332" spans="2:36" ht="17.100000000000001" customHeight="1">
      <c r="B1332" s="273" t="str">
        <f t="shared" si="93"/>
        <v>P41504251</v>
      </c>
      <c r="C1332" s="257" t="s">
        <v>117</v>
      </c>
      <c r="D1332" s="486" t="s">
        <v>12507</v>
      </c>
      <c r="E1332" s="258" t="s">
        <v>12508</v>
      </c>
      <c r="F1332" s="259">
        <v>25583</v>
      </c>
      <c r="G1332" s="283" t="s">
        <v>1996</v>
      </c>
      <c r="H1332" s="261" t="s">
        <v>137</v>
      </c>
      <c r="I1332" s="263" t="s">
        <v>1252</v>
      </c>
      <c r="J1332" s="261" t="s">
        <v>1276</v>
      </c>
      <c r="K1332" s="282" t="s">
        <v>2021</v>
      </c>
      <c r="L1332" s="264">
        <v>45579</v>
      </c>
      <c r="M1332" s="264">
        <v>45582</v>
      </c>
      <c r="N1332" s="263" t="s">
        <v>122</v>
      </c>
      <c r="O1332" s="282" t="s">
        <v>1108</v>
      </c>
      <c r="P1332" s="266"/>
      <c r="Q1332" s="273"/>
      <c r="R1332" s="284" t="s">
        <v>157</v>
      </c>
      <c r="S1332" s="265"/>
      <c r="T1332" s="265">
        <v>0</v>
      </c>
      <c r="U1332" s="269" t="s">
        <v>1256</v>
      </c>
      <c r="V1332" s="270">
        <v>0</v>
      </c>
      <c r="W1332" s="271" t="s">
        <v>118</v>
      </c>
      <c r="X1332" s="272"/>
      <c r="Y1332" s="273"/>
      <c r="Z1332" s="274" t="s">
        <v>1257</v>
      </c>
      <c r="AA1332" s="258" t="b">
        <f t="shared" si="95"/>
        <v>0</v>
      </c>
      <c r="AB1332" s="258" t="s">
        <v>6663</v>
      </c>
      <c r="AC1332" s="273"/>
      <c r="AD1332" s="504" t="s">
        <v>2101</v>
      </c>
      <c r="AE1332" s="275" t="s">
        <v>12509</v>
      </c>
      <c r="AF1332" s="267" t="str">
        <f t="shared" ca="1" si="92"/>
        <v>56años7meses</v>
      </c>
      <c r="AG1332" s="276">
        <v>938833836</v>
      </c>
      <c r="AH1332" s="273" t="s">
        <v>12510</v>
      </c>
    </row>
    <row r="1333" spans="2:36" ht="17.100000000000001" customHeight="1">
      <c r="B1333" s="258" t="str">
        <f t="shared" si="93"/>
        <v>P41510640</v>
      </c>
      <c r="C1333" s="263">
        <v>1</v>
      </c>
      <c r="D1333" s="486" t="s">
        <v>9034</v>
      </c>
      <c r="E1333" s="258" t="s">
        <v>9035</v>
      </c>
      <c r="F1333" s="259">
        <v>30248</v>
      </c>
      <c r="G1333" s="283" t="s">
        <v>1996</v>
      </c>
      <c r="H1333" s="260" t="s">
        <v>137</v>
      </c>
      <c r="I1333" s="261" t="s">
        <v>8999</v>
      </c>
      <c r="J1333" s="261" t="s">
        <v>9000</v>
      </c>
      <c r="K1333" s="282" t="s">
        <v>6899</v>
      </c>
      <c r="L1333" s="264">
        <v>45278</v>
      </c>
      <c r="M1333" s="290">
        <v>45308</v>
      </c>
      <c r="N1333" s="261" t="s">
        <v>114</v>
      </c>
      <c r="O1333" s="261" t="s">
        <v>9036</v>
      </c>
      <c r="P1333" s="266" t="s">
        <v>138</v>
      </c>
      <c r="Q1333" s="273"/>
      <c r="R1333" s="284" t="s">
        <v>157</v>
      </c>
      <c r="S1333" s="265"/>
      <c r="T1333" s="265">
        <v>0</v>
      </c>
      <c r="U1333" s="269" t="s">
        <v>1256</v>
      </c>
      <c r="V1333" s="270">
        <v>1</v>
      </c>
      <c r="W1333" s="271" t="s">
        <v>118</v>
      </c>
      <c r="X1333" s="273"/>
      <c r="Y1333" s="273"/>
      <c r="Z1333" s="274" t="s">
        <v>1257</v>
      </c>
      <c r="AA1333" s="258" t="b">
        <f t="shared" si="95"/>
        <v>0</v>
      </c>
      <c r="AB1333" s="273" t="s">
        <v>9037</v>
      </c>
      <c r="AC1333" s="273"/>
      <c r="AD1333" s="504" t="s">
        <v>1259</v>
      </c>
      <c r="AE1333" s="275" t="s">
        <v>9038</v>
      </c>
      <c r="AF1333" s="267" t="str">
        <f t="shared" ca="1" si="92"/>
        <v>43años9meses</v>
      </c>
      <c r="AG1333" s="276">
        <v>979051010</v>
      </c>
      <c r="AH1333" s="273" t="s">
        <v>9033</v>
      </c>
      <c r="AJ1333" s="554" t="str">
        <f ca="1">IF($D1333&lt;&gt;"",DATEDIF(L1333,TODAY(),"y")&amp;"años"&amp;DATEDIF(L1333,TODAY(),"ym")&amp;"meses"&amp;DATEDIF(L1333,TODAY(),"md")&amp;"dias","")</f>
        <v>2años8meses3dias</v>
      </c>
    </row>
    <row r="1334" spans="2:36" ht="17.100000000000001" customHeight="1">
      <c r="B1334" s="258" t="str">
        <f t="shared" si="93"/>
        <v>O41521981</v>
      </c>
      <c r="C1334" s="257" t="s">
        <v>117</v>
      </c>
      <c r="D1334" s="486" t="s">
        <v>12526</v>
      </c>
      <c r="E1334" s="258" t="s">
        <v>12527</v>
      </c>
      <c r="F1334" s="259">
        <v>30239</v>
      </c>
      <c r="G1334" s="283" t="s">
        <v>1251</v>
      </c>
      <c r="H1334" s="261" t="s">
        <v>113</v>
      </c>
      <c r="I1334" s="261" t="s">
        <v>7410</v>
      </c>
      <c r="J1334" s="261" t="s">
        <v>9469</v>
      </c>
      <c r="K1334" s="282" t="s">
        <v>2021</v>
      </c>
      <c r="L1334" s="264">
        <v>45586</v>
      </c>
      <c r="M1334" s="264">
        <v>45591</v>
      </c>
      <c r="N1334" s="261" t="s">
        <v>128</v>
      </c>
      <c r="O1334" s="282" t="s">
        <v>12528</v>
      </c>
      <c r="P1334" s="266" t="s">
        <v>138</v>
      </c>
      <c r="Q1334" s="273"/>
      <c r="R1334" s="268" t="s">
        <v>157</v>
      </c>
      <c r="S1334" s="265"/>
      <c r="T1334" s="265">
        <v>0</v>
      </c>
      <c r="U1334" s="269" t="s">
        <v>1256</v>
      </c>
      <c r="V1334" s="270">
        <v>0</v>
      </c>
      <c r="W1334" s="271" t="s">
        <v>118</v>
      </c>
      <c r="X1334" s="272"/>
      <c r="Y1334" s="272"/>
      <c r="Z1334" s="342" t="s">
        <v>1257</v>
      </c>
      <c r="AA1334" s="258" t="b">
        <f t="shared" si="95"/>
        <v>0</v>
      </c>
      <c r="AB1334" s="273" t="s">
        <v>12529</v>
      </c>
      <c r="AC1334" s="273"/>
      <c r="AD1334" s="504" t="s">
        <v>1259</v>
      </c>
      <c r="AE1334" s="275" t="s">
        <v>12530</v>
      </c>
      <c r="AF1334" s="267" t="str">
        <f t="shared" ca="1" si="92"/>
        <v>43años10meses</v>
      </c>
      <c r="AG1334" s="276">
        <v>951934892</v>
      </c>
      <c r="AH1334" s="402" t="s">
        <v>12531</v>
      </c>
    </row>
    <row r="1335" spans="2:36" ht="17.100000000000001" customHeight="1">
      <c r="B1335" s="258" t="str">
        <f t="shared" si="93"/>
        <v>P41529350</v>
      </c>
      <c r="C1335" s="257" t="s">
        <v>117</v>
      </c>
      <c r="D1335" s="486" t="s">
        <v>5177</v>
      </c>
      <c r="E1335" s="258" t="s">
        <v>5178</v>
      </c>
      <c r="F1335" s="259">
        <v>27577</v>
      </c>
      <c r="G1335" s="283" t="s">
        <v>1251</v>
      </c>
      <c r="H1335" s="261" t="s">
        <v>137</v>
      </c>
      <c r="I1335" s="263"/>
      <c r="J1335" s="261"/>
      <c r="K1335" s="282" t="s">
        <v>1287</v>
      </c>
      <c r="L1335" s="264">
        <v>44475</v>
      </c>
      <c r="M1335" s="264">
        <v>44483</v>
      </c>
      <c r="N1335" s="263" t="s">
        <v>128</v>
      </c>
      <c r="O1335" s="261" t="s">
        <v>5179</v>
      </c>
      <c r="P1335" s="266" t="s">
        <v>115</v>
      </c>
      <c r="Q1335" s="273"/>
      <c r="R1335" s="284" t="s">
        <v>157</v>
      </c>
      <c r="S1335" s="265"/>
      <c r="T1335" s="265">
        <v>0</v>
      </c>
      <c r="U1335" s="269" t="s">
        <v>1256</v>
      </c>
      <c r="V1335" s="270">
        <v>0</v>
      </c>
      <c r="W1335" s="271" t="s">
        <v>1264</v>
      </c>
      <c r="X1335" s="272"/>
      <c r="Y1335" s="273"/>
      <c r="Z1335" s="274" t="s">
        <v>1265</v>
      </c>
      <c r="AA1335" s="258" t="b">
        <f t="shared" si="95"/>
        <v>0</v>
      </c>
      <c r="AB1335" s="273" t="s">
        <v>3274</v>
      </c>
      <c r="AC1335" s="273"/>
      <c r="AD1335" s="273"/>
      <c r="AE1335" s="275"/>
      <c r="AF1335" s="267" t="str">
        <f t="shared" ca="1" si="92"/>
        <v>51años1meses</v>
      </c>
      <c r="AG1335" s="276">
        <v>925368574</v>
      </c>
      <c r="AH1335" s="273" t="s">
        <v>5180</v>
      </c>
    </row>
    <row r="1336" spans="2:36" ht="17.100000000000001" customHeight="1">
      <c r="B1336" s="258" t="str">
        <f t="shared" si="93"/>
        <v>O41550408</v>
      </c>
      <c r="C1336" s="263">
        <v>1</v>
      </c>
      <c r="D1336" s="486" t="s">
        <v>10894</v>
      </c>
      <c r="E1336" s="258" t="s">
        <v>10895</v>
      </c>
      <c r="F1336" s="259">
        <v>29420</v>
      </c>
      <c r="G1336" s="283" t="s">
        <v>1996</v>
      </c>
      <c r="H1336" s="261" t="s">
        <v>113</v>
      </c>
      <c r="I1336" s="263" t="s">
        <v>7410</v>
      </c>
      <c r="J1336" s="261"/>
      <c r="K1336" s="282" t="s">
        <v>6840</v>
      </c>
      <c r="L1336" s="264">
        <v>45398</v>
      </c>
      <c r="M1336" s="298">
        <v>45560</v>
      </c>
      <c r="N1336" s="263" t="s">
        <v>122</v>
      </c>
      <c r="O1336" s="282"/>
      <c r="P1336" s="266"/>
      <c r="Q1336" s="273"/>
      <c r="R1336" s="284" t="s">
        <v>157</v>
      </c>
      <c r="S1336" s="265"/>
      <c r="T1336" s="265">
        <v>0</v>
      </c>
      <c r="U1336" s="269" t="s">
        <v>1256</v>
      </c>
      <c r="V1336" s="270">
        <v>1</v>
      </c>
      <c r="W1336" s="271" t="s">
        <v>118</v>
      </c>
      <c r="X1336" s="272"/>
      <c r="Y1336" s="273"/>
      <c r="Z1336" s="274" t="s">
        <v>1257</v>
      </c>
      <c r="AA1336" s="258" t="b">
        <f t="shared" si="95"/>
        <v>0</v>
      </c>
      <c r="AB1336" s="258" t="s">
        <v>10896</v>
      </c>
      <c r="AC1336" s="273"/>
      <c r="AD1336" s="400" t="s">
        <v>1271</v>
      </c>
      <c r="AE1336" s="275" t="s">
        <v>10897</v>
      </c>
      <c r="AF1336" s="267" t="str">
        <f t="shared" ca="1" si="92"/>
        <v>46años1meses</v>
      </c>
      <c r="AG1336" s="276">
        <v>954901868</v>
      </c>
      <c r="AH1336" s="273" t="s">
        <v>10898</v>
      </c>
      <c r="AJ1336" s="258"/>
    </row>
    <row r="1337" spans="2:36" ht="17.100000000000001" customHeight="1">
      <c r="B1337" s="273" t="str">
        <f t="shared" si="93"/>
        <v>P41555901</v>
      </c>
      <c r="C1337" s="257" t="s">
        <v>117</v>
      </c>
      <c r="D1337" s="486" t="s">
        <v>14978</v>
      </c>
      <c r="E1337" s="258" t="s">
        <v>14979</v>
      </c>
      <c r="F1337" s="259">
        <v>30259</v>
      </c>
      <c r="G1337" s="283" t="s">
        <v>1251</v>
      </c>
      <c r="H1337" s="261" t="s">
        <v>137</v>
      </c>
      <c r="I1337" s="261" t="s">
        <v>12610</v>
      </c>
      <c r="J1337" s="261" t="s">
        <v>1253</v>
      </c>
      <c r="K1337" s="282" t="s">
        <v>8700</v>
      </c>
      <c r="L1337" s="264">
        <v>45950</v>
      </c>
      <c r="M1337" s="264">
        <v>46027</v>
      </c>
      <c r="N1337" s="261" t="s">
        <v>174</v>
      </c>
      <c r="O1337" s="282" t="s">
        <v>14980</v>
      </c>
      <c r="P1337" s="266" t="s">
        <v>138</v>
      </c>
      <c r="Q1337" s="258"/>
      <c r="R1337" s="471" t="s">
        <v>117</v>
      </c>
      <c r="S1337" s="265"/>
      <c r="T1337" s="265">
        <v>0</v>
      </c>
      <c r="U1337" s="269" t="s">
        <v>1256</v>
      </c>
      <c r="V1337" s="270">
        <v>1</v>
      </c>
      <c r="W1337" s="271" t="s">
        <v>118</v>
      </c>
      <c r="X1337" s="272"/>
      <c r="Y1337" s="272"/>
      <c r="Z1337" s="342" t="s">
        <v>1257</v>
      </c>
      <c r="AA1337" s="258" t="b">
        <f t="shared" si="95"/>
        <v>0</v>
      </c>
      <c r="AB1337" s="273" t="s">
        <v>14981</v>
      </c>
      <c r="AC1337" s="273"/>
      <c r="AD1337" s="400" t="s">
        <v>2101</v>
      </c>
      <c r="AE1337" s="523" t="s">
        <v>14982</v>
      </c>
      <c r="AF1337" s="267" t="str">
        <f t="shared" ca="1" si="92"/>
        <v>43años9meses</v>
      </c>
      <c r="AG1337" s="276" t="s">
        <v>14983</v>
      </c>
      <c r="AH1337" s="273" t="s">
        <v>14984</v>
      </c>
    </row>
    <row r="1338" spans="2:36" ht="17.100000000000001" customHeight="1">
      <c r="B1338" s="258" t="str">
        <f t="shared" si="93"/>
        <v>P41576163</v>
      </c>
      <c r="C1338" s="305">
        <v>1</v>
      </c>
      <c r="D1338" s="486" t="s">
        <v>5321</v>
      </c>
      <c r="E1338" s="258" t="s">
        <v>5322</v>
      </c>
      <c r="F1338" s="259">
        <v>28027</v>
      </c>
      <c r="G1338" s="260" t="s">
        <v>1251</v>
      </c>
      <c r="H1338" s="261" t="s">
        <v>137</v>
      </c>
      <c r="I1338" s="263"/>
      <c r="J1338" s="261"/>
      <c r="K1338" s="282" t="s">
        <v>2021</v>
      </c>
      <c r="L1338" s="264">
        <v>44497</v>
      </c>
      <c r="M1338" s="290">
        <v>44510</v>
      </c>
      <c r="N1338" s="263" t="s">
        <v>122</v>
      </c>
      <c r="O1338" s="282"/>
      <c r="P1338" s="266"/>
      <c r="Q1338" s="273"/>
      <c r="R1338" s="284" t="s">
        <v>157</v>
      </c>
      <c r="S1338" s="265"/>
      <c r="T1338" s="265">
        <v>0</v>
      </c>
      <c r="U1338" s="269" t="s">
        <v>1256</v>
      </c>
      <c r="V1338" s="270">
        <v>0</v>
      </c>
      <c r="W1338" s="271" t="s">
        <v>1264</v>
      </c>
      <c r="X1338" s="272"/>
      <c r="Y1338" s="273"/>
      <c r="Z1338" s="274" t="s">
        <v>1265</v>
      </c>
      <c r="AA1338" s="258" t="b">
        <f t="shared" si="95"/>
        <v>0</v>
      </c>
      <c r="AB1338" s="273" t="s">
        <v>4326</v>
      </c>
      <c r="AC1338" s="273"/>
      <c r="AD1338" s="504" t="s">
        <v>1259</v>
      </c>
      <c r="AE1338" s="275" t="s">
        <v>5323</v>
      </c>
      <c r="AF1338" s="267" t="str">
        <f t="shared" ca="1" si="92"/>
        <v>49años10meses</v>
      </c>
      <c r="AG1338" s="294"/>
      <c r="AH1338" s="258"/>
    </row>
    <row r="1339" spans="2:36" ht="17.100000000000001" customHeight="1">
      <c r="B1339" s="258" t="str">
        <f t="shared" si="93"/>
        <v>O41595057</v>
      </c>
      <c r="C1339" s="257" t="s">
        <v>117</v>
      </c>
      <c r="D1339" s="294" t="s">
        <v>18122</v>
      </c>
      <c r="E1339" s="258" t="s">
        <v>18123</v>
      </c>
      <c r="F1339" s="259">
        <v>29358</v>
      </c>
      <c r="G1339" s="283" t="s">
        <v>1251</v>
      </c>
      <c r="H1339" s="261" t="s">
        <v>113</v>
      </c>
      <c r="I1339" s="261" t="s">
        <v>5699</v>
      </c>
      <c r="J1339" s="261" t="s">
        <v>1276</v>
      </c>
      <c r="K1339" s="282" t="s">
        <v>12562</v>
      </c>
      <c r="L1339" s="264">
        <v>46090</v>
      </c>
      <c r="M1339" s="264">
        <v>46151</v>
      </c>
      <c r="N1339" s="261" t="s">
        <v>174</v>
      </c>
      <c r="O1339" s="282" t="s">
        <v>18144</v>
      </c>
      <c r="P1339" s="266" t="s">
        <v>138</v>
      </c>
      <c r="Q1339" s="258"/>
      <c r="R1339" s="268" t="s">
        <v>157</v>
      </c>
      <c r="S1339" s="265"/>
      <c r="T1339" s="271">
        <v>0</v>
      </c>
      <c r="U1339" s="269" t="s">
        <v>1256</v>
      </c>
      <c r="V1339" s="270">
        <v>1</v>
      </c>
      <c r="W1339" s="271" t="s">
        <v>118</v>
      </c>
      <c r="X1339" s="272"/>
      <c r="Y1339" s="272"/>
      <c r="Z1339" s="342" t="s">
        <v>1257</v>
      </c>
      <c r="AA1339" s="258" t="b">
        <v>0</v>
      </c>
      <c r="AB1339" s="273" t="s">
        <v>18835</v>
      </c>
      <c r="AC1339" s="273"/>
      <c r="AD1339" s="504" t="s">
        <v>1259</v>
      </c>
      <c r="AE1339" s="275" t="s">
        <v>18191</v>
      </c>
      <c r="AF1339" s="267" t="str">
        <f t="shared" ca="1" si="92"/>
        <v>46años3meses</v>
      </c>
      <c r="AG1339" s="276" t="s">
        <v>18327</v>
      </c>
      <c r="AH1339" s="273" t="s">
        <v>18328</v>
      </c>
    </row>
    <row r="1340" spans="2:36" ht="17.100000000000001" customHeight="1">
      <c r="B1340" s="258" t="str">
        <f t="shared" si="93"/>
        <v>O41601798</v>
      </c>
      <c r="C1340" s="282">
        <v>1</v>
      </c>
      <c r="D1340" s="486" t="s">
        <v>15461</v>
      </c>
      <c r="E1340" s="258" t="s">
        <v>15462</v>
      </c>
      <c r="F1340" s="259">
        <v>29618</v>
      </c>
      <c r="G1340" s="283" t="s">
        <v>1251</v>
      </c>
      <c r="H1340" s="261" t="s">
        <v>113</v>
      </c>
      <c r="I1340" s="261" t="s">
        <v>5699</v>
      </c>
      <c r="J1340" s="261" t="s">
        <v>1276</v>
      </c>
      <c r="K1340" s="282" t="s">
        <v>12562</v>
      </c>
      <c r="L1340" s="264">
        <v>45971</v>
      </c>
      <c r="M1340" s="264">
        <v>46158</v>
      </c>
      <c r="N1340" s="261" t="s">
        <v>128</v>
      </c>
      <c r="O1340" s="282" t="s">
        <v>15463</v>
      </c>
      <c r="P1340" s="266" t="s">
        <v>138</v>
      </c>
      <c r="Q1340" s="258"/>
      <c r="R1340" s="268" t="s">
        <v>157</v>
      </c>
      <c r="S1340" s="265"/>
      <c r="T1340" s="271">
        <v>0</v>
      </c>
      <c r="U1340" s="269" t="s">
        <v>1256</v>
      </c>
      <c r="V1340" s="270">
        <v>1</v>
      </c>
      <c r="W1340" s="271" t="s">
        <v>118</v>
      </c>
      <c r="X1340" s="272"/>
      <c r="Y1340" s="272"/>
      <c r="Z1340" s="342" t="s">
        <v>1257</v>
      </c>
      <c r="AA1340" s="258" t="b">
        <f t="shared" ref="AA1340:AA1348" si="96">COUNTIF($D$2:$D$3790,D1340)&gt;1</f>
        <v>0</v>
      </c>
      <c r="AB1340" s="273" t="s">
        <v>15464</v>
      </c>
      <c r="AC1340" s="273"/>
      <c r="AD1340" s="400" t="s">
        <v>1259</v>
      </c>
      <c r="AE1340" s="275" t="s">
        <v>15465</v>
      </c>
      <c r="AF1340" s="267" t="str">
        <f t="shared" ca="1" si="92"/>
        <v>45años6meses</v>
      </c>
      <c r="AG1340" s="276" t="s">
        <v>15466</v>
      </c>
      <c r="AH1340" s="273" t="s">
        <v>15467</v>
      </c>
    </row>
    <row r="1341" spans="2:36" ht="17.100000000000001" customHeight="1">
      <c r="B1341" s="258" t="str">
        <f t="shared" si="93"/>
        <v>O41604692</v>
      </c>
      <c r="C1341" s="257" t="s">
        <v>117</v>
      </c>
      <c r="D1341" s="486" t="s">
        <v>13311</v>
      </c>
      <c r="E1341" s="258" t="s">
        <v>13312</v>
      </c>
      <c r="F1341" s="259">
        <v>29292</v>
      </c>
      <c r="G1341" s="283" t="s">
        <v>1996</v>
      </c>
      <c r="H1341" s="261" t="s">
        <v>113</v>
      </c>
      <c r="I1341" s="261" t="s">
        <v>1339</v>
      </c>
      <c r="J1341" s="261" t="s">
        <v>1276</v>
      </c>
      <c r="K1341" s="282" t="s">
        <v>1254</v>
      </c>
      <c r="L1341" s="264">
        <v>45817</v>
      </c>
      <c r="M1341" s="264">
        <v>45860</v>
      </c>
      <c r="N1341" s="261" t="s">
        <v>174</v>
      </c>
      <c r="O1341" s="282" t="s">
        <v>13313</v>
      </c>
      <c r="P1341" s="266" t="s">
        <v>138</v>
      </c>
      <c r="Q1341" s="273"/>
      <c r="R1341" s="268" t="s">
        <v>157</v>
      </c>
      <c r="S1341" s="265"/>
      <c r="T1341" s="271">
        <v>0</v>
      </c>
      <c r="U1341" s="291" t="s">
        <v>117</v>
      </c>
      <c r="V1341" s="270">
        <v>1</v>
      </c>
      <c r="W1341" s="271" t="s">
        <v>118</v>
      </c>
      <c r="X1341" s="272"/>
      <c r="Y1341" s="272"/>
      <c r="Z1341" s="342" t="s">
        <v>1257</v>
      </c>
      <c r="AA1341" s="258" t="b">
        <f t="shared" si="96"/>
        <v>0</v>
      </c>
      <c r="AB1341" s="273" t="s">
        <v>13314</v>
      </c>
      <c r="AC1341" s="273"/>
      <c r="AD1341" s="400" t="s">
        <v>1259</v>
      </c>
      <c r="AE1341" s="281" t="s">
        <v>13315</v>
      </c>
      <c r="AF1341" s="267" t="str">
        <f t="shared" ca="1" si="92"/>
        <v>46años5meses</v>
      </c>
      <c r="AG1341" s="276" t="s">
        <v>13316</v>
      </c>
      <c r="AH1341" s="273" t="s">
        <v>13317</v>
      </c>
    </row>
    <row r="1342" spans="2:36" ht="17.100000000000001" customHeight="1">
      <c r="B1342" s="258" t="str">
        <f t="shared" si="93"/>
        <v>O41611070</v>
      </c>
      <c r="C1342" s="257" t="s">
        <v>117</v>
      </c>
      <c r="D1342" s="486" t="s">
        <v>5953</v>
      </c>
      <c r="E1342" s="350" t="s">
        <v>5954</v>
      </c>
      <c r="F1342" s="259">
        <v>29504</v>
      </c>
      <c r="G1342" s="260" t="s">
        <v>1251</v>
      </c>
      <c r="H1342" s="261" t="s">
        <v>113</v>
      </c>
      <c r="I1342" s="263" t="s">
        <v>3682</v>
      </c>
      <c r="J1342" s="261"/>
      <c r="K1342" s="282" t="s">
        <v>4784</v>
      </c>
      <c r="L1342" s="264">
        <v>44600</v>
      </c>
      <c r="M1342" s="290">
        <v>44618</v>
      </c>
      <c r="N1342" s="263" t="s">
        <v>114</v>
      </c>
      <c r="O1342" s="282" t="s">
        <v>5955</v>
      </c>
      <c r="P1342" s="266" t="s">
        <v>138</v>
      </c>
      <c r="Q1342" s="273"/>
      <c r="R1342" s="284" t="s">
        <v>157</v>
      </c>
      <c r="S1342" s="265"/>
      <c r="T1342" s="265">
        <v>0</v>
      </c>
      <c r="U1342" s="269" t="s">
        <v>1256</v>
      </c>
      <c r="V1342" s="270">
        <v>1</v>
      </c>
      <c r="W1342" s="271" t="s">
        <v>1264</v>
      </c>
      <c r="X1342" s="272"/>
      <c r="Y1342" s="258"/>
      <c r="Z1342" s="274" t="s">
        <v>1265</v>
      </c>
      <c r="AA1342" s="258" t="b">
        <f t="shared" si="96"/>
        <v>0</v>
      </c>
      <c r="AB1342" s="258" t="s">
        <v>5956</v>
      </c>
      <c r="AC1342" s="273"/>
      <c r="AD1342" s="504" t="s">
        <v>1271</v>
      </c>
      <c r="AE1342" s="275" t="s">
        <v>5957</v>
      </c>
      <c r="AF1342" s="267" t="str">
        <f t="shared" ca="1" si="92"/>
        <v>45años10meses</v>
      </c>
      <c r="AG1342" s="276">
        <v>922195594</v>
      </c>
      <c r="AH1342" s="273" t="s">
        <v>5958</v>
      </c>
    </row>
    <row r="1343" spans="2:36" ht="17.100000000000001" customHeight="1">
      <c r="B1343" s="273" t="str">
        <f t="shared" si="93"/>
        <v>P41620053</v>
      </c>
      <c r="C1343" s="257" t="s">
        <v>117</v>
      </c>
      <c r="D1343" s="486" t="s">
        <v>9066</v>
      </c>
      <c r="E1343" s="258" t="s">
        <v>9067</v>
      </c>
      <c r="F1343" s="259">
        <v>30285</v>
      </c>
      <c r="G1343" s="283" t="s">
        <v>1251</v>
      </c>
      <c r="H1343" s="261" t="s">
        <v>137</v>
      </c>
      <c r="I1343" s="261" t="s">
        <v>5699</v>
      </c>
      <c r="J1343" s="261"/>
      <c r="K1343" s="282" t="s">
        <v>6899</v>
      </c>
      <c r="L1343" s="264">
        <v>45278</v>
      </c>
      <c r="M1343" s="290">
        <v>45293</v>
      </c>
      <c r="N1343" s="261" t="s">
        <v>114</v>
      </c>
      <c r="O1343" s="261" t="s">
        <v>9068</v>
      </c>
      <c r="P1343" s="266" t="s">
        <v>138</v>
      </c>
      <c r="Q1343" s="273"/>
      <c r="R1343" s="284" t="s">
        <v>157</v>
      </c>
      <c r="S1343" s="265"/>
      <c r="T1343" s="265">
        <v>0</v>
      </c>
      <c r="U1343" s="269" t="s">
        <v>1256</v>
      </c>
      <c r="V1343" s="270">
        <v>1</v>
      </c>
      <c r="W1343" s="271" t="s">
        <v>118</v>
      </c>
      <c r="X1343" s="273"/>
      <c r="Y1343" s="273"/>
      <c r="Z1343" s="274" t="s">
        <v>1257</v>
      </c>
      <c r="AA1343" s="258" t="b">
        <f t="shared" si="96"/>
        <v>0</v>
      </c>
      <c r="AB1343" s="273" t="s">
        <v>9069</v>
      </c>
      <c r="AC1343" s="273"/>
      <c r="AD1343" s="504" t="s">
        <v>1271</v>
      </c>
      <c r="AE1343" s="275" t="s">
        <v>9070</v>
      </c>
      <c r="AF1343" s="267" t="str">
        <f t="shared" ca="1" si="92"/>
        <v>43años8meses</v>
      </c>
      <c r="AG1343" s="276">
        <v>918842287</v>
      </c>
      <c r="AH1343" s="273" t="s">
        <v>9071</v>
      </c>
    </row>
    <row r="1344" spans="2:36" ht="17.100000000000001" customHeight="1">
      <c r="B1344" s="258" t="str">
        <f t="shared" si="93"/>
        <v>E41628127</v>
      </c>
      <c r="C1344" s="257" t="s">
        <v>117</v>
      </c>
      <c r="D1344" s="486" t="s">
        <v>5916</v>
      </c>
      <c r="E1344" s="258" t="s">
        <v>5917</v>
      </c>
      <c r="F1344" s="259">
        <v>30187</v>
      </c>
      <c r="G1344" s="258" t="s">
        <v>1297</v>
      </c>
      <c r="H1344" s="261" t="s">
        <v>1107</v>
      </c>
      <c r="I1344" s="263" t="s">
        <v>5918</v>
      </c>
      <c r="J1344" s="261"/>
      <c r="K1344" s="282" t="s">
        <v>2021</v>
      </c>
      <c r="L1344" s="264">
        <v>44593</v>
      </c>
      <c r="M1344" s="290">
        <v>44737</v>
      </c>
      <c r="N1344" s="263" t="s">
        <v>169</v>
      </c>
      <c r="O1344" s="282" t="s">
        <v>5919</v>
      </c>
      <c r="P1344" s="266" t="s">
        <v>138</v>
      </c>
      <c r="Q1344" s="258"/>
      <c r="R1344" s="284" t="s">
        <v>157</v>
      </c>
      <c r="S1344" s="265"/>
      <c r="T1344" s="265">
        <v>0</v>
      </c>
      <c r="U1344" s="269" t="s">
        <v>1256</v>
      </c>
      <c r="V1344" s="270">
        <v>0</v>
      </c>
      <c r="W1344" s="271" t="s">
        <v>1264</v>
      </c>
      <c r="X1344" s="272">
        <v>2500</v>
      </c>
      <c r="Y1344" s="272"/>
      <c r="Z1344" s="274" t="s">
        <v>1265</v>
      </c>
      <c r="AA1344" s="258" t="b">
        <f t="shared" si="96"/>
        <v>0</v>
      </c>
      <c r="AB1344" s="258" t="s">
        <v>5920</v>
      </c>
      <c r="AC1344" s="273"/>
      <c r="AD1344" s="504" t="s">
        <v>1878</v>
      </c>
      <c r="AE1344" s="275" t="s">
        <v>5921</v>
      </c>
      <c r="AF1344" s="267" t="str">
        <f t="shared" ca="1" si="92"/>
        <v>43años11meses</v>
      </c>
      <c r="AG1344" s="276">
        <v>930299875</v>
      </c>
      <c r="AH1344" s="273" t="s">
        <v>5745</v>
      </c>
      <c r="AJ1344" s="258"/>
    </row>
    <row r="1345" spans="2:36" ht="17.100000000000001" customHeight="1">
      <c r="B1345" s="313" t="str">
        <f t="shared" si="93"/>
        <v>P41631896</v>
      </c>
      <c r="C1345" s="257" t="s">
        <v>117</v>
      </c>
      <c r="D1345" s="500" t="s">
        <v>14178</v>
      </c>
      <c r="E1345" s="258" t="s">
        <v>14179</v>
      </c>
      <c r="F1345" s="259">
        <v>30454</v>
      </c>
      <c r="G1345" s="283" t="s">
        <v>1251</v>
      </c>
      <c r="H1345" s="261" t="s">
        <v>137</v>
      </c>
      <c r="I1345" s="261" t="s">
        <v>1252</v>
      </c>
      <c r="J1345" s="261" t="s">
        <v>1253</v>
      </c>
      <c r="K1345" s="282" t="s">
        <v>8700</v>
      </c>
      <c r="L1345" s="264">
        <v>45918</v>
      </c>
      <c r="M1345" s="264">
        <v>45931</v>
      </c>
      <c r="N1345" s="261" t="s">
        <v>122</v>
      </c>
      <c r="O1345" s="282"/>
      <c r="P1345" s="266"/>
      <c r="Q1345" s="258"/>
      <c r="R1345" s="471" t="s">
        <v>1256</v>
      </c>
      <c r="S1345" s="265"/>
      <c r="T1345" s="506">
        <v>0</v>
      </c>
      <c r="U1345" s="269" t="s">
        <v>1256</v>
      </c>
      <c r="V1345" s="270">
        <v>1</v>
      </c>
      <c r="W1345" s="271" t="s">
        <v>118</v>
      </c>
      <c r="X1345" s="272"/>
      <c r="Y1345" s="272"/>
      <c r="Z1345" s="274" t="s">
        <v>1257</v>
      </c>
      <c r="AA1345" s="258" t="b">
        <f t="shared" si="96"/>
        <v>0</v>
      </c>
      <c r="AB1345" s="273" t="s">
        <v>14180</v>
      </c>
      <c r="AC1345" s="273"/>
      <c r="AD1345" s="504" t="s">
        <v>1259</v>
      </c>
      <c r="AE1345" s="275" t="s">
        <v>14181</v>
      </c>
      <c r="AF1345" s="267" t="str">
        <f t="shared" ca="1" si="92"/>
        <v>43años3meses</v>
      </c>
      <c r="AG1345" s="276">
        <v>969691255</v>
      </c>
      <c r="AH1345" s="273" t="s">
        <v>14182</v>
      </c>
    </row>
    <row r="1346" spans="2:36" ht="17.100000000000001" customHeight="1">
      <c r="B1346" s="313" t="str">
        <f t="shared" si="93"/>
        <v>O41647679</v>
      </c>
      <c r="C1346" s="263">
        <v>1</v>
      </c>
      <c r="D1346" s="486" t="s">
        <v>4244</v>
      </c>
      <c r="E1346" s="258" t="s">
        <v>4245</v>
      </c>
      <c r="F1346" s="259">
        <v>30380</v>
      </c>
      <c r="G1346" s="260" t="s">
        <v>1251</v>
      </c>
      <c r="H1346" s="261" t="s">
        <v>113</v>
      </c>
      <c r="I1346" s="262"/>
      <c r="J1346" s="261"/>
      <c r="K1346" s="263" t="s">
        <v>3611</v>
      </c>
      <c r="L1346" s="264">
        <v>44355</v>
      </c>
      <c r="M1346" s="290">
        <v>44408</v>
      </c>
      <c r="N1346" s="263" t="s">
        <v>114</v>
      </c>
      <c r="O1346" s="261" t="s">
        <v>4246</v>
      </c>
      <c r="P1346" s="266" t="s">
        <v>115</v>
      </c>
      <c r="Q1346" s="273"/>
      <c r="R1346" s="284" t="s">
        <v>157</v>
      </c>
      <c r="S1346" s="265"/>
      <c r="T1346" s="265">
        <v>0</v>
      </c>
      <c r="U1346" s="269" t="s">
        <v>1256</v>
      </c>
      <c r="V1346" s="270">
        <v>0</v>
      </c>
      <c r="W1346" s="271" t="s">
        <v>1264</v>
      </c>
      <c r="X1346" s="272"/>
      <c r="Y1346" s="273"/>
      <c r="Z1346" s="274" t="s">
        <v>1265</v>
      </c>
      <c r="AA1346" s="258" t="b">
        <f t="shared" si="96"/>
        <v>0</v>
      </c>
      <c r="AB1346" s="273" t="s">
        <v>4247</v>
      </c>
      <c r="AC1346" s="273" t="s">
        <v>4248</v>
      </c>
      <c r="AD1346" s="273"/>
      <c r="AE1346" s="275"/>
      <c r="AF1346" s="267" t="str">
        <f t="shared" ca="1" si="92"/>
        <v>43años5meses</v>
      </c>
      <c r="AG1346" s="276">
        <v>930735574</v>
      </c>
      <c r="AH1346" s="273" t="s">
        <v>4249</v>
      </c>
    </row>
    <row r="1347" spans="2:36" ht="17.100000000000001" customHeight="1">
      <c r="B1347" s="313" t="str">
        <f t="shared" si="93"/>
        <v>O41659132</v>
      </c>
      <c r="C1347" s="257" t="s">
        <v>117</v>
      </c>
      <c r="D1347" s="486" t="s">
        <v>5364</v>
      </c>
      <c r="E1347" s="258" t="s">
        <v>5365</v>
      </c>
      <c r="F1347" s="259">
        <v>30383</v>
      </c>
      <c r="G1347" s="260" t="s">
        <v>1251</v>
      </c>
      <c r="H1347" s="261" t="s">
        <v>113</v>
      </c>
      <c r="I1347" s="263"/>
      <c r="J1347" s="261"/>
      <c r="K1347" s="282" t="s">
        <v>1968</v>
      </c>
      <c r="L1347" s="264">
        <v>44506</v>
      </c>
      <c r="M1347" s="264">
        <v>44520</v>
      </c>
      <c r="N1347" s="263" t="s">
        <v>122</v>
      </c>
      <c r="O1347" s="261"/>
      <c r="P1347" s="266"/>
      <c r="Q1347" s="273"/>
      <c r="R1347" s="268" t="s">
        <v>157</v>
      </c>
      <c r="S1347" s="265"/>
      <c r="T1347" s="265">
        <v>0</v>
      </c>
      <c r="U1347" s="269" t="s">
        <v>1256</v>
      </c>
      <c r="V1347" s="270">
        <v>1</v>
      </c>
      <c r="W1347" s="271" t="s">
        <v>1264</v>
      </c>
      <c r="X1347" s="272"/>
      <c r="Y1347" s="273"/>
      <c r="Z1347" s="274" t="s">
        <v>1265</v>
      </c>
      <c r="AA1347" s="258" t="b">
        <f t="shared" si="96"/>
        <v>0</v>
      </c>
      <c r="AB1347" s="273" t="s">
        <v>5366</v>
      </c>
      <c r="AC1347" s="273"/>
      <c r="AD1347" s="400" t="s">
        <v>1259</v>
      </c>
      <c r="AE1347" s="275" t="s">
        <v>5367</v>
      </c>
      <c r="AF1347" s="267" t="str">
        <f t="shared" ref="AF1347:AF1410" ca="1" si="97">IF($D1347&lt;&gt;"",DATEDIF(F1347,TODAY(),"y")&amp;"años"&amp;DATEDIF(F1347,TODAY(),"ym")&amp;"meses","")</f>
        <v>43años5meses</v>
      </c>
      <c r="AG1347" s="276">
        <v>961279288</v>
      </c>
      <c r="AH1347" s="399" t="s">
        <v>5347</v>
      </c>
      <c r="AJ1347" s="258"/>
    </row>
    <row r="1348" spans="2:36" ht="17.100000000000001" customHeight="1">
      <c r="B1348" s="258" t="str">
        <f t="shared" si="93"/>
        <v>P41659968</v>
      </c>
      <c r="C1348" s="285">
        <v>1</v>
      </c>
      <c r="D1348" s="486" t="s">
        <v>11055</v>
      </c>
      <c r="E1348" s="258" t="s">
        <v>11056</v>
      </c>
      <c r="F1348" s="259">
        <v>29701</v>
      </c>
      <c r="G1348" s="283" t="s">
        <v>1251</v>
      </c>
      <c r="H1348" s="261" t="s">
        <v>137</v>
      </c>
      <c r="I1348" s="261" t="s">
        <v>8999</v>
      </c>
      <c r="J1348" s="261" t="s">
        <v>7578</v>
      </c>
      <c r="K1348" s="282" t="s">
        <v>6840</v>
      </c>
      <c r="L1348" s="264">
        <v>45405</v>
      </c>
      <c r="M1348" s="295">
        <v>45416</v>
      </c>
      <c r="N1348" s="261" t="s">
        <v>128</v>
      </c>
      <c r="O1348" s="282" t="s">
        <v>11057</v>
      </c>
      <c r="P1348" s="266" t="s">
        <v>138</v>
      </c>
      <c r="Q1348" s="273"/>
      <c r="R1348" s="284" t="s">
        <v>157</v>
      </c>
      <c r="S1348" s="265"/>
      <c r="T1348" s="265">
        <v>0</v>
      </c>
      <c r="U1348" s="269" t="s">
        <v>1256</v>
      </c>
      <c r="V1348" s="270">
        <v>1</v>
      </c>
      <c r="W1348" s="271" t="s">
        <v>118</v>
      </c>
      <c r="X1348" s="272"/>
      <c r="Y1348" s="272"/>
      <c r="Z1348" s="274" t="s">
        <v>1257</v>
      </c>
      <c r="AA1348" s="258" t="b">
        <f t="shared" si="96"/>
        <v>0</v>
      </c>
      <c r="AB1348" s="273" t="s">
        <v>11058</v>
      </c>
      <c r="AC1348" s="273"/>
      <c r="AD1348" s="504" t="s">
        <v>1259</v>
      </c>
      <c r="AE1348" s="275" t="s">
        <v>11059</v>
      </c>
      <c r="AF1348" s="267" t="str">
        <f t="shared" ca="1" si="97"/>
        <v>45años3meses</v>
      </c>
      <c r="AG1348" s="276">
        <v>926425944</v>
      </c>
      <c r="AH1348" s="273" t="s">
        <v>11060</v>
      </c>
      <c r="AJ1348" s="554" t="str">
        <f ca="1">IF($D1348&lt;&gt;"",DATEDIF(L1348,TODAY(),"y")&amp;"años"&amp;DATEDIF(L1348,TODAY(),"ym")&amp;"meses"&amp;DATEDIF(L1348,TODAY(),"md")&amp;"dias","")</f>
        <v>2años3meses29dias</v>
      </c>
    </row>
    <row r="1349" spans="2:36" ht="17.100000000000001" customHeight="1">
      <c r="B1349" s="273" t="str">
        <f t="shared" si="93"/>
        <v>O41672944</v>
      </c>
      <c r="C1349" s="282">
        <v>1</v>
      </c>
      <c r="D1349" s="294" t="s">
        <v>17168</v>
      </c>
      <c r="E1349" s="258" t="s">
        <v>17169</v>
      </c>
      <c r="F1349" s="259">
        <v>30395</v>
      </c>
      <c r="G1349" s="283" t="s">
        <v>1251</v>
      </c>
      <c r="H1349" s="261" t="s">
        <v>113</v>
      </c>
      <c r="I1349" s="261" t="s">
        <v>1339</v>
      </c>
      <c r="J1349" s="261" t="s">
        <v>1276</v>
      </c>
      <c r="K1349" s="282" t="s">
        <v>8700</v>
      </c>
      <c r="L1349" s="264">
        <v>46048</v>
      </c>
      <c r="M1349" s="264">
        <v>46050</v>
      </c>
      <c r="N1349" s="261" t="s">
        <v>122</v>
      </c>
      <c r="O1349" s="282"/>
      <c r="P1349" s="266"/>
      <c r="Q1349" s="258"/>
      <c r="R1349" s="268" t="s">
        <v>157</v>
      </c>
      <c r="S1349" s="265"/>
      <c r="T1349" s="271">
        <v>0</v>
      </c>
      <c r="U1349" s="269" t="s">
        <v>1256</v>
      </c>
      <c r="V1349" s="270">
        <v>1</v>
      </c>
      <c r="W1349" s="271" t="s">
        <v>118</v>
      </c>
      <c r="X1349" s="272"/>
      <c r="Y1349" s="272"/>
      <c r="Z1349" s="342" t="s">
        <v>1257</v>
      </c>
      <c r="AA1349" s="258" t="b">
        <v>0</v>
      </c>
      <c r="AB1349" s="273"/>
      <c r="AC1349" s="273"/>
      <c r="AD1349" s="504" t="s">
        <v>1259</v>
      </c>
      <c r="AE1349" s="275" t="s">
        <v>17172</v>
      </c>
      <c r="AF1349" s="267" t="str">
        <f t="shared" ca="1" si="97"/>
        <v>43años5meses</v>
      </c>
      <c r="AG1349" s="276" t="s">
        <v>17170</v>
      </c>
      <c r="AH1349" s="273" t="s">
        <v>17171</v>
      </c>
    </row>
    <row r="1350" spans="2:36" ht="17.100000000000001" customHeight="1">
      <c r="B1350" s="258" t="str">
        <f t="shared" ref="B1350:B1398" si="98">MID(H1350,1,1)&amp;D1350</f>
        <v>P41677233</v>
      </c>
      <c r="C1350" s="257" t="s">
        <v>117</v>
      </c>
      <c r="D1350" s="486" t="s">
        <v>12986</v>
      </c>
      <c r="E1350" s="258" t="s">
        <v>12987</v>
      </c>
      <c r="F1350" s="259">
        <v>30382</v>
      </c>
      <c r="G1350" s="283" t="s">
        <v>1251</v>
      </c>
      <c r="H1350" s="261" t="s">
        <v>137</v>
      </c>
      <c r="I1350" s="261" t="s">
        <v>1252</v>
      </c>
      <c r="J1350" s="261" t="s">
        <v>1253</v>
      </c>
      <c r="K1350" s="282" t="s">
        <v>1254</v>
      </c>
      <c r="L1350" s="264">
        <v>45784</v>
      </c>
      <c r="M1350" s="264">
        <v>45863</v>
      </c>
      <c r="N1350" s="261" t="s">
        <v>128</v>
      </c>
      <c r="O1350" s="282" t="s">
        <v>12988</v>
      </c>
      <c r="P1350" s="266" t="s">
        <v>138</v>
      </c>
      <c r="Q1350" s="273"/>
      <c r="R1350" s="268" t="s">
        <v>157</v>
      </c>
      <c r="S1350" s="265"/>
      <c r="T1350" s="271">
        <v>0</v>
      </c>
      <c r="U1350" s="291" t="s">
        <v>117</v>
      </c>
      <c r="V1350" s="270">
        <v>1</v>
      </c>
      <c r="W1350" s="271" t="s">
        <v>118</v>
      </c>
      <c r="X1350" s="272"/>
      <c r="Y1350" s="272"/>
      <c r="Z1350" s="342" t="s">
        <v>1257</v>
      </c>
      <c r="AA1350" s="258" t="b">
        <f t="shared" ref="AA1350:AA1374" si="99">COUNTIF($D$2:$D$3790,D1350)&gt;1</f>
        <v>0</v>
      </c>
      <c r="AB1350" s="273" t="s">
        <v>12989</v>
      </c>
      <c r="AC1350" s="273"/>
      <c r="AD1350" s="400" t="s">
        <v>1259</v>
      </c>
      <c r="AE1350" s="275" t="s">
        <v>12990</v>
      </c>
      <c r="AF1350" s="267" t="str">
        <f t="shared" ca="1" si="97"/>
        <v>43años5meses</v>
      </c>
      <c r="AG1350" s="276" t="s">
        <v>12991</v>
      </c>
      <c r="AH1350" s="273" t="s">
        <v>12992</v>
      </c>
    </row>
    <row r="1351" spans="2:36" ht="17.100000000000001" customHeight="1">
      <c r="B1351" s="313" t="str">
        <f t="shared" si="98"/>
        <v>O41710766</v>
      </c>
      <c r="C1351" s="257" t="s">
        <v>117</v>
      </c>
      <c r="D1351" s="486" t="s">
        <v>11973</v>
      </c>
      <c r="E1351" s="258" t="s">
        <v>11974</v>
      </c>
      <c r="F1351" s="259">
        <v>30396</v>
      </c>
      <c r="G1351" s="260" t="s">
        <v>1297</v>
      </c>
      <c r="H1351" s="261" t="s">
        <v>113</v>
      </c>
      <c r="I1351" s="261" t="s">
        <v>8348</v>
      </c>
      <c r="J1351" s="261" t="s">
        <v>7578</v>
      </c>
      <c r="K1351" s="282" t="s">
        <v>2021</v>
      </c>
      <c r="L1351" s="264">
        <v>45504</v>
      </c>
      <c r="M1351" s="264">
        <v>45563</v>
      </c>
      <c r="N1351" s="591" t="s">
        <v>128</v>
      </c>
      <c r="O1351" s="261" t="s">
        <v>11975</v>
      </c>
      <c r="P1351" s="266" t="s">
        <v>138</v>
      </c>
      <c r="Q1351" s="273"/>
      <c r="R1351" s="268" t="s">
        <v>157</v>
      </c>
      <c r="S1351" s="265"/>
      <c r="T1351" s="265">
        <v>0</v>
      </c>
      <c r="U1351" s="269" t="s">
        <v>1256</v>
      </c>
      <c r="V1351" s="270">
        <v>0</v>
      </c>
      <c r="W1351" s="271" t="s">
        <v>118</v>
      </c>
      <c r="X1351" s="273"/>
      <c r="Y1351" s="273"/>
      <c r="Z1351" s="274" t="s">
        <v>1257</v>
      </c>
      <c r="AA1351" s="258" t="b">
        <f t="shared" si="99"/>
        <v>0</v>
      </c>
      <c r="AB1351" s="273" t="s">
        <v>11976</v>
      </c>
      <c r="AC1351" s="273"/>
      <c r="AD1351" s="400" t="s">
        <v>2101</v>
      </c>
      <c r="AE1351" s="275" t="s">
        <v>11977</v>
      </c>
      <c r="AF1351" s="267" t="str">
        <f t="shared" ca="1" si="97"/>
        <v>43años5meses</v>
      </c>
      <c r="AG1351" s="276">
        <v>932877974</v>
      </c>
      <c r="AH1351" s="273" t="s">
        <v>11978</v>
      </c>
    </row>
    <row r="1352" spans="2:36" ht="17.100000000000001" customHeight="1">
      <c r="B1352" s="258" t="str">
        <f t="shared" si="98"/>
        <v>O41712595</v>
      </c>
      <c r="C1352" s="263">
        <v>1</v>
      </c>
      <c r="D1352" s="486" t="s">
        <v>15417</v>
      </c>
      <c r="E1352" s="258" t="s">
        <v>15418</v>
      </c>
      <c r="F1352" s="259">
        <v>29564</v>
      </c>
      <c r="G1352" s="283" t="s">
        <v>1996</v>
      </c>
      <c r="H1352" s="261" t="s">
        <v>113</v>
      </c>
      <c r="I1352" s="263" t="s">
        <v>5699</v>
      </c>
      <c r="J1352" s="261" t="s">
        <v>1276</v>
      </c>
      <c r="K1352" s="282" t="s">
        <v>12562</v>
      </c>
      <c r="L1352" s="264">
        <v>45971</v>
      </c>
      <c r="M1352" s="264">
        <v>46095</v>
      </c>
      <c r="N1352" s="263" t="s">
        <v>114</v>
      </c>
      <c r="O1352" s="282" t="s">
        <v>15419</v>
      </c>
      <c r="P1352" s="266" t="s">
        <v>138</v>
      </c>
      <c r="Q1352" s="273"/>
      <c r="R1352" s="268" t="s">
        <v>157</v>
      </c>
      <c r="S1352" s="265"/>
      <c r="T1352" s="271">
        <v>0</v>
      </c>
      <c r="U1352" s="269" t="s">
        <v>1256</v>
      </c>
      <c r="V1352" s="270">
        <v>1</v>
      </c>
      <c r="W1352" s="271" t="s">
        <v>118</v>
      </c>
      <c r="X1352" s="272"/>
      <c r="Y1352" s="273"/>
      <c r="Z1352" s="274" t="s">
        <v>1257</v>
      </c>
      <c r="AA1352" s="258" t="b">
        <f t="shared" si="99"/>
        <v>0</v>
      </c>
      <c r="AB1352" s="258" t="s">
        <v>15420</v>
      </c>
      <c r="AC1352" s="273"/>
      <c r="AD1352" s="504" t="s">
        <v>1259</v>
      </c>
      <c r="AE1352" s="275" t="s">
        <v>15421</v>
      </c>
      <c r="AF1352" s="267" t="str">
        <f t="shared" ca="1" si="97"/>
        <v>45años8meses</v>
      </c>
      <c r="AG1352" s="276">
        <v>936996979</v>
      </c>
      <c r="AH1352" s="273" t="s">
        <v>15422</v>
      </c>
    </row>
    <row r="1353" spans="2:36" ht="17.100000000000001" customHeight="1">
      <c r="B1353" s="258" t="str">
        <f t="shared" si="98"/>
        <v>O41714226</v>
      </c>
      <c r="C1353" s="282">
        <v>1</v>
      </c>
      <c r="D1353" s="486" t="s">
        <v>4009</v>
      </c>
      <c r="E1353" s="258" t="s">
        <v>4010</v>
      </c>
      <c r="F1353" s="259">
        <v>29502</v>
      </c>
      <c r="G1353" s="260" t="s">
        <v>1291</v>
      </c>
      <c r="H1353" s="261" t="s">
        <v>113</v>
      </c>
      <c r="I1353" s="262"/>
      <c r="J1353" s="261"/>
      <c r="K1353" s="263" t="s">
        <v>3611</v>
      </c>
      <c r="L1353" s="264">
        <v>44305</v>
      </c>
      <c r="M1353" s="290">
        <v>44339</v>
      </c>
      <c r="N1353" s="263" t="s">
        <v>114</v>
      </c>
      <c r="O1353" s="261" t="s">
        <v>4011</v>
      </c>
      <c r="P1353" s="266" t="s">
        <v>115</v>
      </c>
      <c r="Q1353" s="273"/>
      <c r="R1353" s="284" t="s">
        <v>157</v>
      </c>
      <c r="S1353" s="265"/>
      <c r="T1353" s="265">
        <v>0</v>
      </c>
      <c r="U1353" s="269" t="s">
        <v>1256</v>
      </c>
      <c r="V1353" s="270">
        <v>0</v>
      </c>
      <c r="W1353" s="271" t="s">
        <v>1264</v>
      </c>
      <c r="X1353" s="272"/>
      <c r="Y1353" s="273"/>
      <c r="Z1353" s="274" t="s">
        <v>1265</v>
      </c>
      <c r="AA1353" s="258" t="b">
        <f t="shared" si="99"/>
        <v>0</v>
      </c>
      <c r="AB1353" s="273" t="s">
        <v>4012</v>
      </c>
      <c r="AC1353" s="273"/>
      <c r="AD1353" s="510"/>
      <c r="AE1353" s="275"/>
      <c r="AF1353" s="267" t="str">
        <f t="shared" ca="1" si="97"/>
        <v>45años10meses</v>
      </c>
      <c r="AG1353" s="276">
        <v>948897173</v>
      </c>
      <c r="AH1353" s="273" t="s">
        <v>4013</v>
      </c>
    </row>
    <row r="1354" spans="2:36" ht="17.100000000000001" customHeight="1">
      <c r="B1354" s="273" t="str">
        <f t="shared" si="98"/>
        <v>O41734974</v>
      </c>
      <c r="C1354" s="257" t="s">
        <v>117</v>
      </c>
      <c r="D1354" s="486" t="s">
        <v>621</v>
      </c>
      <c r="E1354" s="258" t="s">
        <v>11455</v>
      </c>
      <c r="F1354" s="259">
        <v>29750</v>
      </c>
      <c r="G1354" s="258" t="s">
        <v>1251</v>
      </c>
      <c r="H1354" s="261" t="s">
        <v>113</v>
      </c>
      <c r="I1354" s="261" t="s">
        <v>7410</v>
      </c>
      <c r="J1354" s="261" t="s">
        <v>1276</v>
      </c>
      <c r="K1354" s="282" t="s">
        <v>6840</v>
      </c>
      <c r="L1354" s="264">
        <v>45433</v>
      </c>
      <c r="M1354" s="289">
        <v>45537</v>
      </c>
      <c r="N1354" s="263" t="s">
        <v>122</v>
      </c>
      <c r="O1354" s="261"/>
      <c r="P1354" s="266"/>
      <c r="Q1354" s="267"/>
      <c r="R1354" s="268" t="s">
        <v>157</v>
      </c>
      <c r="S1354" s="265"/>
      <c r="T1354" s="265">
        <v>0</v>
      </c>
      <c r="U1354" s="269" t="s">
        <v>1256</v>
      </c>
      <c r="V1354" s="270">
        <v>1</v>
      </c>
      <c r="W1354" s="271" t="s">
        <v>118</v>
      </c>
      <c r="X1354" s="272"/>
      <c r="Y1354" s="258"/>
      <c r="Z1354" s="274" t="s">
        <v>1257</v>
      </c>
      <c r="AA1354" s="258" t="b">
        <f t="shared" si="99"/>
        <v>0</v>
      </c>
      <c r="AB1354" s="258" t="s">
        <v>11456</v>
      </c>
      <c r="AC1354" s="258"/>
      <c r="AD1354" s="504" t="s">
        <v>1259</v>
      </c>
      <c r="AE1354" s="275" t="s">
        <v>11457</v>
      </c>
      <c r="AF1354" s="267" t="str">
        <f t="shared" ca="1" si="97"/>
        <v>45años2meses</v>
      </c>
      <c r="AG1354" s="276"/>
      <c r="AH1354" s="273" t="s">
        <v>11458</v>
      </c>
    </row>
    <row r="1355" spans="2:36" ht="17.100000000000001" customHeight="1">
      <c r="B1355" s="313" t="str">
        <f t="shared" si="98"/>
        <v>P41739118</v>
      </c>
      <c r="C1355" s="257" t="s">
        <v>117</v>
      </c>
      <c r="D1355" s="486" t="s">
        <v>5196</v>
      </c>
      <c r="E1355" s="258" t="s">
        <v>5197</v>
      </c>
      <c r="F1355" s="259">
        <v>30389</v>
      </c>
      <c r="G1355" s="283" t="s">
        <v>1251</v>
      </c>
      <c r="H1355" s="261" t="s">
        <v>137</v>
      </c>
      <c r="I1355" s="263"/>
      <c r="J1355" s="261"/>
      <c r="K1355" s="282" t="s">
        <v>4784</v>
      </c>
      <c r="L1355" s="264">
        <v>44480</v>
      </c>
      <c r="M1355" s="290">
        <v>44553</v>
      </c>
      <c r="N1355" s="263" t="s">
        <v>128</v>
      </c>
      <c r="O1355" s="282" t="s">
        <v>5198</v>
      </c>
      <c r="P1355" s="266" t="s">
        <v>115</v>
      </c>
      <c r="Q1355" s="273"/>
      <c r="R1355" s="284" t="s">
        <v>157</v>
      </c>
      <c r="S1355" s="265"/>
      <c r="T1355" s="265">
        <v>0</v>
      </c>
      <c r="U1355" s="269" t="s">
        <v>1256</v>
      </c>
      <c r="V1355" s="270">
        <v>1</v>
      </c>
      <c r="W1355" s="271" t="s">
        <v>1264</v>
      </c>
      <c r="X1355" s="272"/>
      <c r="Y1355" s="273"/>
      <c r="Z1355" s="274" t="s">
        <v>1265</v>
      </c>
      <c r="AA1355" s="258" t="b">
        <f t="shared" si="99"/>
        <v>0</v>
      </c>
      <c r="AB1355" s="258" t="s">
        <v>5199</v>
      </c>
      <c r="AC1355" s="273"/>
      <c r="AD1355" s="510"/>
      <c r="AE1355" s="275" t="s">
        <v>5200</v>
      </c>
      <c r="AF1355" s="267" t="str">
        <f t="shared" ca="1" si="97"/>
        <v>43años5meses</v>
      </c>
      <c r="AG1355" s="294">
        <v>921157008</v>
      </c>
      <c r="AH1355" s="258" t="s">
        <v>5201</v>
      </c>
      <c r="AJ1355" s="258"/>
    </row>
    <row r="1356" spans="2:36" ht="17.100000000000001" customHeight="1">
      <c r="B1356" s="258" t="str">
        <f t="shared" si="98"/>
        <v>O41741408</v>
      </c>
      <c r="C1356" s="257" t="s">
        <v>117</v>
      </c>
      <c r="D1356" s="486" t="s">
        <v>10375</v>
      </c>
      <c r="E1356" s="258" t="s">
        <v>10376</v>
      </c>
      <c r="F1356" s="259">
        <v>30168</v>
      </c>
      <c r="G1356" s="260" t="s">
        <v>1251</v>
      </c>
      <c r="H1356" s="266" t="s">
        <v>113</v>
      </c>
      <c r="I1356" s="261" t="s">
        <v>1339</v>
      </c>
      <c r="J1356" s="261"/>
      <c r="K1356" s="282" t="s">
        <v>6899</v>
      </c>
      <c r="L1356" s="264">
        <v>45363</v>
      </c>
      <c r="M1356" s="298">
        <v>45465</v>
      </c>
      <c r="N1356" s="263" t="s">
        <v>114</v>
      </c>
      <c r="O1356" s="261" t="s">
        <v>10377</v>
      </c>
      <c r="P1356" s="266" t="s">
        <v>138</v>
      </c>
      <c r="Q1356" s="273"/>
      <c r="R1356" s="284" t="s">
        <v>157</v>
      </c>
      <c r="S1356" s="265"/>
      <c r="T1356" s="265">
        <v>0</v>
      </c>
      <c r="U1356" s="269" t="s">
        <v>1256</v>
      </c>
      <c r="V1356" s="270">
        <v>1</v>
      </c>
      <c r="W1356" s="271" t="s">
        <v>118</v>
      </c>
      <c r="X1356" s="273"/>
      <c r="Y1356" s="273"/>
      <c r="Z1356" s="274" t="s">
        <v>1257</v>
      </c>
      <c r="AA1356" s="258" t="b">
        <f t="shared" si="99"/>
        <v>0</v>
      </c>
      <c r="AB1356" s="273" t="s">
        <v>10378</v>
      </c>
      <c r="AC1356" s="273"/>
      <c r="AD1356" s="400" t="s">
        <v>1259</v>
      </c>
      <c r="AE1356" s="275" t="s">
        <v>10379</v>
      </c>
      <c r="AF1356" s="267" t="str">
        <f t="shared" ca="1" si="97"/>
        <v>44años0meses</v>
      </c>
      <c r="AG1356" s="276">
        <v>998778649</v>
      </c>
      <c r="AH1356" s="273" t="s">
        <v>10380</v>
      </c>
    </row>
    <row r="1357" spans="2:36" ht="17.100000000000001" customHeight="1">
      <c r="B1357" s="258" t="str">
        <f t="shared" si="98"/>
        <v>P41741750</v>
      </c>
      <c r="C1357" s="257" t="s">
        <v>117</v>
      </c>
      <c r="D1357" s="486" t="s">
        <v>10579</v>
      </c>
      <c r="E1357" s="258" t="s">
        <v>10580</v>
      </c>
      <c r="F1357" s="259">
        <v>30466</v>
      </c>
      <c r="G1357" s="283" t="s">
        <v>1291</v>
      </c>
      <c r="H1357" s="261" t="s">
        <v>137</v>
      </c>
      <c r="I1357" s="261" t="s">
        <v>8999</v>
      </c>
      <c r="J1357" s="261" t="s">
        <v>9000</v>
      </c>
      <c r="K1357" s="282" t="s">
        <v>6899</v>
      </c>
      <c r="L1357" s="264">
        <v>45372</v>
      </c>
      <c r="M1357" s="295">
        <v>45402</v>
      </c>
      <c r="N1357" s="261" t="s">
        <v>128</v>
      </c>
      <c r="O1357" s="282" t="s">
        <v>10581</v>
      </c>
      <c r="P1357" s="266" t="s">
        <v>138</v>
      </c>
      <c r="Q1357" s="273"/>
      <c r="R1357" s="284" t="s">
        <v>157</v>
      </c>
      <c r="S1357" s="265"/>
      <c r="T1357" s="265">
        <v>0</v>
      </c>
      <c r="U1357" s="269" t="s">
        <v>1256</v>
      </c>
      <c r="V1357" s="270">
        <v>1</v>
      </c>
      <c r="W1357" s="271" t="s">
        <v>118</v>
      </c>
      <c r="X1357" s="272"/>
      <c r="Y1357" s="272"/>
      <c r="Z1357" s="274" t="s">
        <v>1257</v>
      </c>
      <c r="AA1357" s="258" t="b">
        <f t="shared" si="99"/>
        <v>0</v>
      </c>
      <c r="AB1357" s="273" t="s">
        <v>10582</v>
      </c>
      <c r="AC1357" s="273"/>
      <c r="AD1357" s="504" t="s">
        <v>1259</v>
      </c>
      <c r="AE1357" s="275" t="s">
        <v>10583</v>
      </c>
      <c r="AF1357" s="267" t="str">
        <f t="shared" ca="1" si="97"/>
        <v>43años2meses</v>
      </c>
      <c r="AG1357" s="276">
        <v>912817471</v>
      </c>
      <c r="AH1357" s="273" t="s">
        <v>10584</v>
      </c>
    </row>
    <row r="1358" spans="2:36" ht="17.100000000000001" customHeight="1">
      <c r="B1358" s="258" t="str">
        <f t="shared" si="98"/>
        <v>O41741765</v>
      </c>
      <c r="C1358" s="257" t="s">
        <v>117</v>
      </c>
      <c r="D1358" s="486" t="s">
        <v>8978</v>
      </c>
      <c r="E1358" s="258" t="s">
        <v>8979</v>
      </c>
      <c r="F1358" s="259">
        <v>30270</v>
      </c>
      <c r="G1358" s="283" t="s">
        <v>1251</v>
      </c>
      <c r="H1358" s="261" t="s">
        <v>125</v>
      </c>
      <c r="I1358" s="261" t="s">
        <v>3682</v>
      </c>
      <c r="J1358" s="261"/>
      <c r="K1358" s="282" t="s">
        <v>6899</v>
      </c>
      <c r="L1358" s="264">
        <v>45272</v>
      </c>
      <c r="M1358" s="290">
        <v>45273</v>
      </c>
      <c r="N1358" s="261" t="s">
        <v>122</v>
      </c>
      <c r="O1358" s="261"/>
      <c r="P1358" s="266"/>
      <c r="Q1358" s="273"/>
      <c r="R1358" s="284" t="s">
        <v>157</v>
      </c>
      <c r="S1358" s="265"/>
      <c r="T1358" s="265">
        <v>0</v>
      </c>
      <c r="U1358" s="269" t="s">
        <v>1256</v>
      </c>
      <c r="V1358" s="270">
        <v>1</v>
      </c>
      <c r="W1358" s="271" t="s">
        <v>118</v>
      </c>
      <c r="X1358" s="273"/>
      <c r="Y1358" s="273"/>
      <c r="Z1358" s="274" t="s">
        <v>1257</v>
      </c>
      <c r="AA1358" s="258" t="b">
        <f t="shared" si="99"/>
        <v>0</v>
      </c>
      <c r="AB1358" s="273" t="s">
        <v>8980</v>
      </c>
      <c r="AC1358" s="273"/>
      <c r="AD1358" s="504" t="s">
        <v>1259</v>
      </c>
      <c r="AE1358" s="275" t="s">
        <v>8981</v>
      </c>
      <c r="AF1358" s="267" t="str">
        <f t="shared" ca="1" si="97"/>
        <v>43años9meses</v>
      </c>
      <c r="AG1358" s="276"/>
      <c r="AH1358" s="273" t="s">
        <v>8982</v>
      </c>
    </row>
    <row r="1359" spans="2:36" ht="17.100000000000001" customHeight="1">
      <c r="B1359" s="313" t="str">
        <f t="shared" si="98"/>
        <v>P41752236</v>
      </c>
      <c r="C1359" s="263">
        <v>1</v>
      </c>
      <c r="D1359" s="486" t="s">
        <v>13178</v>
      </c>
      <c r="E1359" s="258" t="s">
        <v>13179</v>
      </c>
      <c r="F1359" s="259">
        <v>29924</v>
      </c>
      <c r="G1359" s="283" t="s">
        <v>1297</v>
      </c>
      <c r="H1359" s="261" t="s">
        <v>137</v>
      </c>
      <c r="I1359" s="261" t="s">
        <v>1252</v>
      </c>
      <c r="J1359" s="261" t="s">
        <v>1276</v>
      </c>
      <c r="K1359" s="282" t="s">
        <v>1254</v>
      </c>
      <c r="L1359" s="264">
        <v>45805</v>
      </c>
      <c r="M1359" s="264">
        <v>45825</v>
      </c>
      <c r="N1359" s="261" t="s">
        <v>114</v>
      </c>
      <c r="O1359" s="282" t="s">
        <v>13180</v>
      </c>
      <c r="P1359" s="266" t="s">
        <v>138</v>
      </c>
      <c r="Q1359" s="273"/>
      <c r="R1359" s="268" t="s">
        <v>157</v>
      </c>
      <c r="S1359" s="265"/>
      <c r="T1359" s="271">
        <v>0</v>
      </c>
      <c r="U1359" s="291" t="s">
        <v>117</v>
      </c>
      <c r="V1359" s="270">
        <v>1</v>
      </c>
      <c r="W1359" s="271" t="s">
        <v>118</v>
      </c>
      <c r="X1359" s="272"/>
      <c r="Y1359" s="272"/>
      <c r="Z1359" s="342" t="s">
        <v>1257</v>
      </c>
      <c r="AA1359" s="258" t="b">
        <f t="shared" si="99"/>
        <v>0</v>
      </c>
      <c r="AB1359" s="273" t="s">
        <v>13181</v>
      </c>
      <c r="AC1359" s="273"/>
      <c r="AD1359" s="400" t="s">
        <v>1259</v>
      </c>
      <c r="AE1359" s="275" t="s">
        <v>13182</v>
      </c>
      <c r="AF1359" s="267" t="str">
        <f t="shared" ca="1" si="97"/>
        <v>44años8meses</v>
      </c>
      <c r="AG1359" s="276">
        <v>984657698</v>
      </c>
      <c r="AH1359" s="273" t="s">
        <v>13183</v>
      </c>
    </row>
    <row r="1360" spans="2:36" ht="17.100000000000001" customHeight="1">
      <c r="B1360" s="258" t="str">
        <f t="shared" si="98"/>
        <v>O41753142</v>
      </c>
      <c r="C1360" s="257" t="s">
        <v>117</v>
      </c>
      <c r="D1360" s="486" t="s">
        <v>7507</v>
      </c>
      <c r="E1360" s="258" t="s">
        <v>7508</v>
      </c>
      <c r="F1360" s="259">
        <v>29967</v>
      </c>
      <c r="G1360" s="283" t="s">
        <v>1251</v>
      </c>
      <c r="H1360" s="261" t="s">
        <v>113</v>
      </c>
      <c r="I1360" s="263" t="s">
        <v>1339</v>
      </c>
      <c r="J1360" s="261"/>
      <c r="K1360" s="282" t="s">
        <v>7444</v>
      </c>
      <c r="L1360" s="264">
        <v>45034</v>
      </c>
      <c r="M1360" s="264">
        <v>45085</v>
      </c>
      <c r="N1360" s="263" t="s">
        <v>122</v>
      </c>
      <c r="O1360" s="261"/>
      <c r="P1360" s="266"/>
      <c r="Q1360" s="273"/>
      <c r="R1360" s="284" t="s">
        <v>157</v>
      </c>
      <c r="S1360" s="265"/>
      <c r="T1360" s="265">
        <v>0</v>
      </c>
      <c r="U1360" s="269" t="s">
        <v>1256</v>
      </c>
      <c r="V1360" s="270">
        <v>0</v>
      </c>
      <c r="W1360" s="271" t="s">
        <v>118</v>
      </c>
      <c r="X1360" s="272"/>
      <c r="Y1360" s="273"/>
      <c r="Z1360" s="274" t="s">
        <v>1257</v>
      </c>
      <c r="AA1360" s="258" t="b">
        <f t="shared" si="99"/>
        <v>0</v>
      </c>
      <c r="AB1360" s="273" t="s">
        <v>7509</v>
      </c>
      <c r="AC1360" s="273"/>
      <c r="AD1360" s="400" t="s">
        <v>1259</v>
      </c>
      <c r="AE1360" s="275" t="s">
        <v>7510</v>
      </c>
      <c r="AF1360" s="267" t="str">
        <f t="shared" ca="1" si="97"/>
        <v>44años7meses</v>
      </c>
      <c r="AG1360" s="404">
        <v>912668626</v>
      </c>
      <c r="AH1360" s="634" t="s">
        <v>7511</v>
      </c>
    </row>
    <row r="1361" spans="2:36" ht="17.100000000000001" customHeight="1">
      <c r="B1361" s="313" t="str">
        <f t="shared" si="98"/>
        <v>P41754253</v>
      </c>
      <c r="C1361" s="257" t="s">
        <v>117</v>
      </c>
      <c r="D1361" s="486" t="s">
        <v>5348</v>
      </c>
      <c r="E1361" s="258" t="s">
        <v>5349</v>
      </c>
      <c r="F1361" s="259">
        <v>29980</v>
      </c>
      <c r="G1361" s="260" t="s">
        <v>1291</v>
      </c>
      <c r="H1361" s="261" t="s">
        <v>137</v>
      </c>
      <c r="I1361" s="263"/>
      <c r="J1361" s="261"/>
      <c r="K1361" s="282" t="s">
        <v>2021</v>
      </c>
      <c r="L1361" s="264">
        <v>44503</v>
      </c>
      <c r="M1361" s="290">
        <v>44510</v>
      </c>
      <c r="N1361" s="263" t="s">
        <v>174</v>
      </c>
      <c r="O1361" s="261" t="s">
        <v>5350</v>
      </c>
      <c r="P1361" s="266" t="s">
        <v>115</v>
      </c>
      <c r="Q1361" s="273"/>
      <c r="R1361" s="284" t="s">
        <v>157</v>
      </c>
      <c r="S1361" s="265"/>
      <c r="T1361" s="265">
        <v>0</v>
      </c>
      <c r="U1361" s="269" t="s">
        <v>1256</v>
      </c>
      <c r="V1361" s="270">
        <v>0</v>
      </c>
      <c r="W1361" s="271" t="s">
        <v>1264</v>
      </c>
      <c r="X1361" s="272"/>
      <c r="Y1361" s="273"/>
      <c r="Z1361" s="274" t="s">
        <v>1265</v>
      </c>
      <c r="AA1361" s="258" t="b">
        <f t="shared" si="99"/>
        <v>0</v>
      </c>
      <c r="AB1361" s="273" t="s">
        <v>4326</v>
      </c>
      <c r="AC1361" s="273"/>
      <c r="AD1361" s="400" t="s">
        <v>1259</v>
      </c>
      <c r="AE1361" s="275" t="s">
        <v>5351</v>
      </c>
      <c r="AF1361" s="267" t="str">
        <f t="shared" ca="1" si="97"/>
        <v>44años6meses</v>
      </c>
      <c r="AG1361" s="276">
        <v>968003449</v>
      </c>
      <c r="AH1361" s="273" t="s">
        <v>4771</v>
      </c>
    </row>
    <row r="1362" spans="2:36" ht="17.100000000000001" customHeight="1">
      <c r="B1362" s="258" t="str">
        <f t="shared" si="98"/>
        <v>O41754255</v>
      </c>
      <c r="C1362" s="257" t="s">
        <v>117</v>
      </c>
      <c r="D1362" s="486" t="s">
        <v>8948</v>
      </c>
      <c r="E1362" s="258" t="s">
        <v>8949</v>
      </c>
      <c r="F1362" s="259">
        <v>29885</v>
      </c>
      <c r="G1362" s="283" t="s">
        <v>1291</v>
      </c>
      <c r="H1362" s="261" t="s">
        <v>125</v>
      </c>
      <c r="I1362" s="261" t="s">
        <v>5699</v>
      </c>
      <c r="J1362" s="261"/>
      <c r="K1362" s="282" t="s">
        <v>2021</v>
      </c>
      <c r="L1362" s="264">
        <v>45271</v>
      </c>
      <c r="M1362" s="290">
        <v>45437</v>
      </c>
      <c r="N1362" s="261" t="s">
        <v>114</v>
      </c>
      <c r="O1362" s="261" t="s">
        <v>8950</v>
      </c>
      <c r="P1362" s="266" t="s">
        <v>138</v>
      </c>
      <c r="Q1362" s="273"/>
      <c r="R1362" s="284" t="s">
        <v>157</v>
      </c>
      <c r="S1362" s="265"/>
      <c r="T1362" s="265">
        <v>0</v>
      </c>
      <c r="U1362" s="269" t="s">
        <v>1256</v>
      </c>
      <c r="V1362" s="270">
        <v>0</v>
      </c>
      <c r="W1362" s="271" t="s">
        <v>118</v>
      </c>
      <c r="X1362" s="273"/>
      <c r="Y1362" s="273"/>
      <c r="Z1362" s="274" t="s">
        <v>1257</v>
      </c>
      <c r="AA1362" s="258" t="b">
        <f t="shared" si="99"/>
        <v>0</v>
      </c>
      <c r="AB1362" s="273" t="s">
        <v>8951</v>
      </c>
      <c r="AC1362" s="273"/>
      <c r="AD1362" s="511" t="s">
        <v>1259</v>
      </c>
      <c r="AE1362" s="275" t="s">
        <v>8952</v>
      </c>
      <c r="AF1362" s="267" t="str">
        <f t="shared" ca="1" si="97"/>
        <v>44años9meses</v>
      </c>
      <c r="AG1362" s="276">
        <v>982432609</v>
      </c>
      <c r="AH1362" s="399" t="s">
        <v>8953</v>
      </c>
    </row>
    <row r="1363" spans="2:36" ht="17.100000000000001" customHeight="1">
      <c r="B1363" s="258" t="str">
        <f t="shared" si="98"/>
        <v>P41755089</v>
      </c>
      <c r="C1363" s="257" t="s">
        <v>117</v>
      </c>
      <c r="D1363" s="486" t="s">
        <v>3488</v>
      </c>
      <c r="E1363" s="258" t="s">
        <v>3489</v>
      </c>
      <c r="F1363" s="259">
        <v>30458</v>
      </c>
      <c r="G1363" s="260" t="s">
        <v>1251</v>
      </c>
      <c r="H1363" s="261" t="s">
        <v>137</v>
      </c>
      <c r="I1363" s="262"/>
      <c r="J1363" s="261"/>
      <c r="K1363" s="263" t="s">
        <v>2021</v>
      </c>
      <c r="L1363" s="264">
        <v>44095</v>
      </c>
      <c r="M1363" s="290">
        <v>44486</v>
      </c>
      <c r="N1363" s="263" t="s">
        <v>114</v>
      </c>
      <c r="O1363" s="263" t="s">
        <v>3490</v>
      </c>
      <c r="P1363" s="266" t="s">
        <v>115</v>
      </c>
      <c r="Q1363" s="267"/>
      <c r="R1363" s="284" t="s">
        <v>157</v>
      </c>
      <c r="S1363" s="265"/>
      <c r="T1363" s="265">
        <v>0</v>
      </c>
      <c r="U1363" s="269" t="s">
        <v>1256</v>
      </c>
      <c r="V1363" s="270">
        <v>0</v>
      </c>
      <c r="W1363" s="271" t="s">
        <v>1264</v>
      </c>
      <c r="X1363" s="272"/>
      <c r="Y1363" s="273"/>
      <c r="Z1363" s="274" t="s">
        <v>1265</v>
      </c>
      <c r="AA1363" s="258" t="b">
        <f t="shared" si="99"/>
        <v>0</v>
      </c>
      <c r="AB1363" s="258" t="s">
        <v>3274</v>
      </c>
      <c r="AC1363" s="273"/>
      <c r="AD1363" s="504" t="s">
        <v>2101</v>
      </c>
      <c r="AE1363" s="275" t="s">
        <v>3491</v>
      </c>
      <c r="AF1363" s="267" t="str">
        <f t="shared" ca="1" si="97"/>
        <v>43años2meses</v>
      </c>
      <c r="AG1363" s="276">
        <v>928116854</v>
      </c>
      <c r="AH1363" s="399" t="s">
        <v>3337</v>
      </c>
    </row>
    <row r="1364" spans="2:36" ht="17.100000000000001" customHeight="1">
      <c r="B1364" s="273" t="str">
        <f t="shared" si="98"/>
        <v>P41759028</v>
      </c>
      <c r="C1364" s="285">
        <v>1</v>
      </c>
      <c r="D1364" s="486" t="s">
        <v>2635</v>
      </c>
      <c r="E1364" s="258" t="s">
        <v>2636</v>
      </c>
      <c r="F1364" s="259">
        <v>30491</v>
      </c>
      <c r="G1364" s="260" t="s">
        <v>1251</v>
      </c>
      <c r="H1364" s="261" t="s">
        <v>137</v>
      </c>
      <c r="I1364" s="262"/>
      <c r="J1364" s="261"/>
      <c r="K1364" s="263" t="s">
        <v>1287</v>
      </c>
      <c r="L1364" s="264">
        <v>43797</v>
      </c>
      <c r="M1364" s="264">
        <v>43810</v>
      </c>
      <c r="N1364" s="263" t="s">
        <v>122</v>
      </c>
      <c r="O1364" s="261"/>
      <c r="P1364" s="266" t="s">
        <v>119</v>
      </c>
      <c r="Q1364" s="267"/>
      <c r="R1364" s="268" t="s">
        <v>157</v>
      </c>
      <c r="S1364" s="265"/>
      <c r="T1364" s="265">
        <v>0</v>
      </c>
      <c r="U1364" s="269" t="s">
        <v>1256</v>
      </c>
      <c r="V1364" s="270">
        <v>0</v>
      </c>
      <c r="W1364" s="271" t="s">
        <v>1264</v>
      </c>
      <c r="X1364" s="272"/>
      <c r="Y1364" s="273"/>
      <c r="Z1364" s="274" t="s">
        <v>1265</v>
      </c>
      <c r="AA1364" s="258" t="b">
        <f t="shared" si="99"/>
        <v>0</v>
      </c>
      <c r="AB1364" s="273" t="s">
        <v>2637</v>
      </c>
      <c r="AC1364" s="273" t="s">
        <v>1290</v>
      </c>
      <c r="AD1364" s="510"/>
      <c r="AE1364" s="275"/>
      <c r="AF1364" s="267" t="str">
        <f t="shared" ca="1" si="97"/>
        <v>43años1meses</v>
      </c>
      <c r="AG1364" s="276"/>
      <c r="AH1364" s="273"/>
    </row>
    <row r="1365" spans="2:36" ht="17.100000000000001" customHeight="1">
      <c r="B1365" s="258" t="str">
        <f t="shared" si="98"/>
        <v>P41759045</v>
      </c>
      <c r="C1365" s="282">
        <v>1</v>
      </c>
      <c r="D1365" s="486" t="s">
        <v>2751</v>
      </c>
      <c r="E1365" s="273" t="s">
        <v>2752</v>
      </c>
      <c r="F1365" s="259">
        <v>30135</v>
      </c>
      <c r="G1365" s="260" t="s">
        <v>1251</v>
      </c>
      <c r="H1365" s="261" t="s">
        <v>137</v>
      </c>
      <c r="I1365" s="262"/>
      <c r="J1365" s="261"/>
      <c r="K1365" s="263" t="s">
        <v>1287</v>
      </c>
      <c r="L1365" s="264">
        <v>43804</v>
      </c>
      <c r="M1365" s="290">
        <v>43817</v>
      </c>
      <c r="N1365" s="263" t="s">
        <v>128</v>
      </c>
      <c r="O1365" s="261" t="s">
        <v>2753</v>
      </c>
      <c r="P1365" s="266" t="s">
        <v>115</v>
      </c>
      <c r="Q1365" s="267"/>
      <c r="R1365" s="284" t="s">
        <v>157</v>
      </c>
      <c r="S1365" s="265"/>
      <c r="T1365" s="265">
        <v>0</v>
      </c>
      <c r="U1365" s="269" t="s">
        <v>1256</v>
      </c>
      <c r="V1365" s="270">
        <v>0</v>
      </c>
      <c r="W1365" s="271" t="s">
        <v>1264</v>
      </c>
      <c r="X1365" s="272"/>
      <c r="Y1365" s="273"/>
      <c r="Z1365" s="274" t="s">
        <v>1265</v>
      </c>
      <c r="AA1365" s="258" t="b">
        <f t="shared" si="99"/>
        <v>0</v>
      </c>
      <c r="AB1365" s="273" t="s">
        <v>2168</v>
      </c>
      <c r="AC1365" s="273" t="s">
        <v>1290</v>
      </c>
      <c r="AD1365" s="273"/>
      <c r="AE1365" s="275"/>
      <c r="AF1365" s="267" t="str">
        <f t="shared" ca="1" si="97"/>
        <v>44años1meses</v>
      </c>
      <c r="AG1365" s="276"/>
      <c r="AH1365" s="273"/>
      <c r="AJ1365" s="554" t="str">
        <f ca="1">IF($D1365&lt;&gt;"",DATEDIF(L1365,TODAY(),"y")&amp;"años"&amp;DATEDIF(L1365,TODAY(),"ym")&amp;"meses"&amp;DATEDIF(L1365,TODAY(),"md")&amp;"dias","")</f>
        <v>6años8meses16dias</v>
      </c>
    </row>
    <row r="1366" spans="2:36" ht="17.100000000000001" customHeight="1">
      <c r="B1366" s="273" t="str">
        <f t="shared" si="98"/>
        <v>E41766052</v>
      </c>
      <c r="C1366" s="257" t="s">
        <v>117</v>
      </c>
      <c r="D1366" s="486" t="s">
        <v>3302</v>
      </c>
      <c r="E1366" s="258" t="s">
        <v>3303</v>
      </c>
      <c r="F1366" s="259">
        <v>30296</v>
      </c>
      <c r="G1366" s="260" t="s">
        <v>1251</v>
      </c>
      <c r="H1366" s="261" t="s">
        <v>1107</v>
      </c>
      <c r="I1366" s="262"/>
      <c r="J1366" s="261"/>
      <c r="K1366" s="282" t="s">
        <v>2988</v>
      </c>
      <c r="L1366" s="264">
        <v>44033</v>
      </c>
      <c r="M1366" s="290">
        <v>44196</v>
      </c>
      <c r="N1366" s="263" t="s">
        <v>169</v>
      </c>
      <c r="O1366" s="261" t="s">
        <v>3304</v>
      </c>
      <c r="P1366" s="266" t="s">
        <v>138</v>
      </c>
      <c r="Q1366" s="267"/>
      <c r="R1366" s="268" t="s">
        <v>157</v>
      </c>
      <c r="S1366" s="265"/>
      <c r="T1366" s="265">
        <v>0</v>
      </c>
      <c r="U1366" s="269" t="s">
        <v>1256</v>
      </c>
      <c r="V1366" s="270">
        <v>0</v>
      </c>
      <c r="W1366" s="271" t="s">
        <v>1264</v>
      </c>
      <c r="X1366" s="272">
        <v>3500</v>
      </c>
      <c r="Y1366" s="273"/>
      <c r="Z1366" s="274" t="s">
        <v>1265</v>
      </c>
      <c r="AA1366" s="258" t="b">
        <f t="shared" si="99"/>
        <v>0</v>
      </c>
      <c r="AB1366" s="273" t="s">
        <v>3305</v>
      </c>
      <c r="AC1366" s="273"/>
      <c r="AD1366" s="297"/>
      <c r="AE1366" s="275"/>
      <c r="AF1366" s="267" t="str">
        <f t="shared" ca="1" si="97"/>
        <v>43años8meses</v>
      </c>
      <c r="AG1366" s="276">
        <v>990804714</v>
      </c>
      <c r="AH1366" s="258" t="s">
        <v>3306</v>
      </c>
      <c r="AJ1366" s="554" t="str">
        <f ca="1">IF($D1366&lt;&gt;"",DATEDIF(L1366,TODAY(),"y")&amp;"años"&amp;DATEDIF(L1366,TODAY(),"ym")&amp;"meses"&amp;DATEDIF(L1366,TODAY(),"md")&amp;"dias","")</f>
        <v>6años1meses0dias</v>
      </c>
    </row>
    <row r="1367" spans="2:36" ht="17.100000000000001" customHeight="1">
      <c r="B1367" s="313" t="str">
        <f t="shared" si="98"/>
        <v>P41775484</v>
      </c>
      <c r="C1367" s="285">
        <v>1</v>
      </c>
      <c r="D1367" s="486" t="s">
        <v>6554</v>
      </c>
      <c r="E1367" s="258" t="s">
        <v>6555</v>
      </c>
      <c r="F1367" s="259">
        <v>29987</v>
      </c>
      <c r="G1367" s="283" t="s">
        <v>1251</v>
      </c>
      <c r="H1367" s="261" t="s">
        <v>137</v>
      </c>
      <c r="I1367" s="263" t="s">
        <v>5699</v>
      </c>
      <c r="J1367" s="261"/>
      <c r="K1367" s="282" t="s">
        <v>2021</v>
      </c>
      <c r="L1367" s="264">
        <v>44825</v>
      </c>
      <c r="M1367" s="290">
        <v>44828</v>
      </c>
      <c r="N1367" s="591" t="s">
        <v>122</v>
      </c>
      <c r="O1367" s="261"/>
      <c r="P1367" s="266"/>
      <c r="Q1367" s="273"/>
      <c r="R1367" s="284" t="s">
        <v>157</v>
      </c>
      <c r="S1367" s="265"/>
      <c r="T1367" s="265">
        <v>0</v>
      </c>
      <c r="U1367" s="269" t="s">
        <v>1256</v>
      </c>
      <c r="V1367" s="270">
        <v>0</v>
      </c>
      <c r="W1367" s="271" t="s">
        <v>118</v>
      </c>
      <c r="X1367" s="272"/>
      <c r="Y1367" s="273"/>
      <c r="Z1367" s="274" t="s">
        <v>1265</v>
      </c>
      <c r="AA1367" s="258" t="b">
        <f t="shared" si="99"/>
        <v>0</v>
      </c>
      <c r="AB1367" s="273" t="s">
        <v>6556</v>
      </c>
      <c r="AC1367" s="273"/>
      <c r="AD1367" s="400" t="s">
        <v>1259</v>
      </c>
      <c r="AE1367" s="275" t="s">
        <v>6557</v>
      </c>
      <c r="AF1367" s="267" t="str">
        <f t="shared" ca="1" si="97"/>
        <v>44años6meses</v>
      </c>
      <c r="AG1367" s="276">
        <v>925560354</v>
      </c>
      <c r="AH1367" s="639"/>
    </row>
    <row r="1368" spans="2:36" ht="17.100000000000001" customHeight="1">
      <c r="B1368" s="258" t="str">
        <f t="shared" si="98"/>
        <v>P41780122</v>
      </c>
      <c r="C1368" s="257" t="s">
        <v>117</v>
      </c>
      <c r="D1368" s="486" t="s">
        <v>6146</v>
      </c>
      <c r="E1368" s="258" t="s">
        <v>6147</v>
      </c>
      <c r="F1368" s="259">
        <v>30123</v>
      </c>
      <c r="G1368" s="258" t="s">
        <v>1251</v>
      </c>
      <c r="H1368" s="261" t="s">
        <v>137</v>
      </c>
      <c r="I1368" s="263" t="s">
        <v>1252</v>
      </c>
      <c r="J1368" s="261"/>
      <c r="K1368" s="263" t="s">
        <v>3611</v>
      </c>
      <c r="L1368" s="264">
        <v>44621</v>
      </c>
      <c r="M1368" s="290">
        <v>44633</v>
      </c>
      <c r="N1368" s="591" t="s">
        <v>122</v>
      </c>
      <c r="O1368" s="261"/>
      <c r="P1368" s="266"/>
      <c r="Q1368" s="267"/>
      <c r="R1368" s="284" t="s">
        <v>157</v>
      </c>
      <c r="S1368" s="265"/>
      <c r="T1368" s="265">
        <v>0</v>
      </c>
      <c r="U1368" s="269" t="s">
        <v>1256</v>
      </c>
      <c r="V1368" s="270">
        <v>0</v>
      </c>
      <c r="W1368" s="271" t="s">
        <v>118</v>
      </c>
      <c r="X1368" s="272"/>
      <c r="Y1368" s="273"/>
      <c r="Z1368" s="274" t="s">
        <v>1265</v>
      </c>
      <c r="AA1368" s="258" t="b">
        <f t="shared" si="99"/>
        <v>0</v>
      </c>
      <c r="AB1368" s="273" t="s">
        <v>6148</v>
      </c>
      <c r="AC1368" s="273" t="s">
        <v>3775</v>
      </c>
      <c r="AD1368" s="273"/>
      <c r="AE1368" s="275"/>
      <c r="AF1368" s="267" t="str">
        <f t="shared" ca="1" si="97"/>
        <v>44años2meses</v>
      </c>
      <c r="AG1368" s="276">
        <v>918440742</v>
      </c>
      <c r="AH1368" s="273" t="s">
        <v>6149</v>
      </c>
    </row>
    <row r="1369" spans="2:36" ht="17.100000000000001" customHeight="1">
      <c r="B1369" s="258" t="str">
        <f t="shared" si="98"/>
        <v>P41781796</v>
      </c>
      <c r="C1369" s="257" t="s">
        <v>117</v>
      </c>
      <c r="D1369" s="486" t="s">
        <v>8596</v>
      </c>
      <c r="E1369" s="258" t="s">
        <v>8597</v>
      </c>
      <c r="F1369" s="259">
        <v>29894</v>
      </c>
      <c r="G1369" s="283" t="s">
        <v>1251</v>
      </c>
      <c r="H1369" s="261" t="s">
        <v>137</v>
      </c>
      <c r="I1369" s="263" t="s">
        <v>1252</v>
      </c>
      <c r="J1369" s="261"/>
      <c r="K1369" s="282" t="s">
        <v>7444</v>
      </c>
      <c r="L1369" s="264">
        <v>45236</v>
      </c>
      <c r="M1369" s="264">
        <v>45263</v>
      </c>
      <c r="N1369" s="263" t="s">
        <v>114</v>
      </c>
      <c r="O1369" s="261" t="s">
        <v>8598</v>
      </c>
      <c r="P1369" s="266" t="s">
        <v>138</v>
      </c>
      <c r="Q1369" s="273"/>
      <c r="R1369" s="284" t="s">
        <v>157</v>
      </c>
      <c r="S1369" s="265"/>
      <c r="T1369" s="265">
        <v>0</v>
      </c>
      <c r="U1369" s="269" t="s">
        <v>1256</v>
      </c>
      <c r="V1369" s="270">
        <v>1</v>
      </c>
      <c r="W1369" s="271" t="s">
        <v>118</v>
      </c>
      <c r="X1369" s="272"/>
      <c r="Y1369" s="273"/>
      <c r="Z1369" s="274" t="s">
        <v>1257</v>
      </c>
      <c r="AA1369" s="258" t="b">
        <f t="shared" si="99"/>
        <v>0</v>
      </c>
      <c r="AB1369" s="273" t="s">
        <v>8599</v>
      </c>
      <c r="AC1369" s="273"/>
      <c r="AD1369" s="504" t="s">
        <v>1259</v>
      </c>
      <c r="AE1369" s="275" t="s">
        <v>8600</v>
      </c>
      <c r="AF1369" s="267" t="str">
        <f t="shared" ca="1" si="97"/>
        <v>44años9meses</v>
      </c>
      <c r="AG1369" s="404">
        <v>932700670</v>
      </c>
      <c r="AH1369" s="634" t="s">
        <v>8601</v>
      </c>
    </row>
    <row r="1370" spans="2:36" ht="17.100000000000001" customHeight="1">
      <c r="B1370" s="313" t="str">
        <f t="shared" si="98"/>
        <v>O41782662</v>
      </c>
      <c r="C1370" s="305">
        <v>1</v>
      </c>
      <c r="D1370" s="486" t="s">
        <v>8139</v>
      </c>
      <c r="E1370" s="258" t="s">
        <v>8140</v>
      </c>
      <c r="F1370" s="259">
        <v>30437</v>
      </c>
      <c r="G1370" s="258" t="s">
        <v>3610</v>
      </c>
      <c r="H1370" s="261" t="s">
        <v>113</v>
      </c>
      <c r="I1370" s="263" t="s">
        <v>5906</v>
      </c>
      <c r="J1370" s="261"/>
      <c r="K1370" s="282" t="s">
        <v>2021</v>
      </c>
      <c r="L1370" s="264">
        <v>45127</v>
      </c>
      <c r="M1370" s="290">
        <v>45291</v>
      </c>
      <c r="N1370" s="263" t="s">
        <v>128</v>
      </c>
      <c r="O1370" s="282" t="s">
        <v>8141</v>
      </c>
      <c r="P1370" s="266" t="s">
        <v>138</v>
      </c>
      <c r="Q1370" s="273"/>
      <c r="R1370" s="284" t="s">
        <v>157</v>
      </c>
      <c r="S1370" s="265"/>
      <c r="T1370" s="265">
        <v>0</v>
      </c>
      <c r="U1370" s="269" t="s">
        <v>1256</v>
      </c>
      <c r="V1370" s="270">
        <v>0</v>
      </c>
      <c r="W1370" s="271" t="s">
        <v>118</v>
      </c>
      <c r="X1370" s="272"/>
      <c r="Y1370" s="273"/>
      <c r="Z1370" s="274" t="s">
        <v>1257</v>
      </c>
      <c r="AA1370" s="258" t="b">
        <f t="shared" si="99"/>
        <v>0</v>
      </c>
      <c r="AB1370" s="258" t="s">
        <v>8142</v>
      </c>
      <c r="AC1370" s="273"/>
      <c r="AD1370" s="400" t="s">
        <v>1271</v>
      </c>
      <c r="AE1370" s="275" t="s">
        <v>8143</v>
      </c>
      <c r="AF1370" s="267" t="str">
        <f t="shared" ca="1" si="97"/>
        <v>43años3meses</v>
      </c>
      <c r="AG1370" s="276">
        <v>910585068</v>
      </c>
      <c r="AH1370" s="273" t="s">
        <v>8144</v>
      </c>
    </row>
    <row r="1371" spans="2:36" ht="17.100000000000001" customHeight="1">
      <c r="B1371" s="258" t="str">
        <f t="shared" si="98"/>
        <v>P41789359</v>
      </c>
      <c r="C1371" s="257" t="s">
        <v>117</v>
      </c>
      <c r="D1371" s="486" t="s">
        <v>5438</v>
      </c>
      <c r="E1371" s="258" t="s">
        <v>5439</v>
      </c>
      <c r="F1371" s="259">
        <v>30425</v>
      </c>
      <c r="G1371" s="260" t="s">
        <v>1291</v>
      </c>
      <c r="H1371" s="261" t="s">
        <v>137</v>
      </c>
      <c r="I1371" s="263"/>
      <c r="J1371" s="261"/>
      <c r="K1371" s="282" t="s">
        <v>1968</v>
      </c>
      <c r="L1371" s="264">
        <v>44522</v>
      </c>
      <c r="M1371" s="264">
        <v>44583</v>
      </c>
      <c r="N1371" s="263" t="s">
        <v>122</v>
      </c>
      <c r="O1371" s="261"/>
      <c r="P1371" s="266"/>
      <c r="Q1371" s="273"/>
      <c r="R1371" s="268" t="s">
        <v>157</v>
      </c>
      <c r="S1371" s="265"/>
      <c r="T1371" s="265">
        <v>0</v>
      </c>
      <c r="U1371" s="269" t="s">
        <v>1256</v>
      </c>
      <c r="V1371" s="270">
        <v>1</v>
      </c>
      <c r="W1371" s="271" t="s">
        <v>118</v>
      </c>
      <c r="X1371" s="272"/>
      <c r="Y1371" s="273"/>
      <c r="Z1371" s="274" t="s">
        <v>1265</v>
      </c>
      <c r="AA1371" s="258" t="b">
        <f t="shared" si="99"/>
        <v>0</v>
      </c>
      <c r="AB1371" s="273" t="s">
        <v>5440</v>
      </c>
      <c r="AC1371" s="273"/>
      <c r="AD1371" s="510"/>
      <c r="AE1371" s="275"/>
      <c r="AF1371" s="267" t="str">
        <f t="shared" ca="1" si="97"/>
        <v>43años4meses</v>
      </c>
      <c r="AG1371" s="276">
        <v>945933756</v>
      </c>
      <c r="AH1371" s="273"/>
    </row>
    <row r="1372" spans="2:36" ht="17.100000000000001" customHeight="1">
      <c r="B1372" s="258" t="str">
        <f t="shared" si="98"/>
        <v>P41791056</v>
      </c>
      <c r="C1372" s="257" t="s">
        <v>117</v>
      </c>
      <c r="D1372" s="486" t="s">
        <v>10359</v>
      </c>
      <c r="E1372" s="258" t="s">
        <v>10360</v>
      </c>
      <c r="F1372" s="259">
        <v>30431</v>
      </c>
      <c r="G1372" s="283" t="s">
        <v>1251</v>
      </c>
      <c r="H1372" s="261" t="s">
        <v>137</v>
      </c>
      <c r="I1372" s="261" t="s">
        <v>8999</v>
      </c>
      <c r="J1372" s="261" t="s">
        <v>9469</v>
      </c>
      <c r="K1372" s="282" t="s">
        <v>6840</v>
      </c>
      <c r="L1372" s="264">
        <v>45363</v>
      </c>
      <c r="M1372" s="298">
        <v>45467</v>
      </c>
      <c r="N1372" s="261" t="s">
        <v>128</v>
      </c>
      <c r="O1372" s="282" t="s">
        <v>10361</v>
      </c>
      <c r="P1372" s="266" t="s">
        <v>138</v>
      </c>
      <c r="Q1372" s="273"/>
      <c r="R1372" s="284" t="s">
        <v>157</v>
      </c>
      <c r="S1372" s="265"/>
      <c r="T1372" s="265">
        <v>0</v>
      </c>
      <c r="U1372" s="269" t="s">
        <v>1256</v>
      </c>
      <c r="V1372" s="270">
        <v>1</v>
      </c>
      <c r="W1372" s="271" t="s">
        <v>118</v>
      </c>
      <c r="X1372" s="272"/>
      <c r="Y1372" s="272"/>
      <c r="Z1372" s="274" t="s">
        <v>1257</v>
      </c>
      <c r="AA1372" s="258" t="b">
        <f t="shared" si="99"/>
        <v>0</v>
      </c>
      <c r="AB1372" s="273" t="s">
        <v>10362</v>
      </c>
      <c r="AC1372" s="273"/>
      <c r="AD1372" s="504" t="s">
        <v>2101</v>
      </c>
      <c r="AE1372" s="275" t="s">
        <v>10363</v>
      </c>
      <c r="AF1372" s="267" t="str">
        <f t="shared" ca="1" si="97"/>
        <v>43años3meses</v>
      </c>
      <c r="AG1372" s="294">
        <v>979501357</v>
      </c>
      <c r="AH1372" s="258" t="s">
        <v>10364</v>
      </c>
    </row>
    <row r="1373" spans="2:36" ht="17.100000000000001" customHeight="1">
      <c r="B1373" s="313" t="str">
        <f t="shared" si="98"/>
        <v>O41791464</v>
      </c>
      <c r="C1373" s="282">
        <v>1</v>
      </c>
      <c r="D1373" s="486" t="s">
        <v>10641</v>
      </c>
      <c r="E1373" s="258" t="s">
        <v>10642</v>
      </c>
      <c r="F1373" s="259">
        <v>29457</v>
      </c>
      <c r="G1373" s="283" t="s">
        <v>1251</v>
      </c>
      <c r="H1373" s="261" t="s">
        <v>113</v>
      </c>
      <c r="I1373" s="261" t="s">
        <v>1339</v>
      </c>
      <c r="J1373" s="261"/>
      <c r="K1373" s="282" t="s">
        <v>6305</v>
      </c>
      <c r="L1373" s="264">
        <v>45383</v>
      </c>
      <c r="M1373" s="290">
        <v>45423</v>
      </c>
      <c r="N1373" s="591" t="s">
        <v>114</v>
      </c>
      <c r="O1373" s="261" t="s">
        <v>10643</v>
      </c>
      <c r="P1373" s="266" t="s">
        <v>138</v>
      </c>
      <c r="Q1373" s="273"/>
      <c r="R1373" s="284" t="s">
        <v>157</v>
      </c>
      <c r="S1373" s="265"/>
      <c r="T1373" s="265">
        <v>0</v>
      </c>
      <c r="U1373" s="269" t="s">
        <v>1256</v>
      </c>
      <c r="V1373" s="270">
        <v>1</v>
      </c>
      <c r="W1373" s="271" t="s">
        <v>118</v>
      </c>
      <c r="X1373" s="273"/>
      <c r="Y1373" s="273"/>
      <c r="Z1373" s="274" t="s">
        <v>1257</v>
      </c>
      <c r="AA1373" s="258" t="b">
        <f t="shared" si="99"/>
        <v>0</v>
      </c>
      <c r="AB1373" s="273" t="s">
        <v>10644</v>
      </c>
      <c r="AC1373" s="273"/>
      <c r="AD1373" s="504" t="s">
        <v>1259</v>
      </c>
      <c r="AE1373" s="275" t="s">
        <v>10645</v>
      </c>
      <c r="AF1373" s="267" t="str">
        <f t="shared" ca="1" si="97"/>
        <v>45años11meses</v>
      </c>
      <c r="AG1373" s="276">
        <v>920623026</v>
      </c>
      <c r="AH1373" s="273" t="s">
        <v>10646</v>
      </c>
    </row>
    <row r="1374" spans="2:36" ht="17.100000000000001" customHeight="1">
      <c r="B1374" s="258" t="str">
        <f t="shared" si="98"/>
        <v>O41793434</v>
      </c>
      <c r="C1374" s="257" t="s">
        <v>117</v>
      </c>
      <c r="D1374" s="486" t="s">
        <v>4277</v>
      </c>
      <c r="E1374" s="258" t="s">
        <v>4278</v>
      </c>
      <c r="F1374" s="259">
        <v>29211</v>
      </c>
      <c r="G1374" s="260" t="s">
        <v>1251</v>
      </c>
      <c r="H1374" s="261" t="s">
        <v>113</v>
      </c>
      <c r="I1374" s="262"/>
      <c r="J1374" s="261"/>
      <c r="K1374" s="263" t="s">
        <v>3611</v>
      </c>
      <c r="L1374" s="264">
        <v>44356</v>
      </c>
      <c r="M1374" s="290">
        <v>44381</v>
      </c>
      <c r="N1374" s="591" t="s">
        <v>174</v>
      </c>
      <c r="O1374" s="261" t="s">
        <v>4279</v>
      </c>
      <c r="P1374" s="266" t="s">
        <v>115</v>
      </c>
      <c r="Q1374" s="273"/>
      <c r="R1374" s="268" t="s">
        <v>157</v>
      </c>
      <c r="S1374" s="265"/>
      <c r="T1374" s="265">
        <v>0</v>
      </c>
      <c r="U1374" s="269" t="s">
        <v>1256</v>
      </c>
      <c r="V1374" s="270">
        <v>0</v>
      </c>
      <c r="W1374" s="271" t="s">
        <v>1264</v>
      </c>
      <c r="X1374" s="272"/>
      <c r="Y1374" s="258"/>
      <c r="Z1374" s="274" t="s">
        <v>1265</v>
      </c>
      <c r="AA1374" s="258" t="b">
        <f t="shared" si="99"/>
        <v>0</v>
      </c>
      <c r="AB1374" s="273" t="s">
        <v>4280</v>
      </c>
      <c r="AC1374" s="273" t="s">
        <v>4281</v>
      </c>
      <c r="AD1374" s="273"/>
      <c r="AE1374" s="275"/>
      <c r="AF1374" s="267" t="str">
        <f t="shared" ca="1" si="97"/>
        <v>46años7meses</v>
      </c>
      <c r="AG1374" s="276">
        <v>977286703</v>
      </c>
      <c r="AH1374" s="273" t="s">
        <v>4282</v>
      </c>
    </row>
    <row r="1375" spans="2:36" ht="17.100000000000001" customHeight="1">
      <c r="B1375" s="313" t="str">
        <f t="shared" si="98"/>
        <v>P41824314</v>
      </c>
      <c r="C1375" s="257" t="s">
        <v>117</v>
      </c>
      <c r="D1375" s="294" t="s">
        <v>17499</v>
      </c>
      <c r="E1375" s="258" t="s">
        <v>17500</v>
      </c>
      <c r="F1375" s="259">
        <v>30513</v>
      </c>
      <c r="G1375" s="283" t="s">
        <v>1251</v>
      </c>
      <c r="H1375" s="261" t="s">
        <v>137</v>
      </c>
      <c r="I1375" s="261" t="s">
        <v>1252</v>
      </c>
      <c r="J1375" s="261" t="s">
        <v>1253</v>
      </c>
      <c r="K1375" s="282" t="s">
        <v>12562</v>
      </c>
      <c r="L1375" s="264">
        <v>46071</v>
      </c>
      <c r="M1375" s="264">
        <v>46151</v>
      </c>
      <c r="N1375" s="261" t="s">
        <v>174</v>
      </c>
      <c r="O1375" s="282" t="s">
        <v>17515</v>
      </c>
      <c r="P1375" s="266" t="s">
        <v>138</v>
      </c>
      <c r="Q1375" s="258"/>
      <c r="R1375" s="471" t="s">
        <v>1256</v>
      </c>
      <c r="S1375" s="265"/>
      <c r="T1375" s="271">
        <v>0</v>
      </c>
      <c r="U1375" s="269" t="s">
        <v>1256</v>
      </c>
      <c r="V1375" s="270">
        <v>1</v>
      </c>
      <c r="W1375" s="271" t="s">
        <v>118</v>
      </c>
      <c r="X1375" s="272"/>
      <c r="Y1375" s="272"/>
      <c r="Z1375" s="342" t="s">
        <v>1257</v>
      </c>
      <c r="AA1375" s="258" t="b">
        <v>0</v>
      </c>
      <c r="AB1375" s="273" t="s">
        <v>17884</v>
      </c>
      <c r="AC1375" s="273"/>
      <c r="AD1375" s="504" t="s">
        <v>1271</v>
      </c>
      <c r="AE1375" s="275" t="s">
        <v>17631</v>
      </c>
      <c r="AF1375" s="267" t="str">
        <f t="shared" ca="1" si="97"/>
        <v>43años1meses</v>
      </c>
      <c r="AG1375" s="276" t="s">
        <v>17533</v>
      </c>
      <c r="AH1375" s="273" t="s">
        <v>17629</v>
      </c>
    </row>
    <row r="1376" spans="2:36" ht="17.100000000000001" customHeight="1">
      <c r="B1376" s="313" t="str">
        <f t="shared" si="98"/>
        <v>O41834276</v>
      </c>
      <c r="C1376" s="282">
        <v>1</v>
      </c>
      <c r="D1376" s="486" t="s">
        <v>9968</v>
      </c>
      <c r="E1376" s="258" t="s">
        <v>9969</v>
      </c>
      <c r="F1376" s="259">
        <v>30370</v>
      </c>
      <c r="G1376" s="283" t="s">
        <v>1251</v>
      </c>
      <c r="H1376" s="261" t="s">
        <v>113</v>
      </c>
      <c r="I1376" s="261" t="s">
        <v>7410</v>
      </c>
      <c r="J1376" s="261" t="s">
        <v>1235</v>
      </c>
      <c r="K1376" s="282" t="s">
        <v>6899</v>
      </c>
      <c r="L1376" s="264">
        <v>45331</v>
      </c>
      <c r="M1376" s="290">
        <v>45334</v>
      </c>
      <c r="N1376" s="261" t="s">
        <v>114</v>
      </c>
      <c r="O1376" s="261" t="s">
        <v>9970</v>
      </c>
      <c r="P1376" s="266" t="s">
        <v>138</v>
      </c>
      <c r="Q1376" s="273"/>
      <c r="R1376" s="284" t="s">
        <v>157</v>
      </c>
      <c r="S1376" s="265"/>
      <c r="T1376" s="265">
        <v>0</v>
      </c>
      <c r="U1376" s="269" t="s">
        <v>1256</v>
      </c>
      <c r="V1376" s="270">
        <v>1</v>
      </c>
      <c r="W1376" s="271" t="s">
        <v>118</v>
      </c>
      <c r="X1376" s="272"/>
      <c r="Y1376" s="272"/>
      <c r="Z1376" s="274" t="s">
        <v>1257</v>
      </c>
      <c r="AA1376" s="258" t="b">
        <f>COUNTIF($D$2:$D$3790,D1376)&gt;1</f>
        <v>0</v>
      </c>
      <c r="AB1376" s="273" t="s">
        <v>9971</v>
      </c>
      <c r="AC1376" s="273"/>
      <c r="AD1376" s="504" t="s">
        <v>1259</v>
      </c>
      <c r="AE1376" s="275" t="s">
        <v>9972</v>
      </c>
      <c r="AF1376" s="267" t="str">
        <f t="shared" ca="1" si="97"/>
        <v>43años5meses</v>
      </c>
      <c r="AG1376" s="276">
        <v>962870639</v>
      </c>
      <c r="AH1376" s="273" t="s">
        <v>9945</v>
      </c>
    </row>
    <row r="1377" spans="2:36" ht="17.100000000000001" customHeight="1">
      <c r="B1377" s="273" t="str">
        <f t="shared" si="98"/>
        <v>O41834568</v>
      </c>
      <c r="C1377" s="257" t="s">
        <v>117</v>
      </c>
      <c r="D1377" s="486" t="s">
        <v>6122</v>
      </c>
      <c r="E1377" s="258" t="s">
        <v>6123</v>
      </c>
      <c r="F1377" s="259">
        <v>30240</v>
      </c>
      <c r="G1377" s="258" t="s">
        <v>1251</v>
      </c>
      <c r="H1377" s="261" t="s">
        <v>113</v>
      </c>
      <c r="I1377" s="263" t="s">
        <v>1339</v>
      </c>
      <c r="J1377" s="261"/>
      <c r="K1377" s="282" t="s">
        <v>2021</v>
      </c>
      <c r="L1377" s="264">
        <v>44615</v>
      </c>
      <c r="M1377" s="290">
        <v>44715</v>
      </c>
      <c r="N1377" s="263" t="s">
        <v>122</v>
      </c>
      <c r="O1377" s="282" t="s">
        <v>6124</v>
      </c>
      <c r="P1377" s="266" t="s">
        <v>138</v>
      </c>
      <c r="Q1377" s="273"/>
      <c r="R1377" s="284" t="s">
        <v>157</v>
      </c>
      <c r="S1377" s="265"/>
      <c r="T1377" s="265">
        <v>0</v>
      </c>
      <c r="U1377" s="269" t="s">
        <v>1256</v>
      </c>
      <c r="V1377" s="270">
        <v>0</v>
      </c>
      <c r="W1377" s="271" t="s">
        <v>118</v>
      </c>
      <c r="X1377" s="272"/>
      <c r="Y1377" s="258"/>
      <c r="Z1377" s="274" t="s">
        <v>1265</v>
      </c>
      <c r="AA1377" s="258" t="b">
        <f>COUNTIF($D$2:$D$3790,D1377)&gt;1</f>
        <v>0</v>
      </c>
      <c r="AB1377" s="273" t="s">
        <v>6125</v>
      </c>
      <c r="AC1377" s="273"/>
      <c r="AD1377" s="504" t="s">
        <v>1259</v>
      </c>
      <c r="AE1377" s="275" t="s">
        <v>6126</v>
      </c>
      <c r="AF1377" s="267" t="str">
        <f t="shared" ca="1" si="97"/>
        <v>43años10meses</v>
      </c>
      <c r="AG1377" s="276">
        <v>921140131</v>
      </c>
      <c r="AH1377" s="273" t="s">
        <v>6127</v>
      </c>
    </row>
    <row r="1378" spans="2:36" ht="17.100000000000001" customHeight="1">
      <c r="B1378" s="313" t="str">
        <f t="shared" si="98"/>
        <v>O41846597</v>
      </c>
      <c r="C1378" s="263">
        <v>1</v>
      </c>
      <c r="D1378" s="294" t="s">
        <v>18120</v>
      </c>
      <c r="E1378" s="258" t="s">
        <v>18121</v>
      </c>
      <c r="F1378" s="259">
        <v>30337</v>
      </c>
      <c r="G1378" s="283" t="s">
        <v>1251</v>
      </c>
      <c r="H1378" s="261" t="s">
        <v>113</v>
      </c>
      <c r="I1378" s="261" t="s">
        <v>1339</v>
      </c>
      <c r="J1378" s="261" t="s">
        <v>1276</v>
      </c>
      <c r="K1378" s="282" t="s">
        <v>12562</v>
      </c>
      <c r="L1378" s="264">
        <v>46090</v>
      </c>
      <c r="M1378" s="264">
        <v>46158</v>
      </c>
      <c r="N1378" s="261" t="s">
        <v>122</v>
      </c>
      <c r="O1378" s="282"/>
      <c r="P1378" s="266"/>
      <c r="Q1378" s="258"/>
      <c r="R1378" s="268" t="s">
        <v>157</v>
      </c>
      <c r="S1378" s="265"/>
      <c r="T1378" s="271">
        <v>0</v>
      </c>
      <c r="U1378" s="269" t="s">
        <v>1256</v>
      </c>
      <c r="V1378" s="270">
        <v>1</v>
      </c>
      <c r="W1378" s="271" t="s">
        <v>118</v>
      </c>
      <c r="X1378" s="272"/>
      <c r="Y1378" s="272"/>
      <c r="Z1378" s="342" t="s">
        <v>1257</v>
      </c>
      <c r="AA1378" s="258" t="b">
        <v>0</v>
      </c>
      <c r="AB1378" s="273" t="s">
        <v>18834</v>
      </c>
      <c r="AC1378" s="273"/>
      <c r="AD1378" s="504" t="s">
        <v>1259</v>
      </c>
      <c r="AE1378" s="275" t="s">
        <v>18190</v>
      </c>
      <c r="AF1378" s="267" t="str">
        <f t="shared" ca="1" si="97"/>
        <v>43años7meses</v>
      </c>
      <c r="AG1378" s="276" t="s">
        <v>18167</v>
      </c>
      <c r="AH1378" s="273" t="s">
        <v>18168</v>
      </c>
      <c r="AI1378" s="292" t="s">
        <v>1412</v>
      </c>
    </row>
    <row r="1379" spans="2:36" ht="17.100000000000001" customHeight="1">
      <c r="B1379" s="273" t="str">
        <f t="shared" si="98"/>
        <v>P41854222</v>
      </c>
      <c r="C1379" s="285">
        <v>1</v>
      </c>
      <c r="D1379" s="486" t="s">
        <v>11032</v>
      </c>
      <c r="E1379" s="258" t="s">
        <v>11033</v>
      </c>
      <c r="F1379" s="259">
        <v>28705</v>
      </c>
      <c r="G1379" s="283" t="s">
        <v>1996</v>
      </c>
      <c r="H1379" s="261" t="s">
        <v>137</v>
      </c>
      <c r="I1379" s="261" t="s">
        <v>8999</v>
      </c>
      <c r="J1379" s="261" t="s">
        <v>9000</v>
      </c>
      <c r="K1379" s="282" t="s">
        <v>6899</v>
      </c>
      <c r="L1379" s="264">
        <v>45404</v>
      </c>
      <c r="M1379" s="290">
        <v>45420</v>
      </c>
      <c r="N1379" s="261" t="s">
        <v>114</v>
      </c>
      <c r="O1379" s="282" t="s">
        <v>11034</v>
      </c>
      <c r="P1379" s="266" t="s">
        <v>138</v>
      </c>
      <c r="Q1379" s="273"/>
      <c r="R1379" s="284" t="s">
        <v>157</v>
      </c>
      <c r="S1379" s="265"/>
      <c r="T1379" s="265">
        <v>0</v>
      </c>
      <c r="U1379" s="269" t="s">
        <v>1256</v>
      </c>
      <c r="V1379" s="270">
        <v>1</v>
      </c>
      <c r="W1379" s="271" t="s">
        <v>118</v>
      </c>
      <c r="X1379" s="272"/>
      <c r="Y1379" s="272"/>
      <c r="Z1379" s="274" t="s">
        <v>1257</v>
      </c>
      <c r="AA1379" s="258" t="b">
        <f>COUNTIF($D$2:$D$3790,D1379)&gt;1</f>
        <v>0</v>
      </c>
      <c r="AB1379" s="273" t="s">
        <v>11035</v>
      </c>
      <c r="AC1379" s="273"/>
      <c r="AD1379" s="504" t="s">
        <v>1259</v>
      </c>
      <c r="AE1379" s="275" t="s">
        <v>11036</v>
      </c>
      <c r="AF1379" s="267" t="str">
        <f t="shared" ca="1" si="97"/>
        <v>48años0meses</v>
      </c>
      <c r="AG1379" s="276">
        <v>976406819</v>
      </c>
      <c r="AH1379" s="273" t="s">
        <v>11037</v>
      </c>
    </row>
    <row r="1380" spans="2:36" ht="17.100000000000001" customHeight="1">
      <c r="B1380" s="313" t="str">
        <f t="shared" si="98"/>
        <v>P41865057</v>
      </c>
      <c r="C1380" s="285">
        <v>1</v>
      </c>
      <c r="D1380" s="486" t="s">
        <v>4967</v>
      </c>
      <c r="E1380" s="258" t="s">
        <v>4968</v>
      </c>
      <c r="F1380" s="259">
        <v>30497</v>
      </c>
      <c r="G1380" s="260" t="s">
        <v>1291</v>
      </c>
      <c r="H1380" s="261" t="s">
        <v>137</v>
      </c>
      <c r="I1380" s="263"/>
      <c r="J1380" s="261"/>
      <c r="K1380" s="282" t="s">
        <v>2021</v>
      </c>
      <c r="L1380" s="264">
        <v>44462</v>
      </c>
      <c r="M1380" s="290">
        <v>44475</v>
      </c>
      <c r="N1380" s="263" t="s">
        <v>114</v>
      </c>
      <c r="O1380" s="261" t="s">
        <v>4969</v>
      </c>
      <c r="P1380" s="266" t="s">
        <v>115</v>
      </c>
      <c r="Q1380" s="273"/>
      <c r="R1380" s="284" t="s">
        <v>157</v>
      </c>
      <c r="S1380" s="265"/>
      <c r="T1380" s="265">
        <v>0</v>
      </c>
      <c r="U1380" s="269" t="s">
        <v>1256</v>
      </c>
      <c r="V1380" s="270">
        <v>0</v>
      </c>
      <c r="W1380" s="271" t="s">
        <v>1264</v>
      </c>
      <c r="X1380" s="272"/>
      <c r="Y1380" s="258"/>
      <c r="Z1380" s="274" t="s">
        <v>1265</v>
      </c>
      <c r="AA1380" s="258" t="b">
        <f>COUNTIF($D$2:$D$3790,D1380)&gt;1</f>
        <v>0</v>
      </c>
      <c r="AB1380" s="273" t="s">
        <v>4970</v>
      </c>
      <c r="AC1380" s="273"/>
      <c r="AD1380" s="504" t="s">
        <v>1259</v>
      </c>
      <c r="AE1380" s="275" t="s">
        <v>4971</v>
      </c>
      <c r="AF1380" s="267" t="str">
        <f t="shared" ca="1" si="97"/>
        <v>43años1meses</v>
      </c>
      <c r="AG1380" s="276">
        <v>927013034</v>
      </c>
      <c r="AH1380" s="273"/>
    </row>
    <row r="1381" spans="2:36" ht="17.100000000000001" customHeight="1">
      <c r="B1381" s="273" t="str">
        <f t="shared" si="98"/>
        <v>P41866320</v>
      </c>
      <c r="C1381" s="257" t="s">
        <v>117</v>
      </c>
      <c r="D1381" s="486" t="s">
        <v>10470</v>
      </c>
      <c r="E1381" s="258" t="s">
        <v>10471</v>
      </c>
      <c r="F1381" s="259">
        <v>30249</v>
      </c>
      <c r="G1381" s="283" t="s">
        <v>1251</v>
      </c>
      <c r="H1381" s="261" t="s">
        <v>137</v>
      </c>
      <c r="I1381" s="261" t="s">
        <v>8999</v>
      </c>
      <c r="J1381" s="261" t="s">
        <v>7578</v>
      </c>
      <c r="K1381" s="282" t="s">
        <v>6840</v>
      </c>
      <c r="L1381" s="264">
        <v>45370</v>
      </c>
      <c r="M1381" s="295">
        <v>45404</v>
      </c>
      <c r="N1381" s="261" t="s">
        <v>114</v>
      </c>
      <c r="O1381" s="282" t="s">
        <v>10472</v>
      </c>
      <c r="P1381" s="266" t="s">
        <v>138</v>
      </c>
      <c r="Q1381" s="273"/>
      <c r="R1381" s="284" t="s">
        <v>157</v>
      </c>
      <c r="S1381" s="265"/>
      <c r="T1381" s="265">
        <v>0</v>
      </c>
      <c r="U1381" s="269" t="s">
        <v>1256</v>
      </c>
      <c r="V1381" s="270">
        <v>1</v>
      </c>
      <c r="W1381" s="271" t="s">
        <v>118</v>
      </c>
      <c r="X1381" s="272"/>
      <c r="Y1381" s="272"/>
      <c r="Z1381" s="274" t="s">
        <v>1257</v>
      </c>
      <c r="AA1381" s="258" t="b">
        <f>COUNTIF($D$2:$D$3790,D1381)&gt;1</f>
        <v>0</v>
      </c>
      <c r="AB1381" s="273" t="s">
        <v>10473</v>
      </c>
      <c r="AC1381" s="273"/>
      <c r="AD1381" s="504" t="s">
        <v>1259</v>
      </c>
      <c r="AE1381" s="275" t="s">
        <v>10474</v>
      </c>
      <c r="AF1381" s="267" t="str">
        <f t="shared" ca="1" si="97"/>
        <v>43años9meses</v>
      </c>
      <c r="AG1381" s="276">
        <v>928960076</v>
      </c>
      <c r="AH1381" s="273" t="s">
        <v>10475</v>
      </c>
    </row>
    <row r="1382" spans="2:36" ht="17.100000000000001" customHeight="1">
      <c r="B1382" s="313" t="str">
        <f t="shared" si="98"/>
        <v>P41894238</v>
      </c>
      <c r="C1382" s="257" t="s">
        <v>117</v>
      </c>
      <c r="D1382" s="486" t="s">
        <v>10348</v>
      </c>
      <c r="E1382" s="258" t="s">
        <v>10349</v>
      </c>
      <c r="F1382" s="259">
        <v>30536</v>
      </c>
      <c r="G1382" s="283" t="s">
        <v>1251</v>
      </c>
      <c r="H1382" s="261" t="s">
        <v>137</v>
      </c>
      <c r="I1382" s="261" t="s">
        <v>8999</v>
      </c>
      <c r="J1382" s="261" t="s">
        <v>9469</v>
      </c>
      <c r="K1382" s="282" t="s">
        <v>6840</v>
      </c>
      <c r="L1382" s="264">
        <v>45363</v>
      </c>
      <c r="M1382" s="295">
        <v>45397</v>
      </c>
      <c r="N1382" s="261" t="s">
        <v>114</v>
      </c>
      <c r="O1382" s="282" t="s">
        <v>10350</v>
      </c>
      <c r="P1382" s="266" t="s">
        <v>138</v>
      </c>
      <c r="Q1382" s="273"/>
      <c r="R1382" s="284" t="s">
        <v>157</v>
      </c>
      <c r="S1382" s="265"/>
      <c r="T1382" s="265">
        <v>0</v>
      </c>
      <c r="U1382" s="269" t="s">
        <v>1256</v>
      </c>
      <c r="V1382" s="270">
        <v>1</v>
      </c>
      <c r="W1382" s="271" t="s">
        <v>1264</v>
      </c>
      <c r="X1382" s="272"/>
      <c r="Y1382" s="272"/>
      <c r="Z1382" s="274" t="s">
        <v>1257</v>
      </c>
      <c r="AA1382" s="258" t="b">
        <f>COUNTIF($D$2:$D$3790,D1382)&gt;1</f>
        <v>0</v>
      </c>
      <c r="AB1382" s="273" t="s">
        <v>9350</v>
      </c>
      <c r="AC1382" s="273"/>
      <c r="AD1382" s="504" t="s">
        <v>1259</v>
      </c>
      <c r="AE1382" s="275" t="s">
        <v>10351</v>
      </c>
      <c r="AF1382" s="267" t="str">
        <f t="shared" ca="1" si="97"/>
        <v>43años0meses</v>
      </c>
      <c r="AG1382" s="276">
        <v>976496865</v>
      </c>
      <c r="AH1382" s="273" t="s">
        <v>10352</v>
      </c>
    </row>
    <row r="1383" spans="2:36" ht="17.100000000000001" customHeight="1">
      <c r="B1383" s="313" t="str">
        <f t="shared" si="98"/>
        <v>P41900645</v>
      </c>
      <c r="C1383" s="257" t="s">
        <v>117</v>
      </c>
      <c r="D1383" s="294" t="s">
        <v>17808</v>
      </c>
      <c r="E1383" s="258" t="s">
        <v>17809</v>
      </c>
      <c r="F1383" s="259">
        <v>30383</v>
      </c>
      <c r="G1383" s="283" t="s">
        <v>1251</v>
      </c>
      <c r="H1383" s="261" t="s">
        <v>137</v>
      </c>
      <c r="I1383" s="261" t="s">
        <v>12610</v>
      </c>
      <c r="J1383" s="261" t="s">
        <v>1253</v>
      </c>
      <c r="K1383" s="282" t="s">
        <v>8566</v>
      </c>
      <c r="L1383" s="264">
        <v>46162</v>
      </c>
      <c r="M1383" s="264">
        <v>46172</v>
      </c>
      <c r="N1383" s="261" t="s">
        <v>128</v>
      </c>
      <c r="O1383" s="282" t="s">
        <v>17817</v>
      </c>
      <c r="P1383" s="266" t="s">
        <v>138</v>
      </c>
      <c r="Q1383" s="258"/>
      <c r="R1383" s="268" t="s">
        <v>157</v>
      </c>
      <c r="S1383" s="265"/>
      <c r="T1383" s="271">
        <v>0</v>
      </c>
      <c r="U1383" s="269" t="s">
        <v>1256</v>
      </c>
      <c r="V1383" s="270">
        <v>1</v>
      </c>
      <c r="W1383" s="271" t="s">
        <v>118</v>
      </c>
      <c r="X1383" s="272"/>
      <c r="Y1383" s="272"/>
      <c r="Z1383" s="342" t="s">
        <v>1257</v>
      </c>
      <c r="AA1383" s="258" t="b">
        <v>0</v>
      </c>
      <c r="AB1383" s="273" t="s">
        <v>17926</v>
      </c>
      <c r="AC1383" s="273"/>
      <c r="AD1383" s="504" t="s">
        <v>1259</v>
      </c>
      <c r="AE1383" s="275" t="s">
        <v>17835</v>
      </c>
      <c r="AF1383" s="267" t="str">
        <f t="shared" ca="1" si="97"/>
        <v>43años5meses</v>
      </c>
      <c r="AG1383" s="276" t="s">
        <v>17828</v>
      </c>
      <c r="AH1383" s="273" t="s">
        <v>17829</v>
      </c>
    </row>
    <row r="1384" spans="2:36" ht="17.100000000000001" customHeight="1">
      <c r="B1384" s="313" t="str">
        <f t="shared" si="98"/>
        <v>P41903475</v>
      </c>
      <c r="C1384" s="257" t="s">
        <v>117</v>
      </c>
      <c r="D1384" s="486" t="s">
        <v>13517</v>
      </c>
      <c r="E1384" s="258" t="s">
        <v>13518</v>
      </c>
      <c r="F1384" s="259">
        <v>29265</v>
      </c>
      <c r="G1384" s="258" t="s">
        <v>1251</v>
      </c>
      <c r="H1384" s="263" t="s">
        <v>137</v>
      </c>
      <c r="I1384" s="261" t="s">
        <v>1252</v>
      </c>
      <c r="J1384" s="261" t="s">
        <v>1253</v>
      </c>
      <c r="K1384" s="282" t="s">
        <v>1254</v>
      </c>
      <c r="L1384" s="264">
        <v>45831</v>
      </c>
      <c r="M1384" s="264">
        <v>45864</v>
      </c>
      <c r="N1384" s="261" t="s">
        <v>114</v>
      </c>
      <c r="O1384" s="282" t="s">
        <v>13519</v>
      </c>
      <c r="P1384" s="266" t="s">
        <v>138</v>
      </c>
      <c r="Q1384" s="273"/>
      <c r="R1384" s="268" t="s">
        <v>157</v>
      </c>
      <c r="S1384" s="265"/>
      <c r="T1384" s="271">
        <v>0</v>
      </c>
      <c r="U1384" s="291" t="s">
        <v>117</v>
      </c>
      <c r="V1384" s="270">
        <v>1</v>
      </c>
      <c r="W1384" s="271" t="s">
        <v>118</v>
      </c>
      <c r="X1384" s="272"/>
      <c r="Y1384" s="272"/>
      <c r="Z1384" s="342" t="s">
        <v>1257</v>
      </c>
      <c r="AA1384" s="258" t="b">
        <f t="shared" ref="AA1384:AA1389" si="100">COUNTIF($D$2:$D$3790,D1384)&gt;1</f>
        <v>0</v>
      </c>
      <c r="AB1384" s="273" t="s">
        <v>13520</v>
      </c>
      <c r="AC1384" s="273"/>
      <c r="AD1384" s="400" t="s">
        <v>1259</v>
      </c>
      <c r="AE1384" s="303">
        <v>30507731762047</v>
      </c>
      <c r="AF1384" s="267" t="str">
        <f t="shared" ca="1" si="97"/>
        <v>46años6meses</v>
      </c>
      <c r="AG1384" s="276" t="s">
        <v>13521</v>
      </c>
      <c r="AH1384" s="273" t="s">
        <v>13522</v>
      </c>
      <c r="AJ1384" s="554" t="str">
        <f ca="1">IF($D1384&lt;&gt;"",DATEDIF(L1384,TODAY(),"y")&amp;"años"&amp;DATEDIF(L1384,TODAY(),"ym")&amp;"meses"&amp;DATEDIF(L1384,TODAY(),"md")&amp;"dias","")</f>
        <v>1años1meses29dias</v>
      </c>
    </row>
    <row r="1385" spans="2:36" ht="17.100000000000001" customHeight="1">
      <c r="B1385" s="301" t="str">
        <f t="shared" si="98"/>
        <v>O41909892</v>
      </c>
      <c r="C1385" s="263">
        <v>1</v>
      </c>
      <c r="D1385" s="486" t="s">
        <v>7881</v>
      </c>
      <c r="E1385" s="258" t="s">
        <v>7882</v>
      </c>
      <c r="F1385" s="259">
        <v>29888</v>
      </c>
      <c r="G1385" s="283" t="s">
        <v>1251</v>
      </c>
      <c r="H1385" s="261" t="s">
        <v>113</v>
      </c>
      <c r="I1385" s="261" t="s">
        <v>5699</v>
      </c>
      <c r="J1385" s="261"/>
      <c r="K1385" s="282" t="s">
        <v>2021</v>
      </c>
      <c r="L1385" s="264">
        <v>45111</v>
      </c>
      <c r="M1385" s="264">
        <v>45126</v>
      </c>
      <c r="N1385" s="263" t="s">
        <v>114</v>
      </c>
      <c r="O1385" s="261" t="s">
        <v>7883</v>
      </c>
      <c r="P1385" s="266" t="s">
        <v>138</v>
      </c>
      <c r="Q1385" s="273"/>
      <c r="R1385" s="268" t="s">
        <v>157</v>
      </c>
      <c r="S1385" s="265"/>
      <c r="T1385" s="265">
        <v>0</v>
      </c>
      <c r="U1385" s="269" t="s">
        <v>1256</v>
      </c>
      <c r="V1385" s="270">
        <v>0</v>
      </c>
      <c r="W1385" s="271" t="s">
        <v>118</v>
      </c>
      <c r="X1385" s="272"/>
      <c r="Y1385" s="273"/>
      <c r="Z1385" s="274" t="s">
        <v>1257</v>
      </c>
      <c r="AA1385" s="258" t="b">
        <f t="shared" si="100"/>
        <v>0</v>
      </c>
      <c r="AB1385" s="273" t="s">
        <v>7884</v>
      </c>
      <c r="AC1385" s="273"/>
      <c r="AD1385" s="400" t="s">
        <v>1271</v>
      </c>
      <c r="AE1385" s="275" t="s">
        <v>7885</v>
      </c>
      <c r="AF1385" s="267" t="str">
        <f t="shared" ca="1" si="97"/>
        <v>44años9meses</v>
      </c>
      <c r="AG1385" s="276">
        <v>910374112</v>
      </c>
      <c r="AH1385" s="273" t="s">
        <v>7886</v>
      </c>
    </row>
    <row r="1386" spans="2:36" ht="17.100000000000001" customHeight="1">
      <c r="B1386" s="301" t="str">
        <f t="shared" si="98"/>
        <v>O41912152</v>
      </c>
      <c r="C1386" s="257" t="s">
        <v>117</v>
      </c>
      <c r="D1386" s="486" t="s">
        <v>6414</v>
      </c>
      <c r="E1386" s="258" t="s">
        <v>6415</v>
      </c>
      <c r="F1386" s="259">
        <v>29978</v>
      </c>
      <c r="G1386" s="260" t="s">
        <v>1251</v>
      </c>
      <c r="H1386" s="261" t="s">
        <v>113</v>
      </c>
      <c r="I1386" s="263"/>
      <c r="J1386" s="261"/>
      <c r="K1386" s="263" t="s">
        <v>3611</v>
      </c>
      <c r="L1386" s="264">
        <v>44734</v>
      </c>
      <c r="M1386" s="290">
        <v>44756</v>
      </c>
      <c r="N1386" s="263" t="s">
        <v>128</v>
      </c>
      <c r="O1386" s="261" t="s">
        <v>6416</v>
      </c>
      <c r="P1386" s="266" t="s">
        <v>115</v>
      </c>
      <c r="Q1386" s="273"/>
      <c r="R1386" s="284" t="s">
        <v>157</v>
      </c>
      <c r="S1386" s="265"/>
      <c r="T1386" s="265">
        <v>0</v>
      </c>
      <c r="U1386" s="269" t="s">
        <v>1256</v>
      </c>
      <c r="V1386" s="270">
        <v>0</v>
      </c>
      <c r="W1386" s="271" t="s">
        <v>118</v>
      </c>
      <c r="X1386" s="272"/>
      <c r="Y1386" s="273"/>
      <c r="Z1386" s="274" t="s">
        <v>1265</v>
      </c>
      <c r="AA1386" s="258" t="b">
        <f t="shared" si="100"/>
        <v>0</v>
      </c>
      <c r="AB1386" s="273" t="s">
        <v>6417</v>
      </c>
      <c r="AC1386" s="273" t="s">
        <v>3902</v>
      </c>
      <c r="AD1386" s="510"/>
      <c r="AE1386" s="275"/>
      <c r="AF1386" s="267" t="str">
        <f t="shared" ca="1" si="97"/>
        <v>44años6meses</v>
      </c>
      <c r="AG1386" s="276">
        <v>945189176</v>
      </c>
      <c r="AH1386" s="273" t="s">
        <v>6418</v>
      </c>
    </row>
    <row r="1387" spans="2:36" ht="17.100000000000001" customHeight="1">
      <c r="B1387" s="301" t="str">
        <f t="shared" si="98"/>
        <v>P41913517</v>
      </c>
      <c r="C1387" s="257" t="s">
        <v>117</v>
      </c>
      <c r="D1387" s="486" t="s">
        <v>4523</v>
      </c>
      <c r="E1387" s="258" t="s">
        <v>4524</v>
      </c>
      <c r="F1387" s="259">
        <v>29622</v>
      </c>
      <c r="G1387" s="260" t="s">
        <v>1291</v>
      </c>
      <c r="H1387" s="261" t="s">
        <v>137</v>
      </c>
      <c r="I1387" s="263"/>
      <c r="J1387" s="261"/>
      <c r="K1387" s="282" t="s">
        <v>2021</v>
      </c>
      <c r="L1387" s="264">
        <v>44413</v>
      </c>
      <c r="M1387" s="290">
        <v>44454</v>
      </c>
      <c r="N1387" s="263" t="s">
        <v>114</v>
      </c>
      <c r="O1387" s="261" t="s">
        <v>4525</v>
      </c>
      <c r="P1387" s="266" t="s">
        <v>115</v>
      </c>
      <c r="Q1387" s="258"/>
      <c r="R1387" s="284" t="s">
        <v>157</v>
      </c>
      <c r="S1387" s="265"/>
      <c r="T1387" s="265">
        <v>0</v>
      </c>
      <c r="U1387" s="269" t="s">
        <v>1256</v>
      </c>
      <c r="V1387" s="270">
        <v>1</v>
      </c>
      <c r="W1387" s="271" t="s">
        <v>1264</v>
      </c>
      <c r="X1387" s="272"/>
      <c r="Y1387" s="273"/>
      <c r="Z1387" s="274" t="s">
        <v>1265</v>
      </c>
      <c r="AA1387" s="258" t="b">
        <f t="shared" si="100"/>
        <v>0</v>
      </c>
      <c r="AB1387" s="273" t="s">
        <v>4406</v>
      </c>
      <c r="AC1387" s="273"/>
      <c r="AD1387" s="504" t="s">
        <v>1259</v>
      </c>
      <c r="AE1387" s="275" t="s">
        <v>4526</v>
      </c>
      <c r="AF1387" s="267" t="str">
        <f t="shared" ca="1" si="97"/>
        <v>45años6meses</v>
      </c>
      <c r="AG1387" s="276">
        <v>921140718</v>
      </c>
      <c r="AH1387" s="273"/>
    </row>
    <row r="1388" spans="2:36" ht="17.100000000000001" customHeight="1">
      <c r="B1388" s="258" t="str">
        <f t="shared" si="98"/>
        <v>P41914904</v>
      </c>
      <c r="C1388" s="257" t="s">
        <v>117</v>
      </c>
      <c r="D1388" s="486" t="s">
        <v>5670</v>
      </c>
      <c r="E1388" s="258" t="s">
        <v>5671</v>
      </c>
      <c r="F1388" s="259">
        <v>29896</v>
      </c>
      <c r="G1388" s="260" t="s">
        <v>1291</v>
      </c>
      <c r="H1388" s="261" t="s">
        <v>137</v>
      </c>
      <c r="I1388" s="263" t="s">
        <v>1252</v>
      </c>
      <c r="J1388" s="261"/>
      <c r="K1388" s="263" t="s">
        <v>3611</v>
      </c>
      <c r="L1388" s="264">
        <v>44571</v>
      </c>
      <c r="M1388" s="264">
        <v>44613</v>
      </c>
      <c r="N1388" s="263" t="s">
        <v>122</v>
      </c>
      <c r="O1388" s="261"/>
      <c r="P1388" s="266"/>
      <c r="Q1388" s="273"/>
      <c r="R1388" s="268" t="s">
        <v>157</v>
      </c>
      <c r="S1388" s="265"/>
      <c r="T1388" s="265">
        <v>0</v>
      </c>
      <c r="U1388" s="269" t="s">
        <v>1256</v>
      </c>
      <c r="V1388" s="270">
        <v>0</v>
      </c>
      <c r="W1388" s="271" t="s">
        <v>118</v>
      </c>
      <c r="X1388" s="272"/>
      <c r="Y1388" s="273"/>
      <c r="Z1388" s="274" t="s">
        <v>1265</v>
      </c>
      <c r="AA1388" s="258" t="b">
        <f t="shared" si="100"/>
        <v>0</v>
      </c>
      <c r="AB1388" s="273" t="s">
        <v>5672</v>
      </c>
      <c r="AC1388" s="273" t="s">
        <v>3671</v>
      </c>
      <c r="AD1388" s="273"/>
      <c r="AE1388" s="275"/>
      <c r="AF1388" s="267" t="str">
        <f t="shared" ca="1" si="97"/>
        <v>44años9meses</v>
      </c>
      <c r="AG1388" s="276">
        <v>926315356</v>
      </c>
      <c r="AH1388" s="273" t="s">
        <v>5673</v>
      </c>
    </row>
    <row r="1389" spans="2:36" ht="17.100000000000001" customHeight="1">
      <c r="B1389" s="301" t="str">
        <f t="shared" si="98"/>
        <v>P41917670</v>
      </c>
      <c r="C1389" s="257" t="s">
        <v>117</v>
      </c>
      <c r="D1389" s="486" t="s">
        <v>2325</v>
      </c>
      <c r="E1389" s="258" t="s">
        <v>2326</v>
      </c>
      <c r="F1389" s="259">
        <v>29964</v>
      </c>
      <c r="G1389" s="260" t="s">
        <v>1251</v>
      </c>
      <c r="H1389" s="261" t="s">
        <v>137</v>
      </c>
      <c r="I1389" s="263"/>
      <c r="J1389" s="261"/>
      <c r="K1389" s="263" t="s">
        <v>1287</v>
      </c>
      <c r="L1389" s="264">
        <v>43766</v>
      </c>
      <c r="M1389" s="290">
        <v>43904</v>
      </c>
      <c r="N1389" s="263" t="s">
        <v>128</v>
      </c>
      <c r="O1389" s="261" t="s">
        <v>2327</v>
      </c>
      <c r="P1389" s="266" t="s">
        <v>115</v>
      </c>
      <c r="Q1389" s="267"/>
      <c r="R1389" s="284" t="s">
        <v>157</v>
      </c>
      <c r="S1389" s="265"/>
      <c r="T1389" s="265">
        <v>0</v>
      </c>
      <c r="U1389" s="269" t="s">
        <v>1256</v>
      </c>
      <c r="V1389" s="270">
        <v>0</v>
      </c>
      <c r="W1389" s="271" t="s">
        <v>118</v>
      </c>
      <c r="X1389" s="272"/>
      <c r="Y1389" s="273"/>
      <c r="Z1389" s="274" t="s">
        <v>1265</v>
      </c>
      <c r="AA1389" s="258" t="b">
        <f t="shared" si="100"/>
        <v>0</v>
      </c>
      <c r="AB1389" s="273" t="s">
        <v>2328</v>
      </c>
      <c r="AC1389" s="273" t="s">
        <v>1290</v>
      </c>
      <c r="AD1389" s="510"/>
      <c r="AE1389" s="275"/>
      <c r="AF1389" s="267" t="str">
        <f t="shared" ca="1" si="97"/>
        <v>44años7meses</v>
      </c>
      <c r="AG1389" s="276"/>
      <c r="AH1389" s="273"/>
    </row>
    <row r="1390" spans="2:36" ht="17.100000000000001" customHeight="1">
      <c r="B1390" s="313" t="str">
        <f t="shared" si="98"/>
        <v>P41918033</v>
      </c>
      <c r="C1390" s="263">
        <v>1</v>
      </c>
      <c r="D1390" s="294" t="s">
        <v>16698</v>
      </c>
      <c r="E1390" s="258" t="s">
        <v>16699</v>
      </c>
      <c r="F1390" s="259">
        <v>30291</v>
      </c>
      <c r="G1390" s="283" t="s">
        <v>1251</v>
      </c>
      <c r="H1390" s="261" t="s">
        <v>137</v>
      </c>
      <c r="I1390" s="261" t="s">
        <v>1252</v>
      </c>
      <c r="J1390" s="261" t="s">
        <v>1276</v>
      </c>
      <c r="K1390" s="282" t="s">
        <v>1254</v>
      </c>
      <c r="L1390" s="264">
        <v>46086</v>
      </c>
      <c r="M1390" s="264">
        <v>46151</v>
      </c>
      <c r="N1390" s="261" t="s">
        <v>122</v>
      </c>
      <c r="O1390" s="282"/>
      <c r="P1390" s="266"/>
      <c r="Q1390" s="258"/>
      <c r="R1390" s="268" t="s">
        <v>157</v>
      </c>
      <c r="S1390" s="265"/>
      <c r="T1390" s="271">
        <v>0</v>
      </c>
      <c r="U1390" s="269" t="s">
        <v>1256</v>
      </c>
      <c r="V1390" s="270">
        <v>1</v>
      </c>
      <c r="W1390" s="271" t="s">
        <v>118</v>
      </c>
      <c r="X1390" s="272"/>
      <c r="Y1390" s="272"/>
      <c r="Z1390" s="342" t="s">
        <v>1257</v>
      </c>
      <c r="AA1390" s="258" t="b">
        <v>0</v>
      </c>
      <c r="AB1390" s="273" t="s">
        <v>17160</v>
      </c>
      <c r="AC1390" s="273"/>
      <c r="AD1390" s="504" t="s">
        <v>1259</v>
      </c>
      <c r="AE1390" s="275">
        <v>30501437045045</v>
      </c>
      <c r="AF1390" s="267" t="str">
        <f t="shared" ca="1" si="97"/>
        <v>43años8meses</v>
      </c>
      <c r="AG1390" s="276" t="s">
        <v>16700</v>
      </c>
      <c r="AH1390" s="273" t="s">
        <v>16701</v>
      </c>
      <c r="AJ1390" s="554" t="str">
        <f ca="1">IF($D1390&lt;&gt;"",DATEDIF(L1390,TODAY(),"y")&amp;"años"&amp;DATEDIF(L1390,TODAY(),"ym")&amp;"meses"&amp;DATEDIF(L1390,TODAY(),"md")&amp;"dias","")</f>
        <v>0años5meses16dias</v>
      </c>
    </row>
    <row r="1391" spans="2:36" ht="17.100000000000001" customHeight="1">
      <c r="B1391" s="273" t="str">
        <f t="shared" si="98"/>
        <v>O41927990</v>
      </c>
      <c r="C1391" s="257" t="s">
        <v>117</v>
      </c>
      <c r="D1391" s="294" t="s">
        <v>18195</v>
      </c>
      <c r="E1391" s="258" t="s">
        <v>18196</v>
      </c>
      <c r="F1391" s="259">
        <v>30500</v>
      </c>
      <c r="G1391" s="283" t="s">
        <v>1251</v>
      </c>
      <c r="H1391" s="261" t="s">
        <v>113</v>
      </c>
      <c r="I1391" s="261" t="s">
        <v>1876</v>
      </c>
      <c r="J1391" s="261" t="s">
        <v>1276</v>
      </c>
      <c r="K1391" s="282" t="s">
        <v>1254</v>
      </c>
      <c r="L1391" s="264">
        <v>46086</v>
      </c>
      <c r="M1391" s="264">
        <v>46123</v>
      </c>
      <c r="N1391" s="261" t="s">
        <v>128</v>
      </c>
      <c r="O1391" s="282" t="s">
        <v>18197</v>
      </c>
      <c r="P1391" s="266" t="s">
        <v>138</v>
      </c>
      <c r="Q1391" s="258"/>
      <c r="R1391" s="268" t="s">
        <v>157</v>
      </c>
      <c r="S1391" s="265"/>
      <c r="T1391" s="271">
        <v>0</v>
      </c>
      <c r="U1391" s="269" t="s">
        <v>1256</v>
      </c>
      <c r="V1391" s="270">
        <v>1</v>
      </c>
      <c r="W1391" s="271" t="s">
        <v>118</v>
      </c>
      <c r="X1391" s="272"/>
      <c r="Y1391" s="272"/>
      <c r="Z1391" s="342" t="s">
        <v>1257</v>
      </c>
      <c r="AA1391" s="258" t="b">
        <v>0</v>
      </c>
      <c r="AB1391" s="273" t="s">
        <v>13186</v>
      </c>
      <c r="AC1391" s="273"/>
      <c r="AD1391" s="504" t="s">
        <v>1259</v>
      </c>
      <c r="AE1391" s="275" t="s">
        <v>18200</v>
      </c>
      <c r="AF1391" s="267" t="str">
        <f t="shared" ca="1" si="97"/>
        <v>43años1meses</v>
      </c>
      <c r="AG1391" s="276" t="s">
        <v>18198</v>
      </c>
      <c r="AH1391" s="273" t="s">
        <v>18199</v>
      </c>
    </row>
    <row r="1392" spans="2:36" ht="17.100000000000001" customHeight="1">
      <c r="B1392" s="273" t="str">
        <f t="shared" si="98"/>
        <v>O41928342</v>
      </c>
      <c r="C1392" s="257" t="s">
        <v>117</v>
      </c>
      <c r="D1392" s="294" t="s">
        <v>18631</v>
      </c>
      <c r="E1392" s="258" t="s">
        <v>18632</v>
      </c>
      <c r="F1392" s="259">
        <v>30445</v>
      </c>
      <c r="G1392" s="283" t="s">
        <v>1251</v>
      </c>
      <c r="H1392" s="400" t="s">
        <v>113</v>
      </c>
      <c r="I1392" s="650" t="s">
        <v>1339</v>
      </c>
      <c r="J1392" s="400" t="s">
        <v>1253</v>
      </c>
      <c r="K1392" s="282" t="s">
        <v>12562</v>
      </c>
      <c r="L1392" s="264">
        <v>46105</v>
      </c>
      <c r="M1392" s="264">
        <v>46137</v>
      </c>
      <c r="N1392" s="261" t="s">
        <v>114</v>
      </c>
      <c r="O1392" s="282" t="s">
        <v>18651</v>
      </c>
      <c r="P1392" s="266" t="s">
        <v>138</v>
      </c>
      <c r="Q1392" s="258"/>
      <c r="R1392" s="268" t="s">
        <v>157</v>
      </c>
      <c r="S1392" s="265"/>
      <c r="T1392" s="271">
        <v>0</v>
      </c>
      <c r="U1392" s="269" t="s">
        <v>1256</v>
      </c>
      <c r="V1392" s="270">
        <v>1</v>
      </c>
      <c r="W1392" s="271" t="s">
        <v>118</v>
      </c>
      <c r="X1392" s="272"/>
      <c r="Y1392" s="272"/>
      <c r="Z1392" s="342" t="s">
        <v>1257</v>
      </c>
      <c r="AA1392" s="258" t="b">
        <v>0</v>
      </c>
      <c r="AB1392" s="273" t="s">
        <v>18913</v>
      </c>
      <c r="AC1392" s="273"/>
      <c r="AD1392" s="504" t="s">
        <v>1259</v>
      </c>
      <c r="AE1392" s="275" t="s">
        <v>18679</v>
      </c>
      <c r="AF1392" s="267" t="str">
        <f t="shared" ca="1" si="97"/>
        <v>43años3meses</v>
      </c>
      <c r="AG1392" s="276" t="s">
        <v>18659</v>
      </c>
      <c r="AH1392" s="273" t="s">
        <v>18660</v>
      </c>
    </row>
    <row r="1393" spans="2:36" ht="17.100000000000001" customHeight="1">
      <c r="B1393" s="313" t="str">
        <f t="shared" si="98"/>
        <v>P41928911</v>
      </c>
      <c r="C1393" s="305">
        <v>1</v>
      </c>
      <c r="D1393" s="486" t="s">
        <v>8878</v>
      </c>
      <c r="E1393" s="258" t="s">
        <v>8879</v>
      </c>
      <c r="F1393" s="259">
        <v>29247</v>
      </c>
      <c r="G1393" s="283" t="s">
        <v>1996</v>
      </c>
      <c r="H1393" s="261" t="s">
        <v>137</v>
      </c>
      <c r="I1393" s="261" t="s">
        <v>1252</v>
      </c>
      <c r="J1393" s="261" t="s">
        <v>1235</v>
      </c>
      <c r="K1393" s="282" t="s">
        <v>6899</v>
      </c>
      <c r="L1393" s="264">
        <v>45264</v>
      </c>
      <c r="M1393" s="290">
        <v>45271</v>
      </c>
      <c r="N1393" s="261" t="s">
        <v>122</v>
      </c>
      <c r="O1393" s="261"/>
      <c r="P1393" s="266"/>
      <c r="Q1393" s="273"/>
      <c r="R1393" s="284" t="s">
        <v>157</v>
      </c>
      <c r="S1393" s="265"/>
      <c r="T1393" s="265">
        <v>0</v>
      </c>
      <c r="U1393" s="269" t="s">
        <v>1256</v>
      </c>
      <c r="V1393" s="270">
        <v>1</v>
      </c>
      <c r="W1393" s="271" t="s">
        <v>118</v>
      </c>
      <c r="X1393" s="273"/>
      <c r="Y1393" s="273"/>
      <c r="Z1393" s="274" t="s">
        <v>1257</v>
      </c>
      <c r="AA1393" s="258" t="b">
        <f t="shared" ref="AA1393:AA1412" si="101">COUNTIF($D$2:$D$3790,D1393)&gt;1</f>
        <v>0</v>
      </c>
      <c r="AB1393" s="273" t="s">
        <v>8880</v>
      </c>
      <c r="AC1393" s="273"/>
      <c r="AD1393" s="504" t="s">
        <v>1259</v>
      </c>
      <c r="AE1393" s="275" t="s">
        <v>8881</v>
      </c>
      <c r="AF1393" s="267" t="str">
        <f t="shared" ca="1" si="97"/>
        <v>46años6meses</v>
      </c>
      <c r="AG1393" s="276">
        <v>930512898</v>
      </c>
      <c r="AH1393" s="273" t="s">
        <v>8882</v>
      </c>
    </row>
    <row r="1394" spans="2:36" ht="17.100000000000001" customHeight="1">
      <c r="B1394" s="273" t="str">
        <f t="shared" si="98"/>
        <v>P41928923</v>
      </c>
      <c r="C1394" s="257" t="s">
        <v>117</v>
      </c>
      <c r="D1394" s="486" t="s">
        <v>9347</v>
      </c>
      <c r="E1394" s="258" t="s">
        <v>9348</v>
      </c>
      <c r="F1394" s="259">
        <v>30457</v>
      </c>
      <c r="G1394" s="283" t="s">
        <v>1251</v>
      </c>
      <c r="H1394" s="261" t="s">
        <v>137</v>
      </c>
      <c r="I1394" s="261" t="s">
        <v>8999</v>
      </c>
      <c r="J1394" s="261"/>
      <c r="K1394" s="282" t="s">
        <v>6840</v>
      </c>
      <c r="L1394" s="264">
        <v>45295</v>
      </c>
      <c r="M1394" s="290">
        <v>45327</v>
      </c>
      <c r="N1394" s="261" t="s">
        <v>114</v>
      </c>
      <c r="O1394" s="261" t="s">
        <v>9349</v>
      </c>
      <c r="P1394" s="266" t="s">
        <v>138</v>
      </c>
      <c r="Q1394" s="273"/>
      <c r="R1394" s="284" t="s">
        <v>157</v>
      </c>
      <c r="S1394" s="265"/>
      <c r="T1394" s="265">
        <v>0</v>
      </c>
      <c r="U1394" s="269" t="s">
        <v>1256</v>
      </c>
      <c r="V1394" s="270">
        <v>1</v>
      </c>
      <c r="W1394" s="271" t="s">
        <v>118</v>
      </c>
      <c r="X1394" s="272"/>
      <c r="Y1394" s="272"/>
      <c r="Z1394" s="274" t="s">
        <v>1257</v>
      </c>
      <c r="AA1394" s="258" t="b">
        <f t="shared" si="101"/>
        <v>0</v>
      </c>
      <c r="AB1394" s="273" t="s">
        <v>9350</v>
      </c>
      <c r="AC1394" s="273"/>
      <c r="AD1394" s="504" t="s">
        <v>1259</v>
      </c>
      <c r="AE1394" s="275" t="s">
        <v>9351</v>
      </c>
      <c r="AF1394" s="267" t="str">
        <f t="shared" ca="1" si="97"/>
        <v>43años3meses</v>
      </c>
      <c r="AG1394" s="276">
        <v>928447862</v>
      </c>
      <c r="AH1394" s="273" t="s">
        <v>9352</v>
      </c>
    </row>
    <row r="1395" spans="2:36" ht="17.100000000000001" customHeight="1">
      <c r="B1395" s="313" t="str">
        <f t="shared" si="98"/>
        <v>O41941902</v>
      </c>
      <c r="C1395" s="257" t="s">
        <v>117</v>
      </c>
      <c r="D1395" s="486" t="s">
        <v>15580</v>
      </c>
      <c r="E1395" s="350" t="s">
        <v>15581</v>
      </c>
      <c r="F1395" s="259">
        <v>30289</v>
      </c>
      <c r="G1395" s="283" t="s">
        <v>1251</v>
      </c>
      <c r="H1395" s="261" t="s">
        <v>113</v>
      </c>
      <c r="I1395" s="261" t="s">
        <v>14678</v>
      </c>
      <c r="J1395" s="261" t="s">
        <v>1253</v>
      </c>
      <c r="K1395" s="282" t="s">
        <v>8566</v>
      </c>
      <c r="L1395" s="264">
        <v>46069</v>
      </c>
      <c r="M1395" s="264">
        <v>46123</v>
      </c>
      <c r="N1395" s="261" t="s">
        <v>128</v>
      </c>
      <c r="O1395" s="282" t="s">
        <v>15582</v>
      </c>
      <c r="P1395" s="266" t="s">
        <v>138</v>
      </c>
      <c r="Q1395" s="258"/>
      <c r="R1395" s="542" t="s">
        <v>597</v>
      </c>
      <c r="S1395" s="265"/>
      <c r="T1395" s="271">
        <v>0</v>
      </c>
      <c r="U1395" s="269" t="s">
        <v>1256</v>
      </c>
      <c r="V1395" s="270">
        <v>1</v>
      </c>
      <c r="W1395" s="524" t="s">
        <v>118</v>
      </c>
      <c r="X1395" s="272"/>
      <c r="Y1395" s="272"/>
      <c r="Z1395" s="525" t="s">
        <v>1257</v>
      </c>
      <c r="AA1395" s="258" t="b">
        <f t="shared" si="101"/>
        <v>0</v>
      </c>
      <c r="AB1395" s="273" t="s">
        <v>15583</v>
      </c>
      <c r="AC1395" s="273"/>
      <c r="AD1395" s="504" t="s">
        <v>1259</v>
      </c>
      <c r="AE1395" s="275" t="s">
        <v>15584</v>
      </c>
      <c r="AF1395" s="267" t="str">
        <f t="shared" ca="1" si="97"/>
        <v>43años8meses</v>
      </c>
      <c r="AG1395" s="276" t="s">
        <v>15585</v>
      </c>
      <c r="AH1395" s="273" t="s">
        <v>15586</v>
      </c>
    </row>
    <row r="1396" spans="2:36" ht="17.100000000000001" customHeight="1">
      <c r="B1396" s="273" t="str">
        <f t="shared" si="98"/>
        <v>P41942721</v>
      </c>
      <c r="C1396" s="285">
        <v>1</v>
      </c>
      <c r="D1396" s="486" t="s">
        <v>10671</v>
      </c>
      <c r="E1396" s="258" t="s">
        <v>10672</v>
      </c>
      <c r="F1396" s="259">
        <v>29304</v>
      </c>
      <c r="G1396" s="283" t="s">
        <v>1251</v>
      </c>
      <c r="H1396" s="261" t="s">
        <v>137</v>
      </c>
      <c r="I1396" s="261" t="s">
        <v>8999</v>
      </c>
      <c r="J1396" s="261" t="s">
        <v>9469</v>
      </c>
      <c r="K1396" s="282" t="s">
        <v>6840</v>
      </c>
      <c r="L1396" s="264">
        <v>45384</v>
      </c>
      <c r="M1396" s="295">
        <v>45418</v>
      </c>
      <c r="N1396" s="261" t="s">
        <v>114</v>
      </c>
      <c r="O1396" s="282" t="s">
        <v>10673</v>
      </c>
      <c r="P1396" s="266" t="s">
        <v>138</v>
      </c>
      <c r="Q1396" s="273"/>
      <c r="R1396" s="284" t="s">
        <v>157</v>
      </c>
      <c r="S1396" s="265"/>
      <c r="T1396" s="265">
        <v>0</v>
      </c>
      <c r="U1396" s="269" t="s">
        <v>1256</v>
      </c>
      <c r="V1396" s="270">
        <v>1</v>
      </c>
      <c r="W1396" s="271" t="s">
        <v>118</v>
      </c>
      <c r="X1396" s="272"/>
      <c r="Y1396" s="272"/>
      <c r="Z1396" s="274" t="s">
        <v>1257</v>
      </c>
      <c r="AA1396" s="258" t="b">
        <f t="shared" si="101"/>
        <v>0</v>
      </c>
      <c r="AB1396" s="273" t="s">
        <v>9350</v>
      </c>
      <c r="AC1396" s="273"/>
      <c r="AD1396" s="400" t="s">
        <v>1259</v>
      </c>
      <c r="AE1396" s="275" t="s">
        <v>10674</v>
      </c>
      <c r="AF1396" s="267" t="str">
        <f t="shared" ca="1" si="97"/>
        <v>46años4meses</v>
      </c>
      <c r="AG1396" s="276">
        <v>975998124</v>
      </c>
      <c r="AH1396" s="273" t="s">
        <v>10675</v>
      </c>
    </row>
    <row r="1397" spans="2:36" ht="17.100000000000001" customHeight="1">
      <c r="B1397" s="313" t="str">
        <f t="shared" si="98"/>
        <v>O41946259</v>
      </c>
      <c r="C1397" s="285">
        <v>1</v>
      </c>
      <c r="D1397" s="486" t="s">
        <v>13459</v>
      </c>
      <c r="E1397" s="258" t="s">
        <v>13460</v>
      </c>
      <c r="F1397" s="259">
        <v>30465</v>
      </c>
      <c r="G1397" s="258" t="s">
        <v>1251</v>
      </c>
      <c r="H1397" s="263" t="s">
        <v>113</v>
      </c>
      <c r="I1397" s="261" t="s">
        <v>1339</v>
      </c>
      <c r="J1397" s="261" t="s">
        <v>1276</v>
      </c>
      <c r="K1397" s="282" t="s">
        <v>12562</v>
      </c>
      <c r="L1397" s="264">
        <v>45825</v>
      </c>
      <c r="M1397" s="264">
        <v>45843</v>
      </c>
      <c r="N1397" s="261" t="s">
        <v>128</v>
      </c>
      <c r="O1397" s="282" t="s">
        <v>13461</v>
      </c>
      <c r="P1397" s="266" t="s">
        <v>138</v>
      </c>
      <c r="Q1397" s="273"/>
      <c r="R1397" s="268" t="s">
        <v>157</v>
      </c>
      <c r="S1397" s="265"/>
      <c r="T1397" s="271">
        <v>0</v>
      </c>
      <c r="U1397" s="291" t="s">
        <v>117</v>
      </c>
      <c r="V1397" s="270">
        <v>1</v>
      </c>
      <c r="W1397" s="271" t="s">
        <v>118</v>
      </c>
      <c r="X1397" s="272"/>
      <c r="Y1397" s="272"/>
      <c r="Z1397" s="342" t="s">
        <v>1257</v>
      </c>
      <c r="AA1397" s="258" t="b">
        <f t="shared" si="101"/>
        <v>0</v>
      </c>
      <c r="AB1397" s="273" t="s">
        <v>13462</v>
      </c>
      <c r="AC1397" s="273"/>
      <c r="AD1397" s="504" t="s">
        <v>1259</v>
      </c>
      <c r="AE1397" s="275" t="s">
        <v>13463</v>
      </c>
      <c r="AF1397" s="267" t="str">
        <f t="shared" ca="1" si="97"/>
        <v>43años2meses</v>
      </c>
      <c r="AG1397" s="276" t="s">
        <v>13464</v>
      </c>
      <c r="AH1397" s="442" t="s">
        <v>13465</v>
      </c>
    </row>
    <row r="1398" spans="2:36" ht="17.100000000000001" customHeight="1">
      <c r="B1398" s="313" t="str">
        <f t="shared" si="98"/>
        <v>E41947538</v>
      </c>
      <c r="C1398" s="305">
        <v>1</v>
      </c>
      <c r="D1398" s="486" t="s">
        <v>7674</v>
      </c>
      <c r="E1398" s="258" t="s">
        <v>7675</v>
      </c>
      <c r="F1398" s="259">
        <v>30546</v>
      </c>
      <c r="G1398" s="283" t="s">
        <v>3610</v>
      </c>
      <c r="H1398" s="261" t="s">
        <v>1107</v>
      </c>
      <c r="I1398" s="263" t="s">
        <v>7468</v>
      </c>
      <c r="J1398" s="261"/>
      <c r="K1398" s="282" t="s">
        <v>6840</v>
      </c>
      <c r="L1398" s="264">
        <v>45085</v>
      </c>
      <c r="M1398" s="264">
        <v>45565</v>
      </c>
      <c r="N1398" s="263" t="s">
        <v>174</v>
      </c>
      <c r="O1398" s="282" t="s">
        <v>7676</v>
      </c>
      <c r="P1398" s="266" t="s">
        <v>138</v>
      </c>
      <c r="Q1398" s="273"/>
      <c r="R1398" s="268" t="s">
        <v>117</v>
      </c>
      <c r="S1398" s="265"/>
      <c r="T1398" s="265">
        <v>0</v>
      </c>
      <c r="U1398" s="269" t="s">
        <v>1256</v>
      </c>
      <c r="V1398" s="270">
        <v>0</v>
      </c>
      <c r="W1398" s="271" t="s">
        <v>118</v>
      </c>
      <c r="X1398" s="272">
        <v>6000</v>
      </c>
      <c r="Y1398" s="272"/>
      <c r="Z1398" s="274" t="s">
        <v>1257</v>
      </c>
      <c r="AA1398" s="258" t="b">
        <f t="shared" si="101"/>
        <v>0</v>
      </c>
      <c r="AB1398" s="258" t="s">
        <v>7677</v>
      </c>
      <c r="AC1398" s="273"/>
      <c r="AD1398" s="400" t="s">
        <v>1271</v>
      </c>
      <c r="AE1398" s="304" t="s">
        <v>7678</v>
      </c>
      <c r="AF1398" s="267" t="str">
        <f t="shared" ca="1" si="97"/>
        <v>43años0meses</v>
      </c>
      <c r="AG1398" s="276">
        <v>956267304</v>
      </c>
      <c r="AH1398" s="273" t="s">
        <v>7679</v>
      </c>
    </row>
    <row r="1399" spans="2:36" ht="17.100000000000001" customHeight="1">
      <c r="B1399" s="258" t="str">
        <f t="shared" ref="B1399:B1445" si="102">MID(H1399,1,1)&amp;D1399</f>
        <v>O41953043</v>
      </c>
      <c r="C1399" s="257" t="s">
        <v>117</v>
      </c>
      <c r="D1399" s="486" t="s">
        <v>8379</v>
      </c>
      <c r="E1399" s="258" t="s">
        <v>8380</v>
      </c>
      <c r="F1399" s="259">
        <v>30468</v>
      </c>
      <c r="G1399" s="283" t="s">
        <v>8311</v>
      </c>
      <c r="H1399" s="261" t="s">
        <v>113</v>
      </c>
      <c r="I1399" s="261" t="s">
        <v>1339</v>
      </c>
      <c r="J1399" s="261"/>
      <c r="K1399" s="282" t="s">
        <v>6305</v>
      </c>
      <c r="L1399" s="264">
        <v>45196</v>
      </c>
      <c r="M1399" s="264">
        <v>45235</v>
      </c>
      <c r="N1399" s="263" t="s">
        <v>122</v>
      </c>
      <c r="O1399" s="261"/>
      <c r="P1399" s="266"/>
      <c r="Q1399" s="273"/>
      <c r="R1399" s="284" t="s">
        <v>157</v>
      </c>
      <c r="S1399" s="265"/>
      <c r="T1399" s="265">
        <v>0</v>
      </c>
      <c r="U1399" s="269" t="s">
        <v>1256</v>
      </c>
      <c r="V1399" s="270">
        <v>1</v>
      </c>
      <c r="W1399" s="271" t="s">
        <v>118</v>
      </c>
      <c r="X1399" s="272"/>
      <c r="Y1399" s="273"/>
      <c r="Z1399" s="274" t="s">
        <v>1257</v>
      </c>
      <c r="AA1399" s="258" t="b">
        <f t="shared" si="101"/>
        <v>0</v>
      </c>
      <c r="AB1399" s="273" t="s">
        <v>8381</v>
      </c>
      <c r="AC1399" s="273"/>
      <c r="AD1399" s="400" t="s">
        <v>1259</v>
      </c>
      <c r="AE1399" s="275" t="s">
        <v>8382</v>
      </c>
      <c r="AF1399" s="267" t="str">
        <f t="shared" ca="1" si="97"/>
        <v>43años2meses</v>
      </c>
      <c r="AG1399" s="276">
        <v>924377118</v>
      </c>
      <c r="AH1399" s="399" t="s">
        <v>8383</v>
      </c>
      <c r="AJ1399" s="554" t="str">
        <f ca="1">IF($D1399&lt;&gt;"",DATEDIF(L1399,TODAY(),"y")&amp;"años"&amp;DATEDIF(L1399,TODAY(),"ym")&amp;"meses"&amp;DATEDIF(L1399,TODAY(),"md")&amp;"dias","")</f>
        <v>2años10meses25dias</v>
      </c>
    </row>
    <row r="1400" spans="2:36" ht="17.100000000000001" customHeight="1">
      <c r="B1400" s="258" t="str">
        <f t="shared" si="102"/>
        <v>P41959474</v>
      </c>
      <c r="C1400" s="257" t="s">
        <v>117</v>
      </c>
      <c r="D1400" s="486" t="s">
        <v>16017</v>
      </c>
      <c r="E1400" s="258" t="s">
        <v>16018</v>
      </c>
      <c r="F1400" s="259">
        <v>30552</v>
      </c>
      <c r="G1400" s="283" t="s">
        <v>1251</v>
      </c>
      <c r="H1400" s="261" t="s">
        <v>137</v>
      </c>
      <c r="I1400" s="261" t="s">
        <v>1252</v>
      </c>
      <c r="J1400" s="261" t="s">
        <v>1276</v>
      </c>
      <c r="K1400" s="282" t="s">
        <v>12562</v>
      </c>
      <c r="L1400" s="264">
        <v>45992</v>
      </c>
      <c r="M1400" s="264">
        <v>46088</v>
      </c>
      <c r="N1400" s="261" t="s">
        <v>122</v>
      </c>
      <c r="O1400" s="282"/>
      <c r="P1400" s="266"/>
      <c r="Q1400" s="258"/>
      <c r="R1400" s="268" t="s">
        <v>157</v>
      </c>
      <c r="S1400" s="265"/>
      <c r="T1400" s="271">
        <v>0</v>
      </c>
      <c r="U1400" s="269" t="s">
        <v>1256</v>
      </c>
      <c r="V1400" s="270">
        <v>1</v>
      </c>
      <c r="W1400" s="524" t="s">
        <v>118</v>
      </c>
      <c r="X1400" s="272"/>
      <c r="Y1400" s="272"/>
      <c r="Z1400" s="525" t="s">
        <v>1257</v>
      </c>
      <c r="AA1400" s="258" t="b">
        <f t="shared" si="101"/>
        <v>0</v>
      </c>
      <c r="AB1400" s="273" t="s">
        <v>16019</v>
      </c>
      <c r="AC1400" s="273"/>
      <c r="AD1400" s="504" t="s">
        <v>1259</v>
      </c>
      <c r="AE1400" s="275"/>
      <c r="AF1400" s="267" t="str">
        <f t="shared" ca="1" si="97"/>
        <v>42años11meses</v>
      </c>
      <c r="AG1400" s="276" t="s">
        <v>16020</v>
      </c>
      <c r="AH1400" s="273" t="s">
        <v>16021</v>
      </c>
    </row>
    <row r="1401" spans="2:36" ht="17.100000000000001" customHeight="1">
      <c r="B1401" s="313" t="str">
        <f t="shared" si="102"/>
        <v>P41964560</v>
      </c>
      <c r="C1401" s="257" t="s">
        <v>117</v>
      </c>
      <c r="D1401" s="486" t="s">
        <v>3833</v>
      </c>
      <c r="E1401" s="258" t="s">
        <v>3834</v>
      </c>
      <c r="F1401" s="259">
        <v>29401</v>
      </c>
      <c r="G1401" s="260" t="s">
        <v>1291</v>
      </c>
      <c r="H1401" s="261" t="s">
        <v>137</v>
      </c>
      <c r="I1401" s="262"/>
      <c r="J1401" s="261"/>
      <c r="K1401" s="263" t="s">
        <v>3611</v>
      </c>
      <c r="L1401" s="264">
        <v>44249</v>
      </c>
      <c r="M1401" s="290">
        <v>44325</v>
      </c>
      <c r="N1401" s="263" t="s">
        <v>174</v>
      </c>
      <c r="O1401" s="261" t="s">
        <v>3835</v>
      </c>
      <c r="P1401" s="266" t="s">
        <v>115</v>
      </c>
      <c r="Q1401" s="267"/>
      <c r="R1401" s="284" t="s">
        <v>157</v>
      </c>
      <c r="S1401" s="265"/>
      <c r="T1401" s="265">
        <v>0</v>
      </c>
      <c r="U1401" s="269" t="s">
        <v>1256</v>
      </c>
      <c r="V1401" s="270">
        <v>0</v>
      </c>
      <c r="W1401" s="271" t="s">
        <v>1264</v>
      </c>
      <c r="X1401" s="272"/>
      <c r="Y1401" s="273"/>
      <c r="Z1401" s="274" t="s">
        <v>1265</v>
      </c>
      <c r="AA1401" s="258" t="b">
        <f t="shared" si="101"/>
        <v>0</v>
      </c>
      <c r="AB1401" s="273" t="s">
        <v>3836</v>
      </c>
      <c r="AC1401" s="273" t="s">
        <v>3706</v>
      </c>
      <c r="AD1401" s="510"/>
      <c r="AE1401" s="275"/>
      <c r="AF1401" s="267" t="str">
        <f t="shared" ca="1" si="97"/>
        <v>46años1meses</v>
      </c>
      <c r="AG1401" s="276">
        <v>931725840</v>
      </c>
      <c r="AH1401" s="273" t="s">
        <v>3837</v>
      </c>
    </row>
    <row r="1402" spans="2:36" ht="17.100000000000001" customHeight="1">
      <c r="B1402" s="273" t="str">
        <f t="shared" si="102"/>
        <v>O41964635</v>
      </c>
      <c r="C1402" s="257" t="s">
        <v>117</v>
      </c>
      <c r="D1402" s="486" t="s">
        <v>2514</v>
      </c>
      <c r="E1402" s="301" t="s">
        <v>2515</v>
      </c>
      <c r="F1402" s="259">
        <v>30506</v>
      </c>
      <c r="G1402" s="260" t="s">
        <v>1251</v>
      </c>
      <c r="H1402" s="261" t="s">
        <v>125</v>
      </c>
      <c r="I1402" s="262"/>
      <c r="J1402" s="261"/>
      <c r="K1402" s="263" t="s">
        <v>1287</v>
      </c>
      <c r="L1402" s="264">
        <v>43784</v>
      </c>
      <c r="M1402" s="264">
        <v>43873</v>
      </c>
      <c r="N1402" s="263" t="s">
        <v>122</v>
      </c>
      <c r="O1402" s="261"/>
      <c r="P1402" s="266" t="s">
        <v>119</v>
      </c>
      <c r="Q1402" s="267"/>
      <c r="R1402" s="268" t="s">
        <v>157</v>
      </c>
      <c r="S1402" s="265"/>
      <c r="T1402" s="265">
        <v>0</v>
      </c>
      <c r="U1402" s="269" t="s">
        <v>1256</v>
      </c>
      <c r="V1402" s="270">
        <v>0</v>
      </c>
      <c r="W1402" s="271" t="s">
        <v>1264</v>
      </c>
      <c r="X1402" s="272"/>
      <c r="Y1402" s="273"/>
      <c r="Z1402" s="274" t="s">
        <v>1265</v>
      </c>
      <c r="AA1402" s="258" t="b">
        <f t="shared" si="101"/>
        <v>0</v>
      </c>
      <c r="AB1402" s="273" t="s">
        <v>1879</v>
      </c>
      <c r="AC1402" s="273" t="s">
        <v>2374</v>
      </c>
      <c r="AD1402" s="510"/>
      <c r="AE1402" s="275"/>
      <c r="AF1402" s="267" t="str">
        <f t="shared" ca="1" si="97"/>
        <v>43años1meses</v>
      </c>
      <c r="AG1402" s="276"/>
      <c r="AH1402" s="273"/>
    </row>
    <row r="1403" spans="2:36" ht="17.100000000000001" customHeight="1">
      <c r="B1403" s="258" t="str">
        <f t="shared" si="102"/>
        <v>O41965891</v>
      </c>
      <c r="C1403" s="257" t="s">
        <v>117</v>
      </c>
      <c r="D1403" s="486" t="s">
        <v>12838</v>
      </c>
      <c r="E1403" s="258" t="s">
        <v>12839</v>
      </c>
      <c r="F1403" s="259">
        <v>30538</v>
      </c>
      <c r="G1403" s="283" t="s">
        <v>1251</v>
      </c>
      <c r="H1403" s="261" t="s">
        <v>125</v>
      </c>
      <c r="I1403" s="261" t="s">
        <v>5699</v>
      </c>
      <c r="J1403" s="261" t="s">
        <v>1276</v>
      </c>
      <c r="K1403" s="282" t="s">
        <v>12562</v>
      </c>
      <c r="L1403" s="264">
        <v>45776</v>
      </c>
      <c r="M1403" s="264">
        <v>45787</v>
      </c>
      <c r="N1403" s="261" t="s">
        <v>122</v>
      </c>
      <c r="O1403" s="305"/>
      <c r="P1403" s="266"/>
      <c r="Q1403" s="273"/>
      <c r="R1403" s="268" t="s">
        <v>157</v>
      </c>
      <c r="S1403" s="265"/>
      <c r="T1403" s="271">
        <v>0</v>
      </c>
      <c r="U1403" s="291" t="s">
        <v>117</v>
      </c>
      <c r="V1403" s="270">
        <v>1</v>
      </c>
      <c r="W1403" s="271" t="s">
        <v>118</v>
      </c>
      <c r="X1403" s="272"/>
      <c r="Y1403" s="272"/>
      <c r="Z1403" s="342" t="s">
        <v>1257</v>
      </c>
      <c r="AA1403" s="258" t="b">
        <f t="shared" si="101"/>
        <v>0</v>
      </c>
      <c r="AB1403" s="273" t="s">
        <v>12840</v>
      </c>
      <c r="AC1403" s="273"/>
      <c r="AD1403" s="504" t="s">
        <v>1271</v>
      </c>
      <c r="AE1403" s="275" t="s">
        <v>12841</v>
      </c>
      <c r="AF1403" s="267" t="str">
        <f t="shared" ca="1" si="97"/>
        <v>43años0meses</v>
      </c>
      <c r="AG1403" s="276" t="s">
        <v>12842</v>
      </c>
      <c r="AH1403" s="273" t="s">
        <v>12843</v>
      </c>
    </row>
    <row r="1404" spans="2:36" ht="17.100000000000001" customHeight="1">
      <c r="B1404" s="258" t="str">
        <f t="shared" si="102"/>
        <v>P41981032</v>
      </c>
      <c r="C1404" s="257" t="s">
        <v>117</v>
      </c>
      <c r="D1404" s="486" t="s">
        <v>11564</v>
      </c>
      <c r="E1404" s="258" t="s">
        <v>11565</v>
      </c>
      <c r="F1404" s="259">
        <v>30304</v>
      </c>
      <c r="G1404" s="283" t="s">
        <v>1251</v>
      </c>
      <c r="H1404" s="261" t="s">
        <v>137</v>
      </c>
      <c r="I1404" s="261" t="s">
        <v>3227</v>
      </c>
      <c r="J1404" s="261" t="s">
        <v>9469</v>
      </c>
      <c r="K1404" s="282" t="s">
        <v>6840</v>
      </c>
      <c r="L1404" s="264">
        <v>45446</v>
      </c>
      <c r="M1404" s="264">
        <v>45476</v>
      </c>
      <c r="N1404" s="261" t="s">
        <v>114</v>
      </c>
      <c r="O1404" s="282" t="s">
        <v>11566</v>
      </c>
      <c r="P1404" s="266" t="s">
        <v>138</v>
      </c>
      <c r="Q1404" s="273"/>
      <c r="R1404" s="284" t="s">
        <v>157</v>
      </c>
      <c r="S1404" s="265"/>
      <c r="T1404" s="265">
        <v>0</v>
      </c>
      <c r="U1404" s="269" t="s">
        <v>1256</v>
      </c>
      <c r="V1404" s="270">
        <v>1</v>
      </c>
      <c r="W1404" s="271" t="s">
        <v>118</v>
      </c>
      <c r="X1404" s="272"/>
      <c r="Y1404" s="272"/>
      <c r="Z1404" s="274" t="s">
        <v>1257</v>
      </c>
      <c r="AA1404" s="258" t="b">
        <f t="shared" si="101"/>
        <v>0</v>
      </c>
      <c r="AB1404" s="273" t="s">
        <v>11567</v>
      </c>
      <c r="AC1404" s="273"/>
      <c r="AD1404" s="504" t="s">
        <v>1259</v>
      </c>
      <c r="AE1404" s="275" t="s">
        <v>11568</v>
      </c>
      <c r="AF1404" s="267" t="str">
        <f t="shared" ca="1" si="97"/>
        <v>43años8meses</v>
      </c>
      <c r="AG1404" s="276"/>
      <c r="AH1404" s="399" t="s">
        <v>11569</v>
      </c>
    </row>
    <row r="1405" spans="2:36" ht="17.100000000000001" customHeight="1">
      <c r="B1405" s="258" t="str">
        <f t="shared" si="102"/>
        <v>O41992603</v>
      </c>
      <c r="C1405" s="257" t="s">
        <v>117</v>
      </c>
      <c r="D1405" s="486" t="s">
        <v>4803</v>
      </c>
      <c r="E1405" s="258" t="s">
        <v>4804</v>
      </c>
      <c r="F1405" s="259">
        <v>30556</v>
      </c>
      <c r="G1405" s="260" t="s">
        <v>1251</v>
      </c>
      <c r="H1405" s="261" t="s">
        <v>113</v>
      </c>
      <c r="I1405" s="263"/>
      <c r="J1405" s="261"/>
      <c r="K1405" s="263" t="s">
        <v>3611</v>
      </c>
      <c r="L1405" s="264">
        <v>44452</v>
      </c>
      <c r="M1405" s="264">
        <v>44667</v>
      </c>
      <c r="N1405" s="263" t="s">
        <v>169</v>
      </c>
      <c r="O1405" s="261" t="s">
        <v>4805</v>
      </c>
      <c r="P1405" s="266" t="s">
        <v>115</v>
      </c>
      <c r="Q1405" s="273"/>
      <c r="R1405" s="268" t="s">
        <v>157</v>
      </c>
      <c r="S1405" s="265"/>
      <c r="T1405" s="265">
        <v>0</v>
      </c>
      <c r="U1405" s="269" t="s">
        <v>1256</v>
      </c>
      <c r="V1405" s="270">
        <v>0</v>
      </c>
      <c r="W1405" s="271" t="s">
        <v>118</v>
      </c>
      <c r="X1405" s="272"/>
      <c r="Y1405" s="273"/>
      <c r="Z1405" s="274" t="s">
        <v>1265</v>
      </c>
      <c r="AA1405" s="258" t="b">
        <f t="shared" si="101"/>
        <v>0</v>
      </c>
      <c r="AB1405" s="273" t="s">
        <v>4806</v>
      </c>
      <c r="AC1405" s="273" t="s">
        <v>4065</v>
      </c>
      <c r="AD1405" s="510"/>
      <c r="AE1405" s="275"/>
      <c r="AF1405" s="267" t="str">
        <f t="shared" ca="1" si="97"/>
        <v>42años11meses</v>
      </c>
      <c r="AG1405" s="276">
        <v>947659259</v>
      </c>
      <c r="AH1405" s="273" t="s">
        <v>4807</v>
      </c>
    </row>
    <row r="1406" spans="2:36" ht="17.100000000000001" customHeight="1">
      <c r="B1406" s="258" t="str">
        <f t="shared" si="102"/>
        <v>P41996112</v>
      </c>
      <c r="C1406" s="282">
        <v>1</v>
      </c>
      <c r="D1406" s="486" t="s">
        <v>16390</v>
      </c>
      <c r="E1406" s="258" t="s">
        <v>16391</v>
      </c>
      <c r="F1406" s="259">
        <v>29483</v>
      </c>
      <c r="G1406" s="283" t="s">
        <v>1996</v>
      </c>
      <c r="H1406" s="261" t="s">
        <v>137</v>
      </c>
      <c r="I1406" s="261" t="s">
        <v>12610</v>
      </c>
      <c r="J1406" s="261" t="s">
        <v>1253</v>
      </c>
      <c r="K1406" s="282" t="s">
        <v>8700</v>
      </c>
      <c r="L1406" s="264">
        <v>46028</v>
      </c>
      <c r="M1406" s="264">
        <v>46169</v>
      </c>
      <c r="N1406" s="261" t="s">
        <v>128</v>
      </c>
      <c r="O1406" s="282" t="s">
        <v>16392</v>
      </c>
      <c r="P1406" s="266" t="s">
        <v>138</v>
      </c>
      <c r="Q1406" s="258"/>
      <c r="R1406" s="471" t="s">
        <v>16393</v>
      </c>
      <c r="S1406" s="265"/>
      <c r="T1406" s="271">
        <v>0</v>
      </c>
      <c r="U1406" s="269" t="s">
        <v>1256</v>
      </c>
      <c r="V1406" s="270">
        <v>1</v>
      </c>
      <c r="W1406" s="524" t="s">
        <v>118</v>
      </c>
      <c r="X1406" s="279"/>
      <c r="Y1406" s="279"/>
      <c r="Z1406" s="525" t="s">
        <v>1257</v>
      </c>
      <c r="AA1406" s="258" t="b">
        <f t="shared" si="101"/>
        <v>0</v>
      </c>
      <c r="AB1406" s="258" t="s">
        <v>17166</v>
      </c>
      <c r="AC1406" s="258"/>
      <c r="AD1406" s="504" t="s">
        <v>1271</v>
      </c>
      <c r="AE1406" s="320" t="s">
        <v>16394</v>
      </c>
      <c r="AF1406" s="267" t="str">
        <f t="shared" ca="1" si="97"/>
        <v>45años11meses</v>
      </c>
      <c r="AG1406" s="294" t="s">
        <v>16395</v>
      </c>
      <c r="AH1406" s="258" t="s">
        <v>16396</v>
      </c>
    </row>
    <row r="1407" spans="2:36" ht="17.100000000000001" customHeight="1">
      <c r="B1407" s="273" t="str">
        <f t="shared" si="102"/>
        <v>P42016819</v>
      </c>
      <c r="C1407" s="257" t="s">
        <v>117</v>
      </c>
      <c r="D1407" s="486" t="s">
        <v>3201</v>
      </c>
      <c r="E1407" s="273" t="s">
        <v>3202</v>
      </c>
      <c r="F1407" s="259">
        <v>30556</v>
      </c>
      <c r="G1407" s="260" t="s">
        <v>1251</v>
      </c>
      <c r="H1407" s="261" t="s">
        <v>137</v>
      </c>
      <c r="I1407" s="262"/>
      <c r="J1407" s="261"/>
      <c r="K1407" s="263" t="s">
        <v>1287</v>
      </c>
      <c r="L1407" s="264">
        <v>43874</v>
      </c>
      <c r="M1407" s="290">
        <v>43901</v>
      </c>
      <c r="N1407" s="263" t="s">
        <v>128</v>
      </c>
      <c r="O1407" s="261" t="s">
        <v>3203</v>
      </c>
      <c r="P1407" s="266" t="s">
        <v>138</v>
      </c>
      <c r="Q1407" s="267"/>
      <c r="R1407" s="284" t="s">
        <v>157</v>
      </c>
      <c r="S1407" s="265"/>
      <c r="T1407" s="265">
        <v>0</v>
      </c>
      <c r="U1407" s="269" t="s">
        <v>1256</v>
      </c>
      <c r="V1407" s="270">
        <v>0</v>
      </c>
      <c r="W1407" s="271" t="s">
        <v>1264</v>
      </c>
      <c r="X1407" s="272"/>
      <c r="Y1407" s="273"/>
      <c r="Z1407" s="274" t="s">
        <v>1265</v>
      </c>
      <c r="AA1407" s="258" t="b">
        <f t="shared" si="101"/>
        <v>0</v>
      </c>
      <c r="AB1407" s="273"/>
      <c r="AC1407" s="273"/>
      <c r="AD1407" s="510"/>
      <c r="AE1407" s="275"/>
      <c r="AF1407" s="267" t="str">
        <f t="shared" ca="1" si="97"/>
        <v>42años11meses</v>
      </c>
      <c r="AG1407" s="276"/>
      <c r="AH1407" s="273"/>
    </row>
    <row r="1408" spans="2:36" ht="17.100000000000001" customHeight="1">
      <c r="B1408" s="258" t="str">
        <f t="shared" si="102"/>
        <v>P42018433</v>
      </c>
      <c r="C1408" s="257" t="s">
        <v>117</v>
      </c>
      <c r="D1408" s="486" t="s">
        <v>2733</v>
      </c>
      <c r="E1408" s="273" t="s">
        <v>2734</v>
      </c>
      <c r="F1408" s="259">
        <v>30582</v>
      </c>
      <c r="G1408" s="260" t="s">
        <v>1251</v>
      </c>
      <c r="H1408" s="261" t="s">
        <v>137</v>
      </c>
      <c r="I1408" s="262"/>
      <c r="J1408" s="261"/>
      <c r="K1408" s="263" t="s">
        <v>1287</v>
      </c>
      <c r="L1408" s="264">
        <v>43804</v>
      </c>
      <c r="M1408" s="290">
        <v>43824</v>
      </c>
      <c r="N1408" s="263" t="s">
        <v>122</v>
      </c>
      <c r="O1408" s="261"/>
      <c r="P1408" s="266"/>
      <c r="Q1408" s="267"/>
      <c r="R1408" s="284" t="s">
        <v>157</v>
      </c>
      <c r="S1408" s="265"/>
      <c r="T1408" s="265">
        <v>0</v>
      </c>
      <c r="U1408" s="269" t="s">
        <v>1256</v>
      </c>
      <c r="V1408" s="270">
        <v>0</v>
      </c>
      <c r="W1408" s="271" t="s">
        <v>1264</v>
      </c>
      <c r="X1408" s="272"/>
      <c r="Y1408" s="273"/>
      <c r="Z1408" s="274" t="s">
        <v>1265</v>
      </c>
      <c r="AA1408" s="258" t="b">
        <f t="shared" si="101"/>
        <v>0</v>
      </c>
      <c r="AB1408" s="273" t="s">
        <v>2168</v>
      </c>
      <c r="AC1408" s="273" t="s">
        <v>1290</v>
      </c>
      <c r="AD1408" s="510"/>
      <c r="AE1408" s="275"/>
      <c r="AF1408" s="267" t="str">
        <f t="shared" ca="1" si="97"/>
        <v>42años10meses</v>
      </c>
      <c r="AG1408" s="276"/>
      <c r="AH1408" s="273"/>
    </row>
    <row r="1409" spans="2:36" ht="17.100000000000001" customHeight="1">
      <c r="B1409" s="258" t="str">
        <f t="shared" si="102"/>
        <v>P42028864</v>
      </c>
      <c r="C1409" s="285">
        <v>1</v>
      </c>
      <c r="D1409" s="486" t="s">
        <v>10476</v>
      </c>
      <c r="E1409" s="258" t="s">
        <v>10477</v>
      </c>
      <c r="F1409" s="259">
        <v>30597</v>
      </c>
      <c r="G1409" s="283" t="s">
        <v>1251</v>
      </c>
      <c r="H1409" s="261" t="s">
        <v>137</v>
      </c>
      <c r="I1409" s="261" t="s">
        <v>8999</v>
      </c>
      <c r="J1409" s="261" t="s">
        <v>7578</v>
      </c>
      <c r="K1409" s="282" t="s">
        <v>6840</v>
      </c>
      <c r="L1409" s="264">
        <v>45370</v>
      </c>
      <c r="M1409" s="295">
        <v>45404</v>
      </c>
      <c r="N1409" s="261" t="s">
        <v>128</v>
      </c>
      <c r="O1409" s="282" t="s">
        <v>10478</v>
      </c>
      <c r="P1409" s="266" t="s">
        <v>138</v>
      </c>
      <c r="Q1409" s="273"/>
      <c r="R1409" s="284" t="s">
        <v>157</v>
      </c>
      <c r="S1409" s="265"/>
      <c r="T1409" s="265">
        <v>0</v>
      </c>
      <c r="U1409" s="269" t="s">
        <v>1256</v>
      </c>
      <c r="V1409" s="270">
        <v>1</v>
      </c>
      <c r="W1409" s="271" t="s">
        <v>118</v>
      </c>
      <c r="X1409" s="272"/>
      <c r="Y1409" s="272"/>
      <c r="Z1409" s="274" t="s">
        <v>1257</v>
      </c>
      <c r="AA1409" s="258" t="b">
        <f t="shared" si="101"/>
        <v>0</v>
      </c>
      <c r="AB1409" s="273" t="s">
        <v>9866</v>
      </c>
      <c r="AC1409" s="273"/>
      <c r="AD1409" s="504" t="s">
        <v>1259</v>
      </c>
      <c r="AE1409" s="275" t="s">
        <v>10479</v>
      </c>
      <c r="AF1409" s="267" t="str">
        <f t="shared" ca="1" si="97"/>
        <v>42años10meses</v>
      </c>
      <c r="AG1409" s="276">
        <v>901198082</v>
      </c>
      <c r="AH1409" s="273" t="s">
        <v>10480</v>
      </c>
    </row>
    <row r="1410" spans="2:36" ht="17.100000000000001" customHeight="1">
      <c r="B1410" s="313" t="str">
        <f t="shared" si="102"/>
        <v>P42041080</v>
      </c>
      <c r="C1410" s="257" t="s">
        <v>117</v>
      </c>
      <c r="D1410" s="517" t="s">
        <v>15249</v>
      </c>
      <c r="E1410" s="258" t="s">
        <v>15250</v>
      </c>
      <c r="F1410" s="259">
        <v>30567</v>
      </c>
      <c r="G1410" s="283" t="s">
        <v>1251</v>
      </c>
      <c r="H1410" s="261" t="s">
        <v>137</v>
      </c>
      <c r="I1410" s="261" t="s">
        <v>1252</v>
      </c>
      <c r="J1410" s="261" t="s">
        <v>1276</v>
      </c>
      <c r="K1410" s="282" t="s">
        <v>8566</v>
      </c>
      <c r="L1410" s="264">
        <v>45958</v>
      </c>
      <c r="M1410" s="264">
        <v>46004</v>
      </c>
      <c r="N1410" s="551" t="s">
        <v>114</v>
      </c>
      <c r="O1410" s="282" t="s">
        <v>15251</v>
      </c>
      <c r="P1410" s="266" t="s">
        <v>138</v>
      </c>
      <c r="Q1410" s="258"/>
      <c r="R1410" s="268" t="s">
        <v>157</v>
      </c>
      <c r="S1410" s="265"/>
      <c r="T1410" s="271">
        <v>0</v>
      </c>
      <c r="U1410" s="269" t="s">
        <v>1256</v>
      </c>
      <c r="V1410" s="270">
        <v>1</v>
      </c>
      <c r="W1410" s="271" t="s">
        <v>118</v>
      </c>
      <c r="X1410" s="272"/>
      <c r="Y1410" s="272"/>
      <c r="Z1410" s="342" t="s">
        <v>1257</v>
      </c>
      <c r="AA1410" s="258" t="b">
        <f t="shared" si="101"/>
        <v>0</v>
      </c>
      <c r="AB1410" s="273" t="s">
        <v>15252</v>
      </c>
      <c r="AC1410" s="273"/>
      <c r="AD1410" s="504" t="s">
        <v>1259</v>
      </c>
      <c r="AE1410" s="275" t="s">
        <v>15253</v>
      </c>
      <c r="AF1410" s="267" t="str">
        <f t="shared" ca="1" si="97"/>
        <v>42años11meses</v>
      </c>
      <c r="AG1410" s="276" t="s">
        <v>15254</v>
      </c>
      <c r="AH1410" s="442" t="s">
        <v>15255</v>
      </c>
    </row>
    <row r="1411" spans="2:36" ht="17.100000000000001" customHeight="1">
      <c r="B1411" s="313" t="str">
        <f t="shared" si="102"/>
        <v>P42051052</v>
      </c>
      <c r="C1411" s="282">
        <v>1</v>
      </c>
      <c r="D1411" s="486" t="s">
        <v>7808</v>
      </c>
      <c r="E1411" s="258" t="s">
        <v>7809</v>
      </c>
      <c r="F1411" s="259">
        <v>30038</v>
      </c>
      <c r="G1411" s="283" t="s">
        <v>1251</v>
      </c>
      <c r="H1411" s="261" t="s">
        <v>137</v>
      </c>
      <c r="I1411" s="263" t="s">
        <v>1252</v>
      </c>
      <c r="J1411" s="261"/>
      <c r="K1411" s="263" t="s">
        <v>1287</v>
      </c>
      <c r="L1411" s="264">
        <v>45108</v>
      </c>
      <c r="M1411" s="290">
        <v>45114</v>
      </c>
      <c r="N1411" s="263" t="s">
        <v>174</v>
      </c>
      <c r="O1411" s="261" t="s">
        <v>7810</v>
      </c>
      <c r="P1411" s="266" t="s">
        <v>138</v>
      </c>
      <c r="Q1411" s="273"/>
      <c r="R1411" s="284" t="s">
        <v>157</v>
      </c>
      <c r="S1411" s="265"/>
      <c r="T1411" s="265">
        <v>0</v>
      </c>
      <c r="U1411" s="269" t="s">
        <v>1256</v>
      </c>
      <c r="V1411" s="270">
        <v>0</v>
      </c>
      <c r="W1411" s="271" t="s">
        <v>118</v>
      </c>
      <c r="X1411" s="272"/>
      <c r="Y1411" s="273"/>
      <c r="Z1411" s="274" t="s">
        <v>1257</v>
      </c>
      <c r="AA1411" s="258" t="b">
        <f t="shared" si="101"/>
        <v>0</v>
      </c>
      <c r="AB1411" s="258" t="s">
        <v>4839</v>
      </c>
      <c r="AC1411" s="273"/>
      <c r="AD1411" s="400" t="s">
        <v>1259</v>
      </c>
      <c r="AE1411" s="275" t="s">
        <v>7811</v>
      </c>
      <c r="AF1411" s="267" t="str">
        <f t="shared" ref="AF1411:AF1474" ca="1" si="103">IF($D1411&lt;&gt;"",DATEDIF(F1411,TODAY(),"y")&amp;"años"&amp;DATEDIF(F1411,TODAY(),"ym")&amp;"meses","")</f>
        <v>44años4meses</v>
      </c>
      <c r="AG1411" s="276">
        <v>968157020</v>
      </c>
      <c r="AH1411" s="273" t="s">
        <v>7812</v>
      </c>
    </row>
    <row r="1412" spans="2:36" ht="17.100000000000001" customHeight="1">
      <c r="B1412" s="313" t="str">
        <f t="shared" si="102"/>
        <v>P42087218</v>
      </c>
      <c r="C1412" s="257" t="s">
        <v>117</v>
      </c>
      <c r="D1412" s="486" t="s">
        <v>3412</v>
      </c>
      <c r="E1412" s="258" t="s">
        <v>3413</v>
      </c>
      <c r="F1412" s="259">
        <v>29588</v>
      </c>
      <c r="G1412" s="260" t="s">
        <v>1251</v>
      </c>
      <c r="H1412" s="261" t="s">
        <v>137</v>
      </c>
      <c r="I1412" s="262"/>
      <c r="J1412" s="261"/>
      <c r="K1412" s="263" t="s">
        <v>1287</v>
      </c>
      <c r="L1412" s="264">
        <v>44041</v>
      </c>
      <c r="M1412" s="290">
        <v>44062</v>
      </c>
      <c r="N1412" s="263" t="s">
        <v>174</v>
      </c>
      <c r="O1412" s="261" t="s">
        <v>3414</v>
      </c>
      <c r="P1412" s="266" t="s">
        <v>138</v>
      </c>
      <c r="Q1412" s="267"/>
      <c r="R1412" s="284" t="s">
        <v>157</v>
      </c>
      <c r="S1412" s="265"/>
      <c r="T1412" s="265">
        <v>0</v>
      </c>
      <c r="U1412" s="269" t="s">
        <v>1256</v>
      </c>
      <c r="V1412" s="270">
        <v>0</v>
      </c>
      <c r="W1412" s="271" t="s">
        <v>1264</v>
      </c>
      <c r="X1412" s="272"/>
      <c r="Y1412" s="273"/>
      <c r="Z1412" s="274" t="s">
        <v>1265</v>
      </c>
      <c r="AA1412" s="258" t="b">
        <f t="shared" si="101"/>
        <v>0</v>
      </c>
      <c r="AB1412" s="273" t="s">
        <v>3415</v>
      </c>
      <c r="AC1412" s="273" t="s">
        <v>1290</v>
      </c>
      <c r="AD1412" s="510"/>
      <c r="AE1412" s="275"/>
      <c r="AF1412" s="267" t="str">
        <f t="shared" ca="1" si="103"/>
        <v>45años7meses</v>
      </c>
      <c r="AG1412" s="276"/>
      <c r="AH1412" s="273"/>
    </row>
    <row r="1413" spans="2:36" ht="17.100000000000001" customHeight="1">
      <c r="B1413" s="258" t="str">
        <f t="shared" si="102"/>
        <v>O42103800</v>
      </c>
      <c r="C1413" s="257" t="s">
        <v>117</v>
      </c>
      <c r="D1413" s="486" t="s">
        <v>16646</v>
      </c>
      <c r="E1413" s="258" t="s">
        <v>16647</v>
      </c>
      <c r="F1413" s="259">
        <v>29453</v>
      </c>
      <c r="G1413" s="283" t="s">
        <v>1912</v>
      </c>
      <c r="H1413" s="261" t="s">
        <v>113</v>
      </c>
      <c r="I1413" s="261" t="s">
        <v>16648</v>
      </c>
      <c r="J1413" s="261" t="s">
        <v>1276</v>
      </c>
      <c r="K1413" s="282" t="s">
        <v>8700</v>
      </c>
      <c r="L1413" s="264">
        <v>46036</v>
      </c>
      <c r="M1413" s="264">
        <v>46038</v>
      </c>
      <c r="N1413" s="261" t="s">
        <v>122</v>
      </c>
      <c r="O1413" s="282"/>
      <c r="P1413" s="266"/>
      <c r="Q1413" s="258"/>
      <c r="R1413" s="268" t="s">
        <v>157</v>
      </c>
      <c r="S1413" s="265"/>
      <c r="T1413" s="271">
        <v>0</v>
      </c>
      <c r="U1413" s="269" t="s">
        <v>1256</v>
      </c>
      <c r="V1413" s="270">
        <v>1</v>
      </c>
      <c r="W1413" s="271" t="s">
        <v>118</v>
      </c>
      <c r="X1413" s="272"/>
      <c r="Y1413" s="272"/>
      <c r="Z1413" s="342" t="s">
        <v>1257</v>
      </c>
      <c r="AA1413" s="258" t="b">
        <v>0</v>
      </c>
      <c r="AB1413" s="273"/>
      <c r="AC1413" s="273"/>
      <c r="AD1413" s="400" t="s">
        <v>1271</v>
      </c>
      <c r="AE1413" s="275" t="s">
        <v>16649</v>
      </c>
      <c r="AF1413" s="267" t="str">
        <f t="shared" ca="1" si="103"/>
        <v>46años0meses</v>
      </c>
      <c r="AG1413" s="276" t="s">
        <v>16650</v>
      </c>
      <c r="AH1413" s="273" t="s">
        <v>16651</v>
      </c>
    </row>
    <row r="1414" spans="2:36" ht="17.100000000000001" customHeight="1">
      <c r="B1414" s="273" t="str">
        <f t="shared" si="102"/>
        <v>P42104497</v>
      </c>
      <c r="C1414" s="257" t="s">
        <v>117</v>
      </c>
      <c r="D1414" s="486" t="s">
        <v>2718</v>
      </c>
      <c r="E1414" s="273" t="s">
        <v>2719</v>
      </c>
      <c r="F1414" s="259">
        <v>30647</v>
      </c>
      <c r="G1414" s="260" t="s">
        <v>1251</v>
      </c>
      <c r="H1414" s="261" t="s">
        <v>137</v>
      </c>
      <c r="I1414" s="262"/>
      <c r="J1414" s="261"/>
      <c r="K1414" s="263" t="s">
        <v>1287</v>
      </c>
      <c r="L1414" s="264">
        <v>43804</v>
      </c>
      <c r="M1414" s="290">
        <v>43817</v>
      </c>
      <c r="N1414" s="263" t="s">
        <v>122</v>
      </c>
      <c r="O1414" s="261"/>
      <c r="P1414" s="266"/>
      <c r="Q1414" s="267"/>
      <c r="R1414" s="284" t="s">
        <v>157</v>
      </c>
      <c r="S1414" s="265"/>
      <c r="T1414" s="265">
        <v>0</v>
      </c>
      <c r="U1414" s="269" t="s">
        <v>1256</v>
      </c>
      <c r="V1414" s="270">
        <v>0</v>
      </c>
      <c r="W1414" s="271" t="s">
        <v>1264</v>
      </c>
      <c r="X1414" s="272"/>
      <c r="Y1414" s="273"/>
      <c r="Z1414" s="274" t="s">
        <v>1265</v>
      </c>
      <c r="AA1414" s="258" t="b">
        <f t="shared" ref="AA1414:AA1425" si="104">COUNTIF($D$2:$D$3790,D1414)&gt;1</f>
        <v>0</v>
      </c>
      <c r="AB1414" s="273" t="s">
        <v>2164</v>
      </c>
      <c r="AC1414" s="273" t="s">
        <v>1290</v>
      </c>
      <c r="AD1414" s="510"/>
      <c r="AE1414" s="275"/>
      <c r="AF1414" s="267" t="str">
        <f t="shared" ca="1" si="103"/>
        <v>42años8meses</v>
      </c>
      <c r="AG1414" s="276"/>
      <c r="AH1414" s="273"/>
    </row>
    <row r="1415" spans="2:36" ht="17.100000000000001" customHeight="1">
      <c r="B1415" s="258" t="str">
        <f t="shared" si="102"/>
        <v>P42106015</v>
      </c>
      <c r="C1415" s="257" t="s">
        <v>117</v>
      </c>
      <c r="D1415" s="486" t="s">
        <v>8465</v>
      </c>
      <c r="E1415" s="258" t="s">
        <v>8466</v>
      </c>
      <c r="F1415" s="259">
        <v>29455</v>
      </c>
      <c r="G1415" s="260" t="s">
        <v>1251</v>
      </c>
      <c r="H1415" s="266" t="s">
        <v>137</v>
      </c>
      <c r="I1415" s="261" t="s">
        <v>1252</v>
      </c>
      <c r="J1415" s="261"/>
      <c r="K1415" s="282" t="s">
        <v>6899</v>
      </c>
      <c r="L1415" s="264">
        <v>45203</v>
      </c>
      <c r="M1415" s="264">
        <v>45229</v>
      </c>
      <c r="N1415" s="263" t="s">
        <v>174</v>
      </c>
      <c r="O1415" s="261" t="s">
        <v>8467</v>
      </c>
      <c r="P1415" s="266" t="s">
        <v>138</v>
      </c>
      <c r="Q1415" s="273"/>
      <c r="R1415" s="284" t="s">
        <v>157</v>
      </c>
      <c r="S1415" s="265"/>
      <c r="T1415" s="265">
        <v>0</v>
      </c>
      <c r="U1415" s="269" t="s">
        <v>1256</v>
      </c>
      <c r="V1415" s="270">
        <v>0</v>
      </c>
      <c r="W1415" s="271" t="s">
        <v>118</v>
      </c>
      <c r="X1415" s="273"/>
      <c r="Y1415" s="273"/>
      <c r="Z1415" s="274" t="s">
        <v>1257</v>
      </c>
      <c r="AA1415" s="258" t="b">
        <f t="shared" si="104"/>
        <v>0</v>
      </c>
      <c r="AB1415" s="273" t="s">
        <v>8468</v>
      </c>
      <c r="AC1415" s="273"/>
      <c r="AD1415" s="504" t="s">
        <v>1259</v>
      </c>
      <c r="AE1415" s="275" t="s">
        <v>8469</v>
      </c>
      <c r="AF1415" s="267" t="str">
        <f t="shared" ca="1" si="103"/>
        <v>45años11meses</v>
      </c>
      <c r="AG1415" s="276">
        <v>938515062</v>
      </c>
      <c r="AH1415" s="273" t="s">
        <v>8470</v>
      </c>
    </row>
    <row r="1416" spans="2:36" ht="17.100000000000001" customHeight="1">
      <c r="B1416" s="273" t="str">
        <f t="shared" si="102"/>
        <v>P42106028</v>
      </c>
      <c r="C1416" s="282">
        <v>1</v>
      </c>
      <c r="D1416" s="486" t="s">
        <v>11256</v>
      </c>
      <c r="E1416" s="258" t="s">
        <v>11257</v>
      </c>
      <c r="F1416" s="259">
        <v>30213</v>
      </c>
      <c r="G1416" s="283" t="s">
        <v>1251</v>
      </c>
      <c r="H1416" s="261" t="s">
        <v>137</v>
      </c>
      <c r="I1416" s="261" t="s">
        <v>8999</v>
      </c>
      <c r="J1416" s="261" t="s">
        <v>9469</v>
      </c>
      <c r="K1416" s="282" t="s">
        <v>6840</v>
      </c>
      <c r="L1416" s="264">
        <v>45419</v>
      </c>
      <c r="M1416" s="264">
        <v>45453</v>
      </c>
      <c r="N1416" s="261" t="s">
        <v>174</v>
      </c>
      <c r="O1416" s="282" t="s">
        <v>11258</v>
      </c>
      <c r="P1416" s="266" t="s">
        <v>138</v>
      </c>
      <c r="Q1416" s="273"/>
      <c r="R1416" s="284" t="s">
        <v>157</v>
      </c>
      <c r="S1416" s="265"/>
      <c r="T1416" s="265">
        <v>0</v>
      </c>
      <c r="U1416" s="269" t="s">
        <v>1256</v>
      </c>
      <c r="V1416" s="270">
        <v>1</v>
      </c>
      <c r="W1416" s="271" t="s">
        <v>118</v>
      </c>
      <c r="X1416" s="272"/>
      <c r="Y1416" s="272"/>
      <c r="Z1416" s="274" t="s">
        <v>1257</v>
      </c>
      <c r="AA1416" s="258" t="b">
        <f t="shared" si="104"/>
        <v>0</v>
      </c>
      <c r="AB1416" s="273" t="s">
        <v>9350</v>
      </c>
      <c r="AC1416" s="273"/>
      <c r="AD1416" s="504" t="s">
        <v>1259</v>
      </c>
      <c r="AE1416" s="275" t="s">
        <v>11259</v>
      </c>
      <c r="AF1416" s="267" t="str">
        <f t="shared" ca="1" si="103"/>
        <v>43años11meses</v>
      </c>
      <c r="AG1416" s="276">
        <v>900303138</v>
      </c>
      <c r="AH1416" s="273" t="s">
        <v>11260</v>
      </c>
    </row>
    <row r="1417" spans="2:36" ht="17.100000000000001" customHeight="1">
      <c r="B1417" s="313" t="str">
        <f t="shared" si="102"/>
        <v>P42107240</v>
      </c>
      <c r="C1417" s="257" t="s">
        <v>117</v>
      </c>
      <c r="D1417" s="486" t="s">
        <v>2855</v>
      </c>
      <c r="E1417" s="273" t="s">
        <v>2856</v>
      </c>
      <c r="F1417" s="259">
        <v>30637</v>
      </c>
      <c r="G1417" s="260" t="s">
        <v>1251</v>
      </c>
      <c r="H1417" s="261" t="s">
        <v>137</v>
      </c>
      <c r="I1417" s="262"/>
      <c r="J1417" s="261"/>
      <c r="K1417" s="263" t="s">
        <v>1287</v>
      </c>
      <c r="L1417" s="264">
        <v>43818</v>
      </c>
      <c r="M1417" s="290">
        <v>43830</v>
      </c>
      <c r="N1417" s="263" t="s">
        <v>114</v>
      </c>
      <c r="O1417" s="261" t="s">
        <v>2857</v>
      </c>
      <c r="P1417" s="266" t="s">
        <v>115</v>
      </c>
      <c r="Q1417" s="267"/>
      <c r="R1417" s="284" t="s">
        <v>157</v>
      </c>
      <c r="S1417" s="265"/>
      <c r="T1417" s="265">
        <v>0</v>
      </c>
      <c r="U1417" s="269" t="s">
        <v>1256</v>
      </c>
      <c r="V1417" s="270">
        <v>0</v>
      </c>
      <c r="W1417" s="271" t="s">
        <v>1264</v>
      </c>
      <c r="X1417" s="272"/>
      <c r="Y1417" s="273"/>
      <c r="Z1417" s="274" t="s">
        <v>1265</v>
      </c>
      <c r="AA1417" s="258" t="b">
        <f t="shared" si="104"/>
        <v>0</v>
      </c>
      <c r="AB1417" s="273" t="s">
        <v>2310</v>
      </c>
      <c r="AC1417" s="273" t="s">
        <v>1290</v>
      </c>
      <c r="AD1417" s="510"/>
      <c r="AE1417" s="275"/>
      <c r="AF1417" s="267" t="str">
        <f t="shared" ca="1" si="103"/>
        <v>42años9meses</v>
      </c>
      <c r="AG1417" s="276"/>
      <c r="AH1417" s="273"/>
    </row>
    <row r="1418" spans="2:36" ht="17.100000000000001" customHeight="1">
      <c r="B1418" s="273" t="str">
        <f t="shared" si="102"/>
        <v>P42107245</v>
      </c>
      <c r="C1418" s="285">
        <v>1</v>
      </c>
      <c r="D1418" s="486" t="s">
        <v>2895</v>
      </c>
      <c r="E1418" s="273" t="s">
        <v>2896</v>
      </c>
      <c r="F1418" s="259">
        <v>28246</v>
      </c>
      <c r="G1418" s="260" t="s">
        <v>1251</v>
      </c>
      <c r="H1418" s="261" t="s">
        <v>137</v>
      </c>
      <c r="I1418" s="262"/>
      <c r="J1418" s="261"/>
      <c r="K1418" s="263" t="s">
        <v>1287</v>
      </c>
      <c r="L1418" s="264">
        <v>43825</v>
      </c>
      <c r="M1418" s="290">
        <v>43852</v>
      </c>
      <c r="N1418" s="263" t="s">
        <v>128</v>
      </c>
      <c r="O1418" s="261" t="s">
        <v>2897</v>
      </c>
      <c r="P1418" s="266" t="s">
        <v>115</v>
      </c>
      <c r="Q1418" s="267"/>
      <c r="R1418" s="284" t="s">
        <v>157</v>
      </c>
      <c r="S1418" s="265"/>
      <c r="T1418" s="265">
        <v>0</v>
      </c>
      <c r="U1418" s="269" t="s">
        <v>1256</v>
      </c>
      <c r="V1418" s="270">
        <v>0</v>
      </c>
      <c r="W1418" s="271" t="s">
        <v>1264</v>
      </c>
      <c r="X1418" s="272"/>
      <c r="Y1418" s="273"/>
      <c r="Z1418" s="274" t="s">
        <v>1265</v>
      </c>
      <c r="AA1418" s="258" t="b">
        <f t="shared" si="104"/>
        <v>0</v>
      </c>
      <c r="AB1418" s="273" t="s">
        <v>2898</v>
      </c>
      <c r="AC1418" s="273" t="s">
        <v>1290</v>
      </c>
      <c r="AD1418" s="510"/>
      <c r="AE1418" s="275"/>
      <c r="AF1418" s="267" t="str">
        <f t="shared" ca="1" si="103"/>
        <v>49años3meses</v>
      </c>
      <c r="AG1418" s="276"/>
      <c r="AH1418" s="273"/>
    </row>
    <row r="1419" spans="2:36" ht="17.100000000000001" customHeight="1">
      <c r="B1419" s="273" t="str">
        <f t="shared" si="102"/>
        <v>O42109185</v>
      </c>
      <c r="C1419" s="305">
        <v>1</v>
      </c>
      <c r="D1419" s="486" t="s">
        <v>10508</v>
      </c>
      <c r="E1419" s="258" t="s">
        <v>10509</v>
      </c>
      <c r="F1419" s="259">
        <v>29977</v>
      </c>
      <c r="G1419" s="283" t="s">
        <v>1251</v>
      </c>
      <c r="H1419" s="261" t="s">
        <v>113</v>
      </c>
      <c r="I1419" s="261" t="s">
        <v>7410</v>
      </c>
      <c r="J1419" s="261" t="s">
        <v>9657</v>
      </c>
      <c r="K1419" s="282" t="s">
        <v>6899</v>
      </c>
      <c r="L1419" s="264">
        <v>45371</v>
      </c>
      <c r="M1419" s="290">
        <v>45415</v>
      </c>
      <c r="N1419" s="261" t="s">
        <v>122</v>
      </c>
      <c r="O1419" s="282"/>
      <c r="P1419" s="266"/>
      <c r="Q1419" s="258"/>
      <c r="R1419" s="284" t="s">
        <v>157</v>
      </c>
      <c r="S1419" s="265"/>
      <c r="T1419" s="265">
        <v>0</v>
      </c>
      <c r="U1419" s="269" t="s">
        <v>1256</v>
      </c>
      <c r="V1419" s="270">
        <v>1</v>
      </c>
      <c r="W1419" s="271" t="s">
        <v>118</v>
      </c>
      <c r="X1419" s="272"/>
      <c r="Y1419" s="272"/>
      <c r="Z1419" s="274" t="s">
        <v>1257</v>
      </c>
      <c r="AA1419" s="258" t="b">
        <f t="shared" si="104"/>
        <v>0</v>
      </c>
      <c r="AB1419" s="258" t="s">
        <v>10510</v>
      </c>
      <c r="AC1419" s="258"/>
      <c r="AD1419" s="504" t="s">
        <v>1259</v>
      </c>
      <c r="AE1419" s="281" t="s">
        <v>10511</v>
      </c>
      <c r="AF1419" s="267" t="str">
        <f t="shared" ca="1" si="103"/>
        <v>44años6meses</v>
      </c>
      <c r="AG1419" s="294">
        <v>929571524</v>
      </c>
      <c r="AH1419" s="258" t="s">
        <v>10512</v>
      </c>
    </row>
    <row r="1420" spans="2:36" ht="17.100000000000001" customHeight="1">
      <c r="B1420" s="313" t="str">
        <f t="shared" si="102"/>
        <v>P42123202</v>
      </c>
      <c r="C1420" s="282">
        <v>1</v>
      </c>
      <c r="D1420" s="486" t="s">
        <v>10141</v>
      </c>
      <c r="E1420" s="258" t="s">
        <v>10142</v>
      </c>
      <c r="F1420" s="259">
        <v>30648</v>
      </c>
      <c r="G1420" s="283" t="s">
        <v>1996</v>
      </c>
      <c r="H1420" s="261" t="s">
        <v>137</v>
      </c>
      <c r="I1420" s="261" t="s">
        <v>8999</v>
      </c>
      <c r="J1420" s="261" t="s">
        <v>9469</v>
      </c>
      <c r="K1420" s="282" t="s">
        <v>6840</v>
      </c>
      <c r="L1420" s="264">
        <v>45349</v>
      </c>
      <c r="M1420" s="264">
        <v>45366</v>
      </c>
      <c r="N1420" s="261" t="s">
        <v>128</v>
      </c>
      <c r="O1420" s="261" t="s">
        <v>10143</v>
      </c>
      <c r="P1420" s="266" t="s">
        <v>138</v>
      </c>
      <c r="Q1420" s="273"/>
      <c r="R1420" s="284" t="s">
        <v>157</v>
      </c>
      <c r="S1420" s="265"/>
      <c r="T1420" s="265">
        <v>0</v>
      </c>
      <c r="U1420" s="269" t="s">
        <v>1256</v>
      </c>
      <c r="V1420" s="270">
        <v>1</v>
      </c>
      <c r="W1420" s="271" t="s">
        <v>118</v>
      </c>
      <c r="X1420" s="272"/>
      <c r="Y1420" s="272"/>
      <c r="Z1420" s="274" t="s">
        <v>1257</v>
      </c>
      <c r="AA1420" s="258" t="b">
        <f t="shared" si="104"/>
        <v>0</v>
      </c>
      <c r="AB1420" s="273" t="s">
        <v>10144</v>
      </c>
      <c r="AC1420" s="273"/>
      <c r="AD1420" s="504" t="s">
        <v>1259</v>
      </c>
      <c r="AE1420" s="275" t="s">
        <v>10145</v>
      </c>
      <c r="AF1420" s="267" t="str">
        <f t="shared" ca="1" si="103"/>
        <v>42años8meses</v>
      </c>
      <c r="AG1420" s="276">
        <v>907594281</v>
      </c>
      <c r="AH1420" s="273" t="s">
        <v>10146</v>
      </c>
    </row>
    <row r="1421" spans="2:36" ht="17.25" customHeight="1">
      <c r="B1421" s="313" t="str">
        <f t="shared" si="102"/>
        <v>P42123206</v>
      </c>
      <c r="C1421" s="257" t="s">
        <v>117</v>
      </c>
      <c r="D1421" s="486" t="s">
        <v>5626</v>
      </c>
      <c r="E1421" s="258" t="s">
        <v>5627</v>
      </c>
      <c r="F1421" s="259">
        <v>30644</v>
      </c>
      <c r="G1421" s="260" t="s">
        <v>1291</v>
      </c>
      <c r="H1421" s="261" t="s">
        <v>137</v>
      </c>
      <c r="I1421" s="263"/>
      <c r="J1421" s="261"/>
      <c r="K1421" s="282" t="s">
        <v>2021</v>
      </c>
      <c r="L1421" s="264">
        <v>44564</v>
      </c>
      <c r="M1421" s="290">
        <v>44583</v>
      </c>
      <c r="N1421" s="261" t="s">
        <v>114</v>
      </c>
      <c r="O1421" s="282" t="s">
        <v>5628</v>
      </c>
      <c r="P1421" s="266" t="s">
        <v>115</v>
      </c>
      <c r="Q1421" s="258"/>
      <c r="R1421" s="284" t="s">
        <v>157</v>
      </c>
      <c r="S1421" s="265"/>
      <c r="T1421" s="265">
        <v>0</v>
      </c>
      <c r="U1421" s="269" t="s">
        <v>1256</v>
      </c>
      <c r="V1421" s="270">
        <v>0</v>
      </c>
      <c r="W1421" s="271" t="s">
        <v>118</v>
      </c>
      <c r="X1421" s="272"/>
      <c r="Y1421" s="273"/>
      <c r="Z1421" s="274" t="s">
        <v>1265</v>
      </c>
      <c r="AA1421" s="258" t="b">
        <f t="shared" si="104"/>
        <v>0</v>
      </c>
      <c r="AB1421" s="273" t="s">
        <v>4326</v>
      </c>
      <c r="AC1421" s="273"/>
      <c r="AD1421" s="400" t="s">
        <v>1259</v>
      </c>
      <c r="AE1421" s="275" t="s">
        <v>5629</v>
      </c>
      <c r="AF1421" s="267" t="str">
        <f t="shared" ca="1" si="103"/>
        <v>42años8meses</v>
      </c>
      <c r="AG1421" s="276">
        <v>928127023</v>
      </c>
      <c r="AH1421" s="273" t="s">
        <v>5630</v>
      </c>
    </row>
    <row r="1422" spans="2:36" ht="17.100000000000001" customHeight="1">
      <c r="B1422" s="273" t="str">
        <f t="shared" si="102"/>
        <v>O42123532</v>
      </c>
      <c r="C1422" s="257" t="s">
        <v>117</v>
      </c>
      <c r="D1422" s="486" t="s">
        <v>13249</v>
      </c>
      <c r="E1422" s="258" t="s">
        <v>13250</v>
      </c>
      <c r="F1422" s="259">
        <v>30588</v>
      </c>
      <c r="G1422" s="258" t="s">
        <v>1251</v>
      </c>
      <c r="H1422" s="263" t="s">
        <v>113</v>
      </c>
      <c r="I1422" s="261" t="s">
        <v>1876</v>
      </c>
      <c r="J1422" s="261" t="s">
        <v>1276</v>
      </c>
      <c r="K1422" s="282" t="s">
        <v>1877</v>
      </c>
      <c r="L1422" s="264">
        <v>45810</v>
      </c>
      <c r="M1422" s="264">
        <v>45827</v>
      </c>
      <c r="N1422" s="261" t="s">
        <v>174</v>
      </c>
      <c r="O1422" s="282" t="s">
        <v>13251</v>
      </c>
      <c r="P1422" s="266" t="s">
        <v>138</v>
      </c>
      <c r="Q1422" s="273"/>
      <c r="R1422" s="471" t="s">
        <v>1256</v>
      </c>
      <c r="S1422" s="265"/>
      <c r="T1422" s="271">
        <v>0</v>
      </c>
      <c r="U1422" s="291" t="s">
        <v>117</v>
      </c>
      <c r="V1422" s="270">
        <v>0</v>
      </c>
      <c r="W1422" s="271" t="s">
        <v>118</v>
      </c>
      <c r="X1422" s="272"/>
      <c r="Y1422" s="272"/>
      <c r="Z1422" s="342" t="s">
        <v>1257</v>
      </c>
      <c r="AA1422" s="258" t="b">
        <f t="shared" si="104"/>
        <v>0</v>
      </c>
      <c r="AB1422" s="273" t="s">
        <v>13252</v>
      </c>
      <c r="AC1422" s="273"/>
      <c r="AD1422" s="400" t="s">
        <v>1259</v>
      </c>
      <c r="AE1422" s="281" t="s">
        <v>13253</v>
      </c>
      <c r="AF1422" s="267" t="str">
        <f t="shared" ca="1" si="103"/>
        <v>42años10meses</v>
      </c>
      <c r="AG1422" s="276" t="s">
        <v>13254</v>
      </c>
      <c r="AH1422" s="273" t="s">
        <v>13255</v>
      </c>
    </row>
    <row r="1423" spans="2:36" ht="17.100000000000001" customHeight="1">
      <c r="B1423" s="313" t="str">
        <f t="shared" si="102"/>
        <v>O42131677</v>
      </c>
      <c r="C1423" s="282">
        <v>1</v>
      </c>
      <c r="D1423" s="486" t="s">
        <v>7192</v>
      </c>
      <c r="E1423" s="258" t="s">
        <v>7193</v>
      </c>
      <c r="F1423" s="259">
        <v>30655</v>
      </c>
      <c r="G1423" s="260" t="s">
        <v>1291</v>
      </c>
      <c r="H1423" s="261" t="s">
        <v>113</v>
      </c>
      <c r="I1423" s="263" t="s">
        <v>1339</v>
      </c>
      <c r="J1423" s="261"/>
      <c r="K1423" s="263" t="s">
        <v>2021</v>
      </c>
      <c r="L1423" s="264">
        <v>44924</v>
      </c>
      <c r="M1423" s="290">
        <v>44939</v>
      </c>
      <c r="N1423" s="263" t="s">
        <v>122</v>
      </c>
      <c r="O1423" s="261"/>
      <c r="P1423" s="266"/>
      <c r="Q1423" s="273"/>
      <c r="R1423" s="284" t="s">
        <v>157</v>
      </c>
      <c r="S1423" s="265"/>
      <c r="T1423" s="265">
        <v>0</v>
      </c>
      <c r="U1423" s="269" t="s">
        <v>1256</v>
      </c>
      <c r="V1423" s="270">
        <v>0</v>
      </c>
      <c r="W1423" s="271" t="s">
        <v>118</v>
      </c>
      <c r="X1423" s="272"/>
      <c r="Y1423" s="273"/>
      <c r="Z1423" s="274" t="s">
        <v>1265</v>
      </c>
      <c r="AA1423" s="258" t="b">
        <f t="shared" si="104"/>
        <v>0</v>
      </c>
      <c r="AB1423" s="273" t="s">
        <v>4763</v>
      </c>
      <c r="AC1423" s="273"/>
      <c r="AD1423" s="504" t="s">
        <v>1259</v>
      </c>
      <c r="AE1423" s="275" t="s">
        <v>7194</v>
      </c>
      <c r="AF1423" s="267" t="str">
        <f t="shared" ca="1" si="103"/>
        <v>42años8meses</v>
      </c>
      <c r="AG1423" s="276">
        <v>928568229</v>
      </c>
      <c r="AH1423" s="273" t="s">
        <v>7195</v>
      </c>
      <c r="AJ1423" s="258"/>
    </row>
    <row r="1424" spans="2:36" ht="17.100000000000001" customHeight="1">
      <c r="B1424" s="313" t="str">
        <f t="shared" si="102"/>
        <v>O42143101</v>
      </c>
      <c r="C1424" s="282">
        <v>1</v>
      </c>
      <c r="D1424" s="486" t="s">
        <v>3680</v>
      </c>
      <c r="E1424" s="258" t="s">
        <v>3681</v>
      </c>
      <c r="F1424" s="259">
        <v>30296</v>
      </c>
      <c r="G1424" s="260" t="s">
        <v>1251</v>
      </c>
      <c r="H1424" s="261" t="s">
        <v>125</v>
      </c>
      <c r="I1424" s="263" t="s">
        <v>3682</v>
      </c>
      <c r="J1424" s="261"/>
      <c r="K1424" s="263" t="s">
        <v>3611</v>
      </c>
      <c r="L1424" s="264">
        <v>44213</v>
      </c>
      <c r="M1424" s="290">
        <v>44619</v>
      </c>
      <c r="N1424" s="263" t="s">
        <v>122</v>
      </c>
      <c r="O1424" s="263"/>
      <c r="P1424" s="266"/>
      <c r="Q1424" s="267"/>
      <c r="R1424" s="284" t="s">
        <v>597</v>
      </c>
      <c r="S1424" s="265"/>
      <c r="T1424" s="265">
        <v>0</v>
      </c>
      <c r="U1424" s="269" t="s">
        <v>1256</v>
      </c>
      <c r="V1424" s="270">
        <v>0</v>
      </c>
      <c r="W1424" s="271" t="s">
        <v>1264</v>
      </c>
      <c r="X1424" s="272"/>
      <c r="Y1424" s="272"/>
      <c r="Z1424" s="274" t="s">
        <v>1265</v>
      </c>
      <c r="AA1424" s="258" t="b">
        <f t="shared" si="104"/>
        <v>0</v>
      </c>
      <c r="AB1424" s="258" t="s">
        <v>3683</v>
      </c>
      <c r="AC1424" s="273" t="s">
        <v>3671</v>
      </c>
      <c r="AD1424" s="273"/>
      <c r="AE1424" s="275" t="s">
        <v>3684</v>
      </c>
      <c r="AF1424" s="267" t="str">
        <f t="shared" ca="1" si="103"/>
        <v>43años8meses</v>
      </c>
      <c r="AG1424" s="276">
        <v>932658079</v>
      </c>
      <c r="AH1424" s="273" t="s">
        <v>3685</v>
      </c>
      <c r="AJ1424" s="554" t="str">
        <f ca="1">IF($D1424&lt;&gt;"",DATEDIF(L1424,TODAY(),"y")&amp;"años"&amp;DATEDIF(L1424,TODAY(),"ym")&amp;"meses"&amp;DATEDIF(L1424,TODAY(),"md")&amp;"dias","")</f>
        <v>5años7meses4dias</v>
      </c>
    </row>
    <row r="1425" spans="2:36" ht="17.100000000000001" customHeight="1">
      <c r="B1425" s="273" t="str">
        <f t="shared" si="102"/>
        <v>P42152600</v>
      </c>
      <c r="C1425" s="282">
        <v>1</v>
      </c>
      <c r="D1425" s="486" t="s">
        <v>2754</v>
      </c>
      <c r="E1425" s="273" t="s">
        <v>2755</v>
      </c>
      <c r="F1425" s="259">
        <v>30577</v>
      </c>
      <c r="G1425" s="260" t="s">
        <v>1251</v>
      </c>
      <c r="H1425" s="261" t="s">
        <v>137</v>
      </c>
      <c r="I1425" s="262"/>
      <c r="J1425" s="261"/>
      <c r="K1425" s="263" t="s">
        <v>1287</v>
      </c>
      <c r="L1425" s="264">
        <v>43804</v>
      </c>
      <c r="M1425" s="290">
        <v>43830</v>
      </c>
      <c r="N1425" s="263" t="s">
        <v>114</v>
      </c>
      <c r="O1425" s="261" t="s">
        <v>2756</v>
      </c>
      <c r="P1425" s="266" t="s">
        <v>115</v>
      </c>
      <c r="Q1425" s="267"/>
      <c r="R1425" s="268" t="s">
        <v>157</v>
      </c>
      <c r="S1425" s="265"/>
      <c r="T1425" s="265">
        <v>0</v>
      </c>
      <c r="U1425" s="269" t="s">
        <v>1256</v>
      </c>
      <c r="V1425" s="270">
        <v>0</v>
      </c>
      <c r="W1425" s="271" t="s">
        <v>1264</v>
      </c>
      <c r="X1425" s="272"/>
      <c r="Y1425" s="258"/>
      <c r="Z1425" s="274" t="s">
        <v>1265</v>
      </c>
      <c r="AA1425" s="258" t="b">
        <f t="shared" si="104"/>
        <v>0</v>
      </c>
      <c r="AB1425" s="273" t="s">
        <v>2757</v>
      </c>
      <c r="AC1425" s="273" t="s">
        <v>1290</v>
      </c>
      <c r="AD1425" s="510"/>
      <c r="AE1425" s="275"/>
      <c r="AF1425" s="267" t="str">
        <f t="shared" ca="1" si="103"/>
        <v>42años11meses</v>
      </c>
      <c r="AG1425" s="276"/>
      <c r="AH1425" s="273"/>
    </row>
    <row r="1426" spans="2:36" ht="17.100000000000001" customHeight="1">
      <c r="B1426" s="301" t="str">
        <f t="shared" si="102"/>
        <v>R42178004</v>
      </c>
      <c r="C1426" s="257" t="s">
        <v>117</v>
      </c>
      <c r="D1426" s="294" t="s">
        <v>19046</v>
      </c>
      <c r="E1426" s="258" t="s">
        <v>19047</v>
      </c>
      <c r="F1426" s="259">
        <v>30548</v>
      </c>
      <c r="G1426" s="283" t="s">
        <v>1251</v>
      </c>
      <c r="H1426" s="261" t="s">
        <v>4426</v>
      </c>
      <c r="I1426" s="261" t="s">
        <v>6511</v>
      </c>
      <c r="J1426" s="261" t="s">
        <v>1276</v>
      </c>
      <c r="K1426" s="282" t="s">
        <v>8700</v>
      </c>
      <c r="L1426" s="264">
        <v>46146</v>
      </c>
      <c r="M1426" s="264">
        <v>46172</v>
      </c>
      <c r="N1426" s="261" t="s">
        <v>128</v>
      </c>
      <c r="O1426" s="282" t="s">
        <v>19531</v>
      </c>
      <c r="P1426" s="266" t="s">
        <v>138</v>
      </c>
      <c r="Q1426" s="258"/>
      <c r="R1426" s="268"/>
      <c r="S1426" s="265"/>
      <c r="T1426" s="271"/>
      <c r="U1426" s="269"/>
      <c r="V1426" s="270"/>
      <c r="W1426" s="271"/>
      <c r="X1426" s="272"/>
      <c r="Y1426" s="272"/>
      <c r="Z1426" s="342"/>
      <c r="AA1426" s="258"/>
      <c r="AB1426" s="273"/>
      <c r="AC1426" s="273"/>
      <c r="AD1426" s="400" t="s">
        <v>1271</v>
      </c>
      <c r="AE1426" s="275" t="s">
        <v>19059</v>
      </c>
      <c r="AF1426" s="267" t="str">
        <f t="shared" ca="1" si="103"/>
        <v>43años0meses</v>
      </c>
      <c r="AG1426" s="276" t="s">
        <v>19057</v>
      </c>
      <c r="AH1426" s="273" t="s">
        <v>19058</v>
      </c>
    </row>
    <row r="1427" spans="2:36" ht="17.100000000000001" customHeight="1">
      <c r="B1427" s="258" t="str">
        <f t="shared" si="102"/>
        <v>O42178036</v>
      </c>
      <c r="C1427" s="257" t="s">
        <v>117</v>
      </c>
      <c r="D1427" s="486" t="s">
        <v>608</v>
      </c>
      <c r="E1427" s="277" t="s">
        <v>6304</v>
      </c>
      <c r="F1427" s="259">
        <v>29763</v>
      </c>
      <c r="G1427" s="260" t="s">
        <v>1251</v>
      </c>
      <c r="H1427" s="263" t="s">
        <v>113</v>
      </c>
      <c r="I1427" s="263" t="s">
        <v>1339</v>
      </c>
      <c r="J1427" s="261"/>
      <c r="K1427" s="282" t="s">
        <v>6305</v>
      </c>
      <c r="L1427" s="264">
        <v>44718</v>
      </c>
      <c r="M1427" s="298">
        <v>45688</v>
      </c>
      <c r="N1427" s="263" t="s">
        <v>122</v>
      </c>
      <c r="O1427" s="261"/>
      <c r="P1427" s="266"/>
      <c r="Q1427" s="267"/>
      <c r="R1427" s="284" t="s">
        <v>157</v>
      </c>
      <c r="S1427" s="310">
        <v>1</v>
      </c>
      <c r="T1427" s="265">
        <v>0</v>
      </c>
      <c r="U1427" s="269" t="s">
        <v>1256</v>
      </c>
      <c r="V1427" s="270">
        <v>0</v>
      </c>
      <c r="W1427" s="271" t="s">
        <v>118</v>
      </c>
      <c r="X1427" s="272"/>
      <c r="Y1427" s="299"/>
      <c r="Z1427" s="274" t="s">
        <v>1257</v>
      </c>
      <c r="AA1427" s="258" t="b">
        <f t="shared" ref="AA1427:AA1462" si="105">COUNTIF($D$2:$D$3790,D1427)&gt;1</f>
        <v>0</v>
      </c>
      <c r="AB1427" s="258" t="s">
        <v>6306</v>
      </c>
      <c r="AC1427" s="258"/>
      <c r="AD1427" s="504" t="s">
        <v>2101</v>
      </c>
      <c r="AE1427" s="275" t="s">
        <v>6307</v>
      </c>
      <c r="AF1427" s="267" t="str">
        <f t="shared" ca="1" si="103"/>
        <v>45años1meses</v>
      </c>
      <c r="AG1427" s="294">
        <v>918328159</v>
      </c>
      <c r="AH1427" s="258" t="s">
        <v>6308</v>
      </c>
    </row>
    <row r="1428" spans="2:36" ht="17.100000000000001" customHeight="1">
      <c r="B1428" s="258" t="str">
        <f t="shared" si="102"/>
        <v>P42184907</v>
      </c>
      <c r="C1428" s="257" t="s">
        <v>117</v>
      </c>
      <c r="D1428" s="486" t="s">
        <v>5847</v>
      </c>
      <c r="E1428" s="258" t="s">
        <v>5848</v>
      </c>
      <c r="F1428" s="259">
        <v>29291</v>
      </c>
      <c r="G1428" s="260" t="s">
        <v>1291</v>
      </c>
      <c r="H1428" s="261" t="s">
        <v>137</v>
      </c>
      <c r="I1428" s="263" t="s">
        <v>1252</v>
      </c>
      <c r="J1428" s="261"/>
      <c r="K1428" s="263" t="s">
        <v>3611</v>
      </c>
      <c r="L1428" s="264">
        <v>44592</v>
      </c>
      <c r="M1428" s="264">
        <v>44640</v>
      </c>
      <c r="N1428" s="263" t="s">
        <v>122</v>
      </c>
      <c r="O1428" s="261" t="s">
        <v>1108</v>
      </c>
      <c r="P1428" s="266"/>
      <c r="Q1428" s="258"/>
      <c r="R1428" s="268" t="s">
        <v>157</v>
      </c>
      <c r="S1428" s="265"/>
      <c r="T1428" s="265">
        <v>0</v>
      </c>
      <c r="U1428" s="269" t="s">
        <v>1256</v>
      </c>
      <c r="V1428" s="270">
        <v>0</v>
      </c>
      <c r="W1428" s="271" t="s">
        <v>118</v>
      </c>
      <c r="X1428" s="272"/>
      <c r="Y1428" s="273"/>
      <c r="Z1428" s="274" t="s">
        <v>1265</v>
      </c>
      <c r="AA1428" s="258" t="b">
        <f t="shared" si="105"/>
        <v>0</v>
      </c>
      <c r="AB1428" s="273" t="s">
        <v>5849</v>
      </c>
      <c r="AC1428" s="273" t="s">
        <v>3671</v>
      </c>
      <c r="AD1428" s="510"/>
      <c r="AE1428" s="275"/>
      <c r="AF1428" s="267" t="str">
        <f t="shared" ca="1" si="103"/>
        <v>46años5meses</v>
      </c>
      <c r="AG1428" s="276" t="s">
        <v>5850</v>
      </c>
      <c r="AH1428" s="273" t="s">
        <v>5851</v>
      </c>
      <c r="AJ1428" s="258"/>
    </row>
    <row r="1429" spans="2:36" ht="17.100000000000001" customHeight="1">
      <c r="B1429" s="273" t="str">
        <f t="shared" si="102"/>
        <v>O42187443</v>
      </c>
      <c r="C1429" s="257" t="s">
        <v>117</v>
      </c>
      <c r="D1429" s="486" t="s">
        <v>6438</v>
      </c>
      <c r="E1429" s="258" t="s">
        <v>6439</v>
      </c>
      <c r="F1429" s="259">
        <v>30438</v>
      </c>
      <c r="G1429" s="283" t="s">
        <v>1251</v>
      </c>
      <c r="H1429" s="261" t="s">
        <v>125</v>
      </c>
      <c r="I1429" s="263" t="s">
        <v>5933</v>
      </c>
      <c r="J1429" s="261"/>
      <c r="K1429" s="282" t="s">
        <v>6305</v>
      </c>
      <c r="L1429" s="264">
        <v>44747</v>
      </c>
      <c r="M1429" s="264">
        <v>44989</v>
      </c>
      <c r="N1429" s="263" t="s">
        <v>174</v>
      </c>
      <c r="O1429" s="282" t="s">
        <v>6440</v>
      </c>
      <c r="P1429" s="266" t="s">
        <v>138</v>
      </c>
      <c r="Q1429" s="273"/>
      <c r="R1429" s="284" t="s">
        <v>157</v>
      </c>
      <c r="S1429" s="265"/>
      <c r="T1429" s="265">
        <v>0</v>
      </c>
      <c r="U1429" s="269" t="s">
        <v>1256</v>
      </c>
      <c r="V1429" s="270">
        <v>1</v>
      </c>
      <c r="W1429" s="271" t="s">
        <v>118</v>
      </c>
      <c r="X1429" s="273"/>
      <c r="Y1429" s="273"/>
      <c r="Z1429" s="274" t="s">
        <v>1265</v>
      </c>
      <c r="AA1429" s="258" t="b">
        <f t="shared" si="105"/>
        <v>0</v>
      </c>
      <c r="AB1429" s="258" t="s">
        <v>6441</v>
      </c>
      <c r="AC1429" s="273"/>
      <c r="AD1429" s="504" t="s">
        <v>2201</v>
      </c>
      <c r="AE1429" s="281" t="s">
        <v>6442</v>
      </c>
      <c r="AF1429" s="267" t="str">
        <f t="shared" ca="1" si="103"/>
        <v>43años3meses</v>
      </c>
      <c r="AG1429" s="276">
        <v>994666325</v>
      </c>
      <c r="AH1429" s="273" t="s">
        <v>6443</v>
      </c>
    </row>
    <row r="1430" spans="2:36" ht="17.100000000000001" customHeight="1">
      <c r="B1430" s="258" t="str">
        <f t="shared" si="102"/>
        <v>P42188254</v>
      </c>
      <c r="C1430" s="285">
        <v>1</v>
      </c>
      <c r="D1430" s="486" t="s">
        <v>2764</v>
      </c>
      <c r="E1430" s="258" t="s">
        <v>2765</v>
      </c>
      <c r="F1430" s="259">
        <v>29351</v>
      </c>
      <c r="G1430" s="260" t="s">
        <v>1251</v>
      </c>
      <c r="H1430" s="261" t="s">
        <v>137</v>
      </c>
      <c r="I1430" s="262"/>
      <c r="J1430" s="261"/>
      <c r="K1430" s="263" t="s">
        <v>1287</v>
      </c>
      <c r="L1430" s="264">
        <v>43811</v>
      </c>
      <c r="M1430" s="264">
        <v>43824</v>
      </c>
      <c r="N1430" s="263" t="s">
        <v>174</v>
      </c>
      <c r="O1430" s="261" t="s">
        <v>2766</v>
      </c>
      <c r="P1430" s="266" t="s">
        <v>115</v>
      </c>
      <c r="Q1430" s="267"/>
      <c r="R1430" s="268" t="s">
        <v>157</v>
      </c>
      <c r="S1430" s="265"/>
      <c r="T1430" s="265">
        <v>0</v>
      </c>
      <c r="U1430" s="269" t="s">
        <v>1256</v>
      </c>
      <c r="V1430" s="270">
        <v>0</v>
      </c>
      <c r="W1430" s="271" t="s">
        <v>1264</v>
      </c>
      <c r="X1430" s="272"/>
      <c r="Y1430" s="273"/>
      <c r="Z1430" s="274" t="s">
        <v>1265</v>
      </c>
      <c r="AA1430" s="258" t="b">
        <f t="shared" si="105"/>
        <v>0</v>
      </c>
      <c r="AB1430" s="273" t="s">
        <v>2767</v>
      </c>
      <c r="AC1430" s="273" t="s">
        <v>1290</v>
      </c>
      <c r="AD1430" s="510"/>
      <c r="AE1430" s="275"/>
      <c r="AF1430" s="267" t="str">
        <f t="shared" ca="1" si="103"/>
        <v>46años3meses</v>
      </c>
      <c r="AG1430" s="276"/>
      <c r="AH1430" s="273"/>
    </row>
    <row r="1431" spans="2:36" ht="17.100000000000001" customHeight="1">
      <c r="B1431" s="258" t="str">
        <f t="shared" si="102"/>
        <v>O42191487</v>
      </c>
      <c r="C1431" s="263">
        <v>1</v>
      </c>
      <c r="D1431" s="486" t="s">
        <v>13585</v>
      </c>
      <c r="E1431" s="277" t="s">
        <v>13586</v>
      </c>
      <c r="F1431" s="259">
        <v>30543</v>
      </c>
      <c r="G1431" s="260" t="s">
        <v>1251</v>
      </c>
      <c r="H1431" s="261" t="s">
        <v>113</v>
      </c>
      <c r="I1431" s="263" t="s">
        <v>8348</v>
      </c>
      <c r="J1431" s="261" t="s">
        <v>17352</v>
      </c>
      <c r="K1431" s="282" t="s">
        <v>8566</v>
      </c>
      <c r="L1431" s="264">
        <v>46057</v>
      </c>
      <c r="M1431" s="264">
        <v>46123</v>
      </c>
      <c r="N1431" s="263" t="s">
        <v>128</v>
      </c>
      <c r="O1431" s="261" t="s">
        <v>13587</v>
      </c>
      <c r="P1431" s="266" t="s">
        <v>138</v>
      </c>
      <c r="Q1431" s="267"/>
      <c r="R1431" s="284" t="s">
        <v>157</v>
      </c>
      <c r="S1431" s="265"/>
      <c r="T1431" s="265">
        <v>0</v>
      </c>
      <c r="U1431" s="269" t="s">
        <v>1256</v>
      </c>
      <c r="V1431" s="270">
        <v>1</v>
      </c>
      <c r="W1431" s="271" t="s">
        <v>118</v>
      </c>
      <c r="X1431" s="279"/>
      <c r="Y1431" s="258"/>
      <c r="Z1431" s="274" t="s">
        <v>1257</v>
      </c>
      <c r="AA1431" s="258" t="b">
        <f t="shared" si="105"/>
        <v>0</v>
      </c>
      <c r="AB1431" s="258" t="s">
        <v>13588</v>
      </c>
      <c r="AC1431" s="258"/>
      <c r="AD1431" s="504" t="s">
        <v>1259</v>
      </c>
      <c r="AE1431" s="275" t="s">
        <v>17356</v>
      </c>
      <c r="AF1431" s="267" t="str">
        <f t="shared" ca="1" si="103"/>
        <v>43años0meses</v>
      </c>
      <c r="AG1431" s="276">
        <v>994923180</v>
      </c>
      <c r="AH1431" s="258" t="s">
        <v>13589</v>
      </c>
    </row>
    <row r="1432" spans="2:36" ht="17.100000000000001" customHeight="1">
      <c r="B1432" s="258" t="str">
        <f t="shared" si="102"/>
        <v>O42193582</v>
      </c>
      <c r="C1432" s="257" t="s">
        <v>117</v>
      </c>
      <c r="D1432" s="486" t="s">
        <v>9630</v>
      </c>
      <c r="E1432" s="258" t="s">
        <v>9631</v>
      </c>
      <c r="F1432" s="259">
        <v>30655</v>
      </c>
      <c r="G1432" s="283" t="s">
        <v>1251</v>
      </c>
      <c r="H1432" s="261" t="s">
        <v>113</v>
      </c>
      <c r="I1432" s="261" t="s">
        <v>9123</v>
      </c>
      <c r="J1432" s="261" t="s">
        <v>7245</v>
      </c>
      <c r="K1432" s="282" t="s">
        <v>6840</v>
      </c>
      <c r="L1432" s="264">
        <v>45315</v>
      </c>
      <c r="M1432" s="264">
        <v>45381</v>
      </c>
      <c r="N1432" s="261" t="s">
        <v>169</v>
      </c>
      <c r="O1432" s="261" t="s">
        <v>9632</v>
      </c>
      <c r="P1432" s="266" t="s">
        <v>138</v>
      </c>
      <c r="Q1432" s="273"/>
      <c r="R1432" s="284" t="s">
        <v>157</v>
      </c>
      <c r="S1432" s="265"/>
      <c r="T1432" s="265">
        <v>0</v>
      </c>
      <c r="U1432" s="269" t="s">
        <v>1256</v>
      </c>
      <c r="V1432" s="270">
        <v>1</v>
      </c>
      <c r="W1432" s="271" t="s">
        <v>118</v>
      </c>
      <c r="X1432" s="272"/>
      <c r="Y1432" s="272"/>
      <c r="Z1432" s="274" t="s">
        <v>1257</v>
      </c>
      <c r="AA1432" s="258" t="b">
        <f t="shared" si="105"/>
        <v>0</v>
      </c>
      <c r="AB1432" s="273" t="s">
        <v>9633</v>
      </c>
      <c r="AC1432" s="273"/>
      <c r="AD1432" s="504" t="s">
        <v>1259</v>
      </c>
      <c r="AE1432" s="275" t="s">
        <v>9634</v>
      </c>
      <c r="AF1432" s="267" t="str">
        <f t="shared" ca="1" si="103"/>
        <v>42años8meses</v>
      </c>
      <c r="AG1432" s="276">
        <v>971093075</v>
      </c>
      <c r="AH1432" s="273" t="s">
        <v>9635</v>
      </c>
      <c r="AJ1432" s="258"/>
    </row>
    <row r="1433" spans="2:36" ht="17.100000000000001" customHeight="1">
      <c r="B1433" s="258" t="str">
        <f t="shared" si="102"/>
        <v>O42200493</v>
      </c>
      <c r="C1433" s="257" t="s">
        <v>117</v>
      </c>
      <c r="D1433" s="486" t="s">
        <v>4369</v>
      </c>
      <c r="E1433" s="258" t="s">
        <v>4370</v>
      </c>
      <c r="F1433" s="259">
        <v>30655</v>
      </c>
      <c r="G1433" s="260" t="s">
        <v>1251</v>
      </c>
      <c r="H1433" s="261" t="s">
        <v>113</v>
      </c>
      <c r="I1433" s="262"/>
      <c r="J1433" s="261"/>
      <c r="K1433" s="282" t="s">
        <v>1968</v>
      </c>
      <c r="L1433" s="264">
        <v>44378</v>
      </c>
      <c r="M1433" s="264">
        <v>44386</v>
      </c>
      <c r="N1433" s="263" t="s">
        <v>128</v>
      </c>
      <c r="O1433" s="261" t="s">
        <v>4371</v>
      </c>
      <c r="P1433" s="266" t="s">
        <v>115</v>
      </c>
      <c r="Q1433" s="273"/>
      <c r="R1433" s="268" t="s">
        <v>157</v>
      </c>
      <c r="S1433" s="265"/>
      <c r="T1433" s="265">
        <v>0</v>
      </c>
      <c r="U1433" s="269" t="s">
        <v>1256</v>
      </c>
      <c r="V1433" s="270">
        <v>1</v>
      </c>
      <c r="W1433" s="271" t="s">
        <v>1264</v>
      </c>
      <c r="X1433" s="272"/>
      <c r="Y1433" s="273"/>
      <c r="Z1433" s="274" t="s">
        <v>1265</v>
      </c>
      <c r="AA1433" s="258" t="b">
        <f t="shared" si="105"/>
        <v>0</v>
      </c>
      <c r="AB1433" s="273" t="s">
        <v>4372</v>
      </c>
      <c r="AC1433" s="273"/>
      <c r="AD1433" s="510"/>
      <c r="AE1433" s="275"/>
      <c r="AF1433" s="267" t="str">
        <f t="shared" ca="1" si="103"/>
        <v>42años8meses</v>
      </c>
      <c r="AG1433" s="276">
        <v>957157329</v>
      </c>
      <c r="AH1433" s="273" t="s">
        <v>4373</v>
      </c>
    </row>
    <row r="1434" spans="2:36" ht="17.100000000000001" customHeight="1">
      <c r="B1434" s="258" t="str">
        <f t="shared" si="102"/>
        <v>P42203886</v>
      </c>
      <c r="C1434" s="257" t="s">
        <v>117</v>
      </c>
      <c r="D1434" s="486" t="s">
        <v>15607</v>
      </c>
      <c r="E1434" s="520" t="s">
        <v>15608</v>
      </c>
      <c r="F1434" s="473">
        <v>29827</v>
      </c>
      <c r="G1434" s="474" t="s">
        <v>1996</v>
      </c>
      <c r="H1434" s="475" t="s">
        <v>137</v>
      </c>
      <c r="I1434" s="475" t="s">
        <v>137</v>
      </c>
      <c r="J1434" s="475" t="s">
        <v>1253</v>
      </c>
      <c r="K1434" s="476" t="s">
        <v>8566</v>
      </c>
      <c r="L1434" s="477">
        <v>46244</v>
      </c>
      <c r="M1434" s="477" t="s">
        <v>1269</v>
      </c>
      <c r="N1434" s="475" t="s">
        <v>128</v>
      </c>
      <c r="O1434" s="476" t="s">
        <v>15609</v>
      </c>
      <c r="P1434" s="478" t="s">
        <v>138</v>
      </c>
      <c r="Q1434" s="258"/>
      <c r="R1434" s="542" t="s">
        <v>1256</v>
      </c>
      <c r="S1434" s="265"/>
      <c r="T1434" s="271">
        <v>0</v>
      </c>
      <c r="U1434" s="269" t="s">
        <v>1256</v>
      </c>
      <c r="V1434" s="270">
        <v>1</v>
      </c>
      <c r="W1434" s="524" t="s">
        <v>118</v>
      </c>
      <c r="X1434" s="272"/>
      <c r="Y1434" s="272"/>
      <c r="Z1434" s="525" t="s">
        <v>1257</v>
      </c>
      <c r="AA1434" s="258" t="b">
        <f t="shared" si="105"/>
        <v>0</v>
      </c>
      <c r="AB1434" s="273" t="s">
        <v>15610</v>
      </c>
      <c r="AC1434" s="273"/>
      <c r="AD1434" s="400" t="s">
        <v>1259</v>
      </c>
      <c r="AE1434" s="275" t="s">
        <v>15611</v>
      </c>
      <c r="AF1434" s="267" t="str">
        <f t="shared" ca="1" si="103"/>
        <v>44años11meses</v>
      </c>
      <c r="AG1434" s="276" t="s">
        <v>15612</v>
      </c>
      <c r="AH1434" s="273" t="s">
        <v>15613</v>
      </c>
    </row>
    <row r="1435" spans="2:36" ht="17.100000000000001" customHeight="1">
      <c r="B1435" s="258" t="str">
        <f t="shared" si="102"/>
        <v>P42206494</v>
      </c>
      <c r="C1435" s="257" t="s">
        <v>117</v>
      </c>
      <c r="D1435" s="486" t="s">
        <v>9863</v>
      </c>
      <c r="E1435" s="258" t="s">
        <v>9864</v>
      </c>
      <c r="F1435" s="259">
        <v>30476</v>
      </c>
      <c r="G1435" s="283" t="s">
        <v>1251</v>
      </c>
      <c r="H1435" s="261" t="s">
        <v>137</v>
      </c>
      <c r="I1435" s="261" t="s">
        <v>8999</v>
      </c>
      <c r="J1435" s="261" t="s">
        <v>9469</v>
      </c>
      <c r="K1435" s="282" t="s">
        <v>6840</v>
      </c>
      <c r="L1435" s="264">
        <v>45328</v>
      </c>
      <c r="M1435" s="264">
        <v>45330</v>
      </c>
      <c r="N1435" s="261" t="s">
        <v>128</v>
      </c>
      <c r="O1435" s="261" t="s">
        <v>9865</v>
      </c>
      <c r="P1435" s="266" t="s">
        <v>138</v>
      </c>
      <c r="Q1435" s="273"/>
      <c r="R1435" s="284" t="s">
        <v>157</v>
      </c>
      <c r="S1435" s="265"/>
      <c r="T1435" s="265">
        <v>0</v>
      </c>
      <c r="U1435" s="269" t="s">
        <v>1256</v>
      </c>
      <c r="V1435" s="270">
        <v>1</v>
      </c>
      <c r="W1435" s="271" t="s">
        <v>118</v>
      </c>
      <c r="X1435" s="272"/>
      <c r="Y1435" s="272"/>
      <c r="Z1435" s="274" t="s">
        <v>1257</v>
      </c>
      <c r="AA1435" s="258" t="b">
        <f t="shared" si="105"/>
        <v>0</v>
      </c>
      <c r="AB1435" s="273" t="s">
        <v>9866</v>
      </c>
      <c r="AC1435" s="273"/>
      <c r="AD1435" s="400" t="s">
        <v>1259</v>
      </c>
      <c r="AE1435" s="275" t="s">
        <v>9867</v>
      </c>
      <c r="AF1435" s="267" t="str">
        <f t="shared" ca="1" si="103"/>
        <v>43años2meses</v>
      </c>
      <c r="AG1435" s="276">
        <v>969879616</v>
      </c>
      <c r="AH1435" s="273" t="s">
        <v>9868</v>
      </c>
      <c r="AJ1435" s="258"/>
    </row>
    <row r="1436" spans="2:36" ht="17.100000000000001" customHeight="1">
      <c r="B1436" s="301" t="str">
        <f t="shared" si="102"/>
        <v>P42206495</v>
      </c>
      <c r="C1436" s="263">
        <v>1</v>
      </c>
      <c r="D1436" s="486" t="s">
        <v>2906</v>
      </c>
      <c r="E1436" s="273" t="s">
        <v>2907</v>
      </c>
      <c r="F1436" s="259">
        <v>29887</v>
      </c>
      <c r="G1436" s="260" t="s">
        <v>1251</v>
      </c>
      <c r="H1436" s="261" t="s">
        <v>137</v>
      </c>
      <c r="I1436" s="262"/>
      <c r="J1436" s="261"/>
      <c r="K1436" s="263"/>
      <c r="L1436" s="264">
        <v>43825</v>
      </c>
      <c r="M1436" s="290">
        <v>43838</v>
      </c>
      <c r="N1436" s="263" t="s">
        <v>128</v>
      </c>
      <c r="O1436" s="261" t="s">
        <v>2908</v>
      </c>
      <c r="P1436" s="266" t="s">
        <v>138</v>
      </c>
      <c r="Q1436" s="267"/>
      <c r="R1436" s="284" t="s">
        <v>157</v>
      </c>
      <c r="S1436" s="265"/>
      <c r="T1436" s="265">
        <v>0</v>
      </c>
      <c r="U1436" s="269" t="s">
        <v>1256</v>
      </c>
      <c r="V1436" s="270">
        <v>0</v>
      </c>
      <c r="W1436" s="271" t="s">
        <v>1264</v>
      </c>
      <c r="X1436" s="272"/>
      <c r="Y1436" s="273"/>
      <c r="Z1436" s="274" t="s">
        <v>1265</v>
      </c>
      <c r="AA1436" s="258" t="b">
        <f t="shared" si="105"/>
        <v>0</v>
      </c>
      <c r="AB1436" s="273" t="s">
        <v>2168</v>
      </c>
      <c r="AC1436" s="273" t="s">
        <v>1290</v>
      </c>
      <c r="AD1436" s="510"/>
      <c r="AE1436" s="275"/>
      <c r="AF1436" s="267" t="str">
        <f t="shared" ca="1" si="103"/>
        <v>44años9meses</v>
      </c>
      <c r="AG1436" s="276"/>
      <c r="AH1436" s="273"/>
    </row>
    <row r="1437" spans="2:36" ht="17.100000000000001" customHeight="1">
      <c r="B1437" s="273" t="str">
        <f t="shared" si="102"/>
        <v>P42212960</v>
      </c>
      <c r="C1437" s="282">
        <v>1</v>
      </c>
      <c r="D1437" s="486" t="s">
        <v>12993</v>
      </c>
      <c r="E1437" s="258" t="s">
        <v>12994</v>
      </c>
      <c r="F1437" s="259">
        <v>26241</v>
      </c>
      <c r="G1437" s="283" t="s">
        <v>1251</v>
      </c>
      <c r="H1437" s="261" t="s">
        <v>137</v>
      </c>
      <c r="I1437" s="261" t="s">
        <v>1252</v>
      </c>
      <c r="J1437" s="261" t="s">
        <v>1276</v>
      </c>
      <c r="K1437" s="282" t="s">
        <v>1254</v>
      </c>
      <c r="L1437" s="264">
        <v>46085</v>
      </c>
      <c r="M1437" s="264">
        <v>46151</v>
      </c>
      <c r="N1437" s="261" t="s">
        <v>128</v>
      </c>
      <c r="O1437" s="282" t="s">
        <v>12995</v>
      </c>
      <c r="P1437" s="266" t="s">
        <v>138</v>
      </c>
      <c r="Q1437" s="273"/>
      <c r="R1437" s="268" t="s">
        <v>157</v>
      </c>
      <c r="S1437" s="265"/>
      <c r="T1437" s="506">
        <v>0</v>
      </c>
      <c r="U1437" s="269" t="s">
        <v>1256</v>
      </c>
      <c r="V1437" s="270">
        <v>1</v>
      </c>
      <c r="W1437" s="271" t="s">
        <v>118</v>
      </c>
      <c r="X1437" s="272"/>
      <c r="Y1437" s="272"/>
      <c r="Z1437" s="342" t="s">
        <v>1257</v>
      </c>
      <c r="AA1437" s="258" t="b">
        <f t="shared" si="105"/>
        <v>0</v>
      </c>
      <c r="AB1437" s="273" t="s">
        <v>12996</v>
      </c>
      <c r="AC1437" s="273"/>
      <c r="AD1437" s="504" t="s">
        <v>1259</v>
      </c>
      <c r="AE1437" s="303" t="s">
        <v>12997</v>
      </c>
      <c r="AF1437" s="267" t="str">
        <f t="shared" ca="1" si="103"/>
        <v>54años9meses</v>
      </c>
      <c r="AG1437" s="276" t="s">
        <v>12998</v>
      </c>
      <c r="AH1437" s="273" t="s">
        <v>12999</v>
      </c>
      <c r="AJ1437" s="258"/>
    </row>
    <row r="1438" spans="2:36" ht="17.100000000000001" customHeight="1">
      <c r="B1438" s="301" t="str">
        <f t="shared" si="102"/>
        <v>P42218831</v>
      </c>
      <c r="C1438" s="257" t="s">
        <v>117</v>
      </c>
      <c r="D1438" s="486" t="s">
        <v>11144</v>
      </c>
      <c r="E1438" s="258" t="s">
        <v>11145</v>
      </c>
      <c r="F1438" s="259">
        <v>30129</v>
      </c>
      <c r="G1438" s="283" t="s">
        <v>1251</v>
      </c>
      <c r="H1438" s="261" t="s">
        <v>137</v>
      </c>
      <c r="I1438" s="261" t="s">
        <v>8999</v>
      </c>
      <c r="J1438" s="261" t="s">
        <v>9469</v>
      </c>
      <c r="K1438" s="282" t="s">
        <v>6840</v>
      </c>
      <c r="L1438" s="264">
        <v>45419</v>
      </c>
      <c r="M1438" s="264">
        <v>45565</v>
      </c>
      <c r="N1438" s="261" t="s">
        <v>174</v>
      </c>
      <c r="O1438" s="282" t="s">
        <v>11146</v>
      </c>
      <c r="P1438" s="266" t="s">
        <v>138</v>
      </c>
      <c r="Q1438" s="273"/>
      <c r="R1438" s="284" t="s">
        <v>157</v>
      </c>
      <c r="S1438" s="265"/>
      <c r="T1438" s="265">
        <v>0</v>
      </c>
      <c r="U1438" s="269" t="s">
        <v>1256</v>
      </c>
      <c r="V1438" s="270">
        <v>1</v>
      </c>
      <c r="W1438" s="271" t="s">
        <v>118</v>
      </c>
      <c r="X1438" s="272"/>
      <c r="Y1438" s="272"/>
      <c r="Z1438" s="274" t="s">
        <v>1257</v>
      </c>
      <c r="AA1438" s="258" t="b">
        <f t="shared" si="105"/>
        <v>0</v>
      </c>
      <c r="AB1438" s="273" t="s">
        <v>11147</v>
      </c>
      <c r="AC1438" s="273"/>
      <c r="AD1438" s="504" t="s">
        <v>1259</v>
      </c>
      <c r="AE1438" s="275" t="s">
        <v>11148</v>
      </c>
      <c r="AF1438" s="267" t="str">
        <f t="shared" ca="1" si="103"/>
        <v>44años1meses</v>
      </c>
      <c r="AG1438" s="276">
        <v>962784592</v>
      </c>
      <c r="AH1438" s="273" t="s">
        <v>11149</v>
      </c>
    </row>
    <row r="1439" spans="2:36" ht="17.100000000000001" customHeight="1">
      <c r="B1439" s="258" t="str">
        <f t="shared" si="102"/>
        <v>P42224689</v>
      </c>
      <c r="C1439" s="257" t="s">
        <v>117</v>
      </c>
      <c r="D1439" s="486" t="s">
        <v>3153</v>
      </c>
      <c r="E1439" s="273" t="s">
        <v>3154</v>
      </c>
      <c r="F1439" s="259">
        <v>30717</v>
      </c>
      <c r="G1439" s="260" t="s">
        <v>1251</v>
      </c>
      <c r="H1439" s="261" t="s">
        <v>137</v>
      </c>
      <c r="I1439" s="262"/>
      <c r="J1439" s="261"/>
      <c r="K1439" s="263" t="s">
        <v>2021</v>
      </c>
      <c r="L1439" s="264">
        <v>43860</v>
      </c>
      <c r="M1439" s="264">
        <v>43873</v>
      </c>
      <c r="N1439" s="263" t="s">
        <v>128</v>
      </c>
      <c r="O1439" s="282" t="s">
        <v>3155</v>
      </c>
      <c r="P1439" s="266" t="s">
        <v>138</v>
      </c>
      <c r="Q1439" s="267"/>
      <c r="R1439" s="268" t="s">
        <v>157</v>
      </c>
      <c r="S1439" s="265"/>
      <c r="T1439" s="265">
        <v>0</v>
      </c>
      <c r="U1439" s="269" t="s">
        <v>1256</v>
      </c>
      <c r="V1439" s="270">
        <v>0</v>
      </c>
      <c r="W1439" s="271" t="s">
        <v>1264</v>
      </c>
      <c r="X1439" s="272"/>
      <c r="Y1439" s="273"/>
      <c r="Z1439" s="274" t="s">
        <v>1265</v>
      </c>
      <c r="AA1439" s="258" t="b">
        <f t="shared" si="105"/>
        <v>0</v>
      </c>
      <c r="AB1439" s="292"/>
      <c r="AC1439" s="273"/>
      <c r="AD1439" s="400" t="s">
        <v>2101</v>
      </c>
      <c r="AE1439" s="317" t="s">
        <v>3156</v>
      </c>
      <c r="AF1439" s="267" t="str">
        <f t="shared" ca="1" si="103"/>
        <v>42años6meses</v>
      </c>
      <c r="AG1439" s="276"/>
      <c r="AH1439" s="273"/>
    </row>
    <row r="1440" spans="2:36" ht="17.100000000000001" customHeight="1">
      <c r="B1440" s="258" t="str">
        <f t="shared" si="102"/>
        <v>O42229563</v>
      </c>
      <c r="C1440" s="282">
        <v>1</v>
      </c>
      <c r="D1440" s="486" t="s">
        <v>7237</v>
      </c>
      <c r="E1440" s="258" t="s">
        <v>7238</v>
      </c>
      <c r="F1440" s="259">
        <v>30649</v>
      </c>
      <c r="G1440" s="260" t="s">
        <v>1996</v>
      </c>
      <c r="H1440" s="261" t="s">
        <v>113</v>
      </c>
      <c r="I1440" s="261" t="s">
        <v>1339</v>
      </c>
      <c r="J1440" s="261"/>
      <c r="K1440" s="282" t="s">
        <v>6899</v>
      </c>
      <c r="L1440" s="264">
        <v>44934</v>
      </c>
      <c r="M1440" s="298">
        <v>45472</v>
      </c>
      <c r="N1440" s="263" t="s">
        <v>174</v>
      </c>
      <c r="O1440" s="261" t="s">
        <v>7239</v>
      </c>
      <c r="P1440" s="266" t="s">
        <v>138</v>
      </c>
      <c r="Q1440" s="273"/>
      <c r="R1440" s="284" t="s">
        <v>157</v>
      </c>
      <c r="S1440" s="265"/>
      <c r="T1440" s="265">
        <v>0</v>
      </c>
      <c r="U1440" s="269" t="s">
        <v>1256</v>
      </c>
      <c r="V1440" s="270">
        <v>1</v>
      </c>
      <c r="W1440" s="271" t="s">
        <v>118</v>
      </c>
      <c r="X1440" s="273"/>
      <c r="Y1440" s="273"/>
      <c r="Z1440" s="274" t="s">
        <v>1257</v>
      </c>
      <c r="AA1440" s="258" t="b">
        <f t="shared" si="105"/>
        <v>0</v>
      </c>
      <c r="AB1440" s="273" t="s">
        <v>7240</v>
      </c>
      <c r="AC1440" s="273"/>
      <c r="AD1440" s="400" t="s">
        <v>1259</v>
      </c>
      <c r="AE1440" s="275" t="s">
        <v>7241</v>
      </c>
      <c r="AF1440" s="267" t="str">
        <f t="shared" ca="1" si="103"/>
        <v>42años8meses</v>
      </c>
      <c r="AG1440" s="276">
        <v>956528951</v>
      </c>
      <c r="AH1440" s="273" t="s">
        <v>7242</v>
      </c>
    </row>
    <row r="1441" spans="2:36" ht="17.100000000000001" customHeight="1">
      <c r="B1441" s="258" t="str">
        <f t="shared" si="102"/>
        <v>O42256037</v>
      </c>
      <c r="C1441" s="257" t="s">
        <v>117</v>
      </c>
      <c r="D1441" s="486" t="s">
        <v>16545</v>
      </c>
      <c r="E1441" s="258" t="s">
        <v>16546</v>
      </c>
      <c r="F1441" s="259">
        <v>30748</v>
      </c>
      <c r="G1441" s="283" t="s">
        <v>1251</v>
      </c>
      <c r="H1441" s="261" t="s">
        <v>113</v>
      </c>
      <c r="I1441" s="261" t="s">
        <v>1339</v>
      </c>
      <c r="J1441" s="261" t="s">
        <v>1276</v>
      </c>
      <c r="K1441" s="282" t="s">
        <v>12562</v>
      </c>
      <c r="L1441" s="264">
        <v>46092</v>
      </c>
      <c r="M1441" s="264">
        <v>46158</v>
      </c>
      <c r="N1441" s="261" t="s">
        <v>114</v>
      </c>
      <c r="O1441" s="282" t="s">
        <v>16547</v>
      </c>
      <c r="P1441" s="266" t="s">
        <v>138</v>
      </c>
      <c r="Q1441" s="258"/>
      <c r="R1441" s="268" t="s">
        <v>157</v>
      </c>
      <c r="S1441" s="265"/>
      <c r="T1441" s="271">
        <v>0</v>
      </c>
      <c r="U1441" s="269" t="s">
        <v>1256</v>
      </c>
      <c r="V1441" s="270">
        <v>1</v>
      </c>
      <c r="W1441" s="524" t="s">
        <v>118</v>
      </c>
      <c r="X1441" s="272"/>
      <c r="Y1441" s="272"/>
      <c r="Z1441" s="525" t="s">
        <v>1257</v>
      </c>
      <c r="AA1441" s="258" t="b">
        <f t="shared" si="105"/>
        <v>0</v>
      </c>
      <c r="AB1441" s="273" t="s">
        <v>16548</v>
      </c>
      <c r="AC1441" s="273"/>
      <c r="AD1441" s="400" t="s">
        <v>1259</v>
      </c>
      <c r="AE1441" s="275" t="s">
        <v>18311</v>
      </c>
      <c r="AF1441" s="267" t="str">
        <f t="shared" ca="1" si="103"/>
        <v>42años5meses</v>
      </c>
      <c r="AG1441" s="276" t="s">
        <v>16549</v>
      </c>
      <c r="AH1441" s="273" t="s">
        <v>16550</v>
      </c>
    </row>
    <row r="1442" spans="2:36" ht="17.100000000000001" customHeight="1">
      <c r="B1442" s="273" t="str">
        <f t="shared" si="102"/>
        <v>P42265793</v>
      </c>
      <c r="C1442" s="257" t="s">
        <v>117</v>
      </c>
      <c r="D1442" s="486" t="s">
        <v>2599</v>
      </c>
      <c r="E1442" s="258" t="s">
        <v>2600</v>
      </c>
      <c r="F1442" s="259">
        <v>30685</v>
      </c>
      <c r="G1442" s="260" t="s">
        <v>1251</v>
      </c>
      <c r="H1442" s="261" t="s">
        <v>137</v>
      </c>
      <c r="I1442" s="262"/>
      <c r="J1442" s="261"/>
      <c r="K1442" s="263" t="s">
        <v>1287</v>
      </c>
      <c r="L1442" s="264">
        <v>43790</v>
      </c>
      <c r="M1442" s="290">
        <v>43817</v>
      </c>
      <c r="N1442" s="263" t="s">
        <v>128</v>
      </c>
      <c r="O1442" s="261" t="s">
        <v>2601</v>
      </c>
      <c r="P1442" s="266" t="s">
        <v>115</v>
      </c>
      <c r="Q1442" s="267"/>
      <c r="R1442" s="284" t="s">
        <v>157</v>
      </c>
      <c r="S1442" s="265"/>
      <c r="T1442" s="265">
        <v>0</v>
      </c>
      <c r="U1442" s="269" t="s">
        <v>1256</v>
      </c>
      <c r="V1442" s="270">
        <v>0</v>
      </c>
      <c r="W1442" s="271" t="s">
        <v>1264</v>
      </c>
      <c r="X1442" s="272"/>
      <c r="Y1442" s="273"/>
      <c r="Z1442" s="274" t="s">
        <v>1265</v>
      </c>
      <c r="AA1442" s="258" t="b">
        <f t="shared" si="105"/>
        <v>0</v>
      </c>
      <c r="AB1442" s="273" t="s">
        <v>2602</v>
      </c>
      <c r="AC1442" s="273" t="s">
        <v>1290</v>
      </c>
      <c r="AD1442" s="273"/>
      <c r="AE1442" s="275"/>
      <c r="AF1442" s="267" t="str">
        <f t="shared" ca="1" si="103"/>
        <v>42años7meses</v>
      </c>
      <c r="AG1442" s="276"/>
      <c r="AH1442" s="273"/>
    </row>
    <row r="1443" spans="2:36" ht="17.100000000000001" customHeight="1">
      <c r="B1443" s="258" t="str">
        <f t="shared" si="102"/>
        <v>O42270521</v>
      </c>
      <c r="C1443" s="257" t="s">
        <v>117</v>
      </c>
      <c r="D1443" s="486" t="s">
        <v>10448</v>
      </c>
      <c r="E1443" s="258" t="s">
        <v>10449</v>
      </c>
      <c r="F1443" s="259">
        <v>30754</v>
      </c>
      <c r="G1443" s="283" t="s">
        <v>1251</v>
      </c>
      <c r="H1443" s="261" t="s">
        <v>113</v>
      </c>
      <c r="I1443" s="261" t="s">
        <v>7410</v>
      </c>
      <c r="J1443" s="261" t="s">
        <v>10410</v>
      </c>
      <c r="K1443" s="282" t="s">
        <v>6899</v>
      </c>
      <c r="L1443" s="264">
        <v>45369</v>
      </c>
      <c r="M1443" s="290">
        <v>45437</v>
      </c>
      <c r="N1443" s="261" t="s">
        <v>128</v>
      </c>
      <c r="O1443" s="282" t="s">
        <v>10450</v>
      </c>
      <c r="P1443" s="266" t="s">
        <v>138</v>
      </c>
      <c r="Q1443" s="273"/>
      <c r="R1443" s="284" t="s">
        <v>157</v>
      </c>
      <c r="S1443" s="265"/>
      <c r="T1443" s="265">
        <v>0</v>
      </c>
      <c r="U1443" s="269" t="s">
        <v>1256</v>
      </c>
      <c r="V1443" s="270">
        <v>1</v>
      </c>
      <c r="W1443" s="271" t="s">
        <v>118</v>
      </c>
      <c r="X1443" s="272"/>
      <c r="Y1443" s="272"/>
      <c r="Z1443" s="274" t="s">
        <v>1257</v>
      </c>
      <c r="AA1443" s="258" t="b">
        <f t="shared" si="105"/>
        <v>0</v>
      </c>
      <c r="AB1443" s="273" t="s">
        <v>10451</v>
      </c>
      <c r="AC1443" s="273"/>
      <c r="AD1443" s="504" t="s">
        <v>1271</v>
      </c>
      <c r="AE1443" s="275" t="s">
        <v>10452</v>
      </c>
      <c r="AF1443" s="267" t="str">
        <f t="shared" ca="1" si="103"/>
        <v>42años5meses</v>
      </c>
      <c r="AG1443" s="276">
        <v>935531774</v>
      </c>
      <c r="AH1443" s="273" t="s">
        <v>10453</v>
      </c>
    </row>
    <row r="1444" spans="2:36" ht="17.100000000000001" customHeight="1">
      <c r="B1444" s="273" t="str">
        <f t="shared" si="102"/>
        <v>P42275770</v>
      </c>
      <c r="C1444" s="263">
        <v>1</v>
      </c>
      <c r="D1444" s="486" t="s">
        <v>3852</v>
      </c>
      <c r="E1444" s="258" t="s">
        <v>3853</v>
      </c>
      <c r="F1444" s="259">
        <v>30054</v>
      </c>
      <c r="G1444" s="260" t="s">
        <v>1291</v>
      </c>
      <c r="H1444" s="261" t="s">
        <v>137</v>
      </c>
      <c r="I1444" s="262"/>
      <c r="J1444" s="261"/>
      <c r="K1444" s="263" t="s">
        <v>3611</v>
      </c>
      <c r="L1444" s="264">
        <v>44256</v>
      </c>
      <c r="M1444" s="290">
        <v>44262</v>
      </c>
      <c r="N1444" s="263" t="s">
        <v>128</v>
      </c>
      <c r="O1444" s="261" t="s">
        <v>3854</v>
      </c>
      <c r="P1444" s="266" t="s">
        <v>115</v>
      </c>
      <c r="Q1444" s="273"/>
      <c r="R1444" s="284" t="s">
        <v>157</v>
      </c>
      <c r="S1444" s="265"/>
      <c r="T1444" s="265">
        <v>0</v>
      </c>
      <c r="U1444" s="269" t="s">
        <v>1256</v>
      </c>
      <c r="V1444" s="270">
        <v>0</v>
      </c>
      <c r="W1444" s="271" t="s">
        <v>1264</v>
      </c>
      <c r="X1444" s="272"/>
      <c r="Y1444" s="273"/>
      <c r="Z1444" s="274" t="s">
        <v>1265</v>
      </c>
      <c r="AA1444" s="258" t="b">
        <f t="shared" si="105"/>
        <v>0</v>
      </c>
      <c r="AB1444" s="273" t="s">
        <v>3855</v>
      </c>
      <c r="AC1444" s="273" t="s">
        <v>3671</v>
      </c>
      <c r="AD1444" s="510"/>
      <c r="AE1444" s="275"/>
      <c r="AF1444" s="267" t="str">
        <f t="shared" ca="1" si="103"/>
        <v>44años4meses</v>
      </c>
      <c r="AG1444" s="276">
        <v>921711142</v>
      </c>
      <c r="AH1444" s="273" t="s">
        <v>3856</v>
      </c>
      <c r="AJ1444" s="554" t="str">
        <f ca="1">IF($D1444&lt;&gt;"",DATEDIF(L1444,TODAY(),"y")&amp;"años"&amp;DATEDIF(L1444,TODAY(),"ym")&amp;"meses"&amp;DATEDIF(L1444,TODAY(),"md")&amp;"dias","")</f>
        <v>5años5meses20dias</v>
      </c>
    </row>
    <row r="1445" spans="2:36" ht="17.100000000000001" customHeight="1">
      <c r="B1445" s="258" t="str">
        <f t="shared" si="102"/>
        <v>P42275818</v>
      </c>
      <c r="C1445" s="257" t="s">
        <v>117</v>
      </c>
      <c r="D1445" s="486" t="s">
        <v>12059</v>
      </c>
      <c r="E1445" s="258" t="s">
        <v>12060</v>
      </c>
      <c r="F1445" s="259">
        <v>30399</v>
      </c>
      <c r="G1445" s="283" t="s">
        <v>1251</v>
      </c>
      <c r="H1445" s="261" t="s">
        <v>137</v>
      </c>
      <c r="I1445" s="261" t="s">
        <v>1252</v>
      </c>
      <c r="J1445" s="261"/>
      <c r="K1445" s="282" t="s">
        <v>2021</v>
      </c>
      <c r="L1445" s="264">
        <v>45509</v>
      </c>
      <c r="M1445" s="264">
        <v>45521</v>
      </c>
      <c r="N1445" s="261" t="s">
        <v>114</v>
      </c>
      <c r="O1445" s="282" t="s">
        <v>12061</v>
      </c>
      <c r="P1445" s="266" t="s">
        <v>138</v>
      </c>
      <c r="Q1445" s="273"/>
      <c r="R1445" s="284" t="s">
        <v>157</v>
      </c>
      <c r="S1445" s="265"/>
      <c r="T1445" s="265">
        <v>0</v>
      </c>
      <c r="U1445" s="269" t="s">
        <v>1256</v>
      </c>
      <c r="V1445" s="270">
        <v>0</v>
      </c>
      <c r="W1445" s="271" t="s">
        <v>118</v>
      </c>
      <c r="X1445" s="272"/>
      <c r="Y1445" s="272"/>
      <c r="Z1445" s="274" t="s">
        <v>1257</v>
      </c>
      <c r="AA1445" s="258" t="b">
        <f t="shared" si="105"/>
        <v>0</v>
      </c>
      <c r="AB1445" s="273" t="s">
        <v>12062</v>
      </c>
      <c r="AC1445" s="273"/>
      <c r="AD1445" s="504" t="s">
        <v>1259</v>
      </c>
      <c r="AE1445" s="275" t="s">
        <v>12063</v>
      </c>
      <c r="AF1445" s="267" t="str">
        <f t="shared" ca="1" si="103"/>
        <v>43años4meses</v>
      </c>
      <c r="AG1445" s="276">
        <v>900121347</v>
      </c>
      <c r="AH1445" s="399" t="s">
        <v>12064</v>
      </c>
    </row>
    <row r="1446" spans="2:36" ht="17.100000000000001" customHeight="1">
      <c r="B1446" s="258" t="str">
        <f t="shared" ref="B1446:B1486" si="106">MID(H1446,1,1)&amp;D1446</f>
        <v>O42315902</v>
      </c>
      <c r="C1446" s="257" t="s">
        <v>117</v>
      </c>
      <c r="D1446" s="486" t="s">
        <v>6623</v>
      </c>
      <c r="E1446" s="258" t="s">
        <v>6624</v>
      </c>
      <c r="F1446" s="259">
        <v>29414</v>
      </c>
      <c r="G1446" s="283" t="s">
        <v>1251</v>
      </c>
      <c r="H1446" s="261" t="s">
        <v>113</v>
      </c>
      <c r="I1446" s="263" t="s">
        <v>3682</v>
      </c>
      <c r="J1446" s="261"/>
      <c r="K1446" s="282" t="s">
        <v>2021</v>
      </c>
      <c r="L1446" s="264">
        <v>44844</v>
      </c>
      <c r="M1446" s="290">
        <v>44857</v>
      </c>
      <c r="N1446" s="263" t="s">
        <v>122</v>
      </c>
      <c r="O1446" s="261"/>
      <c r="P1446" s="266"/>
      <c r="Q1446" s="273"/>
      <c r="R1446" s="284" t="s">
        <v>157</v>
      </c>
      <c r="S1446" s="265"/>
      <c r="T1446" s="265">
        <v>0</v>
      </c>
      <c r="U1446" s="269" t="s">
        <v>1256</v>
      </c>
      <c r="V1446" s="270">
        <v>0</v>
      </c>
      <c r="W1446" s="271" t="s">
        <v>118</v>
      </c>
      <c r="X1446" s="272"/>
      <c r="Y1446" s="273"/>
      <c r="Z1446" s="274" t="s">
        <v>1265</v>
      </c>
      <c r="AA1446" s="258" t="b">
        <f t="shared" si="105"/>
        <v>0</v>
      </c>
      <c r="AB1446" s="273" t="s">
        <v>6625</v>
      </c>
      <c r="AC1446" s="273"/>
      <c r="AD1446" s="504" t="s">
        <v>1259</v>
      </c>
      <c r="AE1446" s="281" t="s">
        <v>6626</v>
      </c>
      <c r="AF1446" s="267" t="str">
        <f t="shared" ca="1" si="103"/>
        <v>46años1meses</v>
      </c>
      <c r="AG1446" s="276">
        <v>959269125</v>
      </c>
      <c r="AH1446" s="325" t="s">
        <v>6627</v>
      </c>
    </row>
    <row r="1447" spans="2:36" ht="17.100000000000001" customHeight="1">
      <c r="B1447" s="273" t="str">
        <f t="shared" si="106"/>
        <v>O42343376</v>
      </c>
      <c r="C1447" s="257" t="s">
        <v>117</v>
      </c>
      <c r="D1447" s="486" t="s">
        <v>16244</v>
      </c>
      <c r="E1447" s="258" t="s">
        <v>16245</v>
      </c>
      <c r="F1447" s="259">
        <v>30102</v>
      </c>
      <c r="G1447" s="283" t="s">
        <v>1251</v>
      </c>
      <c r="H1447" s="261" t="s">
        <v>113</v>
      </c>
      <c r="I1447" s="261" t="s">
        <v>13291</v>
      </c>
      <c r="J1447" s="261" t="s">
        <v>1276</v>
      </c>
      <c r="K1447" s="282" t="s">
        <v>8700</v>
      </c>
      <c r="L1447" s="264">
        <v>46076</v>
      </c>
      <c r="M1447" s="264">
        <v>46111</v>
      </c>
      <c r="N1447" s="261" t="s">
        <v>128</v>
      </c>
      <c r="O1447" s="282" t="s">
        <v>16246</v>
      </c>
      <c r="P1447" s="266" t="s">
        <v>138</v>
      </c>
      <c r="Q1447" s="258"/>
      <c r="R1447" s="542" t="s">
        <v>1256</v>
      </c>
      <c r="S1447" s="265"/>
      <c r="T1447" s="271">
        <v>0</v>
      </c>
      <c r="U1447" s="269" t="s">
        <v>1256</v>
      </c>
      <c r="V1447" s="270">
        <v>1</v>
      </c>
      <c r="W1447" s="524" t="s">
        <v>118</v>
      </c>
      <c r="X1447" s="272"/>
      <c r="Y1447" s="272"/>
      <c r="Z1447" s="525" t="s">
        <v>1257</v>
      </c>
      <c r="AA1447" s="258" t="b">
        <f t="shared" si="105"/>
        <v>0</v>
      </c>
      <c r="AB1447" s="273" t="s">
        <v>16247</v>
      </c>
      <c r="AC1447" s="273"/>
      <c r="AD1447" s="504" t="s">
        <v>1259</v>
      </c>
      <c r="AE1447" s="275" t="s">
        <v>16248</v>
      </c>
      <c r="AF1447" s="267" t="str">
        <f t="shared" ca="1" si="103"/>
        <v>44años2meses</v>
      </c>
      <c r="AG1447" s="276" t="s">
        <v>16249</v>
      </c>
      <c r="AH1447" s="325" t="s">
        <v>16250</v>
      </c>
    </row>
    <row r="1448" spans="2:36" ht="17.100000000000001" customHeight="1">
      <c r="B1448" s="258" t="str">
        <f t="shared" si="106"/>
        <v>O42351277</v>
      </c>
      <c r="C1448" s="257" t="s">
        <v>117</v>
      </c>
      <c r="D1448" s="294" t="s">
        <v>15117</v>
      </c>
      <c r="E1448" s="258" t="s">
        <v>15118</v>
      </c>
      <c r="F1448" s="259">
        <v>30718</v>
      </c>
      <c r="G1448" s="283" t="s">
        <v>1251</v>
      </c>
      <c r="H1448" s="261" t="s">
        <v>113</v>
      </c>
      <c r="I1448" s="261" t="s">
        <v>13122</v>
      </c>
      <c r="J1448" s="261" t="s">
        <v>1276</v>
      </c>
      <c r="K1448" s="282" t="s">
        <v>12562</v>
      </c>
      <c r="L1448" s="264">
        <v>45952</v>
      </c>
      <c r="M1448" s="264">
        <v>45997</v>
      </c>
      <c r="N1448" s="261" t="s">
        <v>122</v>
      </c>
      <c r="O1448" s="282"/>
      <c r="P1448" s="266"/>
      <c r="Q1448" s="258"/>
      <c r="R1448" s="268" t="s">
        <v>157</v>
      </c>
      <c r="S1448" s="265"/>
      <c r="T1448" s="271">
        <v>0</v>
      </c>
      <c r="U1448" s="269" t="s">
        <v>1256</v>
      </c>
      <c r="V1448" s="270">
        <v>1</v>
      </c>
      <c r="W1448" s="271" t="s">
        <v>118</v>
      </c>
      <c r="X1448" s="272"/>
      <c r="Y1448" s="272"/>
      <c r="Z1448" s="342" t="s">
        <v>1257</v>
      </c>
      <c r="AA1448" s="273" t="b">
        <f t="shared" si="105"/>
        <v>0</v>
      </c>
      <c r="AB1448" s="273" t="s">
        <v>15119</v>
      </c>
      <c r="AC1448" s="273"/>
      <c r="AD1448" s="504" t="s">
        <v>1259</v>
      </c>
      <c r="AE1448" s="275" t="s">
        <v>15120</v>
      </c>
      <c r="AF1448" s="267" t="str">
        <f t="shared" ca="1" si="103"/>
        <v>42años6meses</v>
      </c>
      <c r="AG1448" s="276" t="s">
        <v>15121</v>
      </c>
      <c r="AH1448" s="325" t="s">
        <v>15122</v>
      </c>
    </row>
    <row r="1449" spans="2:36" ht="17.100000000000001" customHeight="1">
      <c r="B1449" s="273" t="str">
        <f t="shared" si="106"/>
        <v>O42351613</v>
      </c>
      <c r="C1449" s="257" t="s">
        <v>117</v>
      </c>
      <c r="D1449" s="486" t="s">
        <v>3423</v>
      </c>
      <c r="E1449" s="258" t="s">
        <v>3424</v>
      </c>
      <c r="F1449" s="259">
        <v>30812</v>
      </c>
      <c r="G1449" s="260" t="s">
        <v>1251</v>
      </c>
      <c r="H1449" s="261" t="s">
        <v>125</v>
      </c>
      <c r="I1449" s="263"/>
      <c r="J1449" s="261"/>
      <c r="K1449" s="282" t="s">
        <v>2988</v>
      </c>
      <c r="L1449" s="264">
        <v>44044</v>
      </c>
      <c r="M1449" s="264">
        <v>44195</v>
      </c>
      <c r="N1449" s="263" t="s">
        <v>174</v>
      </c>
      <c r="O1449" s="261" t="s">
        <v>3425</v>
      </c>
      <c r="P1449" s="266" t="s">
        <v>115</v>
      </c>
      <c r="Q1449" s="267" t="s">
        <v>3426</v>
      </c>
      <c r="R1449" s="268" t="s">
        <v>157</v>
      </c>
      <c r="S1449" s="265"/>
      <c r="T1449" s="265">
        <v>0</v>
      </c>
      <c r="U1449" s="269" t="s">
        <v>1256</v>
      </c>
      <c r="V1449" s="270">
        <v>0</v>
      </c>
      <c r="W1449" s="271" t="s">
        <v>1264</v>
      </c>
      <c r="X1449" s="272"/>
      <c r="Y1449" s="273"/>
      <c r="Z1449" s="274" t="s">
        <v>1265</v>
      </c>
      <c r="AA1449" s="258" t="b">
        <f t="shared" si="105"/>
        <v>0</v>
      </c>
      <c r="AB1449" s="273"/>
      <c r="AC1449" s="273"/>
      <c r="AD1449" s="510"/>
      <c r="AE1449" s="275"/>
      <c r="AF1449" s="267" t="str">
        <f t="shared" ca="1" si="103"/>
        <v>42años3meses</v>
      </c>
      <c r="AG1449" s="276"/>
      <c r="AH1449" s="325"/>
    </row>
    <row r="1450" spans="2:36" ht="17.100000000000001" customHeight="1">
      <c r="B1450" s="273" t="str">
        <f t="shared" si="106"/>
        <v>P42355246</v>
      </c>
      <c r="C1450" s="257" t="s">
        <v>117</v>
      </c>
      <c r="D1450" s="486" t="s">
        <v>4098</v>
      </c>
      <c r="E1450" s="258" t="s">
        <v>4099</v>
      </c>
      <c r="F1450" s="259">
        <v>29378</v>
      </c>
      <c r="G1450" s="260" t="s">
        <v>1251</v>
      </c>
      <c r="H1450" s="261" t="s">
        <v>137</v>
      </c>
      <c r="I1450" s="262"/>
      <c r="J1450" s="261"/>
      <c r="K1450" s="263" t="s">
        <v>3611</v>
      </c>
      <c r="L1450" s="264">
        <v>44319</v>
      </c>
      <c r="M1450" s="290">
        <v>44333</v>
      </c>
      <c r="N1450" s="263" t="s">
        <v>128</v>
      </c>
      <c r="O1450" s="263" t="s">
        <v>4100</v>
      </c>
      <c r="P1450" s="266" t="s">
        <v>115</v>
      </c>
      <c r="Q1450" s="267"/>
      <c r="R1450" s="284" t="s">
        <v>157</v>
      </c>
      <c r="S1450" s="265"/>
      <c r="T1450" s="265">
        <v>0</v>
      </c>
      <c r="U1450" s="269" t="s">
        <v>1256</v>
      </c>
      <c r="V1450" s="270">
        <v>0</v>
      </c>
      <c r="W1450" s="271" t="s">
        <v>1264</v>
      </c>
      <c r="X1450" s="272"/>
      <c r="Y1450" s="258"/>
      <c r="Z1450" s="274" t="s">
        <v>1265</v>
      </c>
      <c r="AA1450" s="258" t="b">
        <f t="shared" si="105"/>
        <v>0</v>
      </c>
      <c r="AB1450" s="258" t="s">
        <v>4101</v>
      </c>
      <c r="AC1450" s="273" t="s">
        <v>3671</v>
      </c>
      <c r="AD1450" s="400" t="s">
        <v>1271</v>
      </c>
      <c r="AE1450" s="275" t="s">
        <v>4102</v>
      </c>
      <c r="AF1450" s="267" t="str">
        <f t="shared" ca="1" si="103"/>
        <v>46años2meses</v>
      </c>
      <c r="AG1450" s="276">
        <v>963148962</v>
      </c>
      <c r="AH1450" s="325" t="s">
        <v>4103</v>
      </c>
    </row>
    <row r="1451" spans="2:36" ht="17.100000000000001" customHeight="1">
      <c r="B1451" s="258" t="str">
        <f t="shared" si="106"/>
        <v>P42357812</v>
      </c>
      <c r="C1451" s="257" t="s">
        <v>117</v>
      </c>
      <c r="D1451" s="486" t="s">
        <v>2184</v>
      </c>
      <c r="E1451" s="258" t="s">
        <v>2185</v>
      </c>
      <c r="F1451" s="259">
        <v>30139</v>
      </c>
      <c r="G1451" s="260" t="s">
        <v>1251</v>
      </c>
      <c r="H1451" s="261" t="s">
        <v>137</v>
      </c>
      <c r="I1451" s="262"/>
      <c r="J1451" s="261"/>
      <c r="K1451" s="282" t="s">
        <v>2021</v>
      </c>
      <c r="L1451" s="264">
        <v>43748</v>
      </c>
      <c r="M1451" s="290">
        <v>43773</v>
      </c>
      <c r="N1451" s="263" t="s">
        <v>128</v>
      </c>
      <c r="O1451" s="282" t="s">
        <v>2186</v>
      </c>
      <c r="P1451" s="266" t="s">
        <v>115</v>
      </c>
      <c r="Q1451" s="267"/>
      <c r="R1451" s="284" t="s">
        <v>157</v>
      </c>
      <c r="S1451" s="265"/>
      <c r="T1451" s="265">
        <v>0</v>
      </c>
      <c r="U1451" s="269" t="s">
        <v>1256</v>
      </c>
      <c r="V1451" s="270">
        <v>0</v>
      </c>
      <c r="W1451" s="271" t="s">
        <v>1264</v>
      </c>
      <c r="X1451" s="272"/>
      <c r="Y1451" s="258"/>
      <c r="Z1451" s="274" t="s">
        <v>1265</v>
      </c>
      <c r="AA1451" s="258" t="b">
        <f t="shared" si="105"/>
        <v>0</v>
      </c>
      <c r="AB1451" s="258" t="s">
        <v>2187</v>
      </c>
      <c r="AC1451" s="273" t="s">
        <v>2188</v>
      </c>
      <c r="AD1451" s="273"/>
      <c r="AE1451" s="281" t="s">
        <v>2189</v>
      </c>
      <c r="AF1451" s="267" t="str">
        <f t="shared" ca="1" si="103"/>
        <v>44años1meses</v>
      </c>
      <c r="AG1451" s="294">
        <v>940118656</v>
      </c>
      <c r="AH1451" s="334" t="s">
        <v>2190</v>
      </c>
    </row>
    <row r="1452" spans="2:36" ht="17.100000000000001" customHeight="1">
      <c r="B1452" s="258" t="str">
        <f t="shared" si="106"/>
        <v>P42370348</v>
      </c>
      <c r="C1452" s="257" t="s">
        <v>117</v>
      </c>
      <c r="D1452" s="486" t="s">
        <v>2993</v>
      </c>
      <c r="E1452" s="273" t="s">
        <v>2994</v>
      </c>
      <c r="F1452" s="259">
        <v>29237</v>
      </c>
      <c r="G1452" s="260" t="s">
        <v>1251</v>
      </c>
      <c r="H1452" s="261" t="s">
        <v>137</v>
      </c>
      <c r="I1452" s="262"/>
      <c r="J1452" s="261"/>
      <c r="K1452" s="263" t="s">
        <v>2021</v>
      </c>
      <c r="L1452" s="264">
        <v>43839</v>
      </c>
      <c r="M1452" s="264">
        <v>43866</v>
      </c>
      <c r="N1452" s="263" t="s">
        <v>122</v>
      </c>
      <c r="O1452" s="282"/>
      <c r="P1452" s="266"/>
      <c r="Q1452" s="267"/>
      <c r="R1452" s="268" t="s">
        <v>157</v>
      </c>
      <c r="S1452" s="265"/>
      <c r="T1452" s="265">
        <v>0</v>
      </c>
      <c r="U1452" s="269" t="s">
        <v>1256</v>
      </c>
      <c r="V1452" s="270">
        <v>0</v>
      </c>
      <c r="W1452" s="271" t="s">
        <v>1264</v>
      </c>
      <c r="X1452" s="272"/>
      <c r="Y1452" s="273"/>
      <c r="Z1452" s="274" t="s">
        <v>1265</v>
      </c>
      <c r="AA1452" s="258" t="b">
        <f t="shared" si="105"/>
        <v>0</v>
      </c>
      <c r="AB1452" s="258" t="s">
        <v>2995</v>
      </c>
      <c r="AC1452" s="273" t="s">
        <v>1290</v>
      </c>
      <c r="AD1452" s="400" t="s">
        <v>2101</v>
      </c>
      <c r="AE1452" s="275" t="s">
        <v>2996</v>
      </c>
      <c r="AF1452" s="267" t="str">
        <f t="shared" ca="1" si="103"/>
        <v>46años7meses</v>
      </c>
      <c r="AG1452" s="276"/>
      <c r="AH1452" s="325"/>
    </row>
    <row r="1453" spans="2:36" ht="17.100000000000001" customHeight="1">
      <c r="B1453" s="258" t="str">
        <f t="shared" si="106"/>
        <v>P42375573</v>
      </c>
      <c r="C1453" s="282">
        <v>1</v>
      </c>
      <c r="D1453" s="486" t="s">
        <v>5217</v>
      </c>
      <c r="E1453" s="258" t="s">
        <v>5218</v>
      </c>
      <c r="F1453" s="259">
        <v>30746</v>
      </c>
      <c r="G1453" s="260" t="s">
        <v>1251</v>
      </c>
      <c r="H1453" s="261" t="s">
        <v>137</v>
      </c>
      <c r="I1453" s="263"/>
      <c r="J1453" s="261"/>
      <c r="K1453" s="282" t="s">
        <v>2021</v>
      </c>
      <c r="L1453" s="264">
        <v>44483</v>
      </c>
      <c r="M1453" s="264">
        <v>44496</v>
      </c>
      <c r="N1453" s="591" t="s">
        <v>122</v>
      </c>
      <c r="O1453" s="261"/>
      <c r="P1453" s="266"/>
      <c r="Q1453" s="273"/>
      <c r="R1453" s="268" t="s">
        <v>157</v>
      </c>
      <c r="S1453" s="265"/>
      <c r="T1453" s="265">
        <v>0</v>
      </c>
      <c r="U1453" s="269" t="s">
        <v>1256</v>
      </c>
      <c r="V1453" s="270">
        <v>0</v>
      </c>
      <c r="W1453" s="271" t="s">
        <v>1264</v>
      </c>
      <c r="X1453" s="272"/>
      <c r="Y1453" s="273"/>
      <c r="Z1453" s="274" t="s">
        <v>1265</v>
      </c>
      <c r="AA1453" s="258" t="b">
        <f t="shared" si="105"/>
        <v>0</v>
      </c>
      <c r="AB1453" s="273" t="s">
        <v>5219</v>
      </c>
      <c r="AC1453" s="273"/>
      <c r="AD1453" s="400" t="s">
        <v>1259</v>
      </c>
      <c r="AE1453" s="275" t="s">
        <v>5220</v>
      </c>
      <c r="AF1453" s="267" t="str">
        <f t="shared" ca="1" si="103"/>
        <v>42años5meses</v>
      </c>
      <c r="AG1453" s="276">
        <v>928919734</v>
      </c>
      <c r="AH1453" s="325"/>
      <c r="AJ1453" s="258"/>
    </row>
    <row r="1454" spans="2:36" ht="17.100000000000001" customHeight="1">
      <c r="B1454" s="258" t="str">
        <f t="shared" si="106"/>
        <v>O42380703</v>
      </c>
      <c r="C1454" s="257" t="s">
        <v>117</v>
      </c>
      <c r="D1454" s="486" t="s">
        <v>5503</v>
      </c>
      <c r="E1454" s="258" t="s">
        <v>5504</v>
      </c>
      <c r="F1454" s="259">
        <v>30816</v>
      </c>
      <c r="G1454" s="260" t="s">
        <v>1251</v>
      </c>
      <c r="H1454" s="261" t="s">
        <v>113</v>
      </c>
      <c r="I1454" s="263"/>
      <c r="J1454" s="261"/>
      <c r="K1454" s="282" t="s">
        <v>4784</v>
      </c>
      <c r="L1454" s="264">
        <v>44530</v>
      </c>
      <c r="M1454" s="264">
        <v>44539</v>
      </c>
      <c r="N1454" s="263" t="s">
        <v>114</v>
      </c>
      <c r="O1454" s="261" t="s">
        <v>5505</v>
      </c>
      <c r="P1454" s="266" t="s">
        <v>115</v>
      </c>
      <c r="Q1454" s="273"/>
      <c r="R1454" s="268" t="s">
        <v>157</v>
      </c>
      <c r="S1454" s="265"/>
      <c r="T1454" s="265">
        <v>0</v>
      </c>
      <c r="U1454" s="269" t="s">
        <v>1256</v>
      </c>
      <c r="V1454" s="270">
        <v>1</v>
      </c>
      <c r="W1454" s="271" t="s">
        <v>1264</v>
      </c>
      <c r="X1454" s="272"/>
      <c r="Y1454" s="273"/>
      <c r="Z1454" s="274" t="s">
        <v>1265</v>
      </c>
      <c r="AA1454" s="258" t="b">
        <f t="shared" si="105"/>
        <v>0</v>
      </c>
      <c r="AB1454" s="273" t="s">
        <v>5506</v>
      </c>
      <c r="AC1454" s="273"/>
      <c r="AD1454" s="510"/>
      <c r="AE1454" s="275"/>
      <c r="AF1454" s="267" t="str">
        <f t="shared" ca="1" si="103"/>
        <v>42años3meses</v>
      </c>
      <c r="AG1454" s="276">
        <v>938798010</v>
      </c>
      <c r="AH1454" s="325" t="s">
        <v>5507</v>
      </c>
    </row>
    <row r="1455" spans="2:36" ht="17.100000000000001" customHeight="1">
      <c r="B1455" s="258" t="str">
        <f t="shared" si="106"/>
        <v>O42384145</v>
      </c>
      <c r="C1455" s="257" t="s">
        <v>117</v>
      </c>
      <c r="D1455" s="500" t="s">
        <v>13864</v>
      </c>
      <c r="E1455" s="258" t="s">
        <v>13865</v>
      </c>
      <c r="F1455" s="259">
        <v>30798</v>
      </c>
      <c r="G1455" s="283" t="s">
        <v>1297</v>
      </c>
      <c r="H1455" s="261" t="s">
        <v>113</v>
      </c>
      <c r="I1455" s="261" t="s">
        <v>8348</v>
      </c>
      <c r="J1455" s="261" t="s">
        <v>1253</v>
      </c>
      <c r="K1455" s="282" t="s">
        <v>12562</v>
      </c>
      <c r="L1455" s="264">
        <v>45880</v>
      </c>
      <c r="M1455" s="264">
        <v>45934</v>
      </c>
      <c r="N1455" s="261" t="s">
        <v>122</v>
      </c>
      <c r="O1455" s="282"/>
      <c r="P1455" s="266"/>
      <c r="Q1455" s="273"/>
      <c r="R1455" s="268" t="s">
        <v>157</v>
      </c>
      <c r="S1455" s="265"/>
      <c r="T1455" s="265">
        <v>0</v>
      </c>
      <c r="U1455" s="269" t="s">
        <v>1256</v>
      </c>
      <c r="V1455" s="270">
        <v>1</v>
      </c>
      <c r="W1455" s="271" t="s">
        <v>118</v>
      </c>
      <c r="X1455" s="272"/>
      <c r="Y1455" s="272"/>
      <c r="Z1455" s="342" t="s">
        <v>1257</v>
      </c>
      <c r="AA1455" s="258" t="b">
        <f t="shared" si="105"/>
        <v>0</v>
      </c>
      <c r="AB1455" s="273" t="s">
        <v>13866</v>
      </c>
      <c r="AC1455" s="273"/>
      <c r="AD1455" s="504" t="s">
        <v>1259</v>
      </c>
      <c r="AE1455" s="275" t="s">
        <v>13867</v>
      </c>
      <c r="AF1455" s="267" t="str">
        <f t="shared" ca="1" si="103"/>
        <v>42años3meses</v>
      </c>
      <c r="AG1455" s="276">
        <v>912973863</v>
      </c>
      <c r="AH1455" s="325" t="s">
        <v>13868</v>
      </c>
      <c r="AJ1455" s="258"/>
    </row>
    <row r="1456" spans="2:36" ht="17.100000000000001" customHeight="1">
      <c r="B1456" s="273" t="str">
        <f t="shared" si="106"/>
        <v>P42390478</v>
      </c>
      <c r="C1456" s="257" t="s">
        <v>117</v>
      </c>
      <c r="D1456" s="486" t="s">
        <v>4197</v>
      </c>
      <c r="E1456" s="258" t="s">
        <v>4198</v>
      </c>
      <c r="F1456" s="259">
        <v>30123</v>
      </c>
      <c r="G1456" s="260" t="s">
        <v>1251</v>
      </c>
      <c r="H1456" s="261" t="s">
        <v>137</v>
      </c>
      <c r="I1456" s="262"/>
      <c r="J1456" s="261"/>
      <c r="K1456" s="263" t="s">
        <v>3611</v>
      </c>
      <c r="L1456" s="264">
        <v>44348</v>
      </c>
      <c r="M1456" s="264">
        <v>44374</v>
      </c>
      <c r="N1456" s="263" t="s">
        <v>122</v>
      </c>
      <c r="O1456" s="261" t="s">
        <v>1108</v>
      </c>
      <c r="P1456" s="266"/>
      <c r="Q1456" s="267"/>
      <c r="R1456" s="268" t="s">
        <v>117</v>
      </c>
      <c r="S1456" s="265"/>
      <c r="T1456" s="265">
        <v>0</v>
      </c>
      <c r="U1456" s="269" t="s">
        <v>1256</v>
      </c>
      <c r="V1456" s="270">
        <v>0</v>
      </c>
      <c r="W1456" s="271" t="s">
        <v>1264</v>
      </c>
      <c r="X1456" s="272"/>
      <c r="Y1456" s="273"/>
      <c r="Z1456" s="274" t="s">
        <v>1265</v>
      </c>
      <c r="AA1456" s="258" t="b">
        <f t="shared" si="105"/>
        <v>0</v>
      </c>
      <c r="AB1456" s="273" t="s">
        <v>4199</v>
      </c>
      <c r="AC1456" s="273" t="s">
        <v>3671</v>
      </c>
      <c r="AD1456" s="510"/>
      <c r="AE1456" s="275"/>
      <c r="AF1456" s="267" t="str">
        <f t="shared" ca="1" si="103"/>
        <v>44años2meses</v>
      </c>
      <c r="AG1456" s="276">
        <v>998756215</v>
      </c>
      <c r="AH1456" s="325" t="s">
        <v>4200</v>
      </c>
      <c r="AJ1456" s="258"/>
    </row>
    <row r="1457" spans="2:36" ht="17.100000000000001" customHeight="1">
      <c r="B1457" s="258" t="str">
        <f t="shared" si="106"/>
        <v>O42396284</v>
      </c>
      <c r="C1457" s="257" t="s">
        <v>117</v>
      </c>
      <c r="D1457" s="486" t="s">
        <v>8221</v>
      </c>
      <c r="E1457" s="258" t="s">
        <v>8222</v>
      </c>
      <c r="F1457" s="259">
        <v>29611</v>
      </c>
      <c r="G1457" s="283" t="s">
        <v>1251</v>
      </c>
      <c r="H1457" s="266" t="s">
        <v>113</v>
      </c>
      <c r="I1457" s="261" t="s">
        <v>1967</v>
      </c>
      <c r="J1457" s="261"/>
      <c r="K1457" s="282" t="s">
        <v>6305</v>
      </c>
      <c r="L1457" s="264">
        <v>45139</v>
      </c>
      <c r="M1457" s="290">
        <v>45150</v>
      </c>
      <c r="N1457" s="263" t="s">
        <v>174</v>
      </c>
      <c r="O1457" s="261" t="s">
        <v>8223</v>
      </c>
      <c r="P1457" s="266" t="s">
        <v>138</v>
      </c>
      <c r="Q1457" s="273"/>
      <c r="R1457" s="268" t="s">
        <v>157</v>
      </c>
      <c r="S1457" s="265"/>
      <c r="T1457" s="265">
        <v>0</v>
      </c>
      <c r="U1457" s="269" t="s">
        <v>1256</v>
      </c>
      <c r="V1457" s="270">
        <v>1</v>
      </c>
      <c r="W1457" s="271" t="s">
        <v>118</v>
      </c>
      <c r="X1457" s="273"/>
      <c r="Y1457" s="273"/>
      <c r="Z1457" s="274" t="s">
        <v>1257</v>
      </c>
      <c r="AA1457" s="258" t="b">
        <f t="shared" si="105"/>
        <v>0</v>
      </c>
      <c r="AB1457" s="273" t="s">
        <v>8224</v>
      </c>
      <c r="AC1457" s="273"/>
      <c r="AD1457" s="510"/>
      <c r="AE1457" s="275"/>
      <c r="AF1457" s="267" t="str">
        <f t="shared" ca="1" si="103"/>
        <v>45años6meses</v>
      </c>
      <c r="AG1457" s="276">
        <v>917955620</v>
      </c>
      <c r="AH1457" s="409" t="s">
        <v>8225</v>
      </c>
    </row>
    <row r="1458" spans="2:36" ht="17.100000000000001" customHeight="1">
      <c r="B1458" s="258" t="str">
        <f t="shared" si="106"/>
        <v>P42396431</v>
      </c>
      <c r="C1458" s="282">
        <v>1</v>
      </c>
      <c r="D1458" s="486" t="s">
        <v>4645</v>
      </c>
      <c r="E1458" s="258" t="s">
        <v>4646</v>
      </c>
      <c r="F1458" s="259">
        <v>30841</v>
      </c>
      <c r="G1458" s="260" t="s">
        <v>1251</v>
      </c>
      <c r="H1458" s="261" t="s">
        <v>137</v>
      </c>
      <c r="I1458" s="262"/>
      <c r="J1458" s="261"/>
      <c r="K1458" s="282" t="s">
        <v>1968</v>
      </c>
      <c r="L1458" s="264">
        <v>44429</v>
      </c>
      <c r="M1458" s="290">
        <v>44460</v>
      </c>
      <c r="N1458" s="263" t="s">
        <v>114</v>
      </c>
      <c r="O1458" s="261" t="s">
        <v>4647</v>
      </c>
      <c r="P1458" s="266" t="s">
        <v>115</v>
      </c>
      <c r="Q1458" s="258"/>
      <c r="R1458" s="284" t="s">
        <v>157</v>
      </c>
      <c r="S1458" s="265"/>
      <c r="T1458" s="265">
        <v>0</v>
      </c>
      <c r="U1458" s="269" t="s">
        <v>1256</v>
      </c>
      <c r="V1458" s="270">
        <v>1</v>
      </c>
      <c r="W1458" s="271" t="s">
        <v>1264</v>
      </c>
      <c r="X1458" s="272"/>
      <c r="Y1458" s="273"/>
      <c r="Z1458" s="274" t="s">
        <v>1265</v>
      </c>
      <c r="AA1458" s="258" t="b">
        <f t="shared" si="105"/>
        <v>0</v>
      </c>
      <c r="AB1458" s="273" t="s">
        <v>4648</v>
      </c>
      <c r="AC1458" s="273"/>
      <c r="AD1458" s="510"/>
      <c r="AE1458" s="275"/>
      <c r="AF1458" s="267" t="str">
        <f t="shared" ca="1" si="103"/>
        <v>42años2meses</v>
      </c>
      <c r="AG1458" s="276">
        <v>918535842</v>
      </c>
      <c r="AH1458" s="325"/>
    </row>
    <row r="1459" spans="2:36">
      <c r="B1459" s="258" t="str">
        <f t="shared" si="106"/>
        <v>O42397368</v>
      </c>
      <c r="C1459" s="257" t="s">
        <v>117</v>
      </c>
      <c r="D1459" s="486" t="s">
        <v>7408</v>
      </c>
      <c r="E1459" s="258" t="s">
        <v>7409</v>
      </c>
      <c r="F1459" s="259">
        <v>30844</v>
      </c>
      <c r="G1459" s="283" t="s">
        <v>1251</v>
      </c>
      <c r="H1459" s="261" t="s">
        <v>113</v>
      </c>
      <c r="I1459" s="263" t="s">
        <v>7410</v>
      </c>
      <c r="J1459" s="261"/>
      <c r="K1459" s="282" t="s">
        <v>2021</v>
      </c>
      <c r="L1459" s="264">
        <v>44980</v>
      </c>
      <c r="M1459" s="264">
        <v>44987</v>
      </c>
      <c r="N1459" s="263" t="s">
        <v>174</v>
      </c>
      <c r="O1459" s="282" t="s">
        <v>7411</v>
      </c>
      <c r="P1459" s="266" t="s">
        <v>138</v>
      </c>
      <c r="Q1459" s="273"/>
      <c r="R1459" s="284" t="s">
        <v>157</v>
      </c>
      <c r="S1459" s="265"/>
      <c r="T1459" s="265">
        <v>0</v>
      </c>
      <c r="U1459" s="269" t="s">
        <v>1256</v>
      </c>
      <c r="V1459" s="270">
        <v>0</v>
      </c>
      <c r="W1459" s="271" t="s">
        <v>118</v>
      </c>
      <c r="X1459" s="272"/>
      <c r="Y1459" s="273"/>
      <c r="Z1459" s="274" t="s">
        <v>1265</v>
      </c>
      <c r="AA1459" s="258" t="b">
        <f t="shared" si="105"/>
        <v>0</v>
      </c>
      <c r="AB1459" s="258" t="s">
        <v>7412</v>
      </c>
      <c r="AC1459" s="273"/>
      <c r="AD1459" s="504" t="s">
        <v>1259</v>
      </c>
      <c r="AE1459" s="275" t="s">
        <v>7413</v>
      </c>
      <c r="AF1459" s="267" t="str">
        <f t="shared" ca="1" si="103"/>
        <v>42años2meses</v>
      </c>
      <c r="AG1459" s="276">
        <v>997023777</v>
      </c>
      <c r="AH1459" s="325" t="s">
        <v>7414</v>
      </c>
    </row>
    <row r="1460" spans="2:36">
      <c r="B1460" s="258" t="str">
        <f t="shared" si="106"/>
        <v>O42399390</v>
      </c>
      <c r="C1460" s="285">
        <v>1</v>
      </c>
      <c r="D1460" s="486" t="s">
        <v>7947</v>
      </c>
      <c r="E1460" s="258" t="s">
        <v>7948</v>
      </c>
      <c r="F1460" s="259">
        <v>30800</v>
      </c>
      <c r="G1460" s="283" t="s">
        <v>1251</v>
      </c>
      <c r="H1460" s="261" t="s">
        <v>113</v>
      </c>
      <c r="I1460" s="261" t="s">
        <v>1339</v>
      </c>
      <c r="J1460" s="261"/>
      <c r="K1460" s="282" t="s">
        <v>2021</v>
      </c>
      <c r="L1460" s="264">
        <v>45111</v>
      </c>
      <c r="M1460" s="290">
        <v>45269</v>
      </c>
      <c r="N1460" s="263" t="s">
        <v>128</v>
      </c>
      <c r="O1460" s="261" t="s">
        <v>7949</v>
      </c>
      <c r="P1460" s="266" t="s">
        <v>138</v>
      </c>
      <c r="Q1460" s="273"/>
      <c r="R1460" s="284"/>
      <c r="S1460" s="265"/>
      <c r="T1460" s="265"/>
      <c r="U1460" s="269"/>
      <c r="V1460" s="270"/>
      <c r="W1460" s="271" t="s">
        <v>118</v>
      </c>
      <c r="X1460" s="272"/>
      <c r="Y1460" s="273"/>
      <c r="Z1460" s="274" t="s">
        <v>1257</v>
      </c>
      <c r="AA1460" s="258" t="b">
        <f t="shared" si="105"/>
        <v>0</v>
      </c>
      <c r="AB1460" s="273" t="s">
        <v>7950</v>
      </c>
      <c r="AC1460" s="273"/>
      <c r="AD1460" s="504" t="s">
        <v>1259</v>
      </c>
      <c r="AE1460" s="275" t="s">
        <v>7951</v>
      </c>
      <c r="AF1460" s="267" t="str">
        <f t="shared" ca="1" si="103"/>
        <v>42años3meses</v>
      </c>
      <c r="AG1460" s="276">
        <v>965448477</v>
      </c>
      <c r="AH1460" s="325" t="s">
        <v>7952</v>
      </c>
    </row>
    <row r="1461" spans="2:36">
      <c r="B1461" s="258" t="str">
        <f t="shared" si="106"/>
        <v>O42431019</v>
      </c>
      <c r="C1461" s="257" t="s">
        <v>117</v>
      </c>
      <c r="D1461" s="486" t="s">
        <v>11279</v>
      </c>
      <c r="E1461" s="258" t="s">
        <v>11280</v>
      </c>
      <c r="F1461" s="259">
        <v>29839</v>
      </c>
      <c r="G1461" s="283" t="s">
        <v>1251</v>
      </c>
      <c r="H1461" s="261" t="s">
        <v>113</v>
      </c>
      <c r="I1461" s="261" t="s">
        <v>1339</v>
      </c>
      <c r="J1461" s="261" t="s">
        <v>7578</v>
      </c>
      <c r="K1461" s="282" t="s">
        <v>6840</v>
      </c>
      <c r="L1461" s="264">
        <v>45422</v>
      </c>
      <c r="M1461" s="290">
        <v>45423</v>
      </c>
      <c r="N1461" s="261" t="s">
        <v>122</v>
      </c>
      <c r="O1461" s="261"/>
      <c r="P1461" s="266"/>
      <c r="Q1461" s="273"/>
      <c r="R1461" s="284" t="s">
        <v>157</v>
      </c>
      <c r="S1461" s="265"/>
      <c r="T1461" s="265">
        <v>0</v>
      </c>
      <c r="U1461" s="269" t="s">
        <v>1256</v>
      </c>
      <c r="V1461" s="270">
        <v>1</v>
      </c>
      <c r="W1461" s="271" t="s">
        <v>118</v>
      </c>
      <c r="X1461" s="272"/>
      <c r="Y1461" s="272"/>
      <c r="Z1461" s="274" t="s">
        <v>1257</v>
      </c>
      <c r="AA1461" s="258" t="b">
        <f t="shared" si="105"/>
        <v>0</v>
      </c>
      <c r="AB1461" s="273" t="s">
        <v>11281</v>
      </c>
      <c r="AC1461" s="273"/>
      <c r="AD1461" s="504" t="s">
        <v>1259</v>
      </c>
      <c r="AE1461" s="275" t="s">
        <v>11282</v>
      </c>
      <c r="AF1461" s="267" t="str">
        <f t="shared" ca="1" si="103"/>
        <v>44años11meses</v>
      </c>
      <c r="AG1461" s="276">
        <v>990968125</v>
      </c>
      <c r="AH1461" s="325" t="s">
        <v>11283</v>
      </c>
    </row>
    <row r="1462" spans="2:36">
      <c r="B1462" s="273" t="str">
        <f t="shared" si="106"/>
        <v>P42436576</v>
      </c>
      <c r="C1462" s="258" t="s">
        <v>117</v>
      </c>
      <c r="D1462" s="486" t="s">
        <v>6289</v>
      </c>
      <c r="E1462" s="258" t="s">
        <v>6290</v>
      </c>
      <c r="F1462" s="259">
        <v>28424</v>
      </c>
      <c r="G1462" s="260" t="s">
        <v>1251</v>
      </c>
      <c r="H1462" s="261" t="s">
        <v>137</v>
      </c>
      <c r="I1462" s="263"/>
      <c r="J1462" s="261"/>
      <c r="K1462" s="263" t="s">
        <v>2021</v>
      </c>
      <c r="L1462" s="264">
        <v>44712</v>
      </c>
      <c r="M1462" s="264">
        <v>44712</v>
      </c>
      <c r="N1462" s="263" t="s">
        <v>122</v>
      </c>
      <c r="O1462" s="261"/>
      <c r="P1462" s="266"/>
      <c r="Q1462" s="273"/>
      <c r="R1462" s="268" t="s">
        <v>157</v>
      </c>
      <c r="S1462" s="265"/>
      <c r="T1462" s="265">
        <v>0</v>
      </c>
      <c r="U1462" s="269" t="s">
        <v>1256</v>
      </c>
      <c r="V1462" s="270">
        <v>0</v>
      </c>
      <c r="W1462" s="271" t="s">
        <v>118</v>
      </c>
      <c r="X1462" s="272"/>
      <c r="Y1462" s="273"/>
      <c r="Z1462" s="274" t="s">
        <v>1265</v>
      </c>
      <c r="AA1462" s="258" t="b">
        <f t="shared" si="105"/>
        <v>0</v>
      </c>
      <c r="AB1462" s="273" t="s">
        <v>6291</v>
      </c>
      <c r="AC1462" s="273"/>
      <c r="AD1462" s="504" t="s">
        <v>1259</v>
      </c>
      <c r="AE1462" s="304" t="s">
        <v>6292</v>
      </c>
      <c r="AF1462" s="267" t="str">
        <f t="shared" ca="1" si="103"/>
        <v>48años9meses</v>
      </c>
      <c r="AG1462" s="276">
        <v>943348240</v>
      </c>
      <c r="AH1462" s="325" t="s">
        <v>6293</v>
      </c>
    </row>
    <row r="1463" spans="2:36">
      <c r="B1463" s="258" t="str">
        <f t="shared" si="106"/>
        <v>P42442381</v>
      </c>
      <c r="C1463" s="257" t="s">
        <v>117</v>
      </c>
      <c r="D1463" s="294" t="s">
        <v>16686</v>
      </c>
      <c r="E1463" s="258" t="s">
        <v>16687</v>
      </c>
      <c r="F1463" s="259">
        <v>30214</v>
      </c>
      <c r="G1463" s="283" t="s">
        <v>1251</v>
      </c>
      <c r="H1463" s="261" t="s">
        <v>137</v>
      </c>
      <c r="I1463" s="261" t="s">
        <v>1252</v>
      </c>
      <c r="J1463" s="261" t="s">
        <v>1253</v>
      </c>
      <c r="K1463" s="282" t="s">
        <v>1254</v>
      </c>
      <c r="L1463" s="264">
        <v>46036</v>
      </c>
      <c r="M1463" s="264">
        <v>46037</v>
      </c>
      <c r="N1463" s="261" t="s">
        <v>128</v>
      </c>
      <c r="O1463" s="282" t="s">
        <v>16688</v>
      </c>
      <c r="P1463" s="266" t="s">
        <v>138</v>
      </c>
      <c r="Q1463" s="258"/>
      <c r="R1463" s="268" t="s">
        <v>157</v>
      </c>
      <c r="S1463" s="265"/>
      <c r="T1463" s="271">
        <v>0</v>
      </c>
      <c r="U1463" s="269" t="s">
        <v>1256</v>
      </c>
      <c r="V1463" s="270">
        <v>1</v>
      </c>
      <c r="W1463" s="271" t="s">
        <v>118</v>
      </c>
      <c r="X1463" s="272"/>
      <c r="Y1463" s="272"/>
      <c r="Z1463" s="342" t="s">
        <v>1257</v>
      </c>
      <c r="AA1463" s="258" t="b">
        <v>0</v>
      </c>
      <c r="AB1463" s="273" t="s">
        <v>16689</v>
      </c>
      <c r="AC1463" s="273"/>
      <c r="AD1463" s="504" t="s">
        <v>1259</v>
      </c>
      <c r="AE1463" s="275" t="s">
        <v>16690</v>
      </c>
      <c r="AF1463" s="267" t="str">
        <f t="shared" ca="1" si="103"/>
        <v>43años11meses</v>
      </c>
      <c r="AG1463" s="276" t="s">
        <v>16691</v>
      </c>
      <c r="AH1463" s="325" t="s">
        <v>16692</v>
      </c>
    </row>
    <row r="1464" spans="2:36">
      <c r="B1464" s="258" t="str">
        <f t="shared" si="106"/>
        <v>O42451836</v>
      </c>
      <c r="C1464" s="257" t="s">
        <v>117</v>
      </c>
      <c r="D1464" s="486" t="s">
        <v>10692</v>
      </c>
      <c r="E1464" s="258" t="s">
        <v>10693</v>
      </c>
      <c r="F1464" s="259">
        <v>28877</v>
      </c>
      <c r="G1464" s="258" t="s">
        <v>1996</v>
      </c>
      <c r="H1464" s="261" t="s">
        <v>113</v>
      </c>
      <c r="I1464" s="263" t="s">
        <v>9123</v>
      </c>
      <c r="J1464" s="261" t="s">
        <v>7245</v>
      </c>
      <c r="K1464" s="282" t="s">
        <v>6840</v>
      </c>
      <c r="L1464" s="264">
        <v>45384</v>
      </c>
      <c r="M1464" s="298">
        <v>45549</v>
      </c>
      <c r="N1464" s="261" t="s">
        <v>114</v>
      </c>
      <c r="O1464" s="261" t="s">
        <v>10694</v>
      </c>
      <c r="P1464" s="266" t="s">
        <v>138</v>
      </c>
      <c r="Q1464" s="258"/>
      <c r="R1464" s="284" t="s">
        <v>157</v>
      </c>
      <c r="S1464" s="265"/>
      <c r="T1464" s="265">
        <v>0</v>
      </c>
      <c r="U1464" s="269" t="s">
        <v>1256</v>
      </c>
      <c r="V1464" s="270">
        <v>1</v>
      </c>
      <c r="W1464" s="271" t="s">
        <v>118</v>
      </c>
      <c r="X1464" s="272"/>
      <c r="Y1464" s="273"/>
      <c r="Z1464" s="274" t="s">
        <v>1265</v>
      </c>
      <c r="AA1464" s="258" t="b">
        <f>COUNTIF($D$2:$D$3790,D1464)&gt;1</f>
        <v>0</v>
      </c>
      <c r="AB1464" s="273" t="s">
        <v>10295</v>
      </c>
      <c r="AC1464" s="273"/>
      <c r="AD1464" s="504" t="s">
        <v>1259</v>
      </c>
      <c r="AE1464" s="275" t="s">
        <v>10695</v>
      </c>
      <c r="AF1464" s="267" t="str">
        <f t="shared" ca="1" si="103"/>
        <v>47años6meses</v>
      </c>
      <c r="AG1464" s="276">
        <v>930520968</v>
      </c>
      <c r="AH1464" s="325" t="s">
        <v>10696</v>
      </c>
    </row>
    <row r="1465" spans="2:36">
      <c r="B1465" s="258" t="str">
        <f t="shared" si="106"/>
        <v>O42457267</v>
      </c>
      <c r="C1465" s="258" t="s">
        <v>117</v>
      </c>
      <c r="D1465" s="486" t="s">
        <v>15692</v>
      </c>
      <c r="E1465" s="472" t="s">
        <v>15693</v>
      </c>
      <c r="F1465" s="473">
        <v>30838</v>
      </c>
      <c r="G1465" s="474" t="s">
        <v>1996</v>
      </c>
      <c r="H1465" s="475" t="s">
        <v>113</v>
      </c>
      <c r="I1465" s="475" t="s">
        <v>15642</v>
      </c>
      <c r="J1465" s="475" t="s">
        <v>1253</v>
      </c>
      <c r="K1465" s="476" t="s">
        <v>8566</v>
      </c>
      <c r="L1465" s="477">
        <v>46244</v>
      </c>
      <c r="M1465" s="477" t="s">
        <v>1269</v>
      </c>
      <c r="N1465" s="475" t="s">
        <v>114</v>
      </c>
      <c r="O1465" s="476" t="s">
        <v>15694</v>
      </c>
      <c r="P1465" s="478" t="s">
        <v>138</v>
      </c>
      <c r="Q1465" s="258"/>
      <c r="R1465" s="542" t="s">
        <v>597</v>
      </c>
      <c r="S1465" s="265"/>
      <c r="T1465" s="271">
        <v>0</v>
      </c>
      <c r="U1465" s="269" t="s">
        <v>1256</v>
      </c>
      <c r="V1465" s="270">
        <v>1</v>
      </c>
      <c r="W1465" s="524" t="s">
        <v>118</v>
      </c>
      <c r="X1465" s="272"/>
      <c r="Y1465" s="272"/>
      <c r="Z1465" s="525" t="s">
        <v>1257</v>
      </c>
      <c r="AA1465" s="258" t="b">
        <f>COUNTIF($D$2:$D$3790,D1465)&gt;1</f>
        <v>0</v>
      </c>
      <c r="AB1465" s="273" t="s">
        <v>15695</v>
      </c>
      <c r="AC1465" s="273"/>
      <c r="AD1465" s="400" t="s">
        <v>1259</v>
      </c>
      <c r="AE1465" s="275" t="s">
        <v>15696</v>
      </c>
      <c r="AF1465" s="267" t="str">
        <f t="shared" ca="1" si="103"/>
        <v>42años2meses</v>
      </c>
      <c r="AG1465" s="276" t="s">
        <v>15697</v>
      </c>
      <c r="AH1465" s="325" t="s">
        <v>15698</v>
      </c>
    </row>
    <row r="1466" spans="2:36">
      <c r="B1466" s="273" t="str">
        <f t="shared" si="106"/>
        <v>P42467278</v>
      </c>
      <c r="C1466" s="263">
        <v>1</v>
      </c>
      <c r="D1466" s="486" t="s">
        <v>3033</v>
      </c>
      <c r="E1466" s="273" t="s">
        <v>3034</v>
      </c>
      <c r="F1466" s="259">
        <v>30180</v>
      </c>
      <c r="G1466" s="260" t="s">
        <v>1251</v>
      </c>
      <c r="H1466" s="261" t="s">
        <v>137</v>
      </c>
      <c r="I1466" s="262"/>
      <c r="J1466" s="261"/>
      <c r="K1466" s="263" t="s">
        <v>2021</v>
      </c>
      <c r="L1466" s="264">
        <v>43846</v>
      </c>
      <c r="M1466" s="264">
        <v>43859</v>
      </c>
      <c r="N1466" s="591" t="s">
        <v>114</v>
      </c>
      <c r="O1466" s="282" t="s">
        <v>3035</v>
      </c>
      <c r="P1466" s="266" t="s">
        <v>138</v>
      </c>
      <c r="Q1466" s="267"/>
      <c r="R1466" s="268" t="s">
        <v>157</v>
      </c>
      <c r="S1466" s="265"/>
      <c r="T1466" s="265">
        <v>0</v>
      </c>
      <c r="U1466" s="269" t="s">
        <v>1256</v>
      </c>
      <c r="V1466" s="270">
        <v>0</v>
      </c>
      <c r="W1466" s="271" t="s">
        <v>1264</v>
      </c>
      <c r="X1466" s="272"/>
      <c r="Y1466" s="273"/>
      <c r="Z1466" s="274" t="s">
        <v>1265</v>
      </c>
      <c r="AA1466" s="258" t="b">
        <f>COUNTIF($D$2:$D$3790,D1466)&gt;1</f>
        <v>0</v>
      </c>
      <c r="AB1466" s="258" t="s">
        <v>3036</v>
      </c>
      <c r="AC1466" s="273" t="s">
        <v>1290</v>
      </c>
      <c r="AD1466" s="400" t="s">
        <v>2101</v>
      </c>
      <c r="AE1466" s="275" t="s">
        <v>3037</v>
      </c>
      <c r="AF1466" s="267" t="str">
        <f t="shared" ca="1" si="103"/>
        <v>44años0meses</v>
      </c>
      <c r="AG1466" s="276"/>
      <c r="AH1466" s="325"/>
    </row>
    <row r="1467" spans="2:36">
      <c r="B1467" s="258" t="str">
        <f t="shared" si="106"/>
        <v>O42492973</v>
      </c>
      <c r="C1467" s="257" t="s">
        <v>117</v>
      </c>
      <c r="D1467" s="294" t="s">
        <v>16639</v>
      </c>
      <c r="E1467" s="258" t="s">
        <v>16640</v>
      </c>
      <c r="F1467" s="259">
        <v>29849</v>
      </c>
      <c r="G1467" s="283" t="s">
        <v>1251</v>
      </c>
      <c r="H1467" s="261" t="s">
        <v>125</v>
      </c>
      <c r="I1467" s="261" t="s">
        <v>13485</v>
      </c>
      <c r="J1467" s="261" t="s">
        <v>1276</v>
      </c>
      <c r="K1467" s="282" t="s">
        <v>12562</v>
      </c>
      <c r="L1467" s="264">
        <v>46035</v>
      </c>
      <c r="M1467" s="264">
        <v>46147</v>
      </c>
      <c r="N1467" s="551" t="s">
        <v>114</v>
      </c>
      <c r="O1467" s="282" t="s">
        <v>16641</v>
      </c>
      <c r="P1467" s="266" t="s">
        <v>138</v>
      </c>
      <c r="Q1467" s="258"/>
      <c r="R1467" s="268" t="s">
        <v>157</v>
      </c>
      <c r="S1467" s="265"/>
      <c r="T1467" s="271">
        <v>0</v>
      </c>
      <c r="U1467" s="269" t="s">
        <v>1256</v>
      </c>
      <c r="V1467" s="270">
        <v>1</v>
      </c>
      <c r="W1467" s="271" t="s">
        <v>118</v>
      </c>
      <c r="X1467" s="272"/>
      <c r="Y1467" s="272"/>
      <c r="Z1467" s="342" t="s">
        <v>1257</v>
      </c>
      <c r="AA1467" s="258" t="b">
        <v>0</v>
      </c>
      <c r="AB1467" s="273" t="s">
        <v>16642</v>
      </c>
      <c r="AC1467" s="273"/>
      <c r="AD1467" s="511" t="s">
        <v>1271</v>
      </c>
      <c r="AE1467" s="275" t="s">
        <v>16643</v>
      </c>
      <c r="AF1467" s="267" t="str">
        <f t="shared" ca="1" si="103"/>
        <v>44años11meses</v>
      </c>
      <c r="AG1467" s="276" t="s">
        <v>16644</v>
      </c>
      <c r="AH1467" s="273" t="s">
        <v>16645</v>
      </c>
    </row>
    <row r="1468" spans="2:36">
      <c r="B1468" s="258" t="str">
        <f t="shared" si="106"/>
        <v>O42496595</v>
      </c>
      <c r="C1468" s="257" t="s">
        <v>117</v>
      </c>
      <c r="D1468" s="486" t="s">
        <v>6383</v>
      </c>
      <c r="E1468" s="258" t="s">
        <v>6384</v>
      </c>
      <c r="F1468" s="259">
        <v>30025</v>
      </c>
      <c r="G1468" s="260" t="s">
        <v>1291</v>
      </c>
      <c r="H1468" s="261" t="s">
        <v>113</v>
      </c>
      <c r="I1468" s="263"/>
      <c r="J1468" s="261"/>
      <c r="K1468" s="263" t="s">
        <v>3611</v>
      </c>
      <c r="L1468" s="264">
        <v>44727</v>
      </c>
      <c r="M1468" s="290">
        <v>44752</v>
      </c>
      <c r="N1468" s="263" t="s">
        <v>122</v>
      </c>
      <c r="O1468" s="261"/>
      <c r="P1468" s="266"/>
      <c r="Q1468" s="273"/>
      <c r="R1468" s="284" t="s">
        <v>157</v>
      </c>
      <c r="S1468" s="265"/>
      <c r="T1468" s="265">
        <v>0</v>
      </c>
      <c r="U1468" s="269" t="s">
        <v>1256</v>
      </c>
      <c r="V1468" s="270">
        <v>0</v>
      </c>
      <c r="W1468" s="271" t="s">
        <v>118</v>
      </c>
      <c r="X1468" s="272"/>
      <c r="Y1468" s="258"/>
      <c r="Z1468" s="274" t="s">
        <v>1265</v>
      </c>
      <c r="AA1468" s="258" t="b">
        <f t="shared" ref="AA1468:AA1486" si="107">COUNTIF($D$2:$D$3790,D1468)&gt;1</f>
        <v>0</v>
      </c>
      <c r="AB1468" s="273" t="s">
        <v>6385</v>
      </c>
      <c r="AC1468" s="273" t="s">
        <v>4065</v>
      </c>
      <c r="AD1468" s="510"/>
      <c r="AE1468" s="275"/>
      <c r="AF1468" s="267" t="str">
        <f t="shared" ca="1" si="103"/>
        <v>44años5meses</v>
      </c>
      <c r="AG1468" s="276">
        <v>943044191</v>
      </c>
      <c r="AH1468" s="352" t="s">
        <v>6386</v>
      </c>
    </row>
    <row r="1469" spans="2:36">
      <c r="B1469" s="258" t="str">
        <f t="shared" si="106"/>
        <v>O42498407</v>
      </c>
      <c r="C1469" s="257" t="s">
        <v>117</v>
      </c>
      <c r="D1469" s="486" t="s">
        <v>16460</v>
      </c>
      <c r="E1469" s="258" t="s">
        <v>16461</v>
      </c>
      <c r="F1469" s="259">
        <v>30744</v>
      </c>
      <c r="G1469" s="283" t="s">
        <v>3863</v>
      </c>
      <c r="H1469" s="261" t="s">
        <v>113</v>
      </c>
      <c r="I1469" s="261" t="s">
        <v>5699</v>
      </c>
      <c r="J1469" s="261" t="s">
        <v>1253</v>
      </c>
      <c r="K1469" s="282" t="s">
        <v>1254</v>
      </c>
      <c r="L1469" s="264">
        <v>46029</v>
      </c>
      <c r="M1469" s="264">
        <v>46043</v>
      </c>
      <c r="N1469" s="261" t="s">
        <v>174</v>
      </c>
      <c r="O1469" s="282" t="s">
        <v>13676</v>
      </c>
      <c r="P1469" s="266" t="s">
        <v>138</v>
      </c>
      <c r="Q1469" s="273"/>
      <c r="R1469" s="268" t="s">
        <v>157</v>
      </c>
      <c r="S1469" s="265"/>
      <c r="T1469" s="506">
        <v>0</v>
      </c>
      <c r="U1469" s="269" t="s">
        <v>1256</v>
      </c>
      <c r="V1469" s="270">
        <v>1</v>
      </c>
      <c r="W1469" s="271" t="s">
        <v>118</v>
      </c>
      <c r="X1469" s="272"/>
      <c r="Y1469" s="272"/>
      <c r="Z1469" s="342" t="s">
        <v>1257</v>
      </c>
      <c r="AA1469" s="258" t="b">
        <f t="shared" si="107"/>
        <v>0</v>
      </c>
      <c r="AB1469" s="273" t="s">
        <v>16462</v>
      </c>
      <c r="AC1469" s="273"/>
      <c r="AD1469" s="504" t="s">
        <v>1259</v>
      </c>
      <c r="AE1469" s="303">
        <v>30598042640056</v>
      </c>
      <c r="AF1469" s="267" t="str">
        <f t="shared" ca="1" si="103"/>
        <v>42años5meses</v>
      </c>
      <c r="AG1469" s="276" t="s">
        <v>16463</v>
      </c>
      <c r="AH1469" s="325" t="s">
        <v>16464</v>
      </c>
    </row>
    <row r="1470" spans="2:36">
      <c r="B1470" s="258" t="str">
        <f t="shared" si="106"/>
        <v>P42505693</v>
      </c>
      <c r="C1470" s="257" t="s">
        <v>117</v>
      </c>
      <c r="D1470" s="486" t="s">
        <v>5393</v>
      </c>
      <c r="E1470" s="258" t="s">
        <v>5394</v>
      </c>
      <c r="F1470" s="259">
        <v>30895</v>
      </c>
      <c r="G1470" s="283" t="s">
        <v>1251</v>
      </c>
      <c r="H1470" s="261" t="s">
        <v>137</v>
      </c>
      <c r="I1470" s="263"/>
      <c r="J1470" s="261"/>
      <c r="K1470" s="282" t="s">
        <v>1968</v>
      </c>
      <c r="L1470" s="264">
        <v>44510</v>
      </c>
      <c r="M1470" s="264">
        <v>44510</v>
      </c>
      <c r="N1470" s="263" t="s">
        <v>114</v>
      </c>
      <c r="O1470" s="261" t="s">
        <v>5395</v>
      </c>
      <c r="P1470" s="266" t="s">
        <v>115</v>
      </c>
      <c r="Q1470" s="273"/>
      <c r="R1470" s="268" t="s">
        <v>157</v>
      </c>
      <c r="S1470" s="265"/>
      <c r="T1470" s="265">
        <v>0</v>
      </c>
      <c r="U1470" s="269" t="s">
        <v>1256</v>
      </c>
      <c r="V1470" s="270">
        <v>1</v>
      </c>
      <c r="W1470" s="271" t="s">
        <v>1264</v>
      </c>
      <c r="X1470" s="272"/>
      <c r="Y1470" s="258"/>
      <c r="Z1470" s="274" t="s">
        <v>1265</v>
      </c>
      <c r="AA1470" s="258" t="b">
        <f t="shared" si="107"/>
        <v>0</v>
      </c>
      <c r="AB1470" s="273" t="s">
        <v>5396</v>
      </c>
      <c r="AC1470" s="273"/>
      <c r="AD1470" s="510"/>
      <c r="AE1470" s="275"/>
      <c r="AF1470" s="267" t="str">
        <f t="shared" ca="1" si="103"/>
        <v>42años0meses</v>
      </c>
      <c r="AG1470" s="276">
        <v>990834541</v>
      </c>
      <c r="AH1470" s="325"/>
    </row>
    <row r="1471" spans="2:36" ht="15.75" customHeight="1">
      <c r="B1471" s="258" t="str">
        <f t="shared" si="106"/>
        <v>O42523131</v>
      </c>
      <c r="C1471" s="257" t="s">
        <v>117</v>
      </c>
      <c r="D1471" s="486" t="s">
        <v>806</v>
      </c>
      <c r="E1471" s="258" t="s">
        <v>807</v>
      </c>
      <c r="F1471" s="259">
        <v>30824</v>
      </c>
      <c r="G1471" s="260" t="s">
        <v>1251</v>
      </c>
      <c r="H1471" s="261" t="s">
        <v>113</v>
      </c>
      <c r="I1471" s="263"/>
      <c r="J1471" s="261"/>
      <c r="K1471" s="263" t="s">
        <v>2021</v>
      </c>
      <c r="L1471" s="264">
        <v>43818</v>
      </c>
      <c r="M1471" s="290">
        <v>43852</v>
      </c>
      <c r="N1471" s="263" t="s">
        <v>122</v>
      </c>
      <c r="O1471" s="282" t="s">
        <v>2834</v>
      </c>
      <c r="P1471" s="266"/>
      <c r="Q1471" s="267"/>
      <c r="R1471" s="284" t="s">
        <v>157</v>
      </c>
      <c r="S1471" s="265"/>
      <c r="T1471" s="265">
        <v>0</v>
      </c>
      <c r="U1471" s="269" t="s">
        <v>1256</v>
      </c>
      <c r="V1471" s="270">
        <v>0</v>
      </c>
      <c r="W1471" s="271" t="s">
        <v>1264</v>
      </c>
      <c r="X1471" s="272"/>
      <c r="Y1471" s="258"/>
      <c r="Z1471" s="274" t="s">
        <v>1265</v>
      </c>
      <c r="AA1471" s="258" t="b">
        <f t="shared" si="107"/>
        <v>0</v>
      </c>
      <c r="AB1471" s="258" t="s">
        <v>2835</v>
      </c>
      <c r="AC1471" s="258" t="s">
        <v>2374</v>
      </c>
      <c r="AD1471" s="504" t="s">
        <v>2101</v>
      </c>
      <c r="AE1471" s="281" t="s">
        <v>2836</v>
      </c>
      <c r="AF1471" s="267" t="str">
        <f t="shared" ca="1" si="103"/>
        <v>42años2meses</v>
      </c>
      <c r="AG1471" s="294">
        <v>963621819</v>
      </c>
      <c r="AH1471" s="334" t="s">
        <v>1412</v>
      </c>
    </row>
    <row r="1472" spans="2:36" ht="15.75" customHeight="1">
      <c r="B1472" s="258" t="str">
        <f t="shared" si="106"/>
        <v>O42528167</v>
      </c>
      <c r="C1472" s="257" t="s">
        <v>117</v>
      </c>
      <c r="D1472" s="486" t="s">
        <v>6266</v>
      </c>
      <c r="E1472" s="258" t="s">
        <v>6267</v>
      </c>
      <c r="F1472" s="259">
        <v>30904</v>
      </c>
      <c r="G1472" s="283" t="s">
        <v>1251</v>
      </c>
      <c r="H1472" s="261" t="s">
        <v>113</v>
      </c>
      <c r="I1472" s="263" t="s">
        <v>1967</v>
      </c>
      <c r="J1472" s="261"/>
      <c r="K1472" s="282" t="s">
        <v>4784</v>
      </c>
      <c r="L1472" s="264">
        <v>44679</v>
      </c>
      <c r="M1472" s="290">
        <v>44705</v>
      </c>
      <c r="N1472" s="263" t="s">
        <v>122</v>
      </c>
      <c r="O1472" s="261"/>
      <c r="P1472" s="266"/>
      <c r="Q1472" s="273"/>
      <c r="R1472" s="268" t="s">
        <v>157</v>
      </c>
      <c r="S1472" s="265"/>
      <c r="T1472" s="265">
        <v>0</v>
      </c>
      <c r="U1472" s="269" t="s">
        <v>1256</v>
      </c>
      <c r="V1472" s="270">
        <v>1</v>
      </c>
      <c r="W1472" s="271" t="s">
        <v>118</v>
      </c>
      <c r="X1472" s="272"/>
      <c r="Y1472" s="258"/>
      <c r="Z1472" s="274" t="s">
        <v>1265</v>
      </c>
      <c r="AA1472" s="258" t="b">
        <f t="shared" si="107"/>
        <v>0</v>
      </c>
      <c r="AB1472" s="273" t="s">
        <v>6268</v>
      </c>
      <c r="AC1472" s="273"/>
      <c r="AD1472" s="510"/>
      <c r="AE1472" s="275"/>
      <c r="AF1472" s="267" t="str">
        <f t="shared" ca="1" si="103"/>
        <v>42años0meses</v>
      </c>
      <c r="AG1472" s="276">
        <v>979907550</v>
      </c>
      <c r="AH1472" s="325" t="s">
        <v>3466</v>
      </c>
      <c r="AJ1472" s="258"/>
    </row>
    <row r="1473" spans="2:36">
      <c r="B1473" s="258" t="str">
        <f t="shared" si="106"/>
        <v>O42528973</v>
      </c>
      <c r="C1473" s="257" t="s">
        <v>117</v>
      </c>
      <c r="D1473" s="486" t="s">
        <v>3348</v>
      </c>
      <c r="E1473" s="258" t="s">
        <v>3349</v>
      </c>
      <c r="F1473" s="259">
        <v>30856</v>
      </c>
      <c r="G1473" s="260" t="s">
        <v>1251</v>
      </c>
      <c r="H1473" s="261" t="s">
        <v>113</v>
      </c>
      <c r="I1473" s="262"/>
      <c r="J1473" s="261"/>
      <c r="K1473" s="263" t="s">
        <v>1287</v>
      </c>
      <c r="L1473" s="264">
        <v>44039</v>
      </c>
      <c r="M1473" s="264">
        <v>44188</v>
      </c>
      <c r="N1473" s="263" t="s">
        <v>122</v>
      </c>
      <c r="O1473" s="261"/>
      <c r="P1473" s="266"/>
      <c r="Q1473" s="267"/>
      <c r="R1473" s="268" t="s">
        <v>157</v>
      </c>
      <c r="S1473" s="265"/>
      <c r="T1473" s="265">
        <v>0</v>
      </c>
      <c r="U1473" s="269" t="s">
        <v>1256</v>
      </c>
      <c r="V1473" s="270">
        <v>0</v>
      </c>
      <c r="W1473" s="271" t="s">
        <v>1264</v>
      </c>
      <c r="X1473" s="272"/>
      <c r="Y1473" s="273"/>
      <c r="Z1473" s="274" t="s">
        <v>1265</v>
      </c>
      <c r="AA1473" s="258" t="b">
        <f t="shared" si="107"/>
        <v>0</v>
      </c>
      <c r="AB1473" s="273" t="s">
        <v>3350</v>
      </c>
      <c r="AC1473" s="273" t="s">
        <v>3351</v>
      </c>
      <c r="AD1473" s="510"/>
      <c r="AE1473" s="275"/>
      <c r="AF1473" s="267" t="str">
        <f t="shared" ca="1" si="103"/>
        <v>42años1meses</v>
      </c>
      <c r="AG1473" s="276">
        <v>920406119</v>
      </c>
      <c r="AH1473" s="325" t="s">
        <v>2120</v>
      </c>
    </row>
    <row r="1474" spans="2:36">
      <c r="B1474" s="258" t="str">
        <f t="shared" si="106"/>
        <v>O42529855</v>
      </c>
      <c r="C1474" s="257" t="s">
        <v>117</v>
      </c>
      <c r="D1474" s="486" t="s">
        <v>6314</v>
      </c>
      <c r="E1474" s="258" t="s">
        <v>6315</v>
      </c>
      <c r="F1474" s="259">
        <v>28954</v>
      </c>
      <c r="G1474" s="260" t="s">
        <v>1251</v>
      </c>
      <c r="H1474" s="261" t="s">
        <v>113</v>
      </c>
      <c r="I1474" s="263" t="s">
        <v>1876</v>
      </c>
      <c r="J1474" s="261"/>
      <c r="K1474" s="282" t="s">
        <v>3611</v>
      </c>
      <c r="L1474" s="264">
        <v>44726</v>
      </c>
      <c r="M1474" s="264">
        <v>44759</v>
      </c>
      <c r="N1474" s="263" t="s">
        <v>122</v>
      </c>
      <c r="O1474" s="261"/>
      <c r="P1474" s="266"/>
      <c r="Q1474" s="273" t="s">
        <v>6316</v>
      </c>
      <c r="R1474" s="268" t="s">
        <v>157</v>
      </c>
      <c r="S1474" s="265"/>
      <c r="T1474" s="265">
        <v>0</v>
      </c>
      <c r="U1474" s="269" t="s">
        <v>1256</v>
      </c>
      <c r="V1474" s="270">
        <v>0</v>
      </c>
      <c r="W1474" s="271" t="s">
        <v>118</v>
      </c>
      <c r="X1474" s="272"/>
      <c r="Y1474" s="273"/>
      <c r="Z1474" s="274" t="s">
        <v>1265</v>
      </c>
      <c r="AA1474" s="258" t="b">
        <f t="shared" si="107"/>
        <v>0</v>
      </c>
      <c r="AB1474" s="273" t="s">
        <v>6317</v>
      </c>
      <c r="AC1474" s="273"/>
      <c r="AD1474" s="273"/>
      <c r="AE1474" s="275"/>
      <c r="AF1474" s="267" t="str">
        <f t="shared" ca="1" si="103"/>
        <v>47años4meses</v>
      </c>
      <c r="AG1474" s="276">
        <v>917340837</v>
      </c>
      <c r="AH1474" s="325" t="s">
        <v>6318</v>
      </c>
      <c r="AJ1474" s="258"/>
    </row>
    <row r="1475" spans="2:36">
      <c r="B1475" s="273" t="str">
        <f t="shared" si="106"/>
        <v>O42532403</v>
      </c>
      <c r="C1475" s="257" t="s">
        <v>117</v>
      </c>
      <c r="D1475" s="486" t="s">
        <v>7455</v>
      </c>
      <c r="E1475" s="258" t="s">
        <v>7456</v>
      </c>
      <c r="F1475" s="259">
        <v>30870</v>
      </c>
      <c r="G1475" s="283" t="s">
        <v>3863</v>
      </c>
      <c r="H1475" s="266" t="s">
        <v>125</v>
      </c>
      <c r="I1475" s="263" t="s">
        <v>6511</v>
      </c>
      <c r="J1475" s="261"/>
      <c r="K1475" s="282" t="s">
        <v>7444</v>
      </c>
      <c r="L1475" s="264">
        <v>45027</v>
      </c>
      <c r="M1475" s="290">
        <v>45027</v>
      </c>
      <c r="N1475" s="263" t="s">
        <v>174</v>
      </c>
      <c r="O1475" s="261" t="s">
        <v>7457</v>
      </c>
      <c r="P1475" s="266" t="s">
        <v>138</v>
      </c>
      <c r="Q1475" s="273"/>
      <c r="R1475" s="284" t="s">
        <v>157</v>
      </c>
      <c r="S1475" s="265"/>
      <c r="T1475" s="265">
        <v>0</v>
      </c>
      <c r="U1475" s="269" t="s">
        <v>1256</v>
      </c>
      <c r="V1475" s="270">
        <v>1</v>
      </c>
      <c r="W1475" s="271" t="s">
        <v>118</v>
      </c>
      <c r="X1475" s="272"/>
      <c r="Y1475" s="273"/>
      <c r="Z1475" s="274" t="s">
        <v>1257</v>
      </c>
      <c r="AA1475" s="258" t="b">
        <f t="shared" si="107"/>
        <v>0</v>
      </c>
      <c r="AB1475" s="319" t="s">
        <v>7458</v>
      </c>
      <c r="AC1475" s="273"/>
      <c r="AD1475" s="510" t="s">
        <v>7459</v>
      </c>
      <c r="AE1475" s="275" t="s">
        <v>7460</v>
      </c>
      <c r="AF1475" s="267" t="str">
        <f t="shared" ref="AF1475:AF1538" ca="1" si="108">IF($D1475&lt;&gt;"",DATEDIF(F1475,TODAY(),"y")&amp;"años"&amp;DATEDIF(F1475,TODAY(),"ym")&amp;"meses","")</f>
        <v>42años1meses</v>
      </c>
      <c r="AG1475" s="276">
        <v>968148039</v>
      </c>
      <c r="AH1475" s="325" t="s">
        <v>7461</v>
      </c>
    </row>
    <row r="1476" spans="2:36">
      <c r="B1476" s="258" t="str">
        <f t="shared" si="106"/>
        <v>P42532533</v>
      </c>
      <c r="C1476" s="257" t="s">
        <v>117</v>
      </c>
      <c r="D1476" s="486" t="s">
        <v>4572</v>
      </c>
      <c r="E1476" s="258" t="s">
        <v>4573</v>
      </c>
      <c r="F1476" s="259">
        <v>30381</v>
      </c>
      <c r="G1476" s="260" t="s">
        <v>1251</v>
      </c>
      <c r="H1476" s="261" t="s">
        <v>137</v>
      </c>
      <c r="I1476" s="262"/>
      <c r="J1476" s="261"/>
      <c r="K1476" s="263" t="s">
        <v>3611</v>
      </c>
      <c r="L1476" s="264">
        <v>44420</v>
      </c>
      <c r="M1476" s="264">
        <v>44465</v>
      </c>
      <c r="N1476" s="263" t="s">
        <v>122</v>
      </c>
      <c r="O1476" s="261"/>
      <c r="P1476" s="266"/>
      <c r="Q1476" s="273"/>
      <c r="R1476" s="268" t="s">
        <v>157</v>
      </c>
      <c r="S1476" s="265"/>
      <c r="T1476" s="265">
        <v>0</v>
      </c>
      <c r="U1476" s="269" t="s">
        <v>1256</v>
      </c>
      <c r="V1476" s="270">
        <v>0</v>
      </c>
      <c r="W1476" s="271" t="s">
        <v>1264</v>
      </c>
      <c r="X1476" s="272"/>
      <c r="Y1476" s="273"/>
      <c r="Z1476" s="274" t="s">
        <v>1265</v>
      </c>
      <c r="AA1476" s="258" t="b">
        <f t="shared" si="107"/>
        <v>0</v>
      </c>
      <c r="AB1476" s="273" t="s">
        <v>4574</v>
      </c>
      <c r="AC1476" s="273" t="s">
        <v>3671</v>
      </c>
      <c r="AD1476" s="510"/>
      <c r="AE1476" s="275"/>
      <c r="AF1476" s="267" t="str">
        <f t="shared" ca="1" si="108"/>
        <v>43años5meses</v>
      </c>
      <c r="AG1476" s="276">
        <v>946913364</v>
      </c>
      <c r="AH1476" s="325" t="s">
        <v>4575</v>
      </c>
    </row>
    <row r="1477" spans="2:36">
      <c r="B1477" s="258" t="str">
        <f t="shared" si="106"/>
        <v>P42538977</v>
      </c>
      <c r="C1477" s="257" t="s">
        <v>117</v>
      </c>
      <c r="D1477" s="486" t="s">
        <v>6860</v>
      </c>
      <c r="E1477" s="258" t="s">
        <v>6861</v>
      </c>
      <c r="F1477" s="259">
        <v>29766</v>
      </c>
      <c r="G1477" s="283" t="s">
        <v>1251</v>
      </c>
      <c r="H1477" s="261" t="s">
        <v>137</v>
      </c>
      <c r="I1477" s="263" t="s">
        <v>1252</v>
      </c>
      <c r="J1477" s="261"/>
      <c r="K1477" s="282" t="s">
        <v>2021</v>
      </c>
      <c r="L1477" s="264">
        <v>44886</v>
      </c>
      <c r="M1477" s="290">
        <v>44926</v>
      </c>
      <c r="N1477" s="263" t="s">
        <v>114</v>
      </c>
      <c r="O1477" s="282" t="s">
        <v>6862</v>
      </c>
      <c r="P1477" s="266" t="s">
        <v>138</v>
      </c>
      <c r="Q1477" s="273"/>
      <c r="R1477" s="284" t="s">
        <v>157</v>
      </c>
      <c r="S1477" s="265"/>
      <c r="T1477" s="265">
        <v>0</v>
      </c>
      <c r="U1477" s="269" t="s">
        <v>1256</v>
      </c>
      <c r="V1477" s="270">
        <v>0</v>
      </c>
      <c r="W1477" s="271" t="s">
        <v>118</v>
      </c>
      <c r="X1477" s="272"/>
      <c r="Y1477" s="273"/>
      <c r="Z1477" s="274" t="s">
        <v>1265</v>
      </c>
      <c r="AA1477" s="258" t="b">
        <f t="shared" si="107"/>
        <v>0</v>
      </c>
      <c r="AB1477" s="258" t="s">
        <v>6863</v>
      </c>
      <c r="AC1477" s="273"/>
      <c r="AD1477" s="504" t="s">
        <v>2101</v>
      </c>
      <c r="AE1477" s="275" t="s">
        <v>6864</v>
      </c>
      <c r="AF1477" s="267" t="str">
        <f t="shared" ca="1" si="108"/>
        <v>45años1meses</v>
      </c>
      <c r="AG1477" s="276">
        <v>937242596</v>
      </c>
      <c r="AH1477" s="325" t="s">
        <v>6865</v>
      </c>
    </row>
    <row r="1478" spans="2:36">
      <c r="B1478" s="258" t="str">
        <f t="shared" si="106"/>
        <v>P42549348</v>
      </c>
      <c r="C1478" s="257" t="s">
        <v>117</v>
      </c>
      <c r="D1478" s="486" t="s">
        <v>15393</v>
      </c>
      <c r="E1478" s="258" t="s">
        <v>15394</v>
      </c>
      <c r="F1478" s="259">
        <v>30904</v>
      </c>
      <c r="G1478" s="283" t="s">
        <v>1251</v>
      </c>
      <c r="H1478" s="261" t="s">
        <v>137</v>
      </c>
      <c r="I1478" s="261" t="s">
        <v>1252</v>
      </c>
      <c r="J1478" s="261" t="s">
        <v>1276</v>
      </c>
      <c r="K1478" s="282" t="s">
        <v>1254</v>
      </c>
      <c r="L1478" s="264">
        <v>46157</v>
      </c>
      <c r="M1478" s="264">
        <v>46172</v>
      </c>
      <c r="N1478" s="261" t="s">
        <v>128</v>
      </c>
      <c r="O1478" s="282" t="s">
        <v>15395</v>
      </c>
      <c r="P1478" s="266" t="s">
        <v>138</v>
      </c>
      <c r="Q1478" s="258"/>
      <c r="R1478" s="268" t="s">
        <v>157</v>
      </c>
      <c r="S1478" s="265"/>
      <c r="T1478" s="271">
        <v>0</v>
      </c>
      <c r="U1478" s="269" t="s">
        <v>1256</v>
      </c>
      <c r="V1478" s="270">
        <v>1</v>
      </c>
      <c r="W1478" s="271" t="s">
        <v>118</v>
      </c>
      <c r="X1478" s="272"/>
      <c r="Y1478" s="272"/>
      <c r="Z1478" s="342" t="s">
        <v>1257</v>
      </c>
      <c r="AA1478" s="258" t="b">
        <f t="shared" si="107"/>
        <v>0</v>
      </c>
      <c r="AB1478" s="273" t="s">
        <v>15396</v>
      </c>
      <c r="AC1478" s="273"/>
      <c r="AD1478" s="504" t="s">
        <v>1259</v>
      </c>
      <c r="AE1478" s="304" t="s">
        <v>18086</v>
      </c>
      <c r="AF1478" s="267" t="str">
        <f t="shared" ca="1" si="108"/>
        <v>42años0meses</v>
      </c>
      <c r="AG1478" s="276" t="s">
        <v>15397</v>
      </c>
      <c r="AH1478" s="637" t="s">
        <v>15398</v>
      </c>
    </row>
    <row r="1479" spans="2:36">
      <c r="B1479" s="258" t="str">
        <f t="shared" si="106"/>
        <v>O42553565</v>
      </c>
      <c r="C1479" s="257" t="s">
        <v>117</v>
      </c>
      <c r="D1479" s="486" t="s">
        <v>15324</v>
      </c>
      <c r="E1479" s="258" t="s">
        <v>15325</v>
      </c>
      <c r="F1479" s="259">
        <v>29549</v>
      </c>
      <c r="G1479" s="283" t="s">
        <v>1251</v>
      </c>
      <c r="H1479" s="261" t="s">
        <v>113</v>
      </c>
      <c r="I1479" s="261" t="s">
        <v>8348</v>
      </c>
      <c r="J1479" s="261" t="s">
        <v>7578</v>
      </c>
      <c r="K1479" s="282" t="s">
        <v>8566</v>
      </c>
      <c r="L1479" s="264">
        <v>45966</v>
      </c>
      <c r="M1479" s="264">
        <v>45986</v>
      </c>
      <c r="N1479" s="261" t="s">
        <v>122</v>
      </c>
      <c r="O1479" s="282"/>
      <c r="P1479" s="266"/>
      <c r="Q1479" s="273"/>
      <c r="R1479" s="284" t="s">
        <v>157</v>
      </c>
      <c r="S1479" s="265"/>
      <c r="T1479" s="265">
        <v>0</v>
      </c>
      <c r="U1479" s="269" t="s">
        <v>1256</v>
      </c>
      <c r="V1479" s="270">
        <v>1</v>
      </c>
      <c r="W1479" s="271" t="s">
        <v>118</v>
      </c>
      <c r="X1479" s="272"/>
      <c r="Y1479" s="272"/>
      <c r="Z1479" s="274" t="s">
        <v>1257</v>
      </c>
      <c r="AA1479" s="258" t="b">
        <f t="shared" si="107"/>
        <v>0</v>
      </c>
      <c r="AB1479" s="273" t="s">
        <v>15326</v>
      </c>
      <c r="AC1479" s="273"/>
      <c r="AD1479" s="504" t="s">
        <v>1259</v>
      </c>
      <c r="AE1479" s="275" t="s">
        <v>15327</v>
      </c>
      <c r="AF1479" s="267" t="str">
        <f t="shared" ca="1" si="108"/>
        <v>45años8meses</v>
      </c>
      <c r="AG1479" s="276">
        <v>936885096</v>
      </c>
      <c r="AH1479" s="409" t="s">
        <v>15328</v>
      </c>
    </row>
    <row r="1480" spans="2:36">
      <c r="B1480" s="258" t="str">
        <f t="shared" si="106"/>
        <v>P42561376</v>
      </c>
      <c r="C1480" s="282">
        <v>1</v>
      </c>
      <c r="D1480" s="486" t="s">
        <v>4058</v>
      </c>
      <c r="E1480" s="258" t="s">
        <v>4059</v>
      </c>
      <c r="F1480" s="259">
        <v>30914</v>
      </c>
      <c r="G1480" s="260" t="s">
        <v>1291</v>
      </c>
      <c r="H1480" s="261" t="s">
        <v>137</v>
      </c>
      <c r="I1480" s="262"/>
      <c r="J1480" s="261"/>
      <c r="K1480" s="263" t="s">
        <v>3611</v>
      </c>
      <c r="L1480" s="264">
        <v>44312</v>
      </c>
      <c r="M1480" s="264">
        <v>44360</v>
      </c>
      <c r="N1480" s="263" t="s">
        <v>122</v>
      </c>
      <c r="O1480" s="261"/>
      <c r="P1480" s="266"/>
      <c r="Q1480" s="273"/>
      <c r="R1480" s="268" t="s">
        <v>157</v>
      </c>
      <c r="S1480" s="265"/>
      <c r="T1480" s="265">
        <v>0</v>
      </c>
      <c r="U1480" s="269" t="s">
        <v>1256</v>
      </c>
      <c r="V1480" s="270">
        <v>0</v>
      </c>
      <c r="W1480" s="271" t="s">
        <v>1264</v>
      </c>
      <c r="X1480" s="272"/>
      <c r="Y1480" s="273"/>
      <c r="Z1480" s="274" t="s">
        <v>1265</v>
      </c>
      <c r="AA1480" s="258" t="b">
        <f t="shared" si="107"/>
        <v>0</v>
      </c>
      <c r="AB1480" s="273" t="s">
        <v>4060</v>
      </c>
      <c r="AC1480" s="273" t="s">
        <v>3671</v>
      </c>
      <c r="AD1480" s="510"/>
      <c r="AE1480" s="275"/>
      <c r="AF1480" s="267" t="str">
        <f t="shared" ca="1" si="108"/>
        <v>42años0meses</v>
      </c>
      <c r="AG1480" s="276">
        <v>983016662</v>
      </c>
      <c r="AH1480" s="325" t="s">
        <v>4061</v>
      </c>
    </row>
    <row r="1481" spans="2:36">
      <c r="B1481" s="258" t="str">
        <f t="shared" si="106"/>
        <v>O42564626</v>
      </c>
      <c r="C1481" s="257" t="s">
        <v>117</v>
      </c>
      <c r="D1481" s="486" t="s">
        <v>16107</v>
      </c>
      <c r="E1481" s="258" t="s">
        <v>16108</v>
      </c>
      <c r="F1481" s="259">
        <v>30920</v>
      </c>
      <c r="G1481" s="283" t="s">
        <v>1996</v>
      </c>
      <c r="H1481" s="261" t="s">
        <v>113</v>
      </c>
      <c r="I1481" s="261" t="s">
        <v>15845</v>
      </c>
      <c r="J1481" s="261" t="s">
        <v>1253</v>
      </c>
      <c r="K1481" s="282" t="s">
        <v>8566</v>
      </c>
      <c r="L1481" s="264">
        <v>46002</v>
      </c>
      <c r="M1481" s="264">
        <v>46010</v>
      </c>
      <c r="N1481" s="261" t="s">
        <v>128</v>
      </c>
      <c r="O1481" s="282" t="s">
        <v>16109</v>
      </c>
      <c r="P1481" s="266" t="s">
        <v>138</v>
      </c>
      <c r="Q1481" s="258"/>
      <c r="R1481" s="268" t="s">
        <v>157</v>
      </c>
      <c r="S1481" s="265"/>
      <c r="T1481" s="271">
        <v>0</v>
      </c>
      <c r="U1481" s="269" t="s">
        <v>1256</v>
      </c>
      <c r="V1481" s="270">
        <v>1</v>
      </c>
      <c r="W1481" s="524" t="s">
        <v>118</v>
      </c>
      <c r="X1481" s="272"/>
      <c r="Y1481" s="272"/>
      <c r="Z1481" s="525" t="s">
        <v>1257</v>
      </c>
      <c r="AA1481" s="258" t="b">
        <f t="shared" si="107"/>
        <v>0</v>
      </c>
      <c r="AB1481" s="273" t="s">
        <v>16110</v>
      </c>
      <c r="AC1481" s="273"/>
      <c r="AD1481" s="504" t="s">
        <v>1259</v>
      </c>
      <c r="AE1481" s="275" t="s">
        <v>16111</v>
      </c>
      <c r="AF1481" s="267" t="str">
        <f t="shared" ca="1" si="108"/>
        <v>41años11meses</v>
      </c>
      <c r="AG1481" s="276" t="s">
        <v>16112</v>
      </c>
      <c r="AH1481" s="325" t="s">
        <v>16113</v>
      </c>
      <c r="AJ1481" s="554" t="str">
        <f ca="1">IF($D1481&lt;&gt;"",DATEDIF(L1481,TODAY(),"y")&amp;"años"&amp;DATEDIF(L1481,TODAY(),"ym")&amp;"meses"&amp;DATEDIF(L1481,TODAY(),"md")&amp;"dias","")</f>
        <v>0años8meses10dias</v>
      </c>
    </row>
    <row r="1482" spans="2:36">
      <c r="B1482" s="273" t="str">
        <f t="shared" si="106"/>
        <v>O42569871</v>
      </c>
      <c r="C1482" s="257" t="s">
        <v>117</v>
      </c>
      <c r="D1482" s="486" t="s">
        <v>8502</v>
      </c>
      <c r="E1482" s="258" t="s">
        <v>8503</v>
      </c>
      <c r="F1482" s="259">
        <v>30899</v>
      </c>
      <c r="G1482" s="283" t="s">
        <v>1251</v>
      </c>
      <c r="H1482" s="261" t="s">
        <v>113</v>
      </c>
      <c r="I1482" s="261" t="s">
        <v>1967</v>
      </c>
      <c r="J1482" s="261"/>
      <c r="K1482" s="282" t="s">
        <v>6305</v>
      </c>
      <c r="L1482" s="264">
        <v>45209</v>
      </c>
      <c r="M1482" s="264">
        <v>45239</v>
      </c>
      <c r="N1482" s="263" t="s">
        <v>122</v>
      </c>
      <c r="O1482" s="261"/>
      <c r="P1482" s="266"/>
      <c r="Q1482" s="273"/>
      <c r="R1482" s="268" t="s">
        <v>157</v>
      </c>
      <c r="S1482" s="265"/>
      <c r="T1482" s="265">
        <v>0</v>
      </c>
      <c r="U1482" s="269" t="s">
        <v>1256</v>
      </c>
      <c r="V1482" s="270">
        <v>1</v>
      </c>
      <c r="W1482" s="271" t="s">
        <v>118</v>
      </c>
      <c r="X1482" s="273"/>
      <c r="Y1482" s="273"/>
      <c r="Z1482" s="274" t="s">
        <v>1257</v>
      </c>
      <c r="AA1482" s="258" t="b">
        <f t="shared" si="107"/>
        <v>0</v>
      </c>
      <c r="AB1482" s="273" t="s">
        <v>8504</v>
      </c>
      <c r="AC1482" s="273"/>
      <c r="AD1482" s="273"/>
      <c r="AE1482" s="275"/>
      <c r="AF1482" s="267" t="str">
        <f t="shared" ca="1" si="108"/>
        <v>42años0meses</v>
      </c>
      <c r="AG1482" s="276">
        <v>903492963</v>
      </c>
      <c r="AH1482" s="409" t="s">
        <v>8505</v>
      </c>
    </row>
    <row r="1483" spans="2:36" ht="15">
      <c r="B1483" s="273" t="str">
        <f t="shared" si="106"/>
        <v>P42574421</v>
      </c>
      <c r="C1483" s="257" t="s">
        <v>117</v>
      </c>
      <c r="D1483" s="500" t="s">
        <v>14531</v>
      </c>
      <c r="E1483" s="258" t="s">
        <v>14532</v>
      </c>
      <c r="F1483" s="259">
        <v>30449</v>
      </c>
      <c r="G1483" s="283" t="s">
        <v>1251</v>
      </c>
      <c r="H1483" s="261" t="s">
        <v>137</v>
      </c>
      <c r="I1483" s="261" t="s">
        <v>1252</v>
      </c>
      <c r="J1483" s="261" t="s">
        <v>1276</v>
      </c>
      <c r="K1483" s="282" t="s">
        <v>8700</v>
      </c>
      <c r="L1483" s="264">
        <v>46097</v>
      </c>
      <c r="M1483" s="264">
        <v>46122</v>
      </c>
      <c r="N1483" s="551" t="s">
        <v>122</v>
      </c>
      <c r="O1483" s="282"/>
      <c r="P1483" s="266"/>
      <c r="Q1483" s="273"/>
      <c r="R1483" s="268" t="s">
        <v>157</v>
      </c>
      <c r="S1483" s="265"/>
      <c r="T1483" s="506">
        <v>0</v>
      </c>
      <c r="U1483" s="269" t="s">
        <v>1256</v>
      </c>
      <c r="V1483" s="270">
        <v>1</v>
      </c>
      <c r="W1483" s="271" t="s">
        <v>118</v>
      </c>
      <c r="X1483" s="272"/>
      <c r="Y1483" s="272"/>
      <c r="Z1483" s="342" t="s">
        <v>1257</v>
      </c>
      <c r="AA1483" s="258" t="b">
        <f t="shared" si="107"/>
        <v>0</v>
      </c>
      <c r="AB1483" s="273" t="s">
        <v>14533</v>
      </c>
      <c r="AC1483" s="273"/>
      <c r="AD1483" s="400" t="s">
        <v>1271</v>
      </c>
      <c r="AE1483" s="281" t="s">
        <v>14534</v>
      </c>
      <c r="AF1483" s="267" t="str">
        <f t="shared" ca="1" si="108"/>
        <v>43años3meses</v>
      </c>
      <c r="AG1483" s="276" t="s">
        <v>14535</v>
      </c>
      <c r="AH1483" s="637" t="s">
        <v>14536</v>
      </c>
      <c r="AJ1483" s="258"/>
    </row>
    <row r="1484" spans="2:36">
      <c r="B1484" s="273" t="str">
        <f t="shared" si="106"/>
        <v>P42575485</v>
      </c>
      <c r="C1484" s="257" t="s">
        <v>117</v>
      </c>
      <c r="D1484" s="486" t="s">
        <v>5241</v>
      </c>
      <c r="E1484" s="258" t="s">
        <v>5242</v>
      </c>
      <c r="F1484" s="259">
        <v>30927</v>
      </c>
      <c r="G1484" s="260" t="s">
        <v>1291</v>
      </c>
      <c r="H1484" s="261" t="s">
        <v>137</v>
      </c>
      <c r="I1484" s="263"/>
      <c r="J1484" s="261"/>
      <c r="K1484" s="282" t="s">
        <v>1968</v>
      </c>
      <c r="L1484" s="264">
        <v>44483</v>
      </c>
      <c r="M1484" s="290">
        <v>44515</v>
      </c>
      <c r="N1484" s="263" t="s">
        <v>114</v>
      </c>
      <c r="O1484" s="261" t="s">
        <v>5243</v>
      </c>
      <c r="P1484" s="266" t="s">
        <v>115</v>
      </c>
      <c r="Q1484" s="273"/>
      <c r="R1484" s="284" t="s">
        <v>157</v>
      </c>
      <c r="S1484" s="265"/>
      <c r="T1484" s="265">
        <v>0</v>
      </c>
      <c r="U1484" s="269" t="s">
        <v>1256</v>
      </c>
      <c r="V1484" s="270">
        <v>1</v>
      </c>
      <c r="W1484" s="271" t="s">
        <v>1264</v>
      </c>
      <c r="X1484" s="272"/>
      <c r="Y1484" s="273"/>
      <c r="Z1484" s="274" t="s">
        <v>1265</v>
      </c>
      <c r="AA1484" s="258" t="b">
        <f t="shared" si="107"/>
        <v>0</v>
      </c>
      <c r="AB1484" s="273" t="s">
        <v>4406</v>
      </c>
      <c r="AC1484" s="273"/>
      <c r="AD1484" s="504" t="s">
        <v>1259</v>
      </c>
      <c r="AE1484" s="275" t="s">
        <v>5244</v>
      </c>
      <c r="AF1484" s="267" t="str">
        <f t="shared" ca="1" si="108"/>
        <v>41años11meses</v>
      </c>
      <c r="AG1484" s="276">
        <v>925569746</v>
      </c>
      <c r="AH1484" s="409" t="s">
        <v>5245</v>
      </c>
    </row>
    <row r="1485" spans="2:36">
      <c r="B1485" s="273" t="str">
        <f t="shared" si="106"/>
        <v>P42576376</v>
      </c>
      <c r="C1485" s="263">
        <v>1</v>
      </c>
      <c r="D1485" s="486" t="s">
        <v>12844</v>
      </c>
      <c r="E1485" s="258" t="s">
        <v>12845</v>
      </c>
      <c r="F1485" s="259">
        <v>28793</v>
      </c>
      <c r="G1485" s="283" t="s">
        <v>1996</v>
      </c>
      <c r="H1485" s="261" t="s">
        <v>137</v>
      </c>
      <c r="I1485" s="261" t="s">
        <v>1252</v>
      </c>
      <c r="J1485" s="261" t="s">
        <v>1253</v>
      </c>
      <c r="K1485" s="282" t="s">
        <v>1254</v>
      </c>
      <c r="L1485" s="264">
        <v>45776</v>
      </c>
      <c r="M1485" s="264">
        <v>46018</v>
      </c>
      <c r="N1485" s="261" t="s">
        <v>128</v>
      </c>
      <c r="O1485" s="282" t="s">
        <v>12846</v>
      </c>
      <c r="P1485" s="266" t="s">
        <v>138</v>
      </c>
      <c r="Q1485" s="273"/>
      <c r="R1485" s="268" t="s">
        <v>157</v>
      </c>
      <c r="S1485" s="265"/>
      <c r="T1485" s="506">
        <v>0</v>
      </c>
      <c r="U1485" s="269" t="s">
        <v>1256</v>
      </c>
      <c r="V1485" s="270">
        <v>1</v>
      </c>
      <c r="W1485" s="271" t="s">
        <v>118</v>
      </c>
      <c r="X1485" s="272"/>
      <c r="Y1485" s="272"/>
      <c r="Z1485" s="342" t="s">
        <v>1257</v>
      </c>
      <c r="AA1485" s="258" t="b">
        <f t="shared" si="107"/>
        <v>0</v>
      </c>
      <c r="AB1485" s="273" t="s">
        <v>12847</v>
      </c>
      <c r="AC1485" s="273"/>
      <c r="AD1485" s="504" t="s">
        <v>1271</v>
      </c>
      <c r="AE1485" s="275" t="s">
        <v>12848</v>
      </c>
      <c r="AF1485" s="267" t="str">
        <f t="shared" ca="1" si="108"/>
        <v>47años9meses</v>
      </c>
      <c r="AG1485" s="276" t="s">
        <v>12849</v>
      </c>
      <c r="AH1485" s="325" t="s">
        <v>12850</v>
      </c>
    </row>
    <row r="1486" spans="2:36">
      <c r="B1486" s="273" t="str">
        <f t="shared" si="106"/>
        <v>P42580382</v>
      </c>
      <c r="C1486" s="282">
        <v>1</v>
      </c>
      <c r="D1486" s="486" t="s">
        <v>2768</v>
      </c>
      <c r="E1486" s="273" t="s">
        <v>2769</v>
      </c>
      <c r="F1486" s="259">
        <v>28767</v>
      </c>
      <c r="G1486" s="260" t="s">
        <v>1251</v>
      </c>
      <c r="H1486" s="261" t="s">
        <v>137</v>
      </c>
      <c r="I1486" s="262"/>
      <c r="J1486" s="261"/>
      <c r="K1486" s="263" t="s">
        <v>1287</v>
      </c>
      <c r="L1486" s="264">
        <v>43811</v>
      </c>
      <c r="M1486" s="264">
        <v>43852</v>
      </c>
      <c r="N1486" s="263" t="s">
        <v>114</v>
      </c>
      <c r="O1486" s="261" t="s">
        <v>2770</v>
      </c>
      <c r="P1486" s="266" t="s">
        <v>138</v>
      </c>
      <c r="Q1486" s="267"/>
      <c r="R1486" s="268" t="s">
        <v>157</v>
      </c>
      <c r="S1486" s="265"/>
      <c r="T1486" s="265">
        <v>0</v>
      </c>
      <c r="U1486" s="269" t="s">
        <v>1256</v>
      </c>
      <c r="V1486" s="270">
        <v>0</v>
      </c>
      <c r="W1486" s="271" t="s">
        <v>1264</v>
      </c>
      <c r="X1486" s="272"/>
      <c r="Y1486" s="273"/>
      <c r="Z1486" s="274" t="s">
        <v>1265</v>
      </c>
      <c r="AA1486" s="258" t="b">
        <f t="shared" si="107"/>
        <v>0</v>
      </c>
      <c r="AB1486" s="273" t="s">
        <v>2771</v>
      </c>
      <c r="AC1486" s="273" t="s">
        <v>1290</v>
      </c>
      <c r="AD1486" s="273"/>
      <c r="AE1486" s="275"/>
      <c r="AF1486" s="267" t="str">
        <f t="shared" ca="1" si="108"/>
        <v>47años10meses</v>
      </c>
      <c r="AG1486" s="276"/>
      <c r="AH1486" s="325"/>
    </row>
    <row r="1487" spans="2:36">
      <c r="B1487" s="273" t="str">
        <f t="shared" ref="B1487:B1535" si="109">MID(H1487,1,1)&amp;D1487</f>
        <v>P42581341</v>
      </c>
      <c r="C1487" s="257" t="s">
        <v>117</v>
      </c>
      <c r="D1487" s="294" t="s">
        <v>16666</v>
      </c>
      <c r="E1487" s="258" t="s">
        <v>16667</v>
      </c>
      <c r="F1487" s="259">
        <v>29698</v>
      </c>
      <c r="G1487" s="283" t="s">
        <v>1251</v>
      </c>
      <c r="H1487" s="261" t="s">
        <v>137</v>
      </c>
      <c r="I1487" s="261" t="s">
        <v>1252</v>
      </c>
      <c r="J1487" s="261" t="s">
        <v>1253</v>
      </c>
      <c r="K1487" s="282" t="s">
        <v>1254</v>
      </c>
      <c r="L1487" s="264">
        <v>46036</v>
      </c>
      <c r="M1487" s="264">
        <v>46071</v>
      </c>
      <c r="N1487" s="261" t="s">
        <v>122</v>
      </c>
      <c r="O1487" s="282"/>
      <c r="P1487" s="266"/>
      <c r="Q1487" s="258"/>
      <c r="R1487" s="268" t="s">
        <v>157</v>
      </c>
      <c r="S1487" s="265"/>
      <c r="T1487" s="271">
        <v>0</v>
      </c>
      <c r="U1487" s="269" t="s">
        <v>1256</v>
      </c>
      <c r="V1487" s="270">
        <v>1</v>
      </c>
      <c r="W1487" s="271" t="s">
        <v>118</v>
      </c>
      <c r="X1487" s="272"/>
      <c r="Y1487" s="272"/>
      <c r="Z1487" s="342" t="s">
        <v>1257</v>
      </c>
      <c r="AA1487" s="258" t="b">
        <v>0</v>
      </c>
      <c r="AB1487" s="273" t="s">
        <v>16668</v>
      </c>
      <c r="AC1487" s="273"/>
      <c r="AD1487" s="400" t="s">
        <v>1259</v>
      </c>
      <c r="AE1487" s="275" t="s">
        <v>16669</v>
      </c>
      <c r="AF1487" s="267" t="str">
        <f t="shared" ca="1" si="108"/>
        <v>45años3meses</v>
      </c>
      <c r="AG1487" s="276" t="s">
        <v>16670</v>
      </c>
      <c r="AH1487" s="325" t="s">
        <v>16671</v>
      </c>
    </row>
    <row r="1488" spans="2:36">
      <c r="B1488" s="258" t="str">
        <f t="shared" si="109"/>
        <v>O42595360</v>
      </c>
      <c r="C1488" s="257" t="s">
        <v>117</v>
      </c>
      <c r="D1488" s="486" t="s">
        <v>7953</v>
      </c>
      <c r="E1488" s="258" t="s">
        <v>7954</v>
      </c>
      <c r="F1488" s="259">
        <v>29120</v>
      </c>
      <c r="G1488" s="283" t="s">
        <v>1251</v>
      </c>
      <c r="H1488" s="261" t="s">
        <v>113</v>
      </c>
      <c r="I1488" s="263" t="s">
        <v>1339</v>
      </c>
      <c r="J1488" s="261"/>
      <c r="K1488" s="282" t="s">
        <v>2021</v>
      </c>
      <c r="L1488" s="264">
        <v>45111</v>
      </c>
      <c r="M1488" s="290">
        <v>45288</v>
      </c>
      <c r="N1488" s="263" t="s">
        <v>122</v>
      </c>
      <c r="O1488" s="282"/>
      <c r="P1488" s="266"/>
      <c r="Q1488" s="273"/>
      <c r="R1488" s="284" t="s">
        <v>157</v>
      </c>
      <c r="S1488" s="265"/>
      <c r="T1488" s="265">
        <v>0</v>
      </c>
      <c r="U1488" s="269" t="s">
        <v>1256</v>
      </c>
      <c r="V1488" s="270">
        <v>0</v>
      </c>
      <c r="W1488" s="271" t="s">
        <v>118</v>
      </c>
      <c r="X1488" s="272"/>
      <c r="Y1488" s="273"/>
      <c r="Z1488" s="274" t="s">
        <v>1257</v>
      </c>
      <c r="AA1488" s="258" t="b">
        <f t="shared" ref="AA1488:AA1513" si="110">COUNTIF($D$2:$D$3790,D1488)&gt;1</f>
        <v>0</v>
      </c>
      <c r="AB1488" s="258" t="s">
        <v>7955</v>
      </c>
      <c r="AC1488" s="273"/>
      <c r="AD1488" s="504" t="s">
        <v>1271</v>
      </c>
      <c r="AE1488" s="275" t="s">
        <v>7956</v>
      </c>
      <c r="AF1488" s="267" t="str">
        <f t="shared" ca="1" si="108"/>
        <v>46años10meses</v>
      </c>
      <c r="AG1488" s="276">
        <v>917033384</v>
      </c>
      <c r="AH1488" s="708" t="s">
        <v>7957</v>
      </c>
    </row>
    <row r="1489" spans="2:36">
      <c r="B1489" s="258" t="str">
        <f t="shared" si="109"/>
        <v>O42604661</v>
      </c>
      <c r="C1489" s="257" t="s">
        <v>117</v>
      </c>
      <c r="D1489" s="486" t="s">
        <v>5631</v>
      </c>
      <c r="E1489" s="258" t="s">
        <v>5632</v>
      </c>
      <c r="F1489" s="259">
        <v>29347</v>
      </c>
      <c r="G1489" s="260" t="s">
        <v>1251</v>
      </c>
      <c r="H1489" s="261" t="s">
        <v>113</v>
      </c>
      <c r="I1489" s="263"/>
      <c r="J1489" s="261"/>
      <c r="K1489" s="282" t="s">
        <v>1968</v>
      </c>
      <c r="L1489" s="264">
        <v>44564</v>
      </c>
      <c r="M1489" s="290">
        <v>44575</v>
      </c>
      <c r="N1489" s="263" t="s">
        <v>114</v>
      </c>
      <c r="O1489" s="261" t="s">
        <v>5633</v>
      </c>
      <c r="P1489" s="266" t="s">
        <v>115</v>
      </c>
      <c r="Q1489" s="273"/>
      <c r="R1489" s="284" t="s">
        <v>157</v>
      </c>
      <c r="S1489" s="265"/>
      <c r="T1489" s="265">
        <v>0</v>
      </c>
      <c r="U1489" s="269" t="s">
        <v>1256</v>
      </c>
      <c r="V1489" s="270">
        <v>1</v>
      </c>
      <c r="W1489" s="271" t="s">
        <v>118</v>
      </c>
      <c r="X1489" s="272"/>
      <c r="Y1489" s="273"/>
      <c r="Z1489" s="274" t="s">
        <v>1265</v>
      </c>
      <c r="AA1489" s="258" t="b">
        <f t="shared" si="110"/>
        <v>0</v>
      </c>
      <c r="AB1489" s="273" t="s">
        <v>5634</v>
      </c>
      <c r="AC1489" s="273"/>
      <c r="AD1489" s="273"/>
      <c r="AE1489" s="275" t="s">
        <v>5635</v>
      </c>
      <c r="AF1489" s="267" t="str">
        <f t="shared" ca="1" si="108"/>
        <v>46años3meses</v>
      </c>
      <c r="AG1489" s="276">
        <v>902840279</v>
      </c>
      <c r="AH1489" s="325" t="s">
        <v>5636</v>
      </c>
    </row>
    <row r="1490" spans="2:36">
      <c r="B1490" s="258" t="str">
        <f t="shared" si="109"/>
        <v>O42609403</v>
      </c>
      <c r="C1490" s="257" t="s">
        <v>117</v>
      </c>
      <c r="D1490" s="486" t="s">
        <v>10408</v>
      </c>
      <c r="E1490" s="258" t="s">
        <v>10409</v>
      </c>
      <c r="F1490" s="259">
        <v>29157</v>
      </c>
      <c r="G1490" s="283" t="s">
        <v>1251</v>
      </c>
      <c r="H1490" s="261" t="s">
        <v>113</v>
      </c>
      <c r="I1490" s="261" t="s">
        <v>7410</v>
      </c>
      <c r="J1490" s="261" t="s">
        <v>10410</v>
      </c>
      <c r="K1490" s="282" t="s">
        <v>6899</v>
      </c>
      <c r="L1490" s="264">
        <v>45365</v>
      </c>
      <c r="M1490" s="264">
        <v>45437</v>
      </c>
      <c r="N1490" s="261" t="s">
        <v>128</v>
      </c>
      <c r="O1490" s="282" t="s">
        <v>10411</v>
      </c>
      <c r="P1490" s="266" t="s">
        <v>138</v>
      </c>
      <c r="Q1490" s="273"/>
      <c r="R1490" s="284" t="s">
        <v>157</v>
      </c>
      <c r="S1490" s="265"/>
      <c r="T1490" s="265">
        <v>0</v>
      </c>
      <c r="U1490" s="269" t="s">
        <v>1256</v>
      </c>
      <c r="V1490" s="270">
        <v>1</v>
      </c>
      <c r="W1490" s="271" t="s">
        <v>118</v>
      </c>
      <c r="X1490" s="272"/>
      <c r="Y1490" s="272"/>
      <c r="Z1490" s="274" t="s">
        <v>1257</v>
      </c>
      <c r="AA1490" s="258" t="b">
        <f t="shared" si="110"/>
        <v>0</v>
      </c>
      <c r="AB1490" s="273" t="s">
        <v>10412</v>
      </c>
      <c r="AC1490" s="273"/>
      <c r="AD1490" s="504" t="s">
        <v>1271</v>
      </c>
      <c r="AE1490" s="275" t="s">
        <v>10413</v>
      </c>
      <c r="AF1490" s="267" t="str">
        <f t="shared" ca="1" si="108"/>
        <v>46años9meses</v>
      </c>
      <c r="AG1490" s="276">
        <v>916192172</v>
      </c>
      <c r="AH1490" s="325" t="s">
        <v>10414</v>
      </c>
    </row>
    <row r="1491" spans="2:36">
      <c r="B1491" s="258" t="str">
        <f t="shared" si="109"/>
        <v>O42611332</v>
      </c>
      <c r="C1491" s="257" t="s">
        <v>117</v>
      </c>
      <c r="D1491" s="486" t="s">
        <v>5445</v>
      </c>
      <c r="E1491" s="258" t="s">
        <v>5446</v>
      </c>
      <c r="F1491" s="259">
        <v>29487</v>
      </c>
      <c r="G1491" s="260" t="s">
        <v>1251</v>
      </c>
      <c r="H1491" s="261" t="s">
        <v>113</v>
      </c>
      <c r="I1491" s="263"/>
      <c r="J1491" s="261"/>
      <c r="K1491" s="282" t="s">
        <v>1968</v>
      </c>
      <c r="L1491" s="264">
        <v>44523</v>
      </c>
      <c r="M1491" s="264">
        <v>44583</v>
      </c>
      <c r="N1491" s="263" t="s">
        <v>174</v>
      </c>
      <c r="O1491" s="261" t="s">
        <v>5447</v>
      </c>
      <c r="P1491" s="266" t="s">
        <v>115</v>
      </c>
      <c r="Q1491" s="273"/>
      <c r="R1491" s="284" t="s">
        <v>157</v>
      </c>
      <c r="S1491" s="265"/>
      <c r="T1491" s="265">
        <v>0</v>
      </c>
      <c r="U1491" s="269" t="s">
        <v>1256</v>
      </c>
      <c r="V1491" s="270">
        <v>1</v>
      </c>
      <c r="W1491" s="271" t="s">
        <v>118</v>
      </c>
      <c r="X1491" s="272"/>
      <c r="Y1491" s="273"/>
      <c r="Z1491" s="274" t="s">
        <v>1265</v>
      </c>
      <c r="AA1491" s="258" t="b">
        <f t="shared" si="110"/>
        <v>0</v>
      </c>
      <c r="AB1491" s="273" t="s">
        <v>5448</v>
      </c>
      <c r="AC1491" s="273"/>
      <c r="AD1491" s="510"/>
      <c r="AE1491" s="275"/>
      <c r="AF1491" s="267" t="str">
        <f t="shared" ca="1" si="108"/>
        <v>45años10meses</v>
      </c>
      <c r="AG1491" s="294">
        <v>979304062</v>
      </c>
      <c r="AH1491" s="334" t="s">
        <v>5449</v>
      </c>
    </row>
    <row r="1492" spans="2:36">
      <c r="B1492" s="258" t="str">
        <f t="shared" si="109"/>
        <v>O42614914</v>
      </c>
      <c r="C1492" s="257" t="s">
        <v>117</v>
      </c>
      <c r="D1492" s="486" t="s">
        <v>11666</v>
      </c>
      <c r="E1492" s="258" t="s">
        <v>11667</v>
      </c>
      <c r="F1492" s="259">
        <v>30902</v>
      </c>
      <c r="G1492" s="283" t="s">
        <v>1251</v>
      </c>
      <c r="H1492" s="261" t="s">
        <v>113</v>
      </c>
      <c r="I1492" s="261" t="s">
        <v>9123</v>
      </c>
      <c r="J1492" s="261" t="s">
        <v>7245</v>
      </c>
      <c r="K1492" s="282" t="s">
        <v>6840</v>
      </c>
      <c r="L1492" s="264">
        <v>45456</v>
      </c>
      <c r="M1492" s="298">
        <v>45549</v>
      </c>
      <c r="N1492" s="261" t="s">
        <v>122</v>
      </c>
      <c r="O1492" s="261"/>
      <c r="P1492" s="266"/>
      <c r="Q1492" s="273"/>
      <c r="R1492" s="284" t="s">
        <v>157</v>
      </c>
      <c r="S1492" s="265"/>
      <c r="T1492" s="265">
        <v>0</v>
      </c>
      <c r="U1492" s="269" t="s">
        <v>1256</v>
      </c>
      <c r="V1492" s="270">
        <v>1</v>
      </c>
      <c r="W1492" s="271" t="s">
        <v>118</v>
      </c>
      <c r="X1492" s="272"/>
      <c r="Y1492" s="272"/>
      <c r="Z1492" s="274" t="s">
        <v>1257</v>
      </c>
      <c r="AA1492" s="258" t="b">
        <f t="shared" si="110"/>
        <v>0</v>
      </c>
      <c r="AB1492" s="273" t="s">
        <v>11668</v>
      </c>
      <c r="AC1492" s="273"/>
      <c r="AD1492" s="504" t="s">
        <v>1259</v>
      </c>
      <c r="AE1492" s="275" t="s">
        <v>11669</v>
      </c>
      <c r="AF1492" s="267" t="str">
        <f t="shared" ca="1" si="108"/>
        <v>42años0meses</v>
      </c>
      <c r="AG1492" s="276">
        <v>918167521</v>
      </c>
      <c r="AH1492" s="325" t="s">
        <v>11670</v>
      </c>
    </row>
    <row r="1493" spans="2:36" ht="15" customHeight="1">
      <c r="B1493" s="258" t="str">
        <f t="shared" si="109"/>
        <v>P42626997</v>
      </c>
      <c r="C1493" s="285">
        <v>1</v>
      </c>
      <c r="D1493" s="486" t="s">
        <v>2622</v>
      </c>
      <c r="E1493" s="277" t="s">
        <v>2623</v>
      </c>
      <c r="F1493" s="259">
        <v>30193</v>
      </c>
      <c r="G1493" s="260" t="s">
        <v>1251</v>
      </c>
      <c r="H1493" s="261" t="s">
        <v>137</v>
      </c>
      <c r="I1493" s="262"/>
      <c r="J1493" s="261"/>
      <c r="K1493" s="263" t="s">
        <v>2021</v>
      </c>
      <c r="L1493" s="316">
        <v>43791</v>
      </c>
      <c r="M1493" s="290">
        <v>43904</v>
      </c>
      <c r="N1493" s="263" t="s">
        <v>122</v>
      </c>
      <c r="O1493" s="306"/>
      <c r="P1493" s="266"/>
      <c r="Q1493" s="267"/>
      <c r="R1493" s="284" t="s">
        <v>157</v>
      </c>
      <c r="S1493" s="265"/>
      <c r="T1493" s="265">
        <v>0</v>
      </c>
      <c r="U1493" s="269" t="s">
        <v>1256</v>
      </c>
      <c r="V1493" s="270">
        <v>0</v>
      </c>
      <c r="W1493" s="271" t="s">
        <v>1264</v>
      </c>
      <c r="X1493" s="272"/>
      <c r="Y1493" s="273"/>
      <c r="Z1493" s="274" t="s">
        <v>1265</v>
      </c>
      <c r="AA1493" s="258" t="b">
        <f t="shared" si="110"/>
        <v>0</v>
      </c>
      <c r="AB1493" s="258" t="s">
        <v>1944</v>
      </c>
      <c r="AC1493" s="273" t="s">
        <v>1302</v>
      </c>
      <c r="AD1493" s="504" t="s">
        <v>2101</v>
      </c>
      <c r="AE1493" s="281" t="s">
        <v>2624</v>
      </c>
      <c r="AF1493" s="267" t="str">
        <f t="shared" ca="1" si="108"/>
        <v>43años11meses</v>
      </c>
      <c r="AG1493" s="294"/>
      <c r="AH1493" s="334"/>
      <c r="AJ1493" s="554" t="str">
        <f ca="1">IF($D1493&lt;&gt;"",DATEDIF(L1493,TODAY(),"y")&amp;"años"&amp;DATEDIF(L1493,TODAY(),"ym")&amp;"meses"&amp;DATEDIF(L1493,TODAY(),"md")&amp;"dias","")</f>
        <v>6años8meses30dias</v>
      </c>
    </row>
    <row r="1494" spans="2:36" ht="15">
      <c r="B1494" s="258" t="str">
        <f t="shared" si="109"/>
        <v>P42640674</v>
      </c>
      <c r="C1494" s="305">
        <v>1</v>
      </c>
      <c r="D1494" s="486" t="s">
        <v>3129</v>
      </c>
      <c r="E1494" s="273" t="s">
        <v>3130</v>
      </c>
      <c r="F1494" s="259">
        <v>29391</v>
      </c>
      <c r="G1494" s="260" t="s">
        <v>1251</v>
      </c>
      <c r="H1494" s="261" t="s">
        <v>137</v>
      </c>
      <c r="I1494" s="262"/>
      <c r="J1494" s="261"/>
      <c r="K1494" s="263" t="s">
        <v>2021</v>
      </c>
      <c r="L1494" s="264">
        <v>43853</v>
      </c>
      <c r="M1494" s="290">
        <v>43866</v>
      </c>
      <c r="N1494" s="263" t="s">
        <v>174</v>
      </c>
      <c r="O1494" s="413" t="s">
        <v>3131</v>
      </c>
      <c r="P1494" s="266" t="s">
        <v>115</v>
      </c>
      <c r="Q1494" s="267"/>
      <c r="R1494" s="284" t="s">
        <v>157</v>
      </c>
      <c r="S1494" s="265"/>
      <c r="T1494" s="265">
        <v>0</v>
      </c>
      <c r="U1494" s="269" t="s">
        <v>1256</v>
      </c>
      <c r="V1494" s="270">
        <v>0</v>
      </c>
      <c r="W1494" s="271" t="s">
        <v>1264</v>
      </c>
      <c r="X1494" s="272"/>
      <c r="Y1494" s="258"/>
      <c r="Z1494" s="274" t="s">
        <v>1265</v>
      </c>
      <c r="AA1494" s="258" t="b">
        <f t="shared" si="110"/>
        <v>0</v>
      </c>
      <c r="AB1494" s="258"/>
      <c r="AC1494" s="273"/>
      <c r="AD1494" s="504" t="s">
        <v>2101</v>
      </c>
      <c r="AE1494" s="317" t="s">
        <v>3132</v>
      </c>
      <c r="AF1494" s="267" t="str">
        <f t="shared" ca="1" si="108"/>
        <v>46años2meses</v>
      </c>
      <c r="AG1494" s="276"/>
      <c r="AH1494" s="325"/>
    </row>
    <row r="1495" spans="2:36">
      <c r="B1495" s="258" t="str">
        <f t="shared" si="109"/>
        <v>O42642187</v>
      </c>
      <c r="C1495" s="305">
        <v>1</v>
      </c>
      <c r="D1495" s="486" t="s">
        <v>3788</v>
      </c>
      <c r="E1495" s="258" t="s">
        <v>3789</v>
      </c>
      <c r="F1495" s="259">
        <v>29243</v>
      </c>
      <c r="G1495" s="260" t="s">
        <v>1251</v>
      </c>
      <c r="H1495" s="261" t="s">
        <v>125</v>
      </c>
      <c r="I1495" s="262"/>
      <c r="J1495" s="261"/>
      <c r="K1495" s="263" t="s">
        <v>3611</v>
      </c>
      <c r="L1495" s="264">
        <v>44243</v>
      </c>
      <c r="M1495" s="290">
        <v>44263</v>
      </c>
      <c r="N1495" s="263" t="s">
        <v>122</v>
      </c>
      <c r="O1495" s="261"/>
      <c r="P1495" s="266"/>
      <c r="Q1495" s="267"/>
      <c r="R1495" s="284" t="s">
        <v>157</v>
      </c>
      <c r="S1495" s="265"/>
      <c r="T1495" s="265">
        <v>0</v>
      </c>
      <c r="U1495" s="269" t="s">
        <v>1256</v>
      </c>
      <c r="V1495" s="270">
        <v>0</v>
      </c>
      <c r="W1495" s="271" t="s">
        <v>1264</v>
      </c>
      <c r="X1495" s="272"/>
      <c r="Y1495" s="273"/>
      <c r="Z1495" s="274" t="s">
        <v>1265</v>
      </c>
      <c r="AA1495" s="258" t="b">
        <f t="shared" si="110"/>
        <v>0</v>
      </c>
      <c r="AB1495" s="273" t="s">
        <v>3790</v>
      </c>
      <c r="AC1495" s="273" t="s">
        <v>3671</v>
      </c>
      <c r="AD1495" s="510"/>
      <c r="AE1495" s="275"/>
      <c r="AF1495" s="267" t="str">
        <f t="shared" ca="1" si="108"/>
        <v>46años6meses</v>
      </c>
      <c r="AG1495" s="276">
        <v>947474083</v>
      </c>
      <c r="AH1495" s="325" t="s">
        <v>3791</v>
      </c>
    </row>
    <row r="1496" spans="2:36" ht="15">
      <c r="B1496" s="273" t="str">
        <f t="shared" si="109"/>
        <v>P42647275</v>
      </c>
      <c r="C1496" s="282">
        <v>1</v>
      </c>
      <c r="D1496" s="486" t="s">
        <v>16012</v>
      </c>
      <c r="E1496" s="258" t="s">
        <v>16013</v>
      </c>
      <c r="F1496" s="259">
        <v>30061</v>
      </c>
      <c r="G1496" s="283" t="s">
        <v>1251</v>
      </c>
      <c r="H1496" s="261" t="s">
        <v>137</v>
      </c>
      <c r="I1496" s="261" t="s">
        <v>1252</v>
      </c>
      <c r="J1496" s="261" t="s">
        <v>1276</v>
      </c>
      <c r="K1496" s="282" t="s">
        <v>12562</v>
      </c>
      <c r="L1496" s="264">
        <v>45992</v>
      </c>
      <c r="M1496" s="715" t="s">
        <v>19477</v>
      </c>
      <c r="N1496" s="261" t="s">
        <v>128</v>
      </c>
      <c r="O1496" s="282" t="s">
        <v>16014</v>
      </c>
      <c r="P1496" s="266" t="s">
        <v>138</v>
      </c>
      <c r="Q1496" s="258"/>
      <c r="R1496" s="268" t="s">
        <v>157</v>
      </c>
      <c r="S1496" s="265"/>
      <c r="T1496" s="271">
        <v>0</v>
      </c>
      <c r="U1496" s="269" t="s">
        <v>1256</v>
      </c>
      <c r="V1496" s="270">
        <v>1</v>
      </c>
      <c r="W1496" s="524" t="s">
        <v>118</v>
      </c>
      <c r="X1496" s="272"/>
      <c r="Y1496" s="272"/>
      <c r="Z1496" s="525" t="s">
        <v>1257</v>
      </c>
      <c r="AA1496" s="258" t="b">
        <f t="shared" si="110"/>
        <v>0</v>
      </c>
      <c r="AB1496" s="273" t="s">
        <v>16015</v>
      </c>
      <c r="AC1496" s="273"/>
      <c r="AD1496" s="504" t="s">
        <v>1259</v>
      </c>
      <c r="AE1496" s="275"/>
      <c r="AF1496" s="267" t="str">
        <f t="shared" ca="1" si="108"/>
        <v>44años4meses</v>
      </c>
      <c r="AG1496" s="276" t="s">
        <v>16016</v>
      </c>
      <c r="AH1496" s="325"/>
    </row>
    <row r="1497" spans="2:36">
      <c r="B1497" s="273" t="str">
        <f t="shared" si="109"/>
        <v>P42655385</v>
      </c>
      <c r="C1497" s="257" t="s">
        <v>117</v>
      </c>
      <c r="D1497" s="486" t="s">
        <v>2671</v>
      </c>
      <c r="E1497" s="258" t="s">
        <v>2672</v>
      </c>
      <c r="F1497" s="259">
        <v>30965</v>
      </c>
      <c r="G1497" s="260" t="s">
        <v>1251</v>
      </c>
      <c r="H1497" s="261" t="s">
        <v>137</v>
      </c>
      <c r="I1497" s="262"/>
      <c r="J1497" s="261"/>
      <c r="K1497" s="263" t="s">
        <v>1287</v>
      </c>
      <c r="L1497" s="264">
        <v>43797</v>
      </c>
      <c r="M1497" s="290">
        <v>43845</v>
      </c>
      <c r="N1497" s="263" t="s">
        <v>114</v>
      </c>
      <c r="O1497" s="261" t="s">
        <v>2673</v>
      </c>
      <c r="P1497" s="266" t="s">
        <v>138</v>
      </c>
      <c r="Q1497" s="267"/>
      <c r="R1497" s="268" t="s">
        <v>157</v>
      </c>
      <c r="S1497" s="265"/>
      <c r="T1497" s="265">
        <v>0</v>
      </c>
      <c r="U1497" s="269" t="s">
        <v>1256</v>
      </c>
      <c r="V1497" s="270">
        <v>0</v>
      </c>
      <c r="W1497" s="271" t="s">
        <v>1264</v>
      </c>
      <c r="X1497" s="272"/>
      <c r="Y1497" s="258"/>
      <c r="Z1497" s="274" t="s">
        <v>1265</v>
      </c>
      <c r="AA1497" s="258" t="b">
        <f t="shared" si="110"/>
        <v>0</v>
      </c>
      <c r="AB1497" s="273" t="s">
        <v>2674</v>
      </c>
      <c r="AC1497" s="273" t="s">
        <v>1290</v>
      </c>
      <c r="AD1497" s="510"/>
      <c r="AE1497" s="275"/>
      <c r="AF1497" s="267" t="str">
        <f t="shared" ca="1" si="108"/>
        <v>41años10meses</v>
      </c>
      <c r="AG1497" s="276"/>
      <c r="AH1497" s="325"/>
    </row>
    <row r="1498" spans="2:36">
      <c r="B1498" s="273" t="str">
        <f t="shared" si="109"/>
        <v>O42657899</v>
      </c>
      <c r="C1498" s="257" t="s">
        <v>117</v>
      </c>
      <c r="D1498" s="486" t="s">
        <v>5562</v>
      </c>
      <c r="E1498" s="258" t="s">
        <v>5563</v>
      </c>
      <c r="F1498" s="259">
        <v>30949</v>
      </c>
      <c r="G1498" s="260" t="s">
        <v>1251</v>
      </c>
      <c r="H1498" s="261" t="s">
        <v>113</v>
      </c>
      <c r="I1498" s="263"/>
      <c r="J1498" s="261"/>
      <c r="K1498" s="282" t="s">
        <v>4784</v>
      </c>
      <c r="L1498" s="264">
        <v>44536</v>
      </c>
      <c r="M1498" s="290">
        <v>44604</v>
      </c>
      <c r="N1498" s="591" t="s">
        <v>114</v>
      </c>
      <c r="O1498" s="261" t="s">
        <v>5564</v>
      </c>
      <c r="P1498" s="266" t="s">
        <v>115</v>
      </c>
      <c r="Q1498" s="273"/>
      <c r="R1498" s="268" t="s">
        <v>157</v>
      </c>
      <c r="S1498" s="265"/>
      <c r="T1498" s="265">
        <v>0</v>
      </c>
      <c r="U1498" s="269" t="s">
        <v>1256</v>
      </c>
      <c r="V1498" s="270">
        <v>1</v>
      </c>
      <c r="W1498" s="271" t="s">
        <v>118</v>
      </c>
      <c r="X1498" s="272"/>
      <c r="Y1498" s="258"/>
      <c r="Z1498" s="274" t="s">
        <v>1265</v>
      </c>
      <c r="AA1498" s="258" t="b">
        <f t="shared" si="110"/>
        <v>0</v>
      </c>
      <c r="AB1498" s="273" t="s">
        <v>5565</v>
      </c>
      <c r="AC1498" s="273"/>
      <c r="AD1498" s="510"/>
      <c r="AE1498" s="281"/>
      <c r="AF1498" s="267" t="str">
        <f t="shared" ca="1" si="108"/>
        <v>41años10meses</v>
      </c>
      <c r="AG1498" s="276">
        <v>983367732</v>
      </c>
      <c r="AH1498" s="273" t="s">
        <v>5566</v>
      </c>
    </row>
    <row r="1499" spans="2:36" ht="15.75" customHeight="1">
      <c r="B1499" s="273" t="str">
        <f t="shared" si="109"/>
        <v>P42664820</v>
      </c>
      <c r="C1499" s="257" t="s">
        <v>117</v>
      </c>
      <c r="D1499" s="486" t="s">
        <v>15263</v>
      </c>
      <c r="E1499" s="258" t="s">
        <v>15264</v>
      </c>
      <c r="F1499" s="259">
        <v>30866</v>
      </c>
      <c r="G1499" s="283" t="s">
        <v>1996</v>
      </c>
      <c r="H1499" s="261" t="s">
        <v>137</v>
      </c>
      <c r="I1499" s="261" t="s">
        <v>12682</v>
      </c>
      <c r="J1499" s="261" t="s">
        <v>1253</v>
      </c>
      <c r="K1499" s="282" t="s">
        <v>8700</v>
      </c>
      <c r="L1499" s="264">
        <v>45960</v>
      </c>
      <c r="M1499" s="264">
        <v>45973</v>
      </c>
      <c r="N1499" s="261" t="s">
        <v>128</v>
      </c>
      <c r="O1499" s="282" t="s">
        <v>15265</v>
      </c>
      <c r="P1499" s="266" t="s">
        <v>138</v>
      </c>
      <c r="Q1499" s="258"/>
      <c r="R1499" s="471" t="s">
        <v>1256</v>
      </c>
      <c r="S1499" s="265"/>
      <c r="T1499" s="271">
        <v>0</v>
      </c>
      <c r="U1499" s="269" t="s">
        <v>1256</v>
      </c>
      <c r="V1499" s="270">
        <v>1</v>
      </c>
      <c r="W1499" s="271" t="s">
        <v>118</v>
      </c>
      <c r="X1499" s="272"/>
      <c r="Y1499" s="272"/>
      <c r="Z1499" s="342" t="s">
        <v>1257</v>
      </c>
      <c r="AA1499" s="258" t="b">
        <f t="shared" si="110"/>
        <v>0</v>
      </c>
      <c r="AB1499" s="273" t="s">
        <v>15266</v>
      </c>
      <c r="AC1499" s="273"/>
      <c r="AD1499" s="504" t="s">
        <v>1259</v>
      </c>
      <c r="AE1499" s="304" t="s">
        <v>15267</v>
      </c>
      <c r="AF1499" s="267" t="str">
        <f t="shared" ca="1" si="108"/>
        <v>42años1meses</v>
      </c>
      <c r="AG1499" s="276" t="s">
        <v>15268</v>
      </c>
      <c r="AH1499" s="273" t="s">
        <v>15269</v>
      </c>
    </row>
    <row r="1500" spans="2:36">
      <c r="B1500" s="258" t="str">
        <f t="shared" si="109"/>
        <v>P42670161</v>
      </c>
      <c r="C1500" s="305">
        <v>1</v>
      </c>
      <c r="D1500" s="486" t="s">
        <v>7823</v>
      </c>
      <c r="E1500" s="258" t="s">
        <v>7824</v>
      </c>
      <c r="F1500" s="259">
        <v>30970</v>
      </c>
      <c r="G1500" s="260" t="s">
        <v>1251</v>
      </c>
      <c r="H1500" s="261" t="s">
        <v>137</v>
      </c>
      <c r="I1500" s="263" t="s">
        <v>1252</v>
      </c>
      <c r="J1500" s="261"/>
      <c r="K1500" s="263" t="s">
        <v>1287</v>
      </c>
      <c r="L1500" s="264">
        <v>45108</v>
      </c>
      <c r="M1500" s="290">
        <v>45108</v>
      </c>
      <c r="N1500" s="591" t="s">
        <v>122</v>
      </c>
      <c r="O1500" s="261"/>
      <c r="P1500" s="266"/>
      <c r="Q1500" s="266"/>
      <c r="R1500" s="284" t="s">
        <v>157</v>
      </c>
      <c r="S1500" s="265"/>
      <c r="T1500" s="265">
        <v>0</v>
      </c>
      <c r="U1500" s="269" t="s">
        <v>1256</v>
      </c>
      <c r="V1500" s="270">
        <v>0</v>
      </c>
      <c r="W1500" s="271" t="s">
        <v>118</v>
      </c>
      <c r="X1500" s="272"/>
      <c r="Y1500" s="273"/>
      <c r="Z1500" s="274" t="s">
        <v>1257</v>
      </c>
      <c r="AA1500" s="258" t="b">
        <f t="shared" si="110"/>
        <v>0</v>
      </c>
      <c r="AB1500" s="273" t="s">
        <v>7825</v>
      </c>
      <c r="AC1500" s="273"/>
      <c r="AD1500" s="504" t="s">
        <v>1259</v>
      </c>
      <c r="AE1500" s="275" t="s">
        <v>7826</v>
      </c>
      <c r="AF1500" s="267" t="str">
        <f t="shared" ca="1" si="108"/>
        <v>41años10meses</v>
      </c>
      <c r="AG1500" s="276">
        <v>947917521</v>
      </c>
      <c r="AH1500" s="325" t="s">
        <v>7827</v>
      </c>
      <c r="AJ1500" s="554" t="str">
        <f ca="1">IF($D1500&lt;&gt;"",DATEDIF(L1500,TODAY(),"y")&amp;"años"&amp;DATEDIF(L1500,TODAY(),"ym")&amp;"meses"&amp;DATEDIF(L1500,TODAY(),"md")&amp;"dias","")</f>
        <v>3años1meses20dias</v>
      </c>
    </row>
    <row r="1501" spans="2:36">
      <c r="B1501" s="258" t="str">
        <f t="shared" si="109"/>
        <v>P42673505</v>
      </c>
      <c r="C1501" s="257" t="s">
        <v>117</v>
      </c>
      <c r="D1501" s="486" t="s">
        <v>4709</v>
      </c>
      <c r="E1501" s="258" t="s">
        <v>4710</v>
      </c>
      <c r="F1501" s="259">
        <v>30193</v>
      </c>
      <c r="G1501" s="260" t="s">
        <v>1251</v>
      </c>
      <c r="H1501" s="261" t="s">
        <v>137</v>
      </c>
      <c r="I1501" s="262"/>
      <c r="J1501" s="261"/>
      <c r="K1501" s="263" t="s">
        <v>3611</v>
      </c>
      <c r="L1501" s="264">
        <v>44439</v>
      </c>
      <c r="M1501" s="290">
        <v>44465</v>
      </c>
      <c r="N1501" s="263" t="s">
        <v>122</v>
      </c>
      <c r="O1501" s="261"/>
      <c r="P1501" s="266"/>
      <c r="Q1501" s="273"/>
      <c r="R1501" s="284" t="s">
        <v>157</v>
      </c>
      <c r="S1501" s="265"/>
      <c r="T1501" s="265">
        <v>0</v>
      </c>
      <c r="U1501" s="269" t="s">
        <v>1256</v>
      </c>
      <c r="V1501" s="270">
        <v>0</v>
      </c>
      <c r="W1501" s="271" t="s">
        <v>1264</v>
      </c>
      <c r="X1501" s="272"/>
      <c r="Y1501" s="273"/>
      <c r="Z1501" s="274" t="s">
        <v>1265</v>
      </c>
      <c r="AA1501" s="258" t="b">
        <f t="shared" si="110"/>
        <v>0</v>
      </c>
      <c r="AB1501" s="273" t="s">
        <v>4711</v>
      </c>
      <c r="AC1501" s="273" t="s">
        <v>3671</v>
      </c>
      <c r="AD1501" s="273"/>
      <c r="AE1501" s="275"/>
      <c r="AF1501" s="267" t="str">
        <f t="shared" ca="1" si="108"/>
        <v>43años11meses</v>
      </c>
      <c r="AG1501" s="276">
        <v>900969811</v>
      </c>
      <c r="AH1501" s="325" t="s">
        <v>4712</v>
      </c>
    </row>
    <row r="1502" spans="2:36">
      <c r="B1502" s="258" t="str">
        <f t="shared" si="109"/>
        <v>O42685216</v>
      </c>
      <c r="C1502" s="282">
        <v>1</v>
      </c>
      <c r="D1502" s="486" t="s">
        <v>9573</v>
      </c>
      <c r="E1502" s="258" t="s">
        <v>9574</v>
      </c>
      <c r="F1502" s="259">
        <v>30984</v>
      </c>
      <c r="G1502" s="283" t="s">
        <v>1996</v>
      </c>
      <c r="H1502" s="261" t="s">
        <v>113</v>
      </c>
      <c r="I1502" s="263" t="s">
        <v>5699</v>
      </c>
      <c r="J1502" s="261"/>
      <c r="K1502" s="282" t="s">
        <v>6899</v>
      </c>
      <c r="L1502" s="264">
        <v>45310</v>
      </c>
      <c r="M1502" s="264">
        <v>45325</v>
      </c>
      <c r="N1502" s="263" t="s">
        <v>114</v>
      </c>
      <c r="O1502" s="261" t="s">
        <v>9575</v>
      </c>
      <c r="P1502" s="266" t="s">
        <v>138</v>
      </c>
      <c r="Q1502" s="273"/>
      <c r="R1502" s="268" t="s">
        <v>157</v>
      </c>
      <c r="S1502" s="265"/>
      <c r="T1502" s="265">
        <v>0</v>
      </c>
      <c r="U1502" s="269" t="s">
        <v>1256</v>
      </c>
      <c r="V1502" s="270">
        <v>1</v>
      </c>
      <c r="W1502" s="271" t="s">
        <v>118</v>
      </c>
      <c r="X1502" s="272"/>
      <c r="Y1502" s="273"/>
      <c r="Z1502" s="274" t="s">
        <v>1265</v>
      </c>
      <c r="AA1502" s="258" t="b">
        <f t="shared" si="110"/>
        <v>0</v>
      </c>
      <c r="AB1502" s="273" t="s">
        <v>9576</v>
      </c>
      <c r="AC1502" s="273"/>
      <c r="AD1502" s="504" t="s">
        <v>1259</v>
      </c>
      <c r="AE1502" s="275" t="s">
        <v>9577</v>
      </c>
      <c r="AF1502" s="267" t="str">
        <f t="shared" ca="1" si="108"/>
        <v>41años9meses</v>
      </c>
      <c r="AG1502" s="276">
        <v>920546236</v>
      </c>
      <c r="AH1502" s="409" t="s">
        <v>9578</v>
      </c>
      <c r="AJ1502" s="554" t="str">
        <f ca="1">IF($D1502&lt;&gt;"",DATEDIF(L1502,TODAY(),"y")&amp;"años"&amp;DATEDIF(L1502,TODAY(),"ym")&amp;"meses"&amp;DATEDIF(L1502,TODAY(),"md")&amp;"dias","")</f>
        <v>2años7meses2dias</v>
      </c>
    </row>
    <row r="1503" spans="2:36">
      <c r="B1503" s="273" t="str">
        <f t="shared" si="109"/>
        <v>O42703152</v>
      </c>
      <c r="C1503" s="282">
        <v>1</v>
      </c>
      <c r="D1503" s="486" t="s">
        <v>6542</v>
      </c>
      <c r="E1503" s="258" t="s">
        <v>6543</v>
      </c>
      <c r="F1503" s="259">
        <v>30996</v>
      </c>
      <c r="G1503" s="283" t="s">
        <v>1251</v>
      </c>
      <c r="H1503" s="261" t="s">
        <v>113</v>
      </c>
      <c r="I1503" s="263" t="s">
        <v>5699</v>
      </c>
      <c r="J1503" s="261"/>
      <c r="K1503" s="282" t="s">
        <v>2021</v>
      </c>
      <c r="L1503" s="264">
        <v>44825</v>
      </c>
      <c r="M1503" s="290">
        <v>44828</v>
      </c>
      <c r="N1503" s="591" t="s">
        <v>114</v>
      </c>
      <c r="O1503" s="261" t="s">
        <v>6544</v>
      </c>
      <c r="P1503" s="266" t="s">
        <v>138</v>
      </c>
      <c r="Q1503" s="273"/>
      <c r="R1503" s="284" t="s">
        <v>157</v>
      </c>
      <c r="S1503" s="265"/>
      <c r="T1503" s="265">
        <v>0</v>
      </c>
      <c r="U1503" s="269" t="s">
        <v>1256</v>
      </c>
      <c r="V1503" s="270">
        <v>0</v>
      </c>
      <c r="W1503" s="271" t="s">
        <v>118</v>
      </c>
      <c r="X1503" s="272"/>
      <c r="Y1503" s="273"/>
      <c r="Z1503" s="274" t="s">
        <v>1265</v>
      </c>
      <c r="AA1503" s="258" t="b">
        <f t="shared" si="110"/>
        <v>0</v>
      </c>
      <c r="AB1503" s="273" t="s">
        <v>6545</v>
      </c>
      <c r="AC1503" s="273"/>
      <c r="AD1503" s="400" t="s">
        <v>1259</v>
      </c>
      <c r="AE1503" s="275" t="s">
        <v>6546</v>
      </c>
      <c r="AF1503" s="267" t="str">
        <f t="shared" ca="1" si="108"/>
        <v>41años9meses</v>
      </c>
      <c r="AG1503" s="276">
        <v>928250831</v>
      </c>
      <c r="AH1503" s="325" t="s">
        <v>6547</v>
      </c>
    </row>
    <row r="1504" spans="2:36">
      <c r="B1504" s="258" t="str">
        <f t="shared" si="109"/>
        <v>P42704431</v>
      </c>
      <c r="C1504" s="257" t="s">
        <v>117</v>
      </c>
      <c r="D1504" s="486" t="s">
        <v>10805</v>
      </c>
      <c r="E1504" s="258" t="s">
        <v>10806</v>
      </c>
      <c r="F1504" s="259">
        <v>30599</v>
      </c>
      <c r="G1504" s="283" t="s">
        <v>1251</v>
      </c>
      <c r="H1504" s="261" t="s">
        <v>137</v>
      </c>
      <c r="I1504" s="261" t="s">
        <v>8999</v>
      </c>
      <c r="J1504" s="261" t="s">
        <v>9657</v>
      </c>
      <c r="K1504" s="282" t="s">
        <v>6899</v>
      </c>
      <c r="L1504" s="264">
        <v>45394</v>
      </c>
      <c r="M1504" s="264">
        <v>45456</v>
      </c>
      <c r="N1504" s="261" t="s">
        <v>128</v>
      </c>
      <c r="O1504" s="282" t="s">
        <v>10807</v>
      </c>
      <c r="P1504" s="266" t="s">
        <v>138</v>
      </c>
      <c r="Q1504" s="273"/>
      <c r="R1504" s="284" t="s">
        <v>157</v>
      </c>
      <c r="S1504" s="265"/>
      <c r="T1504" s="265">
        <v>0</v>
      </c>
      <c r="U1504" s="269" t="s">
        <v>1256</v>
      </c>
      <c r="V1504" s="270">
        <v>1</v>
      </c>
      <c r="W1504" s="271" t="s">
        <v>118</v>
      </c>
      <c r="X1504" s="272"/>
      <c r="Y1504" s="272"/>
      <c r="Z1504" s="274" t="s">
        <v>1257</v>
      </c>
      <c r="AA1504" s="258" t="b">
        <f t="shared" si="110"/>
        <v>0</v>
      </c>
      <c r="AB1504" s="273" t="s">
        <v>10808</v>
      </c>
      <c r="AC1504" s="273"/>
      <c r="AD1504" s="504" t="s">
        <v>1259</v>
      </c>
      <c r="AE1504" s="275" t="s">
        <v>10809</v>
      </c>
      <c r="AF1504" s="267" t="str">
        <f t="shared" ca="1" si="108"/>
        <v>42años10meses</v>
      </c>
      <c r="AG1504" s="276">
        <v>962590675</v>
      </c>
      <c r="AH1504" s="325" t="s">
        <v>10810</v>
      </c>
    </row>
    <row r="1505" spans="2:36">
      <c r="B1505" s="273" t="str">
        <f t="shared" si="109"/>
        <v>P42708311</v>
      </c>
      <c r="C1505" s="257" t="s">
        <v>117</v>
      </c>
      <c r="D1505" s="486" t="s">
        <v>4586</v>
      </c>
      <c r="E1505" s="258" t="s">
        <v>4587</v>
      </c>
      <c r="F1505" s="259">
        <v>29870</v>
      </c>
      <c r="G1505" s="260" t="s">
        <v>1251</v>
      </c>
      <c r="H1505" s="261" t="s">
        <v>137</v>
      </c>
      <c r="I1505" s="263"/>
      <c r="J1505" s="261"/>
      <c r="K1505" s="282" t="s">
        <v>3611</v>
      </c>
      <c r="L1505" s="264">
        <v>44424</v>
      </c>
      <c r="M1505" s="290">
        <v>44472</v>
      </c>
      <c r="N1505" s="263" t="s">
        <v>122</v>
      </c>
      <c r="O1505" s="261"/>
      <c r="P1505" s="266"/>
      <c r="Q1505" s="273"/>
      <c r="R1505" s="284" t="s">
        <v>157</v>
      </c>
      <c r="S1505" s="265"/>
      <c r="T1505" s="265">
        <v>0</v>
      </c>
      <c r="U1505" s="269" t="s">
        <v>1256</v>
      </c>
      <c r="V1505" s="270">
        <v>0</v>
      </c>
      <c r="W1505" s="271" t="s">
        <v>1264</v>
      </c>
      <c r="X1505" s="272"/>
      <c r="Y1505" s="273"/>
      <c r="Z1505" s="274" t="s">
        <v>1265</v>
      </c>
      <c r="AA1505" s="258" t="b">
        <f t="shared" si="110"/>
        <v>0</v>
      </c>
      <c r="AB1505" s="273" t="s">
        <v>4588</v>
      </c>
      <c r="AC1505" s="273" t="s">
        <v>3671</v>
      </c>
      <c r="AD1505" s="510"/>
      <c r="AE1505" s="275"/>
      <c r="AF1505" s="267" t="str">
        <f t="shared" ca="1" si="108"/>
        <v>44años10meses</v>
      </c>
      <c r="AG1505" s="276">
        <v>987851114</v>
      </c>
      <c r="AH1505" s="325" t="s">
        <v>4589</v>
      </c>
    </row>
    <row r="1506" spans="2:36">
      <c r="B1506" s="258" t="str">
        <f t="shared" si="109"/>
        <v>O42716543</v>
      </c>
      <c r="C1506" s="257" t="s">
        <v>117</v>
      </c>
      <c r="D1506" s="486" t="s">
        <v>7314</v>
      </c>
      <c r="E1506" s="258" t="s">
        <v>7315</v>
      </c>
      <c r="F1506" s="259">
        <v>30924</v>
      </c>
      <c r="G1506" s="283" t="s">
        <v>1251</v>
      </c>
      <c r="H1506" s="261" t="s">
        <v>113</v>
      </c>
      <c r="I1506" s="263" t="s">
        <v>1339</v>
      </c>
      <c r="J1506" s="261"/>
      <c r="K1506" s="282" t="s">
        <v>1287</v>
      </c>
      <c r="L1506" s="264">
        <v>44949</v>
      </c>
      <c r="M1506" s="264">
        <v>44957</v>
      </c>
      <c r="N1506" s="263" t="s">
        <v>174</v>
      </c>
      <c r="O1506" s="261" t="s">
        <v>7316</v>
      </c>
      <c r="P1506" s="266" t="s">
        <v>138</v>
      </c>
      <c r="Q1506" s="273"/>
      <c r="R1506" s="268" t="s">
        <v>157</v>
      </c>
      <c r="S1506" s="265"/>
      <c r="T1506" s="265">
        <v>0</v>
      </c>
      <c r="U1506" s="269" t="s">
        <v>1256</v>
      </c>
      <c r="V1506" s="270">
        <v>0</v>
      </c>
      <c r="W1506" s="271" t="s">
        <v>118</v>
      </c>
      <c r="X1506" s="272"/>
      <c r="Y1506" s="273"/>
      <c r="Z1506" s="274" t="s">
        <v>1265</v>
      </c>
      <c r="AA1506" s="258" t="b">
        <f t="shared" si="110"/>
        <v>0</v>
      </c>
      <c r="AB1506" s="273" t="s">
        <v>7317</v>
      </c>
      <c r="AC1506" s="273"/>
      <c r="AD1506" s="510"/>
      <c r="AE1506" s="275"/>
      <c r="AF1506" s="267" t="str">
        <f t="shared" ca="1" si="108"/>
        <v>41años11meses</v>
      </c>
      <c r="AG1506" s="276">
        <v>920735567</v>
      </c>
      <c r="AH1506" s="325" t="s">
        <v>7318</v>
      </c>
    </row>
    <row r="1507" spans="2:36">
      <c r="B1507" s="258" t="str">
        <f t="shared" si="109"/>
        <v>P42719729</v>
      </c>
      <c r="C1507" s="257" t="s">
        <v>117</v>
      </c>
      <c r="D1507" s="486" t="s">
        <v>2300</v>
      </c>
      <c r="E1507" s="258" t="s">
        <v>2301</v>
      </c>
      <c r="F1507" s="259">
        <v>30937</v>
      </c>
      <c r="G1507" s="260" t="s">
        <v>1251</v>
      </c>
      <c r="H1507" s="261" t="s">
        <v>137</v>
      </c>
      <c r="I1507" s="262"/>
      <c r="J1507" s="261"/>
      <c r="K1507" s="263" t="s">
        <v>1287</v>
      </c>
      <c r="L1507" s="287">
        <v>43762</v>
      </c>
      <c r="M1507" s="290">
        <v>43775</v>
      </c>
      <c r="N1507" s="263" t="s">
        <v>114</v>
      </c>
      <c r="O1507" s="261" t="s">
        <v>2302</v>
      </c>
      <c r="P1507" s="266" t="s">
        <v>115</v>
      </c>
      <c r="Q1507" s="267"/>
      <c r="R1507" s="284" t="s">
        <v>157</v>
      </c>
      <c r="S1507" s="265"/>
      <c r="T1507" s="265">
        <v>0</v>
      </c>
      <c r="U1507" s="269" t="s">
        <v>1256</v>
      </c>
      <c r="V1507" s="270">
        <v>0</v>
      </c>
      <c r="W1507" s="271" t="s">
        <v>1264</v>
      </c>
      <c r="X1507" s="272"/>
      <c r="Y1507" s="273"/>
      <c r="Z1507" s="274" t="s">
        <v>1265</v>
      </c>
      <c r="AA1507" s="258" t="b">
        <f t="shared" si="110"/>
        <v>0</v>
      </c>
      <c r="AB1507" s="273" t="s">
        <v>2154</v>
      </c>
      <c r="AC1507" s="273" t="s">
        <v>1290</v>
      </c>
      <c r="AD1507" s="510"/>
      <c r="AE1507" s="275"/>
      <c r="AF1507" s="267" t="str">
        <f t="shared" ca="1" si="108"/>
        <v>41años11meses</v>
      </c>
      <c r="AG1507" s="276">
        <v>959169183</v>
      </c>
      <c r="AH1507" s="325"/>
    </row>
    <row r="1508" spans="2:36">
      <c r="B1508" s="258" t="str">
        <f t="shared" si="109"/>
        <v>O42719820</v>
      </c>
      <c r="C1508" s="257" t="s">
        <v>117</v>
      </c>
      <c r="D1508" s="486" t="s">
        <v>4789</v>
      </c>
      <c r="E1508" s="258" t="s">
        <v>4790</v>
      </c>
      <c r="F1508" s="259">
        <v>29343</v>
      </c>
      <c r="G1508" s="260" t="s">
        <v>1251</v>
      </c>
      <c r="H1508" s="261" t="s">
        <v>125</v>
      </c>
      <c r="I1508" s="263"/>
      <c r="J1508" s="261"/>
      <c r="K1508" s="263" t="s">
        <v>3611</v>
      </c>
      <c r="L1508" s="264">
        <v>44442</v>
      </c>
      <c r="M1508" s="290">
        <v>44762</v>
      </c>
      <c r="N1508" s="263" t="s">
        <v>114</v>
      </c>
      <c r="O1508" s="261" t="s">
        <v>4791</v>
      </c>
      <c r="P1508" s="266" t="s">
        <v>115</v>
      </c>
      <c r="Q1508" s="273"/>
      <c r="R1508" s="284" t="s">
        <v>157</v>
      </c>
      <c r="S1508" s="265"/>
      <c r="T1508" s="265">
        <v>0</v>
      </c>
      <c r="U1508" s="269" t="s">
        <v>1256</v>
      </c>
      <c r="V1508" s="270">
        <v>0</v>
      </c>
      <c r="W1508" s="271" t="s">
        <v>118</v>
      </c>
      <c r="X1508" s="272"/>
      <c r="Y1508" s="273"/>
      <c r="Z1508" s="274" t="s">
        <v>1265</v>
      </c>
      <c r="AA1508" s="258" t="b">
        <f t="shared" si="110"/>
        <v>0</v>
      </c>
      <c r="AB1508" s="273" t="s">
        <v>4792</v>
      </c>
      <c r="AC1508" s="273" t="s">
        <v>3690</v>
      </c>
      <c r="AD1508" s="510"/>
      <c r="AE1508" s="275"/>
      <c r="AF1508" s="267" t="str">
        <f t="shared" ca="1" si="108"/>
        <v>46años3meses</v>
      </c>
      <c r="AG1508" s="276">
        <v>990658790</v>
      </c>
      <c r="AH1508" s="325" t="s">
        <v>4793</v>
      </c>
    </row>
    <row r="1509" spans="2:36">
      <c r="B1509" s="258" t="str">
        <f t="shared" si="109"/>
        <v>O42722409</v>
      </c>
      <c r="C1509" s="257" t="s">
        <v>117</v>
      </c>
      <c r="D1509" s="486" t="s">
        <v>4604</v>
      </c>
      <c r="E1509" s="258" t="s">
        <v>4605</v>
      </c>
      <c r="F1509" s="259">
        <v>28817</v>
      </c>
      <c r="G1509" s="260" t="s">
        <v>1251</v>
      </c>
      <c r="H1509" s="261" t="s">
        <v>113</v>
      </c>
      <c r="I1509" s="262"/>
      <c r="J1509" s="261"/>
      <c r="K1509" s="282" t="s">
        <v>3611</v>
      </c>
      <c r="L1509" s="264">
        <v>44425</v>
      </c>
      <c r="M1509" s="290">
        <v>44431</v>
      </c>
      <c r="N1509" s="263" t="s">
        <v>122</v>
      </c>
      <c r="O1509" s="261"/>
      <c r="P1509" s="266"/>
      <c r="Q1509" s="273"/>
      <c r="R1509" s="268" t="s">
        <v>157</v>
      </c>
      <c r="S1509" s="265"/>
      <c r="T1509" s="265">
        <v>0</v>
      </c>
      <c r="U1509" s="269" t="s">
        <v>1256</v>
      </c>
      <c r="V1509" s="270">
        <v>0</v>
      </c>
      <c r="W1509" s="271" t="s">
        <v>1264</v>
      </c>
      <c r="X1509" s="272"/>
      <c r="Y1509" s="258"/>
      <c r="Z1509" s="274" t="s">
        <v>1265</v>
      </c>
      <c r="AA1509" s="258" t="b">
        <f t="shared" si="110"/>
        <v>0</v>
      </c>
      <c r="AB1509" s="273" t="s">
        <v>4606</v>
      </c>
      <c r="AC1509" s="273"/>
      <c r="AD1509" s="510"/>
      <c r="AE1509" s="275"/>
      <c r="AF1509" s="267" t="str">
        <f t="shared" ca="1" si="108"/>
        <v>47años8meses</v>
      </c>
      <c r="AG1509" s="276">
        <v>913515012</v>
      </c>
      <c r="AH1509" s="325" t="s">
        <v>4607</v>
      </c>
    </row>
    <row r="1510" spans="2:36">
      <c r="B1510" s="258" t="str">
        <f t="shared" si="109"/>
        <v>P42725111</v>
      </c>
      <c r="C1510" s="257" t="s">
        <v>117</v>
      </c>
      <c r="D1510" s="486" t="s">
        <v>7081</v>
      </c>
      <c r="E1510" s="258" t="s">
        <v>7082</v>
      </c>
      <c r="F1510" s="259">
        <v>31016</v>
      </c>
      <c r="G1510" s="283" t="s">
        <v>1251</v>
      </c>
      <c r="H1510" s="261" t="s">
        <v>137</v>
      </c>
      <c r="I1510" s="263" t="s">
        <v>1252</v>
      </c>
      <c r="J1510" s="261"/>
      <c r="K1510" s="282" t="s">
        <v>6305</v>
      </c>
      <c r="L1510" s="264">
        <v>44909</v>
      </c>
      <c r="M1510" s="290">
        <v>44935</v>
      </c>
      <c r="N1510" s="263" t="s">
        <v>114</v>
      </c>
      <c r="O1510" s="282" t="s">
        <v>7083</v>
      </c>
      <c r="P1510" s="266" t="s">
        <v>138</v>
      </c>
      <c r="Q1510" s="273"/>
      <c r="R1510" s="268" t="s">
        <v>157</v>
      </c>
      <c r="S1510" s="265"/>
      <c r="T1510" s="265">
        <v>0</v>
      </c>
      <c r="U1510" s="269" t="s">
        <v>1256</v>
      </c>
      <c r="V1510" s="270">
        <v>1</v>
      </c>
      <c r="W1510" s="271" t="s">
        <v>118</v>
      </c>
      <c r="X1510" s="273"/>
      <c r="Y1510" s="273"/>
      <c r="Z1510" s="274" t="s">
        <v>1265</v>
      </c>
      <c r="AA1510" s="258" t="b">
        <f t="shared" si="110"/>
        <v>0</v>
      </c>
      <c r="AB1510" s="258" t="s">
        <v>7084</v>
      </c>
      <c r="AC1510" s="273"/>
      <c r="AD1510" s="504" t="s">
        <v>2201</v>
      </c>
      <c r="AE1510" s="320" t="s">
        <v>7085</v>
      </c>
      <c r="AF1510" s="267" t="str">
        <f t="shared" ca="1" si="108"/>
        <v>41años8meses</v>
      </c>
      <c r="AG1510" s="276">
        <v>977147509</v>
      </c>
      <c r="AH1510" s="325" t="s">
        <v>7086</v>
      </c>
    </row>
    <row r="1511" spans="2:36">
      <c r="B1511" s="273" t="str">
        <f t="shared" si="109"/>
        <v>O42726628</v>
      </c>
      <c r="C1511" s="285">
        <v>1</v>
      </c>
      <c r="D1511" s="486" t="s">
        <v>2504</v>
      </c>
      <c r="E1511" s="258" t="s">
        <v>2505</v>
      </c>
      <c r="F1511" s="259">
        <v>29186</v>
      </c>
      <c r="G1511" s="260" t="s">
        <v>1251</v>
      </c>
      <c r="H1511" s="261" t="s">
        <v>125</v>
      </c>
      <c r="I1511" s="262"/>
      <c r="J1511" s="261"/>
      <c r="K1511" s="263" t="s">
        <v>1287</v>
      </c>
      <c r="L1511" s="264">
        <v>43783</v>
      </c>
      <c r="M1511" s="290">
        <v>43832</v>
      </c>
      <c r="N1511" s="263" t="s">
        <v>114</v>
      </c>
      <c r="O1511" s="261" t="s">
        <v>2506</v>
      </c>
      <c r="P1511" s="266" t="s">
        <v>115</v>
      </c>
      <c r="Q1511" s="267"/>
      <c r="R1511" s="284" t="s">
        <v>157</v>
      </c>
      <c r="S1511" s="265"/>
      <c r="T1511" s="265">
        <v>0</v>
      </c>
      <c r="U1511" s="269" t="s">
        <v>1256</v>
      </c>
      <c r="V1511" s="270">
        <v>0</v>
      </c>
      <c r="W1511" s="271" t="s">
        <v>1264</v>
      </c>
      <c r="X1511" s="272"/>
      <c r="Y1511" s="273"/>
      <c r="Z1511" s="274" t="s">
        <v>1265</v>
      </c>
      <c r="AA1511" s="258" t="b">
        <f t="shared" si="110"/>
        <v>0</v>
      </c>
      <c r="AB1511" s="273" t="s">
        <v>2507</v>
      </c>
      <c r="AC1511" s="273" t="s">
        <v>1290</v>
      </c>
      <c r="AD1511" s="510"/>
      <c r="AE1511" s="275"/>
      <c r="AF1511" s="267" t="str">
        <f t="shared" ca="1" si="108"/>
        <v>46años8meses</v>
      </c>
      <c r="AG1511" s="276"/>
      <c r="AH1511" s="325"/>
    </row>
    <row r="1512" spans="2:36">
      <c r="B1512" s="258" t="str">
        <f t="shared" si="109"/>
        <v>P42731922</v>
      </c>
      <c r="C1512" s="285">
        <v>1</v>
      </c>
      <c r="D1512" s="486" t="s">
        <v>2453</v>
      </c>
      <c r="E1512" s="258" t="s">
        <v>2454</v>
      </c>
      <c r="F1512" s="259">
        <v>29069</v>
      </c>
      <c r="G1512" s="260" t="s">
        <v>1251</v>
      </c>
      <c r="H1512" s="261" t="s">
        <v>137</v>
      </c>
      <c r="I1512" s="262"/>
      <c r="J1512" s="261"/>
      <c r="K1512" s="263" t="s">
        <v>1287</v>
      </c>
      <c r="L1512" s="264">
        <v>43776</v>
      </c>
      <c r="M1512" s="290">
        <v>43964</v>
      </c>
      <c r="N1512" s="263" t="s">
        <v>122</v>
      </c>
      <c r="O1512" s="261"/>
      <c r="P1512" s="266" t="s">
        <v>119</v>
      </c>
      <c r="Q1512" s="267"/>
      <c r="R1512" s="284" t="s">
        <v>157</v>
      </c>
      <c r="S1512" s="265"/>
      <c r="T1512" s="265">
        <v>0</v>
      </c>
      <c r="U1512" s="269" t="s">
        <v>1256</v>
      </c>
      <c r="V1512" s="270">
        <v>0</v>
      </c>
      <c r="W1512" s="271" t="s">
        <v>1264</v>
      </c>
      <c r="X1512" s="272"/>
      <c r="Y1512" s="273"/>
      <c r="Z1512" s="274" t="s">
        <v>1265</v>
      </c>
      <c r="AA1512" s="258" t="b">
        <f t="shared" si="110"/>
        <v>0</v>
      </c>
      <c r="AB1512" s="273" t="s">
        <v>2455</v>
      </c>
      <c r="AC1512" s="273" t="s">
        <v>2456</v>
      </c>
      <c r="AD1512" s="510"/>
      <c r="AE1512" s="275"/>
      <c r="AF1512" s="267" t="str">
        <f t="shared" ca="1" si="108"/>
        <v>47años0meses</v>
      </c>
      <c r="AG1512" s="276"/>
      <c r="AH1512" s="325"/>
    </row>
    <row r="1513" spans="2:36">
      <c r="B1513" s="258" t="str">
        <f t="shared" si="109"/>
        <v>O42734725</v>
      </c>
      <c r="C1513" s="263">
        <v>1</v>
      </c>
      <c r="D1513" s="486" t="s">
        <v>10552</v>
      </c>
      <c r="E1513" s="258" t="s">
        <v>10553</v>
      </c>
      <c r="F1513" s="259">
        <v>30189</v>
      </c>
      <c r="G1513" s="283" t="s">
        <v>1291</v>
      </c>
      <c r="H1513" s="261" t="s">
        <v>113</v>
      </c>
      <c r="I1513" s="261" t="s">
        <v>9123</v>
      </c>
      <c r="J1513" s="261" t="s">
        <v>1235</v>
      </c>
      <c r="K1513" s="282" t="s">
        <v>6899</v>
      </c>
      <c r="L1513" s="264">
        <v>45372</v>
      </c>
      <c r="M1513" s="290">
        <v>45372</v>
      </c>
      <c r="N1513" s="261" t="s">
        <v>122</v>
      </c>
      <c r="O1513" s="282"/>
      <c r="P1513" s="266"/>
      <c r="Q1513" s="273"/>
      <c r="R1513" s="284" t="s">
        <v>157</v>
      </c>
      <c r="S1513" s="265"/>
      <c r="T1513" s="265">
        <v>0</v>
      </c>
      <c r="U1513" s="269" t="s">
        <v>1256</v>
      </c>
      <c r="V1513" s="270">
        <v>1</v>
      </c>
      <c r="W1513" s="271" t="s">
        <v>118</v>
      </c>
      <c r="X1513" s="272"/>
      <c r="Y1513" s="272"/>
      <c r="Z1513" s="274" t="s">
        <v>1257</v>
      </c>
      <c r="AA1513" s="258" t="b">
        <f t="shared" si="110"/>
        <v>0</v>
      </c>
      <c r="AB1513" s="273" t="s">
        <v>10554</v>
      </c>
      <c r="AC1513" s="273"/>
      <c r="AD1513" s="504" t="s">
        <v>1259</v>
      </c>
      <c r="AE1513" s="275" t="s">
        <v>10555</v>
      </c>
      <c r="AF1513" s="267" t="str">
        <f t="shared" ca="1" si="108"/>
        <v>43años11meses</v>
      </c>
      <c r="AG1513" s="276">
        <v>933334886</v>
      </c>
      <c r="AH1513" s="325" t="s">
        <v>10556</v>
      </c>
    </row>
    <row r="1514" spans="2:36">
      <c r="B1514" s="258" t="str">
        <f t="shared" si="109"/>
        <v>O42735291</v>
      </c>
      <c r="C1514" s="257" t="s">
        <v>117</v>
      </c>
      <c r="D1514" s="288" t="s">
        <v>17194</v>
      </c>
      <c r="E1514" s="611" t="s">
        <v>17195</v>
      </c>
      <c r="F1514" s="612">
        <v>31026</v>
      </c>
      <c r="G1514" s="261" t="s">
        <v>1251</v>
      </c>
      <c r="H1514" s="261" t="s">
        <v>113</v>
      </c>
      <c r="I1514" s="261" t="s">
        <v>5699</v>
      </c>
      <c r="J1514" s="282" t="s">
        <v>1276</v>
      </c>
      <c r="K1514" s="295" t="s">
        <v>8566</v>
      </c>
      <c r="L1514" s="264">
        <v>46046</v>
      </c>
      <c r="M1514" s="489">
        <v>46132</v>
      </c>
      <c r="N1514" s="282" t="s">
        <v>128</v>
      </c>
      <c r="O1514" s="261" t="s">
        <v>17196</v>
      </c>
      <c r="P1514" s="288" t="s">
        <v>138</v>
      </c>
      <c r="Q1514" s="258"/>
      <c r="R1514" s="268" t="s">
        <v>157</v>
      </c>
      <c r="S1514" s="265"/>
      <c r="T1514" s="271">
        <v>0</v>
      </c>
      <c r="U1514" s="269" t="s">
        <v>1256</v>
      </c>
      <c r="V1514" s="270">
        <v>1</v>
      </c>
      <c r="W1514" s="271" t="s">
        <v>118</v>
      </c>
      <c r="X1514" s="272"/>
      <c r="Y1514" s="272"/>
      <c r="Z1514" s="342" t="s">
        <v>1257</v>
      </c>
      <c r="AA1514" s="258" t="b">
        <v>0</v>
      </c>
      <c r="AB1514" s="273" t="s">
        <v>17308</v>
      </c>
      <c r="AC1514" s="273"/>
      <c r="AD1514" s="504" t="s">
        <v>1259</v>
      </c>
      <c r="AE1514" s="275" t="s">
        <v>17244</v>
      </c>
      <c r="AF1514" s="267" t="str">
        <f t="shared" ca="1" si="108"/>
        <v>41años8meses</v>
      </c>
      <c r="AG1514" s="276" t="s">
        <v>17242</v>
      </c>
      <c r="AH1514" s="325" t="s">
        <v>17243</v>
      </c>
      <c r="AJ1514" s="554" t="str">
        <f ca="1">IF($D1514&lt;&gt;"",DATEDIF(L1514,TODAY(),"y")&amp;"años"&amp;DATEDIF(L1514,TODAY(),"ym")&amp;"meses"&amp;DATEDIF(L1514,TODAY(),"md")&amp;"dias","")</f>
        <v>0años6meses28dias</v>
      </c>
    </row>
    <row r="1515" spans="2:36">
      <c r="B1515" s="273" t="str">
        <f t="shared" si="109"/>
        <v>O42737754</v>
      </c>
      <c r="C1515" s="257" t="s">
        <v>117</v>
      </c>
      <c r="D1515" s="486" t="s">
        <v>4108</v>
      </c>
      <c r="E1515" s="258" t="s">
        <v>4109</v>
      </c>
      <c r="F1515" s="259">
        <v>30985</v>
      </c>
      <c r="G1515" s="260" t="s">
        <v>1291</v>
      </c>
      <c r="H1515" s="261" t="s">
        <v>125</v>
      </c>
      <c r="I1515" s="262"/>
      <c r="J1515" s="261"/>
      <c r="K1515" s="263" t="s">
        <v>3611</v>
      </c>
      <c r="L1515" s="264">
        <v>44325</v>
      </c>
      <c r="M1515" s="290">
        <v>44325</v>
      </c>
      <c r="N1515" s="263" t="s">
        <v>122</v>
      </c>
      <c r="O1515" s="261"/>
      <c r="P1515" s="266"/>
      <c r="Q1515" s="273"/>
      <c r="R1515" s="284" t="s">
        <v>157</v>
      </c>
      <c r="S1515" s="265"/>
      <c r="T1515" s="265">
        <v>0</v>
      </c>
      <c r="U1515" s="269" t="s">
        <v>1256</v>
      </c>
      <c r="V1515" s="270">
        <v>0</v>
      </c>
      <c r="W1515" s="271" t="s">
        <v>1264</v>
      </c>
      <c r="X1515" s="272"/>
      <c r="Y1515" s="273"/>
      <c r="Z1515" s="274" t="s">
        <v>1265</v>
      </c>
      <c r="AA1515" s="258" t="b">
        <f t="shared" ref="AA1515:AA1522" si="111">COUNTIF($D$2:$D$3790,D1515)&gt;1</f>
        <v>0</v>
      </c>
      <c r="AB1515" s="273" t="s">
        <v>4064</v>
      </c>
      <c r="AC1515" s="273" t="s">
        <v>4065</v>
      </c>
      <c r="AD1515" s="510"/>
      <c r="AE1515" s="275"/>
      <c r="AF1515" s="267" t="str">
        <f t="shared" ca="1" si="108"/>
        <v>41años9meses</v>
      </c>
      <c r="AG1515" s="276">
        <v>917992747</v>
      </c>
      <c r="AH1515" s="325" t="s">
        <v>4110</v>
      </c>
    </row>
    <row r="1516" spans="2:36">
      <c r="B1516" s="258" t="str">
        <f t="shared" si="109"/>
        <v>P42738931</v>
      </c>
      <c r="C1516" s="257" t="s">
        <v>117</v>
      </c>
      <c r="D1516" s="486" t="s">
        <v>9992</v>
      </c>
      <c r="E1516" s="258" t="s">
        <v>9993</v>
      </c>
      <c r="F1516" s="259">
        <v>29850</v>
      </c>
      <c r="G1516" s="283" t="s">
        <v>1251</v>
      </c>
      <c r="H1516" s="261" t="s">
        <v>137</v>
      </c>
      <c r="I1516" s="261" t="s">
        <v>8999</v>
      </c>
      <c r="J1516" s="261" t="s">
        <v>1235</v>
      </c>
      <c r="K1516" s="282" t="s">
        <v>6899</v>
      </c>
      <c r="L1516" s="264">
        <v>45334</v>
      </c>
      <c r="M1516" s="298">
        <v>45472</v>
      </c>
      <c r="N1516" s="261" t="s">
        <v>122</v>
      </c>
      <c r="O1516" s="261"/>
      <c r="P1516" s="266"/>
      <c r="Q1516" s="273"/>
      <c r="R1516" s="284" t="s">
        <v>597</v>
      </c>
      <c r="S1516" s="265"/>
      <c r="T1516" s="265">
        <v>0</v>
      </c>
      <c r="U1516" s="269" t="s">
        <v>1256</v>
      </c>
      <c r="V1516" s="270">
        <v>1</v>
      </c>
      <c r="W1516" s="271" t="s">
        <v>118</v>
      </c>
      <c r="X1516" s="272"/>
      <c r="Y1516" s="272"/>
      <c r="Z1516" s="274" t="s">
        <v>1257</v>
      </c>
      <c r="AA1516" s="258" t="b">
        <f t="shared" si="111"/>
        <v>0</v>
      </c>
      <c r="AB1516" s="273" t="s">
        <v>9994</v>
      </c>
      <c r="AC1516" s="273"/>
      <c r="AD1516" s="504" t="s">
        <v>1259</v>
      </c>
      <c r="AE1516" s="275" t="s">
        <v>9995</v>
      </c>
      <c r="AF1516" s="267" t="str">
        <f t="shared" ca="1" si="108"/>
        <v>44años11meses</v>
      </c>
      <c r="AG1516" s="276">
        <v>959919878</v>
      </c>
      <c r="AH1516" s="325" t="s">
        <v>9996</v>
      </c>
    </row>
    <row r="1517" spans="2:36">
      <c r="B1517" s="258" t="str">
        <f t="shared" si="109"/>
        <v>P42753739</v>
      </c>
      <c r="C1517" s="257" t="s">
        <v>117</v>
      </c>
      <c r="D1517" s="486" t="s">
        <v>3531</v>
      </c>
      <c r="E1517" s="258" t="s">
        <v>3532</v>
      </c>
      <c r="F1517" s="259">
        <v>31043</v>
      </c>
      <c r="G1517" s="260" t="s">
        <v>1251</v>
      </c>
      <c r="H1517" s="261" t="s">
        <v>137</v>
      </c>
      <c r="I1517" s="262"/>
      <c r="J1517" s="261"/>
      <c r="K1517" s="263" t="s">
        <v>2021</v>
      </c>
      <c r="L1517" s="264">
        <v>44117</v>
      </c>
      <c r="M1517" s="290">
        <v>44146</v>
      </c>
      <c r="N1517" s="263" t="s">
        <v>122</v>
      </c>
      <c r="O1517" s="263"/>
      <c r="P1517" s="266"/>
      <c r="Q1517" s="267"/>
      <c r="R1517" s="268" t="s">
        <v>157</v>
      </c>
      <c r="S1517" s="265"/>
      <c r="T1517" s="265">
        <v>0</v>
      </c>
      <c r="U1517" s="269" t="s">
        <v>1256</v>
      </c>
      <c r="V1517" s="270">
        <v>0</v>
      </c>
      <c r="W1517" s="271" t="s">
        <v>1264</v>
      </c>
      <c r="X1517" s="272"/>
      <c r="Y1517" s="258"/>
      <c r="Z1517" s="274" t="s">
        <v>1265</v>
      </c>
      <c r="AA1517" s="258" t="b">
        <f t="shared" si="111"/>
        <v>0</v>
      </c>
      <c r="AB1517" s="258"/>
      <c r="AC1517" s="273"/>
      <c r="AD1517" s="504" t="s">
        <v>2101</v>
      </c>
      <c r="AE1517" s="275" t="s">
        <v>3533</v>
      </c>
      <c r="AF1517" s="267" t="str">
        <f t="shared" ca="1" si="108"/>
        <v>41años7meses</v>
      </c>
      <c r="AG1517" s="276">
        <v>945172860</v>
      </c>
      <c r="AH1517" s="409" t="s">
        <v>3337</v>
      </c>
      <c r="AJ1517" s="554" t="str">
        <f ca="1">IF($D1517&lt;&gt;"",DATEDIF(L1517,TODAY(),"y")&amp;"años"&amp;DATEDIF(L1517,TODAY(),"ym")&amp;"meses"&amp;DATEDIF(L1517,TODAY(),"md")&amp;"dias","")</f>
        <v>5años10meses8dias</v>
      </c>
    </row>
    <row r="1518" spans="2:36">
      <c r="B1518" s="258" t="str">
        <f t="shared" si="109"/>
        <v>P42757116</v>
      </c>
      <c r="C1518" s="257" t="s">
        <v>117</v>
      </c>
      <c r="D1518" s="486" t="s">
        <v>10540</v>
      </c>
      <c r="E1518" s="258" t="s">
        <v>10541</v>
      </c>
      <c r="F1518" s="259">
        <v>30707</v>
      </c>
      <c r="G1518" s="283" t="s">
        <v>1251</v>
      </c>
      <c r="H1518" s="261" t="s">
        <v>137</v>
      </c>
      <c r="I1518" s="261" t="s">
        <v>8999</v>
      </c>
      <c r="J1518" s="261" t="s">
        <v>9469</v>
      </c>
      <c r="K1518" s="282" t="s">
        <v>6899</v>
      </c>
      <c r="L1518" s="264">
        <v>45372</v>
      </c>
      <c r="M1518" s="290">
        <v>45406</v>
      </c>
      <c r="N1518" s="261" t="s">
        <v>128</v>
      </c>
      <c r="O1518" s="282" t="s">
        <v>10542</v>
      </c>
      <c r="P1518" s="266" t="s">
        <v>138</v>
      </c>
      <c r="Q1518" s="273"/>
      <c r="R1518" s="284" t="s">
        <v>157</v>
      </c>
      <c r="S1518" s="265"/>
      <c r="T1518" s="265">
        <v>0</v>
      </c>
      <c r="U1518" s="269" t="s">
        <v>1256</v>
      </c>
      <c r="V1518" s="270">
        <v>1</v>
      </c>
      <c r="W1518" s="271" t="s">
        <v>118</v>
      </c>
      <c r="X1518" s="272"/>
      <c r="Y1518" s="272"/>
      <c r="Z1518" s="274" t="s">
        <v>1257</v>
      </c>
      <c r="AA1518" s="258" t="b">
        <f t="shared" si="111"/>
        <v>0</v>
      </c>
      <c r="AB1518" s="273" t="s">
        <v>10543</v>
      </c>
      <c r="AC1518" s="273"/>
      <c r="AD1518" s="504" t="s">
        <v>1259</v>
      </c>
      <c r="AE1518" s="275" t="s">
        <v>10544</v>
      </c>
      <c r="AF1518" s="267" t="str">
        <f t="shared" ca="1" si="108"/>
        <v>42años6meses</v>
      </c>
      <c r="AG1518" s="276">
        <v>965935616</v>
      </c>
      <c r="AH1518" s="325" t="s">
        <v>10545</v>
      </c>
    </row>
    <row r="1519" spans="2:36">
      <c r="B1519" s="258" t="str">
        <f t="shared" si="109"/>
        <v>P42764134</v>
      </c>
      <c r="C1519" s="282">
        <v>1</v>
      </c>
      <c r="D1519" s="486" t="s">
        <v>5124</v>
      </c>
      <c r="E1519" s="258" t="s">
        <v>5125</v>
      </c>
      <c r="F1519" s="259">
        <v>30988</v>
      </c>
      <c r="G1519" s="260" t="s">
        <v>1251</v>
      </c>
      <c r="H1519" s="261" t="s">
        <v>137</v>
      </c>
      <c r="I1519" s="263"/>
      <c r="J1519" s="261"/>
      <c r="K1519" s="282" t="s">
        <v>4784</v>
      </c>
      <c r="L1519" s="264">
        <v>44470</v>
      </c>
      <c r="M1519" s="290">
        <v>44487</v>
      </c>
      <c r="N1519" s="263" t="s">
        <v>122</v>
      </c>
      <c r="O1519" s="261"/>
      <c r="P1519" s="266"/>
      <c r="Q1519" s="273" t="s">
        <v>5079</v>
      </c>
      <c r="R1519" s="284" t="s">
        <v>117</v>
      </c>
      <c r="S1519" s="265"/>
      <c r="T1519" s="265">
        <v>0</v>
      </c>
      <c r="U1519" s="269" t="s">
        <v>1256</v>
      </c>
      <c r="V1519" s="270">
        <v>1</v>
      </c>
      <c r="W1519" s="271" t="s">
        <v>1264</v>
      </c>
      <c r="X1519" s="272"/>
      <c r="Y1519" s="273"/>
      <c r="Z1519" s="274" t="s">
        <v>1265</v>
      </c>
      <c r="AA1519" s="258" t="b">
        <f t="shared" si="111"/>
        <v>0</v>
      </c>
      <c r="AB1519" s="273" t="s">
        <v>5126</v>
      </c>
      <c r="AC1519" s="273"/>
      <c r="AD1519" s="510"/>
      <c r="AE1519" s="275"/>
      <c r="AF1519" s="267" t="str">
        <f t="shared" ca="1" si="108"/>
        <v>41años9meses</v>
      </c>
      <c r="AG1519" s="276">
        <v>915007952</v>
      </c>
      <c r="AH1519" s="325" t="s">
        <v>5127</v>
      </c>
    </row>
    <row r="1520" spans="2:36">
      <c r="B1520" s="258" t="str">
        <f t="shared" si="109"/>
        <v>O42764782</v>
      </c>
      <c r="C1520" s="263">
        <v>1</v>
      </c>
      <c r="D1520" s="486" t="s">
        <v>8284</v>
      </c>
      <c r="E1520" s="258" t="s">
        <v>8285</v>
      </c>
      <c r="F1520" s="259">
        <v>30173</v>
      </c>
      <c r="G1520" s="258" t="s">
        <v>1251</v>
      </c>
      <c r="H1520" s="261" t="s">
        <v>113</v>
      </c>
      <c r="I1520" s="263" t="s">
        <v>1339</v>
      </c>
      <c r="J1520" s="261"/>
      <c r="K1520" s="282" t="s">
        <v>2021</v>
      </c>
      <c r="L1520" s="264">
        <v>45162</v>
      </c>
      <c r="M1520" s="264">
        <v>45171</v>
      </c>
      <c r="N1520" s="263" t="s">
        <v>114</v>
      </c>
      <c r="O1520" s="261" t="s">
        <v>8286</v>
      </c>
      <c r="P1520" s="266" t="s">
        <v>138</v>
      </c>
      <c r="Q1520" s="273"/>
      <c r="R1520" s="268" t="s">
        <v>157</v>
      </c>
      <c r="S1520" s="265"/>
      <c r="T1520" s="265">
        <v>0</v>
      </c>
      <c r="U1520" s="269" t="s">
        <v>1256</v>
      </c>
      <c r="V1520" s="270">
        <v>1</v>
      </c>
      <c r="W1520" s="271" t="s">
        <v>118</v>
      </c>
      <c r="X1520" s="272"/>
      <c r="Y1520" s="273"/>
      <c r="Z1520" s="274" t="s">
        <v>1265</v>
      </c>
      <c r="AA1520" s="258" t="b">
        <f t="shared" si="111"/>
        <v>0</v>
      </c>
      <c r="AB1520" s="273" t="s">
        <v>8287</v>
      </c>
      <c r="AC1520" s="273"/>
      <c r="AD1520" s="400" t="s">
        <v>1878</v>
      </c>
      <c r="AE1520" s="275" t="s">
        <v>8288</v>
      </c>
      <c r="AF1520" s="267" t="str">
        <f t="shared" ca="1" si="108"/>
        <v>44años0meses</v>
      </c>
      <c r="AG1520" s="276">
        <v>944834913</v>
      </c>
      <c r="AH1520" s="325" t="s">
        <v>8289</v>
      </c>
    </row>
    <row r="1521" spans="2:36">
      <c r="B1521" s="258" t="str">
        <f t="shared" si="109"/>
        <v>P42765715</v>
      </c>
      <c r="C1521" s="263">
        <v>1</v>
      </c>
      <c r="D1521" s="486" t="s">
        <v>3483</v>
      </c>
      <c r="E1521" s="258" t="s">
        <v>3484</v>
      </c>
      <c r="F1521" s="259">
        <v>31044</v>
      </c>
      <c r="G1521" s="260" t="s">
        <v>1251</v>
      </c>
      <c r="H1521" s="261" t="s">
        <v>137</v>
      </c>
      <c r="I1521" s="262"/>
      <c r="J1521" s="261"/>
      <c r="K1521" s="263" t="s">
        <v>2021</v>
      </c>
      <c r="L1521" s="264">
        <v>44092</v>
      </c>
      <c r="M1521" s="264">
        <v>44426</v>
      </c>
      <c r="N1521" s="263" t="s">
        <v>114</v>
      </c>
      <c r="O1521" s="261" t="s">
        <v>3485</v>
      </c>
      <c r="P1521" s="266" t="s">
        <v>115</v>
      </c>
      <c r="Q1521" s="267"/>
      <c r="R1521" s="268" t="s">
        <v>157</v>
      </c>
      <c r="S1521" s="265"/>
      <c r="T1521" s="265">
        <v>0</v>
      </c>
      <c r="U1521" s="269" t="s">
        <v>1256</v>
      </c>
      <c r="V1521" s="270">
        <v>0</v>
      </c>
      <c r="W1521" s="271" t="s">
        <v>1264</v>
      </c>
      <c r="X1521" s="272"/>
      <c r="Y1521" s="273"/>
      <c r="Z1521" s="274" t="s">
        <v>1265</v>
      </c>
      <c r="AA1521" s="258" t="b">
        <f t="shared" si="111"/>
        <v>0</v>
      </c>
      <c r="AB1521" s="258" t="s">
        <v>3486</v>
      </c>
      <c r="AC1521" s="273" t="s">
        <v>1290</v>
      </c>
      <c r="AD1521" s="504" t="s">
        <v>2101</v>
      </c>
      <c r="AE1521" s="317" t="s">
        <v>3487</v>
      </c>
      <c r="AF1521" s="267" t="str">
        <f t="shared" ca="1" si="108"/>
        <v>41años7meses</v>
      </c>
      <c r="AG1521" s="276">
        <v>963621819</v>
      </c>
      <c r="AH1521" s="334" t="s">
        <v>3286</v>
      </c>
    </row>
    <row r="1522" spans="2:36">
      <c r="B1522" s="258" t="str">
        <f t="shared" si="109"/>
        <v>P42779442</v>
      </c>
      <c r="C1522" s="282">
        <v>1</v>
      </c>
      <c r="D1522" s="486" t="s">
        <v>7143</v>
      </c>
      <c r="E1522" s="258" t="s">
        <v>7144</v>
      </c>
      <c r="F1522" s="259">
        <v>31004</v>
      </c>
      <c r="G1522" s="260" t="s">
        <v>1251</v>
      </c>
      <c r="H1522" s="261" t="s">
        <v>137</v>
      </c>
      <c r="I1522" s="263" t="s">
        <v>1252</v>
      </c>
      <c r="J1522" s="261"/>
      <c r="K1522" s="263" t="s">
        <v>1287</v>
      </c>
      <c r="L1522" s="264">
        <v>44917</v>
      </c>
      <c r="M1522" s="290">
        <v>44952</v>
      </c>
      <c r="N1522" s="263" t="s">
        <v>174</v>
      </c>
      <c r="O1522" s="261" t="s">
        <v>7145</v>
      </c>
      <c r="P1522" s="266" t="s">
        <v>115</v>
      </c>
      <c r="Q1522" s="267"/>
      <c r="R1522" s="268" t="s">
        <v>157</v>
      </c>
      <c r="S1522" s="265"/>
      <c r="T1522" s="265">
        <v>0</v>
      </c>
      <c r="U1522" s="269" t="s">
        <v>1256</v>
      </c>
      <c r="V1522" s="270">
        <v>0</v>
      </c>
      <c r="W1522" s="271" t="s">
        <v>118</v>
      </c>
      <c r="X1522" s="272"/>
      <c r="Y1522" s="273"/>
      <c r="Z1522" s="274" t="s">
        <v>1265</v>
      </c>
      <c r="AA1522" s="258" t="b">
        <f t="shared" si="111"/>
        <v>0</v>
      </c>
      <c r="AB1522" s="273" t="s">
        <v>7146</v>
      </c>
      <c r="AC1522" s="273"/>
      <c r="AD1522" s="504" t="s">
        <v>1259</v>
      </c>
      <c r="AE1522" s="275" t="s">
        <v>7147</v>
      </c>
      <c r="AF1522" s="267" t="str">
        <f t="shared" ca="1" si="108"/>
        <v>41años9meses</v>
      </c>
      <c r="AG1522" s="276">
        <v>952512585</v>
      </c>
      <c r="AH1522" s="273" t="s">
        <v>7148</v>
      </c>
      <c r="AJ1522" s="258"/>
    </row>
    <row r="1523" spans="2:36">
      <c r="B1523" s="258" t="str">
        <f t="shared" si="109"/>
        <v>O42780662</v>
      </c>
      <c r="C1523" s="285">
        <v>1</v>
      </c>
      <c r="D1523" s="294" t="s">
        <v>18331</v>
      </c>
      <c r="E1523" s="258" t="s">
        <v>18332</v>
      </c>
      <c r="F1523" s="259">
        <v>31063</v>
      </c>
      <c r="G1523" s="283" t="s">
        <v>1251</v>
      </c>
      <c r="H1523" s="261" t="s">
        <v>113</v>
      </c>
      <c r="I1523" s="261" t="s">
        <v>15642</v>
      </c>
      <c r="J1523" s="261" t="s">
        <v>1276</v>
      </c>
      <c r="K1523" s="282" t="s">
        <v>8700</v>
      </c>
      <c r="L1523" s="264">
        <v>46092</v>
      </c>
      <c r="M1523" s="264">
        <v>46102</v>
      </c>
      <c r="N1523" s="261" t="s">
        <v>114</v>
      </c>
      <c r="O1523" s="282" t="s">
        <v>18333</v>
      </c>
      <c r="P1523" s="266" t="s">
        <v>138</v>
      </c>
      <c r="Q1523" s="258"/>
      <c r="R1523" s="268" t="s">
        <v>157</v>
      </c>
      <c r="S1523" s="265"/>
      <c r="T1523" s="271">
        <v>0</v>
      </c>
      <c r="U1523" s="269" t="s">
        <v>1256</v>
      </c>
      <c r="V1523" s="270">
        <v>1</v>
      </c>
      <c r="W1523" s="271" t="s">
        <v>118</v>
      </c>
      <c r="X1523" s="272"/>
      <c r="Y1523" s="272"/>
      <c r="Z1523" s="342" t="s">
        <v>1257</v>
      </c>
      <c r="AA1523" s="258" t="b">
        <v>0</v>
      </c>
      <c r="AB1523" s="273" t="s">
        <v>18864</v>
      </c>
      <c r="AC1523" s="273"/>
      <c r="AD1523" s="400" t="s">
        <v>1259</v>
      </c>
      <c r="AE1523" s="275" t="s">
        <v>18336</v>
      </c>
      <c r="AF1523" s="267" t="str">
        <f t="shared" ca="1" si="108"/>
        <v>41años7meses</v>
      </c>
      <c r="AG1523" s="276" t="s">
        <v>18334</v>
      </c>
      <c r="AH1523" s="325" t="s">
        <v>18335</v>
      </c>
    </row>
    <row r="1524" spans="2:36">
      <c r="B1524" s="273" t="str">
        <f t="shared" si="109"/>
        <v>O42787994</v>
      </c>
      <c r="C1524" s="282">
        <v>1</v>
      </c>
      <c r="D1524" s="486" t="s">
        <v>5441</v>
      </c>
      <c r="E1524" s="258" t="s">
        <v>5442</v>
      </c>
      <c r="F1524" s="259">
        <v>30992</v>
      </c>
      <c r="G1524" s="260" t="s">
        <v>1291</v>
      </c>
      <c r="H1524" s="261" t="s">
        <v>113</v>
      </c>
      <c r="I1524" s="263"/>
      <c r="J1524" s="261"/>
      <c r="K1524" s="263" t="s">
        <v>3611</v>
      </c>
      <c r="L1524" s="264">
        <v>44522</v>
      </c>
      <c r="M1524" s="290">
        <v>44667</v>
      </c>
      <c r="N1524" s="263" t="s">
        <v>122</v>
      </c>
      <c r="O1524" s="261"/>
      <c r="P1524" s="266"/>
      <c r="Q1524" s="273"/>
      <c r="R1524" s="284" t="s">
        <v>157</v>
      </c>
      <c r="S1524" s="265"/>
      <c r="T1524" s="265">
        <v>0</v>
      </c>
      <c r="U1524" s="269" t="s">
        <v>1256</v>
      </c>
      <c r="V1524" s="270">
        <v>0</v>
      </c>
      <c r="W1524" s="271" t="s">
        <v>118</v>
      </c>
      <c r="X1524" s="272"/>
      <c r="Y1524" s="273"/>
      <c r="Z1524" s="274" t="s">
        <v>1265</v>
      </c>
      <c r="AA1524" s="258" t="b">
        <f t="shared" ref="AA1524:AA1529" si="112">COUNTIF($D$2:$D$3790,D1524)&gt;1</f>
        <v>0</v>
      </c>
      <c r="AB1524" s="273" t="s">
        <v>5443</v>
      </c>
      <c r="AC1524" s="273" t="s">
        <v>3671</v>
      </c>
      <c r="AD1524" s="510"/>
      <c r="AE1524" s="275"/>
      <c r="AF1524" s="267" t="str">
        <f t="shared" ca="1" si="108"/>
        <v>41años9meses</v>
      </c>
      <c r="AG1524" s="276">
        <v>921791416</v>
      </c>
      <c r="AH1524" s="325" t="s">
        <v>5444</v>
      </c>
    </row>
    <row r="1525" spans="2:36">
      <c r="B1525" s="258" t="str">
        <f t="shared" si="109"/>
        <v>P42788964</v>
      </c>
      <c r="C1525" s="263">
        <v>1</v>
      </c>
      <c r="D1525" s="486" t="s">
        <v>4260</v>
      </c>
      <c r="E1525" s="258" t="s">
        <v>4261</v>
      </c>
      <c r="F1525" s="259">
        <v>28480</v>
      </c>
      <c r="G1525" s="260" t="s">
        <v>1291</v>
      </c>
      <c r="H1525" s="261" t="s">
        <v>137</v>
      </c>
      <c r="I1525" s="262"/>
      <c r="J1525" s="261"/>
      <c r="K1525" s="263" t="s">
        <v>3611</v>
      </c>
      <c r="L1525" s="264">
        <v>44356</v>
      </c>
      <c r="M1525" s="264">
        <v>44383</v>
      </c>
      <c r="N1525" s="263" t="s">
        <v>174</v>
      </c>
      <c r="O1525" s="263" t="s">
        <v>4262</v>
      </c>
      <c r="P1525" s="266" t="s">
        <v>115</v>
      </c>
      <c r="Q1525" s="267"/>
      <c r="R1525" s="268" t="s">
        <v>1256</v>
      </c>
      <c r="S1525" s="265"/>
      <c r="T1525" s="265">
        <v>0</v>
      </c>
      <c r="U1525" s="269" t="s">
        <v>1256</v>
      </c>
      <c r="V1525" s="270">
        <v>0</v>
      </c>
      <c r="W1525" s="271" t="s">
        <v>1264</v>
      </c>
      <c r="X1525" s="272"/>
      <c r="Y1525" s="272"/>
      <c r="Z1525" s="274" t="s">
        <v>1265</v>
      </c>
      <c r="AA1525" s="258" t="b">
        <f t="shared" si="112"/>
        <v>0</v>
      </c>
      <c r="AB1525" s="258" t="s">
        <v>4263</v>
      </c>
      <c r="AC1525" s="273" t="s">
        <v>3671</v>
      </c>
      <c r="AD1525" s="504" t="s">
        <v>1271</v>
      </c>
      <c r="AE1525" s="275" t="s">
        <v>4264</v>
      </c>
      <c r="AF1525" s="267" t="str">
        <f t="shared" ca="1" si="108"/>
        <v>48años8meses</v>
      </c>
      <c r="AG1525" s="276">
        <v>978698965</v>
      </c>
      <c r="AH1525" s="325" t="s">
        <v>4265</v>
      </c>
    </row>
    <row r="1526" spans="2:36">
      <c r="B1526" s="273" t="str">
        <f t="shared" si="109"/>
        <v>O42793715</v>
      </c>
      <c r="C1526" s="257" t="s">
        <v>117</v>
      </c>
      <c r="D1526" s="486" t="s">
        <v>3960</v>
      </c>
      <c r="E1526" s="258" t="s">
        <v>3961</v>
      </c>
      <c r="F1526" s="259">
        <v>31000</v>
      </c>
      <c r="G1526" s="260" t="s">
        <v>1291</v>
      </c>
      <c r="H1526" s="261" t="s">
        <v>113</v>
      </c>
      <c r="I1526" s="262"/>
      <c r="J1526" s="261"/>
      <c r="K1526" s="263" t="s">
        <v>3611</v>
      </c>
      <c r="L1526" s="264">
        <v>44298</v>
      </c>
      <c r="M1526" s="290">
        <v>44306</v>
      </c>
      <c r="N1526" s="263" t="s">
        <v>114</v>
      </c>
      <c r="O1526" s="261" t="s">
        <v>3962</v>
      </c>
      <c r="P1526" s="266" t="s">
        <v>115</v>
      </c>
      <c r="Q1526" s="273"/>
      <c r="R1526" s="284" t="s">
        <v>597</v>
      </c>
      <c r="S1526" s="265"/>
      <c r="T1526" s="265">
        <v>0</v>
      </c>
      <c r="U1526" s="269" t="s">
        <v>1256</v>
      </c>
      <c r="V1526" s="270">
        <v>0</v>
      </c>
      <c r="W1526" s="271" t="s">
        <v>1264</v>
      </c>
      <c r="X1526" s="272"/>
      <c r="Y1526" s="273"/>
      <c r="Z1526" s="274" t="s">
        <v>1265</v>
      </c>
      <c r="AA1526" s="258" t="b">
        <f t="shared" si="112"/>
        <v>0</v>
      </c>
      <c r="AB1526" s="273" t="s">
        <v>3963</v>
      </c>
      <c r="AC1526" s="273" t="s">
        <v>3671</v>
      </c>
      <c r="AD1526" s="510"/>
      <c r="AE1526" s="275"/>
      <c r="AF1526" s="267" t="str">
        <f t="shared" ca="1" si="108"/>
        <v>41años9meses</v>
      </c>
      <c r="AG1526" s="276">
        <v>970984212</v>
      </c>
      <c r="AH1526" s="273" t="s">
        <v>3964</v>
      </c>
    </row>
    <row r="1527" spans="2:36" ht="18" customHeight="1">
      <c r="B1527" s="273" t="str">
        <f t="shared" si="109"/>
        <v>P42802129</v>
      </c>
      <c r="C1527" s="263">
        <v>1</v>
      </c>
      <c r="D1527" s="486" t="s">
        <v>3772</v>
      </c>
      <c r="E1527" s="258" t="s">
        <v>3773</v>
      </c>
      <c r="F1527" s="259">
        <v>30133</v>
      </c>
      <c r="G1527" s="258" t="s">
        <v>1251</v>
      </c>
      <c r="H1527" s="261" t="s">
        <v>137</v>
      </c>
      <c r="I1527" s="262"/>
      <c r="J1527" s="261"/>
      <c r="K1527" s="263" t="s">
        <v>3611</v>
      </c>
      <c r="L1527" s="264">
        <v>44242</v>
      </c>
      <c r="M1527" s="290">
        <v>44255</v>
      </c>
      <c r="N1527" s="263" t="s">
        <v>122</v>
      </c>
      <c r="O1527" s="261"/>
      <c r="P1527" s="266"/>
      <c r="Q1527" s="267"/>
      <c r="R1527" s="284" t="s">
        <v>157</v>
      </c>
      <c r="S1527" s="265"/>
      <c r="T1527" s="265">
        <v>0</v>
      </c>
      <c r="U1527" s="269" t="s">
        <v>1256</v>
      </c>
      <c r="V1527" s="270">
        <v>0</v>
      </c>
      <c r="W1527" s="271" t="s">
        <v>1264</v>
      </c>
      <c r="X1527" s="272"/>
      <c r="Y1527" s="273"/>
      <c r="Z1527" s="274" t="s">
        <v>1265</v>
      </c>
      <c r="AA1527" s="258" t="b">
        <f t="shared" si="112"/>
        <v>0</v>
      </c>
      <c r="AB1527" s="273" t="s">
        <v>3774</v>
      </c>
      <c r="AC1527" s="273" t="s">
        <v>3775</v>
      </c>
      <c r="AD1527" s="510"/>
      <c r="AE1527" s="275"/>
      <c r="AF1527" s="267" t="str">
        <f t="shared" ca="1" si="108"/>
        <v>44años1meses</v>
      </c>
      <c r="AG1527" s="276">
        <v>944973692</v>
      </c>
      <c r="AH1527" s="325" t="s">
        <v>3776</v>
      </c>
    </row>
    <row r="1528" spans="2:36">
      <c r="B1528" s="258" t="str">
        <f t="shared" si="109"/>
        <v>P42818761</v>
      </c>
      <c r="C1528" s="257" t="s">
        <v>117</v>
      </c>
      <c r="D1528" s="486" t="s">
        <v>9540</v>
      </c>
      <c r="E1528" s="258" t="s">
        <v>9541</v>
      </c>
      <c r="F1528" s="259">
        <v>31077</v>
      </c>
      <c r="G1528" s="283" t="s">
        <v>1291</v>
      </c>
      <c r="H1528" s="261" t="s">
        <v>137</v>
      </c>
      <c r="I1528" s="261" t="s">
        <v>8999</v>
      </c>
      <c r="J1528" s="261" t="s">
        <v>9000</v>
      </c>
      <c r="K1528" s="282" t="s">
        <v>6899</v>
      </c>
      <c r="L1528" s="264">
        <v>45309</v>
      </c>
      <c r="M1528" s="290">
        <v>45343</v>
      </c>
      <c r="N1528" s="261" t="s">
        <v>122</v>
      </c>
      <c r="O1528" s="261"/>
      <c r="P1528" s="266"/>
      <c r="Q1528" s="273"/>
      <c r="R1528" s="284" t="s">
        <v>157</v>
      </c>
      <c r="S1528" s="265"/>
      <c r="T1528" s="265">
        <v>0</v>
      </c>
      <c r="U1528" s="269" t="s">
        <v>1256</v>
      </c>
      <c r="V1528" s="270">
        <v>1</v>
      </c>
      <c r="W1528" s="271" t="s">
        <v>118</v>
      </c>
      <c r="X1528" s="272"/>
      <c r="Y1528" s="272"/>
      <c r="Z1528" s="274" t="s">
        <v>1257</v>
      </c>
      <c r="AA1528" s="258" t="b">
        <f t="shared" si="112"/>
        <v>0</v>
      </c>
      <c r="AB1528" s="273" t="s">
        <v>9542</v>
      </c>
      <c r="AC1528" s="273"/>
      <c r="AD1528" s="511" t="s">
        <v>1259</v>
      </c>
      <c r="AE1528" s="275" t="s">
        <v>9543</v>
      </c>
      <c r="AF1528" s="267" t="str">
        <f t="shared" ca="1" si="108"/>
        <v>41años6meses</v>
      </c>
      <c r="AG1528" s="276">
        <v>914959840</v>
      </c>
      <c r="AH1528" s="325" t="s">
        <v>9544</v>
      </c>
    </row>
    <row r="1529" spans="2:36">
      <c r="B1529" s="273" t="str">
        <f t="shared" si="109"/>
        <v>P42818765</v>
      </c>
      <c r="C1529" s="257" t="s">
        <v>117</v>
      </c>
      <c r="D1529" s="486" t="s">
        <v>10195</v>
      </c>
      <c r="E1529" s="258" t="s">
        <v>10196</v>
      </c>
      <c r="F1529" s="259">
        <v>30476</v>
      </c>
      <c r="G1529" s="283" t="s">
        <v>1996</v>
      </c>
      <c r="H1529" s="261" t="s">
        <v>137</v>
      </c>
      <c r="I1529" s="261" t="s">
        <v>8999</v>
      </c>
      <c r="J1529" s="261" t="s">
        <v>9657</v>
      </c>
      <c r="K1529" s="282" t="s">
        <v>6899</v>
      </c>
      <c r="L1529" s="264">
        <v>45349</v>
      </c>
      <c r="M1529" s="290">
        <v>45400</v>
      </c>
      <c r="N1529" s="261" t="s">
        <v>128</v>
      </c>
      <c r="O1529" s="261" t="s">
        <v>10197</v>
      </c>
      <c r="P1529" s="266" t="s">
        <v>138</v>
      </c>
      <c r="Q1529" s="273"/>
      <c r="R1529" s="284" t="s">
        <v>157</v>
      </c>
      <c r="S1529" s="265"/>
      <c r="T1529" s="265">
        <v>0</v>
      </c>
      <c r="U1529" s="269" t="s">
        <v>1256</v>
      </c>
      <c r="V1529" s="270">
        <v>1</v>
      </c>
      <c r="W1529" s="271" t="s">
        <v>118</v>
      </c>
      <c r="X1529" s="272"/>
      <c r="Y1529" s="272"/>
      <c r="Z1529" s="274" t="s">
        <v>1257</v>
      </c>
      <c r="AA1529" s="258" t="b">
        <f t="shared" si="112"/>
        <v>0</v>
      </c>
      <c r="AB1529" s="273" t="s">
        <v>10198</v>
      </c>
      <c r="AC1529" s="273"/>
      <c r="AD1529" s="504" t="s">
        <v>1259</v>
      </c>
      <c r="AE1529" s="275" t="s">
        <v>10199</v>
      </c>
      <c r="AF1529" s="267" t="str">
        <f t="shared" ca="1" si="108"/>
        <v>43años2meses</v>
      </c>
      <c r="AG1529" s="276">
        <v>929433457</v>
      </c>
      <c r="AH1529" s="325" t="s">
        <v>10200</v>
      </c>
    </row>
    <row r="1530" spans="2:36">
      <c r="B1530" s="258" t="str">
        <f t="shared" si="109"/>
        <v>O42820541</v>
      </c>
      <c r="C1530" s="285">
        <v>1</v>
      </c>
      <c r="D1530" s="294" t="s">
        <v>18505</v>
      </c>
      <c r="E1530" s="258" t="s">
        <v>18506</v>
      </c>
      <c r="F1530" s="259">
        <v>30276</v>
      </c>
      <c r="G1530" s="283" t="s">
        <v>1251</v>
      </c>
      <c r="H1530" s="261" t="s">
        <v>113</v>
      </c>
      <c r="I1530" s="261" t="s">
        <v>1339</v>
      </c>
      <c r="J1530" s="261" t="s">
        <v>1276</v>
      </c>
      <c r="K1530" s="282" t="s">
        <v>12562</v>
      </c>
      <c r="L1530" s="264"/>
      <c r="M1530" s="264"/>
      <c r="N1530" s="261" t="s">
        <v>122</v>
      </c>
      <c r="O1530" s="282"/>
      <c r="P1530" s="266"/>
      <c r="Q1530" s="258"/>
      <c r="R1530" s="268" t="s">
        <v>157</v>
      </c>
      <c r="S1530" s="265"/>
      <c r="T1530" s="271">
        <v>0</v>
      </c>
      <c r="U1530" s="269" t="s">
        <v>1256</v>
      </c>
      <c r="V1530" s="270">
        <v>1</v>
      </c>
      <c r="W1530" s="271" t="s">
        <v>118</v>
      </c>
      <c r="X1530" s="272"/>
      <c r="Y1530" s="272"/>
      <c r="Z1530" s="342" t="s">
        <v>1257</v>
      </c>
      <c r="AA1530" s="258" t="b">
        <v>0</v>
      </c>
      <c r="AB1530" s="273"/>
      <c r="AC1530" s="273"/>
      <c r="AD1530" s="504" t="s">
        <v>1271</v>
      </c>
      <c r="AE1530" s="275" t="s">
        <v>18550</v>
      </c>
      <c r="AF1530" s="267" t="str">
        <f t="shared" ca="1" si="108"/>
        <v>43años9meses</v>
      </c>
      <c r="AG1530" s="276" t="s">
        <v>18533</v>
      </c>
      <c r="AH1530" s="325" t="s">
        <v>18534</v>
      </c>
    </row>
    <row r="1531" spans="2:36">
      <c r="B1531" s="273" t="str">
        <f t="shared" si="109"/>
        <v>P42823585</v>
      </c>
      <c r="C1531" s="257" t="s">
        <v>117</v>
      </c>
      <c r="D1531" s="486" t="s">
        <v>9701</v>
      </c>
      <c r="E1531" s="258" t="s">
        <v>9702</v>
      </c>
      <c r="F1531" s="259">
        <v>30178</v>
      </c>
      <c r="G1531" s="283" t="s">
        <v>1996</v>
      </c>
      <c r="H1531" s="261" t="s">
        <v>137</v>
      </c>
      <c r="I1531" s="261" t="s">
        <v>8999</v>
      </c>
      <c r="J1531" s="261" t="s">
        <v>9657</v>
      </c>
      <c r="K1531" s="282" t="s">
        <v>6899</v>
      </c>
      <c r="L1531" s="264">
        <v>45315</v>
      </c>
      <c r="M1531" s="264">
        <v>45350</v>
      </c>
      <c r="N1531" s="261" t="s">
        <v>128</v>
      </c>
      <c r="O1531" s="261" t="s">
        <v>9703</v>
      </c>
      <c r="P1531" s="266" t="s">
        <v>138</v>
      </c>
      <c r="Q1531" s="273"/>
      <c r="R1531" s="284" t="s">
        <v>157</v>
      </c>
      <c r="S1531" s="265"/>
      <c r="T1531" s="265">
        <v>0</v>
      </c>
      <c r="U1531" s="269" t="s">
        <v>1256</v>
      </c>
      <c r="V1531" s="270">
        <v>1</v>
      </c>
      <c r="W1531" s="271" t="s">
        <v>118</v>
      </c>
      <c r="X1531" s="272"/>
      <c r="Y1531" s="272"/>
      <c r="Z1531" s="274" t="s">
        <v>1257</v>
      </c>
      <c r="AA1531" s="258" t="b">
        <f t="shared" ref="AA1531:AA1540" si="113">COUNTIF($D$2:$D$3790,D1531)&gt;1</f>
        <v>0</v>
      </c>
      <c r="AB1531" s="273" t="s">
        <v>9704</v>
      </c>
      <c r="AC1531" s="273"/>
      <c r="AD1531" s="511" t="s">
        <v>2101</v>
      </c>
      <c r="AE1531" s="275" t="s">
        <v>9705</v>
      </c>
      <c r="AF1531" s="267" t="str">
        <f t="shared" ca="1" si="108"/>
        <v>44años0meses</v>
      </c>
      <c r="AG1531" s="276">
        <v>970866967</v>
      </c>
      <c r="AH1531" s="325" t="s">
        <v>9706</v>
      </c>
    </row>
    <row r="1532" spans="2:36">
      <c r="B1532" s="258" t="str">
        <f t="shared" si="109"/>
        <v>O42826509</v>
      </c>
      <c r="C1532" s="257" t="s">
        <v>117</v>
      </c>
      <c r="D1532" s="486" t="s">
        <v>7187</v>
      </c>
      <c r="E1532" s="258" t="s">
        <v>7188</v>
      </c>
      <c r="F1532" s="259">
        <v>31075</v>
      </c>
      <c r="G1532" s="283" t="s">
        <v>1251</v>
      </c>
      <c r="H1532" s="261" t="s">
        <v>113</v>
      </c>
      <c r="I1532" s="263" t="s">
        <v>1339</v>
      </c>
      <c r="J1532" s="261"/>
      <c r="K1532" s="263" t="s">
        <v>2021</v>
      </c>
      <c r="L1532" s="264">
        <v>44924</v>
      </c>
      <c r="M1532" s="290">
        <v>44942</v>
      </c>
      <c r="N1532" s="263" t="s">
        <v>122</v>
      </c>
      <c r="O1532" s="282"/>
      <c r="P1532" s="266"/>
      <c r="Q1532" s="273"/>
      <c r="R1532" s="284" t="s">
        <v>157</v>
      </c>
      <c r="S1532" s="265"/>
      <c r="T1532" s="265">
        <v>0</v>
      </c>
      <c r="U1532" s="269" t="s">
        <v>1256</v>
      </c>
      <c r="V1532" s="270">
        <v>0</v>
      </c>
      <c r="W1532" s="271" t="s">
        <v>118</v>
      </c>
      <c r="X1532" s="272"/>
      <c r="Y1532" s="273"/>
      <c r="Z1532" s="274" t="s">
        <v>1265</v>
      </c>
      <c r="AA1532" s="258" t="b">
        <f t="shared" si="113"/>
        <v>0</v>
      </c>
      <c r="AB1532" s="273" t="s">
        <v>7189</v>
      </c>
      <c r="AC1532" s="273"/>
      <c r="AD1532" s="400" t="s">
        <v>1259</v>
      </c>
      <c r="AE1532" s="275" t="s">
        <v>7190</v>
      </c>
      <c r="AF1532" s="267" t="str">
        <f t="shared" ca="1" si="108"/>
        <v>41años6meses</v>
      </c>
      <c r="AG1532" s="276">
        <v>919027074</v>
      </c>
      <c r="AH1532" s="325" t="s">
        <v>7191</v>
      </c>
    </row>
    <row r="1533" spans="2:36">
      <c r="B1533" s="258" t="str">
        <f t="shared" si="109"/>
        <v>P42829244</v>
      </c>
      <c r="C1533" s="257" t="s">
        <v>117</v>
      </c>
      <c r="D1533" s="486" t="s">
        <v>2932</v>
      </c>
      <c r="E1533" s="273" t="s">
        <v>2933</v>
      </c>
      <c r="F1533" s="259">
        <v>31073</v>
      </c>
      <c r="G1533" s="260" t="s">
        <v>1251</v>
      </c>
      <c r="H1533" s="261" t="s">
        <v>137</v>
      </c>
      <c r="I1533" s="262"/>
      <c r="J1533" s="261"/>
      <c r="K1533" s="263" t="s">
        <v>1287</v>
      </c>
      <c r="L1533" s="264">
        <v>43833</v>
      </c>
      <c r="M1533" s="264">
        <v>43873</v>
      </c>
      <c r="N1533" s="263" t="s">
        <v>122</v>
      </c>
      <c r="O1533" s="261"/>
      <c r="P1533" s="266"/>
      <c r="Q1533" s="267"/>
      <c r="R1533" s="268" t="s">
        <v>157</v>
      </c>
      <c r="S1533" s="265"/>
      <c r="T1533" s="265">
        <v>0</v>
      </c>
      <c r="U1533" s="269" t="s">
        <v>1256</v>
      </c>
      <c r="V1533" s="270">
        <v>0</v>
      </c>
      <c r="W1533" s="271" t="s">
        <v>1264</v>
      </c>
      <c r="X1533" s="272"/>
      <c r="Y1533" s="273"/>
      <c r="Z1533" s="274" t="s">
        <v>1265</v>
      </c>
      <c r="AA1533" s="258" t="b">
        <f t="shared" si="113"/>
        <v>0</v>
      </c>
      <c r="AB1533" s="273" t="s">
        <v>2310</v>
      </c>
      <c r="AC1533" s="273" t="s">
        <v>1290</v>
      </c>
      <c r="AD1533" s="273"/>
      <c r="AE1533" s="275"/>
      <c r="AF1533" s="267" t="str">
        <f t="shared" ca="1" si="108"/>
        <v>41años6meses</v>
      </c>
      <c r="AG1533" s="276"/>
      <c r="AH1533" s="325"/>
    </row>
    <row r="1534" spans="2:36">
      <c r="B1534" s="258" t="str">
        <f t="shared" si="109"/>
        <v>O42834834</v>
      </c>
      <c r="C1534" s="257" t="s">
        <v>117</v>
      </c>
      <c r="D1534" s="486" t="s">
        <v>6319</v>
      </c>
      <c r="E1534" s="258" t="s">
        <v>6320</v>
      </c>
      <c r="F1534" s="259">
        <v>31078</v>
      </c>
      <c r="G1534" s="260" t="s">
        <v>1291</v>
      </c>
      <c r="H1534" s="261" t="s">
        <v>125</v>
      </c>
      <c r="I1534" s="263"/>
      <c r="J1534" s="261"/>
      <c r="K1534" s="263" t="s">
        <v>3611</v>
      </c>
      <c r="L1534" s="264">
        <v>44726</v>
      </c>
      <c r="M1534" s="264">
        <v>44759</v>
      </c>
      <c r="N1534" s="263" t="s">
        <v>114</v>
      </c>
      <c r="O1534" s="263" t="s">
        <v>6321</v>
      </c>
      <c r="P1534" s="266" t="s">
        <v>115</v>
      </c>
      <c r="Q1534" s="267"/>
      <c r="R1534" s="266">
        <v>1</v>
      </c>
      <c r="S1534" s="265"/>
      <c r="T1534" s="265">
        <v>0</v>
      </c>
      <c r="U1534" s="269" t="s">
        <v>1256</v>
      </c>
      <c r="V1534" s="270">
        <v>0</v>
      </c>
      <c r="W1534" s="271" t="s">
        <v>1264</v>
      </c>
      <c r="X1534" s="272"/>
      <c r="Y1534" s="272"/>
      <c r="Z1534" s="274" t="s">
        <v>1265</v>
      </c>
      <c r="AA1534" s="258" t="b">
        <f t="shared" si="113"/>
        <v>0</v>
      </c>
      <c r="AB1534" s="258" t="s">
        <v>6322</v>
      </c>
      <c r="AC1534" s="273" t="s">
        <v>4652</v>
      </c>
      <c r="AD1534" s="504" t="s">
        <v>1271</v>
      </c>
      <c r="AE1534" s="275" t="s">
        <v>6323</v>
      </c>
      <c r="AF1534" s="267" t="str">
        <f t="shared" ca="1" si="108"/>
        <v>41años6meses</v>
      </c>
      <c r="AG1534" s="276">
        <v>938610751</v>
      </c>
      <c r="AH1534" s="325" t="s">
        <v>6324</v>
      </c>
    </row>
    <row r="1535" spans="2:36">
      <c r="B1535" s="258" t="str">
        <f t="shared" si="109"/>
        <v>P42844829</v>
      </c>
      <c r="C1535" s="257" t="s">
        <v>117</v>
      </c>
      <c r="D1535" s="486" t="s">
        <v>2438</v>
      </c>
      <c r="E1535" s="258" t="s">
        <v>2439</v>
      </c>
      <c r="F1535" s="259">
        <v>31081</v>
      </c>
      <c r="G1535" s="260" t="s">
        <v>1251</v>
      </c>
      <c r="H1535" s="261" t="s">
        <v>137</v>
      </c>
      <c r="I1535" s="262"/>
      <c r="J1535" s="261"/>
      <c r="K1535" s="263" t="s">
        <v>1287</v>
      </c>
      <c r="L1535" s="264">
        <v>43776</v>
      </c>
      <c r="M1535" s="290">
        <v>43789</v>
      </c>
      <c r="N1535" s="263" t="s">
        <v>114</v>
      </c>
      <c r="O1535" s="261" t="s">
        <v>2440</v>
      </c>
      <c r="P1535" s="266" t="s">
        <v>115</v>
      </c>
      <c r="Q1535" s="267"/>
      <c r="R1535" s="284" t="s">
        <v>157</v>
      </c>
      <c r="S1535" s="265"/>
      <c r="T1535" s="265">
        <v>0</v>
      </c>
      <c r="U1535" s="269" t="s">
        <v>1256</v>
      </c>
      <c r="V1535" s="270">
        <v>0</v>
      </c>
      <c r="W1535" s="271" t="s">
        <v>1264</v>
      </c>
      <c r="X1535" s="272"/>
      <c r="Y1535" s="273"/>
      <c r="Z1535" s="274" t="s">
        <v>1265</v>
      </c>
      <c r="AA1535" s="258" t="b">
        <f t="shared" si="113"/>
        <v>0</v>
      </c>
      <c r="AB1535" s="273" t="s">
        <v>2310</v>
      </c>
      <c r="AC1535" s="273" t="s">
        <v>1290</v>
      </c>
      <c r="AD1535" s="510"/>
      <c r="AE1535" s="275"/>
      <c r="AF1535" s="267" t="str">
        <f t="shared" ca="1" si="108"/>
        <v>41años6meses</v>
      </c>
      <c r="AG1535" s="276"/>
      <c r="AH1535" s="325"/>
      <c r="AJ1535" s="258"/>
    </row>
    <row r="1536" spans="2:36">
      <c r="B1536" s="273" t="str">
        <f t="shared" ref="B1536:B1583" si="114">MID(H1536,1,1)&amp;D1536</f>
        <v>O42850876</v>
      </c>
      <c r="C1536" s="257" t="s">
        <v>117</v>
      </c>
      <c r="D1536" s="486" t="s">
        <v>8511</v>
      </c>
      <c r="E1536" s="258" t="s">
        <v>8512</v>
      </c>
      <c r="F1536" s="259">
        <v>30529</v>
      </c>
      <c r="G1536" s="283" t="s">
        <v>1251</v>
      </c>
      <c r="H1536" s="261" t="s">
        <v>113</v>
      </c>
      <c r="I1536" s="261" t="s">
        <v>1967</v>
      </c>
      <c r="J1536" s="261"/>
      <c r="K1536" s="282" t="s">
        <v>6305</v>
      </c>
      <c r="L1536" s="264">
        <v>45209</v>
      </c>
      <c r="M1536" s="264">
        <v>45282</v>
      </c>
      <c r="N1536" s="263" t="s">
        <v>122</v>
      </c>
      <c r="O1536" s="261"/>
      <c r="P1536" s="266"/>
      <c r="Q1536" s="273"/>
      <c r="R1536" s="268" t="s">
        <v>157</v>
      </c>
      <c r="S1536" s="265"/>
      <c r="T1536" s="265">
        <v>0</v>
      </c>
      <c r="U1536" s="269" t="s">
        <v>1256</v>
      </c>
      <c r="V1536" s="270">
        <v>1</v>
      </c>
      <c r="W1536" s="271" t="s">
        <v>118</v>
      </c>
      <c r="X1536" s="273"/>
      <c r="Y1536" s="273"/>
      <c r="Z1536" s="274" t="s">
        <v>1257</v>
      </c>
      <c r="AA1536" s="258" t="b">
        <f t="shared" si="113"/>
        <v>0</v>
      </c>
      <c r="AB1536" s="273" t="s">
        <v>8513</v>
      </c>
      <c r="AC1536" s="273"/>
      <c r="AD1536" s="510"/>
      <c r="AE1536" s="275"/>
      <c r="AF1536" s="267" t="str">
        <f t="shared" ca="1" si="108"/>
        <v>43años0meses</v>
      </c>
      <c r="AG1536" s="276">
        <v>941847376</v>
      </c>
      <c r="AH1536" s="409" t="s">
        <v>8514</v>
      </c>
      <c r="AJ1536" s="258"/>
    </row>
    <row r="1537" spans="2:36">
      <c r="B1537" s="258" t="str">
        <f t="shared" si="114"/>
        <v>P42853266</v>
      </c>
      <c r="C1537" s="257" t="s">
        <v>117</v>
      </c>
      <c r="D1537" s="486" t="s">
        <v>7392</v>
      </c>
      <c r="E1537" s="258" t="s">
        <v>7393</v>
      </c>
      <c r="F1537" s="259">
        <v>31021</v>
      </c>
      <c r="G1537" s="283" t="s">
        <v>1251</v>
      </c>
      <c r="H1537" s="261" t="s">
        <v>137</v>
      </c>
      <c r="I1537" s="263" t="s">
        <v>3227</v>
      </c>
      <c r="J1537" s="261"/>
      <c r="K1537" s="282" t="s">
        <v>2021</v>
      </c>
      <c r="L1537" s="264">
        <v>44978</v>
      </c>
      <c r="M1537" s="290">
        <v>44988</v>
      </c>
      <c r="N1537" s="263" t="s">
        <v>169</v>
      </c>
      <c r="O1537" s="282" t="s">
        <v>7394</v>
      </c>
      <c r="P1537" s="266" t="s">
        <v>138</v>
      </c>
      <c r="Q1537" s="273"/>
      <c r="R1537" s="284" t="s">
        <v>157</v>
      </c>
      <c r="S1537" s="265"/>
      <c r="T1537" s="265">
        <v>0</v>
      </c>
      <c r="U1537" s="269" t="s">
        <v>1256</v>
      </c>
      <c r="V1537" s="270">
        <v>0</v>
      </c>
      <c r="W1537" s="271" t="s">
        <v>118</v>
      </c>
      <c r="X1537" s="272"/>
      <c r="Y1537" s="273"/>
      <c r="Z1537" s="274" t="s">
        <v>1265</v>
      </c>
      <c r="AA1537" s="258" t="b">
        <f t="shared" si="113"/>
        <v>0</v>
      </c>
      <c r="AB1537" s="258" t="s">
        <v>7395</v>
      </c>
      <c r="AC1537" s="273"/>
      <c r="AD1537" s="504" t="s">
        <v>1271</v>
      </c>
      <c r="AE1537" s="275" t="s">
        <v>7396</v>
      </c>
      <c r="AF1537" s="267" t="str">
        <f t="shared" ca="1" si="108"/>
        <v>41años8meses</v>
      </c>
      <c r="AG1537" s="276">
        <v>958509407</v>
      </c>
      <c r="AH1537" s="325" t="s">
        <v>7397</v>
      </c>
    </row>
    <row r="1538" spans="2:36">
      <c r="B1538" s="258" t="str">
        <f t="shared" si="114"/>
        <v>P42865274</v>
      </c>
      <c r="C1538" s="257" t="s">
        <v>117</v>
      </c>
      <c r="D1538" s="486" t="s">
        <v>12548</v>
      </c>
      <c r="E1538" s="258" t="s">
        <v>12549</v>
      </c>
      <c r="F1538" s="259">
        <v>31097</v>
      </c>
      <c r="G1538" s="283" t="s">
        <v>1251</v>
      </c>
      <c r="H1538" s="261" t="s">
        <v>137</v>
      </c>
      <c r="I1538" s="261" t="s">
        <v>3227</v>
      </c>
      <c r="J1538" s="261" t="s">
        <v>9469</v>
      </c>
      <c r="K1538" s="282" t="s">
        <v>6840</v>
      </c>
      <c r="L1538" s="264">
        <v>45600</v>
      </c>
      <c r="M1538" s="298">
        <v>45657</v>
      </c>
      <c r="N1538" s="261" t="s">
        <v>128</v>
      </c>
      <c r="O1538" s="261" t="s">
        <v>12550</v>
      </c>
      <c r="P1538" s="266" t="s">
        <v>138</v>
      </c>
      <c r="Q1538" s="273"/>
      <c r="R1538" s="284" t="s">
        <v>157</v>
      </c>
      <c r="S1538" s="265"/>
      <c r="T1538" s="265">
        <v>0</v>
      </c>
      <c r="U1538" s="269" t="s">
        <v>1256</v>
      </c>
      <c r="V1538" s="270">
        <v>1</v>
      </c>
      <c r="W1538" s="271" t="s">
        <v>118</v>
      </c>
      <c r="X1538" s="272"/>
      <c r="Y1538" s="272"/>
      <c r="Z1538" s="274" t="s">
        <v>1257</v>
      </c>
      <c r="AA1538" s="258" t="b">
        <f t="shared" si="113"/>
        <v>0</v>
      </c>
      <c r="AB1538" s="273" t="s">
        <v>12551</v>
      </c>
      <c r="AC1538" s="273"/>
      <c r="AD1538" s="504" t="s">
        <v>1259</v>
      </c>
      <c r="AE1538" s="275" t="s">
        <v>12552</v>
      </c>
      <c r="AF1538" s="267" t="str">
        <f t="shared" ca="1" si="108"/>
        <v>41años6meses</v>
      </c>
      <c r="AG1538" s="276">
        <v>925573898</v>
      </c>
      <c r="AH1538" s="325" t="s">
        <v>12553</v>
      </c>
    </row>
    <row r="1539" spans="2:36">
      <c r="B1539" s="273" t="str">
        <f t="shared" si="114"/>
        <v>O42884644</v>
      </c>
      <c r="C1539" s="257" t="s">
        <v>117</v>
      </c>
      <c r="D1539" s="486" t="s">
        <v>3920</v>
      </c>
      <c r="E1539" s="258" t="s">
        <v>3921</v>
      </c>
      <c r="F1539" s="259">
        <v>30060</v>
      </c>
      <c r="G1539" s="260" t="s">
        <v>1251</v>
      </c>
      <c r="H1539" s="261" t="s">
        <v>113</v>
      </c>
      <c r="I1539" s="263"/>
      <c r="J1539" s="261"/>
      <c r="K1539" s="263" t="s">
        <v>3611</v>
      </c>
      <c r="L1539" s="264">
        <v>44284</v>
      </c>
      <c r="M1539" s="290">
        <v>44549</v>
      </c>
      <c r="N1539" s="263" t="s">
        <v>122</v>
      </c>
      <c r="O1539" s="261" t="s">
        <v>1108</v>
      </c>
      <c r="P1539" s="266"/>
      <c r="Q1539" s="267"/>
      <c r="R1539" s="268" t="s">
        <v>117</v>
      </c>
      <c r="S1539" s="265"/>
      <c r="T1539" s="265">
        <v>0</v>
      </c>
      <c r="U1539" s="269" t="s">
        <v>1256</v>
      </c>
      <c r="V1539" s="270">
        <v>0</v>
      </c>
      <c r="W1539" s="271" t="s">
        <v>1264</v>
      </c>
      <c r="X1539" s="272"/>
      <c r="Y1539" s="258"/>
      <c r="Z1539" s="274" t="s">
        <v>1265</v>
      </c>
      <c r="AA1539" s="258" t="b">
        <f t="shared" si="113"/>
        <v>0</v>
      </c>
      <c r="AB1539" s="273" t="s">
        <v>3922</v>
      </c>
      <c r="AC1539" s="273" t="s">
        <v>3923</v>
      </c>
      <c r="AD1539" s="510"/>
      <c r="AE1539" s="275"/>
      <c r="AF1539" s="267" t="str">
        <f t="shared" ref="AF1539:AF1602" ca="1" si="115">IF($D1539&lt;&gt;"",DATEDIF(F1539,TODAY(),"y")&amp;"años"&amp;DATEDIF(F1539,TODAY(),"ym")&amp;"meses","")</f>
        <v>44años4meses</v>
      </c>
      <c r="AG1539" s="276">
        <v>917655367</v>
      </c>
      <c r="AH1539" s="325" t="s">
        <v>3924</v>
      </c>
    </row>
    <row r="1540" spans="2:36">
      <c r="B1540" s="273" t="str">
        <f t="shared" si="114"/>
        <v>O42889502</v>
      </c>
      <c r="C1540" s="257" t="s">
        <v>117</v>
      </c>
      <c r="D1540" s="486" t="s">
        <v>10952</v>
      </c>
      <c r="E1540" s="258" t="s">
        <v>10953</v>
      </c>
      <c r="F1540" s="259">
        <v>31060</v>
      </c>
      <c r="G1540" s="260" t="s">
        <v>1251</v>
      </c>
      <c r="H1540" s="261" t="s">
        <v>113</v>
      </c>
      <c r="I1540" s="261" t="s">
        <v>7410</v>
      </c>
      <c r="J1540" s="261"/>
      <c r="K1540" s="282" t="s">
        <v>6840</v>
      </c>
      <c r="L1540" s="264">
        <v>45398</v>
      </c>
      <c r="M1540" s="298">
        <v>45558</v>
      </c>
      <c r="N1540" s="263" t="s">
        <v>122</v>
      </c>
      <c r="O1540" s="261"/>
      <c r="P1540" s="266"/>
      <c r="Q1540" s="273"/>
      <c r="R1540" s="284" t="s">
        <v>157</v>
      </c>
      <c r="S1540" s="265"/>
      <c r="T1540" s="265">
        <v>0</v>
      </c>
      <c r="U1540" s="269" t="s">
        <v>1256</v>
      </c>
      <c r="V1540" s="270">
        <v>1</v>
      </c>
      <c r="W1540" s="271" t="s">
        <v>118</v>
      </c>
      <c r="X1540" s="272"/>
      <c r="Y1540" s="258"/>
      <c r="Z1540" s="274" t="s">
        <v>1257</v>
      </c>
      <c r="AA1540" s="258" t="b">
        <f t="shared" si="113"/>
        <v>0</v>
      </c>
      <c r="AB1540" s="273" t="s">
        <v>10954</v>
      </c>
      <c r="AC1540" s="273"/>
      <c r="AD1540" s="504" t="s">
        <v>1259</v>
      </c>
      <c r="AE1540" s="275" t="s">
        <v>10955</v>
      </c>
      <c r="AF1540" s="267" t="str">
        <f t="shared" ca="1" si="115"/>
        <v>41años7meses</v>
      </c>
      <c r="AG1540" s="276">
        <v>994209289</v>
      </c>
      <c r="AH1540" s="325" t="s">
        <v>10956</v>
      </c>
    </row>
    <row r="1541" spans="2:36">
      <c r="B1541" s="273" t="str">
        <f t="shared" si="114"/>
        <v>O42905746</v>
      </c>
      <c r="C1541" s="305">
        <v>1</v>
      </c>
      <c r="D1541" s="288" t="s">
        <v>17251</v>
      </c>
      <c r="E1541" s="611" t="s">
        <v>17252</v>
      </c>
      <c r="F1541" s="612">
        <v>29221</v>
      </c>
      <c r="G1541" s="261" t="s">
        <v>1251</v>
      </c>
      <c r="H1541" s="261" t="s">
        <v>125</v>
      </c>
      <c r="I1541" s="261" t="s">
        <v>5699</v>
      </c>
      <c r="J1541" s="282" t="s">
        <v>1253</v>
      </c>
      <c r="K1541" s="295" t="s">
        <v>12562</v>
      </c>
      <c r="L1541" s="264">
        <v>46052</v>
      </c>
      <c r="M1541" s="489">
        <v>46151</v>
      </c>
      <c r="N1541" s="282" t="s">
        <v>122</v>
      </c>
      <c r="O1541" s="266"/>
      <c r="P1541" s="288"/>
      <c r="Q1541" s="258"/>
      <c r="R1541" s="268" t="s">
        <v>157</v>
      </c>
      <c r="S1541" s="265"/>
      <c r="T1541" s="271">
        <v>0</v>
      </c>
      <c r="U1541" s="269" t="s">
        <v>1256</v>
      </c>
      <c r="V1541" s="270">
        <v>1</v>
      </c>
      <c r="W1541" s="271" t="s">
        <v>118</v>
      </c>
      <c r="X1541" s="272"/>
      <c r="Y1541" s="272"/>
      <c r="Z1541" s="342" t="s">
        <v>1257</v>
      </c>
      <c r="AA1541" s="258" t="b">
        <v>0</v>
      </c>
      <c r="AB1541" s="273" t="s">
        <v>17317</v>
      </c>
      <c r="AC1541" s="273"/>
      <c r="AD1541" s="400" t="s">
        <v>1259</v>
      </c>
      <c r="AE1541" s="275" t="s">
        <v>17255</v>
      </c>
      <c r="AF1541" s="267" t="str">
        <f t="shared" ca="1" si="115"/>
        <v>46años7meses</v>
      </c>
      <c r="AG1541" s="276" t="s">
        <v>17253</v>
      </c>
      <c r="AH1541" s="325" t="s">
        <v>17254</v>
      </c>
    </row>
    <row r="1542" spans="2:36">
      <c r="B1542" s="273" t="str">
        <f t="shared" si="114"/>
        <v>P42915136</v>
      </c>
      <c r="C1542" s="282">
        <v>1</v>
      </c>
      <c r="D1542" s="486" t="s">
        <v>8088</v>
      </c>
      <c r="E1542" s="258" t="s">
        <v>8089</v>
      </c>
      <c r="F1542" s="259">
        <v>31108</v>
      </c>
      <c r="G1542" s="283" t="s">
        <v>1251</v>
      </c>
      <c r="H1542" s="261" t="s">
        <v>137</v>
      </c>
      <c r="I1542" s="261" t="s">
        <v>1252</v>
      </c>
      <c r="J1542" s="261"/>
      <c r="K1542" s="282" t="s">
        <v>6305</v>
      </c>
      <c r="L1542" s="264">
        <v>45120</v>
      </c>
      <c r="M1542" s="290">
        <v>45246</v>
      </c>
      <c r="N1542" s="263" t="s">
        <v>122</v>
      </c>
      <c r="O1542" s="261"/>
      <c r="P1542" s="266"/>
      <c r="Q1542" s="273"/>
      <c r="R1542" s="268" t="s">
        <v>157</v>
      </c>
      <c r="S1542" s="265"/>
      <c r="T1542" s="265">
        <v>0</v>
      </c>
      <c r="U1542" s="269" t="s">
        <v>1256</v>
      </c>
      <c r="V1542" s="270">
        <v>1</v>
      </c>
      <c r="W1542" s="271" t="s">
        <v>118</v>
      </c>
      <c r="X1542" s="273"/>
      <c r="Y1542" s="273"/>
      <c r="Z1542" s="274" t="s">
        <v>1257</v>
      </c>
      <c r="AA1542" s="258" t="b">
        <f t="shared" ref="AA1542:AA1560" si="116">COUNTIF($D$2:$D$3790,D1542)&gt;1</f>
        <v>0</v>
      </c>
      <c r="AB1542" s="273" t="s">
        <v>8090</v>
      </c>
      <c r="AC1542" s="273"/>
      <c r="AD1542" s="297"/>
      <c r="AE1542" s="275"/>
      <c r="AF1542" s="267" t="str">
        <f t="shared" ca="1" si="115"/>
        <v>41años5meses</v>
      </c>
      <c r="AG1542" s="276">
        <v>913865967</v>
      </c>
      <c r="AH1542" s="409" t="s">
        <v>8091</v>
      </c>
      <c r="AJ1542" s="554" t="str">
        <f ca="1">IF($D1542&lt;&gt;"",DATEDIF(L1542,TODAY(),"y")&amp;"años"&amp;DATEDIF(L1542,TODAY(),"ym")&amp;"meses"&amp;DATEDIF(L1542,TODAY(),"md")&amp;"dias","")</f>
        <v>3años1meses8dias</v>
      </c>
    </row>
    <row r="1543" spans="2:36">
      <c r="B1543" s="258" t="str">
        <f t="shared" si="114"/>
        <v>O42943900</v>
      </c>
      <c r="C1543" s="257" t="s">
        <v>117</v>
      </c>
      <c r="D1543" s="486" t="s">
        <v>12377</v>
      </c>
      <c r="E1543" s="258" t="s">
        <v>12378</v>
      </c>
      <c r="F1543" s="259">
        <v>31167</v>
      </c>
      <c r="G1543" s="283" t="s">
        <v>1251</v>
      </c>
      <c r="H1543" s="266" t="s">
        <v>125</v>
      </c>
      <c r="I1543" s="261" t="s">
        <v>5933</v>
      </c>
      <c r="J1543" s="261"/>
      <c r="K1543" s="282" t="s">
        <v>2021</v>
      </c>
      <c r="L1543" s="264">
        <v>45544</v>
      </c>
      <c r="M1543" s="298">
        <v>45581</v>
      </c>
      <c r="N1543" s="261" t="s">
        <v>128</v>
      </c>
      <c r="O1543" s="261" t="s">
        <v>12379</v>
      </c>
      <c r="P1543" s="266" t="s">
        <v>138</v>
      </c>
      <c r="Q1543" s="273"/>
      <c r="R1543" s="284" t="s">
        <v>157</v>
      </c>
      <c r="S1543" s="265"/>
      <c r="T1543" s="265">
        <v>0</v>
      </c>
      <c r="U1543" s="269" t="s">
        <v>1256</v>
      </c>
      <c r="V1543" s="270">
        <v>0</v>
      </c>
      <c r="W1543" s="271" t="s">
        <v>118</v>
      </c>
      <c r="X1543" s="272"/>
      <c r="Y1543" s="273"/>
      <c r="Z1543" s="274" t="s">
        <v>1257</v>
      </c>
      <c r="AA1543" s="258" t="b">
        <f t="shared" si="116"/>
        <v>0</v>
      </c>
      <c r="AB1543" s="273" t="s">
        <v>12380</v>
      </c>
      <c r="AC1543" s="273"/>
      <c r="AD1543" s="400" t="s">
        <v>1271</v>
      </c>
      <c r="AE1543" s="281" t="s">
        <v>12381</v>
      </c>
      <c r="AF1543" s="267" t="str">
        <f t="shared" ca="1" si="115"/>
        <v>41años3meses</v>
      </c>
      <c r="AG1543" s="276">
        <v>962728170</v>
      </c>
      <c r="AH1543" s="325" t="s">
        <v>12382</v>
      </c>
    </row>
    <row r="1544" spans="2:36" ht="15" customHeight="1">
      <c r="B1544" s="258" t="str">
        <f t="shared" si="114"/>
        <v>P42945465</v>
      </c>
      <c r="C1544" s="282">
        <v>1</v>
      </c>
      <c r="D1544" s="486" t="s">
        <v>4691</v>
      </c>
      <c r="E1544" s="258" t="s">
        <v>4692</v>
      </c>
      <c r="F1544" s="259">
        <v>31160</v>
      </c>
      <c r="G1544" s="260" t="s">
        <v>1291</v>
      </c>
      <c r="H1544" s="261" t="s">
        <v>137</v>
      </c>
      <c r="I1544" s="263"/>
      <c r="J1544" s="261"/>
      <c r="K1544" s="282" t="s">
        <v>1968</v>
      </c>
      <c r="L1544" s="264">
        <v>44434</v>
      </c>
      <c r="M1544" s="290">
        <v>44447</v>
      </c>
      <c r="N1544" s="263" t="s">
        <v>114</v>
      </c>
      <c r="O1544" s="261" t="s">
        <v>4693</v>
      </c>
      <c r="P1544" s="266" t="s">
        <v>115</v>
      </c>
      <c r="Q1544" s="273"/>
      <c r="R1544" s="284" t="s">
        <v>157</v>
      </c>
      <c r="S1544" s="265"/>
      <c r="T1544" s="265">
        <v>0</v>
      </c>
      <c r="U1544" s="269" t="s">
        <v>1256</v>
      </c>
      <c r="V1544" s="270">
        <v>1</v>
      </c>
      <c r="W1544" s="271" t="s">
        <v>1264</v>
      </c>
      <c r="X1544" s="272"/>
      <c r="Y1544" s="258"/>
      <c r="Z1544" s="274" t="s">
        <v>1265</v>
      </c>
      <c r="AA1544" s="258" t="b">
        <f t="shared" si="116"/>
        <v>0</v>
      </c>
      <c r="AB1544" s="273" t="s">
        <v>4694</v>
      </c>
      <c r="AC1544" s="273"/>
      <c r="AD1544" s="504" t="s">
        <v>1259</v>
      </c>
      <c r="AE1544" s="275" t="s">
        <v>4695</v>
      </c>
      <c r="AF1544" s="267" t="str">
        <f t="shared" ca="1" si="115"/>
        <v>41años3meses</v>
      </c>
      <c r="AG1544" s="276">
        <v>950943066</v>
      </c>
      <c r="AH1544" s="325" t="s">
        <v>4696</v>
      </c>
    </row>
    <row r="1545" spans="2:36">
      <c r="B1545" s="273" t="str">
        <f t="shared" si="114"/>
        <v>P42956811</v>
      </c>
      <c r="C1545" s="257" t="s">
        <v>117</v>
      </c>
      <c r="D1545" s="486" t="s">
        <v>8179</v>
      </c>
      <c r="E1545" s="258" t="s">
        <v>8180</v>
      </c>
      <c r="F1545" s="259">
        <v>31175</v>
      </c>
      <c r="G1545" s="260" t="s">
        <v>1251</v>
      </c>
      <c r="H1545" s="261" t="s">
        <v>137</v>
      </c>
      <c r="I1545" s="263" t="s">
        <v>1252</v>
      </c>
      <c r="J1545" s="261"/>
      <c r="K1545" s="263" t="s">
        <v>1287</v>
      </c>
      <c r="L1545" s="264">
        <v>45131</v>
      </c>
      <c r="M1545" s="264">
        <v>45143</v>
      </c>
      <c r="N1545" s="263" t="s">
        <v>114</v>
      </c>
      <c r="O1545" s="261" t="s">
        <v>8181</v>
      </c>
      <c r="P1545" s="266" t="s">
        <v>138</v>
      </c>
      <c r="Q1545" s="273"/>
      <c r="R1545" s="268" t="s">
        <v>157</v>
      </c>
      <c r="S1545" s="265"/>
      <c r="T1545" s="265">
        <v>0</v>
      </c>
      <c r="U1545" s="269" t="s">
        <v>1256</v>
      </c>
      <c r="V1545" s="270">
        <v>0</v>
      </c>
      <c r="W1545" s="271" t="s">
        <v>118</v>
      </c>
      <c r="X1545" s="272"/>
      <c r="Y1545" s="273"/>
      <c r="Z1545" s="274" t="s">
        <v>1257</v>
      </c>
      <c r="AA1545" s="258" t="b">
        <f t="shared" si="116"/>
        <v>0</v>
      </c>
      <c r="AB1545" s="273" t="s">
        <v>3274</v>
      </c>
      <c r="AC1545" s="273"/>
      <c r="AD1545" s="400" t="s">
        <v>1259</v>
      </c>
      <c r="AE1545" s="275" t="s">
        <v>8182</v>
      </c>
      <c r="AF1545" s="267" t="str">
        <f t="shared" ca="1" si="115"/>
        <v>41años3meses</v>
      </c>
      <c r="AG1545" s="276">
        <v>962194423</v>
      </c>
      <c r="AH1545" s="325" t="s">
        <v>8183</v>
      </c>
    </row>
    <row r="1546" spans="2:36">
      <c r="B1546" s="258" t="str">
        <f t="shared" si="114"/>
        <v>O42957887</v>
      </c>
      <c r="C1546" s="257" t="s">
        <v>117</v>
      </c>
      <c r="D1546" s="486" t="s">
        <v>9608</v>
      </c>
      <c r="E1546" s="258" t="s">
        <v>9609</v>
      </c>
      <c r="F1546" s="259">
        <v>31142</v>
      </c>
      <c r="G1546" s="283" t="s">
        <v>1996</v>
      </c>
      <c r="H1546" s="261" t="s">
        <v>113</v>
      </c>
      <c r="I1546" s="261" t="s">
        <v>3682</v>
      </c>
      <c r="J1546" s="261" t="s">
        <v>8862</v>
      </c>
      <c r="K1546" s="282" t="s">
        <v>6899</v>
      </c>
      <c r="L1546" s="264">
        <v>45314</v>
      </c>
      <c r="M1546" s="290">
        <v>45360</v>
      </c>
      <c r="N1546" s="261" t="s">
        <v>122</v>
      </c>
      <c r="O1546" s="261"/>
      <c r="P1546" s="266"/>
      <c r="Q1546" s="273"/>
      <c r="R1546" s="284" t="s">
        <v>157</v>
      </c>
      <c r="S1546" s="265"/>
      <c r="T1546" s="265">
        <v>0</v>
      </c>
      <c r="U1546" s="269" t="s">
        <v>1256</v>
      </c>
      <c r="V1546" s="270">
        <v>1</v>
      </c>
      <c r="W1546" s="271" t="s">
        <v>118</v>
      </c>
      <c r="X1546" s="272"/>
      <c r="Y1546" s="272"/>
      <c r="Z1546" s="274" t="s">
        <v>1257</v>
      </c>
      <c r="AA1546" s="258" t="b">
        <f t="shared" si="116"/>
        <v>0</v>
      </c>
      <c r="AB1546" s="273" t="s">
        <v>9610</v>
      </c>
      <c r="AC1546" s="273"/>
      <c r="AD1546" s="400" t="s">
        <v>1271</v>
      </c>
      <c r="AE1546" s="275" t="s">
        <v>9611</v>
      </c>
      <c r="AF1546" s="267" t="str">
        <f t="shared" ca="1" si="115"/>
        <v>41años4meses</v>
      </c>
      <c r="AG1546" s="276">
        <v>926201860</v>
      </c>
      <c r="AH1546" s="325" t="s">
        <v>9612</v>
      </c>
    </row>
    <row r="1547" spans="2:36">
      <c r="B1547" s="273" t="str">
        <f t="shared" si="114"/>
        <v>P42958035</v>
      </c>
      <c r="C1547" s="257" t="s">
        <v>117</v>
      </c>
      <c r="D1547" s="486" t="s">
        <v>4892</v>
      </c>
      <c r="E1547" s="258" t="s">
        <v>4893</v>
      </c>
      <c r="F1547" s="259">
        <v>31179</v>
      </c>
      <c r="G1547" s="260" t="s">
        <v>1996</v>
      </c>
      <c r="H1547" s="261" t="s">
        <v>137</v>
      </c>
      <c r="I1547" s="263"/>
      <c r="J1547" s="261"/>
      <c r="K1547" s="282" t="s">
        <v>2021</v>
      </c>
      <c r="L1547" s="264">
        <v>44455</v>
      </c>
      <c r="M1547" s="290">
        <v>44468</v>
      </c>
      <c r="N1547" s="261" t="s">
        <v>114</v>
      </c>
      <c r="O1547" s="282" t="s">
        <v>4894</v>
      </c>
      <c r="P1547" s="266" t="s">
        <v>115</v>
      </c>
      <c r="Q1547" s="258"/>
      <c r="R1547" s="284" t="s">
        <v>157</v>
      </c>
      <c r="S1547" s="265"/>
      <c r="T1547" s="265">
        <v>0</v>
      </c>
      <c r="U1547" s="269" t="s">
        <v>1256</v>
      </c>
      <c r="V1547" s="270">
        <v>0</v>
      </c>
      <c r="W1547" s="271" t="s">
        <v>1264</v>
      </c>
      <c r="X1547" s="272"/>
      <c r="Y1547" s="273"/>
      <c r="Z1547" s="274" t="s">
        <v>1265</v>
      </c>
      <c r="AA1547" s="258" t="b">
        <f t="shared" si="116"/>
        <v>0</v>
      </c>
      <c r="AB1547" s="273" t="s">
        <v>4326</v>
      </c>
      <c r="AC1547" s="273"/>
      <c r="AD1547" s="504" t="s">
        <v>1259</v>
      </c>
      <c r="AE1547" s="275" t="s">
        <v>4895</v>
      </c>
      <c r="AF1547" s="267" t="str">
        <f t="shared" ca="1" si="115"/>
        <v>41años3meses</v>
      </c>
      <c r="AG1547" s="276">
        <v>925068786</v>
      </c>
      <c r="AH1547" s="325" t="s">
        <v>4896</v>
      </c>
    </row>
    <row r="1548" spans="2:36">
      <c r="B1548" s="258" t="str">
        <f t="shared" si="114"/>
        <v>O42963155</v>
      </c>
      <c r="C1548" s="263">
        <v>1</v>
      </c>
      <c r="D1548" s="486" t="s">
        <v>4582</v>
      </c>
      <c r="E1548" s="258" t="s">
        <v>4583</v>
      </c>
      <c r="F1548" s="259">
        <v>30968</v>
      </c>
      <c r="G1548" s="260" t="s">
        <v>1291</v>
      </c>
      <c r="H1548" s="261" t="s">
        <v>125</v>
      </c>
      <c r="I1548" s="263"/>
      <c r="J1548" s="261"/>
      <c r="K1548" s="263" t="s">
        <v>3611</v>
      </c>
      <c r="L1548" s="264">
        <v>44420</v>
      </c>
      <c r="M1548" s="290">
        <v>44472</v>
      </c>
      <c r="N1548" s="263" t="s">
        <v>122</v>
      </c>
      <c r="O1548" s="261" t="s">
        <v>1108</v>
      </c>
      <c r="P1548" s="266"/>
      <c r="Q1548" s="273"/>
      <c r="R1548" s="284" t="s">
        <v>157</v>
      </c>
      <c r="S1548" s="265"/>
      <c r="T1548" s="265">
        <v>0</v>
      </c>
      <c r="U1548" s="269" t="s">
        <v>1256</v>
      </c>
      <c r="V1548" s="270">
        <v>0</v>
      </c>
      <c r="W1548" s="271" t="s">
        <v>1264</v>
      </c>
      <c r="X1548" s="272"/>
      <c r="Y1548" s="273"/>
      <c r="Z1548" s="274" t="s">
        <v>1265</v>
      </c>
      <c r="AA1548" s="258" t="b">
        <f t="shared" si="116"/>
        <v>0</v>
      </c>
      <c r="AB1548" s="273" t="s">
        <v>4584</v>
      </c>
      <c r="AC1548" s="273" t="s">
        <v>3671</v>
      </c>
      <c r="AD1548" s="273"/>
      <c r="AE1548" s="275"/>
      <c r="AF1548" s="267" t="str">
        <f t="shared" ca="1" si="115"/>
        <v>41años10meses</v>
      </c>
      <c r="AG1548" s="276">
        <v>957891670</v>
      </c>
      <c r="AH1548" s="273" t="s">
        <v>4585</v>
      </c>
    </row>
    <row r="1549" spans="2:36">
      <c r="B1549" s="273" t="str">
        <f t="shared" si="114"/>
        <v>O42988316</v>
      </c>
      <c r="C1549" s="257" t="s">
        <v>117</v>
      </c>
      <c r="D1549" s="486" t="s">
        <v>2065</v>
      </c>
      <c r="E1549" s="258" t="s">
        <v>2066</v>
      </c>
      <c r="F1549" s="259">
        <v>31121</v>
      </c>
      <c r="G1549" s="260" t="s">
        <v>1251</v>
      </c>
      <c r="H1549" s="261" t="s">
        <v>2055</v>
      </c>
      <c r="I1549" s="262"/>
      <c r="J1549" s="261"/>
      <c r="K1549" s="282" t="s">
        <v>1301</v>
      </c>
      <c r="L1549" s="287">
        <v>43470</v>
      </c>
      <c r="M1549" s="287">
        <v>43487</v>
      </c>
      <c r="N1549" s="263" t="s">
        <v>122</v>
      </c>
      <c r="O1549" s="261"/>
      <c r="P1549" s="309"/>
      <c r="Q1549" s="267"/>
      <c r="R1549" s="268" t="s">
        <v>157</v>
      </c>
      <c r="S1549" s="265"/>
      <c r="T1549" s="265">
        <v>0</v>
      </c>
      <c r="U1549" s="269" t="s">
        <v>1256</v>
      </c>
      <c r="V1549" s="270">
        <v>0</v>
      </c>
      <c r="W1549" s="271" t="s">
        <v>1264</v>
      </c>
      <c r="X1549" s="272"/>
      <c r="Y1549" s="273"/>
      <c r="Z1549" s="274" t="s">
        <v>1265</v>
      </c>
      <c r="AA1549" s="258" t="b">
        <f t="shared" si="116"/>
        <v>0</v>
      </c>
      <c r="AB1549" s="258" t="s">
        <v>2067</v>
      </c>
      <c r="AC1549" s="273" t="s">
        <v>2068</v>
      </c>
      <c r="AD1549" s="273"/>
      <c r="AE1549" s="281"/>
      <c r="AF1549" s="267" t="str">
        <f t="shared" ca="1" si="115"/>
        <v>41años5meses</v>
      </c>
      <c r="AG1549" s="276">
        <v>990233982</v>
      </c>
      <c r="AH1549" s="334" t="s">
        <v>2069</v>
      </c>
    </row>
    <row r="1550" spans="2:36">
      <c r="B1550" s="273" t="str">
        <f t="shared" si="114"/>
        <v>O42990588</v>
      </c>
      <c r="C1550" s="257" t="s">
        <v>117</v>
      </c>
      <c r="D1550" s="486" t="s">
        <v>15435</v>
      </c>
      <c r="E1550" s="258" t="s">
        <v>15436</v>
      </c>
      <c r="F1550" s="259">
        <v>31204</v>
      </c>
      <c r="G1550" s="283" t="s">
        <v>1251</v>
      </c>
      <c r="H1550" s="261" t="s">
        <v>113</v>
      </c>
      <c r="I1550" s="263" t="s">
        <v>14678</v>
      </c>
      <c r="J1550" s="261" t="s">
        <v>1276</v>
      </c>
      <c r="K1550" s="282" t="s">
        <v>8566</v>
      </c>
      <c r="L1550" s="264">
        <v>45971</v>
      </c>
      <c r="M1550" s="290">
        <v>46004</v>
      </c>
      <c r="N1550" s="263" t="s">
        <v>128</v>
      </c>
      <c r="O1550" s="282" t="s">
        <v>15437</v>
      </c>
      <c r="P1550" s="266" t="s">
        <v>138</v>
      </c>
      <c r="Q1550" s="273"/>
      <c r="R1550" s="268" t="s">
        <v>157</v>
      </c>
      <c r="S1550" s="265"/>
      <c r="T1550" s="271">
        <v>0</v>
      </c>
      <c r="U1550" s="269" t="s">
        <v>1256</v>
      </c>
      <c r="V1550" s="270">
        <v>1</v>
      </c>
      <c r="W1550" s="271" t="s">
        <v>118</v>
      </c>
      <c r="X1550" s="272"/>
      <c r="Y1550" s="273"/>
      <c r="Z1550" s="274" t="s">
        <v>1265</v>
      </c>
      <c r="AA1550" s="258" t="b">
        <f t="shared" si="116"/>
        <v>0</v>
      </c>
      <c r="AB1550" s="258" t="s">
        <v>15438</v>
      </c>
      <c r="AC1550" s="273"/>
      <c r="AD1550" s="273" t="s">
        <v>1259</v>
      </c>
      <c r="AE1550" s="281" t="s">
        <v>15439</v>
      </c>
      <c r="AF1550" s="267" t="str">
        <f t="shared" ca="1" si="115"/>
        <v>41años2meses</v>
      </c>
      <c r="AG1550" s="276" t="s">
        <v>15440</v>
      </c>
      <c r="AH1550" s="325" t="s">
        <v>15441</v>
      </c>
      <c r="AJ1550" s="258"/>
    </row>
    <row r="1551" spans="2:36">
      <c r="B1551" s="273" t="str">
        <f t="shared" si="114"/>
        <v>P42993179</v>
      </c>
      <c r="C1551" s="257" t="s">
        <v>117</v>
      </c>
      <c r="D1551" s="486" t="s">
        <v>5746</v>
      </c>
      <c r="E1551" s="258" t="s">
        <v>5747</v>
      </c>
      <c r="F1551" s="259">
        <v>31178</v>
      </c>
      <c r="G1551" s="283" t="s">
        <v>1251</v>
      </c>
      <c r="H1551" s="261" t="s">
        <v>137</v>
      </c>
      <c r="I1551" s="263"/>
      <c r="J1551" s="261"/>
      <c r="K1551" s="282" t="s">
        <v>4784</v>
      </c>
      <c r="L1551" s="264">
        <v>44580</v>
      </c>
      <c r="M1551" s="290">
        <v>44604</v>
      </c>
      <c r="N1551" s="263" t="s">
        <v>114</v>
      </c>
      <c r="O1551" s="261" t="s">
        <v>5748</v>
      </c>
      <c r="P1551" s="266" t="s">
        <v>138</v>
      </c>
      <c r="Q1551" s="258" t="s">
        <v>5749</v>
      </c>
      <c r="R1551" s="284" t="s">
        <v>157</v>
      </c>
      <c r="S1551" s="265"/>
      <c r="T1551" s="265">
        <v>0</v>
      </c>
      <c r="U1551" s="269" t="s">
        <v>1256</v>
      </c>
      <c r="V1551" s="270">
        <v>1</v>
      </c>
      <c r="W1551" s="271" t="s">
        <v>118</v>
      </c>
      <c r="X1551" s="272"/>
      <c r="Y1551" s="273"/>
      <c r="Z1551" s="274" t="s">
        <v>1265</v>
      </c>
      <c r="AA1551" s="258" t="b">
        <f t="shared" si="116"/>
        <v>0</v>
      </c>
      <c r="AB1551" s="273" t="s">
        <v>5750</v>
      </c>
      <c r="AC1551" s="273"/>
      <c r="AD1551" s="510"/>
      <c r="AE1551" s="275"/>
      <c r="AF1551" s="267" t="str">
        <f t="shared" ca="1" si="115"/>
        <v>41años3meses</v>
      </c>
      <c r="AG1551" s="294">
        <v>981110652</v>
      </c>
      <c r="AH1551" s="258" t="s">
        <v>5751</v>
      </c>
    </row>
    <row r="1552" spans="2:36">
      <c r="B1552" s="273" t="str">
        <f t="shared" si="114"/>
        <v>P42998546</v>
      </c>
      <c r="C1552" s="257" t="s">
        <v>117</v>
      </c>
      <c r="D1552" s="486" t="s">
        <v>2747</v>
      </c>
      <c r="E1552" s="258" t="s">
        <v>2748</v>
      </c>
      <c r="F1552" s="259">
        <v>30521</v>
      </c>
      <c r="G1552" s="260" t="s">
        <v>1251</v>
      </c>
      <c r="H1552" s="261" t="s">
        <v>137</v>
      </c>
      <c r="I1552" s="262"/>
      <c r="J1552" s="261"/>
      <c r="K1552" s="263" t="s">
        <v>1287</v>
      </c>
      <c r="L1552" s="264">
        <v>43804</v>
      </c>
      <c r="M1552" s="290">
        <v>43817</v>
      </c>
      <c r="N1552" s="263" t="s">
        <v>122</v>
      </c>
      <c r="O1552" s="261"/>
      <c r="P1552" s="266" t="s">
        <v>119</v>
      </c>
      <c r="Q1552" s="267"/>
      <c r="R1552" s="284" t="s">
        <v>157</v>
      </c>
      <c r="S1552" s="265"/>
      <c r="T1552" s="265">
        <v>0</v>
      </c>
      <c r="U1552" s="269" t="s">
        <v>1256</v>
      </c>
      <c r="V1552" s="270">
        <v>0</v>
      </c>
      <c r="W1552" s="271" t="s">
        <v>1264</v>
      </c>
      <c r="X1552" s="272"/>
      <c r="Y1552" s="258"/>
      <c r="Z1552" s="274" t="s">
        <v>1265</v>
      </c>
      <c r="AA1552" s="258" t="b">
        <f t="shared" si="116"/>
        <v>0</v>
      </c>
      <c r="AB1552" s="273" t="s">
        <v>2749</v>
      </c>
      <c r="AC1552" s="273" t="s">
        <v>2750</v>
      </c>
      <c r="AD1552" s="510"/>
      <c r="AE1552" s="275"/>
      <c r="AF1552" s="267" t="str">
        <f t="shared" ca="1" si="115"/>
        <v>43años0meses</v>
      </c>
      <c r="AG1552" s="276"/>
      <c r="AH1552" s="325"/>
    </row>
    <row r="1553" spans="2:36">
      <c r="B1553" s="258" t="str">
        <f t="shared" si="114"/>
        <v>P43007373</v>
      </c>
      <c r="C1553" s="257" t="s">
        <v>117</v>
      </c>
      <c r="D1553" s="486" t="s">
        <v>2588</v>
      </c>
      <c r="E1553" s="258" t="s">
        <v>2589</v>
      </c>
      <c r="F1553" s="259">
        <v>31157</v>
      </c>
      <c r="G1553" s="260" t="s">
        <v>1251</v>
      </c>
      <c r="H1553" s="261" t="s">
        <v>137</v>
      </c>
      <c r="I1553" s="262"/>
      <c r="J1553" s="261"/>
      <c r="K1553" s="263" t="s">
        <v>1287</v>
      </c>
      <c r="L1553" s="259">
        <v>43790</v>
      </c>
      <c r="M1553" s="326">
        <v>43830</v>
      </c>
      <c r="N1553" s="263" t="s">
        <v>114</v>
      </c>
      <c r="O1553" s="261" t="s">
        <v>2590</v>
      </c>
      <c r="P1553" s="266" t="s">
        <v>115</v>
      </c>
      <c r="Q1553" s="267"/>
      <c r="R1553" s="284" t="s">
        <v>157</v>
      </c>
      <c r="S1553" s="265"/>
      <c r="T1553" s="265">
        <v>0</v>
      </c>
      <c r="U1553" s="269" t="s">
        <v>1256</v>
      </c>
      <c r="V1553" s="270">
        <v>0</v>
      </c>
      <c r="W1553" s="271" t="s">
        <v>1264</v>
      </c>
      <c r="X1553" s="272"/>
      <c r="Y1553" s="273"/>
      <c r="Z1553" s="274" t="s">
        <v>1265</v>
      </c>
      <c r="AA1553" s="258" t="b">
        <f t="shared" si="116"/>
        <v>0</v>
      </c>
      <c r="AB1553" s="273" t="s">
        <v>2591</v>
      </c>
      <c r="AC1553" s="273" t="s">
        <v>1290</v>
      </c>
      <c r="AD1553" s="273"/>
      <c r="AE1553" s="275"/>
      <c r="AF1553" s="267" t="str">
        <f t="shared" ca="1" si="115"/>
        <v>41años4meses</v>
      </c>
      <c r="AG1553" s="276"/>
      <c r="AH1553" s="325"/>
    </row>
    <row r="1554" spans="2:36">
      <c r="B1554" s="273" t="str">
        <f t="shared" si="114"/>
        <v>E43011784</v>
      </c>
      <c r="C1554" s="257" t="s">
        <v>117</v>
      </c>
      <c r="D1554" s="486" t="s">
        <v>3630</v>
      </c>
      <c r="E1554" s="258" t="s">
        <v>3631</v>
      </c>
      <c r="F1554" s="259">
        <v>30653</v>
      </c>
      <c r="G1554" s="260" t="s">
        <v>1297</v>
      </c>
      <c r="H1554" s="261" t="s">
        <v>1107</v>
      </c>
      <c r="I1554" s="263"/>
      <c r="J1554" s="261"/>
      <c r="K1554" s="263" t="s">
        <v>3611</v>
      </c>
      <c r="L1554" s="264">
        <v>44197</v>
      </c>
      <c r="M1554" s="290">
        <v>44762</v>
      </c>
      <c r="N1554" s="263" t="s">
        <v>174</v>
      </c>
      <c r="O1554" s="263" t="s">
        <v>3632</v>
      </c>
      <c r="P1554" s="266" t="s">
        <v>138</v>
      </c>
      <c r="Q1554" s="267"/>
      <c r="R1554" s="284" t="s">
        <v>117</v>
      </c>
      <c r="S1554" s="265"/>
      <c r="T1554" s="265">
        <v>0</v>
      </c>
      <c r="U1554" s="269" t="s">
        <v>1256</v>
      </c>
      <c r="V1554" s="270">
        <v>0</v>
      </c>
      <c r="W1554" s="271" t="s">
        <v>1264</v>
      </c>
      <c r="X1554" s="272">
        <v>2200</v>
      </c>
      <c r="Y1554" s="258">
        <v>800</v>
      </c>
      <c r="Z1554" s="274" t="s">
        <v>1265</v>
      </c>
      <c r="AA1554" s="258" t="b">
        <f t="shared" si="116"/>
        <v>0</v>
      </c>
      <c r="AB1554" s="258" t="s">
        <v>3633</v>
      </c>
      <c r="AC1554" s="273"/>
      <c r="AD1554" s="504" t="s">
        <v>1271</v>
      </c>
      <c r="AE1554" s="275" t="s">
        <v>3634</v>
      </c>
      <c r="AF1554" s="267" t="str">
        <f t="shared" ca="1" si="115"/>
        <v>42años8meses</v>
      </c>
      <c r="AG1554" s="276" t="s">
        <v>3635</v>
      </c>
      <c r="AH1554" s="325" t="s">
        <v>3636</v>
      </c>
    </row>
    <row r="1555" spans="2:36">
      <c r="B1555" s="258" t="str">
        <f t="shared" si="114"/>
        <v>O43011885</v>
      </c>
      <c r="C1555" s="257" t="s">
        <v>117</v>
      </c>
      <c r="D1555" s="486" t="s">
        <v>13256</v>
      </c>
      <c r="E1555" s="258" t="s">
        <v>13257</v>
      </c>
      <c r="F1555" s="259">
        <v>29850</v>
      </c>
      <c r="G1555" s="283" t="s">
        <v>1251</v>
      </c>
      <c r="H1555" s="261" t="s">
        <v>113</v>
      </c>
      <c r="I1555" s="261" t="s">
        <v>1339</v>
      </c>
      <c r="J1555" s="261" t="s">
        <v>1276</v>
      </c>
      <c r="K1555" s="282" t="s">
        <v>12562</v>
      </c>
      <c r="L1555" s="264">
        <v>45810</v>
      </c>
      <c r="M1555" s="264">
        <v>45822</v>
      </c>
      <c r="N1555" s="261" t="s">
        <v>114</v>
      </c>
      <c r="O1555" s="282" t="s">
        <v>13258</v>
      </c>
      <c r="P1555" s="266" t="s">
        <v>138</v>
      </c>
      <c r="Q1555" s="273"/>
      <c r="R1555" s="268" t="s">
        <v>157</v>
      </c>
      <c r="S1555" s="265"/>
      <c r="T1555" s="271">
        <v>0</v>
      </c>
      <c r="U1555" s="291" t="s">
        <v>117</v>
      </c>
      <c r="V1555" s="270">
        <v>1</v>
      </c>
      <c r="W1555" s="271" t="s">
        <v>118</v>
      </c>
      <c r="X1555" s="272"/>
      <c r="Y1555" s="272"/>
      <c r="Z1555" s="342" t="s">
        <v>1257</v>
      </c>
      <c r="AA1555" s="258" t="b">
        <f t="shared" si="116"/>
        <v>0</v>
      </c>
      <c r="AB1555" s="273" t="s">
        <v>13259</v>
      </c>
      <c r="AC1555" s="273"/>
      <c r="AD1555" s="400" t="s">
        <v>1271</v>
      </c>
      <c r="AE1555" s="275" t="s">
        <v>13260</v>
      </c>
      <c r="AF1555" s="267" t="str">
        <f t="shared" ca="1" si="115"/>
        <v>44años11meses</v>
      </c>
      <c r="AG1555" s="276" t="s">
        <v>13261</v>
      </c>
      <c r="AH1555" s="325" t="s">
        <v>13262</v>
      </c>
    </row>
    <row r="1556" spans="2:36">
      <c r="B1556" s="258" t="str">
        <f t="shared" si="114"/>
        <v>O43013128</v>
      </c>
      <c r="C1556" s="263">
        <v>1</v>
      </c>
      <c r="D1556" s="486" t="s">
        <v>10811</v>
      </c>
      <c r="E1556" s="258" t="s">
        <v>10812</v>
      </c>
      <c r="F1556" s="259">
        <v>31221</v>
      </c>
      <c r="G1556" s="283" t="s">
        <v>1251</v>
      </c>
      <c r="H1556" s="261" t="s">
        <v>113</v>
      </c>
      <c r="I1556" s="261" t="s">
        <v>7410</v>
      </c>
      <c r="J1556" s="261" t="s">
        <v>9657</v>
      </c>
      <c r="K1556" s="282" t="s">
        <v>6899</v>
      </c>
      <c r="L1556" s="264">
        <v>45394</v>
      </c>
      <c r="M1556" s="295">
        <v>45398</v>
      </c>
      <c r="N1556" s="261" t="s">
        <v>114</v>
      </c>
      <c r="O1556" s="282" t="s">
        <v>10813</v>
      </c>
      <c r="P1556" s="266" t="s">
        <v>138</v>
      </c>
      <c r="Q1556" s="273"/>
      <c r="R1556" s="284" t="s">
        <v>157</v>
      </c>
      <c r="S1556" s="265"/>
      <c r="T1556" s="265">
        <v>0</v>
      </c>
      <c r="U1556" s="269" t="s">
        <v>1256</v>
      </c>
      <c r="V1556" s="270">
        <v>1</v>
      </c>
      <c r="W1556" s="271" t="s">
        <v>118</v>
      </c>
      <c r="X1556" s="272"/>
      <c r="Y1556" s="272"/>
      <c r="Z1556" s="274" t="s">
        <v>1257</v>
      </c>
      <c r="AA1556" s="258" t="b">
        <f t="shared" si="116"/>
        <v>0</v>
      </c>
      <c r="AB1556" s="273" t="s">
        <v>10814</v>
      </c>
      <c r="AC1556" s="273"/>
      <c r="AD1556" s="504" t="s">
        <v>1259</v>
      </c>
      <c r="AE1556" s="303" t="s">
        <v>10815</v>
      </c>
      <c r="AF1556" s="267" t="str">
        <f t="shared" ca="1" si="115"/>
        <v>41años1meses</v>
      </c>
      <c r="AG1556" s="276">
        <v>982318788</v>
      </c>
      <c r="AH1556" s="325" t="s">
        <v>10816</v>
      </c>
    </row>
    <row r="1557" spans="2:36">
      <c r="B1557" s="258" t="str">
        <f t="shared" si="114"/>
        <v>P43017751</v>
      </c>
      <c r="C1557" s="263">
        <v>1</v>
      </c>
      <c r="D1557" s="486" t="s">
        <v>2089</v>
      </c>
      <c r="E1557" s="258" t="s">
        <v>2090</v>
      </c>
      <c r="F1557" s="259">
        <v>31192</v>
      </c>
      <c r="G1557" s="260" t="s">
        <v>1251</v>
      </c>
      <c r="H1557" s="261" t="s">
        <v>2017</v>
      </c>
      <c r="I1557" s="262"/>
      <c r="J1557" s="261"/>
      <c r="K1557" s="282" t="s">
        <v>1301</v>
      </c>
      <c r="L1557" s="264">
        <v>43477</v>
      </c>
      <c r="M1557" s="290">
        <v>43488</v>
      </c>
      <c r="N1557" s="263" t="s">
        <v>122</v>
      </c>
      <c r="O1557" s="261"/>
      <c r="P1557" s="266"/>
      <c r="Q1557" s="267"/>
      <c r="R1557" s="284" t="s">
        <v>157</v>
      </c>
      <c r="S1557" s="265"/>
      <c r="T1557" s="265">
        <v>0</v>
      </c>
      <c r="U1557" s="269" t="s">
        <v>1256</v>
      </c>
      <c r="V1557" s="270">
        <v>0</v>
      </c>
      <c r="W1557" s="271" t="s">
        <v>1264</v>
      </c>
      <c r="X1557" s="272"/>
      <c r="Y1557" s="273"/>
      <c r="Z1557" s="274" t="s">
        <v>1265</v>
      </c>
      <c r="AA1557" s="258" t="b">
        <f t="shared" si="116"/>
        <v>0</v>
      </c>
      <c r="AB1557" s="258" t="s">
        <v>2091</v>
      </c>
      <c r="AC1557" s="273" t="s">
        <v>2033</v>
      </c>
      <c r="AD1557" s="510"/>
      <c r="AE1557" s="281"/>
      <c r="AF1557" s="267" t="str">
        <f t="shared" ca="1" si="115"/>
        <v>41años2meses</v>
      </c>
      <c r="AG1557" s="276">
        <v>951982358</v>
      </c>
      <c r="AH1557" s="334" t="s">
        <v>2084</v>
      </c>
    </row>
    <row r="1558" spans="2:36" ht="19.5" customHeight="1">
      <c r="B1558" s="258" t="str">
        <f t="shared" si="114"/>
        <v>P43034450</v>
      </c>
      <c r="C1558" s="257" t="s">
        <v>117</v>
      </c>
      <c r="D1558" s="486" t="s">
        <v>2632</v>
      </c>
      <c r="E1558" s="301" t="s">
        <v>2633</v>
      </c>
      <c r="F1558" s="259">
        <v>31212</v>
      </c>
      <c r="G1558" s="260" t="s">
        <v>1251</v>
      </c>
      <c r="H1558" s="261" t="s">
        <v>137</v>
      </c>
      <c r="I1558" s="262"/>
      <c r="J1558" s="261"/>
      <c r="K1558" s="263" t="s">
        <v>1287</v>
      </c>
      <c r="L1558" s="259">
        <v>43797</v>
      </c>
      <c r="M1558" s="278">
        <v>43866</v>
      </c>
      <c r="N1558" s="263" t="s">
        <v>128</v>
      </c>
      <c r="O1558" s="261" t="s">
        <v>2634</v>
      </c>
      <c r="P1558" s="266" t="s">
        <v>138</v>
      </c>
      <c r="Q1558" s="267"/>
      <c r="R1558" s="268" t="s">
        <v>157</v>
      </c>
      <c r="S1558" s="265"/>
      <c r="T1558" s="265">
        <v>0</v>
      </c>
      <c r="U1558" s="269" t="s">
        <v>1256</v>
      </c>
      <c r="V1558" s="270">
        <v>0</v>
      </c>
      <c r="W1558" s="271" t="s">
        <v>1264</v>
      </c>
      <c r="X1558" s="272"/>
      <c r="Y1558" s="273"/>
      <c r="Z1558" s="274" t="s">
        <v>1265</v>
      </c>
      <c r="AA1558" s="258" t="b">
        <f t="shared" si="116"/>
        <v>0</v>
      </c>
      <c r="AB1558" s="273" t="s">
        <v>2168</v>
      </c>
      <c r="AC1558" s="273" t="s">
        <v>1290</v>
      </c>
      <c r="AD1558" s="273"/>
      <c r="AE1558" s="275"/>
      <c r="AF1558" s="267" t="str">
        <f t="shared" ca="1" si="115"/>
        <v>41años2meses</v>
      </c>
      <c r="AG1558" s="276"/>
      <c r="AH1558" s="325"/>
    </row>
    <row r="1559" spans="2:36">
      <c r="B1559" s="273" t="str">
        <f t="shared" si="114"/>
        <v>P43038693</v>
      </c>
      <c r="C1559" s="257" t="s">
        <v>117</v>
      </c>
      <c r="D1559" s="486" t="s">
        <v>4993</v>
      </c>
      <c r="E1559" s="258" t="s">
        <v>4994</v>
      </c>
      <c r="F1559" s="259">
        <v>31141</v>
      </c>
      <c r="G1559" s="260" t="s">
        <v>1251</v>
      </c>
      <c r="H1559" s="261" t="s">
        <v>137</v>
      </c>
      <c r="I1559" s="263"/>
      <c r="J1559" s="261"/>
      <c r="K1559" s="263" t="s">
        <v>3611</v>
      </c>
      <c r="L1559" s="264">
        <v>44466</v>
      </c>
      <c r="M1559" s="290">
        <v>44472</v>
      </c>
      <c r="N1559" s="263" t="s">
        <v>169</v>
      </c>
      <c r="O1559" s="261" t="s">
        <v>4995</v>
      </c>
      <c r="P1559" s="266" t="s">
        <v>115</v>
      </c>
      <c r="Q1559" s="273"/>
      <c r="R1559" s="284" t="s">
        <v>157</v>
      </c>
      <c r="S1559" s="265"/>
      <c r="T1559" s="265">
        <v>0</v>
      </c>
      <c r="U1559" s="269" t="s">
        <v>1256</v>
      </c>
      <c r="V1559" s="270">
        <v>0</v>
      </c>
      <c r="W1559" s="271" t="s">
        <v>1264</v>
      </c>
      <c r="X1559" s="272"/>
      <c r="Y1559" s="273"/>
      <c r="Z1559" s="274" t="s">
        <v>1265</v>
      </c>
      <c r="AA1559" s="258" t="b">
        <f t="shared" si="116"/>
        <v>0</v>
      </c>
      <c r="AB1559" s="273" t="s">
        <v>4996</v>
      </c>
      <c r="AC1559" s="273" t="s">
        <v>3671</v>
      </c>
      <c r="AD1559" s="510"/>
      <c r="AE1559" s="275"/>
      <c r="AF1559" s="267" t="str">
        <f t="shared" ca="1" si="115"/>
        <v>41años4meses</v>
      </c>
      <c r="AG1559" s="276">
        <v>943578692</v>
      </c>
      <c r="AH1559" s="325" t="s">
        <v>4997</v>
      </c>
    </row>
    <row r="1560" spans="2:36" ht="17.25" customHeight="1">
      <c r="B1560" s="258" t="str">
        <f t="shared" si="114"/>
        <v>P43041703</v>
      </c>
      <c r="C1560" s="257" t="s">
        <v>117</v>
      </c>
      <c r="D1560" s="486" t="s">
        <v>3271</v>
      </c>
      <c r="E1560" s="258" t="s">
        <v>3272</v>
      </c>
      <c r="F1560" s="259">
        <v>29246</v>
      </c>
      <c r="G1560" s="260" t="s">
        <v>1251</v>
      </c>
      <c r="H1560" s="261" t="s">
        <v>137</v>
      </c>
      <c r="I1560" s="263" t="s">
        <v>1252</v>
      </c>
      <c r="J1560" s="261"/>
      <c r="K1560" s="263" t="s">
        <v>1287</v>
      </c>
      <c r="L1560" s="264">
        <v>43906</v>
      </c>
      <c r="M1560" s="264">
        <v>45189</v>
      </c>
      <c r="N1560" s="263" t="s">
        <v>174</v>
      </c>
      <c r="O1560" s="261" t="s">
        <v>3273</v>
      </c>
      <c r="P1560" s="266" t="s">
        <v>138</v>
      </c>
      <c r="Q1560" s="267"/>
      <c r="R1560" s="268" t="s">
        <v>157</v>
      </c>
      <c r="S1560" s="265"/>
      <c r="T1560" s="265">
        <v>0</v>
      </c>
      <c r="U1560" s="269" t="s">
        <v>1256</v>
      </c>
      <c r="V1560" s="270">
        <v>0</v>
      </c>
      <c r="W1560" s="271" t="s">
        <v>118</v>
      </c>
      <c r="X1560" s="272"/>
      <c r="Y1560" s="273"/>
      <c r="Z1560" s="274" t="s">
        <v>1257</v>
      </c>
      <c r="AA1560" s="258" t="b">
        <f t="shared" si="116"/>
        <v>0</v>
      </c>
      <c r="AB1560" s="273" t="s">
        <v>3274</v>
      </c>
      <c r="AC1560" s="273"/>
      <c r="AD1560" s="504" t="s">
        <v>2101</v>
      </c>
      <c r="AE1560" s="275" t="s">
        <v>3275</v>
      </c>
      <c r="AF1560" s="267" t="str">
        <f t="shared" ca="1" si="115"/>
        <v>46años6meses</v>
      </c>
      <c r="AG1560" s="276"/>
      <c r="AH1560" s="325"/>
    </row>
    <row r="1561" spans="2:36">
      <c r="B1561" s="258" t="str">
        <f t="shared" si="114"/>
        <v>O43046422</v>
      </c>
      <c r="C1561" s="257" t="s">
        <v>117</v>
      </c>
      <c r="D1561" s="294" t="s">
        <v>17997</v>
      </c>
      <c r="E1561" s="258" t="s">
        <v>17998</v>
      </c>
      <c r="F1561" s="259">
        <v>30963</v>
      </c>
      <c r="G1561" s="283" t="s">
        <v>1251</v>
      </c>
      <c r="H1561" s="261" t="s">
        <v>125</v>
      </c>
      <c r="I1561" s="261" t="s">
        <v>5699</v>
      </c>
      <c r="J1561" s="261" t="s">
        <v>1276</v>
      </c>
      <c r="K1561" s="282" t="s">
        <v>12562</v>
      </c>
      <c r="L1561" s="264">
        <v>46085</v>
      </c>
      <c r="M1561" s="264">
        <v>46129</v>
      </c>
      <c r="N1561" s="261" t="s">
        <v>128</v>
      </c>
      <c r="O1561" s="282" t="s">
        <v>18006</v>
      </c>
      <c r="P1561" s="266" t="s">
        <v>138</v>
      </c>
      <c r="Q1561" s="258"/>
      <c r="R1561" s="268" t="s">
        <v>157</v>
      </c>
      <c r="S1561" s="265"/>
      <c r="T1561" s="271">
        <v>0</v>
      </c>
      <c r="U1561" s="269" t="s">
        <v>1256</v>
      </c>
      <c r="V1561" s="270">
        <v>1</v>
      </c>
      <c r="W1561" s="271" t="s">
        <v>118</v>
      </c>
      <c r="X1561" s="272"/>
      <c r="Y1561" s="272"/>
      <c r="Z1561" s="342" t="s">
        <v>1257</v>
      </c>
      <c r="AA1561" s="258" t="b">
        <v>0</v>
      </c>
      <c r="AB1561" s="273" t="s">
        <v>18815</v>
      </c>
      <c r="AC1561" s="273"/>
      <c r="AD1561" s="504" t="s">
        <v>1271</v>
      </c>
      <c r="AE1561" s="275" t="s">
        <v>18023</v>
      </c>
      <c r="AF1561" s="267" t="str">
        <f t="shared" ca="1" si="115"/>
        <v>41años10meses</v>
      </c>
      <c r="AG1561" s="276" t="s">
        <v>18018</v>
      </c>
      <c r="AH1561" s="325" t="s">
        <v>18012</v>
      </c>
    </row>
    <row r="1562" spans="2:36">
      <c r="B1562" s="273" t="str">
        <f t="shared" si="114"/>
        <v>P43052214</v>
      </c>
      <c r="C1562" s="282">
        <v>1</v>
      </c>
      <c r="D1562" s="486" t="s">
        <v>13453</v>
      </c>
      <c r="E1562" s="258" t="s">
        <v>13454</v>
      </c>
      <c r="F1562" s="259">
        <v>31182</v>
      </c>
      <c r="G1562" s="258" t="s">
        <v>1297</v>
      </c>
      <c r="H1562" s="261" t="s">
        <v>137</v>
      </c>
      <c r="I1562" s="261" t="s">
        <v>1876</v>
      </c>
      <c r="J1562" s="261" t="s">
        <v>1276</v>
      </c>
      <c r="K1562" s="282" t="s">
        <v>1877</v>
      </c>
      <c r="L1562" s="264">
        <v>45825</v>
      </c>
      <c r="M1562" s="264">
        <v>45838</v>
      </c>
      <c r="N1562" s="261" t="s">
        <v>122</v>
      </c>
      <c r="O1562" s="282"/>
      <c r="P1562" s="266"/>
      <c r="Q1562" s="273"/>
      <c r="R1562" s="268" t="s">
        <v>157</v>
      </c>
      <c r="S1562" s="265"/>
      <c r="T1562" s="271">
        <v>0</v>
      </c>
      <c r="U1562" s="291" t="s">
        <v>117</v>
      </c>
      <c r="V1562" s="270">
        <v>0</v>
      </c>
      <c r="W1562" s="271" t="s">
        <v>118</v>
      </c>
      <c r="X1562" s="272"/>
      <c r="Y1562" s="272"/>
      <c r="Z1562" s="342" t="s">
        <v>1257</v>
      </c>
      <c r="AA1562" s="258" t="b">
        <f t="shared" ref="AA1562:AA1572" si="117">COUNTIF($D$2:$D$3790,D1562)&gt;1</f>
        <v>0</v>
      </c>
      <c r="AB1562" s="273" t="s">
        <v>13455</v>
      </c>
      <c r="AC1562" s="273"/>
      <c r="AD1562" s="400" t="s">
        <v>2101</v>
      </c>
      <c r="AE1562" s="349" t="s">
        <v>13456</v>
      </c>
      <c r="AF1562" s="267" t="str">
        <f t="shared" ca="1" si="115"/>
        <v>41años3meses</v>
      </c>
      <c r="AG1562" s="276" t="s">
        <v>13457</v>
      </c>
      <c r="AH1562" s="325" t="s">
        <v>13458</v>
      </c>
      <c r="AJ1562" s="258"/>
    </row>
    <row r="1563" spans="2:36">
      <c r="B1563" s="273" t="str">
        <f t="shared" si="114"/>
        <v>O43058255</v>
      </c>
      <c r="C1563" s="257" t="s">
        <v>117</v>
      </c>
      <c r="D1563" s="486" t="s">
        <v>3338</v>
      </c>
      <c r="E1563" s="258" t="s">
        <v>3339</v>
      </c>
      <c r="F1563" s="259">
        <v>31160</v>
      </c>
      <c r="G1563" s="260" t="s">
        <v>1251</v>
      </c>
      <c r="H1563" s="261" t="s">
        <v>113</v>
      </c>
      <c r="I1563" s="262"/>
      <c r="J1563" s="261"/>
      <c r="K1563" s="263" t="s">
        <v>1287</v>
      </c>
      <c r="L1563" s="264">
        <v>44035</v>
      </c>
      <c r="M1563" s="290">
        <v>44090</v>
      </c>
      <c r="N1563" s="263" t="s">
        <v>122</v>
      </c>
      <c r="O1563" s="261"/>
      <c r="P1563" s="266"/>
      <c r="Q1563" s="267"/>
      <c r="R1563" s="268" t="s">
        <v>157</v>
      </c>
      <c r="S1563" s="265"/>
      <c r="T1563" s="265">
        <v>0</v>
      </c>
      <c r="U1563" s="269" t="s">
        <v>1256</v>
      </c>
      <c r="V1563" s="270">
        <v>0</v>
      </c>
      <c r="W1563" s="271" t="s">
        <v>1264</v>
      </c>
      <c r="X1563" s="272"/>
      <c r="Y1563" s="258"/>
      <c r="Z1563" s="274" t="s">
        <v>1265</v>
      </c>
      <c r="AA1563" s="258" t="b">
        <f t="shared" si="117"/>
        <v>0</v>
      </c>
      <c r="AB1563" s="273"/>
      <c r="AC1563" s="273"/>
      <c r="AD1563" s="273"/>
      <c r="AE1563" s="349"/>
      <c r="AF1563" s="267" t="str">
        <f t="shared" ca="1" si="115"/>
        <v>41años3meses</v>
      </c>
      <c r="AG1563" s="276"/>
      <c r="AH1563" s="325"/>
    </row>
    <row r="1564" spans="2:36">
      <c r="B1564" s="258" t="str">
        <f t="shared" si="114"/>
        <v>O43058865</v>
      </c>
      <c r="C1564" s="257" t="s">
        <v>117</v>
      </c>
      <c r="D1564" s="486" t="s">
        <v>4948</v>
      </c>
      <c r="E1564" s="258" t="s">
        <v>4949</v>
      </c>
      <c r="F1564" s="259">
        <v>30367</v>
      </c>
      <c r="G1564" s="260" t="s">
        <v>1251</v>
      </c>
      <c r="H1564" s="261" t="s">
        <v>113</v>
      </c>
      <c r="I1564" s="263"/>
      <c r="J1564" s="261"/>
      <c r="K1564" s="263" t="s">
        <v>3611</v>
      </c>
      <c r="L1564" s="264">
        <v>44459</v>
      </c>
      <c r="M1564" s="290">
        <v>44472</v>
      </c>
      <c r="N1564" s="263" t="s">
        <v>114</v>
      </c>
      <c r="O1564" s="261" t="s">
        <v>4950</v>
      </c>
      <c r="P1564" s="266" t="s">
        <v>115</v>
      </c>
      <c r="Q1564" s="273"/>
      <c r="R1564" s="284" t="s">
        <v>157</v>
      </c>
      <c r="S1564" s="265"/>
      <c r="T1564" s="265">
        <v>0</v>
      </c>
      <c r="U1564" s="269" t="s">
        <v>1256</v>
      </c>
      <c r="V1564" s="605">
        <v>0</v>
      </c>
      <c r="W1564" s="271" t="s">
        <v>1264</v>
      </c>
      <c r="X1564" s="272"/>
      <c r="Y1564" s="273"/>
      <c r="Z1564" s="274" t="s">
        <v>1265</v>
      </c>
      <c r="AA1564" s="258" t="b">
        <f t="shared" si="117"/>
        <v>0</v>
      </c>
      <c r="AB1564" s="273" t="s">
        <v>4951</v>
      </c>
      <c r="AC1564" s="273" t="s">
        <v>4065</v>
      </c>
      <c r="AD1564" s="273"/>
      <c r="AE1564" s="275"/>
      <c r="AF1564" s="267" t="str">
        <f t="shared" ca="1" si="115"/>
        <v>43años6meses</v>
      </c>
      <c r="AG1564" s="276">
        <v>926856264</v>
      </c>
      <c r="AH1564" s="325" t="s">
        <v>4952</v>
      </c>
    </row>
    <row r="1565" spans="2:36">
      <c r="B1565" s="258" t="str">
        <f t="shared" si="114"/>
        <v>P43060902</v>
      </c>
      <c r="C1565" s="257" t="s">
        <v>117</v>
      </c>
      <c r="D1565" s="486" t="s">
        <v>11450</v>
      </c>
      <c r="E1565" s="258" t="s">
        <v>11451</v>
      </c>
      <c r="F1565" s="259">
        <v>31241</v>
      </c>
      <c r="G1565" s="283" t="s">
        <v>1251</v>
      </c>
      <c r="H1565" s="261" t="s">
        <v>137</v>
      </c>
      <c r="I1565" s="261" t="s">
        <v>1252</v>
      </c>
      <c r="J1565" s="261" t="s">
        <v>7578</v>
      </c>
      <c r="K1565" s="282" t="s">
        <v>6840</v>
      </c>
      <c r="L1565" s="264">
        <v>45433</v>
      </c>
      <c r="M1565" s="298">
        <v>45467</v>
      </c>
      <c r="N1565" s="261" t="s">
        <v>128</v>
      </c>
      <c r="O1565" s="261" t="s">
        <v>11452</v>
      </c>
      <c r="P1565" s="266" t="s">
        <v>138</v>
      </c>
      <c r="Q1565" s="273"/>
      <c r="R1565" s="284" t="s">
        <v>157</v>
      </c>
      <c r="S1565" s="265"/>
      <c r="T1565" s="265">
        <v>0</v>
      </c>
      <c r="U1565" s="269" t="s">
        <v>1256</v>
      </c>
      <c r="V1565" s="270">
        <v>1</v>
      </c>
      <c r="W1565" s="271" t="s">
        <v>118</v>
      </c>
      <c r="X1565" s="273"/>
      <c r="Y1565" s="273"/>
      <c r="Z1565" s="274" t="s">
        <v>1257</v>
      </c>
      <c r="AA1565" s="258" t="b">
        <f t="shared" si="117"/>
        <v>0</v>
      </c>
      <c r="AB1565" s="273" t="s">
        <v>9350</v>
      </c>
      <c r="AC1565" s="273"/>
      <c r="AD1565" s="504" t="s">
        <v>1259</v>
      </c>
      <c r="AE1565" s="275" t="s">
        <v>11453</v>
      </c>
      <c r="AF1565" s="267" t="str">
        <f t="shared" ca="1" si="115"/>
        <v>41años1meses</v>
      </c>
      <c r="AG1565" s="276">
        <v>918889943</v>
      </c>
      <c r="AH1565" s="325" t="s">
        <v>11454</v>
      </c>
    </row>
    <row r="1566" spans="2:36">
      <c r="B1566" s="258" t="str">
        <f t="shared" si="114"/>
        <v>P43065526</v>
      </c>
      <c r="C1566" s="257" t="s">
        <v>117</v>
      </c>
      <c r="D1566" s="486" t="s">
        <v>3555</v>
      </c>
      <c r="E1566" s="258" t="s">
        <v>3556</v>
      </c>
      <c r="F1566" s="259">
        <v>31249</v>
      </c>
      <c r="G1566" s="260" t="s">
        <v>1251</v>
      </c>
      <c r="H1566" s="261" t="s">
        <v>137</v>
      </c>
      <c r="I1566" s="262"/>
      <c r="J1566" s="261"/>
      <c r="K1566" s="263" t="s">
        <v>2021</v>
      </c>
      <c r="L1566" s="264">
        <v>44151</v>
      </c>
      <c r="M1566" s="290">
        <v>44188</v>
      </c>
      <c r="N1566" s="263" t="s">
        <v>128</v>
      </c>
      <c r="O1566" s="263" t="s">
        <v>3557</v>
      </c>
      <c r="P1566" s="266" t="s">
        <v>138</v>
      </c>
      <c r="Q1566" s="267"/>
      <c r="R1566" s="284" t="s">
        <v>157</v>
      </c>
      <c r="S1566" s="265"/>
      <c r="T1566" s="265">
        <v>0</v>
      </c>
      <c r="U1566" s="269" t="s">
        <v>1256</v>
      </c>
      <c r="V1566" s="270">
        <v>0</v>
      </c>
      <c r="W1566" s="271" t="s">
        <v>1264</v>
      </c>
      <c r="X1566" s="272"/>
      <c r="Y1566" s="273"/>
      <c r="Z1566" s="274" t="s">
        <v>1265</v>
      </c>
      <c r="AA1566" s="258" t="b">
        <f t="shared" si="117"/>
        <v>0</v>
      </c>
      <c r="AB1566" s="258"/>
      <c r="AC1566" s="273"/>
      <c r="AD1566" s="400" t="s">
        <v>2101</v>
      </c>
      <c r="AE1566" s="275" t="s">
        <v>3558</v>
      </c>
      <c r="AF1566" s="267" t="str">
        <f t="shared" ca="1" si="115"/>
        <v>41años1meses</v>
      </c>
      <c r="AG1566" s="276">
        <v>996339468</v>
      </c>
      <c r="AH1566" s="409" t="s">
        <v>3337</v>
      </c>
    </row>
    <row r="1567" spans="2:36">
      <c r="B1567" s="273" t="str">
        <f t="shared" si="114"/>
        <v>O43084153</v>
      </c>
      <c r="C1567" s="257" t="s">
        <v>117</v>
      </c>
      <c r="D1567" s="486" t="s">
        <v>9946</v>
      </c>
      <c r="E1567" s="258" t="s">
        <v>9947</v>
      </c>
      <c r="F1567" s="259">
        <v>29938</v>
      </c>
      <c r="G1567" s="283" t="s">
        <v>1251</v>
      </c>
      <c r="H1567" s="261" t="s">
        <v>113</v>
      </c>
      <c r="I1567" s="261" t="s">
        <v>9123</v>
      </c>
      <c r="J1567" s="261" t="s">
        <v>1235</v>
      </c>
      <c r="K1567" s="282" t="s">
        <v>6899</v>
      </c>
      <c r="L1567" s="264">
        <v>45331</v>
      </c>
      <c r="M1567" s="264">
        <v>45332</v>
      </c>
      <c r="N1567" s="261" t="s">
        <v>128</v>
      </c>
      <c r="O1567" s="261" t="s">
        <v>9948</v>
      </c>
      <c r="P1567" s="266" t="s">
        <v>138</v>
      </c>
      <c r="Q1567" s="273"/>
      <c r="R1567" s="284" t="s">
        <v>157</v>
      </c>
      <c r="S1567" s="265"/>
      <c r="T1567" s="265">
        <v>0</v>
      </c>
      <c r="U1567" s="269" t="s">
        <v>1256</v>
      </c>
      <c r="V1567" s="270">
        <v>1</v>
      </c>
      <c r="W1567" s="271" t="s">
        <v>118</v>
      </c>
      <c r="X1567" s="272"/>
      <c r="Y1567" s="272"/>
      <c r="Z1567" s="274" t="s">
        <v>1257</v>
      </c>
      <c r="AA1567" s="258" t="b">
        <f t="shared" si="117"/>
        <v>0</v>
      </c>
      <c r="AB1567" s="273" t="s">
        <v>9949</v>
      </c>
      <c r="AC1567" s="273"/>
      <c r="AD1567" s="504" t="s">
        <v>1259</v>
      </c>
      <c r="AE1567" s="275" t="s">
        <v>9950</v>
      </c>
      <c r="AF1567" s="267" t="str">
        <f t="shared" ca="1" si="115"/>
        <v>44años8meses</v>
      </c>
      <c r="AG1567" s="276">
        <v>907960422</v>
      </c>
      <c r="AH1567" s="325" t="s">
        <v>9951</v>
      </c>
    </row>
    <row r="1568" spans="2:36">
      <c r="B1568" s="273" t="str">
        <f t="shared" si="114"/>
        <v>P43087199</v>
      </c>
      <c r="C1568" s="257" t="s">
        <v>117</v>
      </c>
      <c r="D1568" s="486" t="s">
        <v>12318</v>
      </c>
      <c r="E1568" s="258" t="s">
        <v>12319</v>
      </c>
      <c r="F1568" s="259">
        <v>30052</v>
      </c>
      <c r="G1568" s="283" t="s">
        <v>1251</v>
      </c>
      <c r="H1568" s="261" t="s">
        <v>137</v>
      </c>
      <c r="I1568" s="263" t="s">
        <v>1252</v>
      </c>
      <c r="J1568" s="261"/>
      <c r="K1568" s="282" t="s">
        <v>2021</v>
      </c>
      <c r="L1568" s="264">
        <v>45537</v>
      </c>
      <c r="M1568" s="264">
        <v>45563</v>
      </c>
      <c r="N1568" s="263" t="s">
        <v>122</v>
      </c>
      <c r="O1568" s="282"/>
      <c r="P1568" s="266"/>
      <c r="R1568" s="284" t="s">
        <v>157</v>
      </c>
      <c r="S1568" s="265"/>
      <c r="T1568" s="265">
        <v>0</v>
      </c>
      <c r="U1568" s="269" t="s">
        <v>1256</v>
      </c>
      <c r="V1568" s="270">
        <v>0</v>
      </c>
      <c r="W1568" s="271" t="s">
        <v>118</v>
      </c>
      <c r="X1568" s="272"/>
      <c r="Y1568" s="273"/>
      <c r="Z1568" s="274" t="s">
        <v>1257</v>
      </c>
      <c r="AA1568" s="258" t="b">
        <f t="shared" si="117"/>
        <v>0</v>
      </c>
      <c r="AB1568" s="258" t="s">
        <v>6750</v>
      </c>
      <c r="AC1568" s="273"/>
      <c r="AD1568" s="504" t="s">
        <v>2101</v>
      </c>
      <c r="AE1568" s="275" t="s">
        <v>12320</v>
      </c>
      <c r="AF1568" s="267" t="str">
        <f t="shared" ca="1" si="115"/>
        <v>44años4meses</v>
      </c>
      <c r="AG1568" s="276">
        <v>949790718</v>
      </c>
      <c r="AH1568" s="325" t="s">
        <v>6696</v>
      </c>
    </row>
    <row r="1569" spans="2:36">
      <c r="B1569" s="273" t="str">
        <f t="shared" si="114"/>
        <v>P43094674</v>
      </c>
      <c r="C1569" s="257" t="s">
        <v>117</v>
      </c>
      <c r="D1569" s="486" t="s">
        <v>9109</v>
      </c>
      <c r="E1569" s="258" t="s">
        <v>9110</v>
      </c>
      <c r="F1569" s="259">
        <v>31194</v>
      </c>
      <c r="G1569" s="283" t="s">
        <v>1251</v>
      </c>
      <c r="H1569" s="261" t="s">
        <v>137</v>
      </c>
      <c r="I1569" s="261" t="s">
        <v>5699</v>
      </c>
      <c r="J1569" s="261"/>
      <c r="K1569" s="282" t="s">
        <v>6899</v>
      </c>
      <c r="L1569" s="264">
        <v>45278</v>
      </c>
      <c r="M1569" s="290">
        <v>45283</v>
      </c>
      <c r="N1569" s="261" t="s">
        <v>128</v>
      </c>
      <c r="O1569" s="261" t="s">
        <v>9111</v>
      </c>
      <c r="P1569" s="266" t="s">
        <v>138</v>
      </c>
      <c r="Q1569" s="273"/>
      <c r="R1569" s="268" t="s">
        <v>157</v>
      </c>
      <c r="S1569" s="265"/>
      <c r="T1569" s="265">
        <v>0</v>
      </c>
      <c r="U1569" s="269" t="s">
        <v>1256</v>
      </c>
      <c r="V1569" s="270">
        <v>1</v>
      </c>
      <c r="W1569" s="271" t="s">
        <v>118</v>
      </c>
      <c r="X1569" s="273"/>
      <c r="Y1569" s="273"/>
      <c r="Z1569" s="274" t="s">
        <v>1257</v>
      </c>
      <c r="AA1569" s="258" t="b">
        <f t="shared" si="117"/>
        <v>0</v>
      </c>
      <c r="AB1569" s="273" t="s">
        <v>9112</v>
      </c>
      <c r="AC1569" s="273"/>
      <c r="AD1569" s="400" t="s">
        <v>1259</v>
      </c>
      <c r="AE1569" s="275" t="s">
        <v>9113</v>
      </c>
      <c r="AF1569" s="267" t="str">
        <f t="shared" ca="1" si="115"/>
        <v>41años2meses</v>
      </c>
      <c r="AG1569" s="276">
        <v>931489143</v>
      </c>
      <c r="AH1569" s="399" t="s">
        <v>9114</v>
      </c>
    </row>
    <row r="1570" spans="2:36">
      <c r="B1570" s="273" t="str">
        <f t="shared" si="114"/>
        <v>O43110343</v>
      </c>
      <c r="C1570" s="282">
        <v>1</v>
      </c>
      <c r="D1570" s="486" t="s">
        <v>10878</v>
      </c>
      <c r="E1570" s="258" t="s">
        <v>10879</v>
      </c>
      <c r="F1570" s="259">
        <v>30052</v>
      </c>
      <c r="G1570" s="283" t="s">
        <v>1251</v>
      </c>
      <c r="H1570" s="261" t="s">
        <v>125</v>
      </c>
      <c r="I1570" s="261" t="s">
        <v>1339</v>
      </c>
      <c r="J1570" s="261" t="s">
        <v>7578</v>
      </c>
      <c r="K1570" s="282" t="s">
        <v>6840</v>
      </c>
      <c r="L1570" s="264">
        <v>45398</v>
      </c>
      <c r="M1570" s="264">
        <v>45523</v>
      </c>
      <c r="N1570" s="261" t="s">
        <v>128</v>
      </c>
      <c r="O1570" s="282" t="s">
        <v>10880</v>
      </c>
      <c r="P1570" s="266" t="s">
        <v>138</v>
      </c>
      <c r="Q1570" s="273"/>
      <c r="R1570" s="284" t="s">
        <v>157</v>
      </c>
      <c r="S1570" s="265"/>
      <c r="T1570" s="265">
        <v>0</v>
      </c>
      <c r="U1570" s="269" t="s">
        <v>1256</v>
      </c>
      <c r="V1570" s="270">
        <v>1</v>
      </c>
      <c r="W1570" s="271" t="s">
        <v>118</v>
      </c>
      <c r="X1570" s="272"/>
      <c r="Y1570" s="272"/>
      <c r="Z1570" s="274" t="s">
        <v>1257</v>
      </c>
      <c r="AA1570" s="258" t="b">
        <f t="shared" si="117"/>
        <v>0</v>
      </c>
      <c r="AB1570" s="273" t="s">
        <v>8951</v>
      </c>
      <c r="AC1570" s="273"/>
      <c r="AD1570" s="511" t="s">
        <v>1259</v>
      </c>
      <c r="AE1570" s="275" t="s">
        <v>10881</v>
      </c>
      <c r="AF1570" s="267" t="str">
        <f t="shared" ca="1" si="115"/>
        <v>44años4meses</v>
      </c>
      <c r="AG1570" s="276">
        <v>931698897</v>
      </c>
      <c r="AH1570" s="273" t="s">
        <v>10882</v>
      </c>
    </row>
    <row r="1571" spans="2:36">
      <c r="B1571" s="258" t="str">
        <f t="shared" si="114"/>
        <v>P43112802</v>
      </c>
      <c r="C1571" s="305">
        <v>1</v>
      </c>
      <c r="D1571" s="486" t="s">
        <v>10557</v>
      </c>
      <c r="E1571" s="258" t="s">
        <v>10558</v>
      </c>
      <c r="F1571" s="259">
        <v>30056</v>
      </c>
      <c r="G1571" s="283" t="s">
        <v>1291</v>
      </c>
      <c r="H1571" s="261" t="s">
        <v>137</v>
      </c>
      <c r="I1571" s="261" t="s">
        <v>8999</v>
      </c>
      <c r="J1571" s="261" t="s">
        <v>1235</v>
      </c>
      <c r="K1571" s="282" t="s">
        <v>6899</v>
      </c>
      <c r="L1571" s="264">
        <v>45372</v>
      </c>
      <c r="M1571" s="298">
        <v>45465</v>
      </c>
      <c r="N1571" s="261" t="s">
        <v>122</v>
      </c>
      <c r="O1571" s="282"/>
      <c r="P1571" s="266"/>
      <c r="Q1571" s="273"/>
      <c r="R1571" s="284" t="s">
        <v>117</v>
      </c>
      <c r="S1571" s="265"/>
      <c r="T1571" s="265">
        <v>0</v>
      </c>
      <c r="U1571" s="269" t="s">
        <v>1256</v>
      </c>
      <c r="V1571" s="270">
        <v>1</v>
      </c>
      <c r="W1571" s="271" t="s">
        <v>118</v>
      </c>
      <c r="X1571" s="272"/>
      <c r="Y1571" s="272"/>
      <c r="Z1571" s="274" t="s">
        <v>1257</v>
      </c>
      <c r="AA1571" s="258" t="b">
        <f t="shared" si="117"/>
        <v>0</v>
      </c>
      <c r="AB1571" s="273" t="s">
        <v>10559</v>
      </c>
      <c r="AC1571" s="273"/>
      <c r="AD1571" s="504" t="s">
        <v>1259</v>
      </c>
      <c r="AE1571" s="275" t="s">
        <v>10560</v>
      </c>
      <c r="AF1571" s="267" t="str">
        <f t="shared" ca="1" si="115"/>
        <v>44años4meses</v>
      </c>
      <c r="AG1571" s="294">
        <v>978006228</v>
      </c>
      <c r="AH1571" s="334" t="s">
        <v>10556</v>
      </c>
    </row>
    <row r="1572" spans="2:36">
      <c r="B1572" s="258" t="str">
        <f t="shared" si="114"/>
        <v>O43131372</v>
      </c>
      <c r="C1572" s="282">
        <v>1</v>
      </c>
      <c r="D1572" s="486" t="s">
        <v>12114</v>
      </c>
      <c r="E1572" s="258" t="s">
        <v>12115</v>
      </c>
      <c r="F1572" s="259">
        <v>31157</v>
      </c>
      <c r="G1572" s="260" t="s">
        <v>1996</v>
      </c>
      <c r="H1572" s="261" t="s">
        <v>113</v>
      </c>
      <c r="I1572" s="263" t="s">
        <v>1339</v>
      </c>
      <c r="J1572" s="261" t="s">
        <v>1276</v>
      </c>
      <c r="K1572" s="282" t="s">
        <v>8700</v>
      </c>
      <c r="L1572" s="264">
        <v>46126</v>
      </c>
      <c r="M1572" s="298">
        <v>46160</v>
      </c>
      <c r="N1572" s="263" t="s">
        <v>128</v>
      </c>
      <c r="O1572" s="261" t="s">
        <v>12116</v>
      </c>
      <c r="P1572" s="266" t="s">
        <v>138</v>
      </c>
      <c r="Q1572" s="273"/>
      <c r="R1572" s="268" t="s">
        <v>157</v>
      </c>
      <c r="S1572" s="265"/>
      <c r="T1572" s="271">
        <v>0</v>
      </c>
      <c r="U1572" s="291" t="s">
        <v>1256</v>
      </c>
      <c r="V1572" s="270">
        <v>1</v>
      </c>
      <c r="W1572" s="271" t="s">
        <v>118</v>
      </c>
      <c r="X1572" s="272"/>
      <c r="Y1572" s="258"/>
      <c r="Z1572" s="274" t="s">
        <v>1257</v>
      </c>
      <c r="AA1572" s="258" t="b">
        <f t="shared" si="117"/>
        <v>0</v>
      </c>
      <c r="AB1572" s="258" t="s">
        <v>12117</v>
      </c>
      <c r="AC1572" s="273"/>
      <c r="AD1572" s="504" t="s">
        <v>1259</v>
      </c>
      <c r="AE1572" s="275" t="s">
        <v>12118</v>
      </c>
      <c r="AF1572" s="267" t="str">
        <f t="shared" ca="1" si="115"/>
        <v>41años4meses</v>
      </c>
      <c r="AG1572" s="276">
        <v>968171988</v>
      </c>
      <c r="AH1572" s="325" t="s">
        <v>12119</v>
      </c>
    </row>
    <row r="1573" spans="2:36">
      <c r="B1573" s="258" t="str">
        <f t="shared" si="114"/>
        <v>O43136440</v>
      </c>
      <c r="C1573" s="257" t="s">
        <v>117</v>
      </c>
      <c r="D1573" s="294" t="s">
        <v>17791</v>
      </c>
      <c r="E1573" s="258" t="s">
        <v>17792</v>
      </c>
      <c r="F1573" s="259">
        <v>29913</v>
      </c>
      <c r="G1573" s="283" t="s">
        <v>1251</v>
      </c>
      <c r="H1573" s="261" t="s">
        <v>113</v>
      </c>
      <c r="I1573" s="261" t="s">
        <v>13122</v>
      </c>
      <c r="J1573" s="261" t="s">
        <v>1276</v>
      </c>
      <c r="K1573" s="282" t="s">
        <v>8566</v>
      </c>
      <c r="L1573" s="264">
        <v>46077</v>
      </c>
      <c r="M1573" s="264">
        <v>46095</v>
      </c>
      <c r="N1573" s="261" t="s">
        <v>114</v>
      </c>
      <c r="O1573" s="282" t="s">
        <v>17794</v>
      </c>
      <c r="P1573" s="266" t="s">
        <v>138</v>
      </c>
      <c r="Q1573" s="258"/>
      <c r="R1573" s="268" t="s">
        <v>157</v>
      </c>
      <c r="S1573" s="265"/>
      <c r="T1573" s="271">
        <v>0</v>
      </c>
      <c r="U1573" s="269" t="s">
        <v>1256</v>
      </c>
      <c r="V1573" s="270">
        <v>1</v>
      </c>
      <c r="W1573" s="271" t="s">
        <v>118</v>
      </c>
      <c r="X1573" s="272"/>
      <c r="Y1573" s="272"/>
      <c r="Z1573" s="342" t="s">
        <v>1257</v>
      </c>
      <c r="AA1573" s="258" t="b">
        <v>0</v>
      </c>
      <c r="AB1573" s="273" t="s">
        <v>17923</v>
      </c>
      <c r="AC1573" s="273"/>
      <c r="AD1573" s="504" t="s">
        <v>1259</v>
      </c>
      <c r="AE1573" s="275" t="s">
        <v>17800</v>
      </c>
      <c r="AF1573" s="267" t="str">
        <f t="shared" ca="1" si="115"/>
        <v>44años8meses</v>
      </c>
      <c r="AG1573" s="276" t="s">
        <v>17797</v>
      </c>
      <c r="AH1573" s="325" t="s">
        <v>17798</v>
      </c>
    </row>
    <row r="1574" spans="2:36">
      <c r="B1574" s="273" t="str">
        <f t="shared" si="114"/>
        <v>O43140985</v>
      </c>
      <c r="C1574" s="257" t="s">
        <v>117</v>
      </c>
      <c r="D1574" s="486" t="s">
        <v>4023</v>
      </c>
      <c r="E1574" s="258" t="s">
        <v>4024</v>
      </c>
      <c r="F1574" s="259">
        <v>31229</v>
      </c>
      <c r="G1574" s="260" t="s">
        <v>1291</v>
      </c>
      <c r="H1574" s="261" t="s">
        <v>113</v>
      </c>
      <c r="I1574" s="262"/>
      <c r="J1574" s="261"/>
      <c r="K1574" s="263" t="s">
        <v>3611</v>
      </c>
      <c r="L1574" s="264">
        <v>44306</v>
      </c>
      <c r="M1574" s="290">
        <v>44323</v>
      </c>
      <c r="N1574" s="263" t="s">
        <v>128</v>
      </c>
      <c r="O1574" s="261" t="s">
        <v>4025</v>
      </c>
      <c r="P1574" s="266" t="s">
        <v>115</v>
      </c>
      <c r="Q1574" s="273"/>
      <c r="R1574" s="284" t="s">
        <v>157</v>
      </c>
      <c r="S1574" s="265"/>
      <c r="T1574" s="265">
        <v>0</v>
      </c>
      <c r="U1574" s="269" t="s">
        <v>1256</v>
      </c>
      <c r="V1574" s="270">
        <v>0</v>
      </c>
      <c r="W1574" s="271" t="s">
        <v>1264</v>
      </c>
      <c r="X1574" s="272"/>
      <c r="Y1574" s="273"/>
      <c r="Z1574" s="274" t="s">
        <v>1265</v>
      </c>
      <c r="AA1574" s="258" t="b">
        <f t="shared" ref="AA1574:AA1580" si="118">COUNTIF($D$2:$D$3790,D1574)&gt;1</f>
        <v>0</v>
      </c>
      <c r="AB1574" s="273" t="s">
        <v>4026</v>
      </c>
      <c r="AC1574" s="273"/>
      <c r="AD1574" s="273"/>
      <c r="AE1574" s="275"/>
      <c r="AF1574" s="267" t="str">
        <f t="shared" ca="1" si="115"/>
        <v>41años1meses</v>
      </c>
      <c r="AG1574" s="276">
        <v>996356845</v>
      </c>
      <c r="AH1574" s="325" t="s">
        <v>4027</v>
      </c>
    </row>
    <row r="1575" spans="2:36">
      <c r="B1575" s="273" t="str">
        <f t="shared" si="114"/>
        <v>O43143993</v>
      </c>
      <c r="C1575" s="257" t="s">
        <v>117</v>
      </c>
      <c r="D1575" s="486" t="s">
        <v>2405</v>
      </c>
      <c r="E1575" s="258" t="s">
        <v>2406</v>
      </c>
      <c r="F1575" s="259">
        <v>30149</v>
      </c>
      <c r="G1575" s="260" t="s">
        <v>1251</v>
      </c>
      <c r="H1575" s="261" t="s">
        <v>113</v>
      </c>
      <c r="I1575" s="262"/>
      <c r="J1575" s="261"/>
      <c r="K1575" s="263" t="s">
        <v>1287</v>
      </c>
      <c r="L1575" s="264">
        <v>43775</v>
      </c>
      <c r="M1575" s="264">
        <v>43904</v>
      </c>
      <c r="N1575" s="263" t="s">
        <v>122</v>
      </c>
      <c r="O1575" s="261"/>
      <c r="P1575" s="266" t="s">
        <v>119</v>
      </c>
      <c r="Q1575" s="267"/>
      <c r="R1575" s="268" t="s">
        <v>157</v>
      </c>
      <c r="S1575" s="265"/>
      <c r="T1575" s="265">
        <v>0</v>
      </c>
      <c r="U1575" s="269" t="s">
        <v>1256</v>
      </c>
      <c r="V1575" s="270">
        <v>0</v>
      </c>
      <c r="W1575" s="271" t="s">
        <v>118</v>
      </c>
      <c r="X1575" s="272"/>
      <c r="Y1575" s="273"/>
      <c r="Z1575" s="274" t="s">
        <v>1265</v>
      </c>
      <c r="AA1575" s="258" t="b">
        <f t="shared" si="118"/>
        <v>0</v>
      </c>
      <c r="AB1575" s="273" t="s">
        <v>2407</v>
      </c>
      <c r="AC1575" s="273"/>
      <c r="AD1575" s="510"/>
      <c r="AE1575" s="275"/>
      <c r="AF1575" s="267" t="str">
        <f t="shared" ca="1" si="115"/>
        <v>44años1meses</v>
      </c>
      <c r="AG1575" s="276"/>
      <c r="AH1575" s="325"/>
    </row>
    <row r="1576" spans="2:36">
      <c r="B1576" s="258" t="str">
        <f t="shared" si="114"/>
        <v>P43182644</v>
      </c>
      <c r="C1576" s="282">
        <v>1</v>
      </c>
      <c r="D1576" s="486" t="s">
        <v>2308</v>
      </c>
      <c r="E1576" s="258" t="s">
        <v>2309</v>
      </c>
      <c r="F1576" s="259">
        <v>31313</v>
      </c>
      <c r="G1576" s="260" t="s">
        <v>1251</v>
      </c>
      <c r="H1576" s="261" t="s">
        <v>137</v>
      </c>
      <c r="I1576" s="262"/>
      <c r="J1576" s="261"/>
      <c r="K1576" s="263" t="s">
        <v>1287</v>
      </c>
      <c r="L1576" s="287">
        <v>43762</v>
      </c>
      <c r="M1576" s="290">
        <v>43775</v>
      </c>
      <c r="N1576" s="263" t="s">
        <v>122</v>
      </c>
      <c r="O1576" s="261"/>
      <c r="P1576" s="266"/>
      <c r="Q1576" s="267"/>
      <c r="R1576" s="284" t="s">
        <v>157</v>
      </c>
      <c r="S1576" s="265"/>
      <c r="T1576" s="265">
        <v>0</v>
      </c>
      <c r="U1576" s="269" t="s">
        <v>1256</v>
      </c>
      <c r="V1576" s="270">
        <v>0</v>
      </c>
      <c r="W1576" s="271" t="s">
        <v>1264</v>
      </c>
      <c r="X1576" s="272"/>
      <c r="Y1576" s="273"/>
      <c r="Z1576" s="274" t="s">
        <v>1265</v>
      </c>
      <c r="AA1576" s="258" t="b">
        <f t="shared" si="118"/>
        <v>0</v>
      </c>
      <c r="AB1576" s="273" t="s">
        <v>2310</v>
      </c>
      <c r="AC1576" s="273" t="s">
        <v>1290</v>
      </c>
      <c r="AD1576" s="510"/>
      <c r="AE1576" s="275"/>
      <c r="AF1576" s="267" t="str">
        <f t="shared" ca="1" si="115"/>
        <v>40años10meses</v>
      </c>
      <c r="AG1576" s="276">
        <v>959169183</v>
      </c>
      <c r="AH1576" s="273"/>
    </row>
    <row r="1577" spans="2:36">
      <c r="B1577" s="258" t="str">
        <f t="shared" si="114"/>
        <v>O43185715</v>
      </c>
      <c r="C1577" s="282">
        <v>1</v>
      </c>
      <c r="D1577" s="486" t="s">
        <v>6201</v>
      </c>
      <c r="E1577" s="258" t="s">
        <v>6202</v>
      </c>
      <c r="F1577" s="259">
        <v>31331</v>
      </c>
      <c r="G1577" s="283" t="s">
        <v>1996</v>
      </c>
      <c r="H1577" s="261" t="s">
        <v>113</v>
      </c>
      <c r="I1577" s="263" t="s">
        <v>15642</v>
      </c>
      <c r="J1577" s="261" t="s">
        <v>1276</v>
      </c>
      <c r="K1577" s="282" t="s">
        <v>8700</v>
      </c>
      <c r="L1577" s="264">
        <v>46092</v>
      </c>
      <c r="M1577" s="264">
        <v>46102</v>
      </c>
      <c r="N1577" s="263" t="s">
        <v>122</v>
      </c>
      <c r="O1577" s="261"/>
      <c r="P1577" s="266"/>
      <c r="Q1577" s="273"/>
      <c r="R1577" s="284" t="s">
        <v>157</v>
      </c>
      <c r="S1577" s="265"/>
      <c r="T1577" s="265">
        <v>0</v>
      </c>
      <c r="U1577" s="269" t="s">
        <v>1256</v>
      </c>
      <c r="V1577" s="270">
        <v>1</v>
      </c>
      <c r="W1577" s="271" t="s">
        <v>118</v>
      </c>
      <c r="X1577" s="272"/>
      <c r="Y1577" s="258"/>
      <c r="Z1577" s="274" t="s">
        <v>1257</v>
      </c>
      <c r="AA1577" s="258" t="b">
        <f t="shared" si="118"/>
        <v>0</v>
      </c>
      <c r="AB1577" s="273" t="s">
        <v>6203</v>
      </c>
      <c r="AC1577" s="273"/>
      <c r="AD1577" s="273"/>
      <c r="AE1577" s="275"/>
      <c r="AF1577" s="267" t="str">
        <f t="shared" ca="1" si="115"/>
        <v>40años10meses</v>
      </c>
      <c r="AG1577" s="276" t="s">
        <v>18325</v>
      </c>
      <c r="AH1577" s="325" t="s">
        <v>18326</v>
      </c>
    </row>
    <row r="1578" spans="2:36">
      <c r="B1578" s="258" t="str">
        <f t="shared" si="114"/>
        <v>P43196170</v>
      </c>
      <c r="C1578" s="305">
        <v>1</v>
      </c>
      <c r="D1578" s="486" t="s">
        <v>12395</v>
      </c>
      <c r="E1578" s="258" t="s">
        <v>12396</v>
      </c>
      <c r="F1578" s="259">
        <v>31147</v>
      </c>
      <c r="G1578" s="260" t="s">
        <v>1251</v>
      </c>
      <c r="H1578" s="261" t="s">
        <v>137</v>
      </c>
      <c r="I1578" s="263" t="s">
        <v>1252</v>
      </c>
      <c r="J1578" s="261"/>
      <c r="K1578" s="282" t="s">
        <v>2021</v>
      </c>
      <c r="L1578" s="328">
        <v>45545</v>
      </c>
      <c r="M1578" s="289">
        <v>45553</v>
      </c>
      <c r="N1578" s="263" t="s">
        <v>174</v>
      </c>
      <c r="O1578" s="282" t="s">
        <v>12397</v>
      </c>
      <c r="P1578" s="266" t="s">
        <v>138</v>
      </c>
      <c r="Q1578" s="273"/>
      <c r="R1578" s="268" t="s">
        <v>157</v>
      </c>
      <c r="S1578" s="265"/>
      <c r="T1578" s="265">
        <v>0</v>
      </c>
      <c r="U1578" s="269" t="s">
        <v>1256</v>
      </c>
      <c r="V1578" s="270">
        <v>0</v>
      </c>
      <c r="W1578" s="271" t="s">
        <v>118</v>
      </c>
      <c r="X1578" s="272"/>
      <c r="Y1578" s="273"/>
      <c r="Z1578" s="274" t="s">
        <v>1257</v>
      </c>
      <c r="AA1578" s="258" t="b">
        <f t="shared" si="118"/>
        <v>0</v>
      </c>
      <c r="AB1578" s="258" t="s">
        <v>12398</v>
      </c>
      <c r="AC1578" s="273"/>
      <c r="AD1578" s="504" t="s">
        <v>2101</v>
      </c>
      <c r="AE1578" s="275" t="s">
        <v>12399</v>
      </c>
      <c r="AF1578" s="267" t="str">
        <f t="shared" ca="1" si="115"/>
        <v>41años4meses</v>
      </c>
      <c r="AG1578" s="276">
        <v>975429179</v>
      </c>
      <c r="AH1578" s="325" t="s">
        <v>12400</v>
      </c>
    </row>
    <row r="1579" spans="2:36">
      <c r="B1579" s="258" t="str">
        <f t="shared" si="114"/>
        <v>P43201059</v>
      </c>
      <c r="C1579" s="257" t="s">
        <v>117</v>
      </c>
      <c r="D1579" s="486" t="s">
        <v>5418</v>
      </c>
      <c r="E1579" s="258" t="s">
        <v>5419</v>
      </c>
      <c r="F1579" s="259">
        <v>31319</v>
      </c>
      <c r="G1579" s="260" t="s">
        <v>1291</v>
      </c>
      <c r="H1579" s="261" t="s">
        <v>137</v>
      </c>
      <c r="I1579" s="263"/>
      <c r="J1579" s="261"/>
      <c r="K1579" s="282" t="s">
        <v>1968</v>
      </c>
      <c r="L1579" s="264">
        <v>44511</v>
      </c>
      <c r="M1579" s="264">
        <v>44611</v>
      </c>
      <c r="N1579" s="263" t="s">
        <v>114</v>
      </c>
      <c r="O1579" s="282" t="s">
        <v>5420</v>
      </c>
      <c r="P1579" s="266" t="s">
        <v>138</v>
      </c>
      <c r="Q1579" s="273"/>
      <c r="R1579" s="268" t="s">
        <v>157</v>
      </c>
      <c r="S1579" s="265"/>
      <c r="T1579" s="265">
        <v>0</v>
      </c>
      <c r="U1579" s="269" t="s">
        <v>1256</v>
      </c>
      <c r="V1579" s="270">
        <v>1</v>
      </c>
      <c r="W1579" s="271" t="s">
        <v>1264</v>
      </c>
      <c r="X1579" s="272"/>
      <c r="Y1579" s="258"/>
      <c r="Z1579" s="274" t="s">
        <v>1265</v>
      </c>
      <c r="AA1579" s="258" t="b">
        <f t="shared" si="118"/>
        <v>0</v>
      </c>
      <c r="AB1579" s="258" t="s">
        <v>5421</v>
      </c>
      <c r="AC1579" s="273"/>
      <c r="AD1579" s="504" t="s">
        <v>1271</v>
      </c>
      <c r="AE1579" s="275" t="s">
        <v>5422</v>
      </c>
      <c r="AF1579" s="267" t="str">
        <f t="shared" ca="1" si="115"/>
        <v>40años10meses</v>
      </c>
      <c r="AG1579" s="276">
        <v>935514081</v>
      </c>
      <c r="AH1579" s="273" t="s">
        <v>5423</v>
      </c>
    </row>
    <row r="1580" spans="2:36">
      <c r="B1580" s="273" t="str">
        <f t="shared" si="114"/>
        <v>O43201403</v>
      </c>
      <c r="C1580" s="282">
        <v>1</v>
      </c>
      <c r="D1580" s="486" t="s">
        <v>13289</v>
      </c>
      <c r="E1580" s="258" t="s">
        <v>13290</v>
      </c>
      <c r="F1580" s="259">
        <v>31316</v>
      </c>
      <c r="G1580" s="283" t="s">
        <v>1996</v>
      </c>
      <c r="H1580" s="261" t="s">
        <v>113</v>
      </c>
      <c r="I1580" s="261" t="s">
        <v>13291</v>
      </c>
      <c r="J1580" s="261" t="s">
        <v>1276</v>
      </c>
      <c r="K1580" s="282" t="s">
        <v>1254</v>
      </c>
      <c r="L1580" s="264">
        <v>45812</v>
      </c>
      <c r="M1580" s="264">
        <v>46011</v>
      </c>
      <c r="N1580" s="261" t="s">
        <v>114</v>
      </c>
      <c r="O1580" s="282" t="s">
        <v>13292</v>
      </c>
      <c r="P1580" s="266" t="s">
        <v>138</v>
      </c>
      <c r="Q1580" s="273"/>
      <c r="R1580" s="268" t="s">
        <v>157</v>
      </c>
      <c r="S1580" s="265"/>
      <c r="T1580" s="506">
        <v>0</v>
      </c>
      <c r="U1580" s="269" t="s">
        <v>1256</v>
      </c>
      <c r="V1580" s="270">
        <v>1</v>
      </c>
      <c r="W1580" s="271" t="s">
        <v>118</v>
      </c>
      <c r="X1580" s="272"/>
      <c r="Y1580" s="272"/>
      <c r="Z1580" s="342" t="s">
        <v>1257</v>
      </c>
      <c r="AA1580" s="258" t="b">
        <f t="shared" si="118"/>
        <v>0</v>
      </c>
      <c r="AB1580" s="273" t="s">
        <v>13293</v>
      </c>
      <c r="AC1580" s="273"/>
      <c r="AD1580" s="504" t="s">
        <v>1271</v>
      </c>
      <c r="AE1580" s="275" t="s">
        <v>13294</v>
      </c>
      <c r="AF1580" s="267" t="str">
        <f t="shared" ca="1" si="115"/>
        <v>40años10meses</v>
      </c>
      <c r="AG1580" s="276" t="s">
        <v>13295</v>
      </c>
      <c r="AH1580" s="325" t="s">
        <v>13296</v>
      </c>
      <c r="AJ1580" s="554" t="str">
        <f ca="1">IF($D1580&lt;&gt;"",DATEDIF(L1580,TODAY(),"y")&amp;"años"&amp;DATEDIF(L1580,TODAY(),"ym")&amp;"meses"&amp;DATEDIF(L1580,TODAY(),"md")&amp;"dias","")</f>
        <v>1años2meses17dias</v>
      </c>
    </row>
    <row r="1581" spans="2:36">
      <c r="B1581" s="258" t="str">
        <f t="shared" si="114"/>
        <v>O43217980</v>
      </c>
      <c r="C1581" s="257" t="s">
        <v>117</v>
      </c>
      <c r="D1581" s="294" t="s">
        <v>19004</v>
      </c>
      <c r="E1581" s="258" t="s">
        <v>19005</v>
      </c>
      <c r="F1581" s="259">
        <v>30677</v>
      </c>
      <c r="G1581" s="283" t="s">
        <v>1251</v>
      </c>
      <c r="H1581" s="261" t="s">
        <v>113</v>
      </c>
      <c r="I1581" s="261" t="s">
        <v>1339</v>
      </c>
      <c r="J1581" s="261" t="s">
        <v>1276</v>
      </c>
      <c r="K1581" s="282" t="s">
        <v>8700</v>
      </c>
      <c r="L1581" s="264">
        <v>46133</v>
      </c>
      <c r="M1581" s="264">
        <v>46150</v>
      </c>
      <c r="N1581" s="261" t="s">
        <v>128</v>
      </c>
      <c r="O1581" s="282" t="s">
        <v>19006</v>
      </c>
      <c r="P1581" s="266" t="s">
        <v>138</v>
      </c>
      <c r="Q1581" s="258"/>
      <c r="R1581" s="268" t="s">
        <v>157</v>
      </c>
      <c r="S1581" s="265"/>
      <c r="T1581" s="271">
        <v>0</v>
      </c>
      <c r="U1581" s="269" t="s">
        <v>1256</v>
      </c>
      <c r="V1581" s="270">
        <v>1</v>
      </c>
      <c r="W1581" s="271" t="s">
        <v>118</v>
      </c>
      <c r="X1581" s="272"/>
      <c r="Y1581" s="272"/>
      <c r="Z1581" s="342" t="s">
        <v>1257</v>
      </c>
      <c r="AA1581" s="258" t="b">
        <v>0</v>
      </c>
      <c r="AB1581" s="273"/>
      <c r="AC1581" s="273"/>
      <c r="AD1581" s="504" t="s">
        <v>1259</v>
      </c>
      <c r="AE1581" s="275" t="s">
        <v>19009</v>
      </c>
      <c r="AF1581" s="267" t="str">
        <f t="shared" ca="1" si="115"/>
        <v>42años7meses</v>
      </c>
      <c r="AG1581" s="276" t="s">
        <v>19007</v>
      </c>
      <c r="AH1581" s="325" t="s">
        <v>19008</v>
      </c>
    </row>
    <row r="1582" spans="2:36">
      <c r="B1582" s="258" t="str">
        <f t="shared" si="114"/>
        <v>O43218103</v>
      </c>
      <c r="C1582" s="257" t="s">
        <v>117</v>
      </c>
      <c r="D1582" s="486" t="s">
        <v>15442</v>
      </c>
      <c r="E1582" s="258" t="s">
        <v>15443</v>
      </c>
      <c r="F1582" s="259">
        <v>29875</v>
      </c>
      <c r="G1582" s="283" t="s">
        <v>1996</v>
      </c>
      <c r="H1582" s="261" t="s">
        <v>113</v>
      </c>
      <c r="I1582" s="261" t="s">
        <v>9123</v>
      </c>
      <c r="J1582" s="261" t="s">
        <v>1276</v>
      </c>
      <c r="K1582" s="282" t="s">
        <v>12562</v>
      </c>
      <c r="L1582" s="264">
        <v>45971</v>
      </c>
      <c r="M1582" s="264">
        <v>46014</v>
      </c>
      <c r="N1582" s="261" t="s">
        <v>174</v>
      </c>
      <c r="O1582" s="261" t="s">
        <v>15444</v>
      </c>
      <c r="P1582" s="266" t="s">
        <v>138</v>
      </c>
      <c r="Q1582" s="273"/>
      <c r="R1582" s="284" t="s">
        <v>157</v>
      </c>
      <c r="S1582" s="265"/>
      <c r="T1582" s="271">
        <v>0</v>
      </c>
      <c r="U1582" s="269" t="s">
        <v>1256</v>
      </c>
      <c r="V1582" s="270">
        <v>1</v>
      </c>
      <c r="W1582" s="271" t="s">
        <v>118</v>
      </c>
      <c r="X1582" s="272"/>
      <c r="Y1582" s="272"/>
      <c r="Z1582" s="274" t="s">
        <v>1257</v>
      </c>
      <c r="AA1582" s="258" t="b">
        <f t="shared" ref="AA1582:AA1588" si="119">COUNTIF($D$2:$D$3790,D1582)&gt;1</f>
        <v>0</v>
      </c>
      <c r="AB1582" s="273" t="s">
        <v>15445</v>
      </c>
      <c r="AC1582" s="273"/>
      <c r="AD1582" s="504" t="s">
        <v>1259</v>
      </c>
      <c r="AE1582" s="275" t="s">
        <v>15446</v>
      </c>
      <c r="AF1582" s="267" t="str">
        <f t="shared" ca="1" si="115"/>
        <v>44años10meses</v>
      </c>
      <c r="AG1582" s="276">
        <v>929390797</v>
      </c>
      <c r="AH1582" s="325" t="s">
        <v>15447</v>
      </c>
    </row>
    <row r="1583" spans="2:36">
      <c r="B1583" s="258" t="str">
        <f t="shared" si="114"/>
        <v>O43230370</v>
      </c>
      <c r="C1583" s="257" t="s">
        <v>117</v>
      </c>
      <c r="D1583" s="486" t="s">
        <v>15640</v>
      </c>
      <c r="E1583" s="472" t="s">
        <v>15641</v>
      </c>
      <c r="F1583" s="473">
        <v>31361</v>
      </c>
      <c r="G1583" s="474" t="s">
        <v>1251</v>
      </c>
      <c r="H1583" s="475" t="s">
        <v>113</v>
      </c>
      <c r="I1583" s="479" t="s">
        <v>15642</v>
      </c>
      <c r="J1583" s="475" t="s">
        <v>1276</v>
      </c>
      <c r="K1583" s="476" t="s">
        <v>8566</v>
      </c>
      <c r="L1583" s="477">
        <v>46244</v>
      </c>
      <c r="M1583" s="477" t="s">
        <v>1269</v>
      </c>
      <c r="N1583" s="479" t="s">
        <v>128</v>
      </c>
      <c r="O1583" s="475" t="s">
        <v>15643</v>
      </c>
      <c r="P1583" s="478" t="s">
        <v>138</v>
      </c>
      <c r="Q1583" s="273"/>
      <c r="R1583" s="521" t="s">
        <v>117</v>
      </c>
      <c r="S1583" s="265"/>
      <c r="T1583" s="265">
        <v>0</v>
      </c>
      <c r="U1583" s="269" t="s">
        <v>1256</v>
      </c>
      <c r="V1583" s="270">
        <v>1</v>
      </c>
      <c r="W1583" s="271" t="s">
        <v>118</v>
      </c>
      <c r="X1583" s="272"/>
      <c r="Y1583" s="258"/>
      <c r="Z1583" s="274" t="s">
        <v>1257</v>
      </c>
      <c r="AA1583" s="258" t="b">
        <f t="shared" si="119"/>
        <v>0</v>
      </c>
      <c r="AB1583" s="273" t="s">
        <v>15644</v>
      </c>
      <c r="AC1583" s="273"/>
      <c r="AD1583" s="511" t="s">
        <v>1259</v>
      </c>
      <c r="AE1583" s="275" t="s">
        <v>15645</v>
      </c>
      <c r="AF1583" s="267" t="str">
        <f t="shared" ca="1" si="115"/>
        <v>40años9meses</v>
      </c>
      <c r="AG1583" s="276">
        <v>930688319</v>
      </c>
      <c r="AH1583" s="325" t="s">
        <v>15646</v>
      </c>
    </row>
    <row r="1584" spans="2:36">
      <c r="B1584" s="258" t="str">
        <f t="shared" ref="B1584:B1633" si="120">MID(H1584,1,1)&amp;D1584</f>
        <v>P43259293</v>
      </c>
      <c r="C1584" s="257" t="s">
        <v>117</v>
      </c>
      <c r="D1584" s="486" t="s">
        <v>11724</v>
      </c>
      <c r="E1584" s="258" t="s">
        <v>11725</v>
      </c>
      <c r="F1584" s="259">
        <v>31334</v>
      </c>
      <c r="G1584" s="283" t="s">
        <v>1251</v>
      </c>
      <c r="H1584" s="261" t="s">
        <v>137</v>
      </c>
      <c r="I1584" s="261" t="s">
        <v>8999</v>
      </c>
      <c r="J1584" s="261" t="s">
        <v>9469</v>
      </c>
      <c r="K1584" s="282" t="s">
        <v>6840</v>
      </c>
      <c r="L1584" s="264">
        <v>45468</v>
      </c>
      <c r="M1584" s="264">
        <v>45516</v>
      </c>
      <c r="N1584" s="261" t="s">
        <v>114</v>
      </c>
      <c r="O1584" s="261" t="s">
        <v>11726</v>
      </c>
      <c r="P1584" s="266" t="s">
        <v>138</v>
      </c>
      <c r="Q1584" s="273"/>
      <c r="R1584" s="284" t="s">
        <v>157</v>
      </c>
      <c r="S1584" s="265"/>
      <c r="T1584" s="265">
        <v>0</v>
      </c>
      <c r="U1584" s="269" t="s">
        <v>1256</v>
      </c>
      <c r="V1584" s="270">
        <v>1</v>
      </c>
      <c r="W1584" s="271" t="s">
        <v>118</v>
      </c>
      <c r="X1584" s="272"/>
      <c r="Y1584" s="272"/>
      <c r="Z1584" s="274" t="s">
        <v>1257</v>
      </c>
      <c r="AA1584" s="258" t="b">
        <f t="shared" si="119"/>
        <v>0</v>
      </c>
      <c r="AB1584" s="273" t="s">
        <v>11727</v>
      </c>
      <c r="AC1584" s="273"/>
      <c r="AD1584" s="504" t="s">
        <v>1259</v>
      </c>
      <c r="AE1584" s="275" t="s">
        <v>11728</v>
      </c>
      <c r="AF1584" s="267" t="str">
        <f t="shared" ca="1" si="115"/>
        <v>40años10meses</v>
      </c>
      <c r="AG1584" s="276">
        <v>925242761</v>
      </c>
      <c r="AH1584" s="325" t="s">
        <v>11729</v>
      </c>
    </row>
    <row r="1585" spans="2:36">
      <c r="B1585" s="258" t="str">
        <f t="shared" si="120"/>
        <v>O43313541</v>
      </c>
      <c r="C1585" s="285">
        <v>1</v>
      </c>
      <c r="D1585" s="486" t="s">
        <v>9314</v>
      </c>
      <c r="E1585" s="258" t="s">
        <v>9315</v>
      </c>
      <c r="F1585" s="259">
        <v>28745</v>
      </c>
      <c r="G1585" s="260" t="s">
        <v>1297</v>
      </c>
      <c r="H1585" s="261" t="s">
        <v>113</v>
      </c>
      <c r="I1585" s="261" t="s">
        <v>7410</v>
      </c>
      <c r="J1585" s="261" t="s">
        <v>1276</v>
      </c>
      <c r="K1585" s="282" t="s">
        <v>6840</v>
      </c>
      <c r="L1585" s="264">
        <v>45295</v>
      </c>
      <c r="M1585" s="298">
        <v>45570</v>
      </c>
      <c r="N1585" s="263" t="s">
        <v>128</v>
      </c>
      <c r="O1585" s="261" t="s">
        <v>9316</v>
      </c>
      <c r="P1585" s="266" t="s">
        <v>138</v>
      </c>
      <c r="Q1585" s="267"/>
      <c r="R1585" s="284" t="s">
        <v>157</v>
      </c>
      <c r="S1585" s="265"/>
      <c r="T1585" s="265">
        <v>0</v>
      </c>
      <c r="U1585" s="269" t="s">
        <v>1256</v>
      </c>
      <c r="V1585" s="270">
        <v>1</v>
      </c>
      <c r="W1585" s="271" t="s">
        <v>118</v>
      </c>
      <c r="X1585" s="272"/>
      <c r="Y1585" s="273"/>
      <c r="Z1585" s="274" t="s">
        <v>1257</v>
      </c>
      <c r="AA1585" s="258" t="b">
        <f t="shared" si="119"/>
        <v>0</v>
      </c>
      <c r="AB1585" s="258" t="s">
        <v>9317</v>
      </c>
      <c r="AC1585" s="273"/>
      <c r="AD1585" s="400" t="s">
        <v>1259</v>
      </c>
      <c r="AE1585" s="281" t="s">
        <v>9318</v>
      </c>
      <c r="AF1585" s="267" t="str">
        <f t="shared" ca="1" si="115"/>
        <v>47años11meses</v>
      </c>
      <c r="AG1585" s="276">
        <v>928883735</v>
      </c>
      <c r="AH1585" s="325" t="s">
        <v>9319</v>
      </c>
      <c r="AJ1585" s="258"/>
    </row>
    <row r="1586" spans="2:36">
      <c r="B1586" s="258" t="str">
        <f t="shared" si="120"/>
        <v>O43316676</v>
      </c>
      <c r="C1586" s="257" t="s">
        <v>117</v>
      </c>
      <c r="D1586" s="486" t="s">
        <v>12532</v>
      </c>
      <c r="E1586" s="258" t="s">
        <v>12533</v>
      </c>
      <c r="F1586" s="259">
        <v>29000</v>
      </c>
      <c r="G1586" s="283" t="s">
        <v>1251</v>
      </c>
      <c r="H1586" s="261" t="s">
        <v>113</v>
      </c>
      <c r="I1586" s="261" t="s">
        <v>7410</v>
      </c>
      <c r="J1586" s="261" t="s">
        <v>9469</v>
      </c>
      <c r="K1586" s="282" t="s">
        <v>2021</v>
      </c>
      <c r="L1586" s="264">
        <v>45586</v>
      </c>
      <c r="M1586" s="264">
        <v>45591</v>
      </c>
      <c r="N1586" s="261" t="s">
        <v>128</v>
      </c>
      <c r="O1586" s="282" t="s">
        <v>12534</v>
      </c>
      <c r="P1586" s="266" t="s">
        <v>138</v>
      </c>
      <c r="Q1586" s="273"/>
      <c r="R1586" s="268" t="s">
        <v>157</v>
      </c>
      <c r="S1586" s="265"/>
      <c r="T1586" s="265">
        <v>0</v>
      </c>
      <c r="U1586" s="269" t="s">
        <v>1256</v>
      </c>
      <c r="V1586" s="270">
        <v>0</v>
      </c>
      <c r="W1586" s="271" t="s">
        <v>118</v>
      </c>
      <c r="X1586" s="272"/>
      <c r="Y1586" s="272"/>
      <c r="Z1586" s="342" t="s">
        <v>1257</v>
      </c>
      <c r="AA1586" s="258" t="b">
        <f t="shared" si="119"/>
        <v>0</v>
      </c>
      <c r="AB1586" s="273" t="s">
        <v>12535</v>
      </c>
      <c r="AC1586" s="273"/>
      <c r="AD1586" s="504" t="s">
        <v>2201</v>
      </c>
      <c r="AE1586" s="275" t="s">
        <v>12536</v>
      </c>
      <c r="AF1586" s="267" t="str">
        <f t="shared" ca="1" si="115"/>
        <v>47años2meses</v>
      </c>
      <c r="AG1586" s="276">
        <v>927429161</v>
      </c>
      <c r="AH1586" s="581"/>
    </row>
    <row r="1587" spans="2:36">
      <c r="B1587" s="258" t="str">
        <f t="shared" si="120"/>
        <v>P43328357</v>
      </c>
      <c r="C1587" s="257" t="s">
        <v>117</v>
      </c>
      <c r="D1587" s="486" t="s">
        <v>10095</v>
      </c>
      <c r="E1587" s="258" t="s">
        <v>10096</v>
      </c>
      <c r="F1587" s="259">
        <v>29649</v>
      </c>
      <c r="G1587" s="283" t="s">
        <v>1251</v>
      </c>
      <c r="H1587" s="261" t="s">
        <v>137</v>
      </c>
      <c r="I1587" s="261" t="s">
        <v>8999</v>
      </c>
      <c r="J1587" s="261" t="s">
        <v>9469</v>
      </c>
      <c r="K1587" s="282" t="s">
        <v>6840</v>
      </c>
      <c r="L1587" s="264">
        <v>45343</v>
      </c>
      <c r="M1587" s="290">
        <v>45383</v>
      </c>
      <c r="N1587" s="261" t="s">
        <v>128</v>
      </c>
      <c r="O1587" s="261" t="s">
        <v>10097</v>
      </c>
      <c r="P1587" s="266" t="s">
        <v>138</v>
      </c>
      <c r="Q1587" s="273"/>
      <c r="R1587" s="284" t="s">
        <v>157</v>
      </c>
      <c r="S1587" s="265"/>
      <c r="T1587" s="265">
        <v>0</v>
      </c>
      <c r="U1587" s="269" t="s">
        <v>1256</v>
      </c>
      <c r="V1587" s="270">
        <v>1</v>
      </c>
      <c r="W1587" s="271" t="s">
        <v>118</v>
      </c>
      <c r="X1587" s="272"/>
      <c r="Y1587" s="272"/>
      <c r="Z1587" s="274" t="s">
        <v>1257</v>
      </c>
      <c r="AA1587" s="258" t="b">
        <f t="shared" si="119"/>
        <v>0</v>
      </c>
      <c r="AB1587" s="273" t="s">
        <v>10098</v>
      </c>
      <c r="AC1587" s="273"/>
      <c r="AD1587" s="504" t="s">
        <v>1259</v>
      </c>
      <c r="AE1587" s="275" t="s">
        <v>10099</v>
      </c>
      <c r="AF1587" s="267" t="str">
        <f t="shared" ca="1" si="115"/>
        <v>45años5meses</v>
      </c>
      <c r="AG1587" s="276">
        <v>965199759</v>
      </c>
      <c r="AH1587" s="325" t="s">
        <v>10100</v>
      </c>
    </row>
    <row r="1588" spans="2:36">
      <c r="B1588" s="258" t="str">
        <f t="shared" si="120"/>
        <v>O43345421</v>
      </c>
      <c r="C1588" s="257" t="s">
        <v>117</v>
      </c>
      <c r="D1588" s="486" t="s">
        <v>6780</v>
      </c>
      <c r="E1588" s="258" t="s">
        <v>6781</v>
      </c>
      <c r="F1588" s="259">
        <v>31213</v>
      </c>
      <c r="G1588" s="283" t="s">
        <v>1251</v>
      </c>
      <c r="H1588" s="261" t="s">
        <v>113</v>
      </c>
      <c r="I1588" s="263" t="s">
        <v>5699</v>
      </c>
      <c r="J1588" s="261"/>
      <c r="K1588" s="282" t="s">
        <v>2021</v>
      </c>
      <c r="L1588" s="264">
        <v>44873</v>
      </c>
      <c r="M1588" s="290">
        <v>44911</v>
      </c>
      <c r="N1588" s="263" t="s">
        <v>128</v>
      </c>
      <c r="O1588" s="282" t="s">
        <v>6782</v>
      </c>
      <c r="P1588" s="266" t="s">
        <v>138</v>
      </c>
      <c r="Q1588" s="273"/>
      <c r="R1588" s="284" t="s">
        <v>157</v>
      </c>
      <c r="S1588" s="265"/>
      <c r="T1588" s="265">
        <v>0</v>
      </c>
      <c r="U1588" s="269" t="s">
        <v>1256</v>
      </c>
      <c r="V1588" s="270">
        <v>0</v>
      </c>
      <c r="W1588" s="271" t="s">
        <v>1264</v>
      </c>
      <c r="X1588" s="272"/>
      <c r="Y1588" s="273"/>
      <c r="Z1588" s="274" t="s">
        <v>1265</v>
      </c>
      <c r="AA1588" s="258" t="b">
        <f t="shared" si="119"/>
        <v>0</v>
      </c>
      <c r="AB1588" s="258" t="s">
        <v>6783</v>
      </c>
      <c r="AC1588" s="273"/>
      <c r="AD1588" s="400" t="s">
        <v>1271</v>
      </c>
      <c r="AE1588" s="275" t="s">
        <v>6784</v>
      </c>
      <c r="AF1588" s="267" t="str">
        <f t="shared" ca="1" si="115"/>
        <v>41años2meses</v>
      </c>
      <c r="AG1588" s="276">
        <v>982300100</v>
      </c>
      <c r="AH1588" s="325" t="s">
        <v>6785</v>
      </c>
    </row>
    <row r="1589" spans="2:36">
      <c r="B1589" s="258" t="str">
        <f t="shared" si="120"/>
        <v>O43354475</v>
      </c>
      <c r="C1589" s="257" t="s">
        <v>117</v>
      </c>
      <c r="D1589" s="288" t="s">
        <v>17197</v>
      </c>
      <c r="E1589" s="611" t="s">
        <v>17198</v>
      </c>
      <c r="F1589" s="612">
        <v>31409</v>
      </c>
      <c r="G1589" s="261" t="s">
        <v>1251</v>
      </c>
      <c r="H1589" s="261" t="s">
        <v>113</v>
      </c>
      <c r="I1589" s="261" t="s">
        <v>5699</v>
      </c>
      <c r="J1589" s="282" t="s">
        <v>1276</v>
      </c>
      <c r="K1589" s="295" t="s">
        <v>8566</v>
      </c>
      <c r="L1589" s="264">
        <v>46046</v>
      </c>
      <c r="M1589" s="489">
        <v>46123</v>
      </c>
      <c r="N1589" s="282" t="s">
        <v>128</v>
      </c>
      <c r="O1589" s="261" t="s">
        <v>17199</v>
      </c>
      <c r="P1589" s="288" t="s">
        <v>138</v>
      </c>
      <c r="Q1589" s="258"/>
      <c r="R1589" s="268" t="s">
        <v>157</v>
      </c>
      <c r="S1589" s="265"/>
      <c r="T1589" s="271">
        <v>0</v>
      </c>
      <c r="U1589" s="269" t="s">
        <v>1256</v>
      </c>
      <c r="V1589" s="270">
        <v>1</v>
      </c>
      <c r="W1589" s="271" t="s">
        <v>118</v>
      </c>
      <c r="X1589" s="272"/>
      <c r="Y1589" s="272"/>
      <c r="Z1589" s="342" t="s">
        <v>1257</v>
      </c>
      <c r="AA1589" s="258" t="b">
        <v>0</v>
      </c>
      <c r="AB1589" s="273" t="s">
        <v>17309</v>
      </c>
      <c r="AC1589" s="273"/>
      <c r="AD1589" s="504" t="s">
        <v>1878</v>
      </c>
      <c r="AE1589" s="304" t="s">
        <v>17247</v>
      </c>
      <c r="AF1589" s="267" t="str">
        <f t="shared" ca="1" si="115"/>
        <v>40años7meses</v>
      </c>
      <c r="AG1589" s="276" t="s">
        <v>17245</v>
      </c>
      <c r="AH1589" s="325" t="s">
        <v>17246</v>
      </c>
    </row>
    <row r="1590" spans="2:36">
      <c r="B1590" s="258" t="str">
        <f t="shared" si="120"/>
        <v>P43354691</v>
      </c>
      <c r="C1590" s="257" t="s">
        <v>117</v>
      </c>
      <c r="D1590" s="486" t="s">
        <v>11581</v>
      </c>
      <c r="E1590" s="258" t="s">
        <v>11582</v>
      </c>
      <c r="F1590" s="259">
        <v>29456</v>
      </c>
      <c r="G1590" s="283" t="s">
        <v>1251</v>
      </c>
      <c r="H1590" s="261" t="s">
        <v>137</v>
      </c>
      <c r="I1590" s="261" t="s">
        <v>8999</v>
      </c>
      <c r="J1590" s="261" t="s">
        <v>9469</v>
      </c>
      <c r="K1590" s="282" t="s">
        <v>6840</v>
      </c>
      <c r="L1590" s="264">
        <v>45454</v>
      </c>
      <c r="M1590" s="264">
        <v>45488</v>
      </c>
      <c r="N1590" s="261" t="s">
        <v>114</v>
      </c>
      <c r="O1590" s="261" t="s">
        <v>11583</v>
      </c>
      <c r="P1590" s="266" t="s">
        <v>138</v>
      </c>
      <c r="Q1590" s="273"/>
      <c r="R1590" s="284" t="s">
        <v>157</v>
      </c>
      <c r="S1590" s="265"/>
      <c r="T1590" s="265">
        <v>0</v>
      </c>
      <c r="U1590" s="269" t="s">
        <v>1256</v>
      </c>
      <c r="V1590" s="270">
        <v>1</v>
      </c>
      <c r="W1590" s="271" t="s">
        <v>118</v>
      </c>
      <c r="X1590" s="272"/>
      <c r="Y1590" s="272"/>
      <c r="Z1590" s="274" t="s">
        <v>1257</v>
      </c>
      <c r="AA1590" s="258" t="b">
        <f>COUNTIF($D$2:$D$3790,D1590)&gt;1</f>
        <v>0</v>
      </c>
      <c r="AB1590" s="273" t="s">
        <v>10295</v>
      </c>
      <c r="AC1590" s="273"/>
      <c r="AD1590" s="504" t="s">
        <v>1259</v>
      </c>
      <c r="AE1590" s="275" t="s">
        <v>11584</v>
      </c>
      <c r="AF1590" s="267" t="str">
        <f t="shared" ca="1" si="115"/>
        <v>45años11meses</v>
      </c>
      <c r="AG1590" s="276">
        <v>920997807</v>
      </c>
      <c r="AH1590" s="325" t="s">
        <v>11585</v>
      </c>
    </row>
    <row r="1591" spans="2:36">
      <c r="B1591" s="273" t="str">
        <f t="shared" si="120"/>
        <v>P43355796</v>
      </c>
      <c r="C1591" s="257" t="s">
        <v>117</v>
      </c>
      <c r="D1591" s="486" t="s">
        <v>5965</v>
      </c>
      <c r="E1591" s="258" t="s">
        <v>5966</v>
      </c>
      <c r="F1591" s="259">
        <v>29703</v>
      </c>
      <c r="G1591" s="260" t="s">
        <v>1291</v>
      </c>
      <c r="H1591" s="261" t="s">
        <v>137</v>
      </c>
      <c r="I1591" s="263"/>
      <c r="J1591" s="261"/>
      <c r="K1591" s="263" t="s">
        <v>3611</v>
      </c>
      <c r="L1591" s="264">
        <v>44601</v>
      </c>
      <c r="M1591" s="264">
        <v>44640</v>
      </c>
      <c r="N1591" s="263" t="s">
        <v>122</v>
      </c>
      <c r="O1591" s="261" t="s">
        <v>1108</v>
      </c>
      <c r="P1591" s="266"/>
      <c r="Q1591" s="273"/>
      <c r="R1591" s="268" t="s">
        <v>1256</v>
      </c>
      <c r="S1591" s="265"/>
      <c r="T1591" s="265">
        <v>0</v>
      </c>
      <c r="U1591" s="269" t="s">
        <v>1256</v>
      </c>
      <c r="V1591" s="270">
        <v>0</v>
      </c>
      <c r="W1591" s="271" t="s">
        <v>118</v>
      </c>
      <c r="X1591" s="272"/>
      <c r="Y1591" s="273"/>
      <c r="Z1591" s="274" t="s">
        <v>1265</v>
      </c>
      <c r="AA1591" s="258" t="b">
        <f>COUNTIF($D$2:$D$3790,D1591)&gt;1</f>
        <v>0</v>
      </c>
      <c r="AB1591" s="273" t="s">
        <v>5967</v>
      </c>
      <c r="AC1591" s="273" t="s">
        <v>3671</v>
      </c>
      <c r="AD1591" s="510"/>
      <c r="AE1591" s="275"/>
      <c r="AF1591" s="267" t="str">
        <f t="shared" ca="1" si="115"/>
        <v>45años3meses</v>
      </c>
      <c r="AG1591" s="276">
        <v>999213330</v>
      </c>
      <c r="AH1591" s="325" t="s">
        <v>5968</v>
      </c>
    </row>
    <row r="1592" spans="2:36">
      <c r="B1592" s="258" t="str">
        <f t="shared" si="120"/>
        <v>O43366503</v>
      </c>
      <c r="C1592" s="285">
        <v>1</v>
      </c>
      <c r="D1592" s="288" t="s">
        <v>17187</v>
      </c>
      <c r="E1592" s="611" t="s">
        <v>17188</v>
      </c>
      <c r="F1592" s="612">
        <v>31429</v>
      </c>
      <c r="G1592" s="261" t="s">
        <v>1251</v>
      </c>
      <c r="H1592" s="261" t="s">
        <v>125</v>
      </c>
      <c r="I1592" s="261" t="s">
        <v>13485</v>
      </c>
      <c r="J1592" s="282" t="s">
        <v>1276</v>
      </c>
      <c r="K1592" s="295" t="s">
        <v>8566</v>
      </c>
      <c r="L1592" s="264">
        <v>46049</v>
      </c>
      <c r="M1592" s="489">
        <v>46116</v>
      </c>
      <c r="N1592" s="282" t="s">
        <v>122</v>
      </c>
      <c r="O1592" s="266"/>
      <c r="P1592" s="288"/>
      <c r="Q1592" s="258"/>
      <c r="R1592" s="268" t="s">
        <v>157</v>
      </c>
      <c r="S1592" s="265"/>
      <c r="T1592" s="271">
        <v>0</v>
      </c>
      <c r="U1592" s="269" t="s">
        <v>1256</v>
      </c>
      <c r="V1592" s="270">
        <v>1</v>
      </c>
      <c r="W1592" s="271" t="s">
        <v>118</v>
      </c>
      <c r="X1592" s="272"/>
      <c r="Y1592" s="272"/>
      <c r="Z1592" s="342" t="s">
        <v>1257</v>
      </c>
      <c r="AA1592" s="258" t="b">
        <v>0</v>
      </c>
      <c r="AB1592" s="273" t="s">
        <v>17307</v>
      </c>
      <c r="AC1592" s="273"/>
      <c r="AD1592" s="400" t="s">
        <v>1259</v>
      </c>
      <c r="AE1592" s="275" t="s">
        <v>17191</v>
      </c>
      <c r="AF1592" s="267" t="str">
        <f t="shared" ca="1" si="115"/>
        <v>40años7meses</v>
      </c>
      <c r="AG1592" s="276" t="s">
        <v>17189</v>
      </c>
      <c r="AH1592" s="325" t="s">
        <v>17190</v>
      </c>
    </row>
    <row r="1593" spans="2:36">
      <c r="B1593" s="258" t="str">
        <f t="shared" si="120"/>
        <v>P43382138</v>
      </c>
      <c r="C1593" s="282">
        <v>1</v>
      </c>
      <c r="D1593" s="486" t="s">
        <v>6422</v>
      </c>
      <c r="E1593" s="258" t="s">
        <v>6423</v>
      </c>
      <c r="F1593" s="259">
        <v>31317</v>
      </c>
      <c r="G1593" s="283" t="s">
        <v>1251</v>
      </c>
      <c r="H1593" s="261" t="s">
        <v>137</v>
      </c>
      <c r="I1593" s="263" t="s">
        <v>1252</v>
      </c>
      <c r="J1593" s="261"/>
      <c r="K1593" s="282" t="s">
        <v>2021</v>
      </c>
      <c r="L1593" s="264">
        <v>44740</v>
      </c>
      <c r="M1593" s="290">
        <v>44807</v>
      </c>
      <c r="N1593" s="263" t="s">
        <v>114</v>
      </c>
      <c r="O1593" s="282" t="s">
        <v>6424</v>
      </c>
      <c r="P1593" s="266" t="s">
        <v>138</v>
      </c>
      <c r="Q1593" s="273"/>
      <c r="R1593" s="284" t="s">
        <v>157</v>
      </c>
      <c r="S1593" s="265"/>
      <c r="T1593" s="265">
        <v>0</v>
      </c>
      <c r="U1593" s="269" t="s">
        <v>1256</v>
      </c>
      <c r="V1593" s="270">
        <v>0</v>
      </c>
      <c r="W1593" s="271" t="s">
        <v>1264</v>
      </c>
      <c r="X1593" s="272"/>
      <c r="Y1593" s="273"/>
      <c r="Z1593" s="274" t="s">
        <v>1265</v>
      </c>
      <c r="AA1593" s="258" t="b">
        <f t="shared" ref="AA1593:AA1606" si="121">COUNTIF($D$2:$D$3790,D1593)&gt;1</f>
        <v>0</v>
      </c>
      <c r="AB1593" s="258" t="s">
        <v>6425</v>
      </c>
      <c r="AC1593" s="273"/>
      <c r="AD1593" s="504" t="s">
        <v>2201</v>
      </c>
      <c r="AE1593" s="304" t="s">
        <v>6426</v>
      </c>
      <c r="AF1593" s="267" t="str">
        <f t="shared" ca="1" si="115"/>
        <v>40años10meses</v>
      </c>
      <c r="AG1593" s="276">
        <v>903074869</v>
      </c>
      <c r="AH1593" s="668" t="s">
        <v>6427</v>
      </c>
    </row>
    <row r="1594" spans="2:36">
      <c r="B1594" s="258" t="str">
        <f t="shared" si="120"/>
        <v>P43383120</v>
      </c>
      <c r="C1594" s="257" t="s">
        <v>117</v>
      </c>
      <c r="D1594" s="486" t="s">
        <v>3575</v>
      </c>
      <c r="E1594" s="258" t="s">
        <v>3576</v>
      </c>
      <c r="F1594" s="259">
        <v>31396</v>
      </c>
      <c r="G1594" s="260" t="s">
        <v>1251</v>
      </c>
      <c r="H1594" s="261" t="s">
        <v>137</v>
      </c>
      <c r="I1594" s="262"/>
      <c r="J1594" s="261"/>
      <c r="K1594" s="263" t="s">
        <v>2021</v>
      </c>
      <c r="L1594" s="264">
        <v>44179</v>
      </c>
      <c r="M1594" s="264">
        <v>44188</v>
      </c>
      <c r="N1594" s="263" t="s">
        <v>122</v>
      </c>
      <c r="O1594" s="263"/>
      <c r="P1594" s="266"/>
      <c r="Q1594" s="267"/>
      <c r="R1594" s="268" t="s">
        <v>157</v>
      </c>
      <c r="S1594" s="265"/>
      <c r="T1594" s="265">
        <v>0</v>
      </c>
      <c r="U1594" s="269" t="s">
        <v>1256</v>
      </c>
      <c r="V1594" s="270">
        <v>0</v>
      </c>
      <c r="W1594" s="271" t="s">
        <v>1264</v>
      </c>
      <c r="X1594" s="272"/>
      <c r="Y1594" s="273"/>
      <c r="Z1594" s="274" t="s">
        <v>1265</v>
      </c>
      <c r="AA1594" s="258" t="b">
        <f t="shared" si="121"/>
        <v>0</v>
      </c>
      <c r="AB1594" s="258"/>
      <c r="AC1594" s="273"/>
      <c r="AD1594" s="504" t="s">
        <v>2101</v>
      </c>
      <c r="AE1594" s="275" t="s">
        <v>3577</v>
      </c>
      <c r="AF1594" s="267" t="str">
        <f t="shared" ca="1" si="115"/>
        <v>40años8meses</v>
      </c>
      <c r="AG1594" s="276">
        <v>979330208</v>
      </c>
      <c r="AH1594" s="409" t="s">
        <v>3337</v>
      </c>
    </row>
    <row r="1595" spans="2:36">
      <c r="B1595" s="258" t="str">
        <f t="shared" si="120"/>
        <v>O43389348</v>
      </c>
      <c r="C1595" s="257" t="s">
        <v>117</v>
      </c>
      <c r="D1595" s="486" t="s">
        <v>12295</v>
      </c>
      <c r="E1595" s="258" t="s">
        <v>12296</v>
      </c>
      <c r="F1595" s="259">
        <v>31405</v>
      </c>
      <c r="G1595" s="283" t="s">
        <v>1251</v>
      </c>
      <c r="H1595" s="261" t="s">
        <v>113</v>
      </c>
      <c r="I1595" s="263" t="s">
        <v>1339</v>
      </c>
      <c r="J1595" s="261"/>
      <c r="K1595" s="282" t="s">
        <v>2021</v>
      </c>
      <c r="L1595" s="264">
        <v>45530</v>
      </c>
      <c r="M1595" s="298">
        <v>45570</v>
      </c>
      <c r="N1595" s="263" t="s">
        <v>128</v>
      </c>
      <c r="O1595" s="261" t="s">
        <v>12297</v>
      </c>
      <c r="P1595" s="266" t="s">
        <v>138</v>
      </c>
      <c r="Q1595" s="273"/>
      <c r="R1595" s="284" t="s">
        <v>157</v>
      </c>
      <c r="S1595" s="265"/>
      <c r="T1595" s="265">
        <v>0</v>
      </c>
      <c r="U1595" s="269" t="s">
        <v>1256</v>
      </c>
      <c r="V1595" s="270">
        <v>0</v>
      </c>
      <c r="W1595" s="271" t="s">
        <v>118</v>
      </c>
      <c r="X1595" s="272"/>
      <c r="Y1595" s="273"/>
      <c r="Z1595" s="274" t="s">
        <v>1257</v>
      </c>
      <c r="AA1595" s="258" t="b">
        <f t="shared" si="121"/>
        <v>0</v>
      </c>
      <c r="AB1595" s="273" t="s">
        <v>12298</v>
      </c>
      <c r="AC1595" s="273"/>
      <c r="AD1595" s="504" t="s">
        <v>1259</v>
      </c>
      <c r="AE1595" s="275" t="s">
        <v>12299</v>
      </c>
      <c r="AF1595" s="267" t="str">
        <f t="shared" ca="1" si="115"/>
        <v>40años7meses</v>
      </c>
      <c r="AG1595" s="294">
        <v>994524933</v>
      </c>
      <c r="AH1595" s="325" t="s">
        <v>12300</v>
      </c>
      <c r="AJ1595" s="258"/>
    </row>
    <row r="1596" spans="2:36" ht="15">
      <c r="B1596" s="258" t="str">
        <f t="shared" si="120"/>
        <v>O43392146</v>
      </c>
      <c r="C1596" s="285">
        <v>1</v>
      </c>
      <c r="D1596" s="486" t="s">
        <v>8730</v>
      </c>
      <c r="E1596" s="258" t="s">
        <v>8731</v>
      </c>
      <c r="F1596" s="259">
        <v>31347</v>
      </c>
      <c r="G1596" s="283" t="s">
        <v>1251</v>
      </c>
      <c r="H1596" s="261" t="s">
        <v>113</v>
      </c>
      <c r="I1596" s="261" t="s">
        <v>3682</v>
      </c>
      <c r="J1596" s="261"/>
      <c r="K1596" s="282" t="s">
        <v>6899</v>
      </c>
      <c r="L1596" s="264">
        <v>45251</v>
      </c>
      <c r="M1596" s="715" t="s">
        <v>19477</v>
      </c>
      <c r="N1596" s="263" t="s">
        <v>174</v>
      </c>
      <c r="O1596" s="261" t="s">
        <v>8732</v>
      </c>
      <c r="P1596" s="266" t="s">
        <v>138</v>
      </c>
      <c r="Q1596" s="273"/>
      <c r="R1596" s="284" t="s">
        <v>157</v>
      </c>
      <c r="S1596" s="265"/>
      <c r="T1596" s="265">
        <v>0</v>
      </c>
      <c r="U1596" s="269" t="s">
        <v>1256</v>
      </c>
      <c r="V1596" s="270">
        <v>1</v>
      </c>
      <c r="W1596" s="271" t="s">
        <v>1264</v>
      </c>
      <c r="X1596" s="273"/>
      <c r="Y1596" s="273"/>
      <c r="Z1596" s="274" t="s">
        <v>1257</v>
      </c>
      <c r="AA1596" s="258" t="b">
        <f t="shared" si="121"/>
        <v>0</v>
      </c>
      <c r="AB1596" s="273" t="s">
        <v>8733</v>
      </c>
      <c r="AC1596" s="273"/>
      <c r="AD1596" s="400" t="s">
        <v>1259</v>
      </c>
      <c r="AE1596" s="275" t="s">
        <v>8734</v>
      </c>
      <c r="AF1596" s="267" t="str">
        <f t="shared" ca="1" si="115"/>
        <v>40años9meses</v>
      </c>
      <c r="AG1596" s="276">
        <v>941834853</v>
      </c>
      <c r="AH1596" s="409" t="s">
        <v>8735</v>
      </c>
    </row>
    <row r="1597" spans="2:36">
      <c r="B1597" s="273" t="str">
        <f t="shared" si="120"/>
        <v>P43404302</v>
      </c>
      <c r="C1597" s="257" t="s">
        <v>117</v>
      </c>
      <c r="D1597" s="486" t="s">
        <v>11637</v>
      </c>
      <c r="E1597" s="258" t="s">
        <v>11638</v>
      </c>
      <c r="F1597" s="259">
        <v>31412</v>
      </c>
      <c r="G1597" s="283" t="s">
        <v>1251</v>
      </c>
      <c r="H1597" s="261" t="s">
        <v>137</v>
      </c>
      <c r="I1597" s="261" t="s">
        <v>8999</v>
      </c>
      <c r="J1597" s="261" t="s">
        <v>9469</v>
      </c>
      <c r="K1597" s="282" t="s">
        <v>6840</v>
      </c>
      <c r="L1597" s="264">
        <v>45454</v>
      </c>
      <c r="M1597" s="264">
        <v>45488</v>
      </c>
      <c r="N1597" s="261" t="s">
        <v>174</v>
      </c>
      <c r="O1597" s="282" t="s">
        <v>11639</v>
      </c>
      <c r="P1597" s="266" t="s">
        <v>138</v>
      </c>
      <c r="Q1597" s="273"/>
      <c r="R1597" s="284" t="s">
        <v>157</v>
      </c>
      <c r="S1597" s="265"/>
      <c r="T1597" s="265">
        <v>0</v>
      </c>
      <c r="U1597" s="269" t="s">
        <v>1256</v>
      </c>
      <c r="V1597" s="270">
        <v>1</v>
      </c>
      <c r="W1597" s="271" t="s">
        <v>118</v>
      </c>
      <c r="X1597" s="272"/>
      <c r="Y1597" s="272"/>
      <c r="Z1597" s="274" t="s">
        <v>1257</v>
      </c>
      <c r="AA1597" s="258" t="b">
        <f t="shared" si="121"/>
        <v>0</v>
      </c>
      <c r="AB1597" s="273" t="s">
        <v>11640</v>
      </c>
      <c r="AC1597" s="273"/>
      <c r="AD1597" s="510" t="s">
        <v>1259</v>
      </c>
      <c r="AE1597" s="275" t="s">
        <v>11641</v>
      </c>
      <c r="AF1597" s="267" t="str">
        <f t="shared" ca="1" si="115"/>
        <v>40años7meses</v>
      </c>
      <c r="AG1597" s="276">
        <v>907878912</v>
      </c>
      <c r="AH1597" s="325" t="s">
        <v>11642</v>
      </c>
      <c r="AJ1597" s="258"/>
    </row>
    <row r="1598" spans="2:36">
      <c r="B1598" s="258" t="str">
        <f t="shared" si="120"/>
        <v>O43406849</v>
      </c>
      <c r="C1598" s="257" t="s">
        <v>117</v>
      </c>
      <c r="D1598" s="486" t="s">
        <v>581</v>
      </c>
      <c r="E1598" s="277" t="s">
        <v>9166</v>
      </c>
      <c r="F1598" s="259">
        <v>30238</v>
      </c>
      <c r="G1598" s="260" t="s">
        <v>1251</v>
      </c>
      <c r="H1598" s="261" t="s">
        <v>125</v>
      </c>
      <c r="I1598" s="263"/>
      <c r="J1598" s="261"/>
      <c r="K1598" s="282" t="s">
        <v>6840</v>
      </c>
      <c r="L1598" s="259">
        <v>45286</v>
      </c>
      <c r="M1598" s="259">
        <v>45550</v>
      </c>
      <c r="N1598" s="263" t="s">
        <v>122</v>
      </c>
      <c r="O1598" s="261"/>
      <c r="P1598" s="266"/>
      <c r="Q1598" s="267"/>
      <c r="R1598" s="268" t="s">
        <v>157</v>
      </c>
      <c r="S1598" s="265"/>
      <c r="T1598" s="265">
        <v>0</v>
      </c>
      <c r="U1598" s="269" t="s">
        <v>1256</v>
      </c>
      <c r="V1598" s="270">
        <v>1</v>
      </c>
      <c r="W1598" s="271" t="s">
        <v>118</v>
      </c>
      <c r="X1598" s="272"/>
      <c r="Y1598" s="273"/>
      <c r="Z1598" s="274" t="s">
        <v>1257</v>
      </c>
      <c r="AA1598" s="258" t="b">
        <f t="shared" si="121"/>
        <v>0</v>
      </c>
      <c r="AB1598" s="258" t="s">
        <v>1350</v>
      </c>
      <c r="AC1598" s="286" t="s">
        <v>2444</v>
      </c>
      <c r="AD1598" s="400" t="s">
        <v>1259</v>
      </c>
      <c r="AE1598" s="281" t="s">
        <v>9167</v>
      </c>
      <c r="AF1598" s="267" t="str">
        <f t="shared" ca="1" si="115"/>
        <v>43años10meses</v>
      </c>
      <c r="AG1598" s="294">
        <v>938617656</v>
      </c>
      <c r="AH1598" s="334" t="s">
        <v>9168</v>
      </c>
    </row>
    <row r="1599" spans="2:36">
      <c r="B1599" s="258" t="str">
        <f t="shared" si="120"/>
        <v>O43422603</v>
      </c>
      <c r="C1599" s="257" t="s">
        <v>117</v>
      </c>
      <c r="D1599" s="486" t="s">
        <v>3979</v>
      </c>
      <c r="E1599" s="258" t="s">
        <v>3980</v>
      </c>
      <c r="F1599" s="259">
        <v>31391</v>
      </c>
      <c r="G1599" s="260" t="s">
        <v>1291</v>
      </c>
      <c r="H1599" s="261" t="s">
        <v>113</v>
      </c>
      <c r="I1599" s="262"/>
      <c r="J1599" s="261"/>
      <c r="K1599" s="263" t="s">
        <v>3611</v>
      </c>
      <c r="L1599" s="264">
        <v>44299</v>
      </c>
      <c r="M1599" s="264">
        <v>44346</v>
      </c>
      <c r="N1599" s="261" t="s">
        <v>122</v>
      </c>
      <c r="O1599" s="261" t="s">
        <v>1108</v>
      </c>
      <c r="P1599" s="266"/>
      <c r="Q1599" s="273"/>
      <c r="R1599" s="268" t="s">
        <v>157</v>
      </c>
      <c r="S1599" s="265"/>
      <c r="T1599" s="265">
        <v>0</v>
      </c>
      <c r="U1599" s="269" t="s">
        <v>1256</v>
      </c>
      <c r="V1599" s="270">
        <v>0</v>
      </c>
      <c r="W1599" s="271" t="s">
        <v>1264</v>
      </c>
      <c r="X1599" s="272"/>
      <c r="Y1599" s="273"/>
      <c r="Z1599" s="274" t="s">
        <v>1265</v>
      </c>
      <c r="AA1599" s="258" t="b">
        <f t="shared" si="121"/>
        <v>0</v>
      </c>
      <c r="AB1599" s="273" t="s">
        <v>3981</v>
      </c>
      <c r="AC1599" s="273" t="s">
        <v>3671</v>
      </c>
      <c r="AD1599" s="510"/>
      <c r="AE1599" s="275"/>
      <c r="AF1599" s="267" t="str">
        <f t="shared" ca="1" si="115"/>
        <v>40años8meses</v>
      </c>
      <c r="AG1599" s="276">
        <v>971054079</v>
      </c>
      <c r="AH1599" s="409" t="s">
        <v>3982</v>
      </c>
    </row>
    <row r="1600" spans="2:36">
      <c r="B1600" s="258" t="str">
        <f t="shared" si="120"/>
        <v>P43423466</v>
      </c>
      <c r="C1600" s="257" t="s">
        <v>117</v>
      </c>
      <c r="D1600" s="486" t="s">
        <v>2941</v>
      </c>
      <c r="E1600" s="258" t="s">
        <v>2942</v>
      </c>
      <c r="F1600" s="259">
        <v>31392</v>
      </c>
      <c r="G1600" s="260" t="s">
        <v>1251</v>
      </c>
      <c r="H1600" s="261" t="s">
        <v>137</v>
      </c>
      <c r="I1600" s="263"/>
      <c r="J1600" s="261"/>
      <c r="K1600" s="263" t="s">
        <v>1287</v>
      </c>
      <c r="L1600" s="365">
        <v>43833</v>
      </c>
      <c r="M1600" s="264">
        <v>43845</v>
      </c>
      <c r="N1600" s="263" t="s">
        <v>114</v>
      </c>
      <c r="O1600" s="261" t="s">
        <v>2943</v>
      </c>
      <c r="P1600" s="266" t="s">
        <v>138</v>
      </c>
      <c r="Q1600" s="267"/>
      <c r="R1600" s="268" t="s">
        <v>157</v>
      </c>
      <c r="S1600" s="265"/>
      <c r="T1600" s="265">
        <v>0</v>
      </c>
      <c r="U1600" s="269" t="s">
        <v>1256</v>
      </c>
      <c r="V1600" s="270">
        <v>0</v>
      </c>
      <c r="W1600" s="271" t="s">
        <v>1264</v>
      </c>
      <c r="X1600" s="272"/>
      <c r="Y1600" s="273"/>
      <c r="Z1600" s="274" t="s">
        <v>1265</v>
      </c>
      <c r="AA1600" s="258" t="b">
        <f t="shared" si="121"/>
        <v>0</v>
      </c>
      <c r="AB1600" s="273" t="s">
        <v>2944</v>
      </c>
      <c r="AC1600" s="273" t="s">
        <v>1290</v>
      </c>
      <c r="AD1600" s="510"/>
      <c r="AE1600" s="275"/>
      <c r="AF1600" s="267" t="str">
        <f t="shared" ca="1" si="115"/>
        <v>40años8meses</v>
      </c>
      <c r="AG1600" s="276"/>
      <c r="AH1600" s="325"/>
    </row>
    <row r="1601" spans="2:36">
      <c r="B1601" s="273" t="str">
        <f t="shared" si="120"/>
        <v>P43423480</v>
      </c>
      <c r="C1601" s="282">
        <v>1</v>
      </c>
      <c r="D1601" s="486" t="s">
        <v>3195</v>
      </c>
      <c r="E1601" s="273" t="s">
        <v>3196</v>
      </c>
      <c r="F1601" s="259">
        <v>30657</v>
      </c>
      <c r="G1601" s="260" t="s">
        <v>1251</v>
      </c>
      <c r="H1601" s="261" t="s">
        <v>137</v>
      </c>
      <c r="I1601" s="262"/>
      <c r="J1601" s="261"/>
      <c r="K1601" s="263" t="s">
        <v>1287</v>
      </c>
      <c r="L1601" s="264">
        <v>43874</v>
      </c>
      <c r="M1601" s="264">
        <v>43887</v>
      </c>
      <c r="N1601" s="263" t="s">
        <v>128</v>
      </c>
      <c r="O1601" s="261" t="s">
        <v>3197</v>
      </c>
      <c r="P1601" s="266" t="s">
        <v>138</v>
      </c>
      <c r="Q1601" s="267"/>
      <c r="R1601" s="268" t="s">
        <v>157</v>
      </c>
      <c r="S1601" s="265"/>
      <c r="T1601" s="265">
        <v>0</v>
      </c>
      <c r="U1601" s="269" t="s">
        <v>1256</v>
      </c>
      <c r="V1601" s="270">
        <v>0</v>
      </c>
      <c r="W1601" s="271" t="s">
        <v>1264</v>
      </c>
      <c r="X1601" s="272"/>
      <c r="Y1601" s="273"/>
      <c r="Z1601" s="274" t="s">
        <v>1265</v>
      </c>
      <c r="AA1601" s="258" t="b">
        <f t="shared" si="121"/>
        <v>0</v>
      </c>
      <c r="AB1601" s="273"/>
      <c r="AC1601" s="273"/>
      <c r="AD1601" s="510"/>
      <c r="AE1601" s="275"/>
      <c r="AF1601" s="267" t="str">
        <f t="shared" ca="1" si="115"/>
        <v>42años8meses</v>
      </c>
      <c r="AG1601" s="276"/>
      <c r="AH1601" s="325"/>
    </row>
    <row r="1602" spans="2:36">
      <c r="B1602" s="258" t="str">
        <f t="shared" si="120"/>
        <v>O43424624</v>
      </c>
      <c r="C1602" s="282">
        <v>1</v>
      </c>
      <c r="D1602" s="486" t="s">
        <v>15410</v>
      </c>
      <c r="E1602" s="258" t="s">
        <v>15411</v>
      </c>
      <c r="F1602" s="259">
        <v>31431</v>
      </c>
      <c r="G1602" s="283" t="s">
        <v>1251</v>
      </c>
      <c r="H1602" s="261" t="s">
        <v>113</v>
      </c>
      <c r="I1602" s="261" t="s">
        <v>9123</v>
      </c>
      <c r="J1602" s="261" t="s">
        <v>1276</v>
      </c>
      <c r="K1602" s="282" t="s">
        <v>12562</v>
      </c>
      <c r="L1602" s="264">
        <v>45971</v>
      </c>
      <c r="M1602" s="264">
        <v>46158</v>
      </c>
      <c r="N1602" s="261" t="s">
        <v>114</v>
      </c>
      <c r="O1602" s="261" t="s">
        <v>15412</v>
      </c>
      <c r="P1602" s="266" t="s">
        <v>138</v>
      </c>
      <c r="Q1602" s="273"/>
      <c r="R1602" s="284" t="s">
        <v>157</v>
      </c>
      <c r="S1602" s="265"/>
      <c r="T1602" s="271">
        <v>0</v>
      </c>
      <c r="U1602" s="269" t="s">
        <v>1256</v>
      </c>
      <c r="V1602" s="270">
        <v>1</v>
      </c>
      <c r="W1602" s="271" t="s">
        <v>118</v>
      </c>
      <c r="X1602" s="272"/>
      <c r="Y1602" s="272"/>
      <c r="Z1602" s="274" t="s">
        <v>1257</v>
      </c>
      <c r="AA1602" s="258" t="b">
        <f t="shared" si="121"/>
        <v>0</v>
      </c>
      <c r="AB1602" s="273" t="s">
        <v>15413</v>
      </c>
      <c r="AC1602" s="273"/>
      <c r="AD1602" s="504" t="s">
        <v>1878</v>
      </c>
      <c r="AE1602" s="281" t="s">
        <v>15414</v>
      </c>
      <c r="AF1602" s="267" t="str">
        <f t="shared" ca="1" si="115"/>
        <v>40años7meses</v>
      </c>
      <c r="AG1602" s="276" t="s">
        <v>15415</v>
      </c>
      <c r="AH1602" s="325" t="s">
        <v>15416</v>
      </c>
    </row>
    <row r="1603" spans="2:36">
      <c r="B1603" s="258" t="str">
        <f t="shared" si="120"/>
        <v>O43427840</v>
      </c>
      <c r="C1603" s="257" t="s">
        <v>117</v>
      </c>
      <c r="D1603" s="486" t="s">
        <v>10872</v>
      </c>
      <c r="E1603" s="258" t="s">
        <v>10873</v>
      </c>
      <c r="F1603" s="259">
        <v>28987</v>
      </c>
      <c r="G1603" s="283" t="s">
        <v>1251</v>
      </c>
      <c r="H1603" s="261" t="s">
        <v>113</v>
      </c>
      <c r="I1603" s="261" t="s">
        <v>1339</v>
      </c>
      <c r="J1603" s="261" t="s">
        <v>9469</v>
      </c>
      <c r="K1603" s="282" t="s">
        <v>6840</v>
      </c>
      <c r="L1603" s="264">
        <v>45398</v>
      </c>
      <c r="M1603" s="264">
        <v>45495</v>
      </c>
      <c r="N1603" s="261" t="s">
        <v>114</v>
      </c>
      <c r="O1603" s="282" t="s">
        <v>10874</v>
      </c>
      <c r="P1603" s="266" t="s">
        <v>138</v>
      </c>
      <c r="Q1603" s="273"/>
      <c r="R1603" s="284" t="s">
        <v>157</v>
      </c>
      <c r="S1603" s="265"/>
      <c r="T1603" s="265">
        <v>0</v>
      </c>
      <c r="U1603" s="269" t="s">
        <v>1256</v>
      </c>
      <c r="V1603" s="270">
        <v>1</v>
      </c>
      <c r="W1603" s="271" t="s">
        <v>118</v>
      </c>
      <c r="X1603" s="272"/>
      <c r="Y1603" s="272"/>
      <c r="Z1603" s="274" t="s">
        <v>1257</v>
      </c>
      <c r="AA1603" s="258" t="b">
        <f t="shared" si="121"/>
        <v>0</v>
      </c>
      <c r="AB1603" s="273" t="s">
        <v>10875</v>
      </c>
      <c r="AC1603" s="273"/>
      <c r="AD1603" s="504" t="s">
        <v>1259</v>
      </c>
      <c r="AE1603" s="275" t="s">
        <v>10876</v>
      </c>
      <c r="AF1603" s="267" t="str">
        <f t="shared" ref="AF1603:AF1666" ca="1" si="122">IF($D1603&lt;&gt;"",DATEDIF(F1603,TODAY(),"y")&amp;"años"&amp;DATEDIF(F1603,TODAY(),"ym")&amp;"meses","")</f>
        <v>47años3meses</v>
      </c>
      <c r="AG1603" s="276">
        <v>991212582</v>
      </c>
      <c r="AH1603" s="325" t="s">
        <v>10877</v>
      </c>
    </row>
    <row r="1604" spans="2:36">
      <c r="B1604" s="258" t="str">
        <f t="shared" si="120"/>
        <v>P43428373</v>
      </c>
      <c r="C1604" s="257" t="s">
        <v>117</v>
      </c>
      <c r="D1604" s="486" t="s">
        <v>6517</v>
      </c>
      <c r="E1604" s="258" t="s">
        <v>6518</v>
      </c>
      <c r="F1604" s="259">
        <v>31427</v>
      </c>
      <c r="G1604" s="283" t="s">
        <v>1251</v>
      </c>
      <c r="H1604" s="261" t="s">
        <v>137</v>
      </c>
      <c r="I1604" s="263" t="s">
        <v>1252</v>
      </c>
      <c r="J1604" s="261"/>
      <c r="K1604" s="282" t="s">
        <v>6305</v>
      </c>
      <c r="L1604" s="264">
        <v>44812</v>
      </c>
      <c r="M1604" s="290">
        <v>44835</v>
      </c>
      <c r="N1604" s="263" t="s">
        <v>174</v>
      </c>
      <c r="O1604" s="282" t="s">
        <v>6519</v>
      </c>
      <c r="P1604" s="266" t="s">
        <v>138</v>
      </c>
      <c r="Q1604" s="273"/>
      <c r="R1604" s="284" t="s">
        <v>157</v>
      </c>
      <c r="S1604" s="265"/>
      <c r="T1604" s="265">
        <v>0</v>
      </c>
      <c r="U1604" s="269" t="s">
        <v>1256</v>
      </c>
      <c r="V1604" s="270">
        <v>1</v>
      </c>
      <c r="W1604" s="271" t="s">
        <v>1264</v>
      </c>
      <c r="X1604" s="272"/>
      <c r="Y1604" s="273"/>
      <c r="Z1604" s="274" t="s">
        <v>1265</v>
      </c>
      <c r="AA1604" s="258" t="b">
        <f t="shared" si="121"/>
        <v>0</v>
      </c>
      <c r="AB1604" s="258" t="s">
        <v>6520</v>
      </c>
      <c r="AC1604" s="273"/>
      <c r="AD1604" s="511" t="s">
        <v>1259</v>
      </c>
      <c r="AE1604" s="329" t="s">
        <v>6521</v>
      </c>
      <c r="AF1604" s="267" t="str">
        <f t="shared" ca="1" si="122"/>
        <v>40años7meses</v>
      </c>
      <c r="AG1604" s="276">
        <v>939921066</v>
      </c>
      <c r="AH1604" s="325" t="s">
        <v>6522</v>
      </c>
    </row>
    <row r="1605" spans="2:36">
      <c r="B1605" s="258" t="str">
        <f t="shared" si="120"/>
        <v>P43432386</v>
      </c>
      <c r="C1605" s="257" t="s">
        <v>117</v>
      </c>
      <c r="D1605" s="486" t="s">
        <v>10313</v>
      </c>
      <c r="E1605" s="258" t="s">
        <v>10314</v>
      </c>
      <c r="F1605" s="259">
        <v>27164</v>
      </c>
      <c r="G1605" s="283" t="s">
        <v>1996</v>
      </c>
      <c r="H1605" s="261" t="s">
        <v>137</v>
      </c>
      <c r="I1605" s="261" t="s">
        <v>7410</v>
      </c>
      <c r="J1605" s="261" t="s">
        <v>9657</v>
      </c>
      <c r="K1605" s="282" t="s">
        <v>6899</v>
      </c>
      <c r="L1605" s="264">
        <v>45362</v>
      </c>
      <c r="M1605" s="290">
        <v>45373</v>
      </c>
      <c r="N1605" s="261" t="s">
        <v>114</v>
      </c>
      <c r="O1605" s="282" t="s">
        <v>10315</v>
      </c>
      <c r="P1605" s="266" t="s">
        <v>138</v>
      </c>
      <c r="Q1605" s="273"/>
      <c r="R1605" s="284" t="s">
        <v>157</v>
      </c>
      <c r="S1605" s="265"/>
      <c r="T1605" s="265">
        <v>0</v>
      </c>
      <c r="U1605" s="269" t="s">
        <v>1256</v>
      </c>
      <c r="V1605" s="270">
        <v>1</v>
      </c>
      <c r="W1605" s="271" t="s">
        <v>118</v>
      </c>
      <c r="X1605" s="272"/>
      <c r="Y1605" s="272"/>
      <c r="Z1605" s="274" t="s">
        <v>1257</v>
      </c>
      <c r="AA1605" s="258" t="b">
        <f t="shared" si="121"/>
        <v>0</v>
      </c>
      <c r="AB1605" s="273" t="s">
        <v>10316</v>
      </c>
      <c r="AC1605" s="273"/>
      <c r="AD1605" s="504" t="s">
        <v>1259</v>
      </c>
      <c r="AE1605" s="275" t="s">
        <v>10317</v>
      </c>
      <c r="AF1605" s="267" t="str">
        <f t="shared" ca="1" si="122"/>
        <v>52años3meses</v>
      </c>
      <c r="AG1605" s="276">
        <v>920371042</v>
      </c>
      <c r="AH1605" s="325" t="s">
        <v>10318</v>
      </c>
    </row>
    <row r="1606" spans="2:36">
      <c r="B1606" s="273" t="str">
        <f t="shared" si="120"/>
        <v>P43437812</v>
      </c>
      <c r="C1606" s="282">
        <v>1</v>
      </c>
      <c r="D1606" s="486" t="s">
        <v>4287</v>
      </c>
      <c r="E1606" s="258" t="s">
        <v>4288</v>
      </c>
      <c r="F1606" s="259">
        <v>30566</v>
      </c>
      <c r="G1606" s="260" t="s">
        <v>1251</v>
      </c>
      <c r="H1606" s="261" t="s">
        <v>137</v>
      </c>
      <c r="I1606" s="262"/>
      <c r="J1606" s="261"/>
      <c r="K1606" s="263" t="s">
        <v>3611</v>
      </c>
      <c r="L1606" s="264">
        <v>44360</v>
      </c>
      <c r="M1606" s="290">
        <v>44423</v>
      </c>
      <c r="N1606" s="263" t="s">
        <v>122</v>
      </c>
      <c r="O1606" s="261"/>
      <c r="P1606" s="266"/>
      <c r="Q1606" s="273"/>
      <c r="R1606" s="284" t="s">
        <v>157</v>
      </c>
      <c r="S1606" s="265"/>
      <c r="T1606" s="265">
        <v>0</v>
      </c>
      <c r="U1606" s="269" t="s">
        <v>1256</v>
      </c>
      <c r="V1606" s="270">
        <v>0</v>
      </c>
      <c r="W1606" s="271" t="s">
        <v>1264</v>
      </c>
      <c r="X1606" s="272"/>
      <c r="Y1606" s="273"/>
      <c r="Z1606" s="274" t="s">
        <v>1265</v>
      </c>
      <c r="AA1606" s="258" t="b">
        <f t="shared" si="121"/>
        <v>0</v>
      </c>
      <c r="AB1606" s="273" t="s">
        <v>4289</v>
      </c>
      <c r="AC1606" s="273" t="s">
        <v>3677</v>
      </c>
      <c r="AD1606" s="510"/>
      <c r="AE1606" s="275"/>
      <c r="AF1606" s="267" t="str">
        <f t="shared" ca="1" si="122"/>
        <v>42años11meses</v>
      </c>
      <c r="AG1606" s="276">
        <v>989804014</v>
      </c>
      <c r="AH1606" s="325" t="s">
        <v>4290</v>
      </c>
    </row>
    <row r="1607" spans="2:36">
      <c r="B1607" s="258" t="str">
        <f t="shared" si="120"/>
        <v>O43445260</v>
      </c>
      <c r="C1607" s="282">
        <v>1</v>
      </c>
      <c r="D1607" s="294" t="s">
        <v>18637</v>
      </c>
      <c r="E1607" s="258" t="s">
        <v>18638</v>
      </c>
      <c r="F1607" s="259">
        <v>30625</v>
      </c>
      <c r="G1607" s="283" t="s">
        <v>1251</v>
      </c>
      <c r="H1607" s="400" t="s">
        <v>113</v>
      </c>
      <c r="I1607" s="650" t="s">
        <v>1339</v>
      </c>
      <c r="J1607" s="400" t="s">
        <v>1253</v>
      </c>
      <c r="K1607" s="282" t="s">
        <v>12562</v>
      </c>
      <c r="L1607" s="264">
        <v>46105</v>
      </c>
      <c r="M1607" s="264">
        <v>46130</v>
      </c>
      <c r="N1607" s="261" t="s">
        <v>128</v>
      </c>
      <c r="O1607" s="282" t="s">
        <v>18654</v>
      </c>
      <c r="P1607" s="266" t="s">
        <v>138</v>
      </c>
      <c r="Q1607" s="258"/>
      <c r="R1607" s="268" t="s">
        <v>157</v>
      </c>
      <c r="S1607" s="265"/>
      <c r="T1607" s="271">
        <v>0</v>
      </c>
      <c r="U1607" s="269" t="s">
        <v>1256</v>
      </c>
      <c r="V1607" s="270">
        <v>1</v>
      </c>
      <c r="W1607" s="271" t="s">
        <v>118</v>
      </c>
      <c r="X1607" s="272"/>
      <c r="Y1607" s="272"/>
      <c r="Z1607" s="342" t="s">
        <v>1257</v>
      </c>
      <c r="AA1607" s="258" t="b">
        <v>0</v>
      </c>
      <c r="AB1607" s="273" t="s">
        <v>18916</v>
      </c>
      <c r="AC1607" s="273"/>
      <c r="AD1607" s="504" t="s">
        <v>1271</v>
      </c>
      <c r="AE1607" s="275" t="s">
        <v>18681</v>
      </c>
      <c r="AF1607" s="267" t="str">
        <f t="shared" ca="1" si="122"/>
        <v>42años9meses</v>
      </c>
      <c r="AG1607" s="276" t="s">
        <v>18665</v>
      </c>
      <c r="AH1607" s="325" t="s">
        <v>18666</v>
      </c>
    </row>
    <row r="1608" spans="2:36">
      <c r="B1608" s="258" t="str">
        <f t="shared" si="120"/>
        <v>P43448392</v>
      </c>
      <c r="C1608" s="257" t="s">
        <v>117</v>
      </c>
      <c r="D1608" s="486" t="s">
        <v>6660</v>
      </c>
      <c r="E1608" s="258" t="s">
        <v>6661</v>
      </c>
      <c r="F1608" s="259">
        <v>31189</v>
      </c>
      <c r="G1608" s="283" t="s">
        <v>1251</v>
      </c>
      <c r="H1608" s="261" t="s">
        <v>137</v>
      </c>
      <c r="I1608" s="263" t="s">
        <v>1252</v>
      </c>
      <c r="J1608" s="261"/>
      <c r="K1608" s="282" t="s">
        <v>2021</v>
      </c>
      <c r="L1608" s="264">
        <v>44851</v>
      </c>
      <c r="M1608" s="290">
        <v>44891</v>
      </c>
      <c r="N1608" s="263" t="s">
        <v>114</v>
      </c>
      <c r="O1608" s="282" t="s">
        <v>6662</v>
      </c>
      <c r="P1608" s="266" t="s">
        <v>138</v>
      </c>
      <c r="Q1608" s="273"/>
      <c r="R1608" s="284" t="s">
        <v>157</v>
      </c>
      <c r="S1608" s="265"/>
      <c r="T1608" s="265">
        <v>0</v>
      </c>
      <c r="U1608" s="269" t="s">
        <v>1256</v>
      </c>
      <c r="V1608" s="270">
        <v>0</v>
      </c>
      <c r="W1608" s="271" t="s">
        <v>118</v>
      </c>
      <c r="X1608" s="272"/>
      <c r="Y1608" s="273"/>
      <c r="Z1608" s="274" t="s">
        <v>1265</v>
      </c>
      <c r="AA1608" s="258" t="b">
        <f>COUNTIF($D$2:$D$3790,D1608)&gt;1</f>
        <v>0</v>
      </c>
      <c r="AB1608" s="258" t="s">
        <v>6663</v>
      </c>
      <c r="AC1608" s="273"/>
      <c r="AD1608" s="504" t="s">
        <v>2101</v>
      </c>
      <c r="AE1608" s="275" t="s">
        <v>6664</v>
      </c>
      <c r="AF1608" s="267" t="str">
        <f t="shared" ca="1" si="122"/>
        <v>41años2meses</v>
      </c>
      <c r="AG1608" s="276">
        <v>938470461</v>
      </c>
      <c r="AH1608" s="325" t="s">
        <v>6665</v>
      </c>
    </row>
    <row r="1609" spans="2:36">
      <c r="B1609" s="258" t="str">
        <f t="shared" si="120"/>
        <v>P43455731</v>
      </c>
      <c r="C1609" s="257" t="s">
        <v>117</v>
      </c>
      <c r="D1609" s="486" t="s">
        <v>2155</v>
      </c>
      <c r="E1609" s="258" t="s">
        <v>2156</v>
      </c>
      <c r="F1609" s="259">
        <v>30680</v>
      </c>
      <c r="G1609" s="260" t="s">
        <v>1251</v>
      </c>
      <c r="H1609" s="261" t="s">
        <v>137</v>
      </c>
      <c r="I1609" s="262"/>
      <c r="J1609" s="261"/>
      <c r="K1609" s="263" t="s">
        <v>2021</v>
      </c>
      <c r="L1609" s="264">
        <v>43747</v>
      </c>
      <c r="M1609" s="290">
        <v>43761</v>
      </c>
      <c r="N1609" s="263" t="s">
        <v>114</v>
      </c>
      <c r="O1609" s="282" t="s">
        <v>2157</v>
      </c>
      <c r="P1609" s="266" t="s">
        <v>138</v>
      </c>
      <c r="Q1609" s="267"/>
      <c r="R1609" s="284" t="s">
        <v>157</v>
      </c>
      <c r="S1609" s="265"/>
      <c r="T1609" s="265">
        <v>0</v>
      </c>
      <c r="U1609" s="269" t="s">
        <v>1256</v>
      </c>
      <c r="V1609" s="270">
        <v>0</v>
      </c>
      <c r="W1609" s="271" t="s">
        <v>1264</v>
      </c>
      <c r="X1609" s="272"/>
      <c r="Y1609" s="258"/>
      <c r="Z1609" s="274" t="s">
        <v>1265</v>
      </c>
      <c r="AA1609" s="258" t="b">
        <f>COUNTIF($D$2:$D$3790,D1609)&gt;1</f>
        <v>0</v>
      </c>
      <c r="AB1609" s="258" t="s">
        <v>2158</v>
      </c>
      <c r="AC1609" s="273" t="s">
        <v>2159</v>
      </c>
      <c r="AD1609" s="510"/>
      <c r="AE1609" s="275" t="s">
        <v>2160</v>
      </c>
      <c r="AF1609" s="267" t="str">
        <f t="shared" ca="1" si="122"/>
        <v>42años7meses</v>
      </c>
      <c r="AG1609" s="276">
        <v>963621819</v>
      </c>
      <c r="AH1609" s="325" t="s">
        <v>1412</v>
      </c>
    </row>
    <row r="1610" spans="2:36">
      <c r="B1610" s="258" t="str">
        <f t="shared" si="120"/>
        <v>P43458557</v>
      </c>
      <c r="C1610" s="257" t="s">
        <v>117</v>
      </c>
      <c r="D1610" s="486" t="s">
        <v>6757</v>
      </c>
      <c r="E1610" s="258" t="s">
        <v>6758</v>
      </c>
      <c r="F1610" s="259">
        <v>31382</v>
      </c>
      <c r="G1610" s="283" t="s">
        <v>1251</v>
      </c>
      <c r="H1610" s="261" t="s">
        <v>137</v>
      </c>
      <c r="I1610" s="263" t="s">
        <v>1252</v>
      </c>
      <c r="J1610" s="261"/>
      <c r="K1610" s="282" t="s">
        <v>2021</v>
      </c>
      <c r="L1610" s="264">
        <v>44872</v>
      </c>
      <c r="M1610" s="290">
        <v>44926</v>
      </c>
      <c r="N1610" s="263" t="s">
        <v>128</v>
      </c>
      <c r="O1610" s="261" t="s">
        <v>6759</v>
      </c>
      <c r="P1610" s="266" t="s">
        <v>138</v>
      </c>
      <c r="Q1610" s="273"/>
      <c r="R1610" s="284" t="s">
        <v>157</v>
      </c>
      <c r="S1610" s="265"/>
      <c r="T1610" s="265">
        <v>0</v>
      </c>
      <c r="U1610" s="269" t="s">
        <v>1256</v>
      </c>
      <c r="V1610" s="270">
        <v>0</v>
      </c>
      <c r="W1610" s="271" t="s">
        <v>118</v>
      </c>
      <c r="X1610" s="272"/>
      <c r="Y1610" s="273"/>
      <c r="Z1610" s="274" t="s">
        <v>1265</v>
      </c>
      <c r="AA1610" s="258" t="b">
        <f>COUNTIF($D$2:$D$3790,D1610)&gt;1</f>
        <v>0</v>
      </c>
      <c r="AB1610" s="273" t="s">
        <v>6760</v>
      </c>
      <c r="AC1610" s="273"/>
      <c r="AD1610" s="504" t="s">
        <v>1259</v>
      </c>
      <c r="AE1610" s="275" t="s">
        <v>6761</v>
      </c>
      <c r="AF1610" s="267" t="str">
        <f t="shared" ca="1" si="122"/>
        <v>40años8meses</v>
      </c>
      <c r="AG1610" s="276">
        <v>966043021</v>
      </c>
      <c r="AH1610" s="581"/>
      <c r="AJ1610" s="554" t="str">
        <f ca="1">IF($D1610&lt;&gt;"",DATEDIF(L1610,TODAY(),"y")&amp;"años"&amp;DATEDIF(L1610,TODAY(),"ym")&amp;"meses"&amp;DATEDIF(L1610,TODAY(),"md")&amp;"dias","")</f>
        <v>3años9meses14dias</v>
      </c>
    </row>
    <row r="1611" spans="2:36">
      <c r="B1611" s="258" t="str">
        <f t="shared" si="120"/>
        <v>O43474943</v>
      </c>
      <c r="C1611" s="257" t="s">
        <v>117</v>
      </c>
      <c r="D1611" s="294" t="s">
        <v>18721</v>
      </c>
      <c r="E1611" s="258" t="s">
        <v>18722</v>
      </c>
      <c r="F1611" s="259">
        <v>31249</v>
      </c>
      <c r="G1611" s="283" t="s">
        <v>1251</v>
      </c>
      <c r="H1611" s="261" t="s">
        <v>113</v>
      </c>
      <c r="I1611" s="261" t="s">
        <v>5699</v>
      </c>
      <c r="J1611" s="261" t="s">
        <v>1276</v>
      </c>
      <c r="K1611" s="282" t="s">
        <v>8566</v>
      </c>
      <c r="L1611" s="264">
        <v>46119</v>
      </c>
      <c r="M1611" s="264">
        <v>46137</v>
      </c>
      <c r="N1611" s="261" t="s">
        <v>174</v>
      </c>
      <c r="O1611" s="282" t="s">
        <v>18727</v>
      </c>
      <c r="P1611" s="266" t="s">
        <v>138</v>
      </c>
      <c r="Q1611" s="258"/>
      <c r="R1611" s="268" t="s">
        <v>157</v>
      </c>
      <c r="S1611" s="265"/>
      <c r="T1611" s="271">
        <v>0</v>
      </c>
      <c r="U1611" s="269" t="s">
        <v>1256</v>
      </c>
      <c r="V1611" s="270">
        <v>1</v>
      </c>
      <c r="W1611" s="271" t="s">
        <v>118</v>
      </c>
      <c r="X1611" s="272"/>
      <c r="Y1611" s="272"/>
      <c r="Z1611" s="342" t="s">
        <v>1257</v>
      </c>
      <c r="AA1611" s="258" t="b">
        <v>0</v>
      </c>
      <c r="AB1611" s="273" t="s">
        <v>18928</v>
      </c>
      <c r="AC1611" s="273"/>
      <c r="AD1611" s="504" t="s">
        <v>1271</v>
      </c>
      <c r="AE1611" s="275" t="s">
        <v>19063</v>
      </c>
      <c r="AF1611" s="267" t="str">
        <f t="shared" ca="1" si="122"/>
        <v>41años1meses</v>
      </c>
      <c r="AG1611" s="276" t="s">
        <v>18729</v>
      </c>
      <c r="AH1611" s="325" t="s">
        <v>18730</v>
      </c>
    </row>
    <row r="1612" spans="2:36">
      <c r="B1612" s="258" t="str">
        <f t="shared" si="120"/>
        <v>P43484201</v>
      </c>
      <c r="C1612" s="257" t="s">
        <v>117</v>
      </c>
      <c r="D1612" s="486" t="s">
        <v>7170</v>
      </c>
      <c r="E1612" s="258" t="s">
        <v>7171</v>
      </c>
      <c r="F1612" s="259">
        <v>31455</v>
      </c>
      <c r="G1612" s="283" t="s">
        <v>1251</v>
      </c>
      <c r="H1612" s="261" t="s">
        <v>137</v>
      </c>
      <c r="I1612" s="263" t="s">
        <v>1252</v>
      </c>
      <c r="J1612" s="261"/>
      <c r="K1612" s="263" t="s">
        <v>1287</v>
      </c>
      <c r="L1612" s="264">
        <v>44923</v>
      </c>
      <c r="M1612" s="264">
        <v>44951</v>
      </c>
      <c r="N1612" s="263" t="s">
        <v>114</v>
      </c>
      <c r="O1612" s="261" t="s">
        <v>7172</v>
      </c>
      <c r="P1612" s="266" t="s">
        <v>138</v>
      </c>
      <c r="Q1612" s="273"/>
      <c r="R1612" s="268" t="s">
        <v>157</v>
      </c>
      <c r="S1612" s="265"/>
      <c r="T1612" s="265">
        <v>0</v>
      </c>
      <c r="U1612" s="269" t="s">
        <v>1256</v>
      </c>
      <c r="V1612" s="270">
        <v>0</v>
      </c>
      <c r="W1612" s="271" t="s">
        <v>118</v>
      </c>
      <c r="X1612" s="272"/>
      <c r="Y1612" s="273"/>
      <c r="Z1612" s="274" t="s">
        <v>1265</v>
      </c>
      <c r="AA1612" s="258" t="b">
        <f t="shared" ref="AA1612:AA1637" si="123">COUNTIF($D$2:$D$3790,D1612)&gt;1</f>
        <v>0</v>
      </c>
      <c r="AB1612" s="273" t="s">
        <v>7173</v>
      </c>
      <c r="AC1612" s="273"/>
      <c r="AD1612" s="504" t="s">
        <v>1259</v>
      </c>
      <c r="AE1612" s="275" t="s">
        <v>7174</v>
      </c>
      <c r="AF1612" s="267" t="str">
        <f t="shared" ca="1" si="122"/>
        <v>40años6meses</v>
      </c>
      <c r="AG1612" s="276">
        <v>958663321</v>
      </c>
      <c r="AH1612" s="325" t="s">
        <v>7175</v>
      </c>
    </row>
    <row r="1613" spans="2:36">
      <c r="B1613" s="258" t="str">
        <f t="shared" si="120"/>
        <v>O43509294</v>
      </c>
      <c r="C1613" s="257" t="s">
        <v>117</v>
      </c>
      <c r="D1613" s="486" t="s">
        <v>10443</v>
      </c>
      <c r="E1613" s="258" t="s">
        <v>10444</v>
      </c>
      <c r="F1613" s="259">
        <v>31485</v>
      </c>
      <c r="G1613" s="283" t="s">
        <v>1291</v>
      </c>
      <c r="H1613" s="261" t="s">
        <v>113</v>
      </c>
      <c r="I1613" s="261" t="s">
        <v>7410</v>
      </c>
      <c r="J1613" s="261" t="s">
        <v>9657</v>
      </c>
      <c r="K1613" s="282" t="s">
        <v>6899</v>
      </c>
      <c r="L1613" s="264">
        <v>45369</v>
      </c>
      <c r="M1613" s="264">
        <v>45456</v>
      </c>
      <c r="N1613" s="261" t="s">
        <v>122</v>
      </c>
      <c r="O1613" s="282"/>
      <c r="P1613" s="266"/>
      <c r="Q1613" s="273"/>
      <c r="R1613" s="284" t="s">
        <v>157</v>
      </c>
      <c r="S1613" s="265"/>
      <c r="T1613" s="265">
        <v>0</v>
      </c>
      <c r="U1613" s="269" t="s">
        <v>1256</v>
      </c>
      <c r="V1613" s="270">
        <v>1</v>
      </c>
      <c r="W1613" s="271" t="s">
        <v>118</v>
      </c>
      <c r="X1613" s="272"/>
      <c r="Y1613" s="272"/>
      <c r="Z1613" s="274" t="s">
        <v>1257</v>
      </c>
      <c r="AA1613" s="258" t="b">
        <f t="shared" si="123"/>
        <v>0</v>
      </c>
      <c r="AB1613" s="273" t="s">
        <v>10445</v>
      </c>
      <c r="AC1613" s="273"/>
      <c r="AD1613" s="504" t="s">
        <v>1259</v>
      </c>
      <c r="AE1613" s="275" t="s">
        <v>10446</v>
      </c>
      <c r="AF1613" s="267" t="str">
        <f t="shared" ca="1" si="122"/>
        <v>40años5meses</v>
      </c>
      <c r="AG1613" s="276">
        <v>920102831</v>
      </c>
      <c r="AH1613" s="325" t="s">
        <v>10447</v>
      </c>
    </row>
    <row r="1614" spans="2:36">
      <c r="B1614" s="258" t="str">
        <f t="shared" si="120"/>
        <v>P43510177</v>
      </c>
      <c r="C1614" s="257" t="s">
        <v>117</v>
      </c>
      <c r="D1614" s="486" t="s">
        <v>12401</v>
      </c>
      <c r="E1614" s="258" t="s">
        <v>12402</v>
      </c>
      <c r="F1614" s="259">
        <v>29337</v>
      </c>
      <c r="G1614" s="260" t="s">
        <v>1251</v>
      </c>
      <c r="H1614" s="261" t="s">
        <v>137</v>
      </c>
      <c r="I1614" s="263" t="s">
        <v>1252</v>
      </c>
      <c r="J1614" s="261"/>
      <c r="K1614" s="282" t="s">
        <v>2021</v>
      </c>
      <c r="L1614" s="328">
        <v>45546</v>
      </c>
      <c r="M1614" s="298">
        <v>45553</v>
      </c>
      <c r="N1614" s="263" t="s">
        <v>122</v>
      </c>
      <c r="O1614" s="282"/>
      <c r="P1614" s="266"/>
      <c r="Q1614" s="273"/>
      <c r="R1614" s="284" t="s">
        <v>157</v>
      </c>
      <c r="S1614" s="265"/>
      <c r="T1614" s="265">
        <v>0</v>
      </c>
      <c r="U1614" s="269" t="s">
        <v>1256</v>
      </c>
      <c r="V1614" s="270">
        <v>0</v>
      </c>
      <c r="W1614" s="271" t="s">
        <v>118</v>
      </c>
      <c r="X1614" s="272"/>
      <c r="Y1614" s="273"/>
      <c r="Z1614" s="274" t="s">
        <v>1257</v>
      </c>
      <c r="AA1614" s="258" t="b">
        <f t="shared" si="123"/>
        <v>0</v>
      </c>
      <c r="AB1614" s="258" t="s">
        <v>6609</v>
      </c>
      <c r="AC1614" s="273"/>
      <c r="AD1614" s="504" t="s">
        <v>2101</v>
      </c>
      <c r="AE1614" s="275" t="s">
        <v>12403</v>
      </c>
      <c r="AF1614" s="267" t="str">
        <f t="shared" ca="1" si="122"/>
        <v>46años3meses</v>
      </c>
      <c r="AG1614" s="276">
        <v>962830453</v>
      </c>
      <c r="AH1614" s="325" t="s">
        <v>7791</v>
      </c>
    </row>
    <row r="1615" spans="2:36" ht="15">
      <c r="B1615" s="258" t="str">
        <f t="shared" si="120"/>
        <v>O43511282</v>
      </c>
      <c r="C1615" s="257" t="s">
        <v>117</v>
      </c>
      <c r="D1615" s="486" t="s">
        <v>6894</v>
      </c>
      <c r="E1615" s="258" t="s">
        <v>6895</v>
      </c>
      <c r="F1615" s="259">
        <v>30157</v>
      </c>
      <c r="G1615" s="283" t="s">
        <v>1251</v>
      </c>
      <c r="H1615" s="261" t="s">
        <v>6896</v>
      </c>
      <c r="I1615" s="261" t="s">
        <v>6897</v>
      </c>
      <c r="J1615" s="331" t="s">
        <v>6898</v>
      </c>
      <c r="K1615" s="282" t="s">
        <v>6899</v>
      </c>
      <c r="L1615" s="264">
        <v>44891</v>
      </c>
      <c r="M1615" s="264">
        <v>44942</v>
      </c>
      <c r="N1615" s="261" t="s">
        <v>128</v>
      </c>
      <c r="O1615" s="282" t="s">
        <v>6900</v>
      </c>
      <c r="P1615" s="266" t="s">
        <v>138</v>
      </c>
      <c r="Q1615" s="258"/>
      <c r="R1615" s="284" t="s">
        <v>157</v>
      </c>
      <c r="S1615" s="265"/>
      <c r="T1615" s="265">
        <v>0</v>
      </c>
      <c r="U1615" s="269" t="s">
        <v>1256</v>
      </c>
      <c r="V1615" s="270">
        <v>1</v>
      </c>
      <c r="W1615" s="265" t="s">
        <v>118</v>
      </c>
      <c r="X1615" s="279"/>
      <c r="Y1615" s="279"/>
      <c r="Z1615" s="274" t="s">
        <v>1257</v>
      </c>
      <c r="AA1615" s="258" t="b">
        <f t="shared" si="123"/>
        <v>0</v>
      </c>
      <c r="AB1615" s="258" t="s">
        <v>6901</v>
      </c>
      <c r="AC1615" s="258"/>
      <c r="AD1615" s="504" t="s">
        <v>1259</v>
      </c>
      <c r="AE1615" s="281" t="s">
        <v>6902</v>
      </c>
      <c r="AF1615" s="267" t="str">
        <f t="shared" ca="1" si="122"/>
        <v>44años0meses</v>
      </c>
      <c r="AG1615" s="294">
        <v>931164560</v>
      </c>
      <c r="AH1615" s="258" t="s">
        <v>6903</v>
      </c>
    </row>
    <row r="1616" spans="2:36">
      <c r="B1616" s="258" t="str">
        <f t="shared" si="120"/>
        <v>P43533907</v>
      </c>
      <c r="C1616" s="257" t="s">
        <v>117</v>
      </c>
      <c r="D1616" s="486" t="s">
        <v>9098</v>
      </c>
      <c r="E1616" s="258" t="s">
        <v>9099</v>
      </c>
      <c r="F1616" s="259">
        <v>31485</v>
      </c>
      <c r="G1616" s="283" t="s">
        <v>1251</v>
      </c>
      <c r="H1616" s="260" t="s">
        <v>137</v>
      </c>
      <c r="I1616" s="261" t="s">
        <v>8999</v>
      </c>
      <c r="J1616" s="261" t="s">
        <v>1235</v>
      </c>
      <c r="K1616" s="282" t="s">
        <v>6899</v>
      </c>
      <c r="L1616" s="264">
        <v>45278</v>
      </c>
      <c r="M1616" s="290">
        <v>45371</v>
      </c>
      <c r="N1616" s="261" t="s">
        <v>122</v>
      </c>
      <c r="O1616" s="261"/>
      <c r="P1616" s="266"/>
      <c r="Q1616" s="273"/>
      <c r="R1616" s="268" t="s">
        <v>157</v>
      </c>
      <c r="S1616" s="265"/>
      <c r="T1616" s="265">
        <v>0</v>
      </c>
      <c r="U1616" s="269" t="s">
        <v>1256</v>
      </c>
      <c r="V1616" s="270">
        <v>1</v>
      </c>
      <c r="W1616" s="271" t="s">
        <v>118</v>
      </c>
      <c r="X1616" s="273"/>
      <c r="Y1616" s="273"/>
      <c r="Z1616" s="274" t="s">
        <v>1257</v>
      </c>
      <c r="AA1616" s="258" t="b">
        <f t="shared" si="123"/>
        <v>0</v>
      </c>
      <c r="AB1616" s="273" t="s">
        <v>9100</v>
      </c>
      <c r="AC1616" s="273"/>
      <c r="AD1616" s="504" t="s">
        <v>1259</v>
      </c>
      <c r="AE1616" s="275" t="s">
        <v>9101</v>
      </c>
      <c r="AF1616" s="267" t="str">
        <f t="shared" ca="1" si="122"/>
        <v>40años5meses</v>
      </c>
      <c r="AG1616" s="276">
        <v>966184345</v>
      </c>
      <c r="AH1616" s="325" t="s">
        <v>9102</v>
      </c>
    </row>
    <row r="1617" spans="2:36" ht="17.25" customHeight="1">
      <c r="B1617" s="258" t="str">
        <f t="shared" si="120"/>
        <v>P43533922</v>
      </c>
      <c r="C1617" s="257" t="s">
        <v>117</v>
      </c>
      <c r="D1617" s="486" t="s">
        <v>10714</v>
      </c>
      <c r="E1617" s="258" t="s">
        <v>10715</v>
      </c>
      <c r="F1617" s="259">
        <v>31513</v>
      </c>
      <c r="G1617" s="283" t="s">
        <v>1251</v>
      </c>
      <c r="H1617" s="261" t="s">
        <v>137</v>
      </c>
      <c r="I1617" s="261" t="s">
        <v>8999</v>
      </c>
      <c r="J1617" s="261"/>
      <c r="K1617" s="282" t="s">
        <v>6840</v>
      </c>
      <c r="L1617" s="264">
        <v>45384</v>
      </c>
      <c r="M1617" s="335">
        <v>45446</v>
      </c>
      <c r="N1617" s="261" t="s">
        <v>174</v>
      </c>
      <c r="O1617" s="261" t="s">
        <v>10716</v>
      </c>
      <c r="P1617" s="266" t="s">
        <v>138</v>
      </c>
      <c r="Q1617" s="273"/>
      <c r="R1617" s="284" t="s">
        <v>157</v>
      </c>
      <c r="S1617" s="265"/>
      <c r="T1617" s="265">
        <v>0</v>
      </c>
      <c r="U1617" s="269" t="s">
        <v>1256</v>
      </c>
      <c r="V1617" s="270">
        <v>1</v>
      </c>
      <c r="W1617" s="271" t="s">
        <v>118</v>
      </c>
      <c r="X1617" s="272"/>
      <c r="Y1617" s="272"/>
      <c r="Z1617" s="274" t="s">
        <v>1257</v>
      </c>
      <c r="AA1617" s="258" t="b">
        <f t="shared" si="123"/>
        <v>0</v>
      </c>
      <c r="AB1617" s="273" t="s">
        <v>10717</v>
      </c>
      <c r="AC1617" s="273"/>
      <c r="AD1617" s="504" t="s">
        <v>1259</v>
      </c>
      <c r="AE1617" s="275" t="s">
        <v>10718</v>
      </c>
      <c r="AF1617" s="267" t="str">
        <f t="shared" ca="1" si="122"/>
        <v>40años4meses</v>
      </c>
      <c r="AG1617" s="276">
        <v>935988240</v>
      </c>
      <c r="AH1617" s="334" t="s">
        <v>10719</v>
      </c>
    </row>
    <row r="1618" spans="2:36" ht="15">
      <c r="B1618" s="258" t="str">
        <f t="shared" si="120"/>
        <v>O43547799</v>
      </c>
      <c r="C1618" s="257" t="s">
        <v>117</v>
      </c>
      <c r="D1618" s="486" t="s">
        <v>10752</v>
      </c>
      <c r="E1618" s="258" t="s">
        <v>10753</v>
      </c>
      <c r="F1618" s="259">
        <v>30210</v>
      </c>
      <c r="G1618" s="283" t="s">
        <v>1996</v>
      </c>
      <c r="H1618" s="261" t="s">
        <v>113</v>
      </c>
      <c r="I1618" s="261" t="s">
        <v>7410</v>
      </c>
      <c r="J1618" s="261" t="s">
        <v>9657</v>
      </c>
      <c r="K1618" s="282" t="s">
        <v>6899</v>
      </c>
      <c r="L1618" s="264">
        <v>45385</v>
      </c>
      <c r="M1618" s="715" t="s">
        <v>19477</v>
      </c>
      <c r="N1618" s="261" t="s">
        <v>114</v>
      </c>
      <c r="O1618" s="282" t="s">
        <v>10754</v>
      </c>
      <c r="P1618" s="266" t="s">
        <v>138</v>
      </c>
      <c r="Q1618" s="273"/>
      <c r="R1618" s="284" t="s">
        <v>157</v>
      </c>
      <c r="S1618" s="265"/>
      <c r="T1618" s="265">
        <v>0</v>
      </c>
      <c r="U1618" s="269" t="s">
        <v>1256</v>
      </c>
      <c r="V1618" s="270">
        <v>1</v>
      </c>
      <c r="W1618" s="271" t="s">
        <v>1264</v>
      </c>
      <c r="X1618" s="272"/>
      <c r="Y1618" s="272"/>
      <c r="Z1618" s="274" t="s">
        <v>1257</v>
      </c>
      <c r="AA1618" s="258" t="b">
        <f t="shared" si="123"/>
        <v>0</v>
      </c>
      <c r="AB1618" s="273" t="s">
        <v>10755</v>
      </c>
      <c r="AC1618" s="273"/>
      <c r="AD1618" s="504" t="s">
        <v>1259</v>
      </c>
      <c r="AE1618" s="275" t="s">
        <v>10756</v>
      </c>
      <c r="AF1618" s="267" t="str">
        <f t="shared" ca="1" si="122"/>
        <v>43años11meses</v>
      </c>
      <c r="AG1618" s="276">
        <v>951629660</v>
      </c>
      <c r="AH1618" s="325" t="s">
        <v>10757</v>
      </c>
    </row>
    <row r="1619" spans="2:36">
      <c r="B1619" s="258" t="str">
        <f t="shared" si="120"/>
        <v>O43549764</v>
      </c>
      <c r="C1619" s="257" t="s">
        <v>117</v>
      </c>
      <c r="D1619" s="486" t="s">
        <v>733</v>
      </c>
      <c r="E1619" s="258" t="s">
        <v>7268</v>
      </c>
      <c r="F1619" s="259">
        <v>31465</v>
      </c>
      <c r="G1619" s="258" t="s">
        <v>1251</v>
      </c>
      <c r="H1619" s="261" t="s">
        <v>113</v>
      </c>
      <c r="I1619" s="263" t="s">
        <v>1339</v>
      </c>
      <c r="J1619" s="261"/>
      <c r="K1619" s="282" t="s">
        <v>6305</v>
      </c>
      <c r="L1619" s="264">
        <v>44944</v>
      </c>
      <c r="M1619" s="289">
        <v>44987</v>
      </c>
      <c r="N1619" s="263" t="s">
        <v>122</v>
      </c>
      <c r="O1619" s="282"/>
      <c r="P1619" s="288"/>
      <c r="Q1619" s="267"/>
      <c r="R1619" s="308" t="s">
        <v>157</v>
      </c>
      <c r="S1619" s="265"/>
      <c r="T1619" s="265">
        <v>0</v>
      </c>
      <c r="U1619" s="269" t="s">
        <v>1256</v>
      </c>
      <c r="V1619" s="270">
        <v>1</v>
      </c>
      <c r="W1619" s="271" t="s">
        <v>118</v>
      </c>
      <c r="X1619" s="272"/>
      <c r="Y1619" s="273"/>
      <c r="Z1619" s="274" t="s">
        <v>1265</v>
      </c>
      <c r="AA1619" s="258" t="b">
        <f t="shared" si="123"/>
        <v>0</v>
      </c>
      <c r="AB1619" s="258" t="s">
        <v>7269</v>
      </c>
      <c r="AC1619" s="273"/>
      <c r="AD1619" s="504" t="s">
        <v>1259</v>
      </c>
      <c r="AE1619" s="303" t="s">
        <v>7270</v>
      </c>
      <c r="AF1619" s="267" t="str">
        <f t="shared" ca="1" si="122"/>
        <v>40años5meses</v>
      </c>
      <c r="AG1619" s="294">
        <v>936938920</v>
      </c>
      <c r="AH1619" s="582" t="s">
        <v>7271</v>
      </c>
      <c r="AJ1619" s="258"/>
    </row>
    <row r="1620" spans="2:36">
      <c r="B1620" s="258" t="str">
        <f t="shared" si="120"/>
        <v>O43555129</v>
      </c>
      <c r="C1620" s="257" t="s">
        <v>117</v>
      </c>
      <c r="D1620" s="486" t="s">
        <v>6309</v>
      </c>
      <c r="E1620" s="258" t="s">
        <v>6310</v>
      </c>
      <c r="F1620" s="259">
        <v>28229</v>
      </c>
      <c r="G1620" s="283" t="s">
        <v>1996</v>
      </c>
      <c r="H1620" s="260" t="s">
        <v>113</v>
      </c>
      <c r="I1620" s="263" t="s">
        <v>5699</v>
      </c>
      <c r="J1620" s="261"/>
      <c r="K1620" s="282" t="s">
        <v>6305</v>
      </c>
      <c r="L1620" s="264">
        <v>44725</v>
      </c>
      <c r="M1620" s="264">
        <v>45119</v>
      </c>
      <c r="N1620" s="263" t="s">
        <v>122</v>
      </c>
      <c r="O1620" s="261"/>
      <c r="P1620" s="266"/>
      <c r="Q1620" s="273"/>
      <c r="R1620" s="268" t="s">
        <v>157</v>
      </c>
      <c r="S1620" s="265"/>
      <c r="T1620" s="265">
        <v>0</v>
      </c>
      <c r="U1620" s="269" t="s">
        <v>1256</v>
      </c>
      <c r="V1620" s="270">
        <v>1</v>
      </c>
      <c r="W1620" s="271" t="s">
        <v>118</v>
      </c>
      <c r="X1620" s="272"/>
      <c r="Y1620" s="273"/>
      <c r="Z1620" s="274" t="s">
        <v>1265</v>
      </c>
      <c r="AA1620" s="258" t="b">
        <f t="shared" si="123"/>
        <v>0</v>
      </c>
      <c r="AB1620" s="273" t="s">
        <v>6311</v>
      </c>
      <c r="AC1620" s="273"/>
      <c r="AD1620" s="504" t="s">
        <v>1259</v>
      </c>
      <c r="AE1620" s="275" t="s">
        <v>6312</v>
      </c>
      <c r="AF1620" s="267" t="str">
        <f t="shared" ca="1" si="122"/>
        <v>49años4meses</v>
      </c>
      <c r="AG1620" s="276">
        <v>970571788</v>
      </c>
      <c r="AH1620" s="325" t="s">
        <v>6313</v>
      </c>
      <c r="AJ1620" s="258"/>
    </row>
    <row r="1621" spans="2:36">
      <c r="B1621" s="258" t="str">
        <f t="shared" si="120"/>
        <v>P43565159</v>
      </c>
      <c r="C1621" s="257" t="s">
        <v>117</v>
      </c>
      <c r="D1621" s="486" t="s">
        <v>2796</v>
      </c>
      <c r="E1621" s="273" t="s">
        <v>2797</v>
      </c>
      <c r="F1621" s="259">
        <v>31554</v>
      </c>
      <c r="G1621" s="260" t="s">
        <v>1251</v>
      </c>
      <c r="H1621" s="261" t="s">
        <v>137</v>
      </c>
      <c r="I1621" s="262"/>
      <c r="J1621" s="261"/>
      <c r="K1621" s="263" t="s">
        <v>1287</v>
      </c>
      <c r="L1621" s="264">
        <v>43818</v>
      </c>
      <c r="M1621" s="264">
        <v>43852</v>
      </c>
      <c r="N1621" s="263" t="s">
        <v>114</v>
      </c>
      <c r="O1621" s="261" t="s">
        <v>2798</v>
      </c>
      <c r="P1621" s="266" t="s">
        <v>115</v>
      </c>
      <c r="Q1621" s="267"/>
      <c r="R1621" s="268" t="s">
        <v>157</v>
      </c>
      <c r="S1621" s="265"/>
      <c r="T1621" s="265">
        <v>0</v>
      </c>
      <c r="U1621" s="269" t="s">
        <v>1256</v>
      </c>
      <c r="V1621" s="270">
        <v>0</v>
      </c>
      <c r="W1621" s="271" t="s">
        <v>1264</v>
      </c>
      <c r="X1621" s="272"/>
      <c r="Y1621" s="273"/>
      <c r="Z1621" s="274" t="s">
        <v>1265</v>
      </c>
      <c r="AA1621" s="258" t="b">
        <f t="shared" si="123"/>
        <v>0</v>
      </c>
      <c r="AB1621" s="273" t="s">
        <v>2799</v>
      </c>
      <c r="AC1621" s="273" t="s">
        <v>1290</v>
      </c>
      <c r="AD1621" s="510"/>
      <c r="AE1621" s="275"/>
      <c r="AF1621" s="267" t="str">
        <f t="shared" ca="1" si="122"/>
        <v>40años2meses</v>
      </c>
      <c r="AG1621" s="276"/>
      <c r="AH1621" s="325"/>
    </row>
    <row r="1622" spans="2:36">
      <c r="B1622" s="273" t="str">
        <f t="shared" si="120"/>
        <v>P43596307</v>
      </c>
      <c r="C1622" s="257" t="s">
        <v>117</v>
      </c>
      <c r="D1622" s="486" t="s">
        <v>8831</v>
      </c>
      <c r="E1622" s="258" t="s">
        <v>8832</v>
      </c>
      <c r="F1622" s="259">
        <v>31579</v>
      </c>
      <c r="G1622" s="283" t="s">
        <v>1251</v>
      </c>
      <c r="H1622" s="261" t="s">
        <v>137</v>
      </c>
      <c r="I1622" s="261" t="s">
        <v>1252</v>
      </c>
      <c r="J1622" s="261" t="s">
        <v>7578</v>
      </c>
      <c r="K1622" s="282" t="s">
        <v>6840</v>
      </c>
      <c r="L1622" s="264">
        <v>45264</v>
      </c>
      <c r="M1622" s="264">
        <v>45294</v>
      </c>
      <c r="N1622" s="261" t="s">
        <v>128</v>
      </c>
      <c r="O1622" s="261" t="s">
        <v>8833</v>
      </c>
      <c r="P1622" s="266" t="s">
        <v>138</v>
      </c>
      <c r="Q1622" s="273"/>
      <c r="R1622" s="268" t="s">
        <v>157</v>
      </c>
      <c r="S1622" s="265"/>
      <c r="T1622" s="265">
        <v>0</v>
      </c>
      <c r="U1622" s="269" t="s">
        <v>1256</v>
      </c>
      <c r="V1622" s="270">
        <v>1</v>
      </c>
      <c r="W1622" s="271" t="s">
        <v>118</v>
      </c>
      <c r="X1622" s="273"/>
      <c r="Y1622" s="273"/>
      <c r="Z1622" s="274" t="s">
        <v>1257</v>
      </c>
      <c r="AA1622" s="258" t="b">
        <f t="shared" si="123"/>
        <v>0</v>
      </c>
      <c r="AB1622" s="273" t="s">
        <v>8834</v>
      </c>
      <c r="AC1622" s="273"/>
      <c r="AD1622" s="400" t="s">
        <v>1259</v>
      </c>
      <c r="AE1622" s="275" t="s">
        <v>8835</v>
      </c>
      <c r="AF1622" s="267" t="str">
        <f t="shared" ca="1" si="122"/>
        <v>40años2meses</v>
      </c>
      <c r="AG1622" s="276">
        <v>938314754</v>
      </c>
      <c r="AH1622" s="325" t="s">
        <v>8836</v>
      </c>
    </row>
    <row r="1623" spans="2:36">
      <c r="B1623" s="258" t="str">
        <f t="shared" si="120"/>
        <v>O43603107</v>
      </c>
      <c r="C1623" s="257" t="s">
        <v>117</v>
      </c>
      <c r="D1623" s="486" t="s">
        <v>6742</v>
      </c>
      <c r="E1623" s="258" t="s">
        <v>6743</v>
      </c>
      <c r="F1623" s="259">
        <v>31543</v>
      </c>
      <c r="G1623" s="283" t="s">
        <v>1251</v>
      </c>
      <c r="H1623" s="261" t="s">
        <v>125</v>
      </c>
      <c r="I1623" s="263" t="s">
        <v>5933</v>
      </c>
      <c r="J1623" s="261"/>
      <c r="K1623" s="282" t="s">
        <v>2021</v>
      </c>
      <c r="L1623" s="264">
        <v>44872</v>
      </c>
      <c r="M1623" s="264">
        <v>44873</v>
      </c>
      <c r="N1623" s="263" t="s">
        <v>174</v>
      </c>
      <c r="O1623" s="282" t="s">
        <v>6744</v>
      </c>
      <c r="P1623" s="266" t="s">
        <v>138</v>
      </c>
      <c r="Q1623" s="273"/>
      <c r="R1623" s="268" t="s">
        <v>157</v>
      </c>
      <c r="S1623" s="265"/>
      <c r="T1623" s="265">
        <v>0</v>
      </c>
      <c r="U1623" s="269" t="s">
        <v>1256</v>
      </c>
      <c r="V1623" s="270">
        <v>0</v>
      </c>
      <c r="W1623" s="271" t="s">
        <v>118</v>
      </c>
      <c r="X1623" s="272"/>
      <c r="Y1623" s="273"/>
      <c r="Z1623" s="274" t="s">
        <v>1265</v>
      </c>
      <c r="AA1623" s="258" t="b">
        <f t="shared" si="123"/>
        <v>0</v>
      </c>
      <c r="AB1623" s="258" t="s">
        <v>6745</v>
      </c>
      <c r="AC1623" s="273"/>
      <c r="AD1623" s="504" t="s">
        <v>2101</v>
      </c>
      <c r="AE1623" s="275" t="s">
        <v>6746</v>
      </c>
      <c r="AF1623" s="267" t="str">
        <f t="shared" ca="1" si="122"/>
        <v>40años3meses</v>
      </c>
      <c r="AG1623" s="276">
        <v>916646440</v>
      </c>
      <c r="AH1623" s="581"/>
      <c r="AJ1623" s="258"/>
    </row>
    <row r="1624" spans="2:36">
      <c r="B1624" s="258" t="str">
        <f t="shared" si="120"/>
        <v>O43608115</v>
      </c>
      <c r="C1624" s="282">
        <v>1</v>
      </c>
      <c r="D1624" s="486" t="s">
        <v>4032</v>
      </c>
      <c r="E1624" s="258" t="s">
        <v>4033</v>
      </c>
      <c r="F1624" s="259">
        <v>31541</v>
      </c>
      <c r="G1624" s="260" t="s">
        <v>1291</v>
      </c>
      <c r="H1624" s="261" t="s">
        <v>113</v>
      </c>
      <c r="I1624" s="262"/>
      <c r="J1624" s="261"/>
      <c r="K1624" s="263" t="s">
        <v>3611</v>
      </c>
      <c r="L1624" s="264">
        <v>44307</v>
      </c>
      <c r="M1624" s="290">
        <v>44360</v>
      </c>
      <c r="N1624" s="263" t="s">
        <v>122</v>
      </c>
      <c r="O1624" s="261"/>
      <c r="P1624" s="266"/>
      <c r="Q1624" s="273"/>
      <c r="R1624" s="284" t="s">
        <v>157</v>
      </c>
      <c r="S1624" s="265"/>
      <c r="T1624" s="265">
        <v>0</v>
      </c>
      <c r="U1624" s="269" t="s">
        <v>1256</v>
      </c>
      <c r="V1624" s="270">
        <v>0</v>
      </c>
      <c r="W1624" s="271" t="s">
        <v>1264</v>
      </c>
      <c r="X1624" s="272"/>
      <c r="Y1624" s="273"/>
      <c r="Z1624" s="274" t="s">
        <v>1265</v>
      </c>
      <c r="AA1624" s="258" t="b">
        <f t="shared" si="123"/>
        <v>0</v>
      </c>
      <c r="AB1624" s="273" t="s">
        <v>4034</v>
      </c>
      <c r="AC1624" s="273" t="s">
        <v>4035</v>
      </c>
      <c r="AD1624" s="273"/>
      <c r="AE1624" s="275"/>
      <c r="AF1624" s="267" t="str">
        <f t="shared" ca="1" si="122"/>
        <v>40años3meses</v>
      </c>
      <c r="AG1624" s="276">
        <v>986435860</v>
      </c>
      <c r="AH1624" s="325" t="s">
        <v>4036</v>
      </c>
    </row>
    <row r="1625" spans="2:36">
      <c r="B1625" s="273" t="str">
        <f t="shared" si="120"/>
        <v>P43622730</v>
      </c>
      <c r="C1625" s="257" t="s">
        <v>117</v>
      </c>
      <c r="D1625" s="486" t="s">
        <v>3595</v>
      </c>
      <c r="E1625" s="258" t="s">
        <v>3596</v>
      </c>
      <c r="F1625" s="259">
        <v>30018</v>
      </c>
      <c r="G1625" s="260" t="s">
        <v>1251</v>
      </c>
      <c r="H1625" s="261" t="s">
        <v>137</v>
      </c>
      <c r="I1625" s="262"/>
      <c r="J1625" s="261"/>
      <c r="K1625" s="263" t="s">
        <v>2021</v>
      </c>
      <c r="L1625" s="264">
        <v>44179</v>
      </c>
      <c r="M1625" s="290">
        <v>44185</v>
      </c>
      <c r="N1625" s="263" t="s">
        <v>114</v>
      </c>
      <c r="O1625" s="263" t="s">
        <v>3597</v>
      </c>
      <c r="P1625" s="266" t="s">
        <v>115</v>
      </c>
      <c r="Q1625" s="267"/>
      <c r="R1625" s="284" t="s">
        <v>157</v>
      </c>
      <c r="S1625" s="265"/>
      <c r="T1625" s="265">
        <v>0</v>
      </c>
      <c r="U1625" s="269" t="s">
        <v>1256</v>
      </c>
      <c r="V1625" s="270">
        <v>0</v>
      </c>
      <c r="W1625" s="271" t="s">
        <v>1264</v>
      </c>
      <c r="X1625" s="272"/>
      <c r="Y1625" s="258"/>
      <c r="Z1625" s="274" t="s">
        <v>1265</v>
      </c>
      <c r="AA1625" s="258" t="b">
        <f t="shared" si="123"/>
        <v>0</v>
      </c>
      <c r="AB1625" s="258" t="s">
        <v>3598</v>
      </c>
      <c r="AC1625" s="273" t="s">
        <v>3599</v>
      </c>
      <c r="AD1625" s="504" t="s">
        <v>2101</v>
      </c>
      <c r="AE1625" s="275" t="s">
        <v>3600</v>
      </c>
      <c r="AF1625" s="267" t="str">
        <f t="shared" ca="1" si="122"/>
        <v>44años5meses</v>
      </c>
      <c r="AG1625" s="276">
        <v>918014619</v>
      </c>
      <c r="AH1625" s="334" t="s">
        <v>3337</v>
      </c>
    </row>
    <row r="1626" spans="2:36">
      <c r="B1626" s="258" t="str">
        <f t="shared" si="120"/>
        <v>P43629106</v>
      </c>
      <c r="C1626" s="257" t="s">
        <v>117</v>
      </c>
      <c r="D1626" s="486" t="s">
        <v>2780</v>
      </c>
      <c r="E1626" s="273" t="s">
        <v>2781</v>
      </c>
      <c r="F1626" s="259">
        <v>26605</v>
      </c>
      <c r="G1626" s="260" t="s">
        <v>1251</v>
      </c>
      <c r="H1626" s="261" t="s">
        <v>137</v>
      </c>
      <c r="I1626" s="262"/>
      <c r="J1626" s="261"/>
      <c r="K1626" s="263" t="s">
        <v>1287</v>
      </c>
      <c r="L1626" s="264">
        <v>43811</v>
      </c>
      <c r="M1626" s="290">
        <v>43824</v>
      </c>
      <c r="N1626" s="263" t="s">
        <v>114</v>
      </c>
      <c r="O1626" s="261" t="s">
        <v>2782</v>
      </c>
      <c r="P1626" s="266" t="s">
        <v>138</v>
      </c>
      <c r="Q1626" s="267"/>
      <c r="R1626" s="284" t="s">
        <v>157</v>
      </c>
      <c r="S1626" s="265"/>
      <c r="T1626" s="265">
        <v>0</v>
      </c>
      <c r="U1626" s="269" t="s">
        <v>1256</v>
      </c>
      <c r="V1626" s="270">
        <v>0</v>
      </c>
      <c r="W1626" s="271" t="s">
        <v>1264</v>
      </c>
      <c r="X1626" s="272"/>
      <c r="Y1626" s="273"/>
      <c r="Z1626" s="274" t="s">
        <v>1265</v>
      </c>
      <c r="AA1626" s="258" t="b">
        <f t="shared" si="123"/>
        <v>0</v>
      </c>
      <c r="AB1626" s="273" t="s">
        <v>2783</v>
      </c>
      <c r="AC1626" s="273" t="s">
        <v>1290</v>
      </c>
      <c r="AD1626" s="510"/>
      <c r="AE1626" s="275"/>
      <c r="AF1626" s="267" t="str">
        <f t="shared" ca="1" si="122"/>
        <v>53años9meses</v>
      </c>
      <c r="AG1626" s="276"/>
      <c r="AH1626" s="325"/>
    </row>
    <row r="1627" spans="2:36">
      <c r="B1627" s="273" t="str">
        <f t="shared" si="120"/>
        <v>O43631107</v>
      </c>
      <c r="C1627" s="257" t="s">
        <v>117</v>
      </c>
      <c r="D1627" s="486" t="s">
        <v>10179</v>
      </c>
      <c r="E1627" s="258" t="s">
        <v>10180</v>
      </c>
      <c r="F1627" s="259">
        <v>31508</v>
      </c>
      <c r="G1627" s="283" t="s">
        <v>1251</v>
      </c>
      <c r="H1627" s="261" t="s">
        <v>113</v>
      </c>
      <c r="I1627" s="261" t="s">
        <v>1339</v>
      </c>
      <c r="J1627" s="261" t="s">
        <v>7578</v>
      </c>
      <c r="K1627" s="282" t="s">
        <v>6899</v>
      </c>
      <c r="L1627" s="264">
        <v>45349</v>
      </c>
      <c r="M1627" s="298">
        <v>45454</v>
      </c>
      <c r="N1627" s="263" t="s">
        <v>122</v>
      </c>
      <c r="O1627" s="261"/>
      <c r="P1627" s="266"/>
      <c r="Q1627" s="273"/>
      <c r="R1627" s="284" t="s">
        <v>157</v>
      </c>
      <c r="S1627" s="265"/>
      <c r="T1627" s="265">
        <v>0</v>
      </c>
      <c r="U1627" s="269" t="s">
        <v>1256</v>
      </c>
      <c r="V1627" s="270">
        <v>1</v>
      </c>
      <c r="W1627" s="271" t="s">
        <v>118</v>
      </c>
      <c r="X1627" s="272"/>
      <c r="Y1627" s="273"/>
      <c r="Z1627" s="274" t="s">
        <v>1257</v>
      </c>
      <c r="AA1627" s="258" t="b">
        <f t="shared" si="123"/>
        <v>0</v>
      </c>
      <c r="AB1627" s="273" t="s">
        <v>10181</v>
      </c>
      <c r="AC1627" s="273"/>
      <c r="AD1627" s="400" t="s">
        <v>1259</v>
      </c>
      <c r="AE1627" s="275" t="s">
        <v>10182</v>
      </c>
      <c r="AF1627" s="267" t="str">
        <f t="shared" ca="1" si="122"/>
        <v>40años4meses</v>
      </c>
      <c r="AG1627" s="276">
        <v>929364587</v>
      </c>
      <c r="AH1627" s="325" t="s">
        <v>10183</v>
      </c>
    </row>
    <row r="1628" spans="2:36">
      <c r="B1628" s="258" t="str">
        <f t="shared" si="120"/>
        <v>P43631680</v>
      </c>
      <c r="C1628" s="257" t="s">
        <v>117</v>
      </c>
      <c r="D1628" s="486" t="s">
        <v>10573</v>
      </c>
      <c r="E1628" s="258" t="s">
        <v>10574</v>
      </c>
      <c r="F1628" s="259">
        <v>30021</v>
      </c>
      <c r="G1628" s="283" t="s">
        <v>1251</v>
      </c>
      <c r="H1628" s="261" t="s">
        <v>137</v>
      </c>
      <c r="I1628" s="261" t="s">
        <v>8999</v>
      </c>
      <c r="J1628" s="261" t="s">
        <v>9000</v>
      </c>
      <c r="K1628" s="282" t="s">
        <v>6899</v>
      </c>
      <c r="L1628" s="264">
        <v>45372</v>
      </c>
      <c r="M1628" s="290">
        <v>45402</v>
      </c>
      <c r="N1628" s="261" t="s">
        <v>114</v>
      </c>
      <c r="O1628" s="282" t="s">
        <v>10575</v>
      </c>
      <c r="P1628" s="266" t="s">
        <v>138</v>
      </c>
      <c r="Q1628" s="273"/>
      <c r="R1628" s="284" t="s">
        <v>157</v>
      </c>
      <c r="S1628" s="265"/>
      <c r="T1628" s="265">
        <v>0</v>
      </c>
      <c r="U1628" s="269" t="s">
        <v>1256</v>
      </c>
      <c r="V1628" s="270">
        <v>1</v>
      </c>
      <c r="W1628" s="271" t="s">
        <v>118</v>
      </c>
      <c r="X1628" s="272"/>
      <c r="Y1628" s="272"/>
      <c r="Z1628" s="274" t="s">
        <v>1257</v>
      </c>
      <c r="AA1628" s="258" t="b">
        <f t="shared" si="123"/>
        <v>0</v>
      </c>
      <c r="AB1628" s="273" t="s">
        <v>10576</v>
      </c>
      <c r="AC1628" s="273"/>
      <c r="AD1628" s="504" t="s">
        <v>1259</v>
      </c>
      <c r="AE1628" s="275" t="s">
        <v>10577</v>
      </c>
      <c r="AF1628" s="267" t="str">
        <f t="shared" ca="1" si="122"/>
        <v>44años5meses</v>
      </c>
      <c r="AG1628" s="276">
        <v>920222257</v>
      </c>
      <c r="AH1628" s="325" t="s">
        <v>10578</v>
      </c>
    </row>
    <row r="1629" spans="2:36">
      <c r="B1629" s="258" t="str">
        <f t="shared" si="120"/>
        <v>O43635900</v>
      </c>
      <c r="C1629" s="257" t="s">
        <v>117</v>
      </c>
      <c r="D1629" s="486" t="s">
        <v>10431</v>
      </c>
      <c r="E1629" s="258" t="s">
        <v>10432</v>
      </c>
      <c r="F1629" s="259">
        <v>31581</v>
      </c>
      <c r="G1629" s="283" t="s">
        <v>1291</v>
      </c>
      <c r="H1629" s="261" t="s">
        <v>113</v>
      </c>
      <c r="I1629" s="261" t="s">
        <v>7410</v>
      </c>
      <c r="J1629" s="261" t="s">
        <v>1235</v>
      </c>
      <c r="K1629" s="282" t="s">
        <v>6899</v>
      </c>
      <c r="L1629" s="264">
        <v>45369</v>
      </c>
      <c r="M1629" s="264">
        <v>45455</v>
      </c>
      <c r="N1629" s="261" t="s">
        <v>128</v>
      </c>
      <c r="O1629" s="282" t="s">
        <v>10433</v>
      </c>
      <c r="P1629" s="266" t="s">
        <v>138</v>
      </c>
      <c r="Q1629" s="273"/>
      <c r="R1629" s="284" t="s">
        <v>157</v>
      </c>
      <c r="S1629" s="265"/>
      <c r="T1629" s="265">
        <v>0</v>
      </c>
      <c r="U1629" s="269" t="s">
        <v>1256</v>
      </c>
      <c r="V1629" s="270">
        <v>1</v>
      </c>
      <c r="W1629" s="271" t="s">
        <v>118</v>
      </c>
      <c r="X1629" s="272"/>
      <c r="Y1629" s="272"/>
      <c r="Z1629" s="274" t="s">
        <v>1257</v>
      </c>
      <c r="AA1629" s="258" t="b">
        <f t="shared" si="123"/>
        <v>0</v>
      </c>
      <c r="AB1629" s="273" t="s">
        <v>10434</v>
      </c>
      <c r="AC1629" s="273"/>
      <c r="AD1629" s="504" t="s">
        <v>1259</v>
      </c>
      <c r="AE1629" s="275" t="s">
        <v>10435</v>
      </c>
      <c r="AF1629" s="267" t="str">
        <f t="shared" ca="1" si="122"/>
        <v>40años2meses</v>
      </c>
      <c r="AG1629" s="276">
        <v>917510017</v>
      </c>
      <c r="AH1629" s="325" t="s">
        <v>10436</v>
      </c>
    </row>
    <row r="1630" spans="2:36" ht="16.5" customHeight="1">
      <c r="B1630" s="273" t="str">
        <f t="shared" si="120"/>
        <v>P43653169</v>
      </c>
      <c r="C1630" s="257" t="s">
        <v>117</v>
      </c>
      <c r="D1630" s="486" t="s">
        <v>3976</v>
      </c>
      <c r="E1630" s="258" t="s">
        <v>3977</v>
      </c>
      <c r="F1630" s="259">
        <v>31601</v>
      </c>
      <c r="G1630" s="260" t="s">
        <v>1251</v>
      </c>
      <c r="H1630" s="261" t="s">
        <v>137</v>
      </c>
      <c r="I1630" s="262"/>
      <c r="J1630" s="261"/>
      <c r="K1630" s="282" t="s">
        <v>1301</v>
      </c>
      <c r="L1630" s="264">
        <v>44299</v>
      </c>
      <c r="M1630" s="264">
        <v>44316</v>
      </c>
      <c r="N1630" s="263" t="s">
        <v>122</v>
      </c>
      <c r="O1630" s="261"/>
      <c r="P1630" s="266"/>
      <c r="Q1630" s="267"/>
      <c r="R1630" s="268" t="s">
        <v>157</v>
      </c>
      <c r="S1630" s="265"/>
      <c r="T1630" s="265">
        <v>0</v>
      </c>
      <c r="U1630" s="269" t="s">
        <v>1256</v>
      </c>
      <c r="V1630" s="270">
        <v>0</v>
      </c>
      <c r="W1630" s="271" t="s">
        <v>1264</v>
      </c>
      <c r="X1630" s="272"/>
      <c r="Y1630" s="273"/>
      <c r="Z1630" s="274" t="s">
        <v>1265</v>
      </c>
      <c r="AA1630" s="258" t="b">
        <f t="shared" si="123"/>
        <v>0</v>
      </c>
      <c r="AB1630" s="273" t="s">
        <v>3978</v>
      </c>
      <c r="AC1630" s="273" t="s">
        <v>2018</v>
      </c>
      <c r="AD1630" s="273"/>
      <c r="AE1630" s="275"/>
      <c r="AF1630" s="267" t="str">
        <f t="shared" ca="1" si="122"/>
        <v>40años1meses</v>
      </c>
      <c r="AG1630" s="276"/>
      <c r="AH1630" s="325"/>
    </row>
    <row r="1631" spans="2:36">
      <c r="B1631" s="258" t="str">
        <f t="shared" si="120"/>
        <v>P43664185</v>
      </c>
      <c r="C1631" s="257" t="s">
        <v>117</v>
      </c>
      <c r="D1631" s="486" t="s">
        <v>11218</v>
      </c>
      <c r="E1631" s="258" t="s">
        <v>11219</v>
      </c>
      <c r="F1631" s="259">
        <v>31610</v>
      </c>
      <c r="G1631" s="283" t="s">
        <v>1251</v>
      </c>
      <c r="H1631" s="261" t="s">
        <v>137</v>
      </c>
      <c r="I1631" s="261" t="s">
        <v>8999</v>
      </c>
      <c r="J1631" s="261" t="s">
        <v>9469</v>
      </c>
      <c r="K1631" s="282" t="s">
        <v>6840</v>
      </c>
      <c r="L1631" s="264">
        <v>45419</v>
      </c>
      <c r="M1631" s="264">
        <v>45453</v>
      </c>
      <c r="N1631" s="261" t="s">
        <v>114</v>
      </c>
      <c r="O1631" s="282" t="s">
        <v>11220</v>
      </c>
      <c r="P1631" s="266" t="s">
        <v>138</v>
      </c>
      <c r="Q1631" s="273"/>
      <c r="R1631" s="284" t="s">
        <v>157</v>
      </c>
      <c r="S1631" s="265"/>
      <c r="T1631" s="265">
        <v>0</v>
      </c>
      <c r="U1631" s="269" t="s">
        <v>1256</v>
      </c>
      <c r="V1631" s="270">
        <v>1</v>
      </c>
      <c r="W1631" s="271" t="s">
        <v>118</v>
      </c>
      <c r="X1631" s="272"/>
      <c r="Y1631" s="272"/>
      <c r="Z1631" s="274" t="s">
        <v>1257</v>
      </c>
      <c r="AA1631" s="258" t="b">
        <f t="shared" si="123"/>
        <v>0</v>
      </c>
      <c r="AB1631" s="273" t="s">
        <v>10295</v>
      </c>
      <c r="AC1631" s="273"/>
      <c r="AD1631" s="504" t="s">
        <v>1259</v>
      </c>
      <c r="AE1631" s="275" t="s">
        <v>11221</v>
      </c>
      <c r="AF1631" s="267" t="str">
        <f t="shared" ca="1" si="122"/>
        <v>40años1meses</v>
      </c>
      <c r="AG1631" s="276">
        <v>929917355</v>
      </c>
      <c r="AH1631" s="325" t="s">
        <v>11222</v>
      </c>
    </row>
    <row r="1632" spans="2:36">
      <c r="B1632" s="258" t="str">
        <f t="shared" si="120"/>
        <v>P43664823</v>
      </c>
      <c r="C1632" s="282">
        <v>1</v>
      </c>
      <c r="D1632" s="486" t="s">
        <v>5480</v>
      </c>
      <c r="E1632" s="258" t="s">
        <v>5481</v>
      </c>
      <c r="F1632" s="259">
        <v>31612</v>
      </c>
      <c r="G1632" s="260" t="s">
        <v>1251</v>
      </c>
      <c r="H1632" s="261" t="s">
        <v>137</v>
      </c>
      <c r="I1632" s="263"/>
      <c r="J1632" s="261"/>
      <c r="K1632" s="282" t="s">
        <v>1968</v>
      </c>
      <c r="L1632" s="264">
        <v>44525</v>
      </c>
      <c r="M1632" s="290">
        <v>44552</v>
      </c>
      <c r="N1632" s="263" t="s">
        <v>114</v>
      </c>
      <c r="O1632" s="261" t="s">
        <v>5482</v>
      </c>
      <c r="P1632" s="266" t="s">
        <v>115</v>
      </c>
      <c r="Q1632" s="273"/>
      <c r="R1632" s="284" t="s">
        <v>157</v>
      </c>
      <c r="S1632" s="265"/>
      <c r="T1632" s="265">
        <v>0</v>
      </c>
      <c r="U1632" s="269" t="s">
        <v>1256</v>
      </c>
      <c r="V1632" s="270">
        <v>1</v>
      </c>
      <c r="W1632" s="271" t="s">
        <v>1264</v>
      </c>
      <c r="X1632" s="272"/>
      <c r="Y1632" s="258"/>
      <c r="Z1632" s="274" t="s">
        <v>1265</v>
      </c>
      <c r="AA1632" s="258" t="b">
        <f t="shared" si="123"/>
        <v>0</v>
      </c>
      <c r="AB1632" s="273" t="s">
        <v>5483</v>
      </c>
      <c r="AC1632" s="273"/>
      <c r="AD1632" s="510"/>
      <c r="AE1632" s="275"/>
      <c r="AF1632" s="267" t="str">
        <f t="shared" ca="1" si="122"/>
        <v>40años1meses</v>
      </c>
      <c r="AG1632" s="294">
        <v>900432317</v>
      </c>
      <c r="AH1632" s="334" t="s">
        <v>5484</v>
      </c>
    </row>
    <row r="1633" spans="2:36">
      <c r="B1633" s="273" t="str">
        <f t="shared" si="120"/>
        <v>O43667087</v>
      </c>
      <c r="C1633" s="257" t="s">
        <v>117</v>
      </c>
      <c r="D1633" s="486" t="s">
        <v>11828</v>
      </c>
      <c r="E1633" s="258" t="s">
        <v>11829</v>
      </c>
      <c r="F1633" s="259">
        <v>31612</v>
      </c>
      <c r="G1633" s="283" t="s">
        <v>1251</v>
      </c>
      <c r="H1633" s="261" t="s">
        <v>113</v>
      </c>
      <c r="I1633" s="261" t="s">
        <v>1339</v>
      </c>
      <c r="J1633" s="261"/>
      <c r="K1633" s="282" t="s">
        <v>6840</v>
      </c>
      <c r="L1633" s="264">
        <v>45470</v>
      </c>
      <c r="M1633" s="264">
        <v>45530</v>
      </c>
      <c r="N1633" s="263" t="s">
        <v>128</v>
      </c>
      <c r="O1633" s="282" t="s">
        <v>11830</v>
      </c>
      <c r="P1633" s="266" t="s">
        <v>138</v>
      </c>
      <c r="Q1633" s="273"/>
      <c r="R1633" s="268" t="s">
        <v>157</v>
      </c>
      <c r="S1633" s="265"/>
      <c r="T1633" s="265">
        <v>0</v>
      </c>
      <c r="U1633" s="269" t="s">
        <v>1256</v>
      </c>
      <c r="V1633" s="270">
        <v>1</v>
      </c>
      <c r="W1633" s="271" t="s">
        <v>118</v>
      </c>
      <c r="X1633" s="272"/>
      <c r="Y1633" s="273"/>
      <c r="Z1633" s="274" t="s">
        <v>1257</v>
      </c>
      <c r="AA1633" s="258" t="b">
        <f t="shared" si="123"/>
        <v>0</v>
      </c>
      <c r="AB1633" s="258" t="s">
        <v>11831</v>
      </c>
      <c r="AC1633" s="273"/>
      <c r="AD1633" s="504" t="s">
        <v>1259</v>
      </c>
      <c r="AE1633" s="303" t="s">
        <v>11832</v>
      </c>
      <c r="AF1633" s="267" t="str">
        <f t="shared" ca="1" si="122"/>
        <v>40años1meses</v>
      </c>
      <c r="AG1633" s="276">
        <v>970349366</v>
      </c>
      <c r="AH1633" s="409" t="s">
        <v>11833</v>
      </c>
    </row>
    <row r="1634" spans="2:36">
      <c r="B1634" s="258" t="str">
        <f t="shared" ref="B1634:B1678" si="124">MID(H1634,1,1)&amp;D1634</f>
        <v>P43673377</v>
      </c>
      <c r="C1634" s="257" t="s">
        <v>117</v>
      </c>
      <c r="D1634" s="486" t="s">
        <v>4146</v>
      </c>
      <c r="E1634" s="258" t="s">
        <v>4147</v>
      </c>
      <c r="F1634" s="259">
        <v>25651</v>
      </c>
      <c r="G1634" s="260" t="s">
        <v>1291</v>
      </c>
      <c r="H1634" s="261" t="s">
        <v>137</v>
      </c>
      <c r="I1634" s="262"/>
      <c r="J1634" s="261"/>
      <c r="K1634" s="263" t="s">
        <v>3611</v>
      </c>
      <c r="L1634" s="264">
        <v>44329</v>
      </c>
      <c r="M1634" s="290">
        <v>44339</v>
      </c>
      <c r="N1634" s="263" t="s">
        <v>128</v>
      </c>
      <c r="O1634" s="261" t="s">
        <v>4148</v>
      </c>
      <c r="P1634" s="266" t="s">
        <v>115</v>
      </c>
      <c r="Q1634" s="273"/>
      <c r="R1634" s="284" t="s">
        <v>157</v>
      </c>
      <c r="S1634" s="265"/>
      <c r="T1634" s="265">
        <v>0</v>
      </c>
      <c r="U1634" s="269" t="s">
        <v>1256</v>
      </c>
      <c r="V1634" s="270">
        <v>0</v>
      </c>
      <c r="W1634" s="271" t="s">
        <v>1264</v>
      </c>
      <c r="X1634" s="272"/>
      <c r="Y1634" s="273"/>
      <c r="Z1634" s="274" t="s">
        <v>1265</v>
      </c>
      <c r="AA1634" s="258" t="b">
        <f t="shared" si="123"/>
        <v>0</v>
      </c>
      <c r="AB1634" s="273" t="s">
        <v>4149</v>
      </c>
      <c r="AC1634" s="273" t="s">
        <v>3671</v>
      </c>
      <c r="AD1634" s="510"/>
      <c r="AE1634" s="275"/>
      <c r="AF1634" s="267" t="str">
        <f t="shared" ca="1" si="122"/>
        <v>56años4meses</v>
      </c>
      <c r="AG1634" s="276">
        <v>949198350</v>
      </c>
      <c r="AH1634" s="273" t="s">
        <v>4150</v>
      </c>
      <c r="AJ1634" s="258"/>
    </row>
    <row r="1635" spans="2:36">
      <c r="B1635" s="258" t="str">
        <f t="shared" si="124"/>
        <v>O43694122</v>
      </c>
      <c r="C1635" s="257" t="s">
        <v>117</v>
      </c>
      <c r="D1635" s="486" t="s">
        <v>4777</v>
      </c>
      <c r="E1635" s="258" t="s">
        <v>4778</v>
      </c>
      <c r="F1635" s="259">
        <v>31437</v>
      </c>
      <c r="G1635" s="260" t="s">
        <v>1251</v>
      </c>
      <c r="H1635" s="261" t="s">
        <v>113</v>
      </c>
      <c r="I1635" s="262"/>
      <c r="J1635" s="261"/>
      <c r="K1635" s="282" t="s">
        <v>2021</v>
      </c>
      <c r="L1635" s="264">
        <v>44442</v>
      </c>
      <c r="M1635" s="289">
        <v>44468</v>
      </c>
      <c r="N1635" s="263" t="s">
        <v>122</v>
      </c>
      <c r="O1635" s="261"/>
      <c r="P1635" s="288"/>
      <c r="Q1635" s="267"/>
      <c r="R1635" s="268" t="s">
        <v>157</v>
      </c>
      <c r="S1635" s="265"/>
      <c r="T1635" s="265">
        <v>0</v>
      </c>
      <c r="U1635" s="269" t="s">
        <v>1256</v>
      </c>
      <c r="V1635" s="270">
        <v>0</v>
      </c>
      <c r="W1635" s="271" t="s">
        <v>1264</v>
      </c>
      <c r="X1635" s="272"/>
      <c r="Y1635" s="273"/>
      <c r="Z1635" s="274" t="s">
        <v>1265</v>
      </c>
      <c r="AA1635" s="258" t="b">
        <f t="shared" si="123"/>
        <v>0</v>
      </c>
      <c r="AB1635" s="258" t="s">
        <v>4779</v>
      </c>
      <c r="AC1635" s="273"/>
      <c r="AD1635" s="504" t="s">
        <v>1259</v>
      </c>
      <c r="AE1635" s="281" t="s">
        <v>4780</v>
      </c>
      <c r="AF1635" s="267" t="str">
        <f t="shared" ca="1" si="122"/>
        <v>40años6meses</v>
      </c>
      <c r="AG1635" s="294">
        <v>937004951</v>
      </c>
      <c r="AH1635" s="334" t="s">
        <v>4781</v>
      </c>
    </row>
    <row r="1636" spans="2:36">
      <c r="B1636" s="258" t="str">
        <f t="shared" si="124"/>
        <v>P43694130</v>
      </c>
      <c r="C1636" s="285">
        <v>1</v>
      </c>
      <c r="D1636" s="486" t="s">
        <v>2909</v>
      </c>
      <c r="E1636" s="273" t="s">
        <v>2910</v>
      </c>
      <c r="F1636" s="259">
        <v>31647</v>
      </c>
      <c r="G1636" s="260" t="s">
        <v>1251</v>
      </c>
      <c r="H1636" s="261" t="s">
        <v>137</v>
      </c>
      <c r="I1636" s="262"/>
      <c r="J1636" s="261"/>
      <c r="K1636" s="263" t="s">
        <v>1287</v>
      </c>
      <c r="L1636" s="264">
        <v>43825</v>
      </c>
      <c r="M1636" s="290">
        <v>43901</v>
      </c>
      <c r="N1636" s="263" t="s">
        <v>114</v>
      </c>
      <c r="O1636" s="261" t="s">
        <v>2911</v>
      </c>
      <c r="P1636" s="266" t="s">
        <v>115</v>
      </c>
      <c r="Q1636" s="267"/>
      <c r="R1636" s="268" t="s">
        <v>157</v>
      </c>
      <c r="S1636" s="265"/>
      <c r="T1636" s="265">
        <v>0</v>
      </c>
      <c r="U1636" s="269" t="s">
        <v>1256</v>
      </c>
      <c r="V1636" s="270">
        <v>0</v>
      </c>
      <c r="W1636" s="271" t="s">
        <v>1264</v>
      </c>
      <c r="X1636" s="272"/>
      <c r="Y1636" s="273"/>
      <c r="Z1636" s="274" t="s">
        <v>1265</v>
      </c>
      <c r="AA1636" s="258" t="b">
        <f t="shared" si="123"/>
        <v>0</v>
      </c>
      <c r="AB1636" s="273" t="s">
        <v>2912</v>
      </c>
      <c r="AC1636" s="273" t="s">
        <v>1290</v>
      </c>
      <c r="AD1636" s="510"/>
      <c r="AE1636" s="275"/>
      <c r="AF1636" s="267" t="str">
        <f t="shared" ca="1" si="122"/>
        <v>39años11meses</v>
      </c>
      <c r="AG1636" s="276"/>
      <c r="AH1636" s="325"/>
    </row>
    <row r="1637" spans="2:36">
      <c r="B1637" s="258" t="str">
        <f t="shared" si="124"/>
        <v>P43698410</v>
      </c>
      <c r="C1637" s="257" t="s">
        <v>117</v>
      </c>
      <c r="D1637" s="486" t="s">
        <v>8156</v>
      </c>
      <c r="E1637" s="258" t="s">
        <v>8157</v>
      </c>
      <c r="F1637" s="259">
        <v>31622</v>
      </c>
      <c r="G1637" s="260" t="s">
        <v>1251</v>
      </c>
      <c r="H1637" s="261" t="s">
        <v>137</v>
      </c>
      <c r="I1637" s="263" t="s">
        <v>1252</v>
      </c>
      <c r="J1637" s="261"/>
      <c r="K1637" s="263" t="s">
        <v>1287</v>
      </c>
      <c r="L1637" s="264">
        <v>45128</v>
      </c>
      <c r="M1637" s="290">
        <v>45143</v>
      </c>
      <c r="N1637" s="263" t="s">
        <v>128</v>
      </c>
      <c r="O1637" s="261" t="s">
        <v>8158</v>
      </c>
      <c r="P1637" s="266" t="s">
        <v>138</v>
      </c>
      <c r="Q1637" s="273"/>
      <c r="R1637" s="284" t="s">
        <v>157</v>
      </c>
      <c r="S1637" s="265"/>
      <c r="T1637" s="265">
        <v>0</v>
      </c>
      <c r="U1637" s="269" t="s">
        <v>1256</v>
      </c>
      <c r="V1637" s="270">
        <v>0</v>
      </c>
      <c r="W1637" s="271" t="s">
        <v>118</v>
      </c>
      <c r="X1637" s="272"/>
      <c r="Y1637" s="273"/>
      <c r="Z1637" s="274" t="s">
        <v>1257</v>
      </c>
      <c r="AA1637" s="258" t="b">
        <f t="shared" si="123"/>
        <v>0</v>
      </c>
      <c r="AB1637" s="273" t="s">
        <v>8159</v>
      </c>
      <c r="AC1637" s="273"/>
      <c r="AD1637" s="504" t="s">
        <v>1259</v>
      </c>
      <c r="AE1637" s="275" t="s">
        <v>8160</v>
      </c>
      <c r="AF1637" s="267" t="str">
        <f t="shared" ca="1" si="122"/>
        <v>40años0meses</v>
      </c>
      <c r="AG1637" s="276">
        <v>931894683</v>
      </c>
      <c r="AH1637" s="325" t="s">
        <v>8161</v>
      </c>
    </row>
    <row r="1638" spans="2:36">
      <c r="B1638" s="258" t="str">
        <f t="shared" si="124"/>
        <v>P43707572</v>
      </c>
      <c r="C1638" s="282">
        <v>1</v>
      </c>
      <c r="D1638" s="294" t="s">
        <v>17495</v>
      </c>
      <c r="E1638" s="258" t="s">
        <v>17496</v>
      </c>
      <c r="F1638" s="259">
        <v>31309</v>
      </c>
      <c r="G1638" s="283" t="s">
        <v>1251</v>
      </c>
      <c r="H1638" s="261" t="s">
        <v>137</v>
      </c>
      <c r="I1638" s="261" t="s">
        <v>1252</v>
      </c>
      <c r="J1638" s="261" t="s">
        <v>1253</v>
      </c>
      <c r="K1638" s="282" t="s">
        <v>12562</v>
      </c>
      <c r="L1638" s="264">
        <v>46071</v>
      </c>
      <c r="M1638" s="264">
        <v>46158</v>
      </c>
      <c r="N1638" s="261" t="s">
        <v>128</v>
      </c>
      <c r="O1638" s="282" t="s">
        <v>17513</v>
      </c>
      <c r="P1638" s="266" t="s">
        <v>138</v>
      </c>
      <c r="Q1638" s="258"/>
      <c r="R1638" s="268" t="s">
        <v>117</v>
      </c>
      <c r="S1638" s="265"/>
      <c r="T1638" s="271">
        <v>0</v>
      </c>
      <c r="U1638" s="269" t="s">
        <v>1256</v>
      </c>
      <c r="V1638" s="270">
        <v>1</v>
      </c>
      <c r="W1638" s="271" t="s">
        <v>118</v>
      </c>
      <c r="X1638" s="272"/>
      <c r="Y1638" s="272"/>
      <c r="Z1638" s="342" t="s">
        <v>1257</v>
      </c>
      <c r="AA1638" s="258" t="b">
        <v>0</v>
      </c>
      <c r="AB1638" s="273" t="s">
        <v>17882</v>
      </c>
      <c r="AC1638" s="273"/>
      <c r="AD1638" s="504" t="s">
        <v>1259</v>
      </c>
      <c r="AE1638" s="275" t="s">
        <v>17547</v>
      </c>
      <c r="AF1638" s="267" t="str">
        <f t="shared" ca="1" si="122"/>
        <v>40años11meses</v>
      </c>
      <c r="AG1638" s="276" t="s">
        <v>17529</v>
      </c>
      <c r="AH1638" s="325" t="s">
        <v>17530</v>
      </c>
      <c r="AJ1638" s="258"/>
    </row>
    <row r="1639" spans="2:36">
      <c r="B1639" s="258" t="str">
        <f t="shared" si="124"/>
        <v>O43708965</v>
      </c>
      <c r="C1639" s="257" t="s">
        <v>117</v>
      </c>
      <c r="D1639" s="486" t="s">
        <v>9534</v>
      </c>
      <c r="E1639" s="258" t="s">
        <v>9535</v>
      </c>
      <c r="F1639" s="259">
        <v>31405</v>
      </c>
      <c r="G1639" s="283" t="s">
        <v>1251</v>
      </c>
      <c r="H1639" s="261" t="s">
        <v>113</v>
      </c>
      <c r="I1639" s="263" t="s">
        <v>1339</v>
      </c>
      <c r="J1639" s="261"/>
      <c r="K1639" s="282" t="s">
        <v>6840</v>
      </c>
      <c r="L1639" s="264">
        <v>45309</v>
      </c>
      <c r="M1639" s="290">
        <v>45406</v>
      </c>
      <c r="N1639" s="263" t="s">
        <v>114</v>
      </c>
      <c r="O1639" s="261" t="s">
        <v>9536</v>
      </c>
      <c r="P1639" s="266" t="s">
        <v>138</v>
      </c>
      <c r="Q1639" s="273"/>
      <c r="R1639" s="284" t="s">
        <v>157</v>
      </c>
      <c r="S1639" s="265"/>
      <c r="T1639" s="265">
        <v>0</v>
      </c>
      <c r="U1639" s="269" t="s">
        <v>1256</v>
      </c>
      <c r="V1639" s="270">
        <v>1</v>
      </c>
      <c r="W1639" s="271" t="s">
        <v>118</v>
      </c>
      <c r="X1639" s="272"/>
      <c r="Y1639" s="273"/>
      <c r="Z1639" s="274" t="s">
        <v>1265</v>
      </c>
      <c r="AA1639" s="258" t="b">
        <f t="shared" ref="AA1639:AA1670" si="125">COUNTIF($D$2:$D$3790,D1639)&gt;1</f>
        <v>0</v>
      </c>
      <c r="AB1639" s="273" t="s">
        <v>9537</v>
      </c>
      <c r="AC1639" s="273"/>
      <c r="AD1639" s="504" t="s">
        <v>1271</v>
      </c>
      <c r="AE1639" s="275" t="s">
        <v>9538</v>
      </c>
      <c r="AF1639" s="267" t="str">
        <f t="shared" ca="1" si="122"/>
        <v>40años7meses</v>
      </c>
      <c r="AG1639" s="276">
        <v>955678458</v>
      </c>
      <c r="AH1639" s="325" t="s">
        <v>9539</v>
      </c>
      <c r="AJ1639" s="258"/>
    </row>
    <row r="1640" spans="2:36">
      <c r="B1640" s="258" t="str">
        <f t="shared" si="124"/>
        <v>P43709709</v>
      </c>
      <c r="C1640" s="257" t="s">
        <v>117</v>
      </c>
      <c r="D1640" s="486" t="s">
        <v>3753</v>
      </c>
      <c r="E1640" s="258" t="s">
        <v>3754</v>
      </c>
      <c r="F1640" s="259">
        <v>31161</v>
      </c>
      <c r="G1640" s="260" t="s">
        <v>1251</v>
      </c>
      <c r="H1640" s="261" t="s">
        <v>137</v>
      </c>
      <c r="I1640" s="262"/>
      <c r="J1640" s="261"/>
      <c r="K1640" s="263" t="s">
        <v>3611</v>
      </c>
      <c r="L1640" s="264">
        <v>44235</v>
      </c>
      <c r="M1640" s="290">
        <v>44248</v>
      </c>
      <c r="N1640" s="263" t="s">
        <v>122</v>
      </c>
      <c r="O1640" s="263"/>
      <c r="P1640" s="266"/>
      <c r="Q1640" s="267"/>
      <c r="R1640" s="284" t="s">
        <v>157</v>
      </c>
      <c r="S1640" s="265"/>
      <c r="T1640" s="265">
        <v>0</v>
      </c>
      <c r="U1640" s="269" t="s">
        <v>1256</v>
      </c>
      <c r="V1640" s="270">
        <v>0</v>
      </c>
      <c r="W1640" s="271" t="s">
        <v>1264</v>
      </c>
      <c r="X1640" s="272"/>
      <c r="Y1640" s="258"/>
      <c r="Z1640" s="274" t="s">
        <v>1265</v>
      </c>
      <c r="AA1640" s="258" t="b">
        <f t="shared" si="125"/>
        <v>0</v>
      </c>
      <c r="AB1640" s="258" t="s">
        <v>3755</v>
      </c>
      <c r="AC1640" s="273" t="s">
        <v>3671</v>
      </c>
      <c r="AD1640" s="504" t="s">
        <v>1271</v>
      </c>
      <c r="AE1640" s="275" t="s">
        <v>3756</v>
      </c>
      <c r="AF1640" s="267" t="str">
        <f t="shared" ca="1" si="122"/>
        <v>41años3meses</v>
      </c>
      <c r="AG1640" s="294">
        <v>921166822</v>
      </c>
      <c r="AH1640" s="334" t="s">
        <v>3757</v>
      </c>
      <c r="AJ1640" s="258"/>
    </row>
    <row r="1641" spans="2:36">
      <c r="B1641" s="258" t="str">
        <f t="shared" si="124"/>
        <v>P43716992</v>
      </c>
      <c r="C1641" s="257" t="s">
        <v>117</v>
      </c>
      <c r="D1641" s="486" t="s">
        <v>11050</v>
      </c>
      <c r="E1641" s="258" t="s">
        <v>11051</v>
      </c>
      <c r="F1641" s="259">
        <v>31165</v>
      </c>
      <c r="G1641" s="283" t="s">
        <v>1251</v>
      </c>
      <c r="H1641" s="261" t="s">
        <v>137</v>
      </c>
      <c r="I1641" s="261" t="s">
        <v>8999</v>
      </c>
      <c r="J1641" s="261" t="s">
        <v>7578</v>
      </c>
      <c r="K1641" s="282" t="s">
        <v>6840</v>
      </c>
      <c r="L1641" s="264">
        <v>45405</v>
      </c>
      <c r="M1641" s="295">
        <v>45439</v>
      </c>
      <c r="N1641" s="261" t="s">
        <v>114</v>
      </c>
      <c r="O1641" s="282" t="s">
        <v>11052</v>
      </c>
      <c r="P1641" s="266" t="s">
        <v>138</v>
      </c>
      <c r="Q1641" s="273"/>
      <c r="R1641" s="284" t="s">
        <v>157</v>
      </c>
      <c r="S1641" s="265"/>
      <c r="T1641" s="265">
        <v>0</v>
      </c>
      <c r="U1641" s="269" t="s">
        <v>1256</v>
      </c>
      <c r="V1641" s="270">
        <v>1</v>
      </c>
      <c r="W1641" s="271" t="s">
        <v>118</v>
      </c>
      <c r="X1641" s="272"/>
      <c r="Y1641" s="272"/>
      <c r="Z1641" s="274" t="s">
        <v>1257</v>
      </c>
      <c r="AA1641" s="258" t="b">
        <f t="shared" si="125"/>
        <v>0</v>
      </c>
      <c r="AB1641" s="273" t="s">
        <v>9460</v>
      </c>
      <c r="AC1641" s="273"/>
      <c r="AD1641" s="504" t="s">
        <v>1259</v>
      </c>
      <c r="AE1641" s="275" t="s">
        <v>11053</v>
      </c>
      <c r="AF1641" s="267" t="str">
        <f t="shared" ca="1" si="122"/>
        <v>41años3meses</v>
      </c>
      <c r="AG1641" s="276">
        <v>935906231</v>
      </c>
      <c r="AH1641" s="325" t="s">
        <v>11054</v>
      </c>
      <c r="AJ1641" s="258"/>
    </row>
    <row r="1642" spans="2:36">
      <c r="B1642" s="258" t="str">
        <f t="shared" si="124"/>
        <v>P43723609</v>
      </c>
      <c r="C1642" s="257" t="s">
        <v>117</v>
      </c>
      <c r="D1642" s="486" t="s">
        <v>2484</v>
      </c>
      <c r="E1642" s="258" t="s">
        <v>2485</v>
      </c>
      <c r="F1642" s="259">
        <v>31277</v>
      </c>
      <c r="G1642" s="260" t="s">
        <v>1251</v>
      </c>
      <c r="H1642" s="261" t="s">
        <v>137</v>
      </c>
      <c r="I1642" s="263"/>
      <c r="J1642" s="261"/>
      <c r="K1642" s="263" t="s">
        <v>1287</v>
      </c>
      <c r="L1642" s="264">
        <v>43783</v>
      </c>
      <c r="M1642" s="290">
        <v>43796</v>
      </c>
      <c r="N1642" s="263" t="s">
        <v>122</v>
      </c>
      <c r="O1642" s="261"/>
      <c r="P1642" s="266" t="s">
        <v>119</v>
      </c>
      <c r="Q1642" s="267"/>
      <c r="R1642" s="284" t="s">
        <v>157</v>
      </c>
      <c r="S1642" s="265"/>
      <c r="T1642" s="265">
        <v>0</v>
      </c>
      <c r="U1642" s="269" t="s">
        <v>1256</v>
      </c>
      <c r="V1642" s="270">
        <v>0</v>
      </c>
      <c r="W1642" s="271" t="s">
        <v>1264</v>
      </c>
      <c r="X1642" s="272"/>
      <c r="Y1642" s="273"/>
      <c r="Z1642" s="274" t="s">
        <v>1265</v>
      </c>
      <c r="AA1642" s="258" t="b">
        <f t="shared" si="125"/>
        <v>0</v>
      </c>
      <c r="AB1642" s="273" t="s">
        <v>2486</v>
      </c>
      <c r="AC1642" s="273" t="s">
        <v>1290</v>
      </c>
      <c r="AD1642" s="510"/>
      <c r="AE1642" s="275"/>
      <c r="AF1642" s="267" t="str">
        <f t="shared" ca="1" si="122"/>
        <v>41años0meses</v>
      </c>
      <c r="AG1642" s="276"/>
      <c r="AH1642" s="325"/>
    </row>
    <row r="1643" spans="2:36">
      <c r="B1643" s="258" t="str">
        <f t="shared" si="124"/>
        <v>P43739171</v>
      </c>
      <c r="C1643" s="257" t="s">
        <v>117</v>
      </c>
      <c r="D1643" s="486" t="s">
        <v>2489</v>
      </c>
      <c r="E1643" s="258" t="s">
        <v>2490</v>
      </c>
      <c r="F1643" s="259">
        <v>29903</v>
      </c>
      <c r="G1643" s="260" t="s">
        <v>1251</v>
      </c>
      <c r="H1643" s="261" t="s">
        <v>137</v>
      </c>
      <c r="I1643" s="262"/>
      <c r="J1643" s="261"/>
      <c r="K1643" s="263" t="s">
        <v>1287</v>
      </c>
      <c r="L1643" s="287">
        <v>43783</v>
      </c>
      <c r="M1643" s="290">
        <v>43796</v>
      </c>
      <c r="N1643" s="263" t="s">
        <v>114</v>
      </c>
      <c r="O1643" s="261" t="s">
        <v>2491</v>
      </c>
      <c r="P1643" s="266" t="s">
        <v>138</v>
      </c>
      <c r="Q1643" s="267"/>
      <c r="R1643" s="284" t="s">
        <v>157</v>
      </c>
      <c r="S1643" s="265"/>
      <c r="T1643" s="265">
        <v>0</v>
      </c>
      <c r="U1643" s="269" t="s">
        <v>1256</v>
      </c>
      <c r="V1643" s="270">
        <v>0</v>
      </c>
      <c r="W1643" s="271" t="s">
        <v>1264</v>
      </c>
      <c r="X1643" s="272"/>
      <c r="Y1643" s="273"/>
      <c r="Z1643" s="274" t="s">
        <v>1265</v>
      </c>
      <c r="AA1643" s="258" t="b">
        <f t="shared" si="125"/>
        <v>0</v>
      </c>
      <c r="AB1643" s="273" t="s">
        <v>2492</v>
      </c>
      <c r="AC1643" s="273" t="s">
        <v>1290</v>
      </c>
      <c r="AD1643" s="510"/>
      <c r="AE1643" s="275"/>
      <c r="AF1643" s="267" t="str">
        <f t="shared" ca="1" si="122"/>
        <v>44años9meses</v>
      </c>
      <c r="AG1643" s="276"/>
      <c r="AH1643" s="273"/>
    </row>
    <row r="1644" spans="2:36">
      <c r="B1644" s="258" t="str">
        <f t="shared" si="124"/>
        <v>P43742339</v>
      </c>
      <c r="C1644" s="257" t="s">
        <v>117</v>
      </c>
      <c r="D1644" s="486" t="s">
        <v>2990</v>
      </c>
      <c r="E1644" s="273" t="s">
        <v>2991</v>
      </c>
      <c r="F1644" s="259">
        <v>31620</v>
      </c>
      <c r="G1644" s="260" t="s">
        <v>1251</v>
      </c>
      <c r="H1644" s="261" t="s">
        <v>137</v>
      </c>
      <c r="I1644" s="262"/>
      <c r="J1644" s="261"/>
      <c r="K1644" s="263" t="s">
        <v>2021</v>
      </c>
      <c r="L1644" s="264">
        <v>43839</v>
      </c>
      <c r="M1644" s="264">
        <v>43852</v>
      </c>
      <c r="N1644" s="263" t="s">
        <v>122</v>
      </c>
      <c r="O1644" s="282"/>
      <c r="P1644" s="266"/>
      <c r="Q1644" s="267"/>
      <c r="R1644" s="268" t="s">
        <v>157</v>
      </c>
      <c r="S1644" s="265"/>
      <c r="T1644" s="265">
        <v>0</v>
      </c>
      <c r="U1644" s="269" t="s">
        <v>1256</v>
      </c>
      <c r="V1644" s="270">
        <v>0</v>
      </c>
      <c r="W1644" s="271" t="s">
        <v>1264</v>
      </c>
      <c r="X1644" s="272"/>
      <c r="Y1644" s="273"/>
      <c r="Z1644" s="274" t="s">
        <v>1265</v>
      </c>
      <c r="AA1644" s="258" t="b">
        <f t="shared" si="125"/>
        <v>0</v>
      </c>
      <c r="AB1644" s="273" t="s">
        <v>2062</v>
      </c>
      <c r="AC1644" s="273" t="s">
        <v>2018</v>
      </c>
      <c r="AD1644" s="504" t="s">
        <v>2101</v>
      </c>
      <c r="AE1644" s="275" t="s">
        <v>2992</v>
      </c>
      <c r="AF1644" s="267" t="str">
        <f t="shared" ca="1" si="122"/>
        <v>40años0meses</v>
      </c>
      <c r="AG1644" s="294"/>
      <c r="AH1644" s="334"/>
    </row>
    <row r="1645" spans="2:36">
      <c r="B1645" s="273" t="str">
        <f t="shared" si="124"/>
        <v>P43749913</v>
      </c>
      <c r="C1645" s="257" t="s">
        <v>117</v>
      </c>
      <c r="D1645" s="486" t="s">
        <v>12453</v>
      </c>
      <c r="E1645" s="258" t="s">
        <v>12454</v>
      </c>
      <c r="F1645" s="259">
        <v>30963</v>
      </c>
      <c r="G1645" s="283" t="s">
        <v>1251</v>
      </c>
      <c r="H1645" s="261" t="s">
        <v>137</v>
      </c>
      <c r="I1645" s="263" t="s">
        <v>1252</v>
      </c>
      <c r="J1645" s="261" t="s">
        <v>1276</v>
      </c>
      <c r="K1645" s="282" t="s">
        <v>2021</v>
      </c>
      <c r="L1645" s="264">
        <v>45561</v>
      </c>
      <c r="M1645" s="264">
        <v>45570</v>
      </c>
      <c r="N1645" s="263" t="s">
        <v>122</v>
      </c>
      <c r="O1645" s="261"/>
      <c r="P1645" s="266"/>
      <c r="Q1645" s="273"/>
      <c r="R1645" s="268" t="s">
        <v>157</v>
      </c>
      <c r="S1645" s="265"/>
      <c r="T1645" s="265">
        <v>0</v>
      </c>
      <c r="U1645" s="269" t="s">
        <v>1256</v>
      </c>
      <c r="V1645" s="270">
        <v>0</v>
      </c>
      <c r="W1645" s="271" t="s">
        <v>118</v>
      </c>
      <c r="X1645" s="272"/>
      <c r="Y1645" s="273"/>
      <c r="Z1645" s="274" t="s">
        <v>1257</v>
      </c>
      <c r="AA1645" s="258" t="b">
        <f t="shared" si="125"/>
        <v>0</v>
      </c>
      <c r="AB1645" s="273" t="s">
        <v>12455</v>
      </c>
      <c r="AC1645" s="273"/>
      <c r="AD1645" s="504" t="s">
        <v>1259</v>
      </c>
      <c r="AE1645" s="275" t="s">
        <v>12456</v>
      </c>
      <c r="AF1645" s="267" t="str">
        <f t="shared" ca="1" si="122"/>
        <v>41años10meses</v>
      </c>
      <c r="AG1645" s="276">
        <v>962409476</v>
      </c>
      <c r="AH1645" s="325" t="s">
        <v>12457</v>
      </c>
    </row>
    <row r="1646" spans="2:36">
      <c r="B1646" s="258" t="str">
        <f t="shared" si="124"/>
        <v>P43751536</v>
      </c>
      <c r="C1646" s="257" t="s">
        <v>117</v>
      </c>
      <c r="D1646" s="486" t="s">
        <v>7250</v>
      </c>
      <c r="E1646" s="258" t="s">
        <v>7251</v>
      </c>
      <c r="F1646" s="259">
        <v>28605</v>
      </c>
      <c r="G1646" s="283" t="s">
        <v>1996</v>
      </c>
      <c r="H1646" s="261" t="s">
        <v>137</v>
      </c>
      <c r="I1646" s="263" t="s">
        <v>1252</v>
      </c>
      <c r="J1646" s="261"/>
      <c r="K1646" s="282" t="s">
        <v>2021</v>
      </c>
      <c r="L1646" s="264">
        <v>44935</v>
      </c>
      <c r="M1646" s="264">
        <v>44936</v>
      </c>
      <c r="N1646" s="263" t="s">
        <v>169</v>
      </c>
      <c r="O1646" s="282" t="s">
        <v>7252</v>
      </c>
      <c r="P1646" s="266" t="s">
        <v>138</v>
      </c>
      <c r="Q1646" s="273"/>
      <c r="R1646" s="284" t="s">
        <v>157</v>
      </c>
      <c r="S1646" s="265"/>
      <c r="T1646" s="265">
        <v>0</v>
      </c>
      <c r="U1646" s="269" t="s">
        <v>1256</v>
      </c>
      <c r="V1646" s="270">
        <v>0</v>
      </c>
      <c r="W1646" s="271" t="s">
        <v>118</v>
      </c>
      <c r="X1646" s="272"/>
      <c r="Y1646" s="273"/>
      <c r="Z1646" s="274" t="s">
        <v>1265</v>
      </c>
      <c r="AA1646" s="258" t="b">
        <f t="shared" si="125"/>
        <v>0</v>
      </c>
      <c r="AB1646" s="258" t="s">
        <v>7253</v>
      </c>
      <c r="AC1646" s="273"/>
      <c r="AD1646" s="504" t="s">
        <v>2101</v>
      </c>
      <c r="AE1646" s="275" t="s">
        <v>7254</v>
      </c>
      <c r="AF1646" s="267" t="str">
        <f t="shared" ca="1" si="122"/>
        <v>48años3meses</v>
      </c>
      <c r="AG1646" s="276">
        <v>952628781</v>
      </c>
      <c r="AH1646" s="399" t="s">
        <v>7255</v>
      </c>
    </row>
    <row r="1647" spans="2:36">
      <c r="B1647" s="258" t="str">
        <f t="shared" si="124"/>
        <v>P43751540</v>
      </c>
      <c r="C1647" s="257" t="s">
        <v>117</v>
      </c>
      <c r="D1647" s="486" t="s">
        <v>8803</v>
      </c>
      <c r="E1647" s="258" t="s">
        <v>8804</v>
      </c>
      <c r="F1647" s="259">
        <v>31291</v>
      </c>
      <c r="G1647" s="283" t="s">
        <v>1251</v>
      </c>
      <c r="H1647" s="261" t="s">
        <v>137</v>
      </c>
      <c r="I1647" s="263" t="s">
        <v>1252</v>
      </c>
      <c r="J1647" s="261"/>
      <c r="K1647" s="282" t="s">
        <v>2021</v>
      </c>
      <c r="L1647" s="264">
        <v>45257</v>
      </c>
      <c r="M1647" s="290">
        <v>45275</v>
      </c>
      <c r="N1647" s="263" t="s">
        <v>122</v>
      </c>
      <c r="O1647" s="261"/>
      <c r="P1647" s="266"/>
      <c r="Q1647" s="273"/>
      <c r="R1647" s="284" t="s">
        <v>157</v>
      </c>
      <c r="S1647" s="265"/>
      <c r="T1647" s="265">
        <v>0</v>
      </c>
      <c r="U1647" s="269" t="s">
        <v>1256</v>
      </c>
      <c r="V1647" s="270">
        <v>0</v>
      </c>
      <c r="W1647" s="271" t="s">
        <v>118</v>
      </c>
      <c r="X1647" s="272"/>
      <c r="Y1647" s="273"/>
      <c r="Z1647" s="274" t="s">
        <v>1257</v>
      </c>
      <c r="AA1647" s="258" t="b">
        <f t="shared" si="125"/>
        <v>0</v>
      </c>
      <c r="AB1647" s="273" t="s">
        <v>8805</v>
      </c>
      <c r="AC1647" s="273"/>
      <c r="AD1647" s="504" t="s">
        <v>1259</v>
      </c>
      <c r="AE1647" s="275" t="s">
        <v>8806</v>
      </c>
      <c r="AF1647" s="267" t="str">
        <f t="shared" ca="1" si="122"/>
        <v>40años11meses</v>
      </c>
      <c r="AG1647" s="276" t="s">
        <v>8807</v>
      </c>
      <c r="AH1647" s="325" t="s">
        <v>8808</v>
      </c>
    </row>
    <row r="1648" spans="2:36">
      <c r="B1648" s="258" t="str">
        <f t="shared" si="124"/>
        <v>P43751544</v>
      </c>
      <c r="C1648" s="257" t="s">
        <v>117</v>
      </c>
      <c r="D1648" s="486" t="s">
        <v>8580</v>
      </c>
      <c r="E1648" s="258" t="s">
        <v>8581</v>
      </c>
      <c r="F1648" s="259">
        <v>29430</v>
      </c>
      <c r="G1648" s="283" t="s">
        <v>1996</v>
      </c>
      <c r="H1648" s="261" t="s">
        <v>137</v>
      </c>
      <c r="I1648" s="263" t="s">
        <v>1252</v>
      </c>
      <c r="J1648" s="261"/>
      <c r="K1648" s="282" t="s">
        <v>2021</v>
      </c>
      <c r="L1648" s="264">
        <v>45229</v>
      </c>
      <c r="M1648" s="264">
        <v>45248</v>
      </c>
      <c r="N1648" s="263" t="s">
        <v>122</v>
      </c>
      <c r="O1648" s="282"/>
      <c r="P1648" s="266"/>
      <c r="Q1648" s="273"/>
      <c r="R1648" s="268" t="s">
        <v>157</v>
      </c>
      <c r="S1648" s="265"/>
      <c r="T1648" s="265">
        <v>0</v>
      </c>
      <c r="U1648" s="269" t="s">
        <v>1256</v>
      </c>
      <c r="V1648" s="270">
        <v>0</v>
      </c>
      <c r="W1648" s="271" t="s">
        <v>118</v>
      </c>
      <c r="X1648" s="272"/>
      <c r="Y1648" s="273"/>
      <c r="Z1648" s="274" t="s">
        <v>1257</v>
      </c>
      <c r="AA1648" s="258" t="b">
        <f t="shared" si="125"/>
        <v>0</v>
      </c>
      <c r="AB1648" s="273" t="s">
        <v>8582</v>
      </c>
      <c r="AC1648" s="273"/>
      <c r="AD1648" s="504" t="s">
        <v>2101</v>
      </c>
      <c r="AE1648" s="275" t="s">
        <v>8583</v>
      </c>
      <c r="AF1648" s="267" t="str">
        <f t="shared" ca="1" si="122"/>
        <v>46años0meses</v>
      </c>
      <c r="AG1648" s="276">
        <v>968449463</v>
      </c>
      <c r="AH1648" s="325" t="s">
        <v>8584</v>
      </c>
      <c r="AJ1648" s="554" t="str">
        <f ca="1">IF($D1648&lt;&gt;"",DATEDIF(L1648,TODAY(),"y")&amp;"años"&amp;DATEDIF(L1648,TODAY(),"ym")&amp;"meses"&amp;DATEDIF(L1648,TODAY(),"md")&amp;"dias","")</f>
        <v>2años9meses22dias</v>
      </c>
    </row>
    <row r="1649" spans="2:36">
      <c r="B1649" s="258" t="str">
        <f t="shared" si="124"/>
        <v>P43752539</v>
      </c>
      <c r="C1649" s="257" t="s">
        <v>117</v>
      </c>
      <c r="D1649" s="486" t="s">
        <v>12245</v>
      </c>
      <c r="E1649" s="258" t="s">
        <v>12246</v>
      </c>
      <c r="F1649" s="259">
        <v>28765</v>
      </c>
      <c r="G1649" s="283" t="s">
        <v>1291</v>
      </c>
      <c r="H1649" s="261" t="s">
        <v>137</v>
      </c>
      <c r="I1649" s="263" t="s">
        <v>1252</v>
      </c>
      <c r="J1649" s="261"/>
      <c r="K1649" s="282" t="s">
        <v>2021</v>
      </c>
      <c r="L1649" s="264">
        <v>45523</v>
      </c>
      <c r="M1649" s="298">
        <v>45553</v>
      </c>
      <c r="N1649" s="263" t="s">
        <v>122</v>
      </c>
      <c r="O1649" s="282"/>
      <c r="P1649" s="266"/>
      <c r="Q1649" s="273"/>
      <c r="R1649" s="284" t="s">
        <v>157</v>
      </c>
      <c r="S1649" s="265"/>
      <c r="T1649" s="265">
        <v>0</v>
      </c>
      <c r="U1649" s="269" t="s">
        <v>1256</v>
      </c>
      <c r="V1649" s="270">
        <v>0</v>
      </c>
      <c r="W1649" s="271" t="s">
        <v>118</v>
      </c>
      <c r="X1649" s="272"/>
      <c r="Y1649" s="273"/>
      <c r="Z1649" s="274" t="s">
        <v>1257</v>
      </c>
      <c r="AA1649" s="258" t="b">
        <f t="shared" si="125"/>
        <v>0</v>
      </c>
      <c r="AB1649" s="258" t="s">
        <v>12192</v>
      </c>
      <c r="AC1649" s="273"/>
      <c r="AD1649" s="504" t="s">
        <v>2101</v>
      </c>
      <c r="AE1649" s="275" t="s">
        <v>12247</v>
      </c>
      <c r="AF1649" s="267" t="str">
        <f t="shared" ca="1" si="122"/>
        <v>47años10meses</v>
      </c>
      <c r="AG1649" s="276" t="s">
        <v>12248</v>
      </c>
      <c r="AH1649" s="325" t="s">
        <v>12249</v>
      </c>
    </row>
    <row r="1650" spans="2:36">
      <c r="B1650" s="258" t="str">
        <f t="shared" si="124"/>
        <v>P43753585</v>
      </c>
      <c r="C1650" s="257" t="s">
        <v>117</v>
      </c>
      <c r="D1650" s="486" t="s">
        <v>5368</v>
      </c>
      <c r="E1650" s="258" t="s">
        <v>5369</v>
      </c>
      <c r="F1650" s="259">
        <v>31587</v>
      </c>
      <c r="G1650" s="260" t="s">
        <v>1291</v>
      </c>
      <c r="H1650" s="261" t="s">
        <v>137</v>
      </c>
      <c r="I1650" s="263"/>
      <c r="J1650" s="261"/>
      <c r="K1650" s="282" t="s">
        <v>1968</v>
      </c>
      <c r="L1650" s="264">
        <v>44506</v>
      </c>
      <c r="M1650" s="290">
        <v>44510</v>
      </c>
      <c r="N1650" s="261" t="s">
        <v>114</v>
      </c>
      <c r="O1650" s="261" t="s">
        <v>5370</v>
      </c>
      <c r="P1650" s="266" t="s">
        <v>115</v>
      </c>
      <c r="Q1650" s="273"/>
      <c r="R1650" s="284" t="s">
        <v>157</v>
      </c>
      <c r="S1650" s="265"/>
      <c r="T1650" s="265">
        <v>0</v>
      </c>
      <c r="U1650" s="269" t="s">
        <v>1256</v>
      </c>
      <c r="V1650" s="270">
        <v>1</v>
      </c>
      <c r="W1650" s="271" t="s">
        <v>1264</v>
      </c>
      <c r="X1650" s="272"/>
      <c r="Y1650" s="258"/>
      <c r="Z1650" s="274" t="s">
        <v>1265</v>
      </c>
      <c r="AA1650" s="258" t="b">
        <f t="shared" si="125"/>
        <v>0</v>
      </c>
      <c r="AB1650" s="273" t="s">
        <v>5371</v>
      </c>
      <c r="AC1650" s="273"/>
      <c r="AD1650" s="504" t="s">
        <v>1259</v>
      </c>
      <c r="AE1650" s="275" t="s">
        <v>5372</v>
      </c>
      <c r="AF1650" s="267" t="str">
        <f t="shared" ca="1" si="122"/>
        <v>40años1meses</v>
      </c>
      <c r="AG1650" s="276">
        <v>927997865</v>
      </c>
      <c r="AH1650" s="325" t="s">
        <v>5373</v>
      </c>
    </row>
    <row r="1651" spans="2:36">
      <c r="B1651" s="273" t="str">
        <f t="shared" si="124"/>
        <v>O43762007</v>
      </c>
      <c r="C1651" s="257" t="s">
        <v>117</v>
      </c>
      <c r="D1651" s="486" t="s">
        <v>11495</v>
      </c>
      <c r="E1651" s="258" t="s">
        <v>11496</v>
      </c>
      <c r="F1651" s="259">
        <v>30166</v>
      </c>
      <c r="G1651" s="283" t="s">
        <v>1251</v>
      </c>
      <c r="H1651" s="261" t="s">
        <v>125</v>
      </c>
      <c r="I1651" s="261" t="s">
        <v>5933</v>
      </c>
      <c r="J1651" s="261" t="s">
        <v>9469</v>
      </c>
      <c r="K1651" s="282" t="s">
        <v>6840</v>
      </c>
      <c r="L1651" s="264">
        <v>45440</v>
      </c>
      <c r="M1651" s="264">
        <v>45530</v>
      </c>
      <c r="N1651" s="261" t="s">
        <v>114</v>
      </c>
      <c r="O1651" s="282" t="s">
        <v>11497</v>
      </c>
      <c r="P1651" s="266" t="s">
        <v>138</v>
      </c>
      <c r="Q1651" s="273"/>
      <c r="R1651" s="284" t="s">
        <v>157</v>
      </c>
      <c r="S1651" s="265"/>
      <c r="T1651" s="265">
        <v>0</v>
      </c>
      <c r="U1651" s="269" t="s">
        <v>1256</v>
      </c>
      <c r="V1651" s="270">
        <v>1</v>
      </c>
      <c r="W1651" s="271" t="s">
        <v>118</v>
      </c>
      <c r="X1651" s="272"/>
      <c r="Y1651" s="272"/>
      <c r="Z1651" s="274" t="s">
        <v>1257</v>
      </c>
      <c r="AA1651" s="258" t="b">
        <f t="shared" si="125"/>
        <v>0</v>
      </c>
      <c r="AB1651" s="273" t="s">
        <v>11498</v>
      </c>
      <c r="AC1651" s="273"/>
      <c r="AD1651" s="504" t="s">
        <v>1259</v>
      </c>
      <c r="AE1651" s="275" t="s">
        <v>11499</v>
      </c>
      <c r="AF1651" s="267" t="str">
        <f t="shared" ca="1" si="122"/>
        <v>44años0meses</v>
      </c>
      <c r="AG1651" s="276">
        <v>919729830</v>
      </c>
      <c r="AH1651" s="709" t="s">
        <v>11500</v>
      </c>
    </row>
    <row r="1652" spans="2:36">
      <c r="B1652" s="273" t="str">
        <f t="shared" si="124"/>
        <v>P43766276</v>
      </c>
      <c r="C1652" s="257" t="s">
        <v>117</v>
      </c>
      <c r="D1652" s="486" t="s">
        <v>11422</v>
      </c>
      <c r="E1652" s="258" t="s">
        <v>11423</v>
      </c>
      <c r="F1652" s="259">
        <v>28780</v>
      </c>
      <c r="G1652" s="283" t="s">
        <v>1251</v>
      </c>
      <c r="H1652" s="261" t="s">
        <v>137</v>
      </c>
      <c r="I1652" s="261" t="s">
        <v>8999</v>
      </c>
      <c r="J1652" s="261" t="s">
        <v>9469</v>
      </c>
      <c r="K1652" s="282" t="s">
        <v>6840</v>
      </c>
      <c r="L1652" s="264">
        <v>45433</v>
      </c>
      <c r="M1652" s="264">
        <v>45495</v>
      </c>
      <c r="N1652" s="261" t="s">
        <v>174</v>
      </c>
      <c r="O1652" s="282" t="s">
        <v>11424</v>
      </c>
      <c r="P1652" s="266" t="s">
        <v>138</v>
      </c>
      <c r="Q1652" s="273"/>
      <c r="R1652" s="284" t="s">
        <v>157</v>
      </c>
      <c r="S1652" s="265"/>
      <c r="T1652" s="265">
        <v>0</v>
      </c>
      <c r="U1652" s="269" t="s">
        <v>1256</v>
      </c>
      <c r="V1652" s="270">
        <v>1</v>
      </c>
      <c r="W1652" s="271" t="s">
        <v>118</v>
      </c>
      <c r="X1652" s="272"/>
      <c r="Y1652" s="272"/>
      <c r="Z1652" s="274" t="s">
        <v>1257</v>
      </c>
      <c r="AA1652" s="258" t="b">
        <f t="shared" si="125"/>
        <v>0</v>
      </c>
      <c r="AB1652" s="273" t="s">
        <v>11425</v>
      </c>
      <c r="AC1652" s="273"/>
      <c r="AD1652" s="504" t="s">
        <v>1259</v>
      </c>
      <c r="AE1652" s="275" t="s">
        <v>11426</v>
      </c>
      <c r="AF1652" s="267" t="str">
        <f t="shared" ca="1" si="122"/>
        <v>47años10meses</v>
      </c>
      <c r="AG1652" s="276">
        <v>900053864</v>
      </c>
      <c r="AH1652" s="325" t="s">
        <v>11427</v>
      </c>
      <c r="AJ1652" s="258"/>
    </row>
    <row r="1653" spans="2:36">
      <c r="B1653" s="258" t="str">
        <f t="shared" si="124"/>
        <v>P43766284</v>
      </c>
      <c r="C1653" s="257" t="s">
        <v>117</v>
      </c>
      <c r="D1653" s="486" t="s">
        <v>9446</v>
      </c>
      <c r="E1653" s="258" t="s">
        <v>9447</v>
      </c>
      <c r="F1653" s="259">
        <v>26210</v>
      </c>
      <c r="G1653" s="283" t="s">
        <v>1251</v>
      </c>
      <c r="H1653" s="261" t="s">
        <v>137</v>
      </c>
      <c r="I1653" s="261" t="s">
        <v>1252</v>
      </c>
      <c r="J1653" s="261" t="s">
        <v>7578</v>
      </c>
      <c r="K1653" s="282" t="s">
        <v>6840</v>
      </c>
      <c r="L1653" s="264">
        <v>45302</v>
      </c>
      <c r="M1653" s="290">
        <v>45334</v>
      </c>
      <c r="N1653" s="261" t="s">
        <v>114</v>
      </c>
      <c r="O1653" s="261" t="s">
        <v>9448</v>
      </c>
      <c r="P1653" s="266" t="s">
        <v>138</v>
      </c>
      <c r="Q1653" s="273"/>
      <c r="R1653" s="284" t="s">
        <v>157</v>
      </c>
      <c r="S1653" s="265"/>
      <c r="T1653" s="265">
        <v>0</v>
      </c>
      <c r="U1653" s="269" t="s">
        <v>1256</v>
      </c>
      <c r="V1653" s="270">
        <v>1</v>
      </c>
      <c r="W1653" s="271" t="s">
        <v>118</v>
      </c>
      <c r="X1653" s="272"/>
      <c r="Y1653" s="272"/>
      <c r="Z1653" s="274" t="s">
        <v>1257</v>
      </c>
      <c r="AA1653" s="258" t="b">
        <f t="shared" si="125"/>
        <v>0</v>
      </c>
      <c r="AB1653" s="273" t="s">
        <v>9449</v>
      </c>
      <c r="AC1653" s="273"/>
      <c r="AD1653" s="504" t="s">
        <v>1259</v>
      </c>
      <c r="AE1653" s="275" t="s">
        <v>9450</v>
      </c>
      <c r="AF1653" s="267" t="str">
        <f t="shared" ca="1" si="122"/>
        <v>54años10meses</v>
      </c>
      <c r="AG1653" s="276">
        <v>998634857</v>
      </c>
      <c r="AH1653" s="325" t="s">
        <v>9451</v>
      </c>
    </row>
    <row r="1654" spans="2:36">
      <c r="B1654" s="273" t="str">
        <f t="shared" si="124"/>
        <v>P43766289</v>
      </c>
      <c r="C1654" s="263">
        <v>1</v>
      </c>
      <c r="D1654" s="486" t="s">
        <v>10365</v>
      </c>
      <c r="E1654" s="258" t="s">
        <v>10366</v>
      </c>
      <c r="F1654" s="259">
        <v>31675</v>
      </c>
      <c r="G1654" s="283" t="s">
        <v>1251</v>
      </c>
      <c r="H1654" s="261" t="s">
        <v>137</v>
      </c>
      <c r="I1654" s="261" t="s">
        <v>8999</v>
      </c>
      <c r="J1654" s="261" t="s">
        <v>9469</v>
      </c>
      <c r="K1654" s="282" t="s">
        <v>6840</v>
      </c>
      <c r="L1654" s="264">
        <v>45363</v>
      </c>
      <c r="M1654" s="290">
        <v>45397</v>
      </c>
      <c r="N1654" s="261" t="s">
        <v>128</v>
      </c>
      <c r="O1654" s="282" t="s">
        <v>10367</v>
      </c>
      <c r="P1654" s="266" t="s">
        <v>138</v>
      </c>
      <c r="Q1654" s="273"/>
      <c r="R1654" s="284" t="s">
        <v>157</v>
      </c>
      <c r="S1654" s="265"/>
      <c r="T1654" s="265">
        <v>0</v>
      </c>
      <c r="U1654" s="269" t="s">
        <v>1256</v>
      </c>
      <c r="V1654" s="270">
        <v>1</v>
      </c>
      <c r="W1654" s="271" t="s">
        <v>118</v>
      </c>
      <c r="X1654" s="272"/>
      <c r="Y1654" s="272"/>
      <c r="Z1654" s="274" t="s">
        <v>1257</v>
      </c>
      <c r="AA1654" s="258" t="b">
        <f t="shared" si="125"/>
        <v>0</v>
      </c>
      <c r="AB1654" s="273" t="s">
        <v>9449</v>
      </c>
      <c r="AC1654" s="273"/>
      <c r="AD1654" s="504" t="s">
        <v>1259</v>
      </c>
      <c r="AE1654" s="275" t="s">
        <v>10368</v>
      </c>
      <c r="AF1654" s="267" t="str">
        <f t="shared" ca="1" si="122"/>
        <v>39años11meses</v>
      </c>
      <c r="AG1654" s="276">
        <v>931219402</v>
      </c>
      <c r="AH1654" s="325" t="s">
        <v>10369</v>
      </c>
    </row>
    <row r="1655" spans="2:36">
      <c r="B1655" s="258" t="str">
        <f t="shared" si="124"/>
        <v>O43767787</v>
      </c>
      <c r="C1655" s="257" t="s">
        <v>117</v>
      </c>
      <c r="D1655" s="486" t="s">
        <v>9127</v>
      </c>
      <c r="E1655" s="273" t="s">
        <v>9128</v>
      </c>
      <c r="F1655" s="302">
        <v>31686</v>
      </c>
      <c r="G1655" s="283" t="s">
        <v>8311</v>
      </c>
      <c r="H1655" s="261" t="s">
        <v>113</v>
      </c>
      <c r="I1655" s="261" t="s">
        <v>6498</v>
      </c>
      <c r="J1655" s="261" t="s">
        <v>8901</v>
      </c>
      <c r="K1655" s="282" t="s">
        <v>6840</v>
      </c>
      <c r="L1655" s="264">
        <v>45279</v>
      </c>
      <c r="M1655" s="287">
        <v>45291</v>
      </c>
      <c r="N1655" s="261" t="s">
        <v>122</v>
      </c>
      <c r="O1655" s="261"/>
      <c r="P1655" s="266"/>
      <c r="Q1655" s="273"/>
      <c r="R1655" s="268" t="s">
        <v>157</v>
      </c>
      <c r="S1655" s="265"/>
      <c r="T1655" s="265">
        <v>0</v>
      </c>
      <c r="U1655" s="269" t="s">
        <v>1256</v>
      </c>
      <c r="V1655" s="270">
        <v>0</v>
      </c>
      <c r="W1655" s="271" t="s">
        <v>1264</v>
      </c>
      <c r="X1655" s="273"/>
      <c r="Y1655" s="273"/>
      <c r="Z1655" s="274" t="s">
        <v>1265</v>
      </c>
      <c r="AA1655" s="258" t="b">
        <f t="shared" si="125"/>
        <v>0</v>
      </c>
      <c r="AB1655" s="273"/>
      <c r="AC1655" s="273"/>
      <c r="AD1655" s="400" t="s">
        <v>1259</v>
      </c>
      <c r="AE1655" s="275" t="s">
        <v>9129</v>
      </c>
      <c r="AF1655" s="267" t="str">
        <f t="shared" ca="1" si="122"/>
        <v>39años10meses</v>
      </c>
      <c r="AG1655" s="276">
        <v>973035449</v>
      </c>
      <c r="AH1655" s="325" t="s">
        <v>9130</v>
      </c>
      <c r="AJ1655" s="554" t="str">
        <f ca="1">IF($D1655&lt;&gt;"",DATEDIF(L1655,TODAY(),"y")&amp;"años"&amp;DATEDIF(L1655,TODAY(),"ym")&amp;"meses"&amp;DATEDIF(L1655,TODAY(),"md")&amp;"dias","")</f>
        <v>2años8meses2dias</v>
      </c>
    </row>
    <row r="1656" spans="2:36">
      <c r="B1656" s="258" t="str">
        <f t="shared" si="124"/>
        <v>P43778984</v>
      </c>
      <c r="C1656" s="263">
        <v>1</v>
      </c>
      <c r="D1656" s="486" t="s">
        <v>11586</v>
      </c>
      <c r="E1656" s="258" t="s">
        <v>11587</v>
      </c>
      <c r="F1656" s="259">
        <v>31697</v>
      </c>
      <c r="G1656" s="283" t="s">
        <v>1251</v>
      </c>
      <c r="H1656" s="261" t="s">
        <v>137</v>
      </c>
      <c r="I1656" s="261" t="s">
        <v>8999</v>
      </c>
      <c r="J1656" s="261" t="s">
        <v>9469</v>
      </c>
      <c r="K1656" s="282" t="s">
        <v>6840</v>
      </c>
      <c r="L1656" s="264">
        <v>45454</v>
      </c>
      <c r="M1656" s="264">
        <v>45458</v>
      </c>
      <c r="N1656" s="261" t="s">
        <v>128</v>
      </c>
      <c r="O1656" s="282" t="s">
        <v>11588</v>
      </c>
      <c r="P1656" s="266" t="s">
        <v>138</v>
      </c>
      <c r="Q1656" s="273"/>
      <c r="R1656" s="284" t="s">
        <v>157</v>
      </c>
      <c r="S1656" s="265"/>
      <c r="T1656" s="265">
        <v>0</v>
      </c>
      <c r="U1656" s="269" t="s">
        <v>1256</v>
      </c>
      <c r="V1656" s="270">
        <v>1</v>
      </c>
      <c r="W1656" s="271" t="s">
        <v>118</v>
      </c>
      <c r="X1656" s="272"/>
      <c r="Y1656" s="272"/>
      <c r="Z1656" s="274" t="s">
        <v>1257</v>
      </c>
      <c r="AA1656" s="258" t="b">
        <f t="shared" si="125"/>
        <v>0</v>
      </c>
      <c r="AB1656" s="273" t="s">
        <v>11589</v>
      </c>
      <c r="AD1656" s="400" t="s">
        <v>1259</v>
      </c>
      <c r="AE1656" s="275" t="s">
        <v>11590</v>
      </c>
      <c r="AF1656" s="267" t="str">
        <f t="shared" ca="1" si="122"/>
        <v>39años10meses</v>
      </c>
      <c r="AG1656" s="276">
        <v>974190217</v>
      </c>
      <c r="AH1656" s="325" t="s">
        <v>11591</v>
      </c>
    </row>
    <row r="1657" spans="2:36">
      <c r="B1657" s="273" t="str">
        <f t="shared" si="124"/>
        <v>P43805239</v>
      </c>
      <c r="C1657" s="282">
        <v>1</v>
      </c>
      <c r="D1657" s="486" t="s">
        <v>6362</v>
      </c>
      <c r="E1657" s="258" t="s">
        <v>6363</v>
      </c>
      <c r="F1657" s="259">
        <v>31410</v>
      </c>
      <c r="G1657" s="260" t="s">
        <v>1291</v>
      </c>
      <c r="H1657" s="261" t="s">
        <v>137</v>
      </c>
      <c r="I1657" s="263" t="s">
        <v>6364</v>
      </c>
      <c r="J1657" s="261"/>
      <c r="K1657" s="263" t="s">
        <v>3611</v>
      </c>
      <c r="L1657" s="264">
        <v>44726</v>
      </c>
      <c r="M1657" s="264">
        <v>44757</v>
      </c>
      <c r="N1657" s="263" t="s">
        <v>122</v>
      </c>
      <c r="O1657" s="261" t="s">
        <v>1108</v>
      </c>
      <c r="P1657" s="266"/>
      <c r="Q1657" s="273"/>
      <c r="R1657" s="268" t="s">
        <v>157</v>
      </c>
      <c r="S1657" s="265"/>
      <c r="T1657" s="265">
        <v>0</v>
      </c>
      <c r="U1657" s="269" t="s">
        <v>1256</v>
      </c>
      <c r="V1657" s="270">
        <v>0</v>
      </c>
      <c r="W1657" s="271" t="s">
        <v>118</v>
      </c>
      <c r="X1657" s="272"/>
      <c r="Y1657" s="258"/>
      <c r="Z1657" s="274" t="s">
        <v>1257</v>
      </c>
      <c r="AA1657" s="258" t="b">
        <f t="shared" si="125"/>
        <v>0</v>
      </c>
      <c r="AB1657" s="273" t="s">
        <v>6365</v>
      </c>
      <c r="AC1657" s="273" t="s">
        <v>3671</v>
      </c>
      <c r="AD1657" s="297"/>
      <c r="AE1657" s="275"/>
      <c r="AF1657" s="267" t="str">
        <f t="shared" ca="1" si="122"/>
        <v>40años7meses</v>
      </c>
      <c r="AG1657" s="276">
        <v>948872948</v>
      </c>
      <c r="AH1657" s="325" t="s">
        <v>6366</v>
      </c>
    </row>
    <row r="1658" spans="2:36">
      <c r="B1658" s="273" t="str">
        <f t="shared" si="124"/>
        <v>O43809026</v>
      </c>
      <c r="C1658" s="257" t="s">
        <v>117</v>
      </c>
      <c r="D1658" s="486" t="s">
        <v>4001</v>
      </c>
      <c r="E1658" s="258" t="s">
        <v>4002</v>
      </c>
      <c r="F1658" s="259">
        <v>30948</v>
      </c>
      <c r="G1658" s="258" t="s">
        <v>1291</v>
      </c>
      <c r="H1658" s="261" t="s">
        <v>113</v>
      </c>
      <c r="I1658" s="262"/>
      <c r="J1658" s="261"/>
      <c r="K1658" s="263" t="s">
        <v>3611</v>
      </c>
      <c r="L1658" s="264">
        <v>44299</v>
      </c>
      <c r="M1658" s="290">
        <v>44402</v>
      </c>
      <c r="N1658" s="263" t="s">
        <v>122</v>
      </c>
      <c r="O1658" s="261"/>
      <c r="P1658" s="266"/>
      <c r="Q1658" s="267"/>
      <c r="R1658" s="284" t="s">
        <v>157</v>
      </c>
      <c r="S1658" s="265"/>
      <c r="T1658" s="265">
        <v>0</v>
      </c>
      <c r="U1658" s="269" t="s">
        <v>1256</v>
      </c>
      <c r="V1658" s="270">
        <v>0</v>
      </c>
      <c r="W1658" s="271" t="s">
        <v>1264</v>
      </c>
      <c r="X1658" s="272"/>
      <c r="Y1658" s="258"/>
      <c r="Z1658" s="274" t="s">
        <v>1265</v>
      </c>
      <c r="AA1658" s="258" t="b">
        <f t="shared" si="125"/>
        <v>0</v>
      </c>
      <c r="AB1658" s="273" t="s">
        <v>4003</v>
      </c>
      <c r="AC1658" s="273" t="s">
        <v>3671</v>
      </c>
      <c r="AD1658" s="273"/>
      <c r="AE1658" s="275"/>
      <c r="AF1658" s="267" t="str">
        <f t="shared" ca="1" si="122"/>
        <v>41años10meses</v>
      </c>
      <c r="AG1658" s="276">
        <v>950975129</v>
      </c>
      <c r="AH1658" s="325" t="s">
        <v>4004</v>
      </c>
      <c r="AJ1658" s="258"/>
    </row>
    <row r="1659" spans="2:36">
      <c r="B1659" s="273" t="str">
        <f t="shared" si="124"/>
        <v>O43818393</v>
      </c>
      <c r="C1659" s="257" t="s">
        <v>117</v>
      </c>
      <c r="D1659" s="486" t="s">
        <v>13045</v>
      </c>
      <c r="E1659" s="258" t="s">
        <v>13046</v>
      </c>
      <c r="F1659" s="259">
        <v>28733</v>
      </c>
      <c r="G1659" s="283" t="s">
        <v>1251</v>
      </c>
      <c r="H1659" s="261" t="s">
        <v>113</v>
      </c>
      <c r="I1659" s="261" t="s">
        <v>13047</v>
      </c>
      <c r="J1659" s="261" t="s">
        <v>1276</v>
      </c>
      <c r="K1659" s="282" t="s">
        <v>12562</v>
      </c>
      <c r="L1659" s="264">
        <v>45789</v>
      </c>
      <c r="M1659" s="264">
        <v>45840</v>
      </c>
      <c r="N1659" s="261" t="s">
        <v>114</v>
      </c>
      <c r="O1659" s="282" t="s">
        <v>13048</v>
      </c>
      <c r="P1659" s="266" t="s">
        <v>138</v>
      </c>
      <c r="Q1659" s="273"/>
      <c r="R1659" s="268" t="s">
        <v>157</v>
      </c>
      <c r="S1659" s="265"/>
      <c r="T1659" s="271">
        <v>0</v>
      </c>
      <c r="U1659" s="291" t="s">
        <v>117</v>
      </c>
      <c r="V1659" s="270">
        <v>1</v>
      </c>
      <c r="W1659" s="271" t="s">
        <v>118</v>
      </c>
      <c r="X1659" s="272"/>
      <c r="Y1659" s="272"/>
      <c r="Z1659" s="342" t="s">
        <v>1257</v>
      </c>
      <c r="AA1659" s="258" t="b">
        <f t="shared" si="125"/>
        <v>0</v>
      </c>
      <c r="AB1659" s="273" t="s">
        <v>13049</v>
      </c>
      <c r="AC1659" s="273"/>
      <c r="AD1659" s="504" t="s">
        <v>1259</v>
      </c>
      <c r="AE1659" s="281" t="s">
        <v>13050</v>
      </c>
      <c r="AF1659" s="267" t="str">
        <f t="shared" ca="1" si="122"/>
        <v>47años11meses</v>
      </c>
      <c r="AG1659" s="276" t="s">
        <v>13051</v>
      </c>
      <c r="AH1659" s="325" t="s">
        <v>13052</v>
      </c>
      <c r="AJ1659" s="554" t="str">
        <f ca="1">IF($D1659&lt;&gt;"",DATEDIF(L1659,TODAY(),"y")&amp;"años"&amp;DATEDIF(L1659,TODAY(),"ym")&amp;"meses"&amp;DATEDIF(L1659,TODAY(),"md")&amp;"dias","")</f>
        <v>1años3meses9dias</v>
      </c>
    </row>
    <row r="1660" spans="2:36">
      <c r="B1660" s="273" t="str">
        <f t="shared" si="124"/>
        <v>P43835181</v>
      </c>
      <c r="C1660" s="257" t="s">
        <v>117</v>
      </c>
      <c r="D1660" s="486" t="s">
        <v>3004</v>
      </c>
      <c r="E1660" s="273" t="s">
        <v>3005</v>
      </c>
      <c r="F1660" s="259">
        <v>28896</v>
      </c>
      <c r="G1660" s="260" t="s">
        <v>1251</v>
      </c>
      <c r="H1660" s="261" t="s">
        <v>137</v>
      </c>
      <c r="I1660" s="262"/>
      <c r="J1660" s="261"/>
      <c r="K1660" s="263" t="s">
        <v>2021</v>
      </c>
      <c r="L1660" s="264">
        <v>43839</v>
      </c>
      <c r="M1660" s="290">
        <v>43852</v>
      </c>
      <c r="N1660" s="263" t="s">
        <v>128</v>
      </c>
      <c r="O1660" s="282" t="s">
        <v>3006</v>
      </c>
      <c r="P1660" s="266" t="s">
        <v>115</v>
      </c>
      <c r="Q1660" s="267"/>
      <c r="R1660" s="284" t="s">
        <v>157</v>
      </c>
      <c r="S1660" s="265"/>
      <c r="T1660" s="265">
        <v>0</v>
      </c>
      <c r="U1660" s="269" t="s">
        <v>1256</v>
      </c>
      <c r="V1660" s="270">
        <v>0</v>
      </c>
      <c r="W1660" s="271" t="s">
        <v>1264</v>
      </c>
      <c r="X1660" s="272"/>
      <c r="Y1660" s="273"/>
      <c r="Z1660" s="274" t="s">
        <v>1265</v>
      </c>
      <c r="AA1660" s="258" t="b">
        <f t="shared" si="125"/>
        <v>0</v>
      </c>
      <c r="AB1660" s="258" t="s">
        <v>2168</v>
      </c>
      <c r="AC1660" s="273" t="s">
        <v>1290</v>
      </c>
      <c r="AD1660" s="504" t="s">
        <v>2101</v>
      </c>
      <c r="AE1660" s="275" t="s">
        <v>3007</v>
      </c>
      <c r="AF1660" s="267" t="str">
        <f t="shared" ca="1" si="122"/>
        <v>47años6meses</v>
      </c>
      <c r="AG1660" s="276"/>
      <c r="AH1660" s="325"/>
    </row>
    <row r="1661" spans="2:36">
      <c r="B1661" s="273" t="str">
        <f t="shared" si="124"/>
        <v>O43839385</v>
      </c>
      <c r="C1661" s="257" t="s">
        <v>117</v>
      </c>
      <c r="D1661" s="486" t="s">
        <v>9308</v>
      </c>
      <c r="E1661" s="258" t="s">
        <v>9309</v>
      </c>
      <c r="F1661" s="259">
        <v>31603</v>
      </c>
      <c r="G1661" s="283" t="s">
        <v>1251</v>
      </c>
      <c r="H1661" s="261" t="s">
        <v>4311</v>
      </c>
      <c r="I1661" s="263" t="s">
        <v>9303</v>
      </c>
      <c r="J1661" s="261"/>
      <c r="K1661" s="282" t="s">
        <v>2021</v>
      </c>
      <c r="L1661" s="264">
        <v>45295</v>
      </c>
      <c r="M1661" s="264">
        <v>45556</v>
      </c>
      <c r="N1661" s="263" t="s">
        <v>128</v>
      </c>
      <c r="O1661" s="261" t="s">
        <v>9310</v>
      </c>
      <c r="P1661" s="266" t="s">
        <v>138</v>
      </c>
      <c r="Q1661" s="273"/>
      <c r="R1661" s="268" t="s">
        <v>157</v>
      </c>
      <c r="S1661" s="265"/>
      <c r="T1661" s="265">
        <v>0</v>
      </c>
      <c r="U1661" s="269" t="s">
        <v>1256</v>
      </c>
      <c r="V1661" s="270">
        <v>0</v>
      </c>
      <c r="W1661" s="271" t="s">
        <v>118</v>
      </c>
      <c r="X1661" s="272"/>
      <c r="Y1661" s="273"/>
      <c r="Z1661" s="274" t="s">
        <v>1257</v>
      </c>
      <c r="AA1661" s="258" t="b">
        <f t="shared" si="125"/>
        <v>0</v>
      </c>
      <c r="AB1661" s="273" t="s">
        <v>9311</v>
      </c>
      <c r="AC1661" s="273"/>
      <c r="AD1661" s="504" t="s">
        <v>1259</v>
      </c>
      <c r="AE1661" s="275" t="s">
        <v>9312</v>
      </c>
      <c r="AF1661" s="267" t="str">
        <f t="shared" ca="1" si="122"/>
        <v>40años1meses</v>
      </c>
      <c r="AG1661" s="276">
        <v>917364868</v>
      </c>
      <c r="AH1661" s="325" t="s">
        <v>9313</v>
      </c>
    </row>
    <row r="1662" spans="2:36">
      <c r="B1662" s="273" t="str">
        <f t="shared" si="124"/>
        <v>P43843940</v>
      </c>
      <c r="C1662" s="257" t="s">
        <v>117</v>
      </c>
      <c r="D1662" s="486" t="s">
        <v>6378</v>
      </c>
      <c r="E1662" s="258" t="s">
        <v>6379</v>
      </c>
      <c r="F1662" s="259">
        <v>30356</v>
      </c>
      <c r="G1662" s="260" t="s">
        <v>1251</v>
      </c>
      <c r="H1662" s="261" t="s">
        <v>137</v>
      </c>
      <c r="I1662" s="263"/>
      <c r="J1662" s="261"/>
      <c r="K1662" s="263" t="s">
        <v>3611</v>
      </c>
      <c r="L1662" s="264">
        <v>44727</v>
      </c>
      <c r="M1662" s="290">
        <v>44472</v>
      </c>
      <c r="N1662" s="263" t="s">
        <v>122</v>
      </c>
      <c r="O1662" s="263" t="s">
        <v>1108</v>
      </c>
      <c r="P1662" s="266"/>
      <c r="Q1662" s="267"/>
      <c r="R1662" s="284" t="s">
        <v>1256</v>
      </c>
      <c r="S1662" s="265"/>
      <c r="T1662" s="265">
        <v>0</v>
      </c>
      <c r="U1662" s="269" t="s">
        <v>1256</v>
      </c>
      <c r="V1662" s="270">
        <v>0</v>
      </c>
      <c r="W1662" s="271" t="s">
        <v>1264</v>
      </c>
      <c r="X1662" s="272"/>
      <c r="Y1662" s="272"/>
      <c r="Z1662" s="274" t="s">
        <v>1265</v>
      </c>
      <c r="AA1662" s="258" t="b">
        <f t="shared" si="125"/>
        <v>0</v>
      </c>
      <c r="AB1662" s="258" t="s">
        <v>6380</v>
      </c>
      <c r="AC1662" s="273" t="s">
        <v>3671</v>
      </c>
      <c r="AD1662" s="504" t="s">
        <v>1271</v>
      </c>
      <c r="AE1662" s="275" t="s">
        <v>6381</v>
      </c>
      <c r="AF1662" s="267" t="str">
        <f t="shared" ca="1" si="122"/>
        <v>43años6meses</v>
      </c>
      <c r="AG1662" s="276">
        <v>945963092</v>
      </c>
      <c r="AH1662" s="325" t="s">
        <v>6382</v>
      </c>
      <c r="AJ1662" s="554" t="str">
        <f ca="1">IF($D1662&lt;&gt;"",DATEDIF(L1662,TODAY(),"y")&amp;"años"&amp;DATEDIF(L1662,TODAY(),"ym")&amp;"meses"&amp;DATEDIF(L1662,TODAY(),"md")&amp;"dias","")</f>
        <v>4años2meses6dias</v>
      </c>
    </row>
    <row r="1663" spans="2:36">
      <c r="B1663" s="273" t="str">
        <f t="shared" si="124"/>
        <v>O43890380</v>
      </c>
      <c r="C1663" s="257" t="s">
        <v>117</v>
      </c>
      <c r="D1663" s="486" t="s">
        <v>10136</v>
      </c>
      <c r="E1663" s="258" t="s">
        <v>10137</v>
      </c>
      <c r="F1663" s="259">
        <v>31428</v>
      </c>
      <c r="G1663" s="283" t="s">
        <v>1251</v>
      </c>
      <c r="H1663" s="261" t="s">
        <v>113</v>
      </c>
      <c r="I1663" s="261" t="s">
        <v>1339</v>
      </c>
      <c r="J1663" s="261"/>
      <c r="K1663" s="282" t="s">
        <v>6840</v>
      </c>
      <c r="L1663" s="264">
        <v>45349</v>
      </c>
      <c r="M1663" s="264">
        <v>45516</v>
      </c>
      <c r="N1663" s="263" t="s">
        <v>122</v>
      </c>
      <c r="O1663" s="261"/>
      <c r="P1663" s="266"/>
      <c r="Q1663" s="273"/>
      <c r="R1663" s="284" t="s">
        <v>157</v>
      </c>
      <c r="S1663" s="265"/>
      <c r="T1663" s="265">
        <v>0</v>
      </c>
      <c r="U1663" s="269" t="s">
        <v>1256</v>
      </c>
      <c r="V1663" s="270">
        <v>1</v>
      </c>
      <c r="W1663" s="271" t="s">
        <v>118</v>
      </c>
      <c r="X1663" s="272"/>
      <c r="Y1663" s="273"/>
      <c r="Z1663" s="274" t="s">
        <v>1257</v>
      </c>
      <c r="AA1663" s="258" t="b">
        <f t="shared" si="125"/>
        <v>0</v>
      </c>
      <c r="AB1663" s="319" t="s">
        <v>10138</v>
      </c>
      <c r="AC1663" s="273"/>
      <c r="AD1663" s="504" t="s">
        <v>1259</v>
      </c>
      <c r="AE1663" s="303" t="s">
        <v>10139</v>
      </c>
      <c r="AF1663" s="267" t="str">
        <f t="shared" ca="1" si="122"/>
        <v>40años7meses</v>
      </c>
      <c r="AG1663" s="276">
        <v>924420930</v>
      </c>
      <c r="AH1663" s="409" t="s">
        <v>10140</v>
      </c>
      <c r="AJ1663" s="554" t="str">
        <f ca="1">IF($D1663&lt;&gt;"",DATEDIF(L1663,TODAY(),"y")&amp;"años"&amp;DATEDIF(L1663,TODAY(),"ym")&amp;"meses"&amp;DATEDIF(L1663,TODAY(),"md")&amp;"dias","")</f>
        <v>2años5meses25dias</v>
      </c>
    </row>
    <row r="1664" spans="2:36">
      <c r="B1664" s="273" t="str">
        <f t="shared" si="124"/>
        <v>O43891956</v>
      </c>
      <c r="C1664" s="285">
        <v>1</v>
      </c>
      <c r="D1664" s="486" t="s">
        <v>14601</v>
      </c>
      <c r="E1664" s="258" t="s">
        <v>14602</v>
      </c>
      <c r="F1664" s="259">
        <v>31423</v>
      </c>
      <c r="G1664" s="283" t="s">
        <v>1251</v>
      </c>
      <c r="H1664" s="261" t="s">
        <v>113</v>
      </c>
      <c r="I1664" s="261" t="s">
        <v>13122</v>
      </c>
      <c r="J1664" s="261" t="s">
        <v>1276</v>
      </c>
      <c r="K1664" s="282" t="s">
        <v>12562</v>
      </c>
      <c r="L1664" s="264">
        <v>45936</v>
      </c>
      <c r="M1664" s="264">
        <v>45936</v>
      </c>
      <c r="N1664" s="261" t="s">
        <v>114</v>
      </c>
      <c r="O1664" s="282" t="s">
        <v>14603</v>
      </c>
      <c r="P1664" s="266" t="s">
        <v>138</v>
      </c>
      <c r="Q1664" s="258"/>
      <c r="R1664" s="268" t="s">
        <v>157</v>
      </c>
      <c r="S1664" s="265"/>
      <c r="T1664" s="265">
        <v>0</v>
      </c>
      <c r="U1664" s="269" t="s">
        <v>1256</v>
      </c>
      <c r="V1664" s="270">
        <v>1</v>
      </c>
      <c r="W1664" s="271" t="s">
        <v>118</v>
      </c>
      <c r="X1664" s="272"/>
      <c r="Y1664" s="272"/>
      <c r="Z1664" s="274" t="s">
        <v>1257</v>
      </c>
      <c r="AA1664" s="258" t="b">
        <f t="shared" si="125"/>
        <v>0</v>
      </c>
      <c r="AB1664" s="273" t="s">
        <v>14604</v>
      </c>
      <c r="AC1664" s="273"/>
      <c r="AD1664" s="504" t="s">
        <v>1271</v>
      </c>
      <c r="AE1664" s="275" t="s">
        <v>14605</v>
      </c>
      <c r="AF1664" s="267" t="str">
        <f t="shared" ca="1" si="122"/>
        <v>40años7meses</v>
      </c>
      <c r="AG1664" s="276" t="s">
        <v>14606</v>
      </c>
      <c r="AH1664" s="325" t="s">
        <v>14607</v>
      </c>
      <c r="AJ1664" s="258"/>
    </row>
    <row r="1665" spans="2:34">
      <c r="B1665" s="273" t="str">
        <f t="shared" si="124"/>
        <v>P43895336</v>
      </c>
      <c r="C1665" s="257" t="s">
        <v>117</v>
      </c>
      <c r="D1665" s="486" t="s">
        <v>6607</v>
      </c>
      <c r="E1665" s="258" t="s">
        <v>6608</v>
      </c>
      <c r="F1665" s="259">
        <v>30238</v>
      </c>
      <c r="G1665" s="283" t="s">
        <v>1251</v>
      </c>
      <c r="H1665" s="261" t="s">
        <v>137</v>
      </c>
      <c r="I1665" s="263" t="s">
        <v>1252</v>
      </c>
      <c r="J1665" s="261"/>
      <c r="K1665" s="282" t="s">
        <v>2021</v>
      </c>
      <c r="L1665" s="264">
        <v>44844</v>
      </c>
      <c r="M1665" s="264">
        <v>44884</v>
      </c>
      <c r="N1665" s="263" t="s">
        <v>122</v>
      </c>
      <c r="O1665" s="261"/>
      <c r="P1665" s="266"/>
      <c r="Q1665" s="273"/>
      <c r="R1665" s="268" t="s">
        <v>157</v>
      </c>
      <c r="S1665" s="265"/>
      <c r="T1665" s="265">
        <v>0</v>
      </c>
      <c r="U1665" s="269" t="s">
        <v>1256</v>
      </c>
      <c r="V1665" s="270">
        <v>0</v>
      </c>
      <c r="W1665" s="271" t="s">
        <v>118</v>
      </c>
      <c r="X1665" s="272"/>
      <c r="Y1665" s="273"/>
      <c r="Z1665" s="274" t="s">
        <v>1265</v>
      </c>
      <c r="AA1665" s="258" t="b">
        <f t="shared" si="125"/>
        <v>0</v>
      </c>
      <c r="AB1665" s="273" t="s">
        <v>6609</v>
      </c>
      <c r="AC1665" s="273"/>
      <c r="AD1665" s="504" t="s">
        <v>1259</v>
      </c>
      <c r="AE1665" s="275" t="s">
        <v>6610</v>
      </c>
      <c r="AF1665" s="267" t="str">
        <f t="shared" ca="1" si="122"/>
        <v>43años10meses</v>
      </c>
      <c r="AG1665" s="276">
        <v>952995860</v>
      </c>
      <c r="AH1665" s="325" t="s">
        <v>6611</v>
      </c>
    </row>
    <row r="1666" spans="2:34">
      <c r="B1666" s="258" t="str">
        <f t="shared" si="124"/>
        <v>P43895339</v>
      </c>
      <c r="C1666" s="257" t="s">
        <v>117</v>
      </c>
      <c r="D1666" s="486" t="s">
        <v>12226</v>
      </c>
      <c r="E1666" s="258" t="s">
        <v>12227</v>
      </c>
      <c r="F1666" s="259">
        <v>30419</v>
      </c>
      <c r="G1666" s="283" t="s">
        <v>1251</v>
      </c>
      <c r="H1666" s="261" t="s">
        <v>137</v>
      </c>
      <c r="I1666" s="263" t="s">
        <v>1252</v>
      </c>
      <c r="J1666" s="261"/>
      <c r="K1666" s="282" t="s">
        <v>2021</v>
      </c>
      <c r="L1666" s="264">
        <v>45523</v>
      </c>
      <c r="M1666" s="298">
        <v>45535</v>
      </c>
      <c r="N1666" s="263" t="s">
        <v>122</v>
      </c>
      <c r="O1666" s="261"/>
      <c r="P1666" s="266"/>
      <c r="Q1666" s="273"/>
      <c r="R1666" s="284" t="s">
        <v>157</v>
      </c>
      <c r="S1666" s="265"/>
      <c r="T1666" s="265">
        <v>0</v>
      </c>
      <c r="U1666" s="269" t="s">
        <v>1256</v>
      </c>
      <c r="V1666" s="270">
        <v>0</v>
      </c>
      <c r="W1666" s="271" t="s">
        <v>118</v>
      </c>
      <c r="X1666" s="272"/>
      <c r="Y1666" s="273"/>
      <c r="Z1666" s="274" t="s">
        <v>8799</v>
      </c>
      <c r="AA1666" s="258" t="b">
        <f t="shared" si="125"/>
        <v>0</v>
      </c>
      <c r="AB1666" s="273" t="s">
        <v>12228</v>
      </c>
      <c r="AC1666" s="273"/>
      <c r="AD1666" s="400" t="s">
        <v>1259</v>
      </c>
      <c r="AE1666" s="275" t="s">
        <v>12229</v>
      </c>
      <c r="AF1666" s="267" t="str">
        <f t="shared" ca="1" si="122"/>
        <v>43años4meses</v>
      </c>
      <c r="AG1666" s="276">
        <v>972989566</v>
      </c>
      <c r="AH1666" s="325" t="s">
        <v>12230</v>
      </c>
    </row>
    <row r="1667" spans="2:34">
      <c r="B1667" s="273" t="str">
        <f t="shared" si="124"/>
        <v>E43896313</v>
      </c>
      <c r="C1667" s="257" t="s">
        <v>117</v>
      </c>
      <c r="D1667" s="486" t="s">
        <v>8064</v>
      </c>
      <c r="E1667" s="258" t="s">
        <v>8065</v>
      </c>
      <c r="F1667" s="259">
        <v>31735</v>
      </c>
      <c r="G1667" s="283" t="s">
        <v>1297</v>
      </c>
      <c r="H1667" s="261" t="s">
        <v>1107</v>
      </c>
      <c r="I1667" s="261" t="s">
        <v>8066</v>
      </c>
      <c r="J1667" s="261"/>
      <c r="K1667" s="282" t="s">
        <v>2021</v>
      </c>
      <c r="L1667" s="264">
        <v>45117</v>
      </c>
      <c r="M1667" s="290">
        <v>45117</v>
      </c>
      <c r="N1667" s="263" t="s">
        <v>128</v>
      </c>
      <c r="O1667" s="261" t="s">
        <v>8067</v>
      </c>
      <c r="P1667" s="266" t="s">
        <v>138</v>
      </c>
      <c r="Q1667" s="258"/>
      <c r="R1667" s="284" t="s">
        <v>157</v>
      </c>
      <c r="S1667" s="265"/>
      <c r="T1667" s="265">
        <v>0</v>
      </c>
      <c r="U1667" s="269" t="s">
        <v>1256</v>
      </c>
      <c r="V1667" s="270">
        <v>0</v>
      </c>
      <c r="W1667" s="271" t="s">
        <v>118</v>
      </c>
      <c r="X1667" s="272">
        <v>2500</v>
      </c>
      <c r="Y1667" s="273"/>
      <c r="Z1667" s="274" t="s">
        <v>1257</v>
      </c>
      <c r="AA1667" s="258" t="b">
        <f t="shared" si="125"/>
        <v>0</v>
      </c>
      <c r="AB1667" s="273" t="s">
        <v>8068</v>
      </c>
      <c r="AC1667" s="273"/>
      <c r="AD1667" s="400" t="s">
        <v>1259</v>
      </c>
      <c r="AE1667" s="275" t="s">
        <v>8069</v>
      </c>
      <c r="AF1667" s="267" t="str">
        <f t="shared" ref="AF1667:AF1730" ca="1" si="126">IF($D1667&lt;&gt;"",DATEDIF(F1667,TODAY(),"y")&amp;"años"&amp;DATEDIF(F1667,TODAY(),"ym")&amp;"meses","")</f>
        <v>39años9meses</v>
      </c>
      <c r="AG1667" s="276">
        <v>933094823</v>
      </c>
      <c r="AH1667" s="325" t="s">
        <v>8070</v>
      </c>
    </row>
    <row r="1668" spans="2:34">
      <c r="B1668" s="273" t="str">
        <f t="shared" si="124"/>
        <v>O43897468</v>
      </c>
      <c r="C1668" s="257" t="s">
        <v>117</v>
      </c>
      <c r="D1668" s="486" t="s">
        <v>13358</v>
      </c>
      <c r="E1668" s="258" t="s">
        <v>13359</v>
      </c>
      <c r="F1668" s="259">
        <v>30199</v>
      </c>
      <c r="G1668" s="258" t="s">
        <v>1251</v>
      </c>
      <c r="H1668" s="263" t="s">
        <v>113</v>
      </c>
      <c r="I1668" s="261" t="s">
        <v>1339</v>
      </c>
      <c r="J1668" s="261" t="s">
        <v>1276</v>
      </c>
      <c r="K1668" s="282" t="s">
        <v>1254</v>
      </c>
      <c r="L1668" s="264">
        <v>45818</v>
      </c>
      <c r="M1668" s="264">
        <v>45860</v>
      </c>
      <c r="N1668" s="282" t="s">
        <v>122</v>
      </c>
      <c r="O1668" s="305"/>
      <c r="P1668" s="309"/>
      <c r="Q1668" s="273"/>
      <c r="R1668" s="268" t="s">
        <v>157</v>
      </c>
      <c r="S1668" s="265"/>
      <c r="T1668" s="271">
        <v>0</v>
      </c>
      <c r="U1668" s="291" t="s">
        <v>117</v>
      </c>
      <c r="V1668" s="270">
        <v>1</v>
      </c>
      <c r="W1668" s="271" t="s">
        <v>118</v>
      </c>
      <c r="X1668" s="272"/>
      <c r="Y1668" s="272"/>
      <c r="Z1668" s="342" t="s">
        <v>1257</v>
      </c>
      <c r="AA1668" s="258" t="b">
        <f t="shared" si="125"/>
        <v>0</v>
      </c>
      <c r="AB1668" s="273" t="s">
        <v>13360</v>
      </c>
      <c r="AC1668" s="273"/>
      <c r="AD1668" s="504" t="s">
        <v>1259</v>
      </c>
      <c r="AE1668" s="303">
        <v>30508434582066</v>
      </c>
      <c r="AF1668" s="267" t="str">
        <f t="shared" ca="1" si="126"/>
        <v>43años11meses</v>
      </c>
      <c r="AG1668" s="276" t="s">
        <v>13361</v>
      </c>
      <c r="AH1668" s="325" t="s">
        <v>13362</v>
      </c>
    </row>
    <row r="1669" spans="2:34">
      <c r="B1669" s="273" t="str">
        <f t="shared" si="124"/>
        <v>P43913370</v>
      </c>
      <c r="C1669" s="257" t="s">
        <v>117</v>
      </c>
      <c r="D1669" s="486" t="s">
        <v>13202</v>
      </c>
      <c r="E1669" s="258" t="s">
        <v>13203</v>
      </c>
      <c r="F1669" s="259">
        <v>30500</v>
      </c>
      <c r="G1669" s="283" t="s">
        <v>1996</v>
      </c>
      <c r="H1669" s="261" t="s">
        <v>137</v>
      </c>
      <c r="I1669" s="261" t="s">
        <v>1252</v>
      </c>
      <c r="J1669" s="261" t="s">
        <v>1276</v>
      </c>
      <c r="K1669" s="282" t="s">
        <v>1254</v>
      </c>
      <c r="L1669" s="264">
        <v>45806</v>
      </c>
      <c r="M1669" s="264">
        <v>46151</v>
      </c>
      <c r="N1669" s="261" t="s">
        <v>122</v>
      </c>
      <c r="O1669" s="282"/>
      <c r="P1669" s="266"/>
      <c r="Q1669" s="273"/>
      <c r="R1669" s="268" t="s">
        <v>157</v>
      </c>
      <c r="S1669" s="265"/>
      <c r="T1669" s="506">
        <v>0</v>
      </c>
      <c r="U1669" s="269" t="s">
        <v>1256</v>
      </c>
      <c r="V1669" s="270">
        <v>1</v>
      </c>
      <c r="W1669" s="271" t="s">
        <v>118</v>
      </c>
      <c r="X1669" s="272"/>
      <c r="Y1669" s="279"/>
      <c r="Z1669" s="342" t="s">
        <v>1257</v>
      </c>
      <c r="AA1669" s="258" t="b">
        <f t="shared" si="125"/>
        <v>0</v>
      </c>
      <c r="AB1669" s="273" t="s">
        <v>13204</v>
      </c>
      <c r="AC1669" s="273"/>
      <c r="AD1669" s="504" t="s">
        <v>1259</v>
      </c>
      <c r="AE1669" s="303" t="s">
        <v>13205</v>
      </c>
      <c r="AF1669" s="267" t="str">
        <f t="shared" ca="1" si="126"/>
        <v>43años1meses</v>
      </c>
      <c r="AG1669" s="276" t="s">
        <v>13206</v>
      </c>
      <c r="AH1669" s="325" t="s">
        <v>13207</v>
      </c>
    </row>
    <row r="1670" spans="2:34">
      <c r="B1670" s="273" t="str">
        <f t="shared" si="124"/>
        <v>P43914560</v>
      </c>
      <c r="C1670" s="257" t="s">
        <v>117</v>
      </c>
      <c r="D1670" s="486" t="s">
        <v>2260</v>
      </c>
      <c r="E1670" s="258" t="s">
        <v>2261</v>
      </c>
      <c r="F1670" s="259">
        <v>28769</v>
      </c>
      <c r="G1670" s="260" t="s">
        <v>1291</v>
      </c>
      <c r="H1670" s="261" t="s">
        <v>137</v>
      </c>
      <c r="I1670" s="262"/>
      <c r="J1670" s="261"/>
      <c r="K1670" s="282" t="s">
        <v>1301</v>
      </c>
      <c r="L1670" s="264">
        <v>43755</v>
      </c>
      <c r="M1670" s="264">
        <v>43874</v>
      </c>
      <c r="N1670" s="263" t="s">
        <v>122</v>
      </c>
      <c r="O1670" s="261"/>
      <c r="P1670" s="266"/>
      <c r="Q1670" s="267"/>
      <c r="R1670" s="284" t="s">
        <v>157</v>
      </c>
      <c r="S1670" s="265"/>
      <c r="T1670" s="265">
        <v>0</v>
      </c>
      <c r="U1670" s="269" t="s">
        <v>1256</v>
      </c>
      <c r="V1670" s="270">
        <v>0</v>
      </c>
      <c r="W1670" s="271" t="s">
        <v>118</v>
      </c>
      <c r="X1670" s="272"/>
      <c r="Y1670" s="273"/>
      <c r="Z1670" s="274" t="s">
        <v>1265</v>
      </c>
      <c r="AA1670" s="258" t="b">
        <f t="shared" si="125"/>
        <v>0</v>
      </c>
      <c r="AB1670" s="258" t="s">
        <v>2262</v>
      </c>
      <c r="AC1670" s="273" t="s">
        <v>2018</v>
      </c>
      <c r="AD1670" s="273"/>
      <c r="AE1670" s="275"/>
      <c r="AF1670" s="267" t="str">
        <f t="shared" ca="1" si="126"/>
        <v>47años10meses</v>
      </c>
      <c r="AG1670" s="276">
        <v>944153299</v>
      </c>
      <c r="AH1670" s="325" t="s">
        <v>2263</v>
      </c>
    </row>
    <row r="1671" spans="2:34">
      <c r="B1671" s="273" t="str">
        <f t="shared" si="124"/>
        <v>O43916065</v>
      </c>
      <c r="C1671" s="257" t="s">
        <v>117</v>
      </c>
      <c r="D1671" s="486" t="s">
        <v>7425</v>
      </c>
      <c r="E1671" s="258" t="s">
        <v>7426</v>
      </c>
      <c r="F1671" s="259">
        <v>31720</v>
      </c>
      <c r="G1671" s="283" t="s">
        <v>1251</v>
      </c>
      <c r="H1671" s="261" t="s">
        <v>113</v>
      </c>
      <c r="I1671" s="263" t="s">
        <v>1339</v>
      </c>
      <c r="J1671" s="261"/>
      <c r="K1671" s="282" t="s">
        <v>1287</v>
      </c>
      <c r="L1671" s="264">
        <v>44985</v>
      </c>
      <c r="M1671" s="264">
        <v>44989</v>
      </c>
      <c r="N1671" s="263" t="s">
        <v>174</v>
      </c>
      <c r="O1671" s="261" t="s">
        <v>7427</v>
      </c>
      <c r="P1671" s="266" t="s">
        <v>138</v>
      </c>
      <c r="Q1671" s="273"/>
      <c r="R1671" s="284" t="s">
        <v>157</v>
      </c>
      <c r="S1671" s="265"/>
      <c r="T1671" s="265">
        <v>0</v>
      </c>
      <c r="U1671" s="269" t="s">
        <v>1256</v>
      </c>
      <c r="V1671" s="270">
        <v>0</v>
      </c>
      <c r="W1671" s="271" t="s">
        <v>118</v>
      </c>
      <c r="X1671" s="272"/>
      <c r="Y1671" s="273"/>
      <c r="Z1671" s="274" t="s">
        <v>1265</v>
      </c>
      <c r="AA1671" s="258" t="b">
        <f t="shared" ref="AA1671:AA1699" si="127">COUNTIF($D$2:$D$3790,D1671)&gt;1</f>
        <v>0</v>
      </c>
      <c r="AB1671" s="273" t="s">
        <v>7428</v>
      </c>
      <c r="AC1671" s="273"/>
      <c r="AD1671" s="504" t="s">
        <v>1259</v>
      </c>
      <c r="AE1671" s="275" t="s">
        <v>7429</v>
      </c>
      <c r="AF1671" s="267" t="str">
        <f t="shared" ca="1" si="126"/>
        <v>39años9meses</v>
      </c>
      <c r="AG1671" s="276">
        <v>950088730</v>
      </c>
      <c r="AH1671" s="325" t="s">
        <v>7430</v>
      </c>
    </row>
    <row r="1672" spans="2:34">
      <c r="B1672" s="273" t="str">
        <f t="shared" si="124"/>
        <v>P43920929</v>
      </c>
      <c r="C1672" s="257" t="s">
        <v>117</v>
      </c>
      <c r="D1672" s="486" t="s">
        <v>13410</v>
      </c>
      <c r="E1672" s="258" t="s">
        <v>13411</v>
      </c>
      <c r="F1672" s="259">
        <v>30547</v>
      </c>
      <c r="G1672" s="258" t="s">
        <v>1251</v>
      </c>
      <c r="H1672" s="263" t="s">
        <v>137</v>
      </c>
      <c r="I1672" s="261" t="s">
        <v>1252</v>
      </c>
      <c r="J1672" s="261" t="s">
        <v>1276</v>
      </c>
      <c r="K1672" s="282" t="s">
        <v>1254</v>
      </c>
      <c r="L1672" s="264">
        <v>46083</v>
      </c>
      <c r="M1672" s="264">
        <v>46151</v>
      </c>
      <c r="N1672" s="261" t="s">
        <v>174</v>
      </c>
      <c r="O1672" s="282" t="s">
        <v>13412</v>
      </c>
      <c r="P1672" s="266" t="s">
        <v>138</v>
      </c>
      <c r="Q1672" s="273"/>
      <c r="R1672" s="268" t="s">
        <v>157</v>
      </c>
      <c r="S1672" s="265"/>
      <c r="T1672" s="506">
        <v>0</v>
      </c>
      <c r="U1672" s="269" t="s">
        <v>1256</v>
      </c>
      <c r="V1672" s="270">
        <v>1</v>
      </c>
      <c r="W1672" s="271" t="s">
        <v>118</v>
      </c>
      <c r="X1672" s="272"/>
      <c r="Y1672" s="272"/>
      <c r="Z1672" s="342" t="s">
        <v>1257</v>
      </c>
      <c r="AA1672" s="258" t="b">
        <f t="shared" si="127"/>
        <v>0</v>
      </c>
      <c r="AB1672" s="273" t="s">
        <v>13413</v>
      </c>
      <c r="AC1672" s="273"/>
      <c r="AD1672" s="400" t="s">
        <v>1259</v>
      </c>
      <c r="AE1672" s="303">
        <v>30508547909038</v>
      </c>
      <c r="AF1672" s="267" t="str">
        <f t="shared" ca="1" si="126"/>
        <v>43años0meses</v>
      </c>
      <c r="AG1672" s="276" t="s">
        <v>13414</v>
      </c>
      <c r="AH1672" s="325" t="s">
        <v>13415</v>
      </c>
    </row>
    <row r="1673" spans="2:34" ht="15">
      <c r="B1673" s="273" t="str">
        <f t="shared" si="124"/>
        <v>P43921504</v>
      </c>
      <c r="C1673" s="257" t="s">
        <v>117</v>
      </c>
      <c r="D1673" s="500" t="s">
        <v>16312</v>
      </c>
      <c r="E1673" s="258" t="s">
        <v>16313</v>
      </c>
      <c r="F1673" s="259">
        <v>31713</v>
      </c>
      <c r="G1673" s="283" t="s">
        <v>1251</v>
      </c>
      <c r="H1673" s="261" t="s">
        <v>137</v>
      </c>
      <c r="I1673" s="261" t="s">
        <v>1252</v>
      </c>
      <c r="J1673" s="261" t="s">
        <v>1253</v>
      </c>
      <c r="K1673" s="282" t="s">
        <v>8700</v>
      </c>
      <c r="L1673" s="264">
        <v>46028</v>
      </c>
      <c r="M1673" s="264">
        <v>46104</v>
      </c>
      <c r="N1673" s="261" t="s">
        <v>169</v>
      </c>
      <c r="O1673" s="282" t="s">
        <v>16314</v>
      </c>
      <c r="P1673" s="266" t="s">
        <v>138</v>
      </c>
      <c r="Q1673" s="258"/>
      <c r="R1673" s="471" t="s">
        <v>1256</v>
      </c>
      <c r="S1673" s="265"/>
      <c r="T1673" s="265">
        <v>0</v>
      </c>
      <c r="U1673" s="332" t="s">
        <v>117</v>
      </c>
      <c r="V1673" s="270">
        <v>1</v>
      </c>
      <c r="W1673" s="271" t="s">
        <v>118</v>
      </c>
      <c r="X1673" s="272"/>
      <c r="Y1673" s="272"/>
      <c r="Z1673" s="274" t="s">
        <v>1257</v>
      </c>
      <c r="AA1673" s="258" t="b">
        <f t="shared" si="127"/>
        <v>0</v>
      </c>
      <c r="AB1673" s="273" t="s">
        <v>16315</v>
      </c>
      <c r="AC1673" s="273"/>
      <c r="AD1673" s="273" t="s">
        <v>1259</v>
      </c>
      <c r="AE1673" s="275" t="s">
        <v>16316</v>
      </c>
      <c r="AF1673" s="267" t="str">
        <f t="shared" ca="1" si="126"/>
        <v>39años9meses</v>
      </c>
      <c r="AG1673" s="276" t="s">
        <v>16317</v>
      </c>
      <c r="AH1673" s="325" t="s">
        <v>16318</v>
      </c>
    </row>
    <row r="1674" spans="2:34">
      <c r="B1674" s="273" t="str">
        <f t="shared" si="124"/>
        <v>P43921709</v>
      </c>
      <c r="C1674" s="257" t="s">
        <v>117</v>
      </c>
      <c r="D1674" s="486" t="s">
        <v>6752</v>
      </c>
      <c r="E1674" s="258" t="s">
        <v>6753</v>
      </c>
      <c r="F1674" s="259">
        <v>30170</v>
      </c>
      <c r="G1674" s="283" t="s">
        <v>1996</v>
      </c>
      <c r="H1674" s="261" t="s">
        <v>137</v>
      </c>
      <c r="I1674" s="263" t="s">
        <v>1252</v>
      </c>
      <c r="J1674" s="261"/>
      <c r="K1674" s="282" t="s">
        <v>2021</v>
      </c>
      <c r="L1674" s="264">
        <v>44872</v>
      </c>
      <c r="M1674" s="290">
        <v>44912</v>
      </c>
      <c r="N1674" s="263" t="s">
        <v>122</v>
      </c>
      <c r="O1674" s="261"/>
      <c r="P1674" s="266"/>
      <c r="Q1674" s="273"/>
      <c r="R1674" s="284" t="s">
        <v>157</v>
      </c>
      <c r="S1674" s="265"/>
      <c r="T1674" s="265">
        <v>0</v>
      </c>
      <c r="U1674" s="269" t="s">
        <v>1256</v>
      </c>
      <c r="V1674" s="270">
        <v>0</v>
      </c>
      <c r="W1674" s="271" t="s">
        <v>118</v>
      </c>
      <c r="X1674" s="272"/>
      <c r="Y1674" s="273"/>
      <c r="Z1674" s="274" t="s">
        <v>1265</v>
      </c>
      <c r="AA1674" s="258" t="b">
        <f t="shared" si="127"/>
        <v>0</v>
      </c>
      <c r="AB1674" s="273" t="s">
        <v>6754</v>
      </c>
      <c r="AC1674" s="273"/>
      <c r="AD1674" s="400" t="s">
        <v>1259</v>
      </c>
      <c r="AE1674" s="275" t="s">
        <v>6755</v>
      </c>
      <c r="AF1674" s="267" t="str">
        <f t="shared" ca="1" si="126"/>
        <v>44años0meses</v>
      </c>
      <c r="AG1674" s="276">
        <v>968475059</v>
      </c>
      <c r="AH1674" s="583" t="s">
        <v>6756</v>
      </c>
    </row>
    <row r="1675" spans="2:34">
      <c r="B1675" s="273" t="str">
        <f t="shared" si="124"/>
        <v>P43926991</v>
      </c>
      <c r="C1675" s="257" t="s">
        <v>117</v>
      </c>
      <c r="D1675" s="486" t="s">
        <v>3724</v>
      </c>
      <c r="E1675" s="258" t="s">
        <v>3725</v>
      </c>
      <c r="F1675" s="259">
        <v>31762</v>
      </c>
      <c r="G1675" s="260" t="s">
        <v>1291</v>
      </c>
      <c r="H1675" s="261" t="s">
        <v>137</v>
      </c>
      <c r="I1675" s="262"/>
      <c r="J1675" s="261"/>
      <c r="K1675" s="263" t="s">
        <v>3611</v>
      </c>
      <c r="L1675" s="264">
        <v>44228</v>
      </c>
      <c r="M1675" s="290">
        <v>44241</v>
      </c>
      <c r="N1675" s="263" t="s">
        <v>122</v>
      </c>
      <c r="O1675" s="263" t="s">
        <v>1108</v>
      </c>
      <c r="P1675" s="266"/>
      <c r="Q1675" s="267"/>
      <c r="R1675" s="284" t="s">
        <v>117</v>
      </c>
      <c r="S1675" s="265"/>
      <c r="T1675" s="265">
        <v>0</v>
      </c>
      <c r="U1675" s="269" t="s">
        <v>1256</v>
      </c>
      <c r="V1675" s="270">
        <v>0</v>
      </c>
      <c r="W1675" s="271" t="s">
        <v>1264</v>
      </c>
      <c r="X1675" s="272"/>
      <c r="Y1675" s="258"/>
      <c r="Z1675" s="274" t="s">
        <v>1265</v>
      </c>
      <c r="AA1675" s="258" t="b">
        <f t="shared" si="127"/>
        <v>0</v>
      </c>
      <c r="AB1675" s="258" t="s">
        <v>3726</v>
      </c>
      <c r="AC1675" s="273" t="s">
        <v>3671</v>
      </c>
      <c r="AD1675" s="400" t="s">
        <v>1271</v>
      </c>
      <c r="AE1675" s="275" t="s">
        <v>3727</v>
      </c>
      <c r="AF1675" s="267" t="str">
        <f t="shared" ca="1" si="126"/>
        <v>39años8meses</v>
      </c>
      <c r="AG1675" s="276">
        <v>948278921</v>
      </c>
      <c r="AH1675" s="273" t="s">
        <v>3728</v>
      </c>
    </row>
    <row r="1676" spans="2:34">
      <c r="B1676" s="273" t="str">
        <f t="shared" si="124"/>
        <v>O43933859</v>
      </c>
      <c r="C1676" s="257" t="s">
        <v>117</v>
      </c>
      <c r="D1676" s="486" t="s">
        <v>7065</v>
      </c>
      <c r="E1676" s="258" t="s">
        <v>7066</v>
      </c>
      <c r="F1676" s="259">
        <v>31761</v>
      </c>
      <c r="G1676" s="260" t="s">
        <v>1251</v>
      </c>
      <c r="H1676" s="261" t="s">
        <v>113</v>
      </c>
      <c r="I1676" s="263" t="s">
        <v>1339</v>
      </c>
      <c r="J1676" s="261"/>
      <c r="K1676" s="282" t="s">
        <v>2021</v>
      </c>
      <c r="L1676" s="264">
        <v>44907</v>
      </c>
      <c r="M1676" s="290">
        <v>44912</v>
      </c>
      <c r="N1676" s="263" t="s">
        <v>122</v>
      </c>
      <c r="O1676" s="261"/>
      <c r="P1676" s="266"/>
      <c r="Q1676" s="273"/>
      <c r="R1676" s="284" t="s">
        <v>157</v>
      </c>
      <c r="S1676" s="265"/>
      <c r="T1676" s="265">
        <v>0</v>
      </c>
      <c r="U1676" s="269" t="s">
        <v>1256</v>
      </c>
      <c r="V1676" s="270">
        <v>0</v>
      </c>
      <c r="W1676" s="271" t="s">
        <v>118</v>
      </c>
      <c r="X1676" s="272"/>
      <c r="Y1676" s="258"/>
      <c r="Z1676" s="274" t="s">
        <v>1265</v>
      </c>
      <c r="AA1676" s="258" t="b">
        <f t="shared" si="127"/>
        <v>0</v>
      </c>
      <c r="AB1676" s="273" t="s">
        <v>7067</v>
      </c>
      <c r="AC1676" s="273"/>
      <c r="AD1676" s="504" t="s">
        <v>1259</v>
      </c>
      <c r="AE1676" s="275" t="s">
        <v>7068</v>
      </c>
      <c r="AF1676" s="267" t="str">
        <f t="shared" ca="1" si="126"/>
        <v>39años8meses</v>
      </c>
      <c r="AG1676" s="276">
        <v>904026703</v>
      </c>
      <c r="AH1676" s="325" t="s">
        <v>7069</v>
      </c>
    </row>
    <row r="1677" spans="2:34">
      <c r="B1677" s="273" t="str">
        <f t="shared" si="124"/>
        <v>O43939980</v>
      </c>
      <c r="C1677" s="282">
        <v>1</v>
      </c>
      <c r="D1677" s="486" t="s">
        <v>8575</v>
      </c>
      <c r="E1677" s="277" t="s">
        <v>8576</v>
      </c>
      <c r="F1677" s="259">
        <v>30663</v>
      </c>
      <c r="G1677" s="260" t="s">
        <v>1251</v>
      </c>
      <c r="H1677" s="261" t="s">
        <v>113</v>
      </c>
      <c r="I1677" s="263" t="s">
        <v>1967</v>
      </c>
      <c r="J1677" s="261"/>
      <c r="K1677" s="263" t="s">
        <v>2021</v>
      </c>
      <c r="L1677" s="316">
        <v>45223</v>
      </c>
      <c r="M1677" s="264">
        <v>45290</v>
      </c>
      <c r="N1677" s="263" t="s">
        <v>174</v>
      </c>
      <c r="O1677" s="261" t="s">
        <v>8577</v>
      </c>
      <c r="P1677" s="266" t="s">
        <v>138</v>
      </c>
      <c r="Q1677" s="267"/>
      <c r="R1677" s="308" t="s">
        <v>157</v>
      </c>
      <c r="S1677" s="265"/>
      <c r="T1677" s="265">
        <v>0</v>
      </c>
      <c r="U1677" s="269" t="s">
        <v>1256</v>
      </c>
      <c r="V1677" s="270">
        <v>0</v>
      </c>
      <c r="W1677" s="271" t="s">
        <v>118</v>
      </c>
      <c r="X1677" s="272"/>
      <c r="Y1677" s="273"/>
      <c r="Z1677" s="274" t="s">
        <v>1257</v>
      </c>
      <c r="AA1677" s="258" t="b">
        <f t="shared" si="127"/>
        <v>0</v>
      </c>
      <c r="AB1677" s="258"/>
      <c r="AC1677" s="273"/>
      <c r="AD1677" s="504" t="s">
        <v>1259</v>
      </c>
      <c r="AE1677" s="281" t="s">
        <v>8578</v>
      </c>
      <c r="AF1677" s="267" t="str">
        <f t="shared" ca="1" si="126"/>
        <v>42años8meses</v>
      </c>
      <c r="AG1677" s="276">
        <v>921601315</v>
      </c>
      <c r="AH1677" s="334" t="s">
        <v>8579</v>
      </c>
    </row>
    <row r="1678" spans="2:34">
      <c r="B1678" s="273" t="str">
        <f t="shared" si="124"/>
        <v>P43940421</v>
      </c>
      <c r="C1678" s="257" t="s">
        <v>117</v>
      </c>
      <c r="D1678" s="486" t="s">
        <v>9957</v>
      </c>
      <c r="E1678" s="258" t="s">
        <v>9958</v>
      </c>
      <c r="F1678" s="259">
        <v>29941</v>
      </c>
      <c r="G1678" s="283" t="s">
        <v>1251</v>
      </c>
      <c r="H1678" s="261" t="s">
        <v>137</v>
      </c>
      <c r="I1678" s="261" t="s">
        <v>8999</v>
      </c>
      <c r="J1678" s="261"/>
      <c r="K1678" s="282" t="s">
        <v>6840</v>
      </c>
      <c r="L1678" s="264">
        <v>45331</v>
      </c>
      <c r="M1678" s="290">
        <v>45362</v>
      </c>
      <c r="N1678" s="261" t="s">
        <v>128</v>
      </c>
      <c r="O1678" s="261" t="s">
        <v>9959</v>
      </c>
      <c r="P1678" s="266" t="s">
        <v>138</v>
      </c>
      <c r="Q1678" s="273"/>
      <c r="R1678" s="284" t="s">
        <v>157</v>
      </c>
      <c r="S1678" s="265"/>
      <c r="T1678" s="265">
        <v>0</v>
      </c>
      <c r="U1678" s="269" t="s">
        <v>1256</v>
      </c>
      <c r="V1678" s="270">
        <v>1</v>
      </c>
      <c r="W1678" s="271" t="s">
        <v>118</v>
      </c>
      <c r="X1678" s="272"/>
      <c r="Y1678" s="272"/>
      <c r="Z1678" s="274" t="s">
        <v>1257</v>
      </c>
      <c r="AA1678" s="258" t="b">
        <f t="shared" si="127"/>
        <v>0</v>
      </c>
      <c r="AB1678" s="273" t="s">
        <v>9960</v>
      </c>
      <c r="AC1678" s="273"/>
      <c r="AD1678" s="400" t="s">
        <v>1259</v>
      </c>
      <c r="AE1678" s="275" t="s">
        <v>9961</v>
      </c>
      <c r="AF1678" s="267" t="str">
        <f t="shared" ca="1" si="126"/>
        <v>44años8meses</v>
      </c>
      <c r="AG1678" s="276">
        <v>939844174</v>
      </c>
      <c r="AH1678" s="325" t="s">
        <v>9962</v>
      </c>
    </row>
    <row r="1679" spans="2:34">
      <c r="B1679" s="273" t="str">
        <f t="shared" ref="B1679:B1722" si="128">MID(H1679,1,1)&amp;D1679</f>
        <v>O43944061</v>
      </c>
      <c r="C1679" s="257" t="s">
        <v>117</v>
      </c>
      <c r="D1679" s="486" t="s">
        <v>577</v>
      </c>
      <c r="E1679" s="277" t="s">
        <v>2247</v>
      </c>
      <c r="F1679" s="259">
        <v>31710</v>
      </c>
      <c r="G1679" s="260" t="s">
        <v>1251</v>
      </c>
      <c r="H1679" s="261" t="s">
        <v>113</v>
      </c>
      <c r="I1679" s="263" t="s">
        <v>5699</v>
      </c>
      <c r="J1679" s="261" t="s">
        <v>1276</v>
      </c>
      <c r="K1679" s="282" t="s">
        <v>12562</v>
      </c>
      <c r="L1679" s="259">
        <v>46085</v>
      </c>
      <c r="M1679" s="289">
        <v>46158</v>
      </c>
      <c r="N1679" s="263" t="s">
        <v>122</v>
      </c>
      <c r="O1679" s="261"/>
      <c r="P1679" s="307"/>
      <c r="Q1679" s="267"/>
      <c r="R1679" s="268" t="s">
        <v>157</v>
      </c>
      <c r="S1679" s="265"/>
      <c r="T1679" s="265">
        <v>0</v>
      </c>
      <c r="U1679" s="269" t="s">
        <v>1256</v>
      </c>
      <c r="V1679" s="270">
        <v>1</v>
      </c>
      <c r="W1679" s="271" t="s">
        <v>118</v>
      </c>
      <c r="X1679" s="272"/>
      <c r="Y1679" s="273"/>
      <c r="Z1679" s="274" t="s">
        <v>1257</v>
      </c>
      <c r="AA1679" s="258" t="b">
        <f t="shared" si="127"/>
        <v>0</v>
      </c>
      <c r="AB1679" s="258" t="s">
        <v>2248</v>
      </c>
      <c r="AC1679" s="273" t="s">
        <v>2249</v>
      </c>
      <c r="AD1679" s="510" t="s">
        <v>1259</v>
      </c>
      <c r="AE1679" s="281" t="s">
        <v>18050</v>
      </c>
      <c r="AF1679" s="267" t="str">
        <f t="shared" ca="1" si="126"/>
        <v>39años9meses</v>
      </c>
      <c r="AG1679" s="294" t="s">
        <v>18048</v>
      </c>
      <c r="AH1679" s="334" t="s">
        <v>18049</v>
      </c>
    </row>
    <row r="1680" spans="2:34">
      <c r="B1680" s="273" t="str">
        <f t="shared" si="128"/>
        <v>P43944072</v>
      </c>
      <c r="C1680" s="282">
        <v>1</v>
      </c>
      <c r="D1680" s="486" t="s">
        <v>12110</v>
      </c>
      <c r="E1680" s="258" t="s">
        <v>12111</v>
      </c>
      <c r="F1680" s="259">
        <v>30905</v>
      </c>
      <c r="G1680" s="283" t="s">
        <v>1251</v>
      </c>
      <c r="H1680" s="261" t="s">
        <v>137</v>
      </c>
      <c r="I1680" s="261" t="s">
        <v>1252</v>
      </c>
      <c r="J1680" s="261"/>
      <c r="K1680" s="282" t="s">
        <v>2021</v>
      </c>
      <c r="L1680" s="264">
        <v>45509</v>
      </c>
      <c r="M1680" s="264">
        <v>45521</v>
      </c>
      <c r="N1680" s="261" t="s">
        <v>122</v>
      </c>
      <c r="O1680" s="282"/>
      <c r="P1680" s="266"/>
      <c r="Q1680" s="273"/>
      <c r="R1680" s="284" t="s">
        <v>157</v>
      </c>
      <c r="S1680" s="265"/>
      <c r="T1680" s="265">
        <v>0</v>
      </c>
      <c r="U1680" s="269" t="s">
        <v>1256</v>
      </c>
      <c r="V1680" s="270">
        <v>0</v>
      </c>
      <c r="W1680" s="271" t="s">
        <v>118</v>
      </c>
      <c r="X1680" s="272"/>
      <c r="Y1680" s="272"/>
      <c r="Z1680" s="274" t="s">
        <v>1257</v>
      </c>
      <c r="AA1680" s="258" t="b">
        <f t="shared" si="127"/>
        <v>0</v>
      </c>
      <c r="AB1680" s="273" t="s">
        <v>12112</v>
      </c>
      <c r="AC1680" s="273"/>
      <c r="AD1680" s="504" t="s">
        <v>2101</v>
      </c>
      <c r="AE1680" s="414" t="s">
        <v>12113</v>
      </c>
      <c r="AF1680" s="267" t="str">
        <f t="shared" ca="1" si="126"/>
        <v>42años0meses</v>
      </c>
      <c r="AG1680" s="276">
        <v>996078734</v>
      </c>
      <c r="AH1680" s="325"/>
    </row>
    <row r="1681" spans="2:36" ht="17.25" customHeight="1">
      <c r="B1681" s="273" t="str">
        <f t="shared" si="128"/>
        <v>P43945910</v>
      </c>
      <c r="C1681" s="305">
        <v>1</v>
      </c>
      <c r="D1681" s="486" t="s">
        <v>7093</v>
      </c>
      <c r="E1681" s="258" t="s">
        <v>7094</v>
      </c>
      <c r="F1681" s="259">
        <v>29542</v>
      </c>
      <c r="G1681" s="283" t="s">
        <v>1996</v>
      </c>
      <c r="H1681" s="261" t="s">
        <v>137</v>
      </c>
      <c r="I1681" s="263" t="s">
        <v>1252</v>
      </c>
      <c r="J1681" s="261"/>
      <c r="K1681" s="263" t="s">
        <v>2021</v>
      </c>
      <c r="L1681" s="264">
        <v>44914</v>
      </c>
      <c r="M1681" s="264">
        <v>44926</v>
      </c>
      <c r="N1681" s="263" t="s">
        <v>174</v>
      </c>
      <c r="O1681" s="282" t="s">
        <v>7095</v>
      </c>
      <c r="P1681" s="266" t="s">
        <v>138</v>
      </c>
      <c r="Q1681" s="273"/>
      <c r="R1681" s="268" t="s">
        <v>157</v>
      </c>
      <c r="S1681" s="265"/>
      <c r="T1681" s="265">
        <v>0</v>
      </c>
      <c r="U1681" s="269" t="s">
        <v>1256</v>
      </c>
      <c r="V1681" s="270">
        <v>0</v>
      </c>
      <c r="W1681" s="271" t="s">
        <v>118</v>
      </c>
      <c r="X1681" s="272"/>
      <c r="Y1681" s="273"/>
      <c r="Z1681" s="274" t="s">
        <v>1265</v>
      </c>
      <c r="AA1681" s="258" t="b">
        <f t="shared" si="127"/>
        <v>0</v>
      </c>
      <c r="AB1681" s="258" t="s">
        <v>7096</v>
      </c>
      <c r="AC1681" s="273"/>
      <c r="AD1681" s="400" t="s">
        <v>2101</v>
      </c>
      <c r="AE1681" s="275" t="s">
        <v>7097</v>
      </c>
      <c r="AF1681" s="267" t="str">
        <f t="shared" ca="1" si="126"/>
        <v>45años9meses</v>
      </c>
      <c r="AG1681" s="276">
        <v>924597600</v>
      </c>
      <c r="AH1681" s="325" t="s">
        <v>7098</v>
      </c>
    </row>
    <row r="1682" spans="2:36">
      <c r="B1682" s="258" t="str">
        <f t="shared" si="128"/>
        <v>P43946364</v>
      </c>
      <c r="C1682" s="282">
        <v>1</v>
      </c>
      <c r="D1682" s="486" t="s">
        <v>8145</v>
      </c>
      <c r="E1682" s="258" t="s">
        <v>8146</v>
      </c>
      <c r="F1682" s="259">
        <v>30103</v>
      </c>
      <c r="G1682" s="260" t="s">
        <v>1251</v>
      </c>
      <c r="H1682" s="261" t="s">
        <v>137</v>
      </c>
      <c r="I1682" s="261" t="s">
        <v>1252</v>
      </c>
      <c r="J1682" s="261"/>
      <c r="K1682" s="263" t="s">
        <v>1287</v>
      </c>
      <c r="L1682" s="264">
        <v>45128</v>
      </c>
      <c r="M1682" s="264">
        <v>45136</v>
      </c>
      <c r="N1682" s="263" t="s">
        <v>114</v>
      </c>
      <c r="O1682" s="261" t="s">
        <v>8147</v>
      </c>
      <c r="P1682" s="266" t="s">
        <v>138</v>
      </c>
      <c r="Q1682" s="267"/>
      <c r="R1682" s="268" t="s">
        <v>157</v>
      </c>
      <c r="S1682" s="265"/>
      <c r="T1682" s="265">
        <v>0</v>
      </c>
      <c r="U1682" s="269" t="s">
        <v>1256</v>
      </c>
      <c r="V1682" s="270">
        <v>0</v>
      </c>
      <c r="W1682" s="271" t="s">
        <v>118</v>
      </c>
      <c r="X1682" s="272"/>
      <c r="Y1682" s="273"/>
      <c r="Z1682" s="274" t="s">
        <v>1257</v>
      </c>
      <c r="AA1682" s="258" t="b">
        <f t="shared" si="127"/>
        <v>0</v>
      </c>
      <c r="AB1682" s="273" t="s">
        <v>8148</v>
      </c>
      <c r="AC1682" s="273" t="s">
        <v>2364</v>
      </c>
      <c r="AD1682" s="400" t="s">
        <v>1259</v>
      </c>
      <c r="AE1682" s="275" t="s">
        <v>8149</v>
      </c>
      <c r="AF1682" s="267" t="str">
        <f t="shared" ca="1" si="126"/>
        <v>44años2meses</v>
      </c>
      <c r="AG1682" s="276">
        <v>928463873</v>
      </c>
      <c r="AH1682" s="325" t="s">
        <v>8150</v>
      </c>
    </row>
    <row r="1683" spans="2:36">
      <c r="B1683" s="273" t="str">
        <f t="shared" si="128"/>
        <v>P43948692</v>
      </c>
      <c r="C1683" s="257" t="s">
        <v>117</v>
      </c>
      <c r="D1683" s="486" t="s">
        <v>10922</v>
      </c>
      <c r="E1683" s="258" t="s">
        <v>10923</v>
      </c>
      <c r="F1683" s="259">
        <v>29884</v>
      </c>
      <c r="G1683" s="283" t="s">
        <v>1251</v>
      </c>
      <c r="H1683" s="261" t="s">
        <v>137</v>
      </c>
      <c r="I1683" s="261" t="s">
        <v>8999</v>
      </c>
      <c r="J1683" s="261" t="s">
        <v>9469</v>
      </c>
      <c r="K1683" s="282" t="s">
        <v>6840</v>
      </c>
      <c r="L1683" s="264">
        <v>45398</v>
      </c>
      <c r="M1683" s="290">
        <v>45398</v>
      </c>
      <c r="N1683" s="261" t="s">
        <v>114</v>
      </c>
      <c r="O1683" s="261" t="s">
        <v>10924</v>
      </c>
      <c r="P1683" s="266" t="s">
        <v>138</v>
      </c>
      <c r="Q1683" s="273"/>
      <c r="R1683" s="284" t="s">
        <v>157</v>
      </c>
      <c r="S1683" s="265"/>
      <c r="T1683" s="265">
        <v>0</v>
      </c>
      <c r="U1683" s="269" t="s">
        <v>1256</v>
      </c>
      <c r="V1683" s="270">
        <v>1</v>
      </c>
      <c r="W1683" s="271" t="s">
        <v>118</v>
      </c>
      <c r="X1683" s="272"/>
      <c r="Y1683" s="272"/>
      <c r="Z1683" s="274" t="s">
        <v>1257</v>
      </c>
      <c r="AA1683" s="258" t="b">
        <f t="shared" si="127"/>
        <v>0</v>
      </c>
      <c r="AB1683" s="273" t="s">
        <v>10925</v>
      </c>
      <c r="AC1683" s="273"/>
      <c r="AD1683" s="504" t="s">
        <v>1259</v>
      </c>
      <c r="AE1683" s="275" t="s">
        <v>10926</v>
      </c>
      <c r="AF1683" s="267" t="str">
        <f t="shared" ca="1" si="126"/>
        <v>44años9meses</v>
      </c>
      <c r="AG1683" s="276">
        <v>901140029</v>
      </c>
      <c r="AH1683" s="325" t="s">
        <v>10927</v>
      </c>
      <c r="AJ1683" s="258"/>
    </row>
    <row r="1684" spans="2:36" ht="15">
      <c r="B1684" s="273" t="str">
        <f t="shared" si="128"/>
        <v>O43950721</v>
      </c>
      <c r="C1684" s="257" t="s">
        <v>117</v>
      </c>
      <c r="D1684" s="486" t="s">
        <v>10709</v>
      </c>
      <c r="E1684" s="258" t="s">
        <v>10710</v>
      </c>
      <c r="F1684" s="259">
        <v>29827</v>
      </c>
      <c r="G1684" s="283" t="s">
        <v>1291</v>
      </c>
      <c r="H1684" s="261" t="s">
        <v>113</v>
      </c>
      <c r="I1684" s="261" t="s">
        <v>7410</v>
      </c>
      <c r="J1684" s="261" t="s">
        <v>9657</v>
      </c>
      <c r="K1684" s="282" t="s">
        <v>6899</v>
      </c>
      <c r="L1684" s="264">
        <v>45384</v>
      </c>
      <c r="M1684" s="715" t="s">
        <v>19477</v>
      </c>
      <c r="N1684" s="261" t="s">
        <v>128</v>
      </c>
      <c r="O1684" s="282" t="s">
        <v>10711</v>
      </c>
      <c r="P1684" s="266" t="s">
        <v>138</v>
      </c>
      <c r="Q1684" s="273"/>
      <c r="R1684" s="284" t="s">
        <v>157</v>
      </c>
      <c r="S1684" s="265"/>
      <c r="T1684" s="265">
        <v>0</v>
      </c>
      <c r="U1684" s="269" t="s">
        <v>1256</v>
      </c>
      <c r="V1684" s="270">
        <v>1</v>
      </c>
      <c r="W1684" s="271" t="s">
        <v>1264</v>
      </c>
      <c r="X1684" s="272"/>
      <c r="Y1684" s="272"/>
      <c r="Z1684" s="274" t="s">
        <v>1257</v>
      </c>
      <c r="AA1684" s="258" t="b">
        <f t="shared" si="127"/>
        <v>0</v>
      </c>
      <c r="AB1684" s="273" t="s">
        <v>6556</v>
      </c>
      <c r="AC1684" s="273"/>
      <c r="AD1684" s="504" t="s">
        <v>1259</v>
      </c>
      <c r="AE1684" s="275" t="s">
        <v>10712</v>
      </c>
      <c r="AF1684" s="267" t="str">
        <f t="shared" ca="1" si="126"/>
        <v>44años11meses</v>
      </c>
      <c r="AG1684" s="276">
        <v>927579624</v>
      </c>
      <c r="AH1684" s="325" t="s">
        <v>10713</v>
      </c>
      <c r="AJ1684" s="258"/>
    </row>
    <row r="1685" spans="2:36">
      <c r="B1685" s="258" t="str">
        <f t="shared" si="128"/>
        <v>P43955053</v>
      </c>
      <c r="C1685" s="263">
        <v>1</v>
      </c>
      <c r="D1685" s="486" t="s">
        <v>3181</v>
      </c>
      <c r="E1685" s="273" t="s">
        <v>3182</v>
      </c>
      <c r="F1685" s="259">
        <v>31287</v>
      </c>
      <c r="G1685" s="260" t="s">
        <v>1251</v>
      </c>
      <c r="H1685" s="261" t="s">
        <v>137</v>
      </c>
      <c r="I1685" s="262"/>
      <c r="J1685" s="261"/>
      <c r="K1685" s="263" t="s">
        <v>1287</v>
      </c>
      <c r="L1685" s="326">
        <v>43860</v>
      </c>
      <c r="M1685" s="290"/>
      <c r="N1685" s="263" t="s">
        <v>128</v>
      </c>
      <c r="O1685" s="261" t="s">
        <v>3183</v>
      </c>
      <c r="P1685" s="266" t="s">
        <v>138</v>
      </c>
      <c r="Q1685" s="267"/>
      <c r="R1685" s="284" t="s">
        <v>157</v>
      </c>
      <c r="S1685" s="265"/>
      <c r="T1685" s="265">
        <v>0</v>
      </c>
      <c r="U1685" s="269" t="s">
        <v>1256</v>
      </c>
      <c r="V1685" s="270">
        <v>0</v>
      </c>
      <c r="W1685" s="271" t="s">
        <v>1264</v>
      </c>
      <c r="X1685" s="272"/>
      <c r="Y1685" s="273"/>
      <c r="Z1685" s="274" t="s">
        <v>1265</v>
      </c>
      <c r="AA1685" s="258" t="b">
        <f t="shared" si="127"/>
        <v>0</v>
      </c>
      <c r="AB1685" s="273"/>
      <c r="AC1685" s="273"/>
      <c r="AD1685" s="510"/>
      <c r="AE1685" s="275"/>
      <c r="AF1685" s="267" t="str">
        <f t="shared" ca="1" si="126"/>
        <v>40años11meses</v>
      </c>
      <c r="AG1685" s="276"/>
      <c r="AH1685" s="325"/>
    </row>
    <row r="1686" spans="2:36">
      <c r="B1686" s="258" t="str">
        <f t="shared" si="128"/>
        <v>P43955055</v>
      </c>
      <c r="C1686" s="257" t="s">
        <v>117</v>
      </c>
      <c r="D1686" s="486" t="s">
        <v>3080</v>
      </c>
      <c r="E1686" s="273" t="s">
        <v>3081</v>
      </c>
      <c r="F1686" s="259">
        <v>31717</v>
      </c>
      <c r="G1686" s="260" t="s">
        <v>1251</v>
      </c>
      <c r="H1686" s="261" t="s">
        <v>137</v>
      </c>
      <c r="I1686" s="262"/>
      <c r="J1686" s="261"/>
      <c r="K1686" s="263" t="s">
        <v>2021</v>
      </c>
      <c r="L1686" s="264">
        <v>43846</v>
      </c>
      <c r="M1686" s="290">
        <v>43859</v>
      </c>
      <c r="N1686" s="263" t="s">
        <v>114</v>
      </c>
      <c r="O1686" s="282" t="s">
        <v>3082</v>
      </c>
      <c r="P1686" s="266" t="s">
        <v>138</v>
      </c>
      <c r="Q1686" s="267"/>
      <c r="R1686" s="284" t="s">
        <v>157</v>
      </c>
      <c r="S1686" s="265"/>
      <c r="T1686" s="265">
        <v>0</v>
      </c>
      <c r="U1686" s="269" t="s">
        <v>1256</v>
      </c>
      <c r="V1686" s="270">
        <v>0</v>
      </c>
      <c r="W1686" s="271" t="s">
        <v>1264</v>
      </c>
      <c r="X1686" s="272"/>
      <c r="Y1686" s="273"/>
      <c r="Z1686" s="274" t="s">
        <v>1265</v>
      </c>
      <c r="AA1686" s="258" t="b">
        <f t="shared" si="127"/>
        <v>0</v>
      </c>
      <c r="AB1686" s="258" t="s">
        <v>3083</v>
      </c>
      <c r="AC1686" s="273" t="s">
        <v>3084</v>
      </c>
      <c r="AD1686" s="504" t="s">
        <v>2101</v>
      </c>
      <c r="AE1686" s="275" t="s">
        <v>3085</v>
      </c>
      <c r="AF1686" s="267" t="str">
        <f t="shared" ca="1" si="126"/>
        <v>39años9meses</v>
      </c>
      <c r="AG1686" s="276"/>
      <c r="AH1686" s="325"/>
    </row>
    <row r="1687" spans="2:36">
      <c r="B1687" s="258" t="str">
        <f t="shared" si="128"/>
        <v>P43955056</v>
      </c>
      <c r="C1687" s="257" t="s">
        <v>117</v>
      </c>
      <c r="D1687" s="486" t="s">
        <v>3219</v>
      </c>
      <c r="E1687" s="273" t="s">
        <v>3220</v>
      </c>
      <c r="F1687" s="259">
        <v>30277</v>
      </c>
      <c r="G1687" s="260" t="s">
        <v>1251</v>
      </c>
      <c r="H1687" s="261" t="s">
        <v>137</v>
      </c>
      <c r="I1687" s="262"/>
      <c r="J1687" s="261"/>
      <c r="K1687" s="263" t="s">
        <v>1287</v>
      </c>
      <c r="L1687" s="264">
        <v>43888</v>
      </c>
      <c r="M1687" s="290">
        <v>43901</v>
      </c>
      <c r="N1687" s="263" t="s">
        <v>114</v>
      </c>
      <c r="O1687" s="261" t="s">
        <v>3221</v>
      </c>
      <c r="P1687" s="266" t="s">
        <v>115</v>
      </c>
      <c r="Q1687" s="267"/>
      <c r="R1687" s="284" t="s">
        <v>157</v>
      </c>
      <c r="S1687" s="265"/>
      <c r="T1687" s="265">
        <v>0</v>
      </c>
      <c r="U1687" s="269" t="s">
        <v>1256</v>
      </c>
      <c r="V1687" s="270">
        <v>0</v>
      </c>
      <c r="W1687" s="271" t="s">
        <v>1264</v>
      </c>
      <c r="X1687" s="272"/>
      <c r="Y1687" s="273"/>
      <c r="Z1687" s="274" t="s">
        <v>1265</v>
      </c>
      <c r="AA1687" s="258" t="b">
        <f t="shared" si="127"/>
        <v>0</v>
      </c>
      <c r="AB1687" s="273"/>
      <c r="AC1687" s="273"/>
      <c r="AD1687" s="273"/>
      <c r="AE1687" s="275"/>
      <c r="AF1687" s="267" t="str">
        <f t="shared" ca="1" si="126"/>
        <v>43años8meses</v>
      </c>
      <c r="AG1687" s="276"/>
      <c r="AH1687" s="325"/>
    </row>
    <row r="1688" spans="2:36">
      <c r="B1688" s="258" t="str">
        <f t="shared" si="128"/>
        <v>P43955595</v>
      </c>
      <c r="C1688" s="257" t="s">
        <v>117</v>
      </c>
      <c r="D1688" s="486" t="s">
        <v>5397</v>
      </c>
      <c r="E1688" s="258" t="s">
        <v>5398</v>
      </c>
      <c r="F1688" s="259">
        <v>26495</v>
      </c>
      <c r="G1688" s="260" t="s">
        <v>1251</v>
      </c>
      <c r="H1688" s="261" t="s">
        <v>137</v>
      </c>
      <c r="I1688" s="263"/>
      <c r="J1688" s="261"/>
      <c r="K1688" s="282" t="s">
        <v>1968</v>
      </c>
      <c r="L1688" s="264">
        <v>44511</v>
      </c>
      <c r="M1688" s="290">
        <v>44590</v>
      </c>
      <c r="N1688" s="263" t="s">
        <v>114</v>
      </c>
      <c r="O1688" s="261" t="s">
        <v>5399</v>
      </c>
      <c r="P1688" s="266" t="s">
        <v>115</v>
      </c>
      <c r="Q1688" s="258"/>
      <c r="R1688" s="284" t="s">
        <v>157</v>
      </c>
      <c r="S1688" s="265"/>
      <c r="T1688" s="265">
        <v>0</v>
      </c>
      <c r="U1688" s="269" t="s">
        <v>1256</v>
      </c>
      <c r="V1688" s="270">
        <v>1</v>
      </c>
      <c r="W1688" s="271" t="s">
        <v>118</v>
      </c>
      <c r="X1688" s="272"/>
      <c r="Y1688" s="273"/>
      <c r="Z1688" s="274" t="s">
        <v>1265</v>
      </c>
      <c r="AA1688" s="258" t="b">
        <f t="shared" si="127"/>
        <v>0</v>
      </c>
      <c r="AB1688" s="273" t="s">
        <v>5400</v>
      </c>
      <c r="AC1688" s="273"/>
      <c r="AD1688" s="504" t="s">
        <v>1259</v>
      </c>
      <c r="AE1688" s="275" t="s">
        <v>5401</v>
      </c>
      <c r="AF1688" s="267" t="str">
        <f t="shared" ca="1" si="126"/>
        <v>54años1meses</v>
      </c>
      <c r="AG1688" s="276">
        <v>927007795</v>
      </c>
      <c r="AH1688" s="325" t="s">
        <v>5402</v>
      </c>
    </row>
    <row r="1689" spans="2:36">
      <c r="B1689" s="258" t="str">
        <f t="shared" si="128"/>
        <v>P43955614</v>
      </c>
      <c r="C1689" s="305">
        <v>1</v>
      </c>
      <c r="D1689" s="486" t="s">
        <v>10989</v>
      </c>
      <c r="E1689" s="258" t="s">
        <v>10990</v>
      </c>
      <c r="F1689" s="259">
        <v>30976</v>
      </c>
      <c r="G1689" s="283" t="s">
        <v>1251</v>
      </c>
      <c r="H1689" s="261" t="s">
        <v>137</v>
      </c>
      <c r="I1689" s="261" t="s">
        <v>8999</v>
      </c>
      <c r="J1689" s="261"/>
      <c r="K1689" s="282" t="s">
        <v>6840</v>
      </c>
      <c r="L1689" s="264">
        <v>45398</v>
      </c>
      <c r="M1689" s="290">
        <v>45412</v>
      </c>
      <c r="N1689" s="261" t="s">
        <v>114</v>
      </c>
      <c r="O1689" s="261" t="s">
        <v>10991</v>
      </c>
      <c r="P1689" s="266" t="s">
        <v>138</v>
      </c>
      <c r="Q1689" s="273"/>
      <c r="R1689" s="284" t="s">
        <v>157</v>
      </c>
      <c r="S1689" s="265"/>
      <c r="T1689" s="265">
        <v>0</v>
      </c>
      <c r="U1689" s="269" t="s">
        <v>1256</v>
      </c>
      <c r="V1689" s="270">
        <v>1</v>
      </c>
      <c r="W1689" s="271" t="s">
        <v>118</v>
      </c>
      <c r="X1689" s="272"/>
      <c r="Y1689" s="272"/>
      <c r="Z1689" s="274" t="s">
        <v>1257</v>
      </c>
      <c r="AA1689" s="258" t="b">
        <f t="shared" si="127"/>
        <v>0</v>
      </c>
      <c r="AB1689" s="273" t="s">
        <v>10992</v>
      </c>
      <c r="AC1689" s="273"/>
      <c r="AD1689" s="504" t="s">
        <v>1259</v>
      </c>
      <c r="AE1689" s="275" t="s">
        <v>10993</v>
      </c>
      <c r="AF1689" s="267" t="str">
        <f t="shared" ca="1" si="126"/>
        <v>41años10meses</v>
      </c>
      <c r="AG1689" s="276">
        <v>968009972</v>
      </c>
      <c r="AH1689" s="325" t="s">
        <v>10994</v>
      </c>
    </row>
    <row r="1690" spans="2:36">
      <c r="B1690" s="258" t="str">
        <f t="shared" si="128"/>
        <v>P43961147</v>
      </c>
      <c r="C1690" s="257" t="s">
        <v>117</v>
      </c>
      <c r="D1690" s="486" t="s">
        <v>10118</v>
      </c>
      <c r="E1690" s="258" t="s">
        <v>10119</v>
      </c>
      <c r="F1690" s="259">
        <v>30773</v>
      </c>
      <c r="G1690" s="283" t="s">
        <v>1996</v>
      </c>
      <c r="H1690" s="261" t="s">
        <v>137</v>
      </c>
      <c r="I1690" s="261" t="s">
        <v>3227</v>
      </c>
      <c r="J1690" s="261" t="s">
        <v>9000</v>
      </c>
      <c r="K1690" s="282" t="s">
        <v>6840</v>
      </c>
      <c r="L1690" s="264">
        <v>45345</v>
      </c>
      <c r="M1690" s="290">
        <v>45373</v>
      </c>
      <c r="N1690" s="261" t="s">
        <v>114</v>
      </c>
      <c r="O1690" s="261" t="s">
        <v>10120</v>
      </c>
      <c r="P1690" s="266" t="s">
        <v>138</v>
      </c>
      <c r="Q1690" s="273"/>
      <c r="R1690" s="284" t="s">
        <v>157</v>
      </c>
      <c r="S1690" s="265"/>
      <c r="T1690" s="265">
        <v>0</v>
      </c>
      <c r="U1690" s="269" t="s">
        <v>1256</v>
      </c>
      <c r="V1690" s="270">
        <v>1</v>
      </c>
      <c r="W1690" s="271" t="s">
        <v>118</v>
      </c>
      <c r="X1690" s="272"/>
      <c r="Y1690" s="272"/>
      <c r="Z1690" s="274" t="s">
        <v>1257</v>
      </c>
      <c r="AA1690" s="258" t="b">
        <f t="shared" si="127"/>
        <v>0</v>
      </c>
      <c r="AB1690" s="273" t="s">
        <v>10121</v>
      </c>
      <c r="AC1690" s="273"/>
      <c r="AD1690" s="400" t="s">
        <v>1259</v>
      </c>
      <c r="AE1690" s="275" t="s">
        <v>10122</v>
      </c>
      <c r="AF1690" s="267" t="str">
        <f t="shared" ca="1" si="126"/>
        <v>42años4meses</v>
      </c>
      <c r="AG1690" s="276">
        <v>979631869</v>
      </c>
      <c r="AH1690" s="325" t="s">
        <v>10123</v>
      </c>
    </row>
    <row r="1691" spans="2:36">
      <c r="B1691" s="258" t="str">
        <f t="shared" si="128"/>
        <v>P43961156</v>
      </c>
      <c r="C1691" s="257" t="s">
        <v>117</v>
      </c>
      <c r="D1691" s="486" t="s">
        <v>11780</v>
      </c>
      <c r="E1691" s="258" t="s">
        <v>11781</v>
      </c>
      <c r="F1691" s="259">
        <v>29712</v>
      </c>
      <c r="G1691" s="283" t="s">
        <v>1251</v>
      </c>
      <c r="H1691" s="261" t="s">
        <v>137</v>
      </c>
      <c r="I1691" s="261" t="s">
        <v>8999</v>
      </c>
      <c r="J1691" s="261" t="s">
        <v>9469</v>
      </c>
      <c r="K1691" s="282" t="s">
        <v>6840</v>
      </c>
      <c r="L1691" s="264">
        <v>45468</v>
      </c>
      <c r="M1691" s="264">
        <v>45495</v>
      </c>
      <c r="N1691" s="261" t="s">
        <v>128</v>
      </c>
      <c r="O1691" s="282" t="s">
        <v>11782</v>
      </c>
      <c r="P1691" s="266" t="s">
        <v>138</v>
      </c>
      <c r="Q1691" s="273"/>
      <c r="R1691" s="284" t="s">
        <v>157</v>
      </c>
      <c r="S1691" s="265"/>
      <c r="T1691" s="265">
        <v>0</v>
      </c>
      <c r="U1691" s="269" t="s">
        <v>1256</v>
      </c>
      <c r="V1691" s="270">
        <v>1</v>
      </c>
      <c r="W1691" s="271" t="s">
        <v>118</v>
      </c>
      <c r="X1691" s="272"/>
      <c r="Y1691" s="272"/>
      <c r="Z1691" s="274" t="s">
        <v>1257</v>
      </c>
      <c r="AA1691" s="258" t="b">
        <f t="shared" si="127"/>
        <v>0</v>
      </c>
      <c r="AB1691" s="273" t="s">
        <v>11783</v>
      </c>
      <c r="AC1691" s="408"/>
      <c r="AD1691" s="400" t="s">
        <v>1259</v>
      </c>
      <c r="AE1691" s="275" t="s">
        <v>11784</v>
      </c>
      <c r="AF1691" s="267" t="str">
        <f t="shared" ca="1" si="126"/>
        <v>45años3meses</v>
      </c>
      <c r="AG1691" s="276">
        <v>931568745</v>
      </c>
      <c r="AH1691" s="409" t="s">
        <v>11785</v>
      </c>
    </row>
    <row r="1692" spans="2:36">
      <c r="B1692" s="258" t="str">
        <f t="shared" si="128"/>
        <v>P43963861</v>
      </c>
      <c r="C1692" s="257" t="s">
        <v>117</v>
      </c>
      <c r="D1692" s="486" t="s">
        <v>4814</v>
      </c>
      <c r="E1692" s="258" t="s">
        <v>4815</v>
      </c>
      <c r="F1692" s="259">
        <v>29784</v>
      </c>
      <c r="G1692" s="258" t="s">
        <v>1251</v>
      </c>
      <c r="H1692" s="261" t="s">
        <v>137</v>
      </c>
      <c r="I1692" s="263"/>
      <c r="J1692" s="261"/>
      <c r="K1692" s="282" t="s">
        <v>1968</v>
      </c>
      <c r="L1692" s="264">
        <v>44452</v>
      </c>
      <c r="M1692" s="264">
        <v>44505</v>
      </c>
      <c r="N1692" s="261" t="s">
        <v>174</v>
      </c>
      <c r="O1692" s="282" t="s">
        <v>4816</v>
      </c>
      <c r="P1692" s="266" t="s">
        <v>115</v>
      </c>
      <c r="Q1692" s="258"/>
      <c r="R1692" s="284" t="s">
        <v>157</v>
      </c>
      <c r="S1692" s="265"/>
      <c r="T1692" s="265">
        <v>0</v>
      </c>
      <c r="U1692" s="269" t="s">
        <v>1256</v>
      </c>
      <c r="V1692" s="270">
        <v>1</v>
      </c>
      <c r="W1692" s="271" t="s">
        <v>1264</v>
      </c>
      <c r="X1692" s="272"/>
      <c r="Y1692" s="273"/>
      <c r="Z1692" s="274" t="s">
        <v>1265</v>
      </c>
      <c r="AA1692" s="258" t="b">
        <f t="shared" si="127"/>
        <v>0</v>
      </c>
      <c r="AB1692" s="258" t="s">
        <v>4817</v>
      </c>
      <c r="AC1692" s="273"/>
      <c r="AD1692" s="504" t="s">
        <v>1271</v>
      </c>
      <c r="AE1692" s="275" t="s">
        <v>4818</v>
      </c>
      <c r="AF1692" s="267" t="str">
        <f t="shared" ca="1" si="126"/>
        <v>45años1meses</v>
      </c>
      <c r="AG1692" s="294">
        <v>976686055</v>
      </c>
      <c r="AH1692" s="560" t="s">
        <v>4819</v>
      </c>
    </row>
    <row r="1693" spans="2:36">
      <c r="B1693" s="273" t="str">
        <f t="shared" si="128"/>
        <v>P43968713</v>
      </c>
      <c r="C1693" s="257" t="s">
        <v>117</v>
      </c>
      <c r="D1693" s="486" t="s">
        <v>6558</v>
      </c>
      <c r="E1693" s="258" t="s">
        <v>6559</v>
      </c>
      <c r="F1693" s="259">
        <v>31267</v>
      </c>
      <c r="G1693" s="283" t="s">
        <v>1251</v>
      </c>
      <c r="H1693" s="261" t="s">
        <v>137</v>
      </c>
      <c r="I1693" s="263" t="s">
        <v>5699</v>
      </c>
      <c r="J1693" s="261"/>
      <c r="K1693" s="282" t="s">
        <v>2021</v>
      </c>
      <c r="L1693" s="264">
        <v>44825</v>
      </c>
      <c r="M1693" s="264">
        <v>44828</v>
      </c>
      <c r="N1693" s="263" t="s">
        <v>122</v>
      </c>
      <c r="O1693" s="261"/>
      <c r="P1693" s="266"/>
      <c r="Q1693" s="273"/>
      <c r="R1693" s="268" t="s">
        <v>157</v>
      </c>
      <c r="S1693" s="265"/>
      <c r="T1693" s="265">
        <v>0</v>
      </c>
      <c r="U1693" s="269" t="s">
        <v>1256</v>
      </c>
      <c r="V1693" s="270">
        <v>0</v>
      </c>
      <c r="W1693" s="271" t="s">
        <v>118</v>
      </c>
      <c r="X1693" s="272"/>
      <c r="Y1693" s="273"/>
      <c r="Z1693" s="274" t="s">
        <v>1265</v>
      </c>
      <c r="AA1693" s="258" t="b">
        <f t="shared" si="127"/>
        <v>0</v>
      </c>
      <c r="AB1693" s="273" t="s">
        <v>6560</v>
      </c>
      <c r="AC1693" s="273"/>
      <c r="AD1693" s="504" t="s">
        <v>1259</v>
      </c>
      <c r="AE1693" s="275" t="s">
        <v>6561</v>
      </c>
      <c r="AF1693" s="267" t="str">
        <f t="shared" ca="1" si="126"/>
        <v>41años0meses</v>
      </c>
      <c r="AG1693" s="276">
        <v>919037819</v>
      </c>
      <c r="AH1693" s="325"/>
    </row>
    <row r="1694" spans="2:36">
      <c r="B1694" s="273" t="str">
        <f t="shared" si="128"/>
        <v>O43973841</v>
      </c>
      <c r="C1694" s="257" t="s">
        <v>117</v>
      </c>
      <c r="D1694" s="486" t="s">
        <v>8014</v>
      </c>
      <c r="E1694" s="258" t="s">
        <v>8015</v>
      </c>
      <c r="F1694" s="259">
        <v>31745</v>
      </c>
      <c r="G1694" s="283" t="s">
        <v>1251</v>
      </c>
      <c r="H1694" s="261" t="s">
        <v>4311</v>
      </c>
      <c r="I1694" s="263" t="s">
        <v>6537</v>
      </c>
      <c r="J1694" s="261"/>
      <c r="K1694" s="282" t="s">
        <v>6840</v>
      </c>
      <c r="L1694" s="264">
        <v>45112</v>
      </c>
      <c r="M1694" s="298">
        <v>45549</v>
      </c>
      <c r="N1694" s="263" t="s">
        <v>128</v>
      </c>
      <c r="O1694" s="282" t="s">
        <v>8016</v>
      </c>
      <c r="P1694" s="266" t="s">
        <v>138</v>
      </c>
      <c r="Q1694" s="273"/>
      <c r="R1694" s="284" t="s">
        <v>157</v>
      </c>
      <c r="S1694" s="265"/>
      <c r="T1694" s="265">
        <v>0</v>
      </c>
      <c r="U1694" s="269" t="s">
        <v>1256</v>
      </c>
      <c r="V1694" s="270">
        <v>1</v>
      </c>
      <c r="W1694" s="271" t="s">
        <v>118</v>
      </c>
      <c r="X1694" s="272"/>
      <c r="Y1694" s="273"/>
      <c r="Z1694" s="274" t="s">
        <v>1257</v>
      </c>
      <c r="AA1694" s="258" t="b">
        <f t="shared" si="127"/>
        <v>0</v>
      </c>
      <c r="AB1694" s="258" t="s">
        <v>8017</v>
      </c>
      <c r="AC1694" s="273"/>
      <c r="AD1694" s="400" t="s">
        <v>1271</v>
      </c>
      <c r="AE1694" s="303">
        <v>1100570266946200</v>
      </c>
      <c r="AF1694" s="267" t="str">
        <f t="shared" ca="1" si="126"/>
        <v>39años8meses</v>
      </c>
      <c r="AG1694" s="276">
        <v>935565067</v>
      </c>
      <c r="AH1694" s="333" t="s">
        <v>8018</v>
      </c>
      <c r="AJ1694" s="267" t="str">
        <f ca="1">IF($D1694&lt;&gt;"",DATEDIF(L1694,TODAY(),"y")&amp;"años"&amp;DATEDIF(L1694,TODAY(),"ym")&amp;"meses"&amp;DATEDIF(L1694,TODAY(),"md")&amp;"dias","")</f>
        <v>3años1meses16dias</v>
      </c>
    </row>
    <row r="1695" spans="2:36">
      <c r="B1695" s="258" t="str">
        <f t="shared" si="128"/>
        <v>O43973956</v>
      </c>
      <c r="C1695" s="257" t="s">
        <v>117</v>
      </c>
      <c r="D1695" s="486" t="s">
        <v>5610</v>
      </c>
      <c r="E1695" s="258" t="s">
        <v>5611</v>
      </c>
      <c r="F1695" s="259">
        <v>30666</v>
      </c>
      <c r="G1695" s="260" t="s">
        <v>1291</v>
      </c>
      <c r="H1695" s="261" t="s">
        <v>113</v>
      </c>
      <c r="I1695" s="263"/>
      <c r="J1695" s="261"/>
      <c r="K1695" s="263" t="s">
        <v>3611</v>
      </c>
      <c r="L1695" s="264">
        <v>44551</v>
      </c>
      <c r="M1695" s="290">
        <v>44667</v>
      </c>
      <c r="N1695" s="263" t="s">
        <v>114</v>
      </c>
      <c r="O1695" s="261" t="s">
        <v>5612</v>
      </c>
      <c r="P1695" s="266" t="s">
        <v>115</v>
      </c>
      <c r="Q1695" s="273"/>
      <c r="R1695" s="284" t="s">
        <v>157</v>
      </c>
      <c r="S1695" s="265"/>
      <c r="T1695" s="265">
        <v>0</v>
      </c>
      <c r="U1695" s="269" t="s">
        <v>1256</v>
      </c>
      <c r="V1695" s="270">
        <v>0</v>
      </c>
      <c r="W1695" s="271" t="s">
        <v>118</v>
      </c>
      <c r="X1695" s="272"/>
      <c r="Y1695" s="273"/>
      <c r="Z1695" s="274" t="s">
        <v>1265</v>
      </c>
      <c r="AA1695" s="258" t="b">
        <f t="shared" si="127"/>
        <v>0</v>
      </c>
      <c r="AB1695" s="273" t="s">
        <v>5613</v>
      </c>
      <c r="AC1695" s="273" t="s">
        <v>3671</v>
      </c>
      <c r="AD1695" s="273"/>
      <c r="AE1695" s="275"/>
      <c r="AF1695" s="267" t="str">
        <f t="shared" ca="1" si="126"/>
        <v>42años8meses</v>
      </c>
      <c r="AG1695" s="276">
        <v>916423767</v>
      </c>
      <c r="AH1695" s="333" t="s">
        <v>5614</v>
      </c>
    </row>
    <row r="1696" spans="2:36">
      <c r="B1696" s="273" t="str">
        <f t="shared" si="128"/>
        <v>P43979654</v>
      </c>
      <c r="C1696" s="257" t="s">
        <v>117</v>
      </c>
      <c r="D1696" s="486" t="s">
        <v>6103</v>
      </c>
      <c r="E1696" s="258" t="s">
        <v>6104</v>
      </c>
      <c r="F1696" s="259">
        <v>28694</v>
      </c>
      <c r="G1696" s="258" t="s">
        <v>1251</v>
      </c>
      <c r="H1696" s="261" t="s">
        <v>137</v>
      </c>
      <c r="I1696" s="263" t="s">
        <v>1252</v>
      </c>
      <c r="J1696" s="261"/>
      <c r="K1696" s="282" t="s">
        <v>4784</v>
      </c>
      <c r="L1696" s="264">
        <v>44614</v>
      </c>
      <c r="M1696" s="264">
        <v>44684</v>
      </c>
      <c r="N1696" s="263" t="s">
        <v>122</v>
      </c>
      <c r="O1696" s="282"/>
      <c r="P1696" s="266"/>
      <c r="Q1696" s="273"/>
      <c r="R1696" s="268" t="s">
        <v>157</v>
      </c>
      <c r="S1696" s="265"/>
      <c r="T1696" s="265">
        <v>0</v>
      </c>
      <c r="U1696" s="269" t="s">
        <v>1256</v>
      </c>
      <c r="V1696" s="270">
        <v>1</v>
      </c>
      <c r="W1696" s="271" t="s">
        <v>1264</v>
      </c>
      <c r="X1696" s="272"/>
      <c r="Y1696" s="273"/>
      <c r="Z1696" s="274" t="s">
        <v>1265</v>
      </c>
      <c r="AA1696" s="258" t="b">
        <f t="shared" si="127"/>
        <v>0</v>
      </c>
      <c r="AB1696" s="258" t="s">
        <v>6105</v>
      </c>
      <c r="AC1696" s="273"/>
      <c r="AD1696" s="504" t="s">
        <v>1271</v>
      </c>
      <c r="AE1696" s="275" t="s">
        <v>6106</v>
      </c>
      <c r="AF1696" s="267" t="str">
        <f t="shared" ca="1" si="126"/>
        <v>48años0meses</v>
      </c>
      <c r="AG1696" s="276">
        <v>925783869</v>
      </c>
      <c r="AH1696" s="333" t="s">
        <v>6107</v>
      </c>
    </row>
    <row r="1697" spans="2:34">
      <c r="B1697" s="273" t="str">
        <f t="shared" si="128"/>
        <v>P43981308</v>
      </c>
      <c r="C1697" s="285">
        <v>1</v>
      </c>
      <c r="D1697" s="486" t="s">
        <v>5352</v>
      </c>
      <c r="E1697" s="258" t="s">
        <v>5353</v>
      </c>
      <c r="F1697" s="259">
        <v>31720</v>
      </c>
      <c r="G1697" s="260" t="s">
        <v>1251</v>
      </c>
      <c r="H1697" s="261" t="s">
        <v>137</v>
      </c>
      <c r="I1697" s="263"/>
      <c r="J1697" s="261"/>
      <c r="K1697" s="282" t="s">
        <v>2021</v>
      </c>
      <c r="L1697" s="264">
        <v>44503</v>
      </c>
      <c r="M1697" s="290">
        <v>44594</v>
      </c>
      <c r="N1697" s="263" t="s">
        <v>122</v>
      </c>
      <c r="O1697" s="261"/>
      <c r="P1697" s="266"/>
      <c r="Q1697" s="273"/>
      <c r="R1697" s="284" t="s">
        <v>157</v>
      </c>
      <c r="S1697" s="265"/>
      <c r="T1697" s="265">
        <v>0</v>
      </c>
      <c r="U1697" s="269" t="s">
        <v>1256</v>
      </c>
      <c r="V1697" s="270">
        <v>1</v>
      </c>
      <c r="W1697" s="271" t="s">
        <v>118</v>
      </c>
      <c r="X1697" s="272"/>
      <c r="Y1697" s="273"/>
      <c r="Z1697" s="274" t="s">
        <v>1265</v>
      </c>
      <c r="AA1697" s="258" t="b">
        <f t="shared" si="127"/>
        <v>0</v>
      </c>
      <c r="AB1697" s="273" t="s">
        <v>5354</v>
      </c>
      <c r="AC1697" s="273"/>
      <c r="AD1697" s="400" t="s">
        <v>1259</v>
      </c>
      <c r="AE1697" s="275" t="s">
        <v>5355</v>
      </c>
      <c r="AF1697" s="267" t="str">
        <f t="shared" ca="1" si="126"/>
        <v>39años9meses</v>
      </c>
      <c r="AG1697" s="276">
        <v>900408172</v>
      </c>
      <c r="AH1697" s="333" t="s">
        <v>5356</v>
      </c>
    </row>
    <row r="1698" spans="2:34">
      <c r="B1698" s="273" t="str">
        <f t="shared" si="128"/>
        <v>P43981312</v>
      </c>
      <c r="C1698" s="257" t="s">
        <v>117</v>
      </c>
      <c r="D1698" s="486" t="s">
        <v>10163</v>
      </c>
      <c r="E1698" s="258" t="s">
        <v>10164</v>
      </c>
      <c r="F1698" s="259">
        <v>31770</v>
      </c>
      <c r="G1698" s="283" t="s">
        <v>1996</v>
      </c>
      <c r="H1698" s="261" t="s">
        <v>137</v>
      </c>
      <c r="I1698" s="261" t="s">
        <v>8999</v>
      </c>
      <c r="J1698" s="261" t="s">
        <v>9469</v>
      </c>
      <c r="K1698" s="282" t="s">
        <v>6840</v>
      </c>
      <c r="L1698" s="264">
        <v>45349</v>
      </c>
      <c r="M1698" s="290">
        <v>45383</v>
      </c>
      <c r="N1698" s="261" t="s">
        <v>128</v>
      </c>
      <c r="O1698" s="282" t="s">
        <v>10165</v>
      </c>
      <c r="P1698" s="266" t="s">
        <v>138</v>
      </c>
      <c r="Q1698" s="273"/>
      <c r="R1698" s="284" t="s">
        <v>157</v>
      </c>
      <c r="S1698" s="265"/>
      <c r="T1698" s="265">
        <v>0</v>
      </c>
      <c r="U1698" s="269" t="s">
        <v>1256</v>
      </c>
      <c r="V1698" s="270">
        <v>1</v>
      </c>
      <c r="W1698" s="271" t="s">
        <v>118</v>
      </c>
      <c r="X1698" s="272"/>
      <c r="Y1698" s="272"/>
      <c r="Z1698" s="274" t="s">
        <v>1257</v>
      </c>
      <c r="AA1698" s="258" t="b">
        <f t="shared" si="127"/>
        <v>0</v>
      </c>
      <c r="AB1698" s="273" t="s">
        <v>9877</v>
      </c>
      <c r="AC1698" s="273"/>
      <c r="AD1698" s="400" t="s">
        <v>1259</v>
      </c>
      <c r="AE1698" s="275" t="s">
        <v>10166</v>
      </c>
      <c r="AF1698" s="267" t="str">
        <f t="shared" ca="1" si="126"/>
        <v>39años7meses</v>
      </c>
      <c r="AG1698" s="276">
        <v>923510548</v>
      </c>
      <c r="AH1698" s="333" t="s">
        <v>10167</v>
      </c>
    </row>
    <row r="1699" spans="2:34">
      <c r="B1699" s="273" t="str">
        <f t="shared" si="128"/>
        <v>O43987997</v>
      </c>
      <c r="C1699" s="257" t="s">
        <v>117</v>
      </c>
      <c r="D1699" s="486" t="s">
        <v>6602</v>
      </c>
      <c r="E1699" s="258" t="s">
        <v>6603</v>
      </c>
      <c r="F1699" s="259">
        <v>31765</v>
      </c>
      <c r="G1699" s="283" t="s">
        <v>1996</v>
      </c>
      <c r="H1699" s="261" t="s">
        <v>113</v>
      </c>
      <c r="I1699" s="263" t="s">
        <v>5699</v>
      </c>
      <c r="J1699" s="261"/>
      <c r="K1699" s="282" t="s">
        <v>2021</v>
      </c>
      <c r="L1699" s="264">
        <v>44841</v>
      </c>
      <c r="M1699" s="290">
        <v>44884</v>
      </c>
      <c r="N1699" s="263" t="s">
        <v>122</v>
      </c>
      <c r="O1699" s="261"/>
      <c r="P1699" s="266"/>
      <c r="Q1699" s="273"/>
      <c r="R1699" s="284" t="s">
        <v>157</v>
      </c>
      <c r="S1699" s="265"/>
      <c r="T1699" s="265">
        <v>0</v>
      </c>
      <c r="U1699" s="269" t="s">
        <v>1256</v>
      </c>
      <c r="V1699" s="270">
        <v>0</v>
      </c>
      <c r="W1699" s="271" t="s">
        <v>118</v>
      </c>
      <c r="X1699" s="272"/>
      <c r="Y1699" s="273"/>
      <c r="Z1699" s="274" t="s">
        <v>1265</v>
      </c>
      <c r="AA1699" s="258" t="b">
        <f t="shared" si="127"/>
        <v>0</v>
      </c>
      <c r="AB1699" s="273" t="s">
        <v>6604</v>
      </c>
      <c r="AC1699" s="273"/>
      <c r="AD1699" s="400" t="s">
        <v>1259</v>
      </c>
      <c r="AE1699" s="275" t="s">
        <v>6605</v>
      </c>
      <c r="AF1699" s="267" t="str">
        <f t="shared" ca="1" si="126"/>
        <v>39años8meses</v>
      </c>
      <c r="AG1699" s="276">
        <v>953848191</v>
      </c>
      <c r="AH1699" s="333" t="s">
        <v>6606</v>
      </c>
    </row>
    <row r="1700" spans="2:34">
      <c r="B1700" s="258" t="str">
        <f t="shared" si="128"/>
        <v>P43999037</v>
      </c>
      <c r="C1700" s="257" t="s">
        <v>117</v>
      </c>
      <c r="D1700" s="294" t="s">
        <v>18370</v>
      </c>
      <c r="E1700" s="258" t="s">
        <v>18371</v>
      </c>
      <c r="F1700" s="259">
        <v>31761</v>
      </c>
      <c r="G1700" s="283" t="s">
        <v>1251</v>
      </c>
      <c r="H1700" s="400" t="s">
        <v>137</v>
      </c>
      <c r="I1700" s="261" t="s">
        <v>1252</v>
      </c>
      <c r="J1700" s="261" t="s">
        <v>1253</v>
      </c>
      <c r="K1700" s="282" t="s">
        <v>12562</v>
      </c>
      <c r="L1700" s="264">
        <v>46098</v>
      </c>
      <c r="M1700" s="264">
        <v>46158</v>
      </c>
      <c r="N1700" s="261" t="s">
        <v>174</v>
      </c>
      <c r="O1700" s="282" t="s">
        <v>18402</v>
      </c>
      <c r="P1700" s="266" t="s">
        <v>138</v>
      </c>
      <c r="Q1700" s="258"/>
      <c r="R1700" s="471" t="s">
        <v>117</v>
      </c>
      <c r="S1700" s="265"/>
      <c r="T1700" s="271">
        <v>0</v>
      </c>
      <c r="U1700" s="269" t="s">
        <v>1256</v>
      </c>
      <c r="V1700" s="270">
        <v>1</v>
      </c>
      <c r="W1700" s="271" t="s">
        <v>118</v>
      </c>
      <c r="X1700" s="272"/>
      <c r="Y1700" s="272"/>
      <c r="Z1700" s="342" t="s">
        <v>1257</v>
      </c>
      <c r="AA1700" s="258" t="b">
        <v>0</v>
      </c>
      <c r="AB1700" s="273" t="s">
        <v>18875</v>
      </c>
      <c r="AC1700" s="273"/>
      <c r="AD1700" s="400" t="s">
        <v>1271</v>
      </c>
      <c r="AE1700" s="275" t="s">
        <v>18451</v>
      </c>
      <c r="AF1700" s="267" t="str">
        <f t="shared" ca="1" si="126"/>
        <v>39años8meses</v>
      </c>
      <c r="AG1700" s="276" t="s">
        <v>18424</v>
      </c>
      <c r="AH1700" s="333" t="s">
        <v>18465</v>
      </c>
    </row>
    <row r="1701" spans="2:34">
      <c r="B1701" s="273" t="str">
        <f t="shared" si="128"/>
        <v>O44008170</v>
      </c>
      <c r="C1701" s="257" t="s">
        <v>117</v>
      </c>
      <c r="D1701" s="486" t="s">
        <v>6262</v>
      </c>
      <c r="E1701" s="258" t="s">
        <v>6263</v>
      </c>
      <c r="F1701" s="259">
        <v>29891</v>
      </c>
      <c r="G1701" s="283" t="s">
        <v>1251</v>
      </c>
      <c r="H1701" s="261" t="s">
        <v>113</v>
      </c>
      <c r="I1701" s="263" t="s">
        <v>1339</v>
      </c>
      <c r="J1701" s="261"/>
      <c r="K1701" s="282" t="s">
        <v>4784</v>
      </c>
      <c r="L1701" s="264">
        <v>44679</v>
      </c>
      <c r="M1701" s="290">
        <v>44706</v>
      </c>
      <c r="N1701" s="263" t="s">
        <v>122</v>
      </c>
      <c r="O1701" s="282"/>
      <c r="P1701" s="266"/>
      <c r="Q1701" s="273"/>
      <c r="R1701" s="268" t="s">
        <v>157</v>
      </c>
      <c r="S1701" s="265"/>
      <c r="T1701" s="265">
        <v>0</v>
      </c>
      <c r="U1701" s="269" t="s">
        <v>1256</v>
      </c>
      <c r="V1701" s="270">
        <v>1</v>
      </c>
      <c r="W1701" s="271" t="s">
        <v>1264</v>
      </c>
      <c r="X1701" s="272"/>
      <c r="Y1701" s="258"/>
      <c r="Z1701" s="274" t="s">
        <v>1257</v>
      </c>
      <c r="AA1701" s="258" t="b">
        <f t="shared" ref="AA1701:AA1711" si="129">COUNTIF($D$2:$D$3790,D1701)&gt;1</f>
        <v>0</v>
      </c>
      <c r="AB1701" s="258" t="s">
        <v>6264</v>
      </c>
      <c r="AC1701" s="273"/>
      <c r="AD1701" s="400" t="s">
        <v>1271</v>
      </c>
      <c r="AE1701" s="275" t="s">
        <v>6265</v>
      </c>
      <c r="AF1701" s="267" t="str">
        <f t="shared" ca="1" si="126"/>
        <v>44años9meses</v>
      </c>
      <c r="AG1701" s="294">
        <v>925056063</v>
      </c>
      <c r="AH1701" s="336" t="s">
        <v>6121</v>
      </c>
    </row>
    <row r="1702" spans="2:34">
      <c r="B1702" s="258" t="str">
        <f t="shared" si="128"/>
        <v>P44014822</v>
      </c>
      <c r="C1702" s="257" t="s">
        <v>117</v>
      </c>
      <c r="D1702" s="486" t="s">
        <v>11111</v>
      </c>
      <c r="E1702" s="258" t="s">
        <v>11112</v>
      </c>
      <c r="F1702" s="259">
        <v>31785</v>
      </c>
      <c r="G1702" s="283" t="s">
        <v>1251</v>
      </c>
      <c r="H1702" s="261" t="s">
        <v>137</v>
      </c>
      <c r="I1702" s="261" t="s">
        <v>8999</v>
      </c>
      <c r="J1702" s="261" t="s">
        <v>9657</v>
      </c>
      <c r="K1702" s="282" t="s">
        <v>6899</v>
      </c>
      <c r="L1702" s="264">
        <v>45414</v>
      </c>
      <c r="M1702" s="264">
        <v>45454</v>
      </c>
      <c r="N1702" s="261" t="s">
        <v>122</v>
      </c>
      <c r="O1702" s="282"/>
      <c r="P1702" s="266"/>
      <c r="Q1702" s="273"/>
      <c r="R1702" s="284" t="s">
        <v>157</v>
      </c>
      <c r="S1702" s="265"/>
      <c r="T1702" s="265">
        <v>0</v>
      </c>
      <c r="U1702" s="269" t="s">
        <v>1256</v>
      </c>
      <c r="V1702" s="270">
        <v>1</v>
      </c>
      <c r="W1702" s="271" t="s">
        <v>118</v>
      </c>
      <c r="X1702" s="272"/>
      <c r="Y1702" s="272"/>
      <c r="Z1702" s="274" t="s">
        <v>1257</v>
      </c>
      <c r="AA1702" s="258" t="b">
        <f t="shared" si="129"/>
        <v>0</v>
      </c>
      <c r="AB1702" s="273" t="s">
        <v>11113</v>
      </c>
      <c r="AC1702" s="273"/>
      <c r="AD1702" s="511" t="s">
        <v>1259</v>
      </c>
      <c r="AE1702" s="275" t="s">
        <v>11114</v>
      </c>
      <c r="AF1702" s="267" t="str">
        <f t="shared" ca="1" si="126"/>
        <v>39años7meses</v>
      </c>
      <c r="AG1702" s="276">
        <v>916107800</v>
      </c>
      <c r="AH1702" s="333" t="s">
        <v>11115</v>
      </c>
    </row>
    <row r="1703" spans="2:34">
      <c r="B1703" s="258" t="str">
        <f t="shared" si="128"/>
        <v>P44043141</v>
      </c>
      <c r="C1703" s="257" t="s">
        <v>117</v>
      </c>
      <c r="D1703" s="486" t="s">
        <v>3656</v>
      </c>
      <c r="E1703" s="258" t="s">
        <v>3657</v>
      </c>
      <c r="F1703" s="259">
        <v>29756</v>
      </c>
      <c r="G1703" s="260" t="s">
        <v>1251</v>
      </c>
      <c r="H1703" s="261" t="s">
        <v>137</v>
      </c>
      <c r="I1703" s="262"/>
      <c r="J1703" s="261"/>
      <c r="K1703" s="263" t="s">
        <v>2021</v>
      </c>
      <c r="L1703" s="264">
        <v>44211</v>
      </c>
      <c r="M1703" s="290">
        <v>44219</v>
      </c>
      <c r="N1703" s="263" t="s">
        <v>128</v>
      </c>
      <c r="O1703" s="263" t="s">
        <v>3658</v>
      </c>
      <c r="P1703" s="266" t="s">
        <v>138</v>
      </c>
      <c r="Q1703" s="267"/>
      <c r="R1703" s="284" t="s">
        <v>157</v>
      </c>
      <c r="S1703" s="265"/>
      <c r="T1703" s="265">
        <v>0</v>
      </c>
      <c r="U1703" s="269" t="s">
        <v>1256</v>
      </c>
      <c r="V1703" s="270">
        <v>0</v>
      </c>
      <c r="W1703" s="271" t="s">
        <v>1264</v>
      </c>
      <c r="X1703" s="272"/>
      <c r="Y1703" s="273"/>
      <c r="Z1703" s="274" t="s">
        <v>1265</v>
      </c>
      <c r="AA1703" s="258" t="b">
        <f t="shared" si="129"/>
        <v>0</v>
      </c>
      <c r="AB1703" s="258"/>
      <c r="AC1703" s="273"/>
      <c r="AD1703" s="400" t="s">
        <v>2101</v>
      </c>
      <c r="AE1703" s="275" t="s">
        <v>3659</v>
      </c>
      <c r="AF1703" s="267" t="str">
        <f t="shared" ca="1" si="126"/>
        <v>45años2meses</v>
      </c>
      <c r="AG1703" s="276">
        <v>999940924</v>
      </c>
      <c r="AH1703" s="578" t="s">
        <v>3337</v>
      </c>
    </row>
    <row r="1704" spans="2:34">
      <c r="B1704" s="258" t="str">
        <f t="shared" si="128"/>
        <v>O44044291</v>
      </c>
      <c r="C1704" s="257" t="s">
        <v>117</v>
      </c>
      <c r="D1704" s="486" t="s">
        <v>9892</v>
      </c>
      <c r="E1704" s="258" t="s">
        <v>9893</v>
      </c>
      <c r="F1704" s="259">
        <v>31601</v>
      </c>
      <c r="G1704" s="283" t="s">
        <v>1251</v>
      </c>
      <c r="H1704" s="261" t="s">
        <v>113</v>
      </c>
      <c r="I1704" s="261" t="s">
        <v>1339</v>
      </c>
      <c r="J1704" s="261" t="s">
        <v>9657</v>
      </c>
      <c r="K1704" s="282" t="s">
        <v>6899</v>
      </c>
      <c r="L1704" s="264">
        <v>45328</v>
      </c>
      <c r="M1704" s="298">
        <v>45449</v>
      </c>
      <c r="N1704" s="263" t="s">
        <v>114</v>
      </c>
      <c r="O1704" s="261" t="s">
        <v>9894</v>
      </c>
      <c r="P1704" s="266" t="s">
        <v>138</v>
      </c>
      <c r="Q1704" s="273"/>
      <c r="R1704" s="268" t="s">
        <v>157</v>
      </c>
      <c r="S1704" s="265"/>
      <c r="T1704" s="265">
        <v>0</v>
      </c>
      <c r="U1704" s="269" t="s">
        <v>1256</v>
      </c>
      <c r="V1704" s="270">
        <v>1</v>
      </c>
      <c r="W1704" s="271" t="s">
        <v>118</v>
      </c>
      <c r="X1704" s="272"/>
      <c r="Y1704" s="273"/>
      <c r="Z1704" s="274" t="s">
        <v>1257</v>
      </c>
      <c r="AA1704" s="258" t="b">
        <f t="shared" si="129"/>
        <v>0</v>
      </c>
      <c r="AB1704" s="273" t="s">
        <v>9895</v>
      </c>
      <c r="AC1704" s="273"/>
      <c r="AD1704" s="511" t="s">
        <v>1271</v>
      </c>
      <c r="AE1704" s="275" t="s">
        <v>9896</v>
      </c>
      <c r="AF1704" s="267" t="str">
        <f t="shared" ca="1" si="126"/>
        <v>40años1meses</v>
      </c>
      <c r="AG1704" s="276">
        <v>921179384</v>
      </c>
      <c r="AH1704" s="325" t="s">
        <v>9897</v>
      </c>
    </row>
    <row r="1705" spans="2:34">
      <c r="B1705" s="258" t="str">
        <f t="shared" si="128"/>
        <v>O44044406</v>
      </c>
      <c r="C1705" s="263">
        <v>1</v>
      </c>
      <c r="D1705" s="486" t="s">
        <v>9584</v>
      </c>
      <c r="E1705" s="258" t="s">
        <v>9585</v>
      </c>
      <c r="F1705" s="259">
        <v>31588</v>
      </c>
      <c r="G1705" s="283" t="s">
        <v>3863</v>
      </c>
      <c r="H1705" s="261" t="s">
        <v>113</v>
      </c>
      <c r="I1705" s="261" t="s">
        <v>9123</v>
      </c>
      <c r="J1705" s="261" t="s">
        <v>7245</v>
      </c>
      <c r="K1705" s="282" t="s">
        <v>6899</v>
      </c>
      <c r="L1705" s="264">
        <v>45313</v>
      </c>
      <c r="M1705" s="264">
        <v>45332</v>
      </c>
      <c r="N1705" s="261" t="s">
        <v>169</v>
      </c>
      <c r="O1705" s="261" t="s">
        <v>9586</v>
      </c>
      <c r="P1705" s="266" t="s">
        <v>138</v>
      </c>
      <c r="Q1705" s="273"/>
      <c r="R1705" s="284" t="s">
        <v>157</v>
      </c>
      <c r="S1705" s="265"/>
      <c r="T1705" s="265">
        <v>0</v>
      </c>
      <c r="U1705" s="269" t="s">
        <v>1256</v>
      </c>
      <c r="V1705" s="270">
        <v>1</v>
      </c>
      <c r="W1705" s="271" t="s">
        <v>118</v>
      </c>
      <c r="X1705" s="272"/>
      <c r="Y1705" s="272"/>
      <c r="Z1705" s="274" t="s">
        <v>1257</v>
      </c>
      <c r="AA1705" s="258" t="b">
        <f t="shared" si="129"/>
        <v>0</v>
      </c>
      <c r="AB1705" s="273" t="s">
        <v>9587</v>
      </c>
      <c r="AC1705" s="273"/>
      <c r="AD1705" s="504" t="s">
        <v>1271</v>
      </c>
      <c r="AE1705" s="275" t="s">
        <v>9588</v>
      </c>
      <c r="AF1705" s="267" t="str">
        <f t="shared" ca="1" si="126"/>
        <v>40años1meses</v>
      </c>
      <c r="AG1705" s="276">
        <v>948129539</v>
      </c>
      <c r="AH1705" s="325" t="s">
        <v>9589</v>
      </c>
    </row>
    <row r="1706" spans="2:34" ht="15" customHeight="1">
      <c r="B1706" s="258" t="str">
        <f t="shared" si="128"/>
        <v>P44052187</v>
      </c>
      <c r="C1706" s="257" t="s">
        <v>117</v>
      </c>
      <c r="D1706" s="486" t="s">
        <v>8761</v>
      </c>
      <c r="E1706" s="258" t="s">
        <v>8762</v>
      </c>
      <c r="F1706" s="302">
        <v>30138</v>
      </c>
      <c r="G1706" s="283" t="s">
        <v>1251</v>
      </c>
      <c r="H1706" s="261" t="s">
        <v>137</v>
      </c>
      <c r="I1706" s="261" t="s">
        <v>8763</v>
      </c>
      <c r="J1706" s="261" t="s">
        <v>7578</v>
      </c>
      <c r="K1706" s="282" t="s">
        <v>6840</v>
      </c>
      <c r="L1706" s="264">
        <v>45253</v>
      </c>
      <c r="M1706" s="264">
        <v>45290</v>
      </c>
      <c r="N1706" s="261" t="s">
        <v>122</v>
      </c>
      <c r="O1706" s="261"/>
      <c r="P1706" s="266"/>
      <c r="Q1706" s="273"/>
      <c r="R1706" s="268" t="s">
        <v>157</v>
      </c>
      <c r="S1706" s="265"/>
      <c r="T1706" s="265">
        <v>0</v>
      </c>
      <c r="U1706" s="269" t="s">
        <v>1256</v>
      </c>
      <c r="V1706" s="270">
        <v>1</v>
      </c>
      <c r="W1706" s="271" t="s">
        <v>118</v>
      </c>
      <c r="X1706" s="273"/>
      <c r="Y1706" s="273"/>
      <c r="Z1706" s="274" t="s">
        <v>1257</v>
      </c>
      <c r="AA1706" s="258" t="b">
        <f t="shared" si="129"/>
        <v>0</v>
      </c>
      <c r="AB1706" s="273" t="s">
        <v>8764</v>
      </c>
      <c r="AC1706" s="273"/>
      <c r="AD1706" s="504" t="s">
        <v>1259</v>
      </c>
      <c r="AE1706" s="275" t="s">
        <v>8765</v>
      </c>
      <c r="AF1706" s="267" t="str">
        <f t="shared" ca="1" si="126"/>
        <v>44años1meses</v>
      </c>
      <c r="AG1706" s="276">
        <v>991677550</v>
      </c>
      <c r="AH1706" s="325" t="s">
        <v>8766</v>
      </c>
    </row>
    <row r="1707" spans="2:34">
      <c r="B1707" s="258" t="str">
        <f t="shared" si="128"/>
        <v>O44066993</v>
      </c>
      <c r="C1707" s="257" t="s">
        <v>117</v>
      </c>
      <c r="D1707" s="486" t="s">
        <v>2174</v>
      </c>
      <c r="E1707" s="258" t="s">
        <v>2175</v>
      </c>
      <c r="F1707" s="259">
        <v>31693</v>
      </c>
      <c r="G1707" s="260" t="s">
        <v>1251</v>
      </c>
      <c r="H1707" s="261" t="s">
        <v>113</v>
      </c>
      <c r="I1707" s="263"/>
      <c r="J1707" s="261"/>
      <c r="K1707" s="263" t="s">
        <v>2021</v>
      </c>
      <c r="L1707" s="264">
        <v>43748</v>
      </c>
      <c r="M1707" s="290">
        <v>43904</v>
      </c>
      <c r="N1707" s="263" t="s">
        <v>122</v>
      </c>
      <c r="O1707" s="282"/>
      <c r="P1707" s="266"/>
      <c r="Q1707" s="267"/>
      <c r="R1707" s="284" t="s">
        <v>157</v>
      </c>
      <c r="S1707" s="265"/>
      <c r="T1707" s="265">
        <v>0</v>
      </c>
      <c r="U1707" s="269" t="s">
        <v>1256</v>
      </c>
      <c r="V1707" s="270">
        <v>0</v>
      </c>
      <c r="W1707" s="271" t="s">
        <v>118</v>
      </c>
      <c r="X1707" s="272"/>
      <c r="Y1707" s="273"/>
      <c r="Z1707" s="274" t="s">
        <v>1265</v>
      </c>
      <c r="AA1707" s="258" t="b">
        <f t="shared" si="129"/>
        <v>0</v>
      </c>
      <c r="AB1707" s="258" t="s">
        <v>2176</v>
      </c>
      <c r="AC1707" s="273"/>
      <c r="AD1707" s="511" t="s">
        <v>2101</v>
      </c>
      <c r="AE1707" s="275" t="s">
        <v>2177</v>
      </c>
      <c r="AF1707" s="267" t="str">
        <f t="shared" ca="1" si="126"/>
        <v>39años10meses</v>
      </c>
      <c r="AG1707" s="276">
        <v>962520477</v>
      </c>
      <c r="AH1707" s="325" t="s">
        <v>2178</v>
      </c>
    </row>
    <row r="1708" spans="2:34">
      <c r="B1708" s="273" t="str">
        <f t="shared" si="128"/>
        <v>P44068702</v>
      </c>
      <c r="C1708" s="257" t="s">
        <v>117</v>
      </c>
      <c r="D1708" s="486" t="s">
        <v>5256</v>
      </c>
      <c r="E1708" s="258" t="s">
        <v>5257</v>
      </c>
      <c r="F1708" s="259">
        <v>28591</v>
      </c>
      <c r="G1708" s="260" t="s">
        <v>1291</v>
      </c>
      <c r="H1708" s="261" t="s">
        <v>137</v>
      </c>
      <c r="I1708" s="263"/>
      <c r="J1708" s="261"/>
      <c r="K1708" s="282" t="s">
        <v>1968</v>
      </c>
      <c r="L1708" s="264">
        <v>44483</v>
      </c>
      <c r="M1708" s="290">
        <v>44510</v>
      </c>
      <c r="N1708" s="263" t="s">
        <v>128</v>
      </c>
      <c r="O1708" s="261" t="s">
        <v>5258</v>
      </c>
      <c r="P1708" s="266" t="s">
        <v>115</v>
      </c>
      <c r="Q1708" s="273"/>
      <c r="R1708" s="284" t="s">
        <v>157</v>
      </c>
      <c r="S1708" s="265"/>
      <c r="T1708" s="265">
        <v>0</v>
      </c>
      <c r="U1708" s="269" t="s">
        <v>1256</v>
      </c>
      <c r="V1708" s="270">
        <v>1</v>
      </c>
      <c r="W1708" s="271" t="s">
        <v>1264</v>
      </c>
      <c r="X1708" s="272"/>
      <c r="Y1708" s="273"/>
      <c r="Z1708" s="274" t="s">
        <v>1265</v>
      </c>
      <c r="AA1708" s="258" t="b">
        <f t="shared" si="129"/>
        <v>0</v>
      </c>
      <c r="AB1708" s="273" t="s">
        <v>5259</v>
      </c>
      <c r="AC1708" s="273"/>
      <c r="AD1708" s="273"/>
      <c r="AE1708" s="275"/>
      <c r="AF1708" s="267" t="str">
        <f t="shared" ca="1" si="126"/>
        <v>48años4meses</v>
      </c>
      <c r="AG1708" s="276">
        <v>918911395</v>
      </c>
      <c r="AH1708" s="334" t="s">
        <v>5260</v>
      </c>
    </row>
    <row r="1709" spans="2:34">
      <c r="B1709" s="258" t="str">
        <f t="shared" si="128"/>
        <v>P44071420</v>
      </c>
      <c r="C1709" s="257" t="s">
        <v>117</v>
      </c>
      <c r="D1709" s="486" t="s">
        <v>6099</v>
      </c>
      <c r="E1709" s="258" t="s">
        <v>6100</v>
      </c>
      <c r="F1709" s="259">
        <v>29567</v>
      </c>
      <c r="G1709" s="260" t="s">
        <v>1291</v>
      </c>
      <c r="H1709" s="261" t="s">
        <v>137</v>
      </c>
      <c r="I1709" s="263" t="s">
        <v>1252</v>
      </c>
      <c r="J1709" s="261"/>
      <c r="K1709" s="263"/>
      <c r="L1709" s="264">
        <v>44613</v>
      </c>
      <c r="M1709" s="290">
        <v>44640</v>
      </c>
      <c r="N1709" s="263" t="s">
        <v>122</v>
      </c>
      <c r="O1709" s="261"/>
      <c r="P1709" s="266"/>
      <c r="Q1709" s="267"/>
      <c r="R1709" s="284" t="s">
        <v>1256</v>
      </c>
      <c r="S1709" s="265"/>
      <c r="T1709" s="265">
        <v>0</v>
      </c>
      <c r="U1709" s="269" t="s">
        <v>1256</v>
      </c>
      <c r="V1709" s="270">
        <v>0</v>
      </c>
      <c r="W1709" s="271" t="s">
        <v>1264</v>
      </c>
      <c r="X1709" s="272"/>
      <c r="Y1709" s="273"/>
      <c r="Z1709" s="274" t="s">
        <v>1265</v>
      </c>
      <c r="AA1709" s="258" t="b">
        <f t="shared" si="129"/>
        <v>0</v>
      </c>
      <c r="AB1709" s="273" t="s">
        <v>6101</v>
      </c>
      <c r="AC1709" s="273" t="s">
        <v>3671</v>
      </c>
      <c r="AD1709" s="510"/>
      <c r="AE1709" s="275"/>
      <c r="AF1709" s="267" t="str">
        <f t="shared" ca="1" si="126"/>
        <v>45años8meses</v>
      </c>
      <c r="AG1709" s="276">
        <v>952071524</v>
      </c>
      <c r="AH1709" s="325" t="s">
        <v>6102</v>
      </c>
    </row>
    <row r="1710" spans="2:34" ht="15.75" customHeight="1">
      <c r="B1710" s="258" t="str">
        <f t="shared" si="128"/>
        <v>O44086821</v>
      </c>
      <c r="C1710" s="257" t="s">
        <v>117</v>
      </c>
      <c r="D1710" s="486" t="s">
        <v>2625</v>
      </c>
      <c r="E1710" s="258" t="s">
        <v>2626</v>
      </c>
      <c r="F1710" s="259">
        <v>27191</v>
      </c>
      <c r="G1710" s="260" t="s">
        <v>1251</v>
      </c>
      <c r="H1710" s="261" t="s">
        <v>113</v>
      </c>
      <c r="I1710" s="262"/>
      <c r="J1710" s="261"/>
      <c r="K1710" s="263" t="s">
        <v>1287</v>
      </c>
      <c r="L1710" s="264">
        <v>43796</v>
      </c>
      <c r="M1710" s="264">
        <v>43904</v>
      </c>
      <c r="N1710" s="263" t="s">
        <v>114</v>
      </c>
      <c r="O1710" s="261" t="s">
        <v>2627</v>
      </c>
      <c r="P1710" s="266" t="s">
        <v>115</v>
      </c>
      <c r="Q1710" s="267"/>
      <c r="R1710" s="268" t="s">
        <v>157</v>
      </c>
      <c r="S1710" s="265"/>
      <c r="T1710" s="265">
        <v>0</v>
      </c>
      <c r="U1710" s="269" t="s">
        <v>1256</v>
      </c>
      <c r="V1710" s="270">
        <v>0</v>
      </c>
      <c r="W1710" s="271" t="s">
        <v>118</v>
      </c>
      <c r="X1710" s="272"/>
      <c r="Y1710" s="273"/>
      <c r="Z1710" s="274" t="s">
        <v>1265</v>
      </c>
      <c r="AA1710" s="258" t="b">
        <f t="shared" si="129"/>
        <v>0</v>
      </c>
      <c r="AB1710" s="273" t="s">
        <v>2628</v>
      </c>
      <c r="AC1710" s="273" t="s">
        <v>1997</v>
      </c>
      <c r="AD1710" s="273"/>
      <c r="AE1710" s="275"/>
      <c r="AF1710" s="267" t="str">
        <f t="shared" ca="1" si="126"/>
        <v>52años2meses</v>
      </c>
      <c r="AG1710" s="276"/>
      <c r="AH1710" s="325"/>
    </row>
    <row r="1711" spans="2:34">
      <c r="B1711" s="258" t="str">
        <f t="shared" si="128"/>
        <v>O44087561</v>
      </c>
      <c r="C1711" s="285">
        <v>1</v>
      </c>
      <c r="D1711" s="486" t="s">
        <v>13074</v>
      </c>
      <c r="E1711" s="258" t="s">
        <v>13075</v>
      </c>
      <c r="F1711" s="259">
        <v>30620</v>
      </c>
      <c r="G1711" s="283" t="s">
        <v>1251</v>
      </c>
      <c r="H1711" s="261" t="s">
        <v>113</v>
      </c>
      <c r="I1711" s="261" t="s">
        <v>1339</v>
      </c>
      <c r="J1711" s="261" t="s">
        <v>1276</v>
      </c>
      <c r="K1711" s="282" t="s">
        <v>12562</v>
      </c>
      <c r="L1711" s="264">
        <v>45789</v>
      </c>
      <c r="M1711" s="264">
        <v>45840</v>
      </c>
      <c r="N1711" s="261" t="s">
        <v>114</v>
      </c>
      <c r="O1711" s="282" t="s">
        <v>13076</v>
      </c>
      <c r="P1711" s="266" t="s">
        <v>138</v>
      </c>
      <c r="Q1711" s="273"/>
      <c r="R1711" s="268" t="s">
        <v>157</v>
      </c>
      <c r="S1711" s="265"/>
      <c r="T1711" s="271">
        <v>0</v>
      </c>
      <c r="U1711" s="291" t="s">
        <v>117</v>
      </c>
      <c r="V1711" s="270">
        <v>1</v>
      </c>
      <c r="W1711" s="271" t="s">
        <v>118</v>
      </c>
      <c r="X1711" s="272"/>
      <c r="Y1711" s="272"/>
      <c r="Z1711" s="342" t="s">
        <v>1257</v>
      </c>
      <c r="AA1711" s="258" t="b">
        <f t="shared" si="129"/>
        <v>0</v>
      </c>
      <c r="AB1711" s="273" t="s">
        <v>13077</v>
      </c>
      <c r="AC1711" s="273"/>
      <c r="AD1711" s="504" t="s">
        <v>1271</v>
      </c>
      <c r="AE1711" s="275" t="s">
        <v>13078</v>
      </c>
      <c r="AF1711" s="267" t="str">
        <f t="shared" ca="1" si="126"/>
        <v>42años9meses</v>
      </c>
      <c r="AG1711" s="276" t="s">
        <v>13079</v>
      </c>
      <c r="AH1711" s="325" t="s">
        <v>13080</v>
      </c>
    </row>
    <row r="1712" spans="2:34">
      <c r="B1712" s="258" t="str">
        <f t="shared" si="128"/>
        <v>O44090061</v>
      </c>
      <c r="C1712" s="257" t="s">
        <v>117</v>
      </c>
      <c r="D1712" s="294" t="s">
        <v>17722</v>
      </c>
      <c r="E1712" s="258" t="s">
        <v>17723</v>
      </c>
      <c r="F1712" s="259">
        <v>31276</v>
      </c>
      <c r="G1712" s="283" t="s">
        <v>1251</v>
      </c>
      <c r="H1712" s="261" t="s">
        <v>113</v>
      </c>
      <c r="I1712" s="261" t="s">
        <v>1339</v>
      </c>
      <c r="J1712" s="261" t="s">
        <v>1253</v>
      </c>
      <c r="K1712" s="282" t="s">
        <v>12562</v>
      </c>
      <c r="L1712" s="264">
        <v>46077</v>
      </c>
      <c r="M1712" s="264">
        <v>46095</v>
      </c>
      <c r="N1712" s="261" t="s">
        <v>128</v>
      </c>
      <c r="O1712" s="282" t="s">
        <v>17738</v>
      </c>
      <c r="P1712" s="266" t="s">
        <v>138</v>
      </c>
      <c r="Q1712" s="258"/>
      <c r="R1712" s="268" t="s">
        <v>157</v>
      </c>
      <c r="S1712" s="265"/>
      <c r="T1712" s="271">
        <v>0</v>
      </c>
      <c r="U1712" s="269" t="s">
        <v>1256</v>
      </c>
      <c r="V1712" s="270">
        <v>1</v>
      </c>
      <c r="W1712" s="271" t="s">
        <v>118</v>
      </c>
      <c r="X1712" s="272"/>
      <c r="Y1712" s="272"/>
      <c r="Z1712" s="342" t="s">
        <v>1257</v>
      </c>
      <c r="AA1712" s="258" t="b">
        <v>0</v>
      </c>
      <c r="AB1712" s="273" t="s">
        <v>17911</v>
      </c>
      <c r="AC1712" s="273"/>
      <c r="AD1712" s="400" t="s">
        <v>1259</v>
      </c>
      <c r="AE1712" s="275" t="s">
        <v>17758</v>
      </c>
      <c r="AF1712" s="267" t="str">
        <f t="shared" ca="1" si="126"/>
        <v>41años0meses</v>
      </c>
      <c r="AG1712" s="276" t="s">
        <v>17744</v>
      </c>
      <c r="AH1712" s="325" t="s">
        <v>17745</v>
      </c>
    </row>
    <row r="1713" spans="2:36">
      <c r="B1713" s="258" t="str">
        <f t="shared" si="128"/>
        <v>P44090063</v>
      </c>
      <c r="C1713" s="257" t="s">
        <v>117</v>
      </c>
      <c r="D1713" s="294" t="s">
        <v>18261</v>
      </c>
      <c r="E1713" s="258" t="s">
        <v>18262</v>
      </c>
      <c r="F1713" s="259">
        <v>31168</v>
      </c>
      <c r="G1713" s="283" t="s">
        <v>1251</v>
      </c>
      <c r="H1713" s="261" t="s">
        <v>137</v>
      </c>
      <c r="I1713" s="261" t="s">
        <v>1252</v>
      </c>
      <c r="J1713" s="261" t="s">
        <v>1253</v>
      </c>
      <c r="K1713" s="282" t="s">
        <v>12562</v>
      </c>
      <c r="L1713" s="264">
        <v>46092</v>
      </c>
      <c r="M1713" s="264">
        <v>46144</v>
      </c>
      <c r="N1713" s="261" t="s">
        <v>128</v>
      </c>
      <c r="O1713" s="282" t="s">
        <v>18286</v>
      </c>
      <c r="P1713" s="266" t="s">
        <v>138</v>
      </c>
      <c r="Q1713" s="258"/>
      <c r="R1713" s="268" t="s">
        <v>157</v>
      </c>
      <c r="S1713" s="265"/>
      <c r="T1713" s="271">
        <v>0</v>
      </c>
      <c r="U1713" s="269" t="s">
        <v>1256</v>
      </c>
      <c r="V1713" s="270">
        <v>1</v>
      </c>
      <c r="W1713" s="271" t="s">
        <v>118</v>
      </c>
      <c r="X1713" s="272"/>
      <c r="Y1713" s="272"/>
      <c r="Z1713" s="342" t="s">
        <v>1257</v>
      </c>
      <c r="AA1713" s="258" t="b">
        <v>0</v>
      </c>
      <c r="AB1713" s="273" t="s">
        <v>17886</v>
      </c>
      <c r="AC1713" s="273"/>
      <c r="AD1713" s="504" t="s">
        <v>1259</v>
      </c>
      <c r="AE1713" s="275" t="s">
        <v>19216</v>
      </c>
      <c r="AF1713" s="267" t="str">
        <f t="shared" ca="1" si="126"/>
        <v>41años3meses</v>
      </c>
      <c r="AG1713" s="276" t="s">
        <v>18347</v>
      </c>
      <c r="AH1713" s="325" t="s">
        <v>18290</v>
      </c>
      <c r="AI1713" s="292">
        <v>100</v>
      </c>
    </row>
    <row r="1714" spans="2:36">
      <c r="B1714" s="258" t="str">
        <f t="shared" si="128"/>
        <v>P44103686</v>
      </c>
      <c r="C1714" s="257" t="s">
        <v>117</v>
      </c>
      <c r="D1714" s="486" t="s">
        <v>14424</v>
      </c>
      <c r="E1714" s="258" t="s">
        <v>14425</v>
      </c>
      <c r="F1714" s="259">
        <v>31660</v>
      </c>
      <c r="G1714" s="283" t="s">
        <v>1251</v>
      </c>
      <c r="H1714" s="261" t="s">
        <v>137</v>
      </c>
      <c r="I1714" s="261" t="s">
        <v>1252</v>
      </c>
      <c r="J1714" s="261" t="s">
        <v>1276</v>
      </c>
      <c r="K1714" s="282" t="s">
        <v>12562</v>
      </c>
      <c r="L1714" s="264">
        <v>45929</v>
      </c>
      <c r="M1714" s="264">
        <v>46158</v>
      </c>
      <c r="N1714" s="261" t="s">
        <v>122</v>
      </c>
      <c r="O1714" s="282"/>
      <c r="P1714" s="288"/>
      <c r="Q1714" s="273"/>
      <c r="R1714" s="268" t="s">
        <v>157</v>
      </c>
      <c r="S1714" s="265"/>
      <c r="T1714" s="265">
        <v>0</v>
      </c>
      <c r="U1714" s="269" t="s">
        <v>1256</v>
      </c>
      <c r="V1714" s="270">
        <v>1</v>
      </c>
      <c r="W1714" s="271" t="s">
        <v>118</v>
      </c>
      <c r="X1714" s="272"/>
      <c r="Y1714" s="272"/>
      <c r="Z1714" s="342" t="s">
        <v>1257</v>
      </c>
      <c r="AA1714" s="258" t="b">
        <f>COUNTIF($D$2:$D$3790,D1714)&gt;1</f>
        <v>0</v>
      </c>
      <c r="AB1714" s="273" t="s">
        <v>14426</v>
      </c>
      <c r="AC1714" s="273"/>
      <c r="AD1714" s="400" t="s">
        <v>1259</v>
      </c>
      <c r="AE1714" s="275" t="s">
        <v>14427</v>
      </c>
      <c r="AF1714" s="267" t="str">
        <f t="shared" ca="1" si="126"/>
        <v>39años11meses</v>
      </c>
      <c r="AG1714" s="276" t="s">
        <v>14428</v>
      </c>
      <c r="AH1714" s="325" t="s">
        <v>14429</v>
      </c>
    </row>
    <row r="1715" spans="2:36">
      <c r="B1715" s="258" t="str">
        <f t="shared" si="128"/>
        <v>P44108848</v>
      </c>
      <c r="C1715" s="263">
        <v>1</v>
      </c>
      <c r="D1715" s="486" t="s">
        <v>8459</v>
      </c>
      <c r="E1715" s="258" t="s">
        <v>8460</v>
      </c>
      <c r="F1715" s="259">
        <v>30937</v>
      </c>
      <c r="G1715" s="260" t="s">
        <v>1912</v>
      </c>
      <c r="H1715" s="261" t="s">
        <v>137</v>
      </c>
      <c r="I1715" s="261" t="s">
        <v>1252</v>
      </c>
      <c r="J1715" s="261"/>
      <c r="K1715" s="282" t="s">
        <v>6899</v>
      </c>
      <c r="L1715" s="264">
        <v>45203</v>
      </c>
      <c r="M1715" s="264">
        <v>45229</v>
      </c>
      <c r="N1715" s="263" t="s">
        <v>114</v>
      </c>
      <c r="O1715" s="261" t="s">
        <v>8461</v>
      </c>
      <c r="P1715" s="266" t="s">
        <v>138</v>
      </c>
      <c r="Q1715" s="273"/>
      <c r="R1715" s="268" t="s">
        <v>157</v>
      </c>
      <c r="S1715" s="265"/>
      <c r="T1715" s="265">
        <v>0</v>
      </c>
      <c r="U1715" s="269" t="s">
        <v>1256</v>
      </c>
      <c r="V1715" s="270">
        <v>0</v>
      </c>
      <c r="W1715" s="271" t="s">
        <v>118</v>
      </c>
      <c r="X1715" s="273"/>
      <c r="Y1715" s="273"/>
      <c r="Z1715" s="274" t="s">
        <v>1257</v>
      </c>
      <c r="AA1715" s="258" t="b">
        <f>COUNTIF($D$2:$D$3790,D1715)&gt;1</f>
        <v>0</v>
      </c>
      <c r="AB1715" s="273" t="s">
        <v>8462</v>
      </c>
      <c r="AC1715" s="273"/>
      <c r="AD1715" s="504" t="s">
        <v>1259</v>
      </c>
      <c r="AE1715" s="275" t="s">
        <v>8463</v>
      </c>
      <c r="AF1715" s="267" t="str">
        <f t="shared" ca="1" si="126"/>
        <v>41años11meses</v>
      </c>
      <c r="AG1715" s="276">
        <v>926202557</v>
      </c>
      <c r="AH1715" s="325" t="s">
        <v>8464</v>
      </c>
    </row>
    <row r="1716" spans="2:36">
      <c r="B1716" s="258" t="str">
        <f t="shared" si="128"/>
        <v>O44110151</v>
      </c>
      <c r="C1716" s="285">
        <v>1</v>
      </c>
      <c r="D1716" s="486" t="s">
        <v>12907</v>
      </c>
      <c r="E1716" s="258" t="s">
        <v>12908</v>
      </c>
      <c r="F1716" s="259">
        <v>29384</v>
      </c>
      <c r="G1716" s="283" t="s">
        <v>1291</v>
      </c>
      <c r="H1716" s="263" t="s">
        <v>113</v>
      </c>
      <c r="I1716" s="263" t="s">
        <v>1876</v>
      </c>
      <c r="J1716" s="261" t="s">
        <v>1276</v>
      </c>
      <c r="K1716" s="282" t="s">
        <v>1877</v>
      </c>
      <c r="L1716" s="264">
        <v>45782</v>
      </c>
      <c r="M1716" s="298">
        <v>45857</v>
      </c>
      <c r="N1716" s="263" t="s">
        <v>169</v>
      </c>
      <c r="O1716" s="261" t="s">
        <v>12909</v>
      </c>
      <c r="P1716" s="266" t="s">
        <v>138</v>
      </c>
      <c r="Q1716" s="267"/>
      <c r="R1716" s="284" t="s">
        <v>157</v>
      </c>
      <c r="S1716" s="265"/>
      <c r="T1716" s="265">
        <v>0</v>
      </c>
      <c r="U1716" s="269" t="s">
        <v>117</v>
      </c>
      <c r="V1716" s="270">
        <v>0</v>
      </c>
      <c r="W1716" s="271" t="s">
        <v>118</v>
      </c>
      <c r="X1716" s="272"/>
      <c r="Y1716" s="258"/>
      <c r="Z1716" s="274" t="s">
        <v>1257</v>
      </c>
      <c r="AA1716" s="258" t="b">
        <f>COUNTIF($D$2:$D$3790,D1716)&gt;1</f>
        <v>0</v>
      </c>
      <c r="AB1716" s="258" t="s">
        <v>12910</v>
      </c>
      <c r="AC1716" s="258"/>
      <c r="AD1716" s="400" t="s">
        <v>1259</v>
      </c>
      <c r="AE1716" s="303">
        <v>47577448071031</v>
      </c>
      <c r="AF1716" s="267" t="str">
        <f t="shared" ca="1" si="126"/>
        <v>46años2meses</v>
      </c>
      <c r="AG1716" s="276" t="s">
        <v>12911</v>
      </c>
      <c r="AH1716" s="325" t="s">
        <v>12912</v>
      </c>
    </row>
    <row r="1717" spans="2:36">
      <c r="B1717" s="258" t="str">
        <f t="shared" si="128"/>
        <v>P44111563</v>
      </c>
      <c r="C1717" s="257" t="s">
        <v>117</v>
      </c>
      <c r="D1717" s="486" t="s">
        <v>7588</v>
      </c>
      <c r="E1717" s="258" t="s">
        <v>7589</v>
      </c>
      <c r="F1717" s="259">
        <v>31810</v>
      </c>
      <c r="G1717" s="283" t="s">
        <v>1251</v>
      </c>
      <c r="H1717" s="261" t="s">
        <v>137</v>
      </c>
      <c r="I1717" s="261" t="s">
        <v>1967</v>
      </c>
      <c r="J1717" s="261"/>
      <c r="K1717" s="282" t="s">
        <v>6899</v>
      </c>
      <c r="L1717" s="264">
        <v>45053</v>
      </c>
      <c r="M1717" s="298">
        <v>45471</v>
      </c>
      <c r="N1717" s="263" t="s">
        <v>128</v>
      </c>
      <c r="O1717" s="261" t="s">
        <v>7590</v>
      </c>
      <c r="P1717" s="266" t="s">
        <v>138</v>
      </c>
      <c r="Q1717" s="273"/>
      <c r="R1717" s="284" t="s">
        <v>157</v>
      </c>
      <c r="S1717" s="265"/>
      <c r="T1717" s="265">
        <v>0</v>
      </c>
      <c r="U1717" s="269" t="s">
        <v>1256</v>
      </c>
      <c r="V1717" s="270">
        <v>1</v>
      </c>
      <c r="W1717" s="271" t="s">
        <v>118</v>
      </c>
      <c r="X1717" s="273"/>
      <c r="Y1717" s="273"/>
      <c r="Z1717" s="274" t="s">
        <v>1257</v>
      </c>
      <c r="AA1717" s="258" t="b">
        <f>COUNTIF($D$2:$D$3790,D1717)&gt;1</f>
        <v>0</v>
      </c>
      <c r="AB1717" s="273" t="s">
        <v>7591</v>
      </c>
      <c r="AC1717" s="273"/>
      <c r="AD1717" s="510"/>
      <c r="AE1717" s="275"/>
      <c r="AF1717" s="267" t="str">
        <f t="shared" ca="1" si="126"/>
        <v>39años6meses</v>
      </c>
      <c r="AG1717" s="276">
        <v>900202586</v>
      </c>
      <c r="AH1717" s="325" t="s">
        <v>7592</v>
      </c>
    </row>
    <row r="1718" spans="2:36">
      <c r="B1718" s="258" t="str">
        <f t="shared" si="128"/>
        <v>O44114491</v>
      </c>
      <c r="C1718" s="257" t="s">
        <v>117</v>
      </c>
      <c r="D1718" s="486" t="s">
        <v>14459</v>
      </c>
      <c r="E1718" s="258" t="s">
        <v>14460</v>
      </c>
      <c r="F1718" s="259">
        <v>31755</v>
      </c>
      <c r="G1718" s="283" t="s">
        <v>1251</v>
      </c>
      <c r="H1718" s="261" t="s">
        <v>125</v>
      </c>
      <c r="I1718" s="261" t="s">
        <v>13485</v>
      </c>
      <c r="J1718" s="261" t="s">
        <v>1276</v>
      </c>
      <c r="K1718" s="282" t="s">
        <v>12562</v>
      </c>
      <c r="L1718" s="264">
        <v>46121</v>
      </c>
      <c r="M1718" s="264">
        <v>46156</v>
      </c>
      <c r="N1718" s="261" t="s">
        <v>114</v>
      </c>
      <c r="O1718" s="282" t="s">
        <v>14461</v>
      </c>
      <c r="P1718" s="266" t="s">
        <v>138</v>
      </c>
      <c r="Q1718" s="258"/>
      <c r="R1718" s="268" t="s">
        <v>157</v>
      </c>
      <c r="S1718" s="265"/>
      <c r="T1718" s="506">
        <v>0</v>
      </c>
      <c r="U1718" s="269" t="s">
        <v>1256</v>
      </c>
      <c r="V1718" s="270">
        <v>1</v>
      </c>
      <c r="W1718" s="271" t="s">
        <v>118</v>
      </c>
      <c r="X1718" s="272"/>
      <c r="Y1718" s="272"/>
      <c r="Z1718" s="274" t="s">
        <v>1257</v>
      </c>
      <c r="AA1718" s="258" t="b">
        <f>COUNTIF($D$2:$D$3790,D1718)&gt;1</f>
        <v>0</v>
      </c>
      <c r="AB1718" s="273" t="s">
        <v>14462</v>
      </c>
      <c r="AC1718" s="273"/>
      <c r="AD1718" s="504" t="s">
        <v>1259</v>
      </c>
      <c r="AE1718" s="275" t="s">
        <v>14463</v>
      </c>
      <c r="AF1718" s="267" t="str">
        <f t="shared" ca="1" si="126"/>
        <v>39años8meses</v>
      </c>
      <c r="AG1718" s="276" t="s">
        <v>14464</v>
      </c>
      <c r="AH1718" s="325" t="s">
        <v>14465</v>
      </c>
    </row>
    <row r="1719" spans="2:36">
      <c r="B1719" s="258" t="str">
        <f t="shared" si="128"/>
        <v>O44119988</v>
      </c>
      <c r="C1719" s="257" t="s">
        <v>117</v>
      </c>
      <c r="D1719" s="294" t="s">
        <v>18501</v>
      </c>
      <c r="E1719" s="258" t="s">
        <v>18502</v>
      </c>
      <c r="F1719" s="259">
        <v>30061</v>
      </c>
      <c r="G1719" s="283" t="s">
        <v>1251</v>
      </c>
      <c r="H1719" s="261" t="s">
        <v>113</v>
      </c>
      <c r="I1719" s="261" t="s">
        <v>1339</v>
      </c>
      <c r="J1719" s="261" t="s">
        <v>1276</v>
      </c>
      <c r="K1719" s="282" t="s">
        <v>12562</v>
      </c>
      <c r="L1719" s="264">
        <v>46105</v>
      </c>
      <c r="M1719" s="264">
        <v>46116</v>
      </c>
      <c r="N1719" s="261" t="s">
        <v>128</v>
      </c>
      <c r="O1719" s="282" t="s">
        <v>18523</v>
      </c>
      <c r="P1719" s="266" t="s">
        <v>138</v>
      </c>
      <c r="Q1719" s="258"/>
      <c r="R1719" s="268" t="s">
        <v>157</v>
      </c>
      <c r="S1719" s="265"/>
      <c r="T1719" s="271">
        <v>0</v>
      </c>
      <c r="U1719" s="269" t="s">
        <v>1256</v>
      </c>
      <c r="V1719" s="270">
        <v>1</v>
      </c>
      <c r="W1719" s="271" t="s">
        <v>118</v>
      </c>
      <c r="X1719" s="272"/>
      <c r="Y1719" s="272"/>
      <c r="Z1719" s="342" t="s">
        <v>1257</v>
      </c>
      <c r="AA1719" s="258" t="b">
        <v>0</v>
      </c>
      <c r="AB1719" s="273" t="s">
        <v>18890</v>
      </c>
      <c r="AC1719" s="273"/>
      <c r="AD1719" s="400" t="s">
        <v>1259</v>
      </c>
      <c r="AE1719" s="275" t="s">
        <v>18548</v>
      </c>
      <c r="AF1719" s="267" t="str">
        <f t="shared" ca="1" si="126"/>
        <v>44años4meses</v>
      </c>
      <c r="AG1719" s="276" t="s">
        <v>18529</v>
      </c>
      <c r="AH1719" s="325" t="s">
        <v>18530</v>
      </c>
      <c r="AJ1719" s="554" t="str">
        <f ca="1">IF($D1719&lt;&gt;"",DATEDIF(L1719,TODAY(),"y")&amp;"años"&amp;DATEDIF(L1719,TODAY(),"ym")&amp;"meses"&amp;DATEDIF(L1719,TODAY(),"md")&amp;"dias","")</f>
        <v>0años4meses28dias</v>
      </c>
    </row>
    <row r="1720" spans="2:36">
      <c r="B1720" s="258" t="str">
        <f t="shared" si="128"/>
        <v>O44121327</v>
      </c>
      <c r="C1720" s="257" t="s">
        <v>117</v>
      </c>
      <c r="D1720" s="486" t="s">
        <v>7875</v>
      </c>
      <c r="E1720" s="258" t="s">
        <v>7876</v>
      </c>
      <c r="F1720" s="259">
        <v>30498</v>
      </c>
      <c r="G1720" s="283" t="s">
        <v>1251</v>
      </c>
      <c r="H1720" s="261" t="s">
        <v>113</v>
      </c>
      <c r="I1720" s="261" t="s">
        <v>1339</v>
      </c>
      <c r="J1720" s="261"/>
      <c r="K1720" s="282" t="s">
        <v>2021</v>
      </c>
      <c r="L1720" s="264">
        <v>45111</v>
      </c>
      <c r="M1720" s="264">
        <v>45136</v>
      </c>
      <c r="N1720" s="263" t="s">
        <v>114</v>
      </c>
      <c r="O1720" s="261" t="s">
        <v>7877</v>
      </c>
      <c r="P1720" s="266" t="s">
        <v>138</v>
      </c>
      <c r="Q1720" s="273"/>
      <c r="R1720" s="268" t="s">
        <v>157</v>
      </c>
      <c r="S1720" s="265"/>
      <c r="T1720" s="265">
        <v>0</v>
      </c>
      <c r="U1720" s="269" t="s">
        <v>1256</v>
      </c>
      <c r="V1720" s="270">
        <v>0</v>
      </c>
      <c r="W1720" s="271" t="s">
        <v>118</v>
      </c>
      <c r="X1720" s="272"/>
      <c r="Y1720" s="273"/>
      <c r="Z1720" s="274" t="s">
        <v>1257</v>
      </c>
      <c r="AA1720" s="258" t="b">
        <f>COUNTIF($D$2:$D$3790,D1720)&gt;1</f>
        <v>0</v>
      </c>
      <c r="AB1720" s="273" t="s">
        <v>7878</v>
      </c>
      <c r="AC1720" s="273"/>
      <c r="AD1720" s="400" t="s">
        <v>1259</v>
      </c>
      <c r="AE1720" s="275" t="s">
        <v>7879</v>
      </c>
      <c r="AF1720" s="267" t="str">
        <f t="shared" ca="1" si="126"/>
        <v>43años1meses</v>
      </c>
      <c r="AG1720" s="276">
        <v>921130756</v>
      </c>
      <c r="AH1720" s="409" t="s">
        <v>7880</v>
      </c>
    </row>
    <row r="1721" spans="2:36">
      <c r="B1721" s="301" t="str">
        <f t="shared" si="128"/>
        <v>P44132856</v>
      </c>
      <c r="C1721" s="257" t="s">
        <v>117</v>
      </c>
      <c r="D1721" s="294" t="s">
        <v>17736</v>
      </c>
      <c r="E1721" s="258" t="s">
        <v>17737</v>
      </c>
      <c r="F1721" s="259">
        <v>31826</v>
      </c>
      <c r="G1721" s="283" t="s">
        <v>1251</v>
      </c>
      <c r="H1721" s="261" t="s">
        <v>137</v>
      </c>
      <c r="I1721" s="261" t="s">
        <v>1252</v>
      </c>
      <c r="J1721" s="261" t="s">
        <v>1253</v>
      </c>
      <c r="K1721" s="282" t="s">
        <v>12562</v>
      </c>
      <c r="L1721" s="264">
        <v>46077</v>
      </c>
      <c r="M1721" s="264">
        <v>46102</v>
      </c>
      <c r="N1721" s="261" t="s">
        <v>174</v>
      </c>
      <c r="O1721" s="282" t="s">
        <v>17743</v>
      </c>
      <c r="P1721" s="266" t="s">
        <v>138</v>
      </c>
      <c r="Q1721" s="258"/>
      <c r="R1721" s="268" t="s">
        <v>157</v>
      </c>
      <c r="S1721" s="265"/>
      <c r="T1721" s="271">
        <v>0</v>
      </c>
      <c r="U1721" s="269" t="s">
        <v>1256</v>
      </c>
      <c r="V1721" s="270">
        <v>1</v>
      </c>
      <c r="W1721" s="271" t="s">
        <v>118</v>
      </c>
      <c r="X1721" s="272"/>
      <c r="Y1721" s="272"/>
      <c r="Z1721" s="342" t="s">
        <v>1257</v>
      </c>
      <c r="AA1721" s="258" t="b">
        <v>0</v>
      </c>
      <c r="AB1721" s="273" t="s">
        <v>17918</v>
      </c>
      <c r="AC1721" s="273"/>
      <c r="AD1721" s="400" t="s">
        <v>1259</v>
      </c>
      <c r="AE1721" s="275" t="s">
        <v>17765</v>
      </c>
      <c r="AF1721" s="267" t="str">
        <f t="shared" ca="1" si="126"/>
        <v>39años6meses</v>
      </c>
      <c r="AG1721" s="276" t="s">
        <v>17756</v>
      </c>
      <c r="AH1721" s="273" t="s">
        <v>17757</v>
      </c>
    </row>
    <row r="1722" spans="2:36" ht="14.25" customHeight="1">
      <c r="B1722" s="273" t="str">
        <f t="shared" si="128"/>
        <v>O44159341</v>
      </c>
      <c r="C1722" s="257" t="s">
        <v>117</v>
      </c>
      <c r="D1722" s="294" t="s">
        <v>18693</v>
      </c>
      <c r="E1722" s="258" t="s">
        <v>18692</v>
      </c>
      <c r="F1722" s="259">
        <v>30354</v>
      </c>
      <c r="G1722" s="283" t="s">
        <v>1251</v>
      </c>
      <c r="H1722" s="261" t="s">
        <v>125</v>
      </c>
      <c r="I1722" s="261" t="s">
        <v>1876</v>
      </c>
      <c r="J1722" s="261" t="s">
        <v>1276</v>
      </c>
      <c r="K1722" s="282" t="s">
        <v>8566</v>
      </c>
      <c r="L1722" s="264">
        <v>46106</v>
      </c>
      <c r="M1722" s="264">
        <v>46116</v>
      </c>
      <c r="N1722" s="261" t="s">
        <v>174</v>
      </c>
      <c r="O1722" s="282" t="s">
        <v>18694</v>
      </c>
      <c r="P1722" s="266" t="s">
        <v>138</v>
      </c>
      <c r="Q1722" s="258"/>
      <c r="R1722" s="268" t="s">
        <v>157</v>
      </c>
      <c r="S1722" s="265"/>
      <c r="T1722" s="271">
        <v>0</v>
      </c>
      <c r="U1722" s="269" t="s">
        <v>1256</v>
      </c>
      <c r="V1722" s="270">
        <v>1</v>
      </c>
      <c r="W1722" s="271" t="s">
        <v>118</v>
      </c>
      <c r="X1722" s="272"/>
      <c r="Y1722" s="272"/>
      <c r="Z1722" s="342" t="s">
        <v>1257</v>
      </c>
      <c r="AA1722" s="258" t="b">
        <v>0</v>
      </c>
      <c r="AB1722" s="273" t="s">
        <v>18923</v>
      </c>
      <c r="AC1722" s="273"/>
      <c r="AD1722" s="504" t="s">
        <v>1271</v>
      </c>
      <c r="AE1722" s="275" t="s">
        <v>18697</v>
      </c>
      <c r="AF1722" s="267" t="str">
        <f t="shared" ca="1" si="126"/>
        <v>43años6meses</v>
      </c>
      <c r="AG1722" s="276" t="s">
        <v>18695</v>
      </c>
      <c r="AH1722" s="325" t="s">
        <v>18696</v>
      </c>
    </row>
    <row r="1723" spans="2:36">
      <c r="B1723" s="258" t="str">
        <f t="shared" ref="B1723:B1767" si="130">MID(H1723,1,1)&amp;D1723</f>
        <v>O44197473</v>
      </c>
      <c r="C1723" s="257" t="s">
        <v>117</v>
      </c>
      <c r="D1723" s="486" t="s">
        <v>6172</v>
      </c>
      <c r="E1723" s="258" t="s">
        <v>6173</v>
      </c>
      <c r="F1723" s="259">
        <v>31827</v>
      </c>
      <c r="G1723" s="260" t="s">
        <v>1251</v>
      </c>
      <c r="H1723" s="261" t="s">
        <v>113</v>
      </c>
      <c r="I1723" s="263" t="s">
        <v>1339</v>
      </c>
      <c r="J1723" s="261"/>
      <c r="K1723" s="263" t="s">
        <v>3611</v>
      </c>
      <c r="L1723" s="264">
        <v>44630</v>
      </c>
      <c r="M1723" s="264">
        <v>44647</v>
      </c>
      <c r="N1723" s="263" t="s">
        <v>122</v>
      </c>
      <c r="O1723" s="261"/>
      <c r="P1723" s="266"/>
      <c r="Q1723" s="273"/>
      <c r="R1723" s="268" t="s">
        <v>157</v>
      </c>
      <c r="S1723" s="265"/>
      <c r="T1723" s="265">
        <v>0</v>
      </c>
      <c r="U1723" s="269" t="s">
        <v>1256</v>
      </c>
      <c r="V1723" s="270">
        <v>0</v>
      </c>
      <c r="W1723" s="271" t="s">
        <v>118</v>
      </c>
      <c r="X1723" s="272"/>
      <c r="Y1723" s="258"/>
      <c r="Z1723" s="274" t="s">
        <v>1265</v>
      </c>
      <c r="AA1723" s="258" t="b">
        <f t="shared" ref="AA1723:AA1754" si="131">COUNTIF($D$2:$D$3790,D1723)&gt;1</f>
        <v>0</v>
      </c>
      <c r="AB1723" s="273" t="s">
        <v>6174</v>
      </c>
      <c r="AC1723" s="273" t="s">
        <v>3760</v>
      </c>
      <c r="AD1723" s="510"/>
      <c r="AE1723" s="275"/>
      <c r="AF1723" s="267" t="str">
        <f t="shared" ca="1" si="126"/>
        <v>39años6meses</v>
      </c>
      <c r="AG1723" s="276">
        <v>945204397</v>
      </c>
      <c r="AH1723" s="273" t="s">
        <v>6175</v>
      </c>
    </row>
    <row r="1724" spans="2:36">
      <c r="B1724" s="273" t="str">
        <f t="shared" si="130"/>
        <v>O44205669</v>
      </c>
      <c r="C1724" s="257" t="s">
        <v>117</v>
      </c>
      <c r="D1724" s="486" t="s">
        <v>8267</v>
      </c>
      <c r="E1724" s="258" t="s">
        <v>8268</v>
      </c>
      <c r="F1724" s="259">
        <v>31882</v>
      </c>
      <c r="G1724" s="260" t="s">
        <v>1251</v>
      </c>
      <c r="H1724" s="266" t="s">
        <v>125</v>
      </c>
      <c r="I1724" s="261" t="s">
        <v>5699</v>
      </c>
      <c r="J1724" s="261"/>
      <c r="K1724" s="282" t="s">
        <v>2021</v>
      </c>
      <c r="L1724" s="264">
        <v>45153</v>
      </c>
      <c r="M1724" s="290">
        <v>45165</v>
      </c>
      <c r="N1724" s="263" t="s">
        <v>114</v>
      </c>
      <c r="O1724" s="261" t="s">
        <v>8269</v>
      </c>
      <c r="P1724" s="266" t="s">
        <v>138</v>
      </c>
      <c r="Q1724" s="273"/>
      <c r="R1724" s="284" t="s">
        <v>157</v>
      </c>
      <c r="S1724" s="265"/>
      <c r="T1724" s="265">
        <v>0</v>
      </c>
      <c r="U1724" s="269" t="s">
        <v>1256</v>
      </c>
      <c r="V1724" s="270">
        <v>0</v>
      </c>
      <c r="W1724" s="271" t="s">
        <v>118</v>
      </c>
      <c r="X1724" s="273"/>
      <c r="Y1724" s="273"/>
      <c r="Z1724" s="274" t="s">
        <v>1257</v>
      </c>
      <c r="AA1724" s="258" t="b">
        <f t="shared" si="131"/>
        <v>0</v>
      </c>
      <c r="AB1724" s="273" t="s">
        <v>8270</v>
      </c>
      <c r="AC1724" s="273"/>
      <c r="AD1724" s="504" t="s">
        <v>1259</v>
      </c>
      <c r="AE1724" s="275" t="s">
        <v>8271</v>
      </c>
      <c r="AF1724" s="267" t="str">
        <f t="shared" ca="1" si="126"/>
        <v>39años4meses</v>
      </c>
      <c r="AG1724" s="276">
        <v>967104132</v>
      </c>
      <c r="AH1724" s="325" t="s">
        <v>8272</v>
      </c>
    </row>
    <row r="1725" spans="2:36">
      <c r="B1725" s="273" t="str">
        <f t="shared" si="130"/>
        <v>P44229295</v>
      </c>
      <c r="C1725" s="257" t="s">
        <v>117</v>
      </c>
      <c r="D1725" s="486" t="s">
        <v>9677</v>
      </c>
      <c r="E1725" s="258" t="s">
        <v>9678</v>
      </c>
      <c r="F1725" s="259">
        <v>31822</v>
      </c>
      <c r="G1725" s="283" t="s">
        <v>1251</v>
      </c>
      <c r="H1725" s="261" t="s">
        <v>137</v>
      </c>
      <c r="I1725" s="261" t="s">
        <v>8999</v>
      </c>
      <c r="J1725" s="261" t="s">
        <v>9469</v>
      </c>
      <c r="K1725" s="282" t="s">
        <v>6840</v>
      </c>
      <c r="L1725" s="264">
        <v>45315</v>
      </c>
      <c r="M1725" s="290">
        <v>45348</v>
      </c>
      <c r="N1725" s="261" t="s">
        <v>114</v>
      </c>
      <c r="O1725" s="261" t="s">
        <v>9679</v>
      </c>
      <c r="P1725" s="266" t="s">
        <v>138</v>
      </c>
      <c r="Q1725" s="273"/>
      <c r="R1725" s="284" t="s">
        <v>157</v>
      </c>
      <c r="S1725" s="265"/>
      <c r="T1725" s="265">
        <v>0</v>
      </c>
      <c r="U1725" s="269" t="s">
        <v>1256</v>
      </c>
      <c r="V1725" s="270">
        <v>1</v>
      </c>
      <c r="W1725" s="271" t="s">
        <v>118</v>
      </c>
      <c r="X1725" s="272"/>
      <c r="Y1725" s="272"/>
      <c r="Z1725" s="274" t="s">
        <v>1257</v>
      </c>
      <c r="AA1725" s="258" t="b">
        <f t="shared" si="131"/>
        <v>0</v>
      </c>
      <c r="AB1725" s="273" t="s">
        <v>9680</v>
      </c>
      <c r="AC1725" s="273"/>
      <c r="AD1725" s="504" t="s">
        <v>1259</v>
      </c>
      <c r="AE1725" s="275" t="s">
        <v>9681</v>
      </c>
      <c r="AF1725" s="267" t="str">
        <f t="shared" ca="1" si="126"/>
        <v>39años6meses</v>
      </c>
      <c r="AG1725" s="276">
        <v>930238419</v>
      </c>
      <c r="AH1725" s="325" t="s">
        <v>9682</v>
      </c>
      <c r="AJ1725" s="258"/>
    </row>
    <row r="1726" spans="2:36">
      <c r="B1726" s="273" t="str">
        <f t="shared" si="130"/>
        <v>O44248854</v>
      </c>
      <c r="C1726" s="257" t="s">
        <v>117</v>
      </c>
      <c r="D1726" s="486" t="s">
        <v>9560</v>
      </c>
      <c r="E1726" s="258" t="s">
        <v>9561</v>
      </c>
      <c r="F1726" s="259">
        <v>31747</v>
      </c>
      <c r="G1726" s="260" t="s">
        <v>1251</v>
      </c>
      <c r="H1726" s="261" t="s">
        <v>113</v>
      </c>
      <c r="I1726" s="263"/>
      <c r="J1726" s="261"/>
      <c r="K1726" s="282" t="s">
        <v>6840</v>
      </c>
      <c r="L1726" s="264">
        <v>45309</v>
      </c>
      <c r="M1726" s="290">
        <v>45310</v>
      </c>
      <c r="N1726" s="263" t="s">
        <v>128</v>
      </c>
      <c r="O1726" s="261" t="s">
        <v>9562</v>
      </c>
      <c r="P1726" s="266" t="s">
        <v>138</v>
      </c>
      <c r="Q1726" s="267"/>
      <c r="R1726" s="284" t="s">
        <v>157</v>
      </c>
      <c r="S1726" s="265"/>
      <c r="T1726" s="265">
        <v>0</v>
      </c>
      <c r="U1726" s="269" t="s">
        <v>1256</v>
      </c>
      <c r="V1726" s="270">
        <v>1</v>
      </c>
      <c r="W1726" s="271" t="s">
        <v>118</v>
      </c>
      <c r="X1726" s="272"/>
      <c r="Y1726" s="258"/>
      <c r="Z1726" s="274" t="s">
        <v>1265</v>
      </c>
      <c r="AA1726" s="258" t="b">
        <f t="shared" si="131"/>
        <v>0</v>
      </c>
      <c r="AB1726" s="273" t="s">
        <v>1927</v>
      </c>
      <c r="AC1726" s="273" t="s">
        <v>2238</v>
      </c>
      <c r="AD1726" s="504" t="s">
        <v>1259</v>
      </c>
      <c r="AE1726" s="275" t="s">
        <v>9563</v>
      </c>
      <c r="AF1726" s="267" t="str">
        <f t="shared" ca="1" si="126"/>
        <v>39años8meses</v>
      </c>
      <c r="AG1726" s="276">
        <v>954913596</v>
      </c>
      <c r="AH1726" s="325" t="s">
        <v>9564</v>
      </c>
      <c r="AJ1726" s="258"/>
    </row>
    <row r="1727" spans="2:36" ht="15" customHeight="1">
      <c r="B1727" s="258" t="str">
        <f t="shared" si="130"/>
        <v>O44260718</v>
      </c>
      <c r="C1727" s="257" t="s">
        <v>117</v>
      </c>
      <c r="D1727" s="486" t="s">
        <v>16005</v>
      </c>
      <c r="E1727" s="258" t="s">
        <v>16006</v>
      </c>
      <c r="F1727" s="259">
        <v>31612</v>
      </c>
      <c r="G1727" s="283" t="s">
        <v>1251</v>
      </c>
      <c r="H1727" s="261" t="s">
        <v>113</v>
      </c>
      <c r="I1727" s="261" t="s">
        <v>5699</v>
      </c>
      <c r="J1727" s="261" t="s">
        <v>1276</v>
      </c>
      <c r="K1727" s="282" t="s">
        <v>12562</v>
      </c>
      <c r="L1727" s="264">
        <v>45992</v>
      </c>
      <c r="M1727" s="264">
        <v>46005</v>
      </c>
      <c r="N1727" s="261" t="s">
        <v>174</v>
      </c>
      <c r="O1727" s="282" t="s">
        <v>16007</v>
      </c>
      <c r="P1727" s="266" t="s">
        <v>138</v>
      </c>
      <c r="Q1727" s="258"/>
      <c r="R1727" s="268" t="s">
        <v>157</v>
      </c>
      <c r="S1727" s="265"/>
      <c r="T1727" s="271">
        <v>0</v>
      </c>
      <c r="U1727" s="269" t="s">
        <v>1256</v>
      </c>
      <c r="V1727" s="270">
        <v>1</v>
      </c>
      <c r="W1727" s="271" t="s">
        <v>118</v>
      </c>
      <c r="X1727" s="272"/>
      <c r="Y1727" s="272"/>
      <c r="Z1727" s="342" t="s">
        <v>1257</v>
      </c>
      <c r="AA1727" s="258" t="b">
        <f t="shared" si="131"/>
        <v>0</v>
      </c>
      <c r="AB1727" s="273" t="s">
        <v>16008</v>
      </c>
      <c r="AC1727" s="273"/>
      <c r="AD1727" s="504" t="s">
        <v>1259</v>
      </c>
      <c r="AE1727" s="275" t="s">
        <v>16009</v>
      </c>
      <c r="AF1727" s="267" t="str">
        <f t="shared" ca="1" si="126"/>
        <v>40años1meses</v>
      </c>
      <c r="AG1727" s="276" t="s">
        <v>16010</v>
      </c>
      <c r="AH1727" s="325" t="s">
        <v>16011</v>
      </c>
    </row>
    <row r="1728" spans="2:36">
      <c r="B1728" s="258" t="str">
        <f t="shared" si="130"/>
        <v>P44261326</v>
      </c>
      <c r="C1728" s="257" t="s">
        <v>117</v>
      </c>
      <c r="D1728" s="486" t="s">
        <v>11712</v>
      </c>
      <c r="E1728" s="258" t="s">
        <v>11713</v>
      </c>
      <c r="F1728" s="259">
        <v>31381</v>
      </c>
      <c r="G1728" s="283" t="s">
        <v>1251</v>
      </c>
      <c r="H1728" s="261" t="s">
        <v>137</v>
      </c>
      <c r="I1728" s="261" t="s">
        <v>8999</v>
      </c>
      <c r="J1728" s="261" t="s">
        <v>9469</v>
      </c>
      <c r="K1728" s="282" t="s">
        <v>6840</v>
      </c>
      <c r="L1728" s="264">
        <v>45468</v>
      </c>
      <c r="M1728" s="264">
        <v>45495</v>
      </c>
      <c r="N1728" s="261" t="s">
        <v>114</v>
      </c>
      <c r="O1728" s="282" t="s">
        <v>11714</v>
      </c>
      <c r="P1728" s="266" t="s">
        <v>138</v>
      </c>
      <c r="Q1728" s="273"/>
      <c r="R1728" s="284" t="s">
        <v>157</v>
      </c>
      <c r="S1728" s="265"/>
      <c r="T1728" s="265">
        <v>0</v>
      </c>
      <c r="U1728" s="269" t="s">
        <v>1256</v>
      </c>
      <c r="V1728" s="270">
        <v>1</v>
      </c>
      <c r="W1728" s="271" t="s">
        <v>118</v>
      </c>
      <c r="X1728" s="272"/>
      <c r="Y1728" s="272"/>
      <c r="Z1728" s="274" t="s">
        <v>1257</v>
      </c>
      <c r="AA1728" s="258" t="b">
        <f t="shared" si="131"/>
        <v>0</v>
      </c>
      <c r="AB1728" s="273" t="s">
        <v>11715</v>
      </c>
      <c r="AC1728" s="273"/>
      <c r="AD1728" s="504" t="s">
        <v>1259</v>
      </c>
      <c r="AE1728" s="275" t="s">
        <v>11716</v>
      </c>
      <c r="AF1728" s="267" t="str">
        <f t="shared" ca="1" si="126"/>
        <v>40años8meses</v>
      </c>
      <c r="AG1728" s="276">
        <v>976018907</v>
      </c>
      <c r="AH1728" s="325" t="s">
        <v>11717</v>
      </c>
    </row>
    <row r="1729" spans="2:34" ht="16.5" customHeight="1">
      <c r="B1729" s="258" t="str">
        <f t="shared" si="130"/>
        <v>P44269210</v>
      </c>
      <c r="C1729" s="257" t="s">
        <v>117</v>
      </c>
      <c r="D1729" s="486" t="s">
        <v>8444</v>
      </c>
      <c r="E1729" s="258" t="s">
        <v>8445</v>
      </c>
      <c r="F1729" s="259">
        <v>31463</v>
      </c>
      <c r="G1729" s="283" t="s">
        <v>1996</v>
      </c>
      <c r="H1729" s="261" t="s">
        <v>137</v>
      </c>
      <c r="I1729" s="263" t="s">
        <v>1252</v>
      </c>
      <c r="J1729" s="261"/>
      <c r="K1729" s="282" t="s">
        <v>6305</v>
      </c>
      <c r="L1729" s="264">
        <v>45201</v>
      </c>
      <c r="M1729" s="290">
        <v>45235</v>
      </c>
      <c r="N1729" s="263" t="s">
        <v>122</v>
      </c>
      <c r="O1729" s="282"/>
      <c r="P1729" s="266"/>
      <c r="Q1729" s="273"/>
      <c r="R1729" s="284" t="s">
        <v>157</v>
      </c>
      <c r="S1729" s="265"/>
      <c r="T1729" s="265">
        <v>0</v>
      </c>
      <c r="U1729" s="269" t="s">
        <v>1256</v>
      </c>
      <c r="V1729" s="270">
        <v>1</v>
      </c>
      <c r="W1729" s="271" t="s">
        <v>118</v>
      </c>
      <c r="X1729" s="272"/>
      <c r="Y1729" s="273"/>
      <c r="Z1729" s="274" t="s">
        <v>1257</v>
      </c>
      <c r="AA1729" s="258" t="b">
        <f t="shared" si="131"/>
        <v>0</v>
      </c>
      <c r="AB1729" s="258" t="s">
        <v>8446</v>
      </c>
      <c r="AC1729" s="273"/>
      <c r="AD1729" s="504" t="s">
        <v>2101</v>
      </c>
      <c r="AE1729" s="275">
        <v>8.01026210016681E+19</v>
      </c>
      <c r="AF1729" s="267" t="str">
        <f t="shared" ca="1" si="126"/>
        <v>40años6meses</v>
      </c>
      <c r="AG1729" s="276">
        <v>983792049</v>
      </c>
      <c r="AH1729" s="325" t="s">
        <v>8447</v>
      </c>
    </row>
    <row r="1730" spans="2:34">
      <c r="B1730" s="258" t="str">
        <f t="shared" si="130"/>
        <v>P44271304</v>
      </c>
      <c r="C1730" s="257" t="s">
        <v>117</v>
      </c>
      <c r="D1730" s="486" t="s">
        <v>7005</v>
      </c>
      <c r="E1730" s="258" t="s">
        <v>7006</v>
      </c>
      <c r="F1730" s="259">
        <v>30815</v>
      </c>
      <c r="G1730" s="283" t="s">
        <v>1996</v>
      </c>
      <c r="H1730" s="260" t="s">
        <v>137</v>
      </c>
      <c r="I1730" s="263" t="s">
        <v>1252</v>
      </c>
      <c r="J1730" s="261"/>
      <c r="K1730" s="282" t="s">
        <v>6305</v>
      </c>
      <c r="L1730" s="264">
        <v>44901</v>
      </c>
      <c r="M1730" s="290">
        <v>44989</v>
      </c>
      <c r="N1730" s="263" t="s">
        <v>122</v>
      </c>
      <c r="O1730" s="261"/>
      <c r="P1730" s="266"/>
      <c r="Q1730" s="273"/>
      <c r="R1730" s="268" t="s">
        <v>157</v>
      </c>
      <c r="S1730" s="265"/>
      <c r="T1730" s="265">
        <v>0</v>
      </c>
      <c r="U1730" s="269" t="s">
        <v>1256</v>
      </c>
      <c r="V1730" s="270">
        <v>1</v>
      </c>
      <c r="W1730" s="271" t="s">
        <v>118</v>
      </c>
      <c r="X1730" s="272"/>
      <c r="Y1730" s="273"/>
      <c r="Z1730" s="274" t="s">
        <v>1265</v>
      </c>
      <c r="AA1730" s="258" t="b">
        <f t="shared" si="131"/>
        <v>0</v>
      </c>
      <c r="AB1730" s="273" t="s">
        <v>7007</v>
      </c>
      <c r="AC1730" s="273"/>
      <c r="AD1730" s="400" t="s">
        <v>2101</v>
      </c>
      <c r="AE1730" s="275" t="s">
        <v>7008</v>
      </c>
      <c r="AF1730" s="267" t="str">
        <f t="shared" ca="1" si="126"/>
        <v>42años3meses</v>
      </c>
      <c r="AG1730" s="276" t="s">
        <v>7009</v>
      </c>
      <c r="AH1730" s="325" t="s">
        <v>7010</v>
      </c>
    </row>
    <row r="1731" spans="2:34">
      <c r="B1731" s="258" t="str">
        <f t="shared" si="130"/>
        <v>O44274724</v>
      </c>
      <c r="C1731" s="257" t="s">
        <v>117</v>
      </c>
      <c r="D1731" s="486" t="s">
        <v>8358</v>
      </c>
      <c r="E1731" s="258" t="s">
        <v>8359</v>
      </c>
      <c r="F1731" s="259">
        <v>31826</v>
      </c>
      <c r="G1731" s="260" t="s">
        <v>1912</v>
      </c>
      <c r="H1731" s="261" t="s">
        <v>113</v>
      </c>
      <c r="I1731" s="261" t="s">
        <v>8360</v>
      </c>
      <c r="J1731" s="261"/>
      <c r="K1731" s="282" t="s">
        <v>7444</v>
      </c>
      <c r="L1731" s="264">
        <v>45194</v>
      </c>
      <c r="M1731" s="290">
        <v>45263</v>
      </c>
      <c r="N1731" s="263" t="s">
        <v>174</v>
      </c>
      <c r="O1731" s="261" t="s">
        <v>8361</v>
      </c>
      <c r="P1731" s="266" t="s">
        <v>138</v>
      </c>
      <c r="Q1731" s="273"/>
      <c r="R1731" s="284" t="s">
        <v>157</v>
      </c>
      <c r="S1731" s="265"/>
      <c r="T1731" s="265">
        <v>0</v>
      </c>
      <c r="U1731" s="269" t="s">
        <v>1256</v>
      </c>
      <c r="V1731" s="270">
        <v>1</v>
      </c>
      <c r="W1731" s="271" t="s">
        <v>118</v>
      </c>
      <c r="X1731" s="273"/>
      <c r="Y1731" s="273"/>
      <c r="Z1731" s="274" t="s">
        <v>1257</v>
      </c>
      <c r="AA1731" s="258" t="b">
        <f t="shared" si="131"/>
        <v>0</v>
      </c>
      <c r="AB1731" s="273" t="s">
        <v>8362</v>
      </c>
      <c r="AC1731" s="273"/>
      <c r="AD1731" s="504" t="s">
        <v>1271</v>
      </c>
      <c r="AE1731" s="304" t="s">
        <v>8363</v>
      </c>
      <c r="AF1731" s="267" t="str">
        <f t="shared" ref="AF1731:AF1794" ca="1" si="132">IF($D1731&lt;&gt;"",DATEDIF(F1731,TODAY(),"y")&amp;"años"&amp;DATEDIF(F1731,TODAY(),"ym")&amp;"meses","")</f>
        <v>39años6meses</v>
      </c>
      <c r="AG1731" s="276">
        <v>964337414</v>
      </c>
      <c r="AH1731" s="325" t="s">
        <v>8364</v>
      </c>
    </row>
    <row r="1732" spans="2:34">
      <c r="B1732" s="273" t="str">
        <f t="shared" si="130"/>
        <v>O44277324</v>
      </c>
      <c r="C1732" s="257" t="s">
        <v>117</v>
      </c>
      <c r="D1732" s="486" t="s">
        <v>15406</v>
      </c>
      <c r="E1732" s="258" t="s">
        <v>15407</v>
      </c>
      <c r="F1732" s="259">
        <v>31927</v>
      </c>
      <c r="G1732" s="283" t="s">
        <v>1251</v>
      </c>
      <c r="H1732" s="261" t="s">
        <v>113</v>
      </c>
      <c r="I1732" s="261" t="s">
        <v>1339</v>
      </c>
      <c r="J1732" s="261" t="s">
        <v>1276</v>
      </c>
      <c r="K1732" s="282" t="s">
        <v>1254</v>
      </c>
      <c r="L1732" s="264">
        <v>46090</v>
      </c>
      <c r="M1732" s="264">
        <v>46172</v>
      </c>
      <c r="N1732" s="261" t="s">
        <v>122</v>
      </c>
      <c r="O1732" s="282"/>
      <c r="P1732" s="266"/>
      <c r="Q1732" s="273"/>
      <c r="R1732" s="268" t="s">
        <v>157</v>
      </c>
      <c r="S1732" s="265"/>
      <c r="T1732" s="271">
        <v>0</v>
      </c>
      <c r="U1732" s="269" t="s">
        <v>1256</v>
      </c>
      <c r="V1732" s="270">
        <v>1</v>
      </c>
      <c r="W1732" s="271" t="s">
        <v>118</v>
      </c>
      <c r="X1732" s="272"/>
      <c r="Y1732" s="272"/>
      <c r="Z1732" s="342" t="s">
        <v>1257</v>
      </c>
      <c r="AA1732" s="258" t="b">
        <f t="shared" si="131"/>
        <v>0</v>
      </c>
      <c r="AB1732" s="273" t="s">
        <v>15408</v>
      </c>
      <c r="AC1732" s="273"/>
      <c r="AD1732" s="400" t="s">
        <v>1259</v>
      </c>
      <c r="AE1732" s="275" t="s">
        <v>18237</v>
      </c>
      <c r="AF1732" s="267" t="str">
        <f t="shared" ca="1" si="132"/>
        <v>39años2meses</v>
      </c>
      <c r="AG1732" s="276">
        <v>948410549</v>
      </c>
      <c r="AH1732" s="325" t="s">
        <v>15409</v>
      </c>
    </row>
    <row r="1733" spans="2:34">
      <c r="B1733" s="258" t="str">
        <f t="shared" si="130"/>
        <v>O44278895</v>
      </c>
      <c r="C1733" s="257" t="s">
        <v>117</v>
      </c>
      <c r="D1733" s="486" t="s">
        <v>7857</v>
      </c>
      <c r="E1733" s="258" t="s">
        <v>7858</v>
      </c>
      <c r="F1733" s="259">
        <v>30421</v>
      </c>
      <c r="G1733" s="283" t="s">
        <v>1251</v>
      </c>
      <c r="H1733" s="261" t="s">
        <v>113</v>
      </c>
      <c r="I1733" s="263" t="s">
        <v>1339</v>
      </c>
      <c r="J1733" s="261"/>
      <c r="K1733" s="282" t="s">
        <v>2021</v>
      </c>
      <c r="L1733" s="264">
        <v>45111</v>
      </c>
      <c r="M1733" s="264">
        <v>45269</v>
      </c>
      <c r="N1733" s="263" t="s">
        <v>128</v>
      </c>
      <c r="O1733" s="261" t="s">
        <v>7859</v>
      </c>
      <c r="P1733" s="266" t="s">
        <v>138</v>
      </c>
      <c r="Q1733" s="273"/>
      <c r="R1733" s="268" t="s">
        <v>157</v>
      </c>
      <c r="S1733" s="265"/>
      <c r="T1733" s="265">
        <v>0</v>
      </c>
      <c r="U1733" s="269" t="s">
        <v>1256</v>
      </c>
      <c r="V1733" s="270">
        <v>0</v>
      </c>
      <c r="W1733" s="271" t="s">
        <v>118</v>
      </c>
      <c r="X1733" s="272"/>
      <c r="Y1733" s="273"/>
      <c r="Z1733" s="274" t="s">
        <v>1257</v>
      </c>
      <c r="AA1733" s="258" t="b">
        <f t="shared" si="131"/>
        <v>0</v>
      </c>
      <c r="AB1733" s="273" t="s">
        <v>7860</v>
      </c>
      <c r="AC1733" s="273"/>
      <c r="AD1733" s="400" t="s">
        <v>1259</v>
      </c>
      <c r="AE1733" s="275" t="s">
        <v>7861</v>
      </c>
      <c r="AF1733" s="267" t="str">
        <f t="shared" ca="1" si="132"/>
        <v>43años4meses</v>
      </c>
      <c r="AG1733" s="276">
        <v>965732409</v>
      </c>
      <c r="AH1733" s="325" t="s">
        <v>7862</v>
      </c>
    </row>
    <row r="1734" spans="2:34">
      <c r="B1734" s="258" t="str">
        <f t="shared" si="130"/>
        <v>O44287572</v>
      </c>
      <c r="C1734" s="257" t="s">
        <v>117</v>
      </c>
      <c r="D1734" s="486" t="s">
        <v>2638</v>
      </c>
      <c r="E1734" s="258" t="s">
        <v>2639</v>
      </c>
      <c r="F1734" s="259">
        <v>31879</v>
      </c>
      <c r="G1734" s="260" t="s">
        <v>1251</v>
      </c>
      <c r="H1734" s="261" t="s">
        <v>125</v>
      </c>
      <c r="I1734" s="262"/>
      <c r="J1734" s="261"/>
      <c r="K1734" s="263" t="s">
        <v>1287</v>
      </c>
      <c r="L1734" s="264">
        <v>43797</v>
      </c>
      <c r="M1734" s="264">
        <v>43832</v>
      </c>
      <c r="N1734" s="263" t="s">
        <v>122</v>
      </c>
      <c r="O1734" s="261"/>
      <c r="P1734" s="266" t="s">
        <v>119</v>
      </c>
      <c r="Q1734" s="267"/>
      <c r="R1734" s="268" t="s">
        <v>157</v>
      </c>
      <c r="S1734" s="265"/>
      <c r="T1734" s="265">
        <v>0</v>
      </c>
      <c r="U1734" s="269" t="s">
        <v>1256</v>
      </c>
      <c r="V1734" s="270">
        <v>0</v>
      </c>
      <c r="W1734" s="271" t="s">
        <v>1264</v>
      </c>
      <c r="X1734" s="272"/>
      <c r="Y1734" s="273"/>
      <c r="Z1734" s="274" t="s">
        <v>1265</v>
      </c>
      <c r="AA1734" s="258" t="b">
        <f t="shared" si="131"/>
        <v>0</v>
      </c>
      <c r="AB1734" s="273" t="s">
        <v>2640</v>
      </c>
      <c r="AC1734" s="273" t="s">
        <v>1290</v>
      </c>
      <c r="AD1734" s="510"/>
      <c r="AE1734" s="275"/>
      <c r="AF1734" s="267" t="str">
        <f t="shared" ca="1" si="132"/>
        <v>39años4meses</v>
      </c>
      <c r="AG1734" s="294"/>
      <c r="AH1734" s="334"/>
    </row>
    <row r="1735" spans="2:34">
      <c r="B1735" s="258" t="str">
        <f t="shared" si="130"/>
        <v>O44287576</v>
      </c>
      <c r="C1735" s="257" t="s">
        <v>117</v>
      </c>
      <c r="D1735" s="486" t="s">
        <v>10297</v>
      </c>
      <c r="E1735" s="258" t="s">
        <v>10298</v>
      </c>
      <c r="F1735" s="259">
        <v>31848</v>
      </c>
      <c r="G1735" s="283" t="s">
        <v>1251</v>
      </c>
      <c r="H1735" s="261" t="s">
        <v>113</v>
      </c>
      <c r="I1735" s="261" t="s">
        <v>7410</v>
      </c>
      <c r="J1735" s="261" t="s">
        <v>9657</v>
      </c>
      <c r="K1735" s="282" t="s">
        <v>6899</v>
      </c>
      <c r="L1735" s="264">
        <v>45358</v>
      </c>
      <c r="M1735" s="264">
        <v>45358</v>
      </c>
      <c r="N1735" s="261" t="s">
        <v>122</v>
      </c>
      <c r="O1735" s="261"/>
      <c r="P1735" s="266"/>
      <c r="Q1735" s="273"/>
      <c r="R1735" s="284" t="s">
        <v>157</v>
      </c>
      <c r="S1735" s="265"/>
      <c r="T1735" s="265">
        <v>0</v>
      </c>
      <c r="U1735" s="269" t="s">
        <v>1256</v>
      </c>
      <c r="V1735" s="270">
        <v>1</v>
      </c>
      <c r="W1735" s="271" t="s">
        <v>118</v>
      </c>
      <c r="X1735" s="272"/>
      <c r="Y1735" s="272"/>
      <c r="Z1735" s="274" t="s">
        <v>1257</v>
      </c>
      <c r="AA1735" s="258" t="b">
        <f t="shared" si="131"/>
        <v>0</v>
      </c>
      <c r="AB1735" s="273" t="s">
        <v>10299</v>
      </c>
      <c r="AC1735" s="273"/>
      <c r="AD1735" s="504" t="s">
        <v>2101</v>
      </c>
      <c r="AE1735" s="275" t="s">
        <v>10300</v>
      </c>
      <c r="AF1735" s="267" t="str">
        <f t="shared" ca="1" si="132"/>
        <v>39años5meses</v>
      </c>
      <c r="AG1735" s="276">
        <v>917903463</v>
      </c>
      <c r="AH1735" s="325" t="s">
        <v>10301</v>
      </c>
    </row>
    <row r="1736" spans="2:34">
      <c r="B1736" s="258" t="str">
        <f t="shared" si="130"/>
        <v>P44294013</v>
      </c>
      <c r="C1736" s="257" t="s">
        <v>117</v>
      </c>
      <c r="D1736" s="486" t="s">
        <v>10384</v>
      </c>
      <c r="E1736" s="258" t="s">
        <v>10385</v>
      </c>
      <c r="F1736" s="259">
        <v>31938</v>
      </c>
      <c r="G1736" s="283" t="s">
        <v>1251</v>
      </c>
      <c r="H1736" s="261" t="s">
        <v>137</v>
      </c>
      <c r="I1736" s="261" t="s">
        <v>8999</v>
      </c>
      <c r="J1736" s="261" t="s">
        <v>9469</v>
      </c>
      <c r="K1736" s="282" t="s">
        <v>6840</v>
      </c>
      <c r="L1736" s="264">
        <v>45363</v>
      </c>
      <c r="M1736" s="290">
        <v>45395</v>
      </c>
      <c r="N1736" s="261" t="s">
        <v>114</v>
      </c>
      <c r="O1736" s="282" t="s">
        <v>10386</v>
      </c>
      <c r="P1736" s="266" t="s">
        <v>138</v>
      </c>
      <c r="Q1736" s="273"/>
      <c r="R1736" s="284" t="s">
        <v>157</v>
      </c>
      <c r="S1736" s="265"/>
      <c r="T1736" s="265">
        <v>0</v>
      </c>
      <c r="U1736" s="269" t="s">
        <v>1256</v>
      </c>
      <c r="V1736" s="270">
        <v>1</v>
      </c>
      <c r="W1736" s="271" t="s">
        <v>118</v>
      </c>
      <c r="X1736" s="272"/>
      <c r="Y1736" s="272"/>
      <c r="Z1736" s="274" t="s">
        <v>1257</v>
      </c>
      <c r="AA1736" s="258" t="b">
        <f t="shared" si="131"/>
        <v>0</v>
      </c>
      <c r="AB1736" s="273" t="s">
        <v>10387</v>
      </c>
      <c r="AC1736" s="273"/>
      <c r="AD1736" s="504" t="s">
        <v>1259</v>
      </c>
      <c r="AE1736" s="275" t="s">
        <v>10388</v>
      </c>
      <c r="AF1736" s="267" t="str">
        <f t="shared" ca="1" si="132"/>
        <v>39años2meses</v>
      </c>
      <c r="AG1736" s="276">
        <v>910164709</v>
      </c>
      <c r="AH1736" s="325" t="s">
        <v>10389</v>
      </c>
    </row>
    <row r="1737" spans="2:34">
      <c r="B1737" s="258" t="str">
        <f t="shared" si="130"/>
        <v>O44294166</v>
      </c>
      <c r="C1737" s="257" t="s">
        <v>117</v>
      </c>
      <c r="D1737" s="486" t="s">
        <v>3702</v>
      </c>
      <c r="E1737" s="258" t="s">
        <v>3703</v>
      </c>
      <c r="F1737" s="259">
        <v>30138</v>
      </c>
      <c r="G1737" s="260" t="s">
        <v>1251</v>
      </c>
      <c r="H1737" s="261" t="s">
        <v>125</v>
      </c>
      <c r="I1737" s="263"/>
      <c r="J1737" s="261"/>
      <c r="K1737" s="263" t="s">
        <v>3611</v>
      </c>
      <c r="L1737" s="264">
        <v>44228</v>
      </c>
      <c r="M1737" s="264">
        <v>44549</v>
      </c>
      <c r="N1737" s="263" t="s">
        <v>114</v>
      </c>
      <c r="O1737" s="263" t="s">
        <v>3704</v>
      </c>
      <c r="P1737" s="266" t="s">
        <v>115</v>
      </c>
      <c r="Q1737" s="267"/>
      <c r="R1737" s="268" t="s">
        <v>157</v>
      </c>
      <c r="S1737" s="265"/>
      <c r="T1737" s="265">
        <v>0</v>
      </c>
      <c r="U1737" s="269" t="s">
        <v>1256</v>
      </c>
      <c r="V1737" s="270">
        <v>0</v>
      </c>
      <c r="W1737" s="271" t="s">
        <v>1264</v>
      </c>
      <c r="X1737" s="272"/>
      <c r="Y1737" s="273"/>
      <c r="Z1737" s="274" t="s">
        <v>1265</v>
      </c>
      <c r="AA1737" s="258" t="b">
        <f t="shared" si="131"/>
        <v>0</v>
      </c>
      <c r="AB1737" s="258" t="s">
        <v>3705</v>
      </c>
      <c r="AC1737" s="273" t="s">
        <v>3706</v>
      </c>
      <c r="AD1737" s="504" t="s">
        <v>1271</v>
      </c>
      <c r="AE1737" s="275" t="s">
        <v>3707</v>
      </c>
      <c r="AF1737" s="267" t="str">
        <f t="shared" ca="1" si="132"/>
        <v>44años1meses</v>
      </c>
      <c r="AG1737" s="276">
        <v>967115208</v>
      </c>
      <c r="AH1737" s="325" t="s">
        <v>3708</v>
      </c>
    </row>
    <row r="1738" spans="2:34">
      <c r="B1738" s="273" t="str">
        <f t="shared" si="130"/>
        <v>P44301492</v>
      </c>
      <c r="C1738" s="257" t="s">
        <v>117</v>
      </c>
      <c r="D1738" s="486" t="s">
        <v>4701</v>
      </c>
      <c r="E1738" s="258" t="s">
        <v>4702</v>
      </c>
      <c r="F1738" s="259">
        <v>30771</v>
      </c>
      <c r="G1738" s="260" t="s">
        <v>1251</v>
      </c>
      <c r="H1738" s="261" t="s">
        <v>137</v>
      </c>
      <c r="I1738" s="262"/>
      <c r="J1738" s="261"/>
      <c r="K1738" s="263" t="s">
        <v>3611</v>
      </c>
      <c r="L1738" s="264">
        <v>44439</v>
      </c>
      <c r="M1738" s="264">
        <v>44451</v>
      </c>
      <c r="N1738" s="263" t="s">
        <v>122</v>
      </c>
      <c r="O1738" s="261"/>
      <c r="P1738" s="266"/>
      <c r="Q1738" s="273"/>
      <c r="R1738" s="268" t="s">
        <v>157</v>
      </c>
      <c r="S1738" s="265"/>
      <c r="T1738" s="265">
        <v>0</v>
      </c>
      <c r="U1738" s="269" t="s">
        <v>1256</v>
      </c>
      <c r="V1738" s="270">
        <v>0</v>
      </c>
      <c r="W1738" s="271" t="s">
        <v>1264</v>
      </c>
      <c r="X1738" s="272"/>
      <c r="Y1738" s="273"/>
      <c r="Z1738" s="274" t="s">
        <v>1265</v>
      </c>
      <c r="AA1738" s="258" t="b">
        <f t="shared" si="131"/>
        <v>0</v>
      </c>
      <c r="AB1738" s="273" t="s">
        <v>4703</v>
      </c>
      <c r="AC1738" s="273" t="s">
        <v>3671</v>
      </c>
      <c r="AD1738" s="510"/>
      <c r="AE1738" s="275"/>
      <c r="AF1738" s="267" t="str">
        <f t="shared" ca="1" si="132"/>
        <v>42años4meses</v>
      </c>
      <c r="AG1738" s="276">
        <v>944602740</v>
      </c>
      <c r="AH1738" s="325" t="s">
        <v>4704</v>
      </c>
    </row>
    <row r="1739" spans="2:34">
      <c r="B1739" s="273" t="str">
        <f t="shared" si="130"/>
        <v>O44301495</v>
      </c>
      <c r="C1739" s="257" t="s">
        <v>117</v>
      </c>
      <c r="D1739" s="486" t="s">
        <v>5873</v>
      </c>
      <c r="E1739" s="258" t="s">
        <v>5874</v>
      </c>
      <c r="F1739" s="259">
        <v>31872</v>
      </c>
      <c r="G1739" s="260" t="s">
        <v>1251</v>
      </c>
      <c r="H1739" s="261" t="s">
        <v>113</v>
      </c>
      <c r="I1739" s="263" t="s">
        <v>1339</v>
      </c>
      <c r="J1739" s="261"/>
      <c r="K1739" s="282" t="s">
        <v>3611</v>
      </c>
      <c r="L1739" s="264">
        <v>44592</v>
      </c>
      <c r="M1739" s="290">
        <v>44640</v>
      </c>
      <c r="N1739" s="263" t="s">
        <v>128</v>
      </c>
      <c r="O1739" s="261" t="s">
        <v>5875</v>
      </c>
      <c r="P1739" s="266" t="s">
        <v>138</v>
      </c>
      <c r="Q1739" s="273"/>
      <c r="R1739" s="284" t="s">
        <v>157</v>
      </c>
      <c r="S1739" s="265"/>
      <c r="T1739" s="265">
        <v>0</v>
      </c>
      <c r="U1739" s="269" t="s">
        <v>1256</v>
      </c>
      <c r="V1739" s="270">
        <v>1</v>
      </c>
      <c r="W1739" s="271" t="s">
        <v>118</v>
      </c>
      <c r="X1739" s="272"/>
      <c r="Y1739" s="273"/>
      <c r="Z1739" s="274" t="s">
        <v>1265</v>
      </c>
      <c r="AA1739" s="258" t="b">
        <f t="shared" si="131"/>
        <v>0</v>
      </c>
      <c r="AB1739" s="273" t="s">
        <v>5876</v>
      </c>
      <c r="AC1739" s="273"/>
      <c r="AD1739" s="510"/>
      <c r="AE1739" s="275"/>
      <c r="AF1739" s="267" t="str">
        <f t="shared" ca="1" si="132"/>
        <v>39años4meses</v>
      </c>
      <c r="AG1739" s="276">
        <v>903206987</v>
      </c>
      <c r="AH1739" s="409" t="s">
        <v>5877</v>
      </c>
    </row>
    <row r="1740" spans="2:34">
      <c r="B1740" s="273" t="str">
        <f t="shared" si="130"/>
        <v>P44308118</v>
      </c>
      <c r="C1740" s="257" t="s">
        <v>117</v>
      </c>
      <c r="D1740" s="486" t="s">
        <v>4878</v>
      </c>
      <c r="E1740" s="258" t="s">
        <v>4879</v>
      </c>
      <c r="F1740" s="259">
        <v>31941</v>
      </c>
      <c r="G1740" s="260" t="s">
        <v>1291</v>
      </c>
      <c r="H1740" s="261" t="s">
        <v>137</v>
      </c>
      <c r="I1740" s="263"/>
      <c r="J1740" s="261"/>
      <c r="K1740" s="282" t="s">
        <v>2021</v>
      </c>
      <c r="L1740" s="264">
        <v>44455</v>
      </c>
      <c r="M1740" s="264">
        <v>44482</v>
      </c>
      <c r="N1740" s="261" t="s">
        <v>114</v>
      </c>
      <c r="O1740" s="261" t="s">
        <v>4880</v>
      </c>
      <c r="P1740" s="266" t="s">
        <v>115</v>
      </c>
      <c r="Q1740" s="258"/>
      <c r="R1740" s="268" t="s">
        <v>157</v>
      </c>
      <c r="S1740" s="265"/>
      <c r="T1740" s="265">
        <v>0</v>
      </c>
      <c r="U1740" s="269" t="s">
        <v>1256</v>
      </c>
      <c r="V1740" s="270">
        <v>0</v>
      </c>
      <c r="W1740" s="271" t="s">
        <v>1264</v>
      </c>
      <c r="X1740" s="272"/>
      <c r="Y1740" s="273"/>
      <c r="Z1740" s="274" t="s">
        <v>1265</v>
      </c>
      <c r="AA1740" s="258" t="b">
        <f t="shared" si="131"/>
        <v>0</v>
      </c>
      <c r="AB1740" s="273" t="s">
        <v>4881</v>
      </c>
      <c r="AC1740" s="273"/>
      <c r="AD1740" s="504" t="s">
        <v>1259</v>
      </c>
      <c r="AE1740" s="275" t="s">
        <v>4882</v>
      </c>
      <c r="AF1740" s="267" t="str">
        <f t="shared" ca="1" si="132"/>
        <v>39años2meses</v>
      </c>
      <c r="AG1740" s="276">
        <v>921808343</v>
      </c>
      <c r="AH1740" s="325" t="s">
        <v>4883</v>
      </c>
    </row>
    <row r="1741" spans="2:34">
      <c r="B1741" s="273" t="str">
        <f t="shared" si="130"/>
        <v>P44308121</v>
      </c>
      <c r="C1741" s="257" t="s">
        <v>117</v>
      </c>
      <c r="D1741" s="486" t="s">
        <v>11246</v>
      </c>
      <c r="E1741" s="258" t="s">
        <v>11247</v>
      </c>
      <c r="F1741" s="259">
        <v>31941</v>
      </c>
      <c r="G1741" s="283" t="s">
        <v>1251</v>
      </c>
      <c r="H1741" s="261" t="s">
        <v>137</v>
      </c>
      <c r="I1741" s="261" t="s">
        <v>8999</v>
      </c>
      <c r="J1741" s="261" t="s">
        <v>9469</v>
      </c>
      <c r="K1741" s="282" t="s">
        <v>6840</v>
      </c>
      <c r="L1741" s="264">
        <v>45419</v>
      </c>
      <c r="M1741" s="298">
        <v>45596</v>
      </c>
      <c r="N1741" s="261" t="s">
        <v>122</v>
      </c>
      <c r="O1741" s="282"/>
      <c r="P1741" s="266"/>
      <c r="Q1741" s="273"/>
      <c r="R1741" s="284" t="s">
        <v>157</v>
      </c>
      <c r="S1741" s="265"/>
      <c r="T1741" s="265">
        <v>0</v>
      </c>
      <c r="U1741" s="269" t="s">
        <v>1256</v>
      </c>
      <c r="V1741" s="270">
        <v>1</v>
      </c>
      <c r="W1741" s="271" t="s">
        <v>118</v>
      </c>
      <c r="X1741" s="272"/>
      <c r="Y1741" s="272"/>
      <c r="Z1741" s="274" t="s">
        <v>1257</v>
      </c>
      <c r="AA1741" s="258" t="b">
        <f t="shared" si="131"/>
        <v>0</v>
      </c>
      <c r="AB1741" s="273" t="s">
        <v>11248</v>
      </c>
      <c r="AC1741" s="273"/>
      <c r="AD1741" s="511" t="s">
        <v>1259</v>
      </c>
      <c r="AE1741" s="275" t="s">
        <v>11249</v>
      </c>
      <c r="AF1741" s="267" t="str">
        <f t="shared" ca="1" si="132"/>
        <v>39años2meses</v>
      </c>
      <c r="AG1741" s="276">
        <v>901264610</v>
      </c>
      <c r="AH1741" s="325" t="s">
        <v>11250</v>
      </c>
    </row>
    <row r="1742" spans="2:34">
      <c r="B1742" s="258" t="str">
        <f t="shared" si="130"/>
        <v>O44312691</v>
      </c>
      <c r="C1742" s="257" t="s">
        <v>117</v>
      </c>
      <c r="D1742" s="486" t="s">
        <v>2370</v>
      </c>
      <c r="E1742" s="258" t="s">
        <v>2371</v>
      </c>
      <c r="F1742" s="259">
        <v>31856</v>
      </c>
      <c r="G1742" s="260" t="s">
        <v>1251</v>
      </c>
      <c r="H1742" s="261" t="s">
        <v>125</v>
      </c>
      <c r="I1742" s="262"/>
      <c r="J1742" s="261"/>
      <c r="K1742" s="263" t="s">
        <v>1287</v>
      </c>
      <c r="L1742" s="264">
        <v>43768</v>
      </c>
      <c r="M1742" s="290">
        <v>43824</v>
      </c>
      <c r="N1742" s="263" t="s">
        <v>114</v>
      </c>
      <c r="O1742" s="261" t="s">
        <v>2372</v>
      </c>
      <c r="P1742" s="266" t="s">
        <v>115</v>
      </c>
      <c r="Q1742" s="267"/>
      <c r="R1742" s="284" t="s">
        <v>157</v>
      </c>
      <c r="S1742" s="265"/>
      <c r="T1742" s="265">
        <v>0</v>
      </c>
      <c r="U1742" s="269" t="s">
        <v>1256</v>
      </c>
      <c r="V1742" s="270">
        <v>0</v>
      </c>
      <c r="W1742" s="271" t="s">
        <v>1264</v>
      </c>
      <c r="X1742" s="272"/>
      <c r="Y1742" s="273"/>
      <c r="Z1742" s="274" t="s">
        <v>1265</v>
      </c>
      <c r="AA1742" s="258" t="b">
        <f t="shared" si="131"/>
        <v>0</v>
      </c>
      <c r="AB1742" s="273" t="s">
        <v>2373</v>
      </c>
      <c r="AC1742" s="273" t="s">
        <v>2374</v>
      </c>
      <c r="AD1742" s="510"/>
      <c r="AE1742" s="275"/>
      <c r="AF1742" s="267" t="str">
        <f t="shared" ca="1" si="132"/>
        <v>39años5meses</v>
      </c>
      <c r="AG1742" s="276"/>
      <c r="AH1742" s="325"/>
    </row>
    <row r="1743" spans="2:34">
      <c r="B1743" s="258" t="str">
        <f t="shared" si="130"/>
        <v>P44321278</v>
      </c>
      <c r="C1743" s="257" t="s">
        <v>117</v>
      </c>
      <c r="D1743" s="486" t="s">
        <v>4527</v>
      </c>
      <c r="E1743" s="258" t="s">
        <v>4528</v>
      </c>
      <c r="F1743" s="259">
        <v>31940</v>
      </c>
      <c r="G1743" s="260" t="s">
        <v>1251</v>
      </c>
      <c r="H1743" s="261" t="s">
        <v>137</v>
      </c>
      <c r="I1743" s="262"/>
      <c r="J1743" s="261"/>
      <c r="K1743" s="282" t="s">
        <v>1968</v>
      </c>
      <c r="L1743" s="264">
        <v>44413</v>
      </c>
      <c r="M1743" s="290">
        <v>44426</v>
      </c>
      <c r="N1743" s="263" t="s">
        <v>128</v>
      </c>
      <c r="O1743" s="261" t="s">
        <v>4529</v>
      </c>
      <c r="P1743" s="266" t="s">
        <v>115</v>
      </c>
      <c r="Q1743" s="258"/>
      <c r="R1743" s="284" t="s">
        <v>157</v>
      </c>
      <c r="S1743" s="265"/>
      <c r="T1743" s="265">
        <v>0</v>
      </c>
      <c r="U1743" s="269" t="s">
        <v>1256</v>
      </c>
      <c r="V1743" s="270">
        <v>1</v>
      </c>
      <c r="W1743" s="271" t="s">
        <v>1264</v>
      </c>
      <c r="X1743" s="272"/>
      <c r="Y1743" s="273"/>
      <c r="Z1743" s="274" t="s">
        <v>1265</v>
      </c>
      <c r="AA1743" s="258" t="b">
        <f t="shared" si="131"/>
        <v>0</v>
      </c>
      <c r="AB1743" s="273" t="s">
        <v>4530</v>
      </c>
      <c r="AC1743" s="273"/>
      <c r="AD1743" s="510"/>
      <c r="AE1743" s="275"/>
      <c r="AF1743" s="267" t="str">
        <f t="shared" ca="1" si="132"/>
        <v>39años2meses</v>
      </c>
      <c r="AG1743" s="294"/>
      <c r="AH1743" s="334"/>
    </row>
    <row r="1744" spans="2:34">
      <c r="B1744" s="258" t="str">
        <f t="shared" si="130"/>
        <v>O44324358</v>
      </c>
      <c r="C1744" s="305">
        <v>1</v>
      </c>
      <c r="D1744" s="486" t="s">
        <v>4172</v>
      </c>
      <c r="E1744" s="258" t="s">
        <v>4173</v>
      </c>
      <c r="F1744" s="259">
        <v>29627</v>
      </c>
      <c r="G1744" s="260" t="s">
        <v>1291</v>
      </c>
      <c r="H1744" s="261" t="s">
        <v>113</v>
      </c>
      <c r="I1744" s="262"/>
      <c r="J1744" s="261"/>
      <c r="K1744" s="263" t="s">
        <v>3611</v>
      </c>
      <c r="L1744" s="264">
        <v>44341</v>
      </c>
      <c r="M1744" s="264">
        <v>44408</v>
      </c>
      <c r="N1744" s="263" t="s">
        <v>122</v>
      </c>
      <c r="O1744" s="261"/>
      <c r="P1744" s="266"/>
      <c r="Q1744" s="273"/>
      <c r="R1744" s="284" t="s">
        <v>157</v>
      </c>
      <c r="S1744" s="265"/>
      <c r="T1744" s="265">
        <v>0</v>
      </c>
      <c r="U1744" s="269" t="s">
        <v>1256</v>
      </c>
      <c r="V1744" s="270">
        <v>0</v>
      </c>
      <c r="W1744" s="271" t="s">
        <v>1264</v>
      </c>
      <c r="X1744" s="272"/>
      <c r="Y1744" s="273"/>
      <c r="Z1744" s="274" t="s">
        <v>1265</v>
      </c>
      <c r="AA1744" s="258" t="b">
        <f t="shared" si="131"/>
        <v>0</v>
      </c>
      <c r="AB1744" s="273" t="s">
        <v>4174</v>
      </c>
      <c r="AC1744" s="273" t="s">
        <v>3969</v>
      </c>
      <c r="AD1744" s="273"/>
      <c r="AE1744" s="275"/>
      <c r="AF1744" s="267" t="str">
        <f t="shared" ca="1" si="132"/>
        <v>45años6meses</v>
      </c>
      <c r="AG1744" s="276">
        <v>927360482</v>
      </c>
      <c r="AH1744" s="352" t="s">
        <v>4175</v>
      </c>
    </row>
    <row r="1745" spans="2:36">
      <c r="B1745" s="258" t="str">
        <f t="shared" si="130"/>
        <v>O44339419</v>
      </c>
      <c r="C1745" s="257" t="s">
        <v>117</v>
      </c>
      <c r="D1745" s="486" t="s">
        <v>9565</v>
      </c>
      <c r="E1745" s="258" t="s">
        <v>9566</v>
      </c>
      <c r="F1745" s="259">
        <v>29191</v>
      </c>
      <c r="G1745" s="260" t="s">
        <v>1251</v>
      </c>
      <c r="H1745" s="261" t="s">
        <v>113</v>
      </c>
      <c r="I1745" s="263"/>
      <c r="J1745" s="261"/>
      <c r="K1745" s="282" t="s">
        <v>6840</v>
      </c>
      <c r="L1745" s="264">
        <v>45309</v>
      </c>
      <c r="M1745" s="290">
        <v>45310</v>
      </c>
      <c r="N1745" s="263" t="s">
        <v>122</v>
      </c>
      <c r="O1745" s="282"/>
      <c r="P1745" s="266"/>
      <c r="Q1745" s="267"/>
      <c r="R1745" s="284" t="s">
        <v>157</v>
      </c>
      <c r="S1745" s="265"/>
      <c r="T1745" s="265">
        <v>0</v>
      </c>
      <c r="U1745" s="269" t="s">
        <v>1256</v>
      </c>
      <c r="V1745" s="270">
        <v>1</v>
      </c>
      <c r="W1745" s="271" t="s">
        <v>118</v>
      </c>
      <c r="X1745" s="272"/>
      <c r="Y1745" s="258"/>
      <c r="Z1745" s="274" t="s">
        <v>1265</v>
      </c>
      <c r="AA1745" s="258" t="b">
        <f t="shared" si="131"/>
        <v>0</v>
      </c>
      <c r="AB1745" s="258" t="s">
        <v>1851</v>
      </c>
      <c r="AC1745" s="273" t="s">
        <v>2238</v>
      </c>
      <c r="AD1745" s="400" t="s">
        <v>2101</v>
      </c>
      <c r="AE1745" s="275" t="s">
        <v>9567</v>
      </c>
      <c r="AF1745" s="267" t="str">
        <f t="shared" ca="1" si="132"/>
        <v>46años8meses</v>
      </c>
      <c r="AG1745" s="276">
        <v>994773879</v>
      </c>
      <c r="AH1745" s="325" t="s">
        <v>9568</v>
      </c>
    </row>
    <row r="1746" spans="2:36">
      <c r="B1746" s="273" t="str">
        <f t="shared" si="130"/>
        <v>O44344918</v>
      </c>
      <c r="C1746" s="257" t="s">
        <v>117</v>
      </c>
      <c r="D1746" s="486" t="s">
        <v>16338</v>
      </c>
      <c r="E1746" s="258" t="s">
        <v>16339</v>
      </c>
      <c r="F1746" s="259">
        <v>25910</v>
      </c>
      <c r="G1746" s="283" t="s">
        <v>1251</v>
      </c>
      <c r="H1746" s="261" t="s">
        <v>125</v>
      </c>
      <c r="I1746" s="261" t="s">
        <v>5933</v>
      </c>
      <c r="J1746" s="261" t="s">
        <v>1276</v>
      </c>
      <c r="K1746" s="282" t="s">
        <v>1254</v>
      </c>
      <c r="L1746" s="264">
        <v>46028</v>
      </c>
      <c r="M1746" s="264">
        <v>46053</v>
      </c>
      <c r="N1746" s="261" t="s">
        <v>128</v>
      </c>
      <c r="O1746" s="282" t="s">
        <v>16340</v>
      </c>
      <c r="P1746" s="266" t="s">
        <v>138</v>
      </c>
      <c r="Q1746" s="273"/>
      <c r="R1746" s="268" t="s">
        <v>157</v>
      </c>
      <c r="S1746" s="265"/>
      <c r="T1746" s="506">
        <v>0</v>
      </c>
      <c r="U1746" s="269" t="s">
        <v>1256</v>
      </c>
      <c r="V1746" s="270">
        <v>1</v>
      </c>
      <c r="W1746" s="271" t="s">
        <v>118</v>
      </c>
      <c r="X1746" s="272"/>
      <c r="Y1746" s="272"/>
      <c r="Z1746" s="342" t="s">
        <v>1257</v>
      </c>
      <c r="AA1746" s="258" t="b">
        <f t="shared" si="131"/>
        <v>0</v>
      </c>
      <c r="AB1746" s="273" t="s">
        <v>16341</v>
      </c>
      <c r="AC1746" s="273"/>
      <c r="AD1746" s="504" t="s">
        <v>1259</v>
      </c>
      <c r="AE1746" s="303" t="s">
        <v>16342</v>
      </c>
      <c r="AF1746" s="267" t="str">
        <f t="shared" ca="1" si="132"/>
        <v>55años8meses</v>
      </c>
      <c r="AG1746" s="276" t="s">
        <v>16343</v>
      </c>
      <c r="AH1746" s="325" t="s">
        <v>16344</v>
      </c>
    </row>
    <row r="1747" spans="2:36">
      <c r="B1747" s="258" t="str">
        <f t="shared" si="130"/>
        <v>O44348822</v>
      </c>
      <c r="C1747" s="257" t="s">
        <v>117</v>
      </c>
      <c r="D1747" s="486" t="s">
        <v>9239</v>
      </c>
      <c r="E1747" s="258" t="s">
        <v>9240</v>
      </c>
      <c r="F1747" s="259">
        <v>31899</v>
      </c>
      <c r="G1747" s="283" t="s">
        <v>1291</v>
      </c>
      <c r="H1747" s="261" t="s">
        <v>113</v>
      </c>
      <c r="I1747" s="261" t="s">
        <v>9123</v>
      </c>
      <c r="J1747" s="261" t="s">
        <v>9241</v>
      </c>
      <c r="K1747" s="282" t="s">
        <v>6899</v>
      </c>
      <c r="L1747" s="264">
        <v>45294</v>
      </c>
      <c r="M1747" s="264">
        <v>45297</v>
      </c>
      <c r="N1747" s="261" t="s">
        <v>122</v>
      </c>
      <c r="O1747" s="261"/>
      <c r="P1747" s="266"/>
      <c r="Q1747" s="273"/>
      <c r="R1747" s="268" t="s">
        <v>157</v>
      </c>
      <c r="S1747" s="265"/>
      <c r="T1747" s="265">
        <v>0</v>
      </c>
      <c r="U1747" s="269" t="s">
        <v>1256</v>
      </c>
      <c r="V1747" s="270">
        <v>1</v>
      </c>
      <c r="W1747" s="271" t="s">
        <v>118</v>
      </c>
      <c r="X1747" s="272"/>
      <c r="Y1747" s="272"/>
      <c r="Z1747" s="274" t="s">
        <v>1257</v>
      </c>
      <c r="AA1747" s="258" t="b">
        <f t="shared" si="131"/>
        <v>0</v>
      </c>
      <c r="AB1747" s="273" t="s">
        <v>9242</v>
      </c>
      <c r="AC1747" s="273"/>
      <c r="AD1747" s="511" t="s">
        <v>1259</v>
      </c>
      <c r="AE1747" s="275" t="s">
        <v>9243</v>
      </c>
      <c r="AF1747" s="267" t="str">
        <f t="shared" ca="1" si="132"/>
        <v>39años3meses</v>
      </c>
      <c r="AG1747" s="276">
        <v>921142023</v>
      </c>
      <c r="AH1747" s="325" t="s">
        <v>9244</v>
      </c>
    </row>
    <row r="1748" spans="2:36">
      <c r="B1748" s="258" t="str">
        <f t="shared" si="130"/>
        <v>O44349516</v>
      </c>
      <c r="C1748" s="257" t="s">
        <v>117</v>
      </c>
      <c r="D1748" s="486" t="s">
        <v>9140</v>
      </c>
      <c r="E1748" s="258" t="s">
        <v>9141</v>
      </c>
      <c r="F1748" s="259">
        <v>31963</v>
      </c>
      <c r="G1748" s="283" t="s">
        <v>1251</v>
      </c>
      <c r="H1748" s="261" t="s">
        <v>113</v>
      </c>
      <c r="I1748" s="261" t="s">
        <v>3682</v>
      </c>
      <c r="J1748" s="261"/>
      <c r="K1748" s="282" t="s">
        <v>6840</v>
      </c>
      <c r="L1748" s="264">
        <v>45279</v>
      </c>
      <c r="M1748" s="290">
        <v>45339</v>
      </c>
      <c r="N1748" s="261" t="s">
        <v>122</v>
      </c>
      <c r="O1748" s="261"/>
      <c r="P1748" s="266"/>
      <c r="Q1748" s="273"/>
      <c r="R1748" s="284" t="s">
        <v>157</v>
      </c>
      <c r="S1748" s="265"/>
      <c r="T1748" s="265">
        <v>0</v>
      </c>
      <c r="U1748" s="269" t="s">
        <v>1256</v>
      </c>
      <c r="V1748" s="270">
        <v>1</v>
      </c>
      <c r="W1748" s="271" t="s">
        <v>118</v>
      </c>
      <c r="X1748" s="273"/>
      <c r="Y1748" s="273"/>
      <c r="Z1748" s="274" t="s">
        <v>1257</v>
      </c>
      <c r="AA1748" s="258" t="b">
        <f t="shared" si="131"/>
        <v>0</v>
      </c>
      <c r="AB1748" s="273" t="s">
        <v>9142</v>
      </c>
      <c r="AC1748" s="273"/>
      <c r="AD1748" s="400" t="s">
        <v>1271</v>
      </c>
      <c r="AE1748" s="275" t="s">
        <v>9143</v>
      </c>
      <c r="AF1748" s="267" t="str">
        <f t="shared" ca="1" si="132"/>
        <v>39años1meses</v>
      </c>
      <c r="AG1748" s="276">
        <v>951365038</v>
      </c>
      <c r="AH1748" s="325" t="s">
        <v>9144</v>
      </c>
    </row>
    <row r="1749" spans="2:36">
      <c r="B1749" s="258" t="str">
        <f t="shared" si="130"/>
        <v>P44362429</v>
      </c>
      <c r="C1749" s="282">
        <v>1</v>
      </c>
      <c r="D1749" s="486" t="s">
        <v>2861</v>
      </c>
      <c r="E1749" s="273" t="s">
        <v>2862</v>
      </c>
      <c r="F1749" s="259">
        <v>31975</v>
      </c>
      <c r="G1749" s="260" t="s">
        <v>1251</v>
      </c>
      <c r="H1749" s="261" t="s">
        <v>137</v>
      </c>
      <c r="I1749" s="262"/>
      <c r="J1749" s="261"/>
      <c r="K1749" s="263" t="s">
        <v>1287</v>
      </c>
      <c r="L1749" s="264">
        <v>43818</v>
      </c>
      <c r="M1749" s="290">
        <v>43830</v>
      </c>
      <c r="N1749" s="263" t="s">
        <v>174</v>
      </c>
      <c r="O1749" s="261" t="s">
        <v>2863</v>
      </c>
      <c r="P1749" s="266" t="s">
        <v>115</v>
      </c>
      <c r="Q1749" s="267"/>
      <c r="R1749" s="284" t="s">
        <v>157</v>
      </c>
      <c r="S1749" s="265"/>
      <c r="T1749" s="265">
        <v>0</v>
      </c>
      <c r="U1749" s="269" t="s">
        <v>1256</v>
      </c>
      <c r="V1749" s="270">
        <v>0</v>
      </c>
      <c r="W1749" s="271" t="s">
        <v>1264</v>
      </c>
      <c r="X1749" s="272"/>
      <c r="Y1749" s="258"/>
      <c r="Z1749" s="274" t="s">
        <v>1265</v>
      </c>
      <c r="AA1749" s="258" t="b">
        <f t="shared" si="131"/>
        <v>0</v>
      </c>
      <c r="AB1749" s="273" t="s">
        <v>2168</v>
      </c>
      <c r="AC1749" s="273" t="s">
        <v>1290</v>
      </c>
      <c r="AD1749" s="273"/>
      <c r="AE1749" s="275"/>
      <c r="AF1749" s="267" t="str">
        <f t="shared" ca="1" si="132"/>
        <v>39años1meses</v>
      </c>
      <c r="AG1749" s="294"/>
      <c r="AH1749" s="334"/>
    </row>
    <row r="1750" spans="2:36">
      <c r="B1750" s="258" t="str">
        <f t="shared" si="130"/>
        <v>O44372331</v>
      </c>
      <c r="C1750" s="282">
        <v>1</v>
      </c>
      <c r="D1750" s="486" t="s">
        <v>6994</v>
      </c>
      <c r="E1750" s="258" t="s">
        <v>6995</v>
      </c>
      <c r="F1750" s="259">
        <v>30624</v>
      </c>
      <c r="G1750" s="283" t="s">
        <v>1996</v>
      </c>
      <c r="H1750" s="260" t="s">
        <v>113</v>
      </c>
      <c r="I1750" s="263" t="s">
        <v>5699</v>
      </c>
      <c r="J1750" s="261"/>
      <c r="K1750" s="282" t="s">
        <v>6305</v>
      </c>
      <c r="L1750" s="264">
        <v>44901</v>
      </c>
      <c r="M1750" s="290">
        <v>44917</v>
      </c>
      <c r="N1750" s="263" t="s">
        <v>114</v>
      </c>
      <c r="O1750" s="261" t="s">
        <v>6996</v>
      </c>
      <c r="P1750" s="266" t="s">
        <v>138</v>
      </c>
      <c r="Q1750" s="273"/>
      <c r="R1750" s="284" t="s">
        <v>157</v>
      </c>
      <c r="S1750" s="265"/>
      <c r="T1750" s="265">
        <v>0</v>
      </c>
      <c r="U1750" s="269" t="s">
        <v>1256</v>
      </c>
      <c r="V1750" s="270">
        <v>1</v>
      </c>
      <c r="W1750" s="271" t="s">
        <v>118</v>
      </c>
      <c r="X1750" s="272"/>
      <c r="Y1750" s="273"/>
      <c r="Z1750" s="274" t="s">
        <v>1265</v>
      </c>
      <c r="AA1750" s="258" t="b">
        <f t="shared" si="131"/>
        <v>0</v>
      </c>
      <c r="AB1750" s="273" t="s">
        <v>6997</v>
      </c>
      <c r="AC1750" s="273"/>
      <c r="AD1750" s="504" t="s">
        <v>1259</v>
      </c>
      <c r="AE1750" s="275" t="s">
        <v>6998</v>
      </c>
      <c r="AF1750" s="267" t="str">
        <f t="shared" ca="1" si="132"/>
        <v>42años9meses</v>
      </c>
      <c r="AG1750" s="276">
        <v>937418158</v>
      </c>
      <c r="AH1750" s="325" t="s">
        <v>6999</v>
      </c>
      <c r="AJ1750" s="258"/>
    </row>
    <row r="1751" spans="2:36">
      <c r="B1751" s="258" t="str">
        <f t="shared" si="130"/>
        <v>O44377447</v>
      </c>
      <c r="C1751" s="263">
        <v>1</v>
      </c>
      <c r="D1751" s="486" t="s">
        <v>10184</v>
      </c>
      <c r="E1751" s="258" t="s">
        <v>10185</v>
      </c>
      <c r="F1751" s="259">
        <v>31974</v>
      </c>
      <c r="G1751" s="283" t="s">
        <v>1251</v>
      </c>
      <c r="H1751" s="261" t="s">
        <v>113</v>
      </c>
      <c r="I1751" s="261" t="s">
        <v>7410</v>
      </c>
      <c r="J1751" s="261" t="s">
        <v>9657</v>
      </c>
      <c r="K1751" s="282" t="s">
        <v>6899</v>
      </c>
      <c r="L1751" s="264">
        <v>45349</v>
      </c>
      <c r="M1751" s="290">
        <v>45409</v>
      </c>
      <c r="N1751" s="261" t="s">
        <v>122</v>
      </c>
      <c r="O1751" s="282"/>
      <c r="P1751" s="266"/>
      <c r="Q1751" s="273"/>
      <c r="R1751" s="284" t="s">
        <v>157</v>
      </c>
      <c r="S1751" s="265"/>
      <c r="T1751" s="265">
        <v>0</v>
      </c>
      <c r="U1751" s="269" t="s">
        <v>1256</v>
      </c>
      <c r="V1751" s="270">
        <v>1</v>
      </c>
      <c r="W1751" s="271" t="s">
        <v>118</v>
      </c>
      <c r="X1751" s="272"/>
      <c r="Y1751" s="272"/>
      <c r="Z1751" s="274" t="s">
        <v>1257</v>
      </c>
      <c r="AA1751" s="258" t="b">
        <f t="shared" si="131"/>
        <v>0</v>
      </c>
      <c r="AB1751" s="273" t="s">
        <v>10186</v>
      </c>
      <c r="AC1751" s="273"/>
      <c r="AD1751" s="504" t="s">
        <v>1259</v>
      </c>
      <c r="AE1751" s="275" t="s">
        <v>10187</v>
      </c>
      <c r="AF1751" s="267" t="str">
        <f t="shared" ca="1" si="132"/>
        <v>39años1meses</v>
      </c>
      <c r="AG1751" s="276">
        <v>938132865</v>
      </c>
      <c r="AH1751" s="325" t="s">
        <v>10188</v>
      </c>
    </row>
    <row r="1752" spans="2:36">
      <c r="B1752" s="258" t="str">
        <f t="shared" si="130"/>
        <v>P44380946</v>
      </c>
      <c r="C1752" s="257" t="s">
        <v>117</v>
      </c>
      <c r="D1752" s="486" t="s">
        <v>16413</v>
      </c>
      <c r="E1752" s="258" t="s">
        <v>16414</v>
      </c>
      <c r="F1752" s="259">
        <v>31009</v>
      </c>
      <c r="G1752" s="283" t="s">
        <v>1251</v>
      </c>
      <c r="H1752" s="261" t="s">
        <v>137</v>
      </c>
      <c r="I1752" s="261" t="s">
        <v>1252</v>
      </c>
      <c r="J1752" s="261" t="s">
        <v>1253</v>
      </c>
      <c r="K1752" s="282" t="s">
        <v>8566</v>
      </c>
      <c r="L1752" s="264">
        <v>46041</v>
      </c>
      <c r="M1752" s="264">
        <v>46142</v>
      </c>
      <c r="N1752" s="261" t="s">
        <v>128</v>
      </c>
      <c r="O1752" s="282" t="s">
        <v>16415</v>
      </c>
      <c r="P1752" s="266" t="s">
        <v>138</v>
      </c>
      <c r="Q1752" s="258"/>
      <c r="R1752" s="471" t="s">
        <v>1256</v>
      </c>
      <c r="S1752" s="265"/>
      <c r="T1752" s="271">
        <v>0</v>
      </c>
      <c r="U1752" s="269" t="s">
        <v>1256</v>
      </c>
      <c r="V1752" s="270">
        <v>1</v>
      </c>
      <c r="W1752" s="524" t="s">
        <v>118</v>
      </c>
      <c r="X1752" s="272"/>
      <c r="Y1752" s="272"/>
      <c r="Z1752" s="525" t="s">
        <v>1257</v>
      </c>
      <c r="AA1752" s="258" t="b">
        <f t="shared" si="131"/>
        <v>0</v>
      </c>
      <c r="AB1752" s="305" t="s">
        <v>16416</v>
      </c>
      <c r="AC1752" s="273"/>
      <c r="AD1752" s="504" t="s">
        <v>1259</v>
      </c>
      <c r="AE1752" s="275" t="s">
        <v>16417</v>
      </c>
      <c r="AF1752" s="267" t="str">
        <f t="shared" ca="1" si="132"/>
        <v>41años8meses</v>
      </c>
      <c r="AG1752" s="276">
        <v>906165810</v>
      </c>
      <c r="AH1752" s="325" t="s">
        <v>16418</v>
      </c>
    </row>
    <row r="1753" spans="2:36">
      <c r="B1753" s="258" t="str">
        <f t="shared" si="130"/>
        <v>O44390582</v>
      </c>
      <c r="C1753" s="257" t="s">
        <v>117</v>
      </c>
      <c r="D1753" s="486" t="s">
        <v>11351</v>
      </c>
      <c r="E1753" s="258" t="s">
        <v>11352</v>
      </c>
      <c r="F1753" s="259">
        <v>30922</v>
      </c>
      <c r="G1753" s="283" t="s">
        <v>1251</v>
      </c>
      <c r="H1753" s="261" t="s">
        <v>113</v>
      </c>
      <c r="I1753" s="261" t="s">
        <v>7410</v>
      </c>
      <c r="J1753" s="261" t="s">
        <v>9469</v>
      </c>
      <c r="K1753" s="282" t="s">
        <v>6840</v>
      </c>
      <c r="L1753" s="264">
        <v>45428</v>
      </c>
      <c r="M1753" s="264">
        <v>45530</v>
      </c>
      <c r="N1753" s="261" t="s">
        <v>128</v>
      </c>
      <c r="O1753" s="282" t="s">
        <v>11353</v>
      </c>
      <c r="P1753" s="266" t="s">
        <v>138</v>
      </c>
      <c r="Q1753" s="273"/>
      <c r="R1753" s="284" t="s">
        <v>157</v>
      </c>
      <c r="S1753" s="265"/>
      <c r="T1753" s="265">
        <v>0</v>
      </c>
      <c r="U1753" s="269" t="s">
        <v>1256</v>
      </c>
      <c r="V1753" s="270">
        <v>1</v>
      </c>
      <c r="W1753" s="271" t="s">
        <v>118</v>
      </c>
      <c r="X1753" s="272"/>
      <c r="Y1753" s="272"/>
      <c r="Z1753" s="274" t="s">
        <v>1257</v>
      </c>
      <c r="AA1753" s="258" t="b">
        <f t="shared" si="131"/>
        <v>0</v>
      </c>
      <c r="AB1753" s="273" t="s">
        <v>11354</v>
      </c>
      <c r="AC1753" s="273"/>
      <c r="AD1753" s="504" t="s">
        <v>1259</v>
      </c>
      <c r="AE1753" s="275" t="s">
        <v>11355</v>
      </c>
      <c r="AF1753" s="267" t="str">
        <f t="shared" ca="1" si="132"/>
        <v>41años11meses</v>
      </c>
      <c r="AG1753" s="276">
        <v>978207911</v>
      </c>
      <c r="AH1753" s="325"/>
    </row>
    <row r="1754" spans="2:36">
      <c r="B1754" s="258" t="str">
        <f t="shared" si="130"/>
        <v>P44392156</v>
      </c>
      <c r="C1754" s="257" t="s">
        <v>117</v>
      </c>
      <c r="D1754" s="486" t="s">
        <v>6989</v>
      </c>
      <c r="E1754" s="273" t="s">
        <v>6990</v>
      </c>
      <c r="F1754" s="259">
        <v>31645</v>
      </c>
      <c r="G1754" s="260" t="s">
        <v>1251</v>
      </c>
      <c r="H1754" s="261" t="s">
        <v>6271</v>
      </c>
      <c r="I1754" s="262" t="s">
        <v>5906</v>
      </c>
      <c r="J1754" s="261"/>
      <c r="K1754" s="263" t="s">
        <v>2021</v>
      </c>
      <c r="L1754" s="264">
        <v>44901</v>
      </c>
      <c r="M1754" s="290">
        <v>45000</v>
      </c>
      <c r="N1754" s="263" t="s">
        <v>122</v>
      </c>
      <c r="O1754" s="261"/>
      <c r="P1754" s="266"/>
      <c r="Q1754" s="273"/>
      <c r="R1754" s="284" t="s">
        <v>157</v>
      </c>
      <c r="S1754" s="265"/>
      <c r="T1754" s="265">
        <v>0</v>
      </c>
      <c r="U1754" s="269" t="s">
        <v>1256</v>
      </c>
      <c r="V1754" s="270">
        <v>0</v>
      </c>
      <c r="W1754" s="271" t="s">
        <v>1264</v>
      </c>
      <c r="X1754" s="272"/>
      <c r="Y1754" s="273"/>
      <c r="Z1754" s="274" t="s">
        <v>1265</v>
      </c>
      <c r="AA1754" s="258" t="b">
        <f t="shared" si="131"/>
        <v>0</v>
      </c>
      <c r="AB1754" s="273" t="s">
        <v>6991</v>
      </c>
      <c r="AC1754" s="273"/>
      <c r="AD1754" s="400" t="s">
        <v>1259</v>
      </c>
      <c r="AE1754" s="275" t="s">
        <v>6992</v>
      </c>
      <c r="AF1754" s="267" t="str">
        <f t="shared" ca="1" si="132"/>
        <v>40años0meses</v>
      </c>
      <c r="AG1754" s="276">
        <v>918509072</v>
      </c>
      <c r="AH1754" s="325" t="s">
        <v>6993</v>
      </c>
    </row>
    <row r="1755" spans="2:36">
      <c r="B1755" s="258" t="str">
        <f t="shared" si="130"/>
        <v>O44393044</v>
      </c>
      <c r="C1755" s="257" t="s">
        <v>117</v>
      </c>
      <c r="D1755" s="486" t="s">
        <v>11525</v>
      </c>
      <c r="E1755" s="258" t="s">
        <v>11526</v>
      </c>
      <c r="F1755" s="259">
        <v>31988</v>
      </c>
      <c r="G1755" s="283" t="s">
        <v>1251</v>
      </c>
      <c r="H1755" s="261" t="s">
        <v>113</v>
      </c>
      <c r="I1755" s="261" t="s">
        <v>7410</v>
      </c>
      <c r="J1755" s="261" t="s">
        <v>9469</v>
      </c>
      <c r="K1755" s="282" t="s">
        <v>6840</v>
      </c>
      <c r="L1755" s="264">
        <v>45440</v>
      </c>
      <c r="M1755" s="264">
        <v>45530</v>
      </c>
      <c r="N1755" s="261" t="s">
        <v>122</v>
      </c>
      <c r="O1755" s="282"/>
      <c r="P1755" s="266"/>
      <c r="Q1755" s="273"/>
      <c r="R1755" s="284" t="s">
        <v>157</v>
      </c>
      <c r="S1755" s="265"/>
      <c r="T1755" s="265">
        <v>0</v>
      </c>
      <c r="U1755" s="269" t="s">
        <v>1256</v>
      </c>
      <c r="V1755" s="270">
        <v>1</v>
      </c>
      <c r="W1755" s="271" t="s">
        <v>118</v>
      </c>
      <c r="X1755" s="272"/>
      <c r="Y1755" s="272"/>
      <c r="Z1755" s="274" t="s">
        <v>1257</v>
      </c>
      <c r="AA1755" s="258" t="b">
        <f t="shared" ref="AA1755:AA1786" si="133">COUNTIF($D$2:$D$3790,D1755)&gt;1</f>
        <v>0</v>
      </c>
      <c r="AB1755" s="273" t="s">
        <v>6556</v>
      </c>
      <c r="AC1755" s="273"/>
      <c r="AD1755" s="400" t="s">
        <v>1259</v>
      </c>
      <c r="AE1755" s="275" t="s">
        <v>11527</v>
      </c>
      <c r="AF1755" s="267" t="str">
        <f t="shared" ca="1" si="132"/>
        <v>39años0meses</v>
      </c>
      <c r="AG1755" s="276">
        <v>924589458</v>
      </c>
      <c r="AH1755" s="325" t="s">
        <v>11528</v>
      </c>
    </row>
    <row r="1756" spans="2:36">
      <c r="B1756" s="258" t="str">
        <f t="shared" si="130"/>
        <v>P44401148</v>
      </c>
      <c r="C1756" s="257" t="s">
        <v>117</v>
      </c>
      <c r="D1756" s="486" t="s">
        <v>11682</v>
      </c>
      <c r="E1756" s="258" t="s">
        <v>11683</v>
      </c>
      <c r="F1756" s="259">
        <v>31630</v>
      </c>
      <c r="G1756" s="260" t="s">
        <v>1251</v>
      </c>
      <c r="H1756" s="261" t="s">
        <v>137</v>
      </c>
      <c r="I1756" s="261" t="s">
        <v>1252</v>
      </c>
      <c r="J1756" s="261"/>
      <c r="K1756" s="282" t="s">
        <v>6899</v>
      </c>
      <c r="L1756" s="264">
        <v>45460</v>
      </c>
      <c r="M1756" s="264">
        <v>45472</v>
      </c>
      <c r="N1756" s="263" t="s">
        <v>122</v>
      </c>
      <c r="O1756" s="261"/>
      <c r="P1756" s="266"/>
      <c r="Q1756" s="273"/>
      <c r="R1756" s="268" t="s">
        <v>157</v>
      </c>
      <c r="S1756" s="265"/>
      <c r="T1756" s="265">
        <v>0</v>
      </c>
      <c r="U1756" s="269" t="s">
        <v>1256</v>
      </c>
      <c r="V1756" s="270">
        <v>1</v>
      </c>
      <c r="W1756" s="271" t="s">
        <v>118</v>
      </c>
      <c r="X1756" s="273"/>
      <c r="Y1756" s="273"/>
      <c r="Z1756" s="274" t="s">
        <v>1257</v>
      </c>
      <c r="AA1756" s="258" t="b">
        <f t="shared" si="133"/>
        <v>0</v>
      </c>
      <c r="AB1756" s="273" t="s">
        <v>11684</v>
      </c>
      <c r="AC1756" s="273"/>
      <c r="AD1756" s="400" t="s">
        <v>1271</v>
      </c>
      <c r="AE1756" s="275" t="s">
        <v>11685</v>
      </c>
      <c r="AF1756" s="267" t="str">
        <f t="shared" ca="1" si="132"/>
        <v>40años0meses</v>
      </c>
      <c r="AG1756" s="276">
        <v>972000144</v>
      </c>
      <c r="AH1756" s="325" t="s">
        <v>9033</v>
      </c>
      <c r="AJ1756" s="554" t="str">
        <f ca="1">IF($D1756&lt;&gt;"",DATEDIF(L1756,TODAY(),"y")&amp;"años"&amp;DATEDIF(L1756,TODAY(),"ym")&amp;"meses"&amp;DATEDIF(L1756,TODAY(),"md")&amp;"dias","")</f>
        <v>2años2meses4dias</v>
      </c>
    </row>
    <row r="1757" spans="2:36">
      <c r="B1757" s="258" t="str">
        <f t="shared" si="130"/>
        <v>O44430912</v>
      </c>
      <c r="C1757" s="282">
        <v>1</v>
      </c>
      <c r="D1757" s="486" t="s">
        <v>5098</v>
      </c>
      <c r="E1757" s="258" t="s">
        <v>5099</v>
      </c>
      <c r="F1757" s="259">
        <v>31953</v>
      </c>
      <c r="G1757" s="260" t="s">
        <v>1251</v>
      </c>
      <c r="H1757" s="261" t="s">
        <v>113</v>
      </c>
      <c r="I1757" s="263"/>
      <c r="J1757" s="261"/>
      <c r="K1757" s="282" t="s">
        <v>4784</v>
      </c>
      <c r="L1757" s="264">
        <v>44470</v>
      </c>
      <c r="M1757" s="290">
        <v>44590</v>
      </c>
      <c r="N1757" s="263" t="s">
        <v>128</v>
      </c>
      <c r="O1757" s="282" t="s">
        <v>5100</v>
      </c>
      <c r="P1757" s="266" t="s">
        <v>115</v>
      </c>
      <c r="Q1757" s="273"/>
      <c r="R1757" s="284" t="s">
        <v>157</v>
      </c>
      <c r="S1757" s="265"/>
      <c r="T1757" s="265">
        <v>0</v>
      </c>
      <c r="U1757" s="269" t="s">
        <v>1256</v>
      </c>
      <c r="V1757" s="270">
        <v>1</v>
      </c>
      <c r="W1757" s="271" t="s">
        <v>1264</v>
      </c>
      <c r="X1757" s="272"/>
      <c r="Y1757" s="273"/>
      <c r="Z1757" s="274" t="s">
        <v>1265</v>
      </c>
      <c r="AA1757" s="258" t="b">
        <f t="shared" si="133"/>
        <v>0</v>
      </c>
      <c r="AB1757" s="258" t="s">
        <v>5101</v>
      </c>
      <c r="AC1757" s="273"/>
      <c r="AD1757" s="400" t="s">
        <v>1271</v>
      </c>
      <c r="AE1757" s="275" t="s">
        <v>5102</v>
      </c>
      <c r="AF1757" s="267" t="str">
        <f t="shared" ca="1" si="132"/>
        <v>39años1meses</v>
      </c>
      <c r="AG1757" s="276">
        <v>914987597</v>
      </c>
      <c r="AH1757" s="325" t="s">
        <v>5103</v>
      </c>
    </row>
    <row r="1758" spans="2:36">
      <c r="B1758" s="258" t="str">
        <f t="shared" si="130"/>
        <v>P44432051</v>
      </c>
      <c r="C1758" s="257" t="s">
        <v>117</v>
      </c>
      <c r="D1758" s="486" t="s">
        <v>11173</v>
      </c>
      <c r="E1758" s="258" t="s">
        <v>11174</v>
      </c>
      <c r="F1758" s="259">
        <v>31978</v>
      </c>
      <c r="G1758" s="283" t="s">
        <v>1251</v>
      </c>
      <c r="H1758" s="261" t="s">
        <v>137</v>
      </c>
      <c r="I1758" s="261" t="s">
        <v>8999</v>
      </c>
      <c r="J1758" s="261" t="s">
        <v>9469</v>
      </c>
      <c r="K1758" s="282" t="s">
        <v>6840</v>
      </c>
      <c r="L1758" s="264">
        <v>45419</v>
      </c>
      <c r="M1758" s="264">
        <v>45598</v>
      </c>
      <c r="N1758" s="261" t="s">
        <v>122</v>
      </c>
      <c r="O1758" s="282"/>
      <c r="P1758" s="266"/>
      <c r="Q1758" s="273"/>
      <c r="R1758" s="284" t="s">
        <v>157</v>
      </c>
      <c r="S1758" s="265"/>
      <c r="T1758" s="265">
        <v>0</v>
      </c>
      <c r="U1758" s="269" t="s">
        <v>1256</v>
      </c>
      <c r="V1758" s="270">
        <v>1</v>
      </c>
      <c r="W1758" s="271" t="s">
        <v>118</v>
      </c>
      <c r="X1758" s="272"/>
      <c r="Y1758" s="272"/>
      <c r="Z1758" s="274" t="s">
        <v>1257</v>
      </c>
      <c r="AA1758" s="258" t="b">
        <f t="shared" si="133"/>
        <v>0</v>
      </c>
      <c r="AB1758" s="273" t="s">
        <v>11175</v>
      </c>
      <c r="AC1758" s="273"/>
      <c r="AD1758" s="400" t="s">
        <v>1259</v>
      </c>
      <c r="AE1758" s="275" t="s">
        <v>11176</v>
      </c>
      <c r="AF1758" s="267" t="str">
        <f t="shared" ca="1" si="132"/>
        <v>39años1meses</v>
      </c>
      <c r="AG1758" s="276">
        <v>951889155</v>
      </c>
      <c r="AH1758" s="325" t="s">
        <v>11177</v>
      </c>
    </row>
    <row r="1759" spans="2:36">
      <c r="B1759" s="258" t="str">
        <f t="shared" si="130"/>
        <v>P44443734</v>
      </c>
      <c r="C1759" s="257" t="s">
        <v>117</v>
      </c>
      <c r="D1759" s="486" t="s">
        <v>7398</v>
      </c>
      <c r="E1759" s="258" t="s">
        <v>7399</v>
      </c>
      <c r="F1759" s="259">
        <v>31987</v>
      </c>
      <c r="G1759" s="260" t="s">
        <v>1251</v>
      </c>
      <c r="H1759" s="261" t="s">
        <v>137</v>
      </c>
      <c r="I1759" s="263" t="s">
        <v>1252</v>
      </c>
      <c r="J1759" s="261"/>
      <c r="K1759" s="263" t="s">
        <v>2021</v>
      </c>
      <c r="L1759" s="264">
        <v>44979</v>
      </c>
      <c r="M1759" s="264">
        <v>44992</v>
      </c>
      <c r="N1759" s="263" t="s">
        <v>122</v>
      </c>
      <c r="O1759" s="261"/>
      <c r="P1759" s="266"/>
      <c r="Q1759" s="267"/>
      <c r="R1759" s="268" t="s">
        <v>157</v>
      </c>
      <c r="S1759" s="265"/>
      <c r="T1759" s="265">
        <v>0</v>
      </c>
      <c r="U1759" s="269" t="s">
        <v>1256</v>
      </c>
      <c r="V1759" s="270">
        <v>0</v>
      </c>
      <c r="W1759" s="271" t="s">
        <v>118</v>
      </c>
      <c r="X1759" s="272"/>
      <c r="Y1759" s="273"/>
      <c r="Z1759" s="274" t="s">
        <v>1265</v>
      </c>
      <c r="AA1759" s="258" t="b">
        <f t="shared" si="133"/>
        <v>0</v>
      </c>
      <c r="AB1759" s="258" t="s">
        <v>7400</v>
      </c>
      <c r="AC1759" s="273" t="s">
        <v>1290</v>
      </c>
      <c r="AD1759" s="400" t="s">
        <v>2101</v>
      </c>
      <c r="AE1759" s="275" t="s">
        <v>7401</v>
      </c>
      <c r="AF1759" s="267" t="str">
        <f t="shared" ca="1" si="132"/>
        <v>39años0meses</v>
      </c>
      <c r="AG1759" s="276">
        <v>980346034</v>
      </c>
      <c r="AH1759" s="325" t="s">
        <v>7402</v>
      </c>
    </row>
    <row r="1760" spans="2:36" ht="15">
      <c r="B1760" s="258" t="str">
        <f t="shared" si="130"/>
        <v>O44443741</v>
      </c>
      <c r="C1760" s="257" t="s">
        <v>117</v>
      </c>
      <c r="D1760" s="486" t="s">
        <v>10499</v>
      </c>
      <c r="E1760" s="258" t="s">
        <v>10500</v>
      </c>
      <c r="F1760" s="259">
        <v>31167</v>
      </c>
      <c r="G1760" s="283" t="s">
        <v>1291</v>
      </c>
      <c r="H1760" s="261" t="s">
        <v>113</v>
      </c>
      <c r="I1760" s="261" t="s">
        <v>7410</v>
      </c>
      <c r="J1760" s="261" t="s">
        <v>9657</v>
      </c>
      <c r="K1760" s="282" t="s">
        <v>6899</v>
      </c>
      <c r="L1760" s="264">
        <v>45371</v>
      </c>
      <c r="M1760" s="715" t="s">
        <v>19477</v>
      </c>
      <c r="N1760" s="261" t="s">
        <v>128</v>
      </c>
      <c r="O1760" s="282" t="s">
        <v>10501</v>
      </c>
      <c r="P1760" s="266" t="s">
        <v>138</v>
      </c>
      <c r="Q1760" s="258"/>
      <c r="R1760" s="284" t="s">
        <v>157</v>
      </c>
      <c r="S1760" s="265"/>
      <c r="T1760" s="265">
        <v>0</v>
      </c>
      <c r="U1760" s="269" t="s">
        <v>1256</v>
      </c>
      <c r="V1760" s="270">
        <v>1</v>
      </c>
      <c r="W1760" s="271" t="s">
        <v>1264</v>
      </c>
      <c r="X1760" s="272"/>
      <c r="Y1760" s="272"/>
      <c r="Z1760" s="274" t="s">
        <v>1257</v>
      </c>
      <c r="AA1760" s="258" t="b">
        <f t="shared" si="133"/>
        <v>0</v>
      </c>
      <c r="AB1760" s="258" t="s">
        <v>10502</v>
      </c>
      <c r="AC1760" s="258"/>
      <c r="AD1760" s="400" t="s">
        <v>1259</v>
      </c>
      <c r="AE1760" s="281" t="s">
        <v>10503</v>
      </c>
      <c r="AF1760" s="267" t="str">
        <f t="shared" ca="1" si="132"/>
        <v>41años3meses</v>
      </c>
      <c r="AG1760" s="294">
        <v>968823054</v>
      </c>
      <c r="AH1760" s="334" t="s">
        <v>10504</v>
      </c>
    </row>
    <row r="1761" spans="2:36">
      <c r="B1761" s="258" t="str">
        <f t="shared" si="130"/>
        <v>O44455550</v>
      </c>
      <c r="C1761" s="257" t="s">
        <v>117</v>
      </c>
      <c r="D1761" s="486" t="s">
        <v>2273</v>
      </c>
      <c r="E1761" s="258" t="s">
        <v>2274</v>
      </c>
      <c r="F1761" s="259">
        <v>28390</v>
      </c>
      <c r="G1761" s="260" t="s">
        <v>1251</v>
      </c>
      <c r="H1761" s="261" t="s">
        <v>125</v>
      </c>
      <c r="I1761" s="262"/>
      <c r="J1761" s="261"/>
      <c r="K1761" s="263" t="s">
        <v>1287</v>
      </c>
      <c r="L1761" s="264">
        <v>43756</v>
      </c>
      <c r="M1761" s="290">
        <v>43873</v>
      </c>
      <c r="N1761" s="263" t="s">
        <v>122</v>
      </c>
      <c r="O1761" s="261"/>
      <c r="P1761" s="266"/>
      <c r="Q1761" s="267"/>
      <c r="R1761" s="284" t="s">
        <v>157</v>
      </c>
      <c r="S1761" s="265"/>
      <c r="T1761" s="265">
        <v>0</v>
      </c>
      <c r="U1761" s="269" t="s">
        <v>1256</v>
      </c>
      <c r="V1761" s="270">
        <v>0</v>
      </c>
      <c r="W1761" s="271" t="s">
        <v>1264</v>
      </c>
      <c r="X1761" s="272"/>
      <c r="Y1761" s="273"/>
      <c r="Z1761" s="274" t="s">
        <v>1265</v>
      </c>
      <c r="AA1761" s="258" t="b">
        <f t="shared" si="133"/>
        <v>0</v>
      </c>
      <c r="AB1761" s="273" t="s">
        <v>2275</v>
      </c>
      <c r="AC1761" s="273" t="s">
        <v>1290</v>
      </c>
      <c r="AD1761" s="510"/>
      <c r="AE1761" s="275"/>
      <c r="AF1761" s="267" t="str">
        <f t="shared" ca="1" si="132"/>
        <v>48años10meses</v>
      </c>
      <c r="AG1761" s="276">
        <v>963621819</v>
      </c>
      <c r="AH1761" s="325" t="s">
        <v>1412</v>
      </c>
      <c r="AJ1761" s="554" t="str">
        <f ca="1">IF($D1761&lt;&gt;"",DATEDIF(L1761,TODAY(),"y")&amp;"años"&amp;DATEDIF(L1761,TODAY(),"ym")&amp;"meses"&amp;DATEDIF(L1761,TODAY(),"md")&amp;"dias","")</f>
        <v>6años10meses3dias</v>
      </c>
    </row>
    <row r="1762" spans="2:36" ht="18" customHeight="1">
      <c r="B1762" s="258" t="str">
        <f t="shared" si="130"/>
        <v>P44478458</v>
      </c>
      <c r="C1762" s="263">
        <v>1</v>
      </c>
      <c r="D1762" s="486" t="s">
        <v>6294</v>
      </c>
      <c r="E1762" s="258" t="s">
        <v>6295</v>
      </c>
      <c r="F1762" s="259">
        <v>31891</v>
      </c>
      <c r="G1762" s="260" t="s">
        <v>1251</v>
      </c>
      <c r="H1762" s="261" t="s">
        <v>137</v>
      </c>
      <c r="I1762" s="263"/>
      <c r="J1762" s="261"/>
      <c r="K1762" s="263" t="s">
        <v>4784</v>
      </c>
      <c r="L1762" s="264">
        <v>44713</v>
      </c>
      <c r="M1762" s="290">
        <v>44713</v>
      </c>
      <c r="N1762" s="263" t="s">
        <v>122</v>
      </c>
      <c r="O1762" s="282"/>
      <c r="P1762" s="266"/>
      <c r="Q1762" s="258"/>
      <c r="R1762" s="284" t="s">
        <v>117</v>
      </c>
      <c r="S1762" s="265"/>
      <c r="T1762" s="265">
        <v>0</v>
      </c>
      <c r="U1762" s="269" t="s">
        <v>1256</v>
      </c>
      <c r="V1762" s="270">
        <v>1</v>
      </c>
      <c r="W1762" s="271" t="s">
        <v>1264</v>
      </c>
      <c r="X1762" s="272"/>
      <c r="Y1762" s="258"/>
      <c r="Z1762" s="274" t="s">
        <v>1265</v>
      </c>
      <c r="AA1762" s="258" t="b">
        <f t="shared" si="133"/>
        <v>0</v>
      </c>
      <c r="AB1762" s="258" t="s">
        <v>6296</v>
      </c>
      <c r="AC1762" s="258"/>
      <c r="AD1762" s="504" t="s">
        <v>1271</v>
      </c>
      <c r="AE1762" s="281" t="s">
        <v>6297</v>
      </c>
      <c r="AF1762" s="267" t="str">
        <f t="shared" ca="1" si="132"/>
        <v>39años3meses</v>
      </c>
      <c r="AG1762" s="294">
        <v>954015532</v>
      </c>
      <c r="AH1762" s="334" t="s">
        <v>6298</v>
      </c>
    </row>
    <row r="1763" spans="2:36">
      <c r="B1763" s="258" t="str">
        <f t="shared" si="130"/>
        <v>O44485469</v>
      </c>
      <c r="C1763" s="257" t="s">
        <v>117</v>
      </c>
      <c r="D1763" s="486" t="s">
        <v>11024</v>
      </c>
      <c r="E1763" s="258" t="s">
        <v>11025</v>
      </c>
      <c r="F1763" s="259">
        <v>31962</v>
      </c>
      <c r="G1763" s="283" t="s">
        <v>1996</v>
      </c>
      <c r="H1763" s="261" t="s">
        <v>113</v>
      </c>
      <c r="I1763" s="261" t="s">
        <v>7410</v>
      </c>
      <c r="J1763" s="261" t="s">
        <v>1235</v>
      </c>
      <c r="K1763" s="282" t="s">
        <v>6899</v>
      </c>
      <c r="L1763" s="264">
        <v>45400</v>
      </c>
      <c r="M1763" s="298">
        <v>45455</v>
      </c>
      <c r="N1763" s="261" t="s">
        <v>174</v>
      </c>
      <c r="O1763" s="282" t="s">
        <v>11026</v>
      </c>
      <c r="P1763" s="266" t="s">
        <v>138</v>
      </c>
      <c r="Q1763" s="273"/>
      <c r="R1763" s="284" t="s">
        <v>157</v>
      </c>
      <c r="S1763" s="265"/>
      <c r="T1763" s="265">
        <v>0</v>
      </c>
      <c r="U1763" s="269" t="s">
        <v>1256</v>
      </c>
      <c r="V1763" s="270">
        <v>1</v>
      </c>
      <c r="W1763" s="271" t="s">
        <v>118</v>
      </c>
      <c r="X1763" s="272"/>
      <c r="Y1763" s="272"/>
      <c r="Z1763" s="274" t="s">
        <v>1257</v>
      </c>
      <c r="AA1763" s="258" t="b">
        <f t="shared" si="133"/>
        <v>0</v>
      </c>
      <c r="AB1763" s="273" t="s">
        <v>11027</v>
      </c>
      <c r="AC1763" s="273"/>
      <c r="AD1763" s="504" t="s">
        <v>1259</v>
      </c>
      <c r="AE1763" s="313" t="s">
        <v>11028</v>
      </c>
      <c r="AF1763" s="267" t="str">
        <f t="shared" ca="1" si="132"/>
        <v>39años1meses</v>
      </c>
      <c r="AG1763" s="276">
        <v>929425222</v>
      </c>
      <c r="AH1763" s="325" t="s">
        <v>11029</v>
      </c>
    </row>
    <row r="1764" spans="2:36">
      <c r="B1764" s="273" t="str">
        <f t="shared" si="130"/>
        <v>P44487315</v>
      </c>
      <c r="C1764" s="282">
        <v>1</v>
      </c>
      <c r="D1764" s="486" t="s">
        <v>11480</v>
      </c>
      <c r="E1764" s="258" t="s">
        <v>11481</v>
      </c>
      <c r="F1764" s="259">
        <v>32006</v>
      </c>
      <c r="G1764" s="283" t="s">
        <v>1996</v>
      </c>
      <c r="H1764" s="261" t="s">
        <v>137</v>
      </c>
      <c r="I1764" s="263" t="s">
        <v>1252</v>
      </c>
      <c r="J1764" s="261"/>
      <c r="K1764" s="282" t="s">
        <v>6305</v>
      </c>
      <c r="L1764" s="264">
        <v>45439</v>
      </c>
      <c r="M1764" s="290">
        <v>45443</v>
      </c>
      <c r="N1764" s="263" t="s">
        <v>122</v>
      </c>
      <c r="O1764" s="282"/>
      <c r="P1764" s="266"/>
      <c r="Q1764" s="273"/>
      <c r="R1764" s="284" t="s">
        <v>157</v>
      </c>
      <c r="S1764" s="265"/>
      <c r="T1764" s="265">
        <v>0</v>
      </c>
      <c r="U1764" s="269" t="s">
        <v>1256</v>
      </c>
      <c r="V1764" s="270">
        <v>1</v>
      </c>
      <c r="W1764" s="271" t="s">
        <v>118</v>
      </c>
      <c r="X1764" s="272"/>
      <c r="Y1764" s="273"/>
      <c r="Z1764" s="274" t="s">
        <v>1257</v>
      </c>
      <c r="AA1764" s="258" t="b">
        <f t="shared" si="133"/>
        <v>0</v>
      </c>
      <c r="AB1764" s="258" t="s">
        <v>11482</v>
      </c>
      <c r="AC1764" s="273"/>
      <c r="AD1764" s="504" t="s">
        <v>2201</v>
      </c>
      <c r="AE1764" s="275" t="s">
        <v>11483</v>
      </c>
      <c r="AF1764" s="267" t="str">
        <f t="shared" ca="1" si="132"/>
        <v>39años0meses</v>
      </c>
      <c r="AG1764" s="276">
        <v>973075092</v>
      </c>
      <c r="AH1764" s="325" t="s">
        <v>11484</v>
      </c>
    </row>
    <row r="1765" spans="2:36">
      <c r="B1765" s="273" t="str">
        <f t="shared" si="130"/>
        <v>O44488576</v>
      </c>
      <c r="C1765" s="257" t="s">
        <v>117</v>
      </c>
      <c r="D1765" s="486" t="s">
        <v>8725</v>
      </c>
      <c r="E1765" s="258" t="s">
        <v>8726</v>
      </c>
      <c r="F1765" s="259">
        <v>31145</v>
      </c>
      <c r="G1765" s="260" t="s">
        <v>1251</v>
      </c>
      <c r="H1765" s="261" t="s">
        <v>113</v>
      </c>
      <c r="I1765" s="263" t="s">
        <v>3682</v>
      </c>
      <c r="J1765" s="261"/>
      <c r="K1765" s="282" t="s">
        <v>6899</v>
      </c>
      <c r="L1765" s="264">
        <v>45250</v>
      </c>
      <c r="M1765" s="290">
        <v>45392</v>
      </c>
      <c r="N1765" s="263" t="s">
        <v>122</v>
      </c>
      <c r="O1765" s="261"/>
      <c r="P1765" s="266"/>
      <c r="Q1765" s="258"/>
      <c r="R1765" s="268" t="s">
        <v>157</v>
      </c>
      <c r="S1765" s="265"/>
      <c r="T1765" s="265">
        <v>0</v>
      </c>
      <c r="U1765" s="269" t="s">
        <v>1256</v>
      </c>
      <c r="V1765" s="270">
        <v>1</v>
      </c>
      <c r="W1765" s="271" t="s">
        <v>118</v>
      </c>
      <c r="X1765" s="272"/>
      <c r="Y1765" s="258"/>
      <c r="Z1765" s="274" t="s">
        <v>1257</v>
      </c>
      <c r="AA1765" s="258" t="b">
        <f t="shared" si="133"/>
        <v>0</v>
      </c>
      <c r="AB1765" s="273" t="s">
        <v>8727</v>
      </c>
      <c r="AC1765" s="273"/>
      <c r="AD1765" s="400" t="s">
        <v>1271</v>
      </c>
      <c r="AE1765" s="304" t="s">
        <v>8728</v>
      </c>
      <c r="AF1765" s="267" t="str">
        <f t="shared" ca="1" si="132"/>
        <v>41años4meses</v>
      </c>
      <c r="AG1765" s="276">
        <v>968717643</v>
      </c>
      <c r="AH1765" s="409" t="s">
        <v>8729</v>
      </c>
    </row>
    <row r="1766" spans="2:36">
      <c r="B1766" s="273" t="str">
        <f t="shared" si="130"/>
        <v>P44491960</v>
      </c>
      <c r="C1766" s="257" t="s">
        <v>117</v>
      </c>
      <c r="D1766" s="486" t="s">
        <v>6180</v>
      </c>
      <c r="E1766" s="258" t="s">
        <v>6181</v>
      </c>
      <c r="F1766" s="259">
        <v>32007</v>
      </c>
      <c r="G1766" s="260" t="s">
        <v>1291</v>
      </c>
      <c r="H1766" s="261" t="s">
        <v>137</v>
      </c>
      <c r="I1766" s="263"/>
      <c r="J1766" s="261"/>
      <c r="K1766" s="263" t="s">
        <v>3611</v>
      </c>
      <c r="L1766" s="264">
        <v>44641</v>
      </c>
      <c r="M1766" s="290">
        <v>44667</v>
      </c>
      <c r="N1766" s="263" t="s">
        <v>122</v>
      </c>
      <c r="O1766" s="261" t="s">
        <v>1108</v>
      </c>
      <c r="P1766" s="266"/>
      <c r="Q1766" s="273"/>
      <c r="R1766" s="284" t="s">
        <v>157</v>
      </c>
      <c r="S1766" s="265"/>
      <c r="T1766" s="265">
        <v>0</v>
      </c>
      <c r="U1766" s="269" t="s">
        <v>1256</v>
      </c>
      <c r="V1766" s="270">
        <v>0</v>
      </c>
      <c r="W1766" s="271" t="s">
        <v>118</v>
      </c>
      <c r="X1766" s="272"/>
      <c r="Y1766" s="273"/>
      <c r="Z1766" s="274" t="s">
        <v>1265</v>
      </c>
      <c r="AA1766" s="258" t="b">
        <f t="shared" si="133"/>
        <v>0</v>
      </c>
      <c r="AB1766" s="273" t="s">
        <v>6182</v>
      </c>
      <c r="AC1766" s="273" t="s">
        <v>3671</v>
      </c>
      <c r="AD1766" s="273"/>
      <c r="AE1766" s="275"/>
      <c r="AF1766" s="267" t="str">
        <f t="shared" ca="1" si="132"/>
        <v>39años0meses</v>
      </c>
      <c r="AG1766" s="276">
        <v>961565760</v>
      </c>
      <c r="AH1766" s="325" t="s">
        <v>6183</v>
      </c>
      <c r="AJ1766" s="267" t="str">
        <f ca="1">IF($D1766&lt;&gt;"",DATEDIF(L1766,TODAY(),"y")&amp;"años"&amp;DATEDIF(L1766,TODAY(),"ym")&amp;"meses"&amp;DATEDIF(L1766,TODAY(),"md")&amp;"dias","")</f>
        <v>4años5meses0dias</v>
      </c>
    </row>
    <row r="1767" spans="2:36">
      <c r="B1767" s="258" t="str">
        <f t="shared" si="130"/>
        <v>P44494711</v>
      </c>
      <c r="C1767" s="257" t="s">
        <v>117</v>
      </c>
      <c r="D1767" s="486" t="s">
        <v>9579</v>
      </c>
      <c r="E1767" s="258" t="s">
        <v>9580</v>
      </c>
      <c r="F1767" s="259">
        <v>31481</v>
      </c>
      <c r="G1767" s="283" t="s">
        <v>1291</v>
      </c>
      <c r="H1767" s="261" t="s">
        <v>137</v>
      </c>
      <c r="I1767" s="261" t="s">
        <v>8999</v>
      </c>
      <c r="J1767" s="261" t="s">
        <v>9000</v>
      </c>
      <c r="K1767" s="282" t="s">
        <v>6899</v>
      </c>
      <c r="L1767" s="264">
        <v>45310</v>
      </c>
      <c r="M1767" s="290">
        <v>45343</v>
      </c>
      <c r="N1767" s="261" t="s">
        <v>169</v>
      </c>
      <c r="O1767" s="261" t="s">
        <v>9581</v>
      </c>
      <c r="P1767" s="266" t="s">
        <v>138</v>
      </c>
      <c r="Q1767" s="273"/>
      <c r="R1767" s="284" t="s">
        <v>157</v>
      </c>
      <c r="S1767" s="265"/>
      <c r="T1767" s="265">
        <v>0</v>
      </c>
      <c r="U1767" s="269" t="s">
        <v>1256</v>
      </c>
      <c r="V1767" s="270">
        <v>1</v>
      </c>
      <c r="W1767" s="271" t="s">
        <v>118</v>
      </c>
      <c r="X1767" s="272"/>
      <c r="Y1767" s="272"/>
      <c r="Z1767" s="274" t="s">
        <v>1257</v>
      </c>
      <c r="AA1767" s="258" t="b">
        <f t="shared" si="133"/>
        <v>0</v>
      </c>
      <c r="AB1767" s="273" t="s">
        <v>9582</v>
      </c>
      <c r="AC1767" s="273"/>
      <c r="AD1767" s="400" t="s">
        <v>1259</v>
      </c>
      <c r="AE1767" s="275" t="s">
        <v>9583</v>
      </c>
      <c r="AF1767" s="267" t="str">
        <f t="shared" ca="1" si="132"/>
        <v>40años5meses</v>
      </c>
      <c r="AG1767" s="276">
        <v>950653462</v>
      </c>
      <c r="AH1767" s="325" t="s">
        <v>8746</v>
      </c>
    </row>
    <row r="1768" spans="2:36">
      <c r="B1768" s="273" t="str">
        <f t="shared" ref="B1768:B1820" si="134">MID(H1768,1,1)&amp;D1768</f>
        <v>O44494765</v>
      </c>
      <c r="C1768" s="257" t="s">
        <v>117</v>
      </c>
      <c r="D1768" s="486" t="s">
        <v>5374</v>
      </c>
      <c r="E1768" s="258" t="s">
        <v>5375</v>
      </c>
      <c r="F1768" s="259">
        <v>31487</v>
      </c>
      <c r="G1768" s="260" t="s">
        <v>1251</v>
      </c>
      <c r="H1768" s="261" t="s">
        <v>113</v>
      </c>
      <c r="I1768" s="263"/>
      <c r="J1768" s="261"/>
      <c r="K1768" s="282" t="s">
        <v>4784</v>
      </c>
      <c r="L1768" s="264">
        <v>44508</v>
      </c>
      <c r="M1768" s="264">
        <v>44553</v>
      </c>
      <c r="N1768" s="263" t="s">
        <v>128</v>
      </c>
      <c r="O1768" s="261" t="s">
        <v>5376</v>
      </c>
      <c r="P1768" s="266" t="s">
        <v>115</v>
      </c>
      <c r="Q1768" s="273"/>
      <c r="R1768" s="284" t="s">
        <v>157</v>
      </c>
      <c r="S1768" s="265"/>
      <c r="T1768" s="265">
        <v>0</v>
      </c>
      <c r="U1768" s="269" t="s">
        <v>1256</v>
      </c>
      <c r="V1768" s="270">
        <v>1</v>
      </c>
      <c r="W1768" s="271" t="s">
        <v>1264</v>
      </c>
      <c r="X1768" s="272"/>
      <c r="Y1768" s="273"/>
      <c r="Z1768" s="274" t="s">
        <v>1265</v>
      </c>
      <c r="AA1768" s="258" t="b">
        <f t="shared" si="133"/>
        <v>0</v>
      </c>
      <c r="AB1768" s="273" t="s">
        <v>5377</v>
      </c>
      <c r="AC1768" s="273"/>
      <c r="AD1768" s="510"/>
      <c r="AE1768" s="275"/>
      <c r="AF1768" s="267" t="str">
        <f t="shared" ca="1" si="132"/>
        <v>40años5meses</v>
      </c>
      <c r="AG1768" s="276">
        <v>969092102</v>
      </c>
      <c r="AH1768" s="325" t="s">
        <v>5378</v>
      </c>
    </row>
    <row r="1769" spans="2:36">
      <c r="B1769" s="273" t="str">
        <f t="shared" si="134"/>
        <v>P44494931</v>
      </c>
      <c r="C1769" s="257" t="s">
        <v>117</v>
      </c>
      <c r="D1769" s="486" t="s">
        <v>9997</v>
      </c>
      <c r="E1769" s="258" t="s">
        <v>9998</v>
      </c>
      <c r="F1769" s="259">
        <v>32040</v>
      </c>
      <c r="G1769" s="283" t="s">
        <v>9999</v>
      </c>
      <c r="H1769" s="261" t="s">
        <v>137</v>
      </c>
      <c r="I1769" s="261" t="s">
        <v>8999</v>
      </c>
      <c r="J1769" s="261" t="s">
        <v>9657</v>
      </c>
      <c r="K1769" s="282" t="s">
        <v>6899</v>
      </c>
      <c r="L1769" s="264">
        <v>45335</v>
      </c>
      <c r="M1769" s="264">
        <v>45363</v>
      </c>
      <c r="N1769" s="261" t="s">
        <v>114</v>
      </c>
      <c r="O1769" s="261" t="s">
        <v>10000</v>
      </c>
      <c r="P1769" s="266" t="s">
        <v>138</v>
      </c>
      <c r="Q1769" s="273"/>
      <c r="R1769" s="284" t="s">
        <v>157</v>
      </c>
      <c r="S1769" s="265"/>
      <c r="T1769" s="265">
        <v>0</v>
      </c>
      <c r="U1769" s="269" t="s">
        <v>1256</v>
      </c>
      <c r="V1769" s="270">
        <v>1</v>
      </c>
      <c r="W1769" s="271" t="s">
        <v>118</v>
      </c>
      <c r="X1769" s="272"/>
      <c r="Y1769" s="272"/>
      <c r="Z1769" s="274" t="s">
        <v>1257</v>
      </c>
      <c r="AA1769" s="258" t="b">
        <f t="shared" si="133"/>
        <v>0</v>
      </c>
      <c r="AB1769" s="273" t="s">
        <v>10001</v>
      </c>
      <c r="AC1769" s="273"/>
      <c r="AD1769" s="504" t="s">
        <v>1259</v>
      </c>
      <c r="AE1769" s="275" t="s">
        <v>10002</v>
      </c>
      <c r="AF1769" s="267" t="str">
        <f t="shared" ca="1" si="132"/>
        <v>38años11meses</v>
      </c>
      <c r="AG1769" s="276">
        <v>926100831</v>
      </c>
      <c r="AH1769" s="325" t="s">
        <v>10003</v>
      </c>
    </row>
    <row r="1770" spans="2:36">
      <c r="B1770" s="273" t="str">
        <f t="shared" si="134"/>
        <v>P44497451</v>
      </c>
      <c r="C1770" s="257" t="s">
        <v>117</v>
      </c>
      <c r="D1770" s="486" t="s">
        <v>8797</v>
      </c>
      <c r="E1770" s="258" t="s">
        <v>8798</v>
      </c>
      <c r="F1770" s="259">
        <v>26149</v>
      </c>
      <c r="G1770" s="283" t="s">
        <v>1251</v>
      </c>
      <c r="H1770" s="261" t="s">
        <v>137</v>
      </c>
      <c r="I1770" s="263" t="s">
        <v>1252</v>
      </c>
      <c r="J1770" s="261"/>
      <c r="K1770" s="282" t="s">
        <v>2021</v>
      </c>
      <c r="L1770" s="264">
        <v>45257</v>
      </c>
      <c r="M1770" s="290">
        <v>45269</v>
      </c>
      <c r="N1770" s="263" t="s">
        <v>122</v>
      </c>
      <c r="O1770" s="261"/>
      <c r="P1770" s="266"/>
      <c r="Q1770" s="273"/>
      <c r="R1770" s="284" t="s">
        <v>157</v>
      </c>
      <c r="S1770" s="265"/>
      <c r="T1770" s="265">
        <v>0</v>
      </c>
      <c r="U1770" s="269" t="s">
        <v>1256</v>
      </c>
      <c r="V1770" s="270">
        <v>0</v>
      </c>
      <c r="W1770" s="271" t="s">
        <v>118</v>
      </c>
      <c r="X1770" s="272"/>
      <c r="Y1770" s="273"/>
      <c r="Z1770" s="274" t="s">
        <v>8799</v>
      </c>
      <c r="AA1770" s="258" t="b">
        <f t="shared" si="133"/>
        <v>0</v>
      </c>
      <c r="AB1770" s="273" t="s">
        <v>8800</v>
      </c>
      <c r="AC1770" s="273"/>
      <c r="AD1770" s="504" t="s">
        <v>1259</v>
      </c>
      <c r="AE1770" s="275" t="s">
        <v>8801</v>
      </c>
      <c r="AF1770" s="267" t="str">
        <f t="shared" ca="1" si="132"/>
        <v>55años0meses</v>
      </c>
      <c r="AG1770" s="276">
        <v>971418227</v>
      </c>
      <c r="AH1770" s="325" t="s">
        <v>8802</v>
      </c>
      <c r="AJ1770" s="258"/>
    </row>
    <row r="1771" spans="2:36">
      <c r="B1771" s="273" t="str">
        <f t="shared" si="134"/>
        <v>P44501850</v>
      </c>
      <c r="C1771" s="257" t="s">
        <v>117</v>
      </c>
      <c r="D1771" s="486" t="s">
        <v>9775</v>
      </c>
      <c r="E1771" s="258" t="s">
        <v>9776</v>
      </c>
      <c r="F1771" s="259">
        <v>31685</v>
      </c>
      <c r="G1771" s="283" t="s">
        <v>1996</v>
      </c>
      <c r="H1771" s="261" t="s">
        <v>137</v>
      </c>
      <c r="I1771" s="261" t="s">
        <v>8999</v>
      </c>
      <c r="J1771" s="261" t="s">
        <v>9000</v>
      </c>
      <c r="K1771" s="282" t="s">
        <v>6899</v>
      </c>
      <c r="L1771" s="264">
        <v>45323</v>
      </c>
      <c r="M1771" s="290">
        <v>45353</v>
      </c>
      <c r="N1771" s="261" t="s">
        <v>128</v>
      </c>
      <c r="O1771" s="261" t="s">
        <v>9777</v>
      </c>
      <c r="P1771" s="266" t="s">
        <v>138</v>
      </c>
      <c r="Q1771" s="273"/>
      <c r="R1771" s="284" t="s">
        <v>157</v>
      </c>
      <c r="S1771" s="265"/>
      <c r="T1771" s="265">
        <v>0</v>
      </c>
      <c r="U1771" s="269" t="s">
        <v>1256</v>
      </c>
      <c r="V1771" s="270">
        <v>1</v>
      </c>
      <c r="W1771" s="271" t="s">
        <v>118</v>
      </c>
      <c r="X1771" s="272"/>
      <c r="Y1771" s="272"/>
      <c r="Z1771" s="274" t="s">
        <v>1257</v>
      </c>
      <c r="AA1771" s="258" t="b">
        <f t="shared" si="133"/>
        <v>0</v>
      </c>
      <c r="AB1771" s="273" t="s">
        <v>9778</v>
      </c>
      <c r="AC1771" s="273"/>
      <c r="AD1771" s="504" t="s">
        <v>1259</v>
      </c>
      <c r="AE1771" s="275" t="s">
        <v>9779</v>
      </c>
      <c r="AF1771" s="267" t="str">
        <f t="shared" ca="1" si="132"/>
        <v>39años10meses</v>
      </c>
      <c r="AG1771" s="276">
        <v>943137987</v>
      </c>
      <c r="AH1771" s="325" t="s">
        <v>9780</v>
      </c>
    </row>
    <row r="1772" spans="2:36">
      <c r="B1772" s="273" t="str">
        <f t="shared" si="134"/>
        <v>P44501862</v>
      </c>
      <c r="C1772" s="257" t="s">
        <v>117</v>
      </c>
      <c r="D1772" s="486" t="s">
        <v>4686</v>
      </c>
      <c r="E1772" s="258" t="s">
        <v>4687</v>
      </c>
      <c r="F1772" s="259">
        <v>32045</v>
      </c>
      <c r="G1772" s="260" t="s">
        <v>1291</v>
      </c>
      <c r="H1772" s="261" t="s">
        <v>137</v>
      </c>
      <c r="I1772" s="263"/>
      <c r="J1772" s="261"/>
      <c r="K1772" s="282" t="s">
        <v>1968</v>
      </c>
      <c r="L1772" s="264">
        <v>44434</v>
      </c>
      <c r="M1772" s="290">
        <v>44544</v>
      </c>
      <c r="N1772" s="263" t="s">
        <v>128</v>
      </c>
      <c r="O1772" s="261" t="s">
        <v>4688</v>
      </c>
      <c r="P1772" s="266" t="s">
        <v>115</v>
      </c>
      <c r="Q1772" s="273"/>
      <c r="R1772" s="284" t="s">
        <v>157</v>
      </c>
      <c r="S1772" s="265"/>
      <c r="T1772" s="265">
        <v>0</v>
      </c>
      <c r="U1772" s="269" t="s">
        <v>1256</v>
      </c>
      <c r="V1772" s="270">
        <v>1</v>
      </c>
      <c r="W1772" s="271" t="s">
        <v>1264</v>
      </c>
      <c r="X1772" s="272"/>
      <c r="Y1772" s="273"/>
      <c r="Z1772" s="274" t="s">
        <v>1265</v>
      </c>
      <c r="AA1772" s="258" t="b">
        <f t="shared" si="133"/>
        <v>0</v>
      </c>
      <c r="AB1772" s="273" t="s">
        <v>4689</v>
      </c>
      <c r="AC1772" s="273"/>
      <c r="AD1772" s="510"/>
      <c r="AE1772" s="275"/>
      <c r="AF1772" s="267" t="str">
        <f t="shared" ca="1" si="132"/>
        <v>38años10meses</v>
      </c>
      <c r="AG1772" s="276">
        <v>928071936</v>
      </c>
      <c r="AH1772" s="325" t="s">
        <v>4690</v>
      </c>
      <c r="AJ1772" s="258"/>
    </row>
    <row r="1773" spans="2:36">
      <c r="B1773" s="273" t="str">
        <f t="shared" si="134"/>
        <v>O44516568</v>
      </c>
      <c r="C1773" s="257" t="s">
        <v>117</v>
      </c>
      <c r="D1773" s="486" t="s">
        <v>12145</v>
      </c>
      <c r="E1773" s="258" t="s">
        <v>17985</v>
      </c>
      <c r="F1773" s="259">
        <v>31787</v>
      </c>
      <c r="G1773" s="260" t="s">
        <v>1251</v>
      </c>
      <c r="H1773" s="261" t="s">
        <v>125</v>
      </c>
      <c r="I1773" s="263" t="s">
        <v>5699</v>
      </c>
      <c r="J1773" s="261" t="s">
        <v>1276</v>
      </c>
      <c r="K1773" s="282" t="s">
        <v>12562</v>
      </c>
      <c r="L1773" s="264">
        <v>46072</v>
      </c>
      <c r="M1773" s="298">
        <v>46123</v>
      </c>
      <c r="N1773" s="263" t="s">
        <v>128</v>
      </c>
      <c r="O1773" s="282" t="s">
        <v>12146</v>
      </c>
      <c r="P1773" s="266" t="s">
        <v>138</v>
      </c>
      <c r="Q1773" s="273"/>
      <c r="R1773" s="284" t="s">
        <v>157</v>
      </c>
      <c r="S1773" s="265"/>
      <c r="T1773" s="265">
        <v>0</v>
      </c>
      <c r="U1773" s="269" t="s">
        <v>1256</v>
      </c>
      <c r="V1773" s="270">
        <v>1</v>
      </c>
      <c r="W1773" s="271" t="s">
        <v>118</v>
      </c>
      <c r="X1773" s="272"/>
      <c r="Y1773" s="273"/>
      <c r="Z1773" s="274" t="s">
        <v>1257</v>
      </c>
      <c r="AA1773" s="258" t="b">
        <f t="shared" si="133"/>
        <v>0</v>
      </c>
      <c r="AB1773" s="258" t="s">
        <v>12147</v>
      </c>
      <c r="AC1773" s="273"/>
      <c r="AD1773" s="504" t="s">
        <v>1259</v>
      </c>
      <c r="AE1773" s="275" t="s">
        <v>12148</v>
      </c>
      <c r="AF1773" s="267" t="str">
        <f t="shared" ca="1" si="132"/>
        <v>39años7meses</v>
      </c>
      <c r="AG1773" s="276">
        <v>948193444</v>
      </c>
      <c r="AH1773" s="325" t="s">
        <v>12149</v>
      </c>
    </row>
    <row r="1774" spans="2:36">
      <c r="B1774" s="258" t="str">
        <f t="shared" si="134"/>
        <v>O44519665</v>
      </c>
      <c r="C1774" s="257" t="s">
        <v>117</v>
      </c>
      <c r="D1774" s="486" t="s">
        <v>5066</v>
      </c>
      <c r="E1774" s="258" t="s">
        <v>5067</v>
      </c>
      <c r="F1774" s="259">
        <v>31287</v>
      </c>
      <c r="G1774" s="260" t="s">
        <v>1251</v>
      </c>
      <c r="H1774" s="261" t="s">
        <v>113</v>
      </c>
      <c r="I1774" s="263"/>
      <c r="J1774" s="261"/>
      <c r="K1774" s="282" t="s">
        <v>4784</v>
      </c>
      <c r="L1774" s="264">
        <v>44470</v>
      </c>
      <c r="M1774" s="264">
        <v>44553</v>
      </c>
      <c r="N1774" s="261" t="s">
        <v>114</v>
      </c>
      <c r="O1774" s="282" t="s">
        <v>5068</v>
      </c>
      <c r="P1774" s="266" t="s">
        <v>115</v>
      </c>
      <c r="Q1774" s="273" t="s">
        <v>5069</v>
      </c>
      <c r="R1774" s="268" t="s">
        <v>157</v>
      </c>
      <c r="S1774" s="265"/>
      <c r="T1774" s="265">
        <v>0</v>
      </c>
      <c r="U1774" s="269" t="s">
        <v>1256</v>
      </c>
      <c r="V1774" s="270">
        <v>1</v>
      </c>
      <c r="W1774" s="271" t="s">
        <v>1264</v>
      </c>
      <c r="X1774" s="272"/>
      <c r="Y1774" s="273"/>
      <c r="Z1774" s="274" t="s">
        <v>1265</v>
      </c>
      <c r="AA1774" s="258" t="b">
        <f t="shared" si="133"/>
        <v>0</v>
      </c>
      <c r="AB1774" s="258" t="s">
        <v>5070</v>
      </c>
      <c r="AC1774" s="273"/>
      <c r="AD1774" s="511" t="s">
        <v>1271</v>
      </c>
      <c r="AE1774" s="275"/>
      <c r="AF1774" s="267" t="str">
        <f t="shared" ca="1" si="132"/>
        <v>40años11meses</v>
      </c>
      <c r="AG1774" s="276">
        <v>941983307</v>
      </c>
      <c r="AH1774" s="325" t="s">
        <v>5071</v>
      </c>
    </row>
    <row r="1775" spans="2:36">
      <c r="B1775" s="258" t="str">
        <f t="shared" si="134"/>
        <v>E44520520</v>
      </c>
      <c r="C1775" s="257" t="s">
        <v>117</v>
      </c>
      <c r="D1775" s="486" t="s">
        <v>4414</v>
      </c>
      <c r="E1775" s="258" t="s">
        <v>4415</v>
      </c>
      <c r="F1775" s="259">
        <v>32027</v>
      </c>
      <c r="G1775" s="260" t="s">
        <v>1297</v>
      </c>
      <c r="H1775" s="261" t="s">
        <v>4416</v>
      </c>
      <c r="I1775" s="262" t="s">
        <v>4416</v>
      </c>
      <c r="J1775" s="261"/>
      <c r="K1775" s="282" t="s">
        <v>2021</v>
      </c>
      <c r="L1775" s="264">
        <v>44385</v>
      </c>
      <c r="M1775" s="290">
        <v>44499</v>
      </c>
      <c r="N1775" s="263" t="s">
        <v>128</v>
      </c>
      <c r="O1775" s="282" t="s">
        <v>4417</v>
      </c>
      <c r="P1775" s="266" t="s">
        <v>115</v>
      </c>
      <c r="Q1775" s="258"/>
      <c r="R1775" s="284" t="s">
        <v>157</v>
      </c>
      <c r="S1775" s="265"/>
      <c r="T1775" s="265">
        <v>0</v>
      </c>
      <c r="U1775" s="269" t="s">
        <v>1256</v>
      </c>
      <c r="V1775" s="270">
        <v>0</v>
      </c>
      <c r="W1775" s="271" t="s">
        <v>118</v>
      </c>
      <c r="X1775" s="272"/>
      <c r="Y1775" s="272"/>
      <c r="Z1775" s="274" t="s">
        <v>1265</v>
      </c>
      <c r="AA1775" s="258" t="b">
        <f t="shared" si="133"/>
        <v>0</v>
      </c>
      <c r="AB1775" s="258" t="s">
        <v>4418</v>
      </c>
      <c r="AC1775" s="273"/>
      <c r="AD1775" s="504" t="s">
        <v>2101</v>
      </c>
      <c r="AE1775" s="275" t="s">
        <v>4419</v>
      </c>
      <c r="AF1775" s="267" t="str">
        <f t="shared" ca="1" si="132"/>
        <v>38años11meses</v>
      </c>
      <c r="AG1775" s="276">
        <v>938416254</v>
      </c>
      <c r="AH1775" s="325" t="s">
        <v>4420</v>
      </c>
      <c r="AJ1775" s="258"/>
    </row>
    <row r="1776" spans="2:36">
      <c r="B1776" s="258" t="str">
        <f t="shared" si="134"/>
        <v>P44523997</v>
      </c>
      <c r="C1776" s="257" t="s">
        <v>117</v>
      </c>
      <c r="D1776" s="486" t="s">
        <v>2474</v>
      </c>
      <c r="E1776" s="273" t="s">
        <v>2475</v>
      </c>
      <c r="F1776" s="259">
        <v>29421</v>
      </c>
      <c r="G1776" s="260" t="s">
        <v>1251</v>
      </c>
      <c r="H1776" s="261" t="s">
        <v>137</v>
      </c>
      <c r="I1776" s="262"/>
      <c r="J1776" s="261"/>
      <c r="K1776" s="282" t="s">
        <v>1301</v>
      </c>
      <c r="L1776" s="264">
        <v>43782</v>
      </c>
      <c r="M1776" s="290">
        <v>43901</v>
      </c>
      <c r="N1776" s="263" t="s">
        <v>122</v>
      </c>
      <c r="O1776" s="261"/>
      <c r="P1776" s="266"/>
      <c r="Q1776" s="267"/>
      <c r="R1776" s="284" t="s">
        <v>157</v>
      </c>
      <c r="S1776" s="265"/>
      <c r="T1776" s="265">
        <v>0</v>
      </c>
      <c r="U1776" s="269" t="s">
        <v>1256</v>
      </c>
      <c r="V1776" s="270">
        <v>0</v>
      </c>
      <c r="W1776" s="271" t="s">
        <v>1264</v>
      </c>
      <c r="X1776" s="272"/>
      <c r="Y1776" s="273"/>
      <c r="Z1776" s="274" t="s">
        <v>1265</v>
      </c>
      <c r="AA1776" s="258" t="b">
        <f t="shared" si="133"/>
        <v>0</v>
      </c>
      <c r="AB1776" s="273" t="s">
        <v>2476</v>
      </c>
      <c r="AC1776" s="273"/>
      <c r="AD1776" s="273"/>
      <c r="AE1776" s="275"/>
      <c r="AF1776" s="267" t="str">
        <f t="shared" ca="1" si="132"/>
        <v>46años1meses</v>
      </c>
      <c r="AG1776" s="276"/>
      <c r="AH1776" s="325"/>
    </row>
    <row r="1777" spans="2:36">
      <c r="B1777" s="258" t="str">
        <f t="shared" si="134"/>
        <v>O44525569</v>
      </c>
      <c r="C1777" s="257" t="s">
        <v>117</v>
      </c>
      <c r="D1777" s="486" t="s">
        <v>12537</v>
      </c>
      <c r="E1777" s="258" t="s">
        <v>12538</v>
      </c>
      <c r="F1777" s="259">
        <v>31964</v>
      </c>
      <c r="G1777" s="283" t="s">
        <v>1251</v>
      </c>
      <c r="H1777" s="261" t="s">
        <v>113</v>
      </c>
      <c r="I1777" s="261" t="s">
        <v>7410</v>
      </c>
      <c r="J1777" s="261" t="s">
        <v>9469</v>
      </c>
      <c r="K1777" s="282" t="s">
        <v>2021</v>
      </c>
      <c r="L1777" s="264">
        <v>45587</v>
      </c>
      <c r="M1777" s="264">
        <v>45591</v>
      </c>
      <c r="N1777" s="261" t="s">
        <v>122</v>
      </c>
      <c r="O1777" s="282"/>
      <c r="P1777" s="266"/>
      <c r="Q1777" s="273"/>
      <c r="R1777" s="268" t="s">
        <v>157</v>
      </c>
      <c r="S1777" s="265"/>
      <c r="T1777" s="265">
        <v>0</v>
      </c>
      <c r="U1777" s="269" t="s">
        <v>1256</v>
      </c>
      <c r="V1777" s="270">
        <v>0</v>
      </c>
      <c r="W1777" s="271" t="s">
        <v>118</v>
      </c>
      <c r="X1777" s="272"/>
      <c r="Y1777" s="272"/>
      <c r="Z1777" s="342" t="s">
        <v>1257</v>
      </c>
      <c r="AA1777" s="258" t="b">
        <f t="shared" si="133"/>
        <v>0</v>
      </c>
      <c r="AB1777" s="273" t="s">
        <v>12539</v>
      </c>
      <c r="AC1777" s="273"/>
      <c r="AD1777" s="400" t="s">
        <v>2101</v>
      </c>
      <c r="AE1777" s="275" t="s">
        <v>12540</v>
      </c>
      <c r="AF1777" s="267" t="str">
        <f t="shared" ca="1" si="132"/>
        <v>39años1meses</v>
      </c>
      <c r="AG1777" s="276">
        <v>931442537</v>
      </c>
      <c r="AH1777" s="581" t="s">
        <v>12541</v>
      </c>
    </row>
    <row r="1778" spans="2:36">
      <c r="B1778" s="258" t="str">
        <f t="shared" si="134"/>
        <v>O44527423</v>
      </c>
      <c r="C1778" s="257" t="s">
        <v>117</v>
      </c>
      <c r="D1778" s="486" t="s">
        <v>8524</v>
      </c>
      <c r="E1778" s="258" t="s">
        <v>8525</v>
      </c>
      <c r="F1778" s="259">
        <v>32040</v>
      </c>
      <c r="G1778" s="258" t="s">
        <v>1251</v>
      </c>
      <c r="H1778" s="263" t="s">
        <v>113</v>
      </c>
      <c r="I1778" s="263" t="s">
        <v>1339</v>
      </c>
      <c r="J1778" s="261"/>
      <c r="K1778" s="282" t="s">
        <v>2021</v>
      </c>
      <c r="L1778" s="264">
        <v>45210</v>
      </c>
      <c r="M1778" s="290">
        <v>45246</v>
      </c>
      <c r="N1778" s="263" t="s">
        <v>114</v>
      </c>
      <c r="O1778" s="261" t="s">
        <v>8526</v>
      </c>
      <c r="P1778" s="266" t="s">
        <v>138</v>
      </c>
      <c r="Q1778" s="267"/>
      <c r="R1778" s="284" t="s">
        <v>157</v>
      </c>
      <c r="S1778" s="265"/>
      <c r="T1778" s="265">
        <v>0</v>
      </c>
      <c r="U1778" s="269" t="s">
        <v>1256</v>
      </c>
      <c r="V1778" s="270">
        <v>0</v>
      </c>
      <c r="W1778" s="271" t="s">
        <v>118</v>
      </c>
      <c r="X1778" s="272"/>
      <c r="Y1778" s="273"/>
      <c r="Z1778" s="274" t="s">
        <v>1257</v>
      </c>
      <c r="AA1778" s="258" t="b">
        <f t="shared" si="133"/>
        <v>0</v>
      </c>
      <c r="AB1778" s="258" t="s">
        <v>8527</v>
      </c>
      <c r="AC1778" s="273"/>
      <c r="AD1778" s="400" t="s">
        <v>1259</v>
      </c>
      <c r="AE1778" s="275" t="s">
        <v>8528</v>
      </c>
      <c r="AF1778" s="267" t="str">
        <f t="shared" ca="1" si="132"/>
        <v>38años11meses</v>
      </c>
      <c r="AG1778" s="276">
        <v>933761941</v>
      </c>
      <c r="AH1778" s="581" t="s">
        <v>8529</v>
      </c>
    </row>
    <row r="1779" spans="2:36" ht="16.5" customHeight="1">
      <c r="B1779" s="258" t="str">
        <f t="shared" si="134"/>
        <v>P44530297</v>
      </c>
      <c r="C1779" s="257" t="s">
        <v>117</v>
      </c>
      <c r="D1779" s="486" t="s">
        <v>8943</v>
      </c>
      <c r="E1779" s="258" t="s">
        <v>8944</v>
      </c>
      <c r="F1779" s="259">
        <v>31527</v>
      </c>
      <c r="G1779" s="283" t="s">
        <v>1251</v>
      </c>
      <c r="H1779" s="261" t="s">
        <v>137</v>
      </c>
      <c r="I1779" s="261" t="s">
        <v>1252</v>
      </c>
      <c r="J1779" s="261"/>
      <c r="K1779" s="282" t="s">
        <v>2021</v>
      </c>
      <c r="L1779" s="264">
        <v>45271</v>
      </c>
      <c r="M1779" s="290">
        <v>45288</v>
      </c>
      <c r="N1779" s="261" t="s">
        <v>122</v>
      </c>
      <c r="O1779" s="261"/>
      <c r="P1779" s="266"/>
      <c r="Q1779" s="273"/>
      <c r="R1779" s="284" t="s">
        <v>157</v>
      </c>
      <c r="S1779" s="265"/>
      <c r="T1779" s="265">
        <v>0</v>
      </c>
      <c r="U1779" s="269" t="s">
        <v>1256</v>
      </c>
      <c r="V1779" s="270">
        <v>0</v>
      </c>
      <c r="W1779" s="271" t="s">
        <v>118</v>
      </c>
      <c r="X1779" s="273"/>
      <c r="Y1779" s="273"/>
      <c r="Z1779" s="274" t="s">
        <v>1257</v>
      </c>
      <c r="AA1779" s="258" t="b">
        <f t="shared" si="133"/>
        <v>0</v>
      </c>
      <c r="AB1779" s="273" t="s">
        <v>8945</v>
      </c>
      <c r="AC1779" s="273"/>
      <c r="AD1779" s="504" t="s">
        <v>2101</v>
      </c>
      <c r="AE1779" s="275" t="s">
        <v>8946</v>
      </c>
      <c r="AF1779" s="267" t="str">
        <f t="shared" ca="1" si="132"/>
        <v>40años3meses</v>
      </c>
      <c r="AG1779" s="276"/>
      <c r="AH1779" s="325" t="s">
        <v>8947</v>
      </c>
    </row>
    <row r="1780" spans="2:36">
      <c r="B1780" s="258" t="str">
        <f t="shared" si="134"/>
        <v>P44532026</v>
      </c>
      <c r="C1780" s="257" t="s">
        <v>117</v>
      </c>
      <c r="D1780" s="486" t="s">
        <v>13027</v>
      </c>
      <c r="E1780" s="258" t="s">
        <v>13028</v>
      </c>
      <c r="F1780" s="259">
        <v>31575</v>
      </c>
      <c r="G1780" s="283" t="s">
        <v>1251</v>
      </c>
      <c r="H1780" s="261" t="s">
        <v>137</v>
      </c>
      <c r="I1780" s="261" t="s">
        <v>1252</v>
      </c>
      <c r="J1780" s="261" t="s">
        <v>1276</v>
      </c>
      <c r="K1780" s="282" t="s">
        <v>1254</v>
      </c>
      <c r="L1780" s="264">
        <v>45789</v>
      </c>
      <c r="M1780" s="489">
        <v>45927</v>
      </c>
      <c r="N1780" s="263" t="s">
        <v>122</v>
      </c>
      <c r="O1780" s="305"/>
      <c r="P1780" s="266"/>
      <c r="Q1780" s="273"/>
      <c r="R1780" s="268" t="s">
        <v>157</v>
      </c>
      <c r="S1780" s="265"/>
      <c r="T1780" s="271">
        <v>0</v>
      </c>
      <c r="U1780" s="291" t="s">
        <v>117</v>
      </c>
      <c r="V1780" s="270">
        <v>1</v>
      </c>
      <c r="W1780" s="271" t="s">
        <v>118</v>
      </c>
      <c r="X1780" s="272"/>
      <c r="Y1780" s="272"/>
      <c r="Z1780" s="342" t="s">
        <v>1257</v>
      </c>
      <c r="AA1780" s="258" t="b">
        <f t="shared" si="133"/>
        <v>0</v>
      </c>
      <c r="AB1780" s="273" t="s">
        <v>13029</v>
      </c>
      <c r="AC1780" s="273"/>
      <c r="AD1780" s="504" t="s">
        <v>2201</v>
      </c>
      <c r="AE1780" s="275" t="s">
        <v>13030</v>
      </c>
      <c r="AF1780" s="267" t="str">
        <f t="shared" ca="1" si="132"/>
        <v>40años2meses</v>
      </c>
      <c r="AG1780" s="276" t="s">
        <v>13031</v>
      </c>
      <c r="AH1780" s="273" t="s">
        <v>13032</v>
      </c>
    </row>
    <row r="1781" spans="2:36">
      <c r="B1781" s="258" t="str">
        <f t="shared" si="134"/>
        <v>P44549095</v>
      </c>
      <c r="C1781" s="257" t="s">
        <v>117</v>
      </c>
      <c r="D1781" s="486" t="s">
        <v>2130</v>
      </c>
      <c r="E1781" s="258" t="s">
        <v>2131</v>
      </c>
      <c r="F1781" s="259">
        <v>32056</v>
      </c>
      <c r="G1781" s="260" t="s">
        <v>1251</v>
      </c>
      <c r="H1781" s="261" t="s">
        <v>137</v>
      </c>
      <c r="I1781" s="262"/>
      <c r="J1781" s="261"/>
      <c r="K1781" s="263" t="s">
        <v>1287</v>
      </c>
      <c r="L1781" s="264">
        <v>43741</v>
      </c>
      <c r="M1781" s="290">
        <v>43785</v>
      </c>
      <c r="N1781" s="263" t="s">
        <v>174</v>
      </c>
      <c r="O1781" s="261" t="s">
        <v>2132</v>
      </c>
      <c r="P1781" s="266" t="s">
        <v>115</v>
      </c>
      <c r="Q1781" s="267"/>
      <c r="R1781" s="268" t="s">
        <v>157</v>
      </c>
      <c r="S1781" s="265"/>
      <c r="T1781" s="265">
        <v>0</v>
      </c>
      <c r="U1781" s="269" t="s">
        <v>1256</v>
      </c>
      <c r="V1781" s="270">
        <v>0</v>
      </c>
      <c r="W1781" s="271" t="s">
        <v>1264</v>
      </c>
      <c r="X1781" s="272"/>
      <c r="Y1781" s="258"/>
      <c r="Z1781" s="274" t="s">
        <v>1265</v>
      </c>
      <c r="AA1781" s="258" t="b">
        <f t="shared" si="133"/>
        <v>0</v>
      </c>
      <c r="AB1781" s="273" t="s">
        <v>2133</v>
      </c>
      <c r="AC1781" s="273" t="s">
        <v>1290</v>
      </c>
      <c r="AD1781" s="510"/>
      <c r="AE1781" s="275"/>
      <c r="AF1781" s="267" t="str">
        <f t="shared" ca="1" si="132"/>
        <v>38años10meses</v>
      </c>
      <c r="AG1781" s="276">
        <v>959169183</v>
      </c>
      <c r="AH1781" s="273"/>
    </row>
    <row r="1782" spans="2:36">
      <c r="B1782" s="258" t="str">
        <f t="shared" si="134"/>
        <v>P44549096</v>
      </c>
      <c r="C1782" s="282">
        <v>1</v>
      </c>
      <c r="D1782" s="486" t="s">
        <v>2389</v>
      </c>
      <c r="E1782" s="258" t="s">
        <v>2390</v>
      </c>
      <c r="F1782" s="259">
        <v>31845</v>
      </c>
      <c r="G1782" s="260" t="s">
        <v>1251</v>
      </c>
      <c r="H1782" s="261" t="s">
        <v>137</v>
      </c>
      <c r="I1782" s="262"/>
      <c r="J1782" s="261"/>
      <c r="K1782" s="263" t="s">
        <v>1287</v>
      </c>
      <c r="L1782" s="264">
        <v>43773</v>
      </c>
      <c r="M1782" s="264">
        <v>43789</v>
      </c>
      <c r="N1782" s="263" t="s">
        <v>122</v>
      </c>
      <c r="O1782" s="261"/>
      <c r="P1782" s="266" t="s">
        <v>119</v>
      </c>
      <c r="Q1782" s="267"/>
      <c r="R1782" s="284" t="s">
        <v>157</v>
      </c>
      <c r="S1782" s="265"/>
      <c r="T1782" s="265">
        <v>0</v>
      </c>
      <c r="U1782" s="269" t="s">
        <v>1256</v>
      </c>
      <c r="V1782" s="270">
        <v>0</v>
      </c>
      <c r="W1782" s="271" t="s">
        <v>1264</v>
      </c>
      <c r="X1782" s="272"/>
      <c r="Y1782" s="273"/>
      <c r="Z1782" s="274" t="s">
        <v>1265</v>
      </c>
      <c r="AA1782" s="258" t="b">
        <f t="shared" si="133"/>
        <v>0</v>
      </c>
      <c r="AB1782" s="273" t="s">
        <v>2164</v>
      </c>
      <c r="AC1782" s="273" t="s">
        <v>1290</v>
      </c>
      <c r="AD1782" s="273"/>
      <c r="AE1782" s="275"/>
      <c r="AF1782" s="267" t="str">
        <f t="shared" ca="1" si="132"/>
        <v>39años5meses</v>
      </c>
      <c r="AG1782" s="276"/>
      <c r="AH1782" s="325"/>
      <c r="AJ1782" s="554" t="str">
        <f ca="1">IF($D1782&lt;&gt;"",DATEDIF(L1782,TODAY(),"y")&amp;"años"&amp;DATEDIF(L1782,TODAY(),"ym")&amp;"meses"&amp;DATEDIF(L1782,TODAY(),"md")&amp;"dias","")</f>
        <v>6años9meses17dias</v>
      </c>
    </row>
    <row r="1783" spans="2:36">
      <c r="B1783" s="258" t="str">
        <f t="shared" si="134"/>
        <v>O44549796</v>
      </c>
      <c r="C1783" s="257" t="s">
        <v>117</v>
      </c>
      <c r="D1783" s="486" t="s">
        <v>9545</v>
      </c>
      <c r="E1783" s="258" t="s">
        <v>9546</v>
      </c>
      <c r="F1783" s="259">
        <v>32007</v>
      </c>
      <c r="G1783" s="260" t="s">
        <v>1251</v>
      </c>
      <c r="H1783" s="261" t="s">
        <v>113</v>
      </c>
      <c r="I1783" s="263" t="s">
        <v>1339</v>
      </c>
      <c r="J1783" s="261"/>
      <c r="K1783" s="282" t="s">
        <v>6840</v>
      </c>
      <c r="L1783" s="264">
        <v>45309</v>
      </c>
      <c r="M1783" s="298">
        <v>45544</v>
      </c>
      <c r="N1783" s="263" t="s">
        <v>122</v>
      </c>
      <c r="O1783" s="261"/>
      <c r="P1783" s="266"/>
      <c r="Q1783" s="273"/>
      <c r="R1783" s="284" t="s">
        <v>157</v>
      </c>
      <c r="S1783" s="265"/>
      <c r="T1783" s="265">
        <v>0</v>
      </c>
      <c r="U1783" s="269" t="s">
        <v>1256</v>
      </c>
      <c r="V1783" s="270">
        <v>1</v>
      </c>
      <c r="W1783" s="271" t="s">
        <v>118</v>
      </c>
      <c r="X1783" s="272"/>
      <c r="Y1783" s="258"/>
      <c r="Z1783" s="274" t="s">
        <v>1265</v>
      </c>
      <c r="AA1783" s="258" t="b">
        <f t="shared" si="133"/>
        <v>0</v>
      </c>
      <c r="AB1783" s="273" t="s">
        <v>5950</v>
      </c>
      <c r="AC1783" s="273"/>
      <c r="AD1783" s="400" t="s">
        <v>1259</v>
      </c>
      <c r="AE1783" s="275" t="s">
        <v>9547</v>
      </c>
      <c r="AF1783" s="267" t="str">
        <f t="shared" ca="1" si="132"/>
        <v>39años0meses</v>
      </c>
      <c r="AG1783" s="276">
        <v>942205199</v>
      </c>
      <c r="AH1783" s="325" t="s">
        <v>9548</v>
      </c>
    </row>
    <row r="1784" spans="2:36">
      <c r="B1784" s="258" t="str">
        <f t="shared" si="134"/>
        <v>P44549803</v>
      </c>
      <c r="C1784" s="282">
        <v>1</v>
      </c>
      <c r="D1784" s="486" t="s">
        <v>9887</v>
      </c>
      <c r="E1784" s="258" t="s">
        <v>9888</v>
      </c>
      <c r="F1784" s="259">
        <v>31929</v>
      </c>
      <c r="G1784" s="283" t="s">
        <v>1251</v>
      </c>
      <c r="H1784" s="261" t="s">
        <v>137</v>
      </c>
      <c r="I1784" s="261" t="s">
        <v>8999</v>
      </c>
      <c r="J1784" s="261" t="s">
        <v>9469</v>
      </c>
      <c r="K1784" s="282" t="s">
        <v>6840</v>
      </c>
      <c r="L1784" s="264">
        <v>45328</v>
      </c>
      <c r="M1784" s="290">
        <v>45329</v>
      </c>
      <c r="N1784" s="261" t="s">
        <v>174</v>
      </c>
      <c r="O1784" s="261" t="s">
        <v>9889</v>
      </c>
      <c r="P1784" s="266" t="s">
        <v>138</v>
      </c>
      <c r="Q1784" s="273"/>
      <c r="R1784" s="284" t="s">
        <v>157</v>
      </c>
      <c r="S1784" s="265"/>
      <c r="T1784" s="265">
        <v>0</v>
      </c>
      <c r="U1784" s="269" t="s">
        <v>1256</v>
      </c>
      <c r="V1784" s="270">
        <v>1</v>
      </c>
      <c r="W1784" s="271" t="s">
        <v>118</v>
      </c>
      <c r="X1784" s="272"/>
      <c r="Y1784" s="272"/>
      <c r="Z1784" s="274" t="s">
        <v>1257</v>
      </c>
      <c r="AA1784" s="258" t="b">
        <f t="shared" si="133"/>
        <v>0</v>
      </c>
      <c r="AB1784" s="273" t="s">
        <v>9698</v>
      </c>
      <c r="AC1784" s="273"/>
      <c r="AD1784" s="400" t="s">
        <v>1259</v>
      </c>
      <c r="AE1784" s="275" t="s">
        <v>9890</v>
      </c>
      <c r="AF1784" s="267" t="str">
        <f t="shared" ca="1" si="132"/>
        <v>39años2meses</v>
      </c>
      <c r="AG1784" s="276">
        <v>906582107</v>
      </c>
      <c r="AH1784" s="325" t="s">
        <v>9891</v>
      </c>
    </row>
    <row r="1785" spans="2:36">
      <c r="B1785" s="258" t="str">
        <f t="shared" si="134"/>
        <v>O44557457</v>
      </c>
      <c r="C1785" s="257" t="s">
        <v>117</v>
      </c>
      <c r="D1785" s="486" t="s">
        <v>8328</v>
      </c>
      <c r="E1785" s="258" t="s">
        <v>8329</v>
      </c>
      <c r="F1785" s="259">
        <v>32058</v>
      </c>
      <c r="G1785" s="260" t="s">
        <v>1912</v>
      </c>
      <c r="H1785" s="266" t="s">
        <v>125</v>
      </c>
      <c r="I1785" s="261" t="s">
        <v>1339</v>
      </c>
      <c r="J1785" s="261"/>
      <c r="K1785" s="282" t="s">
        <v>7444</v>
      </c>
      <c r="L1785" s="264">
        <v>45194</v>
      </c>
      <c r="M1785" s="264">
        <v>45213</v>
      </c>
      <c r="N1785" s="263" t="s">
        <v>114</v>
      </c>
      <c r="O1785" s="261" t="s">
        <v>8330</v>
      </c>
      <c r="P1785" s="266" t="s">
        <v>138</v>
      </c>
      <c r="Q1785" s="273"/>
      <c r="R1785" s="268" t="s">
        <v>157</v>
      </c>
      <c r="S1785" s="265"/>
      <c r="T1785" s="265">
        <v>0</v>
      </c>
      <c r="U1785" s="269" t="s">
        <v>1256</v>
      </c>
      <c r="V1785" s="270">
        <v>1</v>
      </c>
      <c r="W1785" s="271" t="s">
        <v>118</v>
      </c>
      <c r="X1785" s="273"/>
      <c r="Y1785" s="273"/>
      <c r="Z1785" s="274" t="s">
        <v>1257</v>
      </c>
      <c r="AA1785" s="258" t="b">
        <f t="shared" si="133"/>
        <v>0</v>
      </c>
      <c r="AB1785" s="273" t="s">
        <v>8331</v>
      </c>
      <c r="AC1785" s="273"/>
      <c r="AD1785" s="504" t="s">
        <v>1259</v>
      </c>
      <c r="AE1785" s="304" t="s">
        <v>8332</v>
      </c>
      <c r="AF1785" s="267" t="str">
        <f t="shared" ca="1" si="132"/>
        <v>38años10meses</v>
      </c>
      <c r="AG1785" s="276">
        <v>946097973</v>
      </c>
      <c r="AH1785" s="325" t="s">
        <v>8333</v>
      </c>
    </row>
    <row r="1786" spans="2:36">
      <c r="B1786" s="258" t="str">
        <f t="shared" si="134"/>
        <v>P44561505</v>
      </c>
      <c r="C1786" s="257" t="s">
        <v>117</v>
      </c>
      <c r="D1786" s="486" t="s">
        <v>9963</v>
      </c>
      <c r="E1786" s="258" t="s">
        <v>9964</v>
      </c>
      <c r="F1786" s="259">
        <v>31989</v>
      </c>
      <c r="G1786" s="283" t="s">
        <v>1251</v>
      </c>
      <c r="H1786" s="261" t="s">
        <v>137</v>
      </c>
      <c r="I1786" s="261" t="s">
        <v>8999</v>
      </c>
      <c r="J1786" s="261"/>
      <c r="K1786" s="282" t="s">
        <v>6840</v>
      </c>
      <c r="L1786" s="264">
        <v>45331</v>
      </c>
      <c r="M1786" s="290">
        <v>45362</v>
      </c>
      <c r="N1786" s="261" t="s">
        <v>122</v>
      </c>
      <c r="O1786" s="266"/>
      <c r="P1786" s="266"/>
      <c r="Q1786" s="273"/>
      <c r="R1786" s="284" t="s">
        <v>157</v>
      </c>
      <c r="S1786" s="265"/>
      <c r="T1786" s="265">
        <v>0</v>
      </c>
      <c r="U1786" s="269" t="s">
        <v>1256</v>
      </c>
      <c r="V1786" s="270">
        <v>1</v>
      </c>
      <c r="W1786" s="271" t="s">
        <v>118</v>
      </c>
      <c r="X1786" s="272"/>
      <c r="Y1786" s="272"/>
      <c r="Z1786" s="274" t="s">
        <v>1257</v>
      </c>
      <c r="AA1786" s="258" t="b">
        <f t="shared" si="133"/>
        <v>0</v>
      </c>
      <c r="AB1786" s="273" t="s">
        <v>9965</v>
      </c>
      <c r="AC1786" s="273"/>
      <c r="AD1786" s="504" t="s">
        <v>1259</v>
      </c>
      <c r="AE1786" s="275" t="s">
        <v>9966</v>
      </c>
      <c r="AF1786" s="267" t="str">
        <f t="shared" ca="1" si="132"/>
        <v>39años0meses</v>
      </c>
      <c r="AG1786" s="276">
        <v>951001588</v>
      </c>
      <c r="AH1786" s="325" t="s">
        <v>9967</v>
      </c>
    </row>
    <row r="1787" spans="2:36">
      <c r="B1787" s="273" t="str">
        <f t="shared" si="134"/>
        <v>P44569813</v>
      </c>
      <c r="C1787" s="257" t="s">
        <v>117</v>
      </c>
      <c r="D1787" s="486" t="s">
        <v>4442</v>
      </c>
      <c r="E1787" s="258" t="s">
        <v>4443</v>
      </c>
      <c r="F1787" s="259">
        <v>32064</v>
      </c>
      <c r="G1787" s="260" t="s">
        <v>1251</v>
      </c>
      <c r="H1787" s="261" t="s">
        <v>137</v>
      </c>
      <c r="I1787" s="262"/>
      <c r="J1787" s="261"/>
      <c r="K1787" s="263"/>
      <c r="L1787" s="264">
        <v>44397</v>
      </c>
      <c r="M1787" s="290">
        <v>44448</v>
      </c>
      <c r="N1787" s="263" t="s">
        <v>169</v>
      </c>
      <c r="O1787" s="263" t="s">
        <v>4444</v>
      </c>
      <c r="P1787" s="266" t="s">
        <v>115</v>
      </c>
      <c r="Q1787" s="267"/>
      <c r="R1787" s="284" t="s">
        <v>1256</v>
      </c>
      <c r="S1787" s="265"/>
      <c r="T1787" s="265">
        <v>0</v>
      </c>
      <c r="U1787" s="269" t="s">
        <v>1256</v>
      </c>
      <c r="V1787" s="270">
        <v>0</v>
      </c>
      <c r="W1787" s="271" t="s">
        <v>1264</v>
      </c>
      <c r="X1787" s="272"/>
      <c r="Y1787" s="272"/>
      <c r="Z1787" s="274" t="s">
        <v>1265</v>
      </c>
      <c r="AA1787" s="258" t="b">
        <f t="shared" ref="AA1787:AA1798" si="135">COUNTIF($D$2:$D$3790,D1787)&gt;1</f>
        <v>0</v>
      </c>
      <c r="AB1787" s="258" t="s">
        <v>4445</v>
      </c>
      <c r="AC1787" s="273" t="s">
        <v>3671</v>
      </c>
      <c r="AD1787" s="504" t="s">
        <v>1271</v>
      </c>
      <c r="AE1787" s="275" t="s">
        <v>4446</v>
      </c>
      <c r="AF1787" s="267" t="str">
        <f t="shared" ca="1" si="132"/>
        <v>38años10meses</v>
      </c>
      <c r="AG1787" s="276">
        <v>915134033</v>
      </c>
      <c r="AH1787" s="325" t="s">
        <v>4447</v>
      </c>
    </row>
    <row r="1788" spans="2:36">
      <c r="B1788" s="273" t="str">
        <f t="shared" si="134"/>
        <v>O44572310</v>
      </c>
      <c r="C1788" s="258" t="s">
        <v>117</v>
      </c>
      <c r="D1788" s="486" t="s">
        <v>6487</v>
      </c>
      <c r="E1788" s="258" t="s">
        <v>6488</v>
      </c>
      <c r="F1788" s="259">
        <v>31468</v>
      </c>
      <c r="G1788" s="260" t="s">
        <v>1291</v>
      </c>
      <c r="H1788" s="261" t="s">
        <v>113</v>
      </c>
      <c r="I1788" s="263" t="s">
        <v>1339</v>
      </c>
      <c r="J1788" s="261"/>
      <c r="K1788" s="282" t="s">
        <v>2021</v>
      </c>
      <c r="L1788" s="264">
        <v>44790</v>
      </c>
      <c r="M1788" s="264">
        <v>44931</v>
      </c>
      <c r="N1788" s="263" t="s">
        <v>122</v>
      </c>
      <c r="O1788" s="261"/>
      <c r="P1788" s="266"/>
      <c r="Q1788" s="273"/>
      <c r="R1788" s="268" t="s">
        <v>157</v>
      </c>
      <c r="S1788" s="265"/>
      <c r="T1788" s="265">
        <v>0</v>
      </c>
      <c r="U1788" s="269" t="s">
        <v>1256</v>
      </c>
      <c r="V1788" s="605">
        <v>0</v>
      </c>
      <c r="W1788" s="606" t="s">
        <v>118</v>
      </c>
      <c r="X1788" s="272"/>
      <c r="Y1788" s="258"/>
      <c r="Z1788" s="274" t="s">
        <v>1265</v>
      </c>
      <c r="AA1788" s="258" t="b">
        <f t="shared" si="135"/>
        <v>0</v>
      </c>
      <c r="AB1788" s="273" t="s">
        <v>6489</v>
      </c>
      <c r="AC1788" s="273"/>
      <c r="AD1788" s="510"/>
      <c r="AE1788" s="281"/>
      <c r="AF1788" s="267" t="str">
        <f t="shared" ca="1" si="132"/>
        <v>40años5meses</v>
      </c>
      <c r="AG1788" s="276">
        <v>971675975</v>
      </c>
      <c r="AH1788" s="325" t="s">
        <v>6490</v>
      </c>
    </row>
    <row r="1789" spans="2:36" ht="15">
      <c r="B1789" s="258" t="str">
        <f t="shared" si="134"/>
        <v>P44575672</v>
      </c>
      <c r="C1789" s="282">
        <v>1</v>
      </c>
      <c r="D1789" s="486" t="s">
        <v>9624</v>
      </c>
      <c r="E1789" s="258" t="s">
        <v>9625</v>
      </c>
      <c r="F1789" s="259">
        <v>30021</v>
      </c>
      <c r="G1789" s="283" t="s">
        <v>1251</v>
      </c>
      <c r="H1789" s="261" t="s">
        <v>137</v>
      </c>
      <c r="I1789" s="261" t="s">
        <v>8999</v>
      </c>
      <c r="J1789" s="261"/>
      <c r="K1789" s="282" t="s">
        <v>6899</v>
      </c>
      <c r="L1789" s="264">
        <v>45315</v>
      </c>
      <c r="M1789" s="715" t="s">
        <v>19477</v>
      </c>
      <c r="N1789" s="261" t="s">
        <v>128</v>
      </c>
      <c r="O1789" s="261" t="s">
        <v>9626</v>
      </c>
      <c r="P1789" s="266" t="s">
        <v>138</v>
      </c>
      <c r="Q1789" s="273"/>
      <c r="R1789" s="284" t="s">
        <v>157</v>
      </c>
      <c r="S1789" s="265"/>
      <c r="T1789" s="265">
        <v>0</v>
      </c>
      <c r="U1789" s="269" t="s">
        <v>1256</v>
      </c>
      <c r="V1789" s="270">
        <v>1</v>
      </c>
      <c r="W1789" s="271" t="s">
        <v>1264</v>
      </c>
      <c r="X1789" s="272"/>
      <c r="Y1789" s="272"/>
      <c r="Z1789" s="274" t="s">
        <v>1257</v>
      </c>
      <c r="AA1789" s="258" t="b">
        <f t="shared" si="135"/>
        <v>0</v>
      </c>
      <c r="AB1789" s="273" t="s">
        <v>9627</v>
      </c>
      <c r="AC1789" s="273"/>
      <c r="AD1789" s="400" t="s">
        <v>2101</v>
      </c>
      <c r="AE1789" s="275" t="s">
        <v>9628</v>
      </c>
      <c r="AF1789" s="267" t="str">
        <f t="shared" ca="1" si="132"/>
        <v>44años5meses</v>
      </c>
      <c r="AG1789" s="276">
        <v>981654230</v>
      </c>
      <c r="AH1789" s="325" t="s">
        <v>9629</v>
      </c>
    </row>
    <row r="1790" spans="2:36">
      <c r="B1790" s="258" t="str">
        <f t="shared" si="134"/>
        <v>O44645745</v>
      </c>
      <c r="C1790" s="257" t="s">
        <v>117</v>
      </c>
      <c r="D1790" s="486" t="s">
        <v>11329</v>
      </c>
      <c r="E1790" s="258" t="s">
        <v>11330</v>
      </c>
      <c r="F1790" s="259">
        <v>32089</v>
      </c>
      <c r="G1790" s="283" t="s">
        <v>1251</v>
      </c>
      <c r="H1790" s="261" t="s">
        <v>113</v>
      </c>
      <c r="I1790" s="261" t="s">
        <v>1339</v>
      </c>
      <c r="J1790" s="261"/>
      <c r="K1790" s="282" t="s">
        <v>6840</v>
      </c>
      <c r="L1790" s="264">
        <v>45428</v>
      </c>
      <c r="M1790" s="298">
        <v>45530</v>
      </c>
      <c r="N1790" s="261" t="s">
        <v>122</v>
      </c>
      <c r="O1790" s="261"/>
      <c r="P1790" s="266"/>
      <c r="Q1790" s="273"/>
      <c r="R1790" s="284" t="s">
        <v>157</v>
      </c>
      <c r="S1790" s="265"/>
      <c r="T1790" s="265">
        <v>0</v>
      </c>
      <c r="U1790" s="269" t="s">
        <v>1256</v>
      </c>
      <c r="V1790" s="270">
        <v>1</v>
      </c>
      <c r="W1790" s="271" t="s">
        <v>118</v>
      </c>
      <c r="X1790" s="272"/>
      <c r="Y1790" s="272"/>
      <c r="Z1790" s="274" t="s">
        <v>1257</v>
      </c>
      <c r="AA1790" s="258" t="b">
        <f t="shared" si="135"/>
        <v>0</v>
      </c>
      <c r="AB1790" s="273" t="s">
        <v>11331</v>
      </c>
      <c r="AC1790" s="273"/>
      <c r="AD1790" s="400" t="s">
        <v>1259</v>
      </c>
      <c r="AE1790" s="275" t="s">
        <v>11332</v>
      </c>
      <c r="AF1790" s="267" t="str">
        <f t="shared" ca="1" si="132"/>
        <v>38años9meses</v>
      </c>
      <c r="AG1790" s="276">
        <v>969835064</v>
      </c>
      <c r="AH1790" s="325" t="s">
        <v>11333</v>
      </c>
    </row>
    <row r="1791" spans="2:36">
      <c r="B1791" s="273" t="str">
        <f t="shared" si="134"/>
        <v>P44661042</v>
      </c>
      <c r="C1791" s="257" t="s">
        <v>117</v>
      </c>
      <c r="D1791" s="486" t="s">
        <v>5868</v>
      </c>
      <c r="E1791" s="258" t="s">
        <v>5869</v>
      </c>
      <c r="F1791" s="259">
        <v>31640</v>
      </c>
      <c r="G1791" s="260" t="s">
        <v>1291</v>
      </c>
      <c r="H1791" s="261" t="s">
        <v>137</v>
      </c>
      <c r="I1791" s="263" t="s">
        <v>1252</v>
      </c>
      <c r="J1791" s="261"/>
      <c r="K1791" s="263" t="s">
        <v>3611</v>
      </c>
      <c r="L1791" s="264">
        <v>44592</v>
      </c>
      <c r="M1791" s="290">
        <v>44605</v>
      </c>
      <c r="N1791" s="263" t="s">
        <v>174</v>
      </c>
      <c r="O1791" s="261" t="s">
        <v>5870</v>
      </c>
      <c r="P1791" s="266" t="s">
        <v>115</v>
      </c>
      <c r="Q1791" s="273"/>
      <c r="R1791" s="284" t="s">
        <v>157</v>
      </c>
      <c r="S1791" s="265"/>
      <c r="T1791" s="265">
        <v>0</v>
      </c>
      <c r="U1791" s="269" t="s">
        <v>1256</v>
      </c>
      <c r="V1791" s="270">
        <v>0</v>
      </c>
      <c r="W1791" s="271" t="s">
        <v>118</v>
      </c>
      <c r="X1791" s="272"/>
      <c r="Y1791" s="273"/>
      <c r="Z1791" s="274" t="s">
        <v>1265</v>
      </c>
      <c r="AA1791" s="258" t="b">
        <f t="shared" si="135"/>
        <v>0</v>
      </c>
      <c r="AB1791" s="273" t="s">
        <v>5871</v>
      </c>
      <c r="AC1791" s="273" t="s">
        <v>3671</v>
      </c>
      <c r="AD1791" s="273"/>
      <c r="AE1791" s="275"/>
      <c r="AF1791" s="267" t="str">
        <f t="shared" ca="1" si="132"/>
        <v>40años0meses</v>
      </c>
      <c r="AG1791" s="276">
        <v>957803340</v>
      </c>
      <c r="AH1791" s="333" t="s">
        <v>5872</v>
      </c>
    </row>
    <row r="1792" spans="2:36">
      <c r="B1792" s="258" t="str">
        <f t="shared" si="134"/>
        <v>P44665552</v>
      </c>
      <c r="C1792" s="282">
        <v>1</v>
      </c>
      <c r="D1792" s="486" t="s">
        <v>2329</v>
      </c>
      <c r="E1792" s="258" t="s">
        <v>2330</v>
      </c>
      <c r="F1792" s="259">
        <v>26645</v>
      </c>
      <c r="G1792" s="260" t="s">
        <v>1251</v>
      </c>
      <c r="H1792" s="261" t="s">
        <v>137</v>
      </c>
      <c r="I1792" s="262"/>
      <c r="J1792" s="261"/>
      <c r="K1792" s="282" t="s">
        <v>2021</v>
      </c>
      <c r="L1792" s="264">
        <v>43766</v>
      </c>
      <c r="M1792" s="290">
        <v>43792</v>
      </c>
      <c r="N1792" s="263" t="s">
        <v>122</v>
      </c>
      <c r="O1792" s="282"/>
      <c r="P1792" s="266"/>
      <c r="Q1792" s="267"/>
      <c r="R1792" s="284" t="s">
        <v>157</v>
      </c>
      <c r="S1792" s="265"/>
      <c r="T1792" s="265">
        <v>0</v>
      </c>
      <c r="U1792" s="269" t="s">
        <v>1256</v>
      </c>
      <c r="V1792" s="270">
        <v>0</v>
      </c>
      <c r="W1792" s="271" t="s">
        <v>1264</v>
      </c>
      <c r="X1792" s="272"/>
      <c r="Y1792" s="258"/>
      <c r="Z1792" s="274" t="s">
        <v>1265</v>
      </c>
      <c r="AA1792" s="258" t="b">
        <f t="shared" si="135"/>
        <v>0</v>
      </c>
      <c r="AB1792" s="258" t="s">
        <v>2331</v>
      </c>
      <c r="AC1792" s="273" t="s">
        <v>2332</v>
      </c>
      <c r="AD1792" s="510"/>
      <c r="AE1792" s="275" t="s">
        <v>2333</v>
      </c>
      <c r="AF1792" s="267" t="str">
        <f t="shared" ca="1" si="132"/>
        <v>53años8meses</v>
      </c>
      <c r="AG1792" s="276">
        <v>960395935</v>
      </c>
      <c r="AH1792" s="325" t="s">
        <v>2334</v>
      </c>
    </row>
    <row r="1793" spans="2:36">
      <c r="B1793" s="258" t="str">
        <f t="shared" si="134"/>
        <v>P44669811</v>
      </c>
      <c r="C1793" s="257" t="s">
        <v>117</v>
      </c>
      <c r="D1793" s="486" t="s">
        <v>5533</v>
      </c>
      <c r="E1793" s="258" t="s">
        <v>5534</v>
      </c>
      <c r="F1793" s="259">
        <v>32119</v>
      </c>
      <c r="G1793" s="260" t="s">
        <v>1251</v>
      </c>
      <c r="H1793" s="261" t="s">
        <v>137</v>
      </c>
      <c r="I1793" s="263"/>
      <c r="J1793" s="261"/>
      <c r="K1793" s="282" t="s">
        <v>2021</v>
      </c>
      <c r="L1793" s="264">
        <v>44534</v>
      </c>
      <c r="M1793" s="290">
        <v>44552</v>
      </c>
      <c r="N1793" s="263" t="s">
        <v>128</v>
      </c>
      <c r="O1793" s="261" t="s">
        <v>5535</v>
      </c>
      <c r="P1793" s="266" t="s">
        <v>115</v>
      </c>
      <c r="Q1793" s="258"/>
      <c r="R1793" s="284" t="s">
        <v>157</v>
      </c>
      <c r="S1793" s="265"/>
      <c r="T1793" s="265">
        <v>0</v>
      </c>
      <c r="U1793" s="269" t="s">
        <v>1256</v>
      </c>
      <c r="V1793" s="270">
        <v>1</v>
      </c>
      <c r="W1793" s="271" t="s">
        <v>1264</v>
      </c>
      <c r="X1793" s="272"/>
      <c r="Y1793" s="273"/>
      <c r="Z1793" s="274" t="s">
        <v>1265</v>
      </c>
      <c r="AA1793" s="258" t="b">
        <f t="shared" si="135"/>
        <v>0</v>
      </c>
      <c r="AB1793" s="273" t="s">
        <v>5536</v>
      </c>
      <c r="AC1793" s="273"/>
      <c r="AD1793" s="504" t="s">
        <v>1259</v>
      </c>
      <c r="AE1793" s="275" t="s">
        <v>5537</v>
      </c>
      <c r="AF1793" s="267" t="str">
        <f t="shared" ca="1" si="132"/>
        <v>38años8meses</v>
      </c>
      <c r="AG1793" s="276">
        <v>921298749</v>
      </c>
      <c r="AH1793" s="325"/>
    </row>
    <row r="1794" spans="2:36">
      <c r="B1794" s="273" t="str">
        <f t="shared" si="134"/>
        <v>P44677715</v>
      </c>
      <c r="C1794" s="257" t="s">
        <v>117</v>
      </c>
      <c r="D1794" s="486" t="s">
        <v>4934</v>
      </c>
      <c r="E1794" s="258" t="s">
        <v>4935</v>
      </c>
      <c r="F1794" s="259">
        <v>32102</v>
      </c>
      <c r="G1794" s="260" t="s">
        <v>1251</v>
      </c>
      <c r="H1794" s="261" t="s">
        <v>137</v>
      </c>
      <c r="I1794" s="263"/>
      <c r="J1794" s="261"/>
      <c r="K1794" s="263" t="s">
        <v>3611</v>
      </c>
      <c r="L1794" s="264">
        <v>44459</v>
      </c>
      <c r="M1794" s="290">
        <v>44542</v>
      </c>
      <c r="N1794" s="263" t="s">
        <v>174</v>
      </c>
      <c r="O1794" s="261" t="s">
        <v>4936</v>
      </c>
      <c r="P1794" s="266" t="s">
        <v>115</v>
      </c>
      <c r="Q1794" s="273"/>
      <c r="R1794" s="284" t="s">
        <v>157</v>
      </c>
      <c r="S1794" s="265"/>
      <c r="T1794" s="265">
        <v>0</v>
      </c>
      <c r="U1794" s="269" t="s">
        <v>1256</v>
      </c>
      <c r="V1794" s="270">
        <v>0</v>
      </c>
      <c r="W1794" s="271" t="s">
        <v>1264</v>
      </c>
      <c r="X1794" s="272"/>
      <c r="Y1794" s="273"/>
      <c r="Z1794" s="274" t="s">
        <v>1265</v>
      </c>
      <c r="AA1794" s="258" t="b">
        <f t="shared" si="135"/>
        <v>0</v>
      </c>
      <c r="AB1794" s="273" t="s">
        <v>4937</v>
      </c>
      <c r="AC1794" s="273" t="s">
        <v>4938</v>
      </c>
      <c r="AD1794" s="510"/>
      <c r="AE1794" s="275"/>
      <c r="AF1794" s="267" t="str">
        <f t="shared" ca="1" si="132"/>
        <v>38años9meses</v>
      </c>
      <c r="AG1794" s="276">
        <v>927922838</v>
      </c>
      <c r="AH1794" s="325" t="s">
        <v>4939</v>
      </c>
    </row>
    <row r="1795" spans="2:36">
      <c r="B1795" s="258" t="str">
        <f t="shared" si="134"/>
        <v>P44682075</v>
      </c>
      <c r="C1795" s="282">
        <v>1</v>
      </c>
      <c r="D1795" s="486" t="s">
        <v>3825</v>
      </c>
      <c r="E1795" s="258" t="s">
        <v>3826</v>
      </c>
      <c r="F1795" s="259">
        <v>30046</v>
      </c>
      <c r="G1795" s="260" t="s">
        <v>1291</v>
      </c>
      <c r="H1795" s="261" t="s">
        <v>137</v>
      </c>
      <c r="I1795" s="262"/>
      <c r="J1795" s="261"/>
      <c r="K1795" s="263" t="s">
        <v>3611</v>
      </c>
      <c r="L1795" s="264">
        <v>44249</v>
      </c>
      <c r="M1795" s="264">
        <v>44259</v>
      </c>
      <c r="N1795" s="263" t="s">
        <v>122</v>
      </c>
      <c r="O1795" s="261"/>
      <c r="P1795" s="266"/>
      <c r="Q1795" s="267"/>
      <c r="R1795" s="268" t="s">
        <v>157</v>
      </c>
      <c r="S1795" s="265"/>
      <c r="T1795" s="265">
        <v>0</v>
      </c>
      <c r="U1795" s="269" t="s">
        <v>1256</v>
      </c>
      <c r="V1795" s="270">
        <v>0</v>
      </c>
      <c r="W1795" s="271" t="s">
        <v>1264</v>
      </c>
      <c r="X1795" s="272"/>
      <c r="Y1795" s="273"/>
      <c r="Z1795" s="274" t="s">
        <v>1265</v>
      </c>
      <c r="AA1795" s="258" t="b">
        <f t="shared" si="135"/>
        <v>0</v>
      </c>
      <c r="AB1795" s="273" t="s">
        <v>3827</v>
      </c>
      <c r="AC1795" s="273" t="s">
        <v>3706</v>
      </c>
      <c r="AD1795" s="297"/>
      <c r="AE1795" s="275"/>
      <c r="AF1795" s="267" t="str">
        <f t="shared" ref="AF1795:AF1858" ca="1" si="136">IF($D1795&lt;&gt;"",DATEDIF(F1795,TODAY(),"y")&amp;"años"&amp;DATEDIF(F1795,TODAY(),"ym")&amp;"meses","")</f>
        <v>44años4meses</v>
      </c>
      <c r="AG1795" s="276">
        <v>931725840</v>
      </c>
      <c r="AH1795" s="325" t="s">
        <v>3828</v>
      </c>
    </row>
    <row r="1796" spans="2:36">
      <c r="B1796" s="258" t="str">
        <f t="shared" si="134"/>
        <v>P44688432</v>
      </c>
      <c r="C1796" s="257" t="s">
        <v>117</v>
      </c>
      <c r="D1796" s="486" t="s">
        <v>11061</v>
      </c>
      <c r="E1796" s="258" t="s">
        <v>11062</v>
      </c>
      <c r="F1796" s="259">
        <v>31571</v>
      </c>
      <c r="G1796" s="283" t="s">
        <v>1251</v>
      </c>
      <c r="H1796" s="261" t="s">
        <v>137</v>
      </c>
      <c r="I1796" s="261" t="s">
        <v>8999</v>
      </c>
      <c r="J1796" s="261" t="s">
        <v>7578</v>
      </c>
      <c r="K1796" s="282" t="s">
        <v>6840</v>
      </c>
      <c r="L1796" s="264">
        <v>45405</v>
      </c>
      <c r="M1796" s="295">
        <v>45439</v>
      </c>
      <c r="N1796" s="261" t="s">
        <v>128</v>
      </c>
      <c r="O1796" s="282" t="s">
        <v>11063</v>
      </c>
      <c r="P1796" s="266" t="s">
        <v>138</v>
      </c>
      <c r="Q1796" s="273"/>
      <c r="R1796" s="284" t="s">
        <v>157</v>
      </c>
      <c r="S1796" s="265"/>
      <c r="T1796" s="265">
        <v>0</v>
      </c>
      <c r="U1796" s="269" t="s">
        <v>1256</v>
      </c>
      <c r="V1796" s="270">
        <v>1</v>
      </c>
      <c r="W1796" s="271" t="s">
        <v>118</v>
      </c>
      <c r="X1796" s="272"/>
      <c r="Y1796" s="272"/>
      <c r="Z1796" s="274" t="s">
        <v>1257</v>
      </c>
      <c r="AA1796" s="258" t="b">
        <f t="shared" si="135"/>
        <v>0</v>
      </c>
      <c r="AB1796" s="273" t="s">
        <v>11064</v>
      </c>
      <c r="AC1796" s="273"/>
      <c r="AD1796" s="400" t="s">
        <v>1259</v>
      </c>
      <c r="AE1796" s="275" t="s">
        <v>11065</v>
      </c>
      <c r="AF1796" s="267" t="str">
        <f t="shared" ca="1" si="136"/>
        <v>40años2meses</v>
      </c>
      <c r="AG1796" s="276">
        <v>927649180</v>
      </c>
      <c r="AH1796" s="325" t="s">
        <v>11066</v>
      </c>
    </row>
    <row r="1797" spans="2:36">
      <c r="B1797" s="273" t="str">
        <f t="shared" si="134"/>
        <v>P44688456</v>
      </c>
      <c r="C1797" s="263">
        <v>1</v>
      </c>
      <c r="D1797" s="486" t="s">
        <v>3459</v>
      </c>
      <c r="E1797" s="258" t="s">
        <v>3460</v>
      </c>
      <c r="F1797" s="259">
        <v>28507</v>
      </c>
      <c r="G1797" s="260" t="s">
        <v>1251</v>
      </c>
      <c r="H1797" s="261" t="s">
        <v>137</v>
      </c>
      <c r="I1797" s="262"/>
      <c r="J1797" s="261"/>
      <c r="K1797" s="263" t="s">
        <v>2021</v>
      </c>
      <c r="L1797" s="264">
        <v>44070</v>
      </c>
      <c r="M1797" s="264">
        <v>44097</v>
      </c>
      <c r="N1797" s="263" t="s">
        <v>128</v>
      </c>
      <c r="O1797" s="261" t="s">
        <v>3461</v>
      </c>
      <c r="P1797" s="266" t="s">
        <v>115</v>
      </c>
      <c r="Q1797" s="267"/>
      <c r="R1797" s="268" t="s">
        <v>157</v>
      </c>
      <c r="S1797" s="265"/>
      <c r="T1797" s="265">
        <v>0</v>
      </c>
      <c r="U1797" s="269" t="s">
        <v>1256</v>
      </c>
      <c r="V1797" s="270">
        <v>0</v>
      </c>
      <c r="W1797" s="271" t="s">
        <v>1264</v>
      </c>
      <c r="X1797" s="272"/>
      <c r="Y1797" s="273"/>
      <c r="Z1797" s="274" t="s">
        <v>1265</v>
      </c>
      <c r="AA1797" s="258" t="b">
        <f t="shared" si="135"/>
        <v>0</v>
      </c>
      <c r="AB1797" s="258"/>
      <c r="AC1797" s="273"/>
      <c r="AD1797" s="504" t="s">
        <v>2101</v>
      </c>
      <c r="AE1797" s="317" t="s">
        <v>3462</v>
      </c>
      <c r="AF1797" s="267" t="str">
        <f t="shared" ca="1" si="136"/>
        <v>48años7meses</v>
      </c>
      <c r="AG1797" s="276"/>
      <c r="AH1797" s="325"/>
    </row>
    <row r="1798" spans="2:36">
      <c r="B1798" s="258" t="str">
        <f t="shared" si="134"/>
        <v>P44691547</v>
      </c>
      <c r="C1798" s="282">
        <v>1</v>
      </c>
      <c r="D1798" s="486" t="s">
        <v>16613</v>
      </c>
      <c r="E1798" s="258" t="s">
        <v>16614</v>
      </c>
      <c r="F1798" s="259">
        <v>30549</v>
      </c>
      <c r="G1798" s="258" t="s">
        <v>1251</v>
      </c>
      <c r="H1798" s="263" t="s">
        <v>137</v>
      </c>
      <c r="I1798" s="261" t="s">
        <v>1252</v>
      </c>
      <c r="J1798" s="261" t="s">
        <v>1276</v>
      </c>
      <c r="K1798" s="282" t="s">
        <v>1254</v>
      </c>
      <c r="L1798" s="264">
        <v>46083</v>
      </c>
      <c r="M1798" s="264">
        <v>46083</v>
      </c>
      <c r="N1798" s="261" t="s">
        <v>128</v>
      </c>
      <c r="O1798" s="282" t="s">
        <v>16615</v>
      </c>
      <c r="P1798" s="266" t="s">
        <v>138</v>
      </c>
      <c r="Q1798" s="273"/>
      <c r="R1798" s="268" t="s">
        <v>157</v>
      </c>
      <c r="S1798" s="265"/>
      <c r="T1798" s="506">
        <v>0</v>
      </c>
      <c r="U1798" s="269" t="s">
        <v>1256</v>
      </c>
      <c r="V1798" s="270">
        <v>1</v>
      </c>
      <c r="W1798" s="271" t="s">
        <v>118</v>
      </c>
      <c r="X1798" s="272"/>
      <c r="Y1798" s="272"/>
      <c r="Z1798" s="342" t="s">
        <v>1257</v>
      </c>
      <c r="AA1798" s="258" t="b">
        <f t="shared" si="135"/>
        <v>0</v>
      </c>
      <c r="AB1798" s="273" t="s">
        <v>16616</v>
      </c>
      <c r="AC1798" s="273"/>
      <c r="AD1798" s="504" t="s">
        <v>1259</v>
      </c>
      <c r="AE1798" s="303">
        <v>30572656189075</v>
      </c>
      <c r="AF1798" s="267" t="str">
        <f t="shared" ca="1" si="136"/>
        <v>43años0meses</v>
      </c>
      <c r="AG1798" s="276" t="s">
        <v>16617</v>
      </c>
      <c r="AH1798" s="325" t="s">
        <v>16618</v>
      </c>
      <c r="AJ1798" s="258"/>
    </row>
    <row r="1799" spans="2:36">
      <c r="B1799" s="273" t="str">
        <f t="shared" si="134"/>
        <v>P44709807</v>
      </c>
      <c r="C1799" s="285">
        <v>1</v>
      </c>
      <c r="D1799" s="294" t="s">
        <v>16679</v>
      </c>
      <c r="E1799" s="258" t="s">
        <v>16680</v>
      </c>
      <c r="F1799" s="259">
        <v>32054</v>
      </c>
      <c r="G1799" s="283" t="s">
        <v>1251</v>
      </c>
      <c r="H1799" s="261" t="s">
        <v>137</v>
      </c>
      <c r="I1799" s="261" t="s">
        <v>1252</v>
      </c>
      <c r="J1799" s="261" t="s">
        <v>1253</v>
      </c>
      <c r="K1799" s="282" t="s">
        <v>1254</v>
      </c>
      <c r="L1799" s="264">
        <v>46036</v>
      </c>
      <c r="M1799" s="264">
        <v>46071</v>
      </c>
      <c r="N1799" s="261" t="s">
        <v>169</v>
      </c>
      <c r="O1799" s="282" t="s">
        <v>16681</v>
      </c>
      <c r="P1799" s="266" t="s">
        <v>138</v>
      </c>
      <c r="Q1799" s="258"/>
      <c r="R1799" s="268" t="s">
        <v>157</v>
      </c>
      <c r="S1799" s="265"/>
      <c r="T1799" s="271">
        <v>0</v>
      </c>
      <c r="U1799" s="269" t="s">
        <v>1256</v>
      </c>
      <c r="V1799" s="270">
        <v>1</v>
      </c>
      <c r="W1799" s="271" t="s">
        <v>118</v>
      </c>
      <c r="X1799" s="272"/>
      <c r="Y1799" s="272"/>
      <c r="Z1799" s="342" t="s">
        <v>1257</v>
      </c>
      <c r="AA1799" s="258" t="b">
        <v>0</v>
      </c>
      <c r="AB1799" s="273" t="s">
        <v>16682</v>
      </c>
      <c r="AC1799" s="273"/>
      <c r="AD1799" s="400" t="s">
        <v>1259</v>
      </c>
      <c r="AE1799" s="275" t="s">
        <v>16683</v>
      </c>
      <c r="AF1799" s="267" t="str">
        <f t="shared" ca="1" si="136"/>
        <v>38años10meses</v>
      </c>
      <c r="AG1799" s="276" t="s">
        <v>16684</v>
      </c>
      <c r="AH1799" s="325" t="s">
        <v>16685</v>
      </c>
    </row>
    <row r="1800" spans="2:36">
      <c r="B1800" s="273" t="str">
        <f t="shared" si="134"/>
        <v>O44713100</v>
      </c>
      <c r="C1800" s="282">
        <v>1</v>
      </c>
      <c r="D1800" s="486" t="s">
        <v>9397</v>
      </c>
      <c r="E1800" s="258" t="s">
        <v>9398</v>
      </c>
      <c r="F1800" s="259">
        <v>32082</v>
      </c>
      <c r="G1800" s="283" t="s">
        <v>1251</v>
      </c>
      <c r="H1800" s="261" t="s">
        <v>113</v>
      </c>
      <c r="I1800" s="261" t="s">
        <v>9123</v>
      </c>
      <c r="J1800" s="261" t="s">
        <v>7245</v>
      </c>
      <c r="K1800" s="282" t="s">
        <v>6840</v>
      </c>
      <c r="L1800" s="264">
        <v>45300</v>
      </c>
      <c r="M1800" s="290">
        <v>45381</v>
      </c>
      <c r="N1800" s="261" t="s">
        <v>122</v>
      </c>
      <c r="O1800" s="261"/>
      <c r="P1800" s="266"/>
      <c r="Q1800" s="273"/>
      <c r="R1800" s="284" t="s">
        <v>157</v>
      </c>
      <c r="S1800" s="265"/>
      <c r="T1800" s="265">
        <v>0</v>
      </c>
      <c r="U1800" s="269" t="s">
        <v>1256</v>
      </c>
      <c r="V1800" s="270">
        <v>1</v>
      </c>
      <c r="W1800" s="271" t="s">
        <v>118</v>
      </c>
      <c r="X1800" s="272"/>
      <c r="Y1800" s="272"/>
      <c r="Z1800" s="274" t="s">
        <v>1257</v>
      </c>
      <c r="AA1800" s="258" t="b">
        <f t="shared" ref="AA1800:AA1818" si="137">COUNTIF($D$2:$D$3790,D1800)&gt;1</f>
        <v>0</v>
      </c>
      <c r="AB1800" s="273" t="s">
        <v>9399</v>
      </c>
      <c r="AC1800" s="273"/>
      <c r="AD1800" s="400" t="s">
        <v>1259</v>
      </c>
      <c r="AE1800" s="275" t="s">
        <v>9400</v>
      </c>
      <c r="AF1800" s="267" t="str">
        <f t="shared" ca="1" si="136"/>
        <v>38años9meses</v>
      </c>
      <c r="AG1800" s="276">
        <v>970395740</v>
      </c>
      <c r="AH1800" s="325" t="s">
        <v>9401</v>
      </c>
    </row>
    <row r="1801" spans="2:36">
      <c r="B1801" s="258" t="str">
        <f t="shared" si="134"/>
        <v>P44724194</v>
      </c>
      <c r="C1801" s="257" t="s">
        <v>117</v>
      </c>
      <c r="D1801" s="486" t="s">
        <v>10794</v>
      </c>
      <c r="E1801" s="258" t="s">
        <v>10795</v>
      </c>
      <c r="F1801" s="259">
        <v>32134</v>
      </c>
      <c r="G1801" s="283" t="s">
        <v>1996</v>
      </c>
      <c r="H1801" s="261" t="s">
        <v>137</v>
      </c>
      <c r="I1801" s="261" t="s">
        <v>1252</v>
      </c>
      <c r="J1801" s="261" t="s">
        <v>9882</v>
      </c>
      <c r="K1801" s="282" t="s">
        <v>6899</v>
      </c>
      <c r="L1801" s="264">
        <v>45390</v>
      </c>
      <c r="M1801" s="290">
        <v>45402</v>
      </c>
      <c r="N1801" s="261" t="s">
        <v>122</v>
      </c>
      <c r="O1801" s="282"/>
      <c r="P1801" s="266"/>
      <c r="Q1801" s="273"/>
      <c r="R1801" s="284" t="s">
        <v>157</v>
      </c>
      <c r="S1801" s="265"/>
      <c r="T1801" s="265">
        <v>0</v>
      </c>
      <c r="U1801" s="269" t="s">
        <v>1256</v>
      </c>
      <c r="V1801" s="270">
        <v>1</v>
      </c>
      <c r="W1801" s="271" t="s">
        <v>118</v>
      </c>
      <c r="X1801" s="272"/>
      <c r="Y1801" s="272"/>
      <c r="Z1801" s="274" t="s">
        <v>1257</v>
      </c>
      <c r="AA1801" s="258" t="b">
        <f t="shared" si="137"/>
        <v>0</v>
      </c>
      <c r="AB1801" s="273" t="s">
        <v>10796</v>
      </c>
      <c r="AC1801" s="273"/>
      <c r="AD1801" s="400" t="s">
        <v>1259</v>
      </c>
      <c r="AE1801" s="275" t="s">
        <v>10797</v>
      </c>
      <c r="AF1801" s="267" t="str">
        <f t="shared" ca="1" si="136"/>
        <v>38años7meses</v>
      </c>
      <c r="AG1801" s="276">
        <v>973414832</v>
      </c>
      <c r="AH1801" s="325" t="s">
        <v>10798</v>
      </c>
    </row>
    <row r="1802" spans="2:36">
      <c r="B1802" s="258" t="str">
        <f t="shared" si="134"/>
        <v>O44732855</v>
      </c>
      <c r="C1802" s="257" t="s">
        <v>117</v>
      </c>
      <c r="D1802" s="486" t="s">
        <v>6644</v>
      </c>
      <c r="E1802" s="258" t="s">
        <v>6645</v>
      </c>
      <c r="F1802" s="259">
        <v>31528</v>
      </c>
      <c r="G1802" s="283" t="s">
        <v>1251</v>
      </c>
      <c r="H1802" s="261" t="s">
        <v>113</v>
      </c>
      <c r="I1802" s="263" t="s">
        <v>5699</v>
      </c>
      <c r="J1802" s="261"/>
      <c r="K1802" s="282" t="s">
        <v>2021</v>
      </c>
      <c r="L1802" s="264">
        <v>44849</v>
      </c>
      <c r="M1802" s="264">
        <v>44871</v>
      </c>
      <c r="N1802" s="263" t="s">
        <v>122</v>
      </c>
      <c r="O1802" s="282"/>
      <c r="P1802" s="266"/>
      <c r="Q1802" s="273"/>
      <c r="R1802" s="268" t="s">
        <v>157</v>
      </c>
      <c r="S1802" s="265"/>
      <c r="T1802" s="265">
        <v>0</v>
      </c>
      <c r="U1802" s="269" t="s">
        <v>1256</v>
      </c>
      <c r="V1802" s="270">
        <v>0</v>
      </c>
      <c r="W1802" s="271" t="s">
        <v>1264</v>
      </c>
      <c r="X1802" s="272"/>
      <c r="Y1802" s="273"/>
      <c r="Z1802" s="274" t="s">
        <v>1265</v>
      </c>
      <c r="AA1802" s="258" t="b">
        <f t="shared" si="137"/>
        <v>0</v>
      </c>
      <c r="AB1802" s="258" t="s">
        <v>6646</v>
      </c>
      <c r="AC1802" s="273"/>
      <c r="AD1802" s="504" t="s">
        <v>1259</v>
      </c>
      <c r="AE1802" s="275" t="s">
        <v>6647</v>
      </c>
      <c r="AF1802" s="267" t="str">
        <f t="shared" ca="1" si="136"/>
        <v>40años3meses</v>
      </c>
      <c r="AG1802" s="276">
        <v>955103418</v>
      </c>
      <c r="AH1802" s="333" t="s">
        <v>6648</v>
      </c>
    </row>
    <row r="1803" spans="2:36">
      <c r="B1803" s="258" t="str">
        <f t="shared" si="134"/>
        <v>P44734376</v>
      </c>
      <c r="C1803" s="257" t="s">
        <v>117</v>
      </c>
      <c r="D1803" s="486" t="s">
        <v>3442</v>
      </c>
      <c r="E1803" s="258" t="s">
        <v>3443</v>
      </c>
      <c r="F1803" s="259">
        <v>32137</v>
      </c>
      <c r="G1803" s="260" t="s">
        <v>1251</v>
      </c>
      <c r="H1803" s="261" t="s">
        <v>137</v>
      </c>
      <c r="I1803" s="262"/>
      <c r="J1803" s="261"/>
      <c r="K1803" s="263" t="s">
        <v>1287</v>
      </c>
      <c r="L1803" s="264">
        <v>44067</v>
      </c>
      <c r="M1803" s="264">
        <v>44111</v>
      </c>
      <c r="N1803" s="263" t="s">
        <v>122</v>
      </c>
      <c r="O1803" s="261"/>
      <c r="P1803" s="266"/>
      <c r="Q1803" s="267"/>
      <c r="R1803" s="268" t="s">
        <v>157</v>
      </c>
      <c r="S1803" s="265"/>
      <c r="T1803" s="265">
        <v>0</v>
      </c>
      <c r="U1803" s="269" t="s">
        <v>1256</v>
      </c>
      <c r="V1803" s="270">
        <v>0</v>
      </c>
      <c r="W1803" s="271" t="s">
        <v>1264</v>
      </c>
      <c r="X1803" s="272"/>
      <c r="Y1803" s="273"/>
      <c r="Z1803" s="274" t="s">
        <v>1265</v>
      </c>
      <c r="AA1803" s="258" t="b">
        <f t="shared" si="137"/>
        <v>0</v>
      </c>
      <c r="AB1803" s="273" t="s">
        <v>3444</v>
      </c>
      <c r="AC1803" s="273"/>
      <c r="AD1803" s="273"/>
      <c r="AE1803" s="275"/>
      <c r="AF1803" s="267" t="str">
        <f t="shared" ca="1" si="136"/>
        <v>38años7meses</v>
      </c>
      <c r="AG1803" s="276">
        <v>947442020</v>
      </c>
      <c r="AH1803" s="578" t="s">
        <v>3337</v>
      </c>
    </row>
    <row r="1804" spans="2:36">
      <c r="B1804" s="273" t="str">
        <f t="shared" si="134"/>
        <v>P44739317</v>
      </c>
      <c r="C1804" s="282">
        <v>1</v>
      </c>
      <c r="D1804" s="486" t="s">
        <v>2962</v>
      </c>
      <c r="E1804" s="258" t="s">
        <v>2963</v>
      </c>
      <c r="F1804" s="259">
        <v>32027</v>
      </c>
      <c r="G1804" s="260" t="s">
        <v>1251</v>
      </c>
      <c r="H1804" s="261" t="s">
        <v>137</v>
      </c>
      <c r="I1804" s="263"/>
      <c r="J1804" s="261"/>
      <c r="K1804" s="263" t="s">
        <v>1287</v>
      </c>
      <c r="L1804" s="264">
        <v>43833</v>
      </c>
      <c r="M1804" s="290">
        <v>43845</v>
      </c>
      <c r="N1804" s="263" t="s">
        <v>174</v>
      </c>
      <c r="O1804" s="261" t="s">
        <v>2964</v>
      </c>
      <c r="P1804" s="266" t="s">
        <v>138</v>
      </c>
      <c r="Q1804" s="267"/>
      <c r="R1804" s="284" t="s">
        <v>157</v>
      </c>
      <c r="S1804" s="265"/>
      <c r="T1804" s="265">
        <v>0</v>
      </c>
      <c r="U1804" s="269" t="s">
        <v>1256</v>
      </c>
      <c r="V1804" s="270">
        <v>0</v>
      </c>
      <c r="W1804" s="271" t="s">
        <v>1264</v>
      </c>
      <c r="X1804" s="272"/>
      <c r="Y1804" s="273"/>
      <c r="Z1804" s="274" t="s">
        <v>1265</v>
      </c>
      <c r="AA1804" s="258" t="b">
        <f t="shared" si="137"/>
        <v>0</v>
      </c>
      <c r="AB1804" s="273" t="s">
        <v>2965</v>
      </c>
      <c r="AC1804" s="273" t="s">
        <v>1290</v>
      </c>
      <c r="AD1804" s="273"/>
      <c r="AE1804" s="275"/>
      <c r="AF1804" s="267" t="str">
        <f t="shared" ca="1" si="136"/>
        <v>38años11meses</v>
      </c>
      <c r="AG1804" s="276"/>
      <c r="AH1804" s="333"/>
    </row>
    <row r="1805" spans="2:36">
      <c r="B1805" s="273" t="str">
        <f t="shared" si="134"/>
        <v>O44740005</v>
      </c>
      <c r="C1805" s="257" t="s">
        <v>117</v>
      </c>
      <c r="D1805" s="486" t="s">
        <v>10867</v>
      </c>
      <c r="E1805" s="258" t="s">
        <v>10868</v>
      </c>
      <c r="F1805" s="259">
        <v>31993</v>
      </c>
      <c r="G1805" s="283" t="s">
        <v>1251</v>
      </c>
      <c r="H1805" s="261" t="s">
        <v>113</v>
      </c>
      <c r="I1805" s="261" t="s">
        <v>1339</v>
      </c>
      <c r="J1805" s="261"/>
      <c r="K1805" s="282" t="s">
        <v>6840</v>
      </c>
      <c r="L1805" s="264">
        <v>45398</v>
      </c>
      <c r="M1805" s="298">
        <v>45495</v>
      </c>
      <c r="N1805" s="263" t="s">
        <v>122</v>
      </c>
      <c r="O1805" s="261"/>
      <c r="P1805" s="266"/>
      <c r="Q1805" s="273"/>
      <c r="R1805" s="268" t="s">
        <v>157</v>
      </c>
      <c r="S1805" s="265"/>
      <c r="T1805" s="265">
        <v>0</v>
      </c>
      <c r="U1805" s="269" t="s">
        <v>1256</v>
      </c>
      <c r="V1805" s="270">
        <v>1</v>
      </c>
      <c r="W1805" s="271" t="s">
        <v>118</v>
      </c>
      <c r="X1805" s="273"/>
      <c r="Y1805" s="273"/>
      <c r="Z1805" s="274" t="s">
        <v>1257</v>
      </c>
      <c r="AA1805" s="258" t="b">
        <f t="shared" si="137"/>
        <v>0</v>
      </c>
      <c r="AB1805" s="273" t="s">
        <v>10869</v>
      </c>
      <c r="AC1805" s="273"/>
      <c r="AD1805" s="400" t="s">
        <v>1259</v>
      </c>
      <c r="AE1805" s="275" t="s">
        <v>10870</v>
      </c>
      <c r="AF1805" s="267" t="str">
        <f t="shared" ca="1" si="136"/>
        <v>39años0meses</v>
      </c>
      <c r="AG1805" s="276">
        <v>906497573</v>
      </c>
      <c r="AH1805" s="333" t="s">
        <v>10871</v>
      </c>
    </row>
    <row r="1806" spans="2:36">
      <c r="B1806" s="258" t="str">
        <f t="shared" si="134"/>
        <v>O44754287</v>
      </c>
      <c r="C1806" s="257" t="s">
        <v>117</v>
      </c>
      <c r="D1806" s="486" t="s">
        <v>3316</v>
      </c>
      <c r="E1806" s="258" t="s">
        <v>3317</v>
      </c>
      <c r="F1806" s="259">
        <v>32098</v>
      </c>
      <c r="G1806" s="260" t="s">
        <v>1605</v>
      </c>
      <c r="H1806" s="261" t="s">
        <v>125</v>
      </c>
      <c r="I1806" s="262"/>
      <c r="J1806" s="261"/>
      <c r="K1806" s="282" t="s">
        <v>2021</v>
      </c>
      <c r="L1806" s="264">
        <v>44033</v>
      </c>
      <c r="M1806" s="290">
        <v>44069</v>
      </c>
      <c r="N1806" s="263" t="s">
        <v>122</v>
      </c>
      <c r="O1806" s="263"/>
      <c r="P1806" s="266"/>
      <c r="Q1806" s="267"/>
      <c r="R1806" s="268" t="s">
        <v>157</v>
      </c>
      <c r="S1806" s="265"/>
      <c r="T1806" s="506">
        <v>0</v>
      </c>
      <c r="U1806" s="269" t="s">
        <v>1256</v>
      </c>
      <c r="V1806" s="270">
        <v>1</v>
      </c>
      <c r="W1806" s="271" t="s">
        <v>118</v>
      </c>
      <c r="X1806" s="272"/>
      <c r="Y1806" s="273"/>
      <c r="Z1806" s="274" t="s">
        <v>1265</v>
      </c>
      <c r="AA1806" s="258" t="b">
        <f t="shared" si="137"/>
        <v>0</v>
      </c>
      <c r="AB1806" s="258" t="s">
        <v>3318</v>
      </c>
      <c r="AC1806" s="273" t="s">
        <v>2004</v>
      </c>
      <c r="AD1806" s="510"/>
      <c r="AE1806" s="275" t="s">
        <v>3319</v>
      </c>
      <c r="AF1806" s="267" t="str">
        <f t="shared" ca="1" si="136"/>
        <v>38años9meses</v>
      </c>
      <c r="AG1806" s="276">
        <v>957290793</v>
      </c>
      <c r="AH1806" s="333" t="s">
        <v>3320</v>
      </c>
    </row>
    <row r="1807" spans="2:36">
      <c r="B1807" s="273" t="str">
        <f t="shared" si="134"/>
        <v>O44760215</v>
      </c>
      <c r="C1807" s="282">
        <v>1</v>
      </c>
      <c r="D1807" s="486" t="s">
        <v>15086</v>
      </c>
      <c r="E1807" s="258" t="s">
        <v>15087</v>
      </c>
      <c r="F1807" s="259">
        <v>32144</v>
      </c>
      <c r="G1807" s="283" t="s">
        <v>1251</v>
      </c>
      <c r="H1807" s="261" t="s">
        <v>113</v>
      </c>
      <c r="I1807" s="261" t="s">
        <v>13122</v>
      </c>
      <c r="J1807" s="261" t="s">
        <v>1253</v>
      </c>
      <c r="K1807" s="282" t="s">
        <v>12562</v>
      </c>
      <c r="L1807" s="264">
        <v>45952</v>
      </c>
      <c r="M1807" s="264">
        <v>45969</v>
      </c>
      <c r="N1807" s="261" t="s">
        <v>128</v>
      </c>
      <c r="O1807" s="282" t="s">
        <v>15088</v>
      </c>
      <c r="P1807" s="266" t="s">
        <v>138</v>
      </c>
      <c r="Q1807" s="258"/>
      <c r="R1807" s="268" t="s">
        <v>157</v>
      </c>
      <c r="S1807" s="265"/>
      <c r="T1807" s="271">
        <v>0</v>
      </c>
      <c r="U1807" s="269" t="s">
        <v>1256</v>
      </c>
      <c r="V1807" s="270">
        <v>1</v>
      </c>
      <c r="W1807" s="271" t="s">
        <v>118</v>
      </c>
      <c r="X1807" s="272"/>
      <c r="Y1807" s="272"/>
      <c r="Z1807" s="342" t="s">
        <v>1257</v>
      </c>
      <c r="AA1807" s="273" t="b">
        <f t="shared" si="137"/>
        <v>0</v>
      </c>
      <c r="AB1807" s="273" t="s">
        <v>15089</v>
      </c>
      <c r="AC1807" s="273"/>
      <c r="AD1807" s="504" t="s">
        <v>1259</v>
      </c>
      <c r="AE1807" s="275" t="s">
        <v>15090</v>
      </c>
      <c r="AF1807" s="267" t="str">
        <f t="shared" ca="1" si="136"/>
        <v>38años7meses</v>
      </c>
      <c r="AG1807" s="276">
        <v>930823899</v>
      </c>
      <c r="AH1807" s="333" t="s">
        <v>15091</v>
      </c>
    </row>
    <row r="1808" spans="2:36">
      <c r="B1808" s="258" t="str">
        <f t="shared" si="134"/>
        <v>O44776064</v>
      </c>
      <c r="C1808" s="257" t="s">
        <v>117</v>
      </c>
      <c r="D1808" s="486" t="s">
        <v>11459</v>
      </c>
      <c r="E1808" s="258" t="s">
        <v>11460</v>
      </c>
      <c r="F1808" s="259">
        <v>32143</v>
      </c>
      <c r="G1808" s="283" t="s">
        <v>1291</v>
      </c>
      <c r="H1808" s="261" t="s">
        <v>113</v>
      </c>
      <c r="I1808" s="261" t="s">
        <v>7410</v>
      </c>
      <c r="J1808" s="261" t="s">
        <v>9657</v>
      </c>
      <c r="K1808" s="282" t="s">
        <v>6899</v>
      </c>
      <c r="L1808" s="264">
        <v>45434</v>
      </c>
      <c r="M1808" s="298">
        <v>45454</v>
      </c>
      <c r="N1808" s="261" t="s">
        <v>128</v>
      </c>
      <c r="O1808" s="282" t="s">
        <v>11461</v>
      </c>
      <c r="P1808" s="266" t="s">
        <v>138</v>
      </c>
      <c r="Q1808" s="273"/>
      <c r="R1808" s="284" t="s">
        <v>157</v>
      </c>
      <c r="S1808" s="265"/>
      <c r="T1808" s="265">
        <v>0</v>
      </c>
      <c r="U1808" s="269" t="s">
        <v>1256</v>
      </c>
      <c r="V1808" s="270">
        <v>1</v>
      </c>
      <c r="W1808" s="271" t="s">
        <v>118</v>
      </c>
      <c r="X1808" s="272"/>
      <c r="Y1808" s="272"/>
      <c r="Z1808" s="274" t="s">
        <v>1257</v>
      </c>
      <c r="AA1808" s="258" t="b">
        <f t="shared" si="137"/>
        <v>0</v>
      </c>
      <c r="AB1808" s="273" t="s">
        <v>11462</v>
      </c>
      <c r="AC1808" s="273"/>
      <c r="AD1808" s="400" t="s">
        <v>1259</v>
      </c>
      <c r="AE1808" s="275" t="s">
        <v>11463</v>
      </c>
      <c r="AF1808" s="267" t="str">
        <f t="shared" ca="1" si="136"/>
        <v>38años7meses</v>
      </c>
      <c r="AG1808" s="294">
        <v>917614045</v>
      </c>
      <c r="AH1808" s="336" t="s">
        <v>11464</v>
      </c>
    </row>
    <row r="1809" spans="2:36">
      <c r="B1809" s="273" t="str">
        <f t="shared" si="134"/>
        <v>E44801364</v>
      </c>
      <c r="C1809" s="257" t="s">
        <v>117</v>
      </c>
      <c r="D1809" s="486" t="s">
        <v>2375</v>
      </c>
      <c r="E1809" s="273" t="s">
        <v>2376</v>
      </c>
      <c r="F1809" s="259">
        <v>32461</v>
      </c>
      <c r="G1809" s="260" t="s">
        <v>1251</v>
      </c>
      <c r="H1809" s="261" t="s">
        <v>1107</v>
      </c>
      <c r="I1809" s="262"/>
      <c r="J1809" s="261"/>
      <c r="K1809" s="263" t="s">
        <v>1268</v>
      </c>
      <c r="L1809" s="264">
        <v>43770</v>
      </c>
      <c r="M1809" s="264">
        <v>43830</v>
      </c>
      <c r="N1809" s="263" t="s">
        <v>174</v>
      </c>
      <c r="O1809" s="261" t="s">
        <v>2377</v>
      </c>
      <c r="P1809" s="266" t="s">
        <v>138</v>
      </c>
      <c r="Q1809" s="267"/>
      <c r="R1809" s="268" t="s">
        <v>157</v>
      </c>
      <c r="S1809" s="265"/>
      <c r="T1809" s="265">
        <v>0</v>
      </c>
      <c r="U1809" s="269" t="s">
        <v>1256</v>
      </c>
      <c r="V1809" s="270">
        <v>0</v>
      </c>
      <c r="W1809" s="271" t="s">
        <v>1264</v>
      </c>
      <c r="X1809" s="272">
        <v>1616</v>
      </c>
      <c r="Y1809" s="273"/>
      <c r="Z1809" s="274" t="s">
        <v>1265</v>
      </c>
      <c r="AA1809" s="258" t="b">
        <f t="shared" si="137"/>
        <v>0</v>
      </c>
      <c r="AB1809" s="273" t="s">
        <v>2378</v>
      </c>
      <c r="AC1809" s="273" t="s">
        <v>2379</v>
      </c>
      <c r="AD1809" s="510"/>
      <c r="AE1809" s="275"/>
      <c r="AF1809" s="267" t="str">
        <f t="shared" ca="1" si="136"/>
        <v>37años9meses</v>
      </c>
      <c r="AG1809" s="276"/>
      <c r="AH1809" s="333"/>
      <c r="AI1809" s="292" t="s">
        <v>1412</v>
      </c>
    </row>
    <row r="1810" spans="2:36">
      <c r="B1810" s="273" t="str">
        <f t="shared" si="134"/>
        <v>O44803235</v>
      </c>
      <c r="C1810" s="257" t="s">
        <v>117</v>
      </c>
      <c r="D1810" s="486" t="s">
        <v>6428</v>
      </c>
      <c r="E1810" s="258" t="s">
        <v>6429</v>
      </c>
      <c r="F1810" s="259">
        <v>32058</v>
      </c>
      <c r="G1810" s="283" t="s">
        <v>1251</v>
      </c>
      <c r="H1810" s="261" t="s">
        <v>113</v>
      </c>
      <c r="I1810" s="263" t="s">
        <v>1339</v>
      </c>
      <c r="J1810" s="261"/>
      <c r="K1810" s="282" t="s">
        <v>6305</v>
      </c>
      <c r="L1810" s="264">
        <v>44742</v>
      </c>
      <c r="M1810" s="264">
        <v>44835</v>
      </c>
      <c r="N1810" s="263" t="s">
        <v>128</v>
      </c>
      <c r="O1810" s="282" t="s">
        <v>6430</v>
      </c>
      <c r="P1810" s="266" t="s">
        <v>138</v>
      </c>
      <c r="Q1810" s="273"/>
      <c r="R1810" s="284" t="s">
        <v>157</v>
      </c>
      <c r="S1810" s="265"/>
      <c r="T1810" s="265">
        <v>0</v>
      </c>
      <c r="U1810" s="269" t="s">
        <v>1256</v>
      </c>
      <c r="V1810" s="270">
        <v>1</v>
      </c>
      <c r="W1810" s="271" t="s">
        <v>1264</v>
      </c>
      <c r="X1810" s="272"/>
      <c r="Y1810" s="273"/>
      <c r="Z1810" s="274" t="s">
        <v>1265</v>
      </c>
      <c r="AA1810" s="258" t="b">
        <f t="shared" si="137"/>
        <v>0</v>
      </c>
      <c r="AB1810" s="258" t="s">
        <v>6431</v>
      </c>
      <c r="AC1810" s="273"/>
      <c r="AD1810" s="400" t="s">
        <v>1259</v>
      </c>
      <c r="AE1810" s="329" t="s">
        <v>6432</v>
      </c>
      <c r="AF1810" s="267" t="str">
        <f t="shared" ca="1" si="136"/>
        <v>38años10meses</v>
      </c>
      <c r="AG1810" s="294">
        <v>943761994</v>
      </c>
      <c r="AH1810" s="336" t="s">
        <v>6433</v>
      </c>
    </row>
    <row r="1811" spans="2:36">
      <c r="B1811" s="273" t="str">
        <f t="shared" si="134"/>
        <v>P44803675</v>
      </c>
      <c r="C1811" s="257" t="s">
        <v>117</v>
      </c>
      <c r="D1811" s="486" t="s">
        <v>15153</v>
      </c>
      <c r="E1811" s="472" t="s">
        <v>15154</v>
      </c>
      <c r="F1811" s="473">
        <v>32140</v>
      </c>
      <c r="G1811" s="474" t="s">
        <v>1251</v>
      </c>
      <c r="H1811" s="475" t="s">
        <v>137</v>
      </c>
      <c r="I1811" s="475" t="s">
        <v>1252</v>
      </c>
      <c r="J1811" s="475" t="s">
        <v>1276</v>
      </c>
      <c r="K1811" s="476" t="s">
        <v>8566</v>
      </c>
      <c r="L1811" s="477">
        <v>46244</v>
      </c>
      <c r="M1811" s="477" t="s">
        <v>1269</v>
      </c>
      <c r="N1811" s="475" t="s">
        <v>114</v>
      </c>
      <c r="O1811" s="476" t="s">
        <v>15155</v>
      </c>
      <c r="P1811" s="478" t="s">
        <v>138</v>
      </c>
      <c r="Q1811" s="258"/>
      <c r="R1811" s="268" t="s">
        <v>157</v>
      </c>
      <c r="S1811" s="265"/>
      <c r="T1811" s="265">
        <v>0</v>
      </c>
      <c r="U1811" s="269" t="s">
        <v>1256</v>
      </c>
      <c r="V1811" s="605">
        <v>0</v>
      </c>
      <c r="W1811" s="271" t="s">
        <v>118</v>
      </c>
      <c r="X1811" s="272"/>
      <c r="Y1811" s="272"/>
      <c r="Z1811" s="342" t="s">
        <v>1257</v>
      </c>
      <c r="AA1811" s="258" t="b">
        <f t="shared" si="137"/>
        <v>0</v>
      </c>
      <c r="AB1811" s="273" t="s">
        <v>19856</v>
      </c>
      <c r="AC1811" s="273"/>
      <c r="AD1811" s="400"/>
      <c r="AE1811" s="275"/>
      <c r="AF1811" s="267" t="str">
        <f t="shared" ca="1" si="136"/>
        <v>38años7meses</v>
      </c>
      <c r="AG1811" s="276" t="s">
        <v>19854</v>
      </c>
      <c r="AH1811" s="333" t="s">
        <v>19855</v>
      </c>
    </row>
    <row r="1812" spans="2:36">
      <c r="B1812" s="258" t="str">
        <f t="shared" si="134"/>
        <v>O44815312</v>
      </c>
      <c r="C1812" s="257" t="s">
        <v>117</v>
      </c>
      <c r="D1812" s="486" t="s">
        <v>13368</v>
      </c>
      <c r="E1812" s="258" t="s">
        <v>13369</v>
      </c>
      <c r="F1812" s="259">
        <v>27614</v>
      </c>
      <c r="G1812" s="258" t="s">
        <v>1251</v>
      </c>
      <c r="H1812" s="263" t="s">
        <v>113</v>
      </c>
      <c r="I1812" s="261" t="s">
        <v>1339</v>
      </c>
      <c r="J1812" s="261" t="s">
        <v>1276</v>
      </c>
      <c r="K1812" s="282" t="s">
        <v>12562</v>
      </c>
      <c r="L1812" s="264">
        <v>45819</v>
      </c>
      <c r="M1812" s="264">
        <v>45850</v>
      </c>
      <c r="N1812" s="261" t="s">
        <v>114</v>
      </c>
      <c r="O1812" s="282" t="s">
        <v>13370</v>
      </c>
      <c r="P1812" s="266" t="s">
        <v>138</v>
      </c>
      <c r="Q1812" s="273"/>
      <c r="R1812" s="268" t="s">
        <v>157</v>
      </c>
      <c r="S1812" s="265"/>
      <c r="T1812" s="271">
        <v>0</v>
      </c>
      <c r="U1812" s="291" t="s">
        <v>117</v>
      </c>
      <c r="V1812" s="270">
        <v>1</v>
      </c>
      <c r="W1812" s="271" t="s">
        <v>118</v>
      </c>
      <c r="X1812" s="272"/>
      <c r="Y1812" s="272"/>
      <c r="Z1812" s="342" t="s">
        <v>1257</v>
      </c>
      <c r="AA1812" s="258" t="b">
        <f t="shared" si="137"/>
        <v>0</v>
      </c>
      <c r="AB1812" s="273" t="s">
        <v>13371</v>
      </c>
      <c r="AC1812" s="273"/>
      <c r="AD1812" s="504" t="s">
        <v>1259</v>
      </c>
      <c r="AE1812" s="275" t="s">
        <v>13372</v>
      </c>
      <c r="AF1812" s="267" t="str">
        <f t="shared" ca="1" si="136"/>
        <v>51años0meses</v>
      </c>
      <c r="AG1812" s="276" t="s">
        <v>13373</v>
      </c>
      <c r="AH1812" s="333" t="s">
        <v>13374</v>
      </c>
      <c r="AJ1812" s="554" t="str">
        <f ca="1">IF($D1812&lt;&gt;"",DATEDIF(L1812,TODAY(),"y")&amp;"años"&amp;DATEDIF(L1812,TODAY(),"ym")&amp;"meses"&amp;DATEDIF(L1812,TODAY(),"md")&amp;"dias","")</f>
        <v>1años2meses10dias</v>
      </c>
    </row>
    <row r="1813" spans="2:36">
      <c r="B1813" s="258" t="str">
        <f t="shared" si="134"/>
        <v>P44832840</v>
      </c>
      <c r="C1813" s="257" t="s">
        <v>117</v>
      </c>
      <c r="D1813" s="486" t="s">
        <v>11116</v>
      </c>
      <c r="E1813" s="258" t="s">
        <v>11117</v>
      </c>
      <c r="F1813" s="259">
        <v>32109</v>
      </c>
      <c r="G1813" s="283" t="s">
        <v>1251</v>
      </c>
      <c r="H1813" s="261" t="s">
        <v>137</v>
      </c>
      <c r="I1813" s="261" t="s">
        <v>8999</v>
      </c>
      <c r="J1813" s="261" t="s">
        <v>9882</v>
      </c>
      <c r="K1813" s="282" t="s">
        <v>6899</v>
      </c>
      <c r="L1813" s="264">
        <v>45418</v>
      </c>
      <c r="M1813" s="295">
        <v>45430</v>
      </c>
      <c r="N1813" s="261" t="s">
        <v>169</v>
      </c>
      <c r="O1813" s="282" t="s">
        <v>11118</v>
      </c>
      <c r="P1813" s="266" t="s">
        <v>138</v>
      </c>
      <c r="Q1813" s="273"/>
      <c r="R1813" s="284" t="s">
        <v>157</v>
      </c>
      <c r="S1813" s="265"/>
      <c r="T1813" s="265">
        <v>0</v>
      </c>
      <c r="U1813" s="269" t="s">
        <v>1256</v>
      </c>
      <c r="V1813" s="270">
        <v>1</v>
      </c>
      <c r="W1813" s="271" t="s">
        <v>118</v>
      </c>
      <c r="X1813" s="272"/>
      <c r="Y1813" s="272"/>
      <c r="Z1813" s="274" t="s">
        <v>1257</v>
      </c>
      <c r="AA1813" s="258" t="b">
        <f t="shared" si="137"/>
        <v>0</v>
      </c>
      <c r="AB1813" s="273" t="s">
        <v>11119</v>
      </c>
      <c r="AC1813" s="273"/>
      <c r="AD1813" s="504" t="s">
        <v>1259</v>
      </c>
      <c r="AE1813" s="275" t="s">
        <v>11120</v>
      </c>
      <c r="AF1813" s="267" t="str">
        <f t="shared" ca="1" si="136"/>
        <v>38años8meses</v>
      </c>
      <c r="AG1813" s="276">
        <v>960143655</v>
      </c>
      <c r="AH1813" s="636" t="s">
        <v>11121</v>
      </c>
    </row>
    <row r="1814" spans="2:36">
      <c r="B1814" s="258" t="str">
        <f t="shared" si="134"/>
        <v>P44854569</v>
      </c>
      <c r="C1814" s="257" t="s">
        <v>117</v>
      </c>
      <c r="D1814" s="486" t="s">
        <v>3393</v>
      </c>
      <c r="E1814" s="258" t="s">
        <v>3394</v>
      </c>
      <c r="F1814" s="259">
        <v>32152</v>
      </c>
      <c r="G1814" s="260" t="s">
        <v>1251</v>
      </c>
      <c r="H1814" s="261" t="s">
        <v>137</v>
      </c>
      <c r="I1814" s="262"/>
      <c r="J1814" s="261"/>
      <c r="K1814" s="263" t="s">
        <v>1287</v>
      </c>
      <c r="L1814" s="264">
        <v>44039</v>
      </c>
      <c r="M1814" s="290">
        <v>44065</v>
      </c>
      <c r="N1814" s="263" t="s">
        <v>128</v>
      </c>
      <c r="O1814" s="261" t="s">
        <v>3395</v>
      </c>
      <c r="P1814" s="266" t="s">
        <v>138</v>
      </c>
      <c r="Q1814" s="267"/>
      <c r="R1814" s="268" t="s">
        <v>157</v>
      </c>
      <c r="S1814" s="265"/>
      <c r="T1814" s="265">
        <v>0</v>
      </c>
      <c r="U1814" s="269" t="s">
        <v>1256</v>
      </c>
      <c r="V1814" s="270">
        <v>0</v>
      </c>
      <c r="W1814" s="271" t="s">
        <v>1264</v>
      </c>
      <c r="X1814" s="272"/>
      <c r="Y1814" s="273"/>
      <c r="Z1814" s="274" t="s">
        <v>1265</v>
      </c>
      <c r="AA1814" s="258" t="b">
        <f t="shared" si="137"/>
        <v>0</v>
      </c>
      <c r="AB1814" s="273" t="s">
        <v>3396</v>
      </c>
      <c r="AC1814" s="273" t="s">
        <v>1290</v>
      </c>
      <c r="AD1814" s="273"/>
      <c r="AE1814" s="275"/>
      <c r="AF1814" s="267" t="str">
        <f t="shared" ca="1" si="136"/>
        <v>38años7meses</v>
      </c>
      <c r="AG1814" s="276"/>
      <c r="AH1814" s="333"/>
      <c r="AJ1814" s="258"/>
    </row>
    <row r="1815" spans="2:36">
      <c r="B1815" s="273" t="str">
        <f t="shared" si="134"/>
        <v>P44860446</v>
      </c>
      <c r="C1815" s="257" t="s">
        <v>117</v>
      </c>
      <c r="D1815" s="486" t="s">
        <v>3944</v>
      </c>
      <c r="E1815" s="258" t="s">
        <v>3945</v>
      </c>
      <c r="F1815" s="259">
        <v>29630</v>
      </c>
      <c r="G1815" s="260" t="s">
        <v>1291</v>
      </c>
      <c r="H1815" s="261" t="s">
        <v>137</v>
      </c>
      <c r="I1815" s="262"/>
      <c r="J1815" s="261"/>
      <c r="K1815" s="263" t="s">
        <v>3611</v>
      </c>
      <c r="L1815" s="264">
        <v>44298</v>
      </c>
      <c r="M1815" s="290">
        <v>44311</v>
      </c>
      <c r="N1815" s="263" t="s">
        <v>128</v>
      </c>
      <c r="O1815" s="261" t="s">
        <v>3946</v>
      </c>
      <c r="P1815" s="266" t="s">
        <v>115</v>
      </c>
      <c r="Q1815" s="273"/>
      <c r="R1815" s="284" t="s">
        <v>157</v>
      </c>
      <c r="S1815" s="265"/>
      <c r="T1815" s="265">
        <v>0</v>
      </c>
      <c r="U1815" s="269" t="s">
        <v>1256</v>
      </c>
      <c r="V1815" s="270">
        <v>0</v>
      </c>
      <c r="W1815" s="271" t="s">
        <v>1264</v>
      </c>
      <c r="X1815" s="272"/>
      <c r="Y1815" s="273"/>
      <c r="Z1815" s="274" t="s">
        <v>1265</v>
      </c>
      <c r="AA1815" s="258" t="b">
        <f t="shared" si="137"/>
        <v>0</v>
      </c>
      <c r="AB1815" s="273" t="s">
        <v>3947</v>
      </c>
      <c r="AC1815" s="273" t="s">
        <v>3671</v>
      </c>
      <c r="AD1815" s="273"/>
      <c r="AE1815" s="275"/>
      <c r="AF1815" s="267" t="str">
        <f t="shared" ca="1" si="136"/>
        <v>45años6meses</v>
      </c>
      <c r="AG1815" s="276">
        <v>961549205</v>
      </c>
      <c r="AH1815" s="333" t="s">
        <v>3948</v>
      </c>
    </row>
    <row r="1816" spans="2:36">
      <c r="B1816" s="273" t="str">
        <f t="shared" si="134"/>
        <v>P44869438</v>
      </c>
      <c r="C1816" s="257" t="s">
        <v>117</v>
      </c>
      <c r="D1816" s="486" t="s">
        <v>16898</v>
      </c>
      <c r="E1816" s="258" t="s">
        <v>16899</v>
      </c>
      <c r="F1816" s="259">
        <v>29708</v>
      </c>
      <c r="G1816" s="283" t="s">
        <v>1251</v>
      </c>
      <c r="H1816" s="261" t="s">
        <v>137</v>
      </c>
      <c r="I1816" s="261" t="s">
        <v>8999</v>
      </c>
      <c r="J1816" s="261" t="s">
        <v>9000</v>
      </c>
      <c r="K1816" s="282" t="s">
        <v>6899</v>
      </c>
      <c r="L1816" s="264" t="s">
        <v>16876</v>
      </c>
      <c r="M1816" s="290">
        <v>45434</v>
      </c>
      <c r="N1816" s="261" t="s">
        <v>114</v>
      </c>
      <c r="O1816" s="282" t="s">
        <v>16900</v>
      </c>
      <c r="P1816" s="266" t="s">
        <v>138</v>
      </c>
      <c r="Q1816" s="273"/>
      <c r="R1816" s="284" t="s">
        <v>157</v>
      </c>
      <c r="S1816" s="265"/>
      <c r="T1816" s="265">
        <v>0</v>
      </c>
      <c r="U1816" s="269" t="s">
        <v>1256</v>
      </c>
      <c r="V1816" s="270">
        <v>1</v>
      </c>
      <c r="W1816" s="271" t="s">
        <v>118</v>
      </c>
      <c r="X1816" s="272"/>
      <c r="Y1816" s="272"/>
      <c r="Z1816" s="274" t="s">
        <v>1257</v>
      </c>
      <c r="AA1816" s="258" t="b">
        <f t="shared" si="137"/>
        <v>0</v>
      </c>
      <c r="AB1816" s="273" t="s">
        <v>16901</v>
      </c>
      <c r="AC1816" s="273"/>
      <c r="AD1816" s="504" t="s">
        <v>1259</v>
      </c>
      <c r="AE1816" s="275" t="s">
        <v>16902</v>
      </c>
      <c r="AF1816" s="267" t="str">
        <f t="shared" ca="1" si="136"/>
        <v>45años3meses</v>
      </c>
      <c r="AG1816" s="276">
        <v>972875268</v>
      </c>
      <c r="AH1816" s="325" t="s">
        <v>16903</v>
      </c>
      <c r="AJ1816" s="267" t="str">
        <f ca="1">IF($D1816&lt;&gt;"",DATEDIF(L1816,TODAY(),"y")&amp;"años"&amp;DATEDIF(L1816,TODAY(),"ym")&amp;"meses"&amp;DATEDIF(L1816,TODAY(),"md")&amp;"dias","")</f>
        <v>2años3meses30dias</v>
      </c>
    </row>
    <row r="1817" spans="2:36" ht="14.25" customHeight="1">
      <c r="B1817" s="273" t="str">
        <f t="shared" si="134"/>
        <v>O44878643</v>
      </c>
      <c r="C1817" s="305">
        <v>1</v>
      </c>
      <c r="D1817" s="486" t="s">
        <v>8973</v>
      </c>
      <c r="E1817" s="258" t="s">
        <v>8974</v>
      </c>
      <c r="F1817" s="259">
        <v>32192</v>
      </c>
      <c r="G1817" s="260" t="s">
        <v>8311</v>
      </c>
      <c r="H1817" s="261" t="s">
        <v>113</v>
      </c>
      <c r="I1817" s="261" t="s">
        <v>1339</v>
      </c>
      <c r="J1817" s="261"/>
      <c r="K1817" s="282" t="s">
        <v>6899</v>
      </c>
      <c r="L1817" s="264">
        <v>45272</v>
      </c>
      <c r="M1817" s="298">
        <v>45493</v>
      </c>
      <c r="N1817" s="263" t="s">
        <v>122</v>
      </c>
      <c r="O1817" s="261"/>
      <c r="P1817" s="266"/>
      <c r="Q1817" s="273"/>
      <c r="R1817" s="284" t="s">
        <v>117</v>
      </c>
      <c r="S1817" s="265"/>
      <c r="T1817" s="265">
        <v>0</v>
      </c>
      <c r="U1817" s="269" t="s">
        <v>1256</v>
      </c>
      <c r="V1817" s="270">
        <v>1</v>
      </c>
      <c r="W1817" s="271" t="s">
        <v>118</v>
      </c>
      <c r="X1817" s="273"/>
      <c r="Y1817" s="273"/>
      <c r="Z1817" s="274" t="s">
        <v>1257</v>
      </c>
      <c r="AA1817" s="258" t="b">
        <f t="shared" si="137"/>
        <v>0</v>
      </c>
      <c r="AB1817" s="273" t="s">
        <v>8975</v>
      </c>
      <c r="AC1817" s="273"/>
      <c r="AD1817" s="400" t="s">
        <v>1259</v>
      </c>
      <c r="AE1817" s="275" t="s">
        <v>8976</v>
      </c>
      <c r="AF1817" s="267" t="str">
        <f t="shared" ca="1" si="136"/>
        <v>38años6meses</v>
      </c>
      <c r="AG1817" s="276"/>
      <c r="AH1817" s="325" t="s">
        <v>8977</v>
      </c>
      <c r="AI1817"/>
    </row>
    <row r="1818" spans="2:36">
      <c r="B1818" s="273" t="str">
        <f t="shared" si="134"/>
        <v>O44883383</v>
      </c>
      <c r="C1818" s="257" t="s">
        <v>117</v>
      </c>
      <c r="D1818" s="486" t="s">
        <v>8687</v>
      </c>
      <c r="E1818" s="258" t="s">
        <v>8688</v>
      </c>
      <c r="F1818" s="259">
        <v>30775</v>
      </c>
      <c r="G1818" s="283" t="s">
        <v>1251</v>
      </c>
      <c r="H1818" s="261" t="s">
        <v>113</v>
      </c>
      <c r="I1818" s="261" t="s">
        <v>3682</v>
      </c>
      <c r="J1818" s="261"/>
      <c r="K1818" s="282" t="s">
        <v>6899</v>
      </c>
      <c r="L1818" s="264">
        <v>45250</v>
      </c>
      <c r="M1818" s="264">
        <v>45272</v>
      </c>
      <c r="N1818" s="263" t="s">
        <v>174</v>
      </c>
      <c r="O1818" s="261" t="s">
        <v>8689</v>
      </c>
      <c r="P1818" s="266" t="s">
        <v>138</v>
      </c>
      <c r="Q1818" s="273"/>
      <c r="R1818" s="268" t="s">
        <v>157</v>
      </c>
      <c r="S1818" s="265"/>
      <c r="T1818" s="265">
        <v>0</v>
      </c>
      <c r="U1818" s="269" t="s">
        <v>1256</v>
      </c>
      <c r="V1818" s="270">
        <v>1</v>
      </c>
      <c r="W1818" s="271" t="s">
        <v>118</v>
      </c>
      <c r="X1818" s="273"/>
      <c r="Y1818" s="273"/>
      <c r="Z1818" s="274" t="s">
        <v>1257</v>
      </c>
      <c r="AA1818" s="258" t="b">
        <f t="shared" si="137"/>
        <v>0</v>
      </c>
      <c r="AB1818" s="273" t="s">
        <v>8690</v>
      </c>
      <c r="AC1818" s="273"/>
      <c r="AD1818" s="400" t="s">
        <v>1259</v>
      </c>
      <c r="AE1818" s="275" t="s">
        <v>8691</v>
      </c>
      <c r="AF1818" s="267" t="str">
        <f t="shared" ca="1" si="136"/>
        <v>42años4meses</v>
      </c>
      <c r="AG1818" s="276">
        <v>956786011</v>
      </c>
      <c r="AH1818" s="578" t="s">
        <v>8692</v>
      </c>
    </row>
    <row r="1819" spans="2:36">
      <c r="B1819" s="273" t="str">
        <f t="shared" si="134"/>
        <v>O44897530</v>
      </c>
      <c r="C1819" s="257" t="s">
        <v>117</v>
      </c>
      <c r="D1819" s="294" t="s">
        <v>18209</v>
      </c>
      <c r="E1819" s="258" t="s">
        <v>18210</v>
      </c>
      <c r="F1819" s="259">
        <v>32168</v>
      </c>
      <c r="G1819" s="283" t="s">
        <v>1251</v>
      </c>
      <c r="H1819" s="261" t="s">
        <v>113</v>
      </c>
      <c r="I1819" s="261" t="s">
        <v>5699</v>
      </c>
      <c r="J1819" s="261" t="s">
        <v>1276</v>
      </c>
      <c r="K1819" s="282" t="s">
        <v>12562</v>
      </c>
      <c r="L1819" s="264">
        <v>46090</v>
      </c>
      <c r="M1819" s="264">
        <v>46158</v>
      </c>
      <c r="N1819" s="261" t="s">
        <v>128</v>
      </c>
      <c r="O1819" s="282" t="s">
        <v>18216</v>
      </c>
      <c r="P1819" s="266" t="s">
        <v>138</v>
      </c>
      <c r="Q1819" s="258"/>
      <c r="R1819" s="471" t="s">
        <v>117</v>
      </c>
      <c r="S1819" s="265"/>
      <c r="T1819" s="271">
        <v>0</v>
      </c>
      <c r="U1819" s="269" t="s">
        <v>1256</v>
      </c>
      <c r="V1819" s="270">
        <v>1</v>
      </c>
      <c r="W1819" s="271" t="s">
        <v>118</v>
      </c>
      <c r="X1819" s="272"/>
      <c r="Y1819" s="272"/>
      <c r="Z1819" s="342" t="s">
        <v>1257</v>
      </c>
      <c r="AA1819" s="258" t="b">
        <v>0</v>
      </c>
      <c r="AB1819" s="273" t="s">
        <v>18847</v>
      </c>
      <c r="AC1819" s="273"/>
      <c r="AD1819" s="504" t="s">
        <v>1271</v>
      </c>
      <c r="AE1819" s="275" t="s">
        <v>18230</v>
      </c>
      <c r="AF1819" s="267" t="str">
        <f t="shared" ca="1" si="136"/>
        <v>38años6meses</v>
      </c>
      <c r="AG1819" s="276" t="s">
        <v>18224</v>
      </c>
      <c r="AH1819" s="333" t="s">
        <v>18225</v>
      </c>
    </row>
    <row r="1820" spans="2:36" ht="18" customHeight="1">
      <c r="B1820" s="273" t="str">
        <f t="shared" si="134"/>
        <v>O44924011</v>
      </c>
      <c r="C1820" s="257" t="s">
        <v>117</v>
      </c>
      <c r="D1820" s="486" t="s">
        <v>7863</v>
      </c>
      <c r="E1820" s="258" t="s">
        <v>7864</v>
      </c>
      <c r="F1820" s="259">
        <v>32080</v>
      </c>
      <c r="G1820" s="283" t="s">
        <v>1251</v>
      </c>
      <c r="H1820" s="261" t="s">
        <v>113</v>
      </c>
      <c r="I1820" s="261" t="s">
        <v>5699</v>
      </c>
      <c r="J1820" s="261"/>
      <c r="K1820" s="282" t="s">
        <v>2021</v>
      </c>
      <c r="L1820" s="264">
        <v>45111</v>
      </c>
      <c r="M1820" s="264">
        <v>45126</v>
      </c>
      <c r="N1820" s="263" t="s">
        <v>114</v>
      </c>
      <c r="O1820" s="261" t="s">
        <v>7865</v>
      </c>
      <c r="P1820" s="266" t="s">
        <v>138</v>
      </c>
      <c r="Q1820" s="273"/>
      <c r="R1820" s="268" t="s">
        <v>157</v>
      </c>
      <c r="S1820" s="265"/>
      <c r="T1820" s="265">
        <v>0</v>
      </c>
      <c r="U1820" s="269" t="s">
        <v>1256</v>
      </c>
      <c r="V1820" s="270">
        <v>0</v>
      </c>
      <c r="W1820" s="271" t="s">
        <v>118</v>
      </c>
      <c r="X1820" s="272"/>
      <c r="Y1820" s="273"/>
      <c r="Z1820" s="274" t="s">
        <v>1257</v>
      </c>
      <c r="AA1820" s="258" t="b">
        <f t="shared" ref="AA1820:AA1851" si="138">COUNTIF($D$2:$D$3790,D1820)&gt;1</f>
        <v>0</v>
      </c>
      <c r="AB1820" s="273" t="s">
        <v>7866</v>
      </c>
      <c r="AC1820" s="273"/>
      <c r="AD1820" s="504" t="s">
        <v>1259</v>
      </c>
      <c r="AE1820" s="275" t="s">
        <v>7867</v>
      </c>
      <c r="AF1820" s="267" t="str">
        <f t="shared" ca="1" si="136"/>
        <v>38años9meses</v>
      </c>
      <c r="AG1820" s="276">
        <v>925062587</v>
      </c>
      <c r="AH1820" s="325" t="s">
        <v>7868</v>
      </c>
    </row>
    <row r="1821" spans="2:36">
      <c r="B1821" s="258" t="str">
        <f t="shared" ref="B1821:B1867" si="139">MID(H1821,1,1)&amp;D1821</f>
        <v>O44927526</v>
      </c>
      <c r="C1821" s="257" t="s">
        <v>117</v>
      </c>
      <c r="D1821" s="486" t="s">
        <v>8860</v>
      </c>
      <c r="E1821" s="350" t="s">
        <v>8861</v>
      </c>
      <c r="F1821" s="259">
        <v>31988</v>
      </c>
      <c r="G1821" s="260" t="s">
        <v>1251</v>
      </c>
      <c r="H1821" s="261" t="s">
        <v>113</v>
      </c>
      <c r="I1821" s="263" t="s">
        <v>3682</v>
      </c>
      <c r="J1821" s="261" t="s">
        <v>8862</v>
      </c>
      <c r="K1821" s="282" t="s">
        <v>6899</v>
      </c>
      <c r="L1821" s="264">
        <v>45264</v>
      </c>
      <c r="M1821" s="290">
        <v>45360</v>
      </c>
      <c r="N1821" s="263" t="s">
        <v>128</v>
      </c>
      <c r="O1821" s="261" t="s">
        <v>8863</v>
      </c>
      <c r="P1821" s="266" t="s">
        <v>138</v>
      </c>
      <c r="Q1821" s="273"/>
      <c r="R1821" s="284" t="s">
        <v>157</v>
      </c>
      <c r="S1821" s="265"/>
      <c r="T1821" s="265">
        <v>0</v>
      </c>
      <c r="U1821" s="269" t="s">
        <v>1256</v>
      </c>
      <c r="V1821" s="270">
        <v>1</v>
      </c>
      <c r="W1821" s="271" t="s">
        <v>118</v>
      </c>
      <c r="X1821" s="272"/>
      <c r="Y1821" s="273"/>
      <c r="Z1821" s="274" t="s">
        <v>1257</v>
      </c>
      <c r="AA1821" s="258" t="b">
        <f t="shared" si="138"/>
        <v>0</v>
      </c>
      <c r="AB1821" s="273" t="s">
        <v>8864</v>
      </c>
      <c r="AC1821" s="273"/>
      <c r="AD1821" s="504" t="s">
        <v>1259</v>
      </c>
      <c r="AE1821" s="275" t="s">
        <v>8865</v>
      </c>
      <c r="AF1821" s="267" t="str">
        <f t="shared" ca="1" si="136"/>
        <v>39años0meses</v>
      </c>
      <c r="AG1821" s="276">
        <v>985353500</v>
      </c>
      <c r="AH1821" s="409" t="s">
        <v>8866</v>
      </c>
    </row>
    <row r="1822" spans="2:36">
      <c r="B1822" s="273" t="str">
        <f t="shared" si="139"/>
        <v>P44927570</v>
      </c>
      <c r="C1822" s="257" t="s">
        <v>117</v>
      </c>
      <c r="D1822" s="486" t="s">
        <v>10113</v>
      </c>
      <c r="E1822" s="258" t="s">
        <v>10114</v>
      </c>
      <c r="F1822" s="259">
        <v>32214</v>
      </c>
      <c r="G1822" s="283" t="s">
        <v>1251</v>
      </c>
      <c r="H1822" s="261" t="s">
        <v>137</v>
      </c>
      <c r="I1822" s="261" t="s">
        <v>8999</v>
      </c>
      <c r="J1822" s="261" t="s">
        <v>9000</v>
      </c>
      <c r="K1822" s="282" t="s">
        <v>6899</v>
      </c>
      <c r="L1822" s="264">
        <v>45344</v>
      </c>
      <c r="M1822" s="290">
        <v>45371</v>
      </c>
      <c r="N1822" s="261" t="s">
        <v>122</v>
      </c>
      <c r="O1822" s="261"/>
      <c r="P1822" s="266"/>
      <c r="Q1822" s="273"/>
      <c r="R1822" s="284" t="s">
        <v>157</v>
      </c>
      <c r="S1822" s="265"/>
      <c r="T1822" s="265">
        <v>0</v>
      </c>
      <c r="U1822" s="269" t="s">
        <v>1256</v>
      </c>
      <c r="V1822" s="270">
        <v>1</v>
      </c>
      <c r="W1822" s="271" t="s">
        <v>118</v>
      </c>
      <c r="X1822" s="272"/>
      <c r="Y1822" s="272"/>
      <c r="Z1822" s="274" t="s">
        <v>1257</v>
      </c>
      <c r="AA1822" s="258" t="b">
        <f t="shared" si="138"/>
        <v>0</v>
      </c>
      <c r="AB1822" s="273" t="s">
        <v>10115</v>
      </c>
      <c r="AC1822" s="273"/>
      <c r="AD1822" s="400" t="s">
        <v>2101</v>
      </c>
      <c r="AE1822" s="275" t="s">
        <v>10116</v>
      </c>
      <c r="AF1822" s="267" t="str">
        <f t="shared" ca="1" si="136"/>
        <v>38años5meses</v>
      </c>
      <c r="AG1822" s="276">
        <v>966023469</v>
      </c>
      <c r="AH1822" s="325" t="s">
        <v>10117</v>
      </c>
    </row>
    <row r="1823" spans="2:36">
      <c r="B1823" s="273" t="str">
        <f t="shared" si="139"/>
        <v>O44929053</v>
      </c>
      <c r="C1823" s="257" t="s">
        <v>117</v>
      </c>
      <c r="D1823" s="486" t="s">
        <v>5012</v>
      </c>
      <c r="E1823" s="258" t="s">
        <v>5013</v>
      </c>
      <c r="F1823" s="259">
        <v>31659</v>
      </c>
      <c r="G1823" s="260" t="s">
        <v>1251</v>
      </c>
      <c r="H1823" s="261" t="s">
        <v>113</v>
      </c>
      <c r="I1823" s="263"/>
      <c r="J1823" s="261"/>
      <c r="K1823" s="282" t="s">
        <v>4784</v>
      </c>
      <c r="L1823" s="264">
        <v>44466</v>
      </c>
      <c r="M1823" s="290">
        <v>44499</v>
      </c>
      <c r="N1823" s="263" t="s">
        <v>128</v>
      </c>
      <c r="O1823" s="261" t="s">
        <v>5014</v>
      </c>
      <c r="P1823" s="266" t="s">
        <v>115</v>
      </c>
      <c r="Q1823" s="273"/>
      <c r="R1823" s="268" t="s">
        <v>157</v>
      </c>
      <c r="S1823" s="265"/>
      <c r="T1823" s="265">
        <v>0</v>
      </c>
      <c r="U1823" s="269" t="s">
        <v>1256</v>
      </c>
      <c r="V1823" s="270">
        <v>1</v>
      </c>
      <c r="W1823" s="271" t="s">
        <v>1264</v>
      </c>
      <c r="X1823" s="272"/>
      <c r="Y1823" s="258"/>
      <c r="Z1823" s="274" t="s">
        <v>1265</v>
      </c>
      <c r="AA1823" s="258" t="b">
        <f t="shared" si="138"/>
        <v>0</v>
      </c>
      <c r="AB1823" s="273" t="s">
        <v>5015</v>
      </c>
      <c r="AC1823" s="273"/>
      <c r="AD1823" s="273"/>
      <c r="AE1823" s="275"/>
      <c r="AF1823" s="267" t="str">
        <f t="shared" ca="1" si="136"/>
        <v>39años11meses</v>
      </c>
      <c r="AG1823" s="276">
        <v>958607491</v>
      </c>
      <c r="AH1823" s="334" t="s">
        <v>5016</v>
      </c>
    </row>
    <row r="1824" spans="2:36">
      <c r="B1824" s="301" t="str">
        <f t="shared" si="139"/>
        <v>P44941342</v>
      </c>
      <c r="C1824" s="257" t="s">
        <v>117</v>
      </c>
      <c r="D1824" s="486" t="s">
        <v>12442</v>
      </c>
      <c r="E1824" s="258" t="s">
        <v>12443</v>
      </c>
      <c r="F1824" s="259">
        <v>31559</v>
      </c>
      <c r="G1824" s="283" t="s">
        <v>1251</v>
      </c>
      <c r="H1824" s="261" t="s">
        <v>137</v>
      </c>
      <c r="I1824" s="263" t="s">
        <v>1252</v>
      </c>
      <c r="J1824" s="261" t="s">
        <v>1276</v>
      </c>
      <c r="K1824" s="282" t="s">
        <v>2021</v>
      </c>
      <c r="L1824" s="264">
        <v>45554</v>
      </c>
      <c r="M1824" s="298">
        <v>45570</v>
      </c>
      <c r="N1824" s="263" t="s">
        <v>122</v>
      </c>
      <c r="O1824" s="282"/>
      <c r="P1824" s="266"/>
      <c r="Q1824" s="258"/>
      <c r="R1824" s="284" t="s">
        <v>157</v>
      </c>
      <c r="S1824" s="265"/>
      <c r="T1824" s="265">
        <v>0</v>
      </c>
      <c r="U1824" s="269" t="s">
        <v>1256</v>
      </c>
      <c r="V1824" s="270">
        <v>0</v>
      </c>
      <c r="W1824" s="271" t="s">
        <v>118</v>
      </c>
      <c r="X1824" s="272"/>
      <c r="Y1824" s="273"/>
      <c r="Z1824" s="274" t="s">
        <v>1257</v>
      </c>
      <c r="AA1824" s="258" t="b">
        <f t="shared" si="138"/>
        <v>0</v>
      </c>
      <c r="AB1824" s="258" t="s">
        <v>12444</v>
      </c>
      <c r="AC1824" s="273"/>
      <c r="AD1824" s="504" t="s">
        <v>2101</v>
      </c>
      <c r="AE1824" s="275" t="s">
        <v>12445</v>
      </c>
      <c r="AF1824" s="267" t="str">
        <f t="shared" ca="1" si="136"/>
        <v>40años2meses</v>
      </c>
      <c r="AG1824" s="276">
        <v>969255267</v>
      </c>
      <c r="AH1824" s="325" t="s">
        <v>12446</v>
      </c>
    </row>
    <row r="1825" spans="2:35">
      <c r="B1825" s="258" t="str">
        <f t="shared" si="139"/>
        <v>O44945767</v>
      </c>
      <c r="C1825" s="257" t="s">
        <v>117</v>
      </c>
      <c r="D1825" s="486" t="s">
        <v>5702</v>
      </c>
      <c r="E1825" s="258" t="s">
        <v>5703</v>
      </c>
      <c r="F1825" s="259">
        <v>31953</v>
      </c>
      <c r="G1825" s="260" t="s">
        <v>1251</v>
      </c>
      <c r="H1825" s="261" t="s">
        <v>113</v>
      </c>
      <c r="I1825" s="263" t="s">
        <v>5699</v>
      </c>
      <c r="J1825" s="261"/>
      <c r="K1825" s="263" t="s">
        <v>3611</v>
      </c>
      <c r="L1825" s="264">
        <v>44578</v>
      </c>
      <c r="M1825" s="264">
        <v>44619</v>
      </c>
      <c r="N1825" s="263" t="s">
        <v>122</v>
      </c>
      <c r="O1825" s="261"/>
      <c r="P1825" s="266"/>
      <c r="Q1825" s="267"/>
      <c r="R1825" s="268" t="s">
        <v>157</v>
      </c>
      <c r="S1825" s="265"/>
      <c r="T1825" s="265">
        <v>0</v>
      </c>
      <c r="U1825" s="269" t="s">
        <v>1256</v>
      </c>
      <c r="V1825" s="270">
        <v>0</v>
      </c>
      <c r="W1825" s="271" t="s">
        <v>118</v>
      </c>
      <c r="X1825" s="272"/>
      <c r="Y1825" s="273"/>
      <c r="Z1825" s="274" t="s">
        <v>1265</v>
      </c>
      <c r="AA1825" s="258" t="b">
        <f t="shared" si="138"/>
        <v>0</v>
      </c>
      <c r="AB1825" s="273" t="s">
        <v>5704</v>
      </c>
      <c r="AC1825" s="273" t="s">
        <v>3671</v>
      </c>
      <c r="AD1825" s="510"/>
      <c r="AE1825" s="275"/>
      <c r="AF1825" s="267" t="str">
        <f t="shared" ca="1" si="136"/>
        <v>39años1meses</v>
      </c>
      <c r="AG1825" s="276">
        <v>937454562</v>
      </c>
      <c r="AH1825" s="325" t="s">
        <v>5705</v>
      </c>
    </row>
    <row r="1826" spans="2:35">
      <c r="B1826" s="273" t="str">
        <f t="shared" si="139"/>
        <v>P44947324</v>
      </c>
      <c r="C1826" s="282">
        <v>1</v>
      </c>
      <c r="D1826" s="486" t="s">
        <v>15540</v>
      </c>
      <c r="E1826" s="350" t="s">
        <v>15541</v>
      </c>
      <c r="F1826" s="259">
        <v>32084</v>
      </c>
      <c r="G1826" s="283" t="s">
        <v>1251</v>
      </c>
      <c r="H1826" s="261" t="s">
        <v>137</v>
      </c>
      <c r="I1826" s="261" t="s">
        <v>12610</v>
      </c>
      <c r="J1826" s="261" t="s">
        <v>1253</v>
      </c>
      <c r="K1826" s="282" t="s">
        <v>8700</v>
      </c>
      <c r="L1826" s="264">
        <v>45971</v>
      </c>
      <c r="M1826" s="264">
        <v>46083</v>
      </c>
      <c r="N1826" s="261" t="s">
        <v>128</v>
      </c>
      <c r="O1826" s="282" t="s">
        <v>15542</v>
      </c>
      <c r="P1826" s="266" t="s">
        <v>138</v>
      </c>
      <c r="Q1826" s="258"/>
      <c r="R1826" s="471" t="s">
        <v>597</v>
      </c>
      <c r="S1826" s="265"/>
      <c r="T1826" s="271">
        <v>0</v>
      </c>
      <c r="U1826" s="269" t="s">
        <v>1256</v>
      </c>
      <c r="V1826" s="270">
        <v>1</v>
      </c>
      <c r="W1826" s="271" t="s">
        <v>118</v>
      </c>
      <c r="X1826" s="272"/>
      <c r="Y1826" s="272"/>
      <c r="Z1826" s="342" t="s">
        <v>1257</v>
      </c>
      <c r="AA1826" s="258" t="b">
        <f t="shared" si="138"/>
        <v>0</v>
      </c>
      <c r="AB1826" s="273" t="s">
        <v>15543</v>
      </c>
      <c r="AC1826" s="273"/>
      <c r="AD1826" s="504" t="s">
        <v>1271</v>
      </c>
      <c r="AE1826" s="304" t="s">
        <v>15544</v>
      </c>
      <c r="AF1826" s="267" t="str">
        <f t="shared" ca="1" si="136"/>
        <v>38años9meses</v>
      </c>
      <c r="AG1826" s="276">
        <v>946823106</v>
      </c>
      <c r="AH1826" s="325" t="s">
        <v>15545</v>
      </c>
    </row>
    <row r="1827" spans="2:35">
      <c r="B1827" s="313" t="str">
        <f t="shared" si="139"/>
        <v>O44967247</v>
      </c>
      <c r="C1827" s="258" t="s">
        <v>117</v>
      </c>
      <c r="D1827" s="486" t="s">
        <v>13318</v>
      </c>
      <c r="E1827" s="258" t="s">
        <v>13319</v>
      </c>
      <c r="F1827" s="259">
        <v>32133</v>
      </c>
      <c r="G1827" s="260" t="s">
        <v>1251</v>
      </c>
      <c r="H1827" s="261" t="s">
        <v>113</v>
      </c>
      <c r="I1827" s="263" t="s">
        <v>1339</v>
      </c>
      <c r="J1827" s="261" t="s">
        <v>1276</v>
      </c>
      <c r="K1827" s="282" t="s">
        <v>1254</v>
      </c>
      <c r="L1827" s="264">
        <v>45817</v>
      </c>
      <c r="M1827" s="298">
        <v>45937</v>
      </c>
      <c r="N1827" s="263" t="s">
        <v>114</v>
      </c>
      <c r="O1827" s="282" t="s">
        <v>13320</v>
      </c>
      <c r="P1827" s="266" t="s">
        <v>138</v>
      </c>
      <c r="Q1827" s="267"/>
      <c r="R1827" s="284" t="s">
        <v>157</v>
      </c>
      <c r="S1827" s="265"/>
      <c r="T1827" s="506">
        <v>0</v>
      </c>
      <c r="U1827" s="269" t="s">
        <v>1256</v>
      </c>
      <c r="V1827" s="270">
        <v>1</v>
      </c>
      <c r="W1827" s="271" t="s">
        <v>118</v>
      </c>
      <c r="X1827" s="272"/>
      <c r="Y1827" s="273"/>
      <c r="Z1827" s="274" t="s">
        <v>1265</v>
      </c>
      <c r="AA1827" s="258" t="b">
        <f t="shared" si="138"/>
        <v>0</v>
      </c>
      <c r="AB1827" s="258" t="s">
        <v>13321</v>
      </c>
      <c r="AC1827" s="273"/>
      <c r="AD1827" s="504" t="s">
        <v>1259</v>
      </c>
      <c r="AE1827" s="281" t="s">
        <v>13322</v>
      </c>
      <c r="AF1827" s="267" t="str">
        <f t="shared" ca="1" si="136"/>
        <v>38años7meses</v>
      </c>
      <c r="AG1827" s="294" t="s">
        <v>13323</v>
      </c>
      <c r="AH1827" s="560" t="s">
        <v>13324</v>
      </c>
    </row>
    <row r="1828" spans="2:35">
      <c r="B1828" s="258" t="str">
        <f t="shared" si="139"/>
        <v>O44989300</v>
      </c>
      <c r="C1828" s="282">
        <v>1</v>
      </c>
      <c r="D1828" s="486" t="s">
        <v>16562</v>
      </c>
      <c r="E1828" s="258" t="s">
        <v>16563</v>
      </c>
      <c r="F1828" s="259">
        <v>24410</v>
      </c>
      <c r="G1828" s="283" t="s">
        <v>1251</v>
      </c>
      <c r="H1828" s="261" t="s">
        <v>125</v>
      </c>
      <c r="I1828" s="261" t="s">
        <v>5933</v>
      </c>
      <c r="J1828" s="261" t="s">
        <v>1253</v>
      </c>
      <c r="K1828" s="282" t="s">
        <v>1254</v>
      </c>
      <c r="L1828" s="264">
        <v>46030</v>
      </c>
      <c r="M1828" s="264">
        <v>46048</v>
      </c>
      <c r="N1828" s="261" t="s">
        <v>114</v>
      </c>
      <c r="O1828" s="282" t="s">
        <v>16564</v>
      </c>
      <c r="P1828" s="266" t="s">
        <v>138</v>
      </c>
      <c r="Q1828" s="273"/>
      <c r="R1828" s="268" t="s">
        <v>157</v>
      </c>
      <c r="S1828" s="265"/>
      <c r="T1828" s="506">
        <v>0</v>
      </c>
      <c r="U1828" s="269" t="s">
        <v>1256</v>
      </c>
      <c r="V1828" s="270">
        <v>1</v>
      </c>
      <c r="W1828" s="271" t="s">
        <v>118</v>
      </c>
      <c r="X1828" s="272"/>
      <c r="Y1828" s="279"/>
      <c r="Z1828" s="342" t="s">
        <v>1257</v>
      </c>
      <c r="AA1828" s="258" t="b">
        <f t="shared" si="138"/>
        <v>0</v>
      </c>
      <c r="AB1828" s="273" t="s">
        <v>16565</v>
      </c>
      <c r="AC1828" s="273"/>
      <c r="AD1828" s="504" t="s">
        <v>1259</v>
      </c>
      <c r="AE1828" s="275" t="s">
        <v>16566</v>
      </c>
      <c r="AF1828" s="267" t="str">
        <f t="shared" ca="1" si="136"/>
        <v>59años9meses</v>
      </c>
      <c r="AG1828" s="276" t="s">
        <v>16567</v>
      </c>
      <c r="AH1828" s="325" t="s">
        <v>16568</v>
      </c>
    </row>
    <row r="1829" spans="2:35">
      <c r="B1829" s="258" t="str">
        <f t="shared" si="139"/>
        <v>O45009982</v>
      </c>
      <c r="C1829" s="257" t="s">
        <v>117</v>
      </c>
      <c r="D1829" s="486" t="s">
        <v>15509</v>
      </c>
      <c r="E1829" s="258" t="s">
        <v>15510</v>
      </c>
      <c r="F1829" s="259">
        <v>32009</v>
      </c>
      <c r="G1829" s="283" t="s">
        <v>1251</v>
      </c>
      <c r="H1829" s="261" t="s">
        <v>125</v>
      </c>
      <c r="I1829" s="261" t="s">
        <v>5699</v>
      </c>
      <c r="J1829" s="261" t="s">
        <v>1253</v>
      </c>
      <c r="K1829" s="282" t="s">
        <v>12562</v>
      </c>
      <c r="L1829" s="264">
        <v>45971</v>
      </c>
      <c r="M1829" s="264">
        <v>46025</v>
      </c>
      <c r="N1829" s="261" t="s">
        <v>122</v>
      </c>
      <c r="O1829" s="282"/>
      <c r="P1829" s="266"/>
      <c r="Q1829" s="258"/>
      <c r="R1829" s="268" t="s">
        <v>157</v>
      </c>
      <c r="S1829" s="265"/>
      <c r="T1829" s="271">
        <v>0</v>
      </c>
      <c r="U1829" s="269" t="s">
        <v>1256</v>
      </c>
      <c r="V1829" s="270">
        <v>1</v>
      </c>
      <c r="W1829" s="271" t="s">
        <v>118</v>
      </c>
      <c r="X1829" s="272"/>
      <c r="Y1829" s="272"/>
      <c r="Z1829" s="342" t="s">
        <v>1257</v>
      </c>
      <c r="AA1829" s="258" t="b">
        <f t="shared" si="138"/>
        <v>0</v>
      </c>
      <c r="AB1829" s="273" t="s">
        <v>15511</v>
      </c>
      <c r="AC1829" s="273"/>
      <c r="AD1829" s="400" t="s">
        <v>1259</v>
      </c>
      <c r="AE1829" s="275" t="s">
        <v>15512</v>
      </c>
      <c r="AF1829" s="267" t="str">
        <f t="shared" ca="1" si="136"/>
        <v>39años0meses</v>
      </c>
      <c r="AG1829" s="276" t="s">
        <v>15513</v>
      </c>
      <c r="AH1829" s="325" t="s">
        <v>15514</v>
      </c>
    </row>
    <row r="1830" spans="2:35">
      <c r="B1830" s="258" t="str">
        <f t="shared" si="139"/>
        <v>P45011689</v>
      </c>
      <c r="C1830" s="257" t="s">
        <v>117</v>
      </c>
      <c r="D1830" s="486" t="s">
        <v>10152</v>
      </c>
      <c r="E1830" s="258" t="s">
        <v>10153</v>
      </c>
      <c r="F1830" s="259">
        <v>32214</v>
      </c>
      <c r="G1830" s="283" t="s">
        <v>1996</v>
      </c>
      <c r="H1830" s="261" t="s">
        <v>137</v>
      </c>
      <c r="I1830" s="261" t="s">
        <v>8999</v>
      </c>
      <c r="J1830" s="261" t="s">
        <v>9469</v>
      </c>
      <c r="K1830" s="282" t="s">
        <v>6840</v>
      </c>
      <c r="L1830" s="264">
        <v>45349</v>
      </c>
      <c r="M1830" s="295">
        <v>45383</v>
      </c>
      <c r="N1830" s="261" t="s">
        <v>122</v>
      </c>
      <c r="O1830" s="282"/>
      <c r="P1830" s="266"/>
      <c r="Q1830" s="273"/>
      <c r="R1830" s="284" t="s">
        <v>157</v>
      </c>
      <c r="S1830" s="265"/>
      <c r="T1830" s="265">
        <v>0</v>
      </c>
      <c r="U1830" s="269" t="s">
        <v>1256</v>
      </c>
      <c r="V1830" s="270">
        <v>1</v>
      </c>
      <c r="W1830" s="271" t="s">
        <v>118</v>
      </c>
      <c r="X1830" s="272"/>
      <c r="Y1830" s="272"/>
      <c r="Z1830" s="274" t="s">
        <v>1257</v>
      </c>
      <c r="AA1830" s="258" t="b">
        <f t="shared" si="138"/>
        <v>0</v>
      </c>
      <c r="AB1830" s="273" t="s">
        <v>10154</v>
      </c>
      <c r="AC1830" s="273"/>
      <c r="AD1830" s="400" t="s">
        <v>1259</v>
      </c>
      <c r="AE1830" s="275" t="s">
        <v>10155</v>
      </c>
      <c r="AF1830" s="267" t="str">
        <f t="shared" ca="1" si="136"/>
        <v>38años5meses</v>
      </c>
      <c r="AG1830" s="276">
        <v>955601562</v>
      </c>
      <c r="AH1830" s="325" t="s">
        <v>10156</v>
      </c>
    </row>
    <row r="1831" spans="2:35">
      <c r="B1831" s="258" t="str">
        <f t="shared" si="139"/>
        <v>P45011783</v>
      </c>
      <c r="C1831" s="257" t="s">
        <v>117</v>
      </c>
      <c r="D1831" s="486" t="s">
        <v>16175</v>
      </c>
      <c r="E1831" s="258" t="s">
        <v>16176</v>
      </c>
      <c r="F1831" s="259">
        <v>30423</v>
      </c>
      <c r="G1831" s="283" t="s">
        <v>1251</v>
      </c>
      <c r="H1831" s="261" t="s">
        <v>137</v>
      </c>
      <c r="I1831" s="261" t="s">
        <v>12682</v>
      </c>
      <c r="J1831" s="261" t="s">
        <v>1253</v>
      </c>
      <c r="K1831" s="282" t="s">
        <v>8700</v>
      </c>
      <c r="L1831" s="264">
        <v>46009</v>
      </c>
      <c r="M1831" s="264">
        <v>46022</v>
      </c>
      <c r="N1831" s="261" t="s">
        <v>122</v>
      </c>
      <c r="O1831" s="282"/>
      <c r="P1831" s="266"/>
      <c r="Q1831" s="258"/>
      <c r="R1831" s="268" t="s">
        <v>157</v>
      </c>
      <c r="S1831" s="265"/>
      <c r="T1831" s="271">
        <v>0</v>
      </c>
      <c r="U1831" s="269" t="s">
        <v>1256</v>
      </c>
      <c r="V1831" s="270">
        <v>1</v>
      </c>
      <c r="W1831" s="524" t="s">
        <v>118</v>
      </c>
      <c r="X1831" s="272"/>
      <c r="Y1831" s="272"/>
      <c r="Z1831" s="525" t="s">
        <v>1257</v>
      </c>
      <c r="AA1831" s="258" t="b">
        <f t="shared" si="138"/>
        <v>0</v>
      </c>
      <c r="AB1831" s="273" t="s">
        <v>16177</v>
      </c>
      <c r="AC1831" s="273"/>
      <c r="AD1831" s="504" t="s">
        <v>1259</v>
      </c>
      <c r="AE1831" s="275" t="s">
        <v>16178</v>
      </c>
      <c r="AF1831" s="267" t="str">
        <f t="shared" ca="1" si="136"/>
        <v>43años4meses</v>
      </c>
      <c r="AG1831" s="276" t="s">
        <v>16179</v>
      </c>
      <c r="AH1831" s="325" t="s">
        <v>16180</v>
      </c>
      <c r="AI1831" s="292" t="s">
        <v>9523</v>
      </c>
    </row>
    <row r="1832" spans="2:35">
      <c r="B1832" s="273" t="str">
        <f t="shared" si="139"/>
        <v>O45016471</v>
      </c>
      <c r="C1832" s="257" t="s">
        <v>117</v>
      </c>
      <c r="D1832" s="486" t="s">
        <v>15317</v>
      </c>
      <c r="E1832" s="258" t="s">
        <v>15318</v>
      </c>
      <c r="F1832" s="259">
        <v>31992</v>
      </c>
      <c r="G1832" s="283" t="s">
        <v>1251</v>
      </c>
      <c r="H1832" s="261" t="s">
        <v>125</v>
      </c>
      <c r="I1832" s="261" t="s">
        <v>13485</v>
      </c>
      <c r="J1832" s="261" t="s">
        <v>1276</v>
      </c>
      <c r="K1832" s="282" t="s">
        <v>12562</v>
      </c>
      <c r="L1832" s="264">
        <v>45966</v>
      </c>
      <c r="M1832" s="264">
        <v>46057</v>
      </c>
      <c r="N1832" s="261" t="s">
        <v>128</v>
      </c>
      <c r="O1832" s="282" t="s">
        <v>15319</v>
      </c>
      <c r="P1832" s="266" t="s">
        <v>138</v>
      </c>
      <c r="Q1832" s="258"/>
      <c r="R1832" s="268" t="s">
        <v>157</v>
      </c>
      <c r="S1832" s="265"/>
      <c r="T1832" s="271">
        <v>0</v>
      </c>
      <c r="U1832" s="269" t="s">
        <v>1256</v>
      </c>
      <c r="V1832" s="270">
        <v>1</v>
      </c>
      <c r="W1832" s="271" t="s">
        <v>118</v>
      </c>
      <c r="X1832" s="272"/>
      <c r="Y1832" s="272"/>
      <c r="Z1832" s="342" t="s">
        <v>1257</v>
      </c>
      <c r="AA1832" s="258" t="b">
        <f t="shared" si="138"/>
        <v>0</v>
      </c>
      <c r="AB1832" s="273" t="s">
        <v>15320</v>
      </c>
      <c r="AC1832" s="273"/>
      <c r="AD1832" s="504" t="s">
        <v>1259</v>
      </c>
      <c r="AE1832" s="275" t="s">
        <v>15321</v>
      </c>
      <c r="AF1832" s="267" t="str">
        <f t="shared" ca="1" si="136"/>
        <v>39años0meses</v>
      </c>
      <c r="AG1832" s="276" t="s">
        <v>15322</v>
      </c>
      <c r="AH1832" s="325" t="s">
        <v>15323</v>
      </c>
    </row>
    <row r="1833" spans="2:35">
      <c r="B1833" s="273" t="str">
        <f t="shared" si="139"/>
        <v>O45021579</v>
      </c>
      <c r="C1833" s="282">
        <v>1</v>
      </c>
      <c r="D1833" s="486" t="s">
        <v>6007</v>
      </c>
      <c r="E1833" s="258" t="s">
        <v>6008</v>
      </c>
      <c r="F1833" s="259">
        <v>29758</v>
      </c>
      <c r="G1833" s="258" t="s">
        <v>1251</v>
      </c>
      <c r="H1833" s="263" t="s">
        <v>113</v>
      </c>
      <c r="I1833" s="263" t="s">
        <v>1967</v>
      </c>
      <c r="J1833" s="261"/>
      <c r="K1833" s="282" t="s">
        <v>1968</v>
      </c>
      <c r="L1833" s="264">
        <v>44607</v>
      </c>
      <c r="M1833" s="290">
        <v>44636</v>
      </c>
      <c r="N1833" s="263" t="s">
        <v>128</v>
      </c>
      <c r="O1833" s="261" t="s">
        <v>6009</v>
      </c>
      <c r="P1833" s="288" t="s">
        <v>138</v>
      </c>
      <c r="Q1833" s="267"/>
      <c r="R1833" s="284" t="s">
        <v>157</v>
      </c>
      <c r="S1833" s="265"/>
      <c r="T1833" s="265">
        <v>0</v>
      </c>
      <c r="U1833" s="269" t="s">
        <v>1256</v>
      </c>
      <c r="V1833" s="270">
        <v>1</v>
      </c>
      <c r="W1833" s="271" t="s">
        <v>118</v>
      </c>
      <c r="X1833" s="272"/>
      <c r="Y1833" s="273"/>
      <c r="Z1833" s="274" t="s">
        <v>1265</v>
      </c>
      <c r="AA1833" s="258" t="b">
        <f t="shared" si="138"/>
        <v>0</v>
      </c>
      <c r="AB1833" s="258" t="s">
        <v>6010</v>
      </c>
      <c r="AC1833" s="273" t="s">
        <v>1302</v>
      </c>
      <c r="AD1833" s="510"/>
      <c r="AE1833" s="281"/>
      <c r="AF1833" s="267" t="str">
        <f t="shared" ca="1" si="136"/>
        <v>45años2meses</v>
      </c>
      <c r="AG1833" s="276">
        <v>998083347</v>
      </c>
      <c r="AH1833" s="334"/>
    </row>
    <row r="1834" spans="2:35">
      <c r="B1834" s="258" t="str">
        <f t="shared" si="139"/>
        <v>P45021609</v>
      </c>
      <c r="C1834" s="257" t="s">
        <v>117</v>
      </c>
      <c r="D1834" s="486" t="s">
        <v>13127</v>
      </c>
      <c r="E1834" s="258" t="s">
        <v>13128</v>
      </c>
      <c r="F1834" s="259">
        <v>30674</v>
      </c>
      <c r="G1834" s="283" t="s">
        <v>1996</v>
      </c>
      <c r="H1834" s="261" t="s">
        <v>137</v>
      </c>
      <c r="I1834" s="261" t="s">
        <v>1252</v>
      </c>
      <c r="J1834" s="261" t="s">
        <v>1276</v>
      </c>
      <c r="K1834" s="282" t="s">
        <v>1877</v>
      </c>
      <c r="L1834" s="264">
        <v>45797</v>
      </c>
      <c r="M1834" s="264">
        <v>45810</v>
      </c>
      <c r="N1834" s="261" t="s">
        <v>114</v>
      </c>
      <c r="O1834" s="282" t="s">
        <v>13129</v>
      </c>
      <c r="P1834" s="266" t="s">
        <v>138</v>
      </c>
      <c r="Q1834" s="273"/>
      <c r="R1834" s="268" t="s">
        <v>157</v>
      </c>
      <c r="S1834" s="265"/>
      <c r="T1834" s="271">
        <v>0</v>
      </c>
      <c r="U1834" s="291" t="s">
        <v>117</v>
      </c>
      <c r="V1834" s="270">
        <v>0</v>
      </c>
      <c r="W1834" s="271" t="s">
        <v>118</v>
      </c>
      <c r="X1834" s="272"/>
      <c r="Y1834" s="272"/>
      <c r="Z1834" s="342" t="s">
        <v>1257</v>
      </c>
      <c r="AA1834" s="258" t="b">
        <f t="shared" si="138"/>
        <v>0</v>
      </c>
      <c r="AB1834" s="273" t="s">
        <v>13130</v>
      </c>
      <c r="AC1834" s="273"/>
      <c r="AD1834" s="400" t="s">
        <v>1259</v>
      </c>
      <c r="AE1834" s="281" t="s">
        <v>13131</v>
      </c>
      <c r="AF1834" s="267" t="str">
        <f t="shared" ca="1" si="136"/>
        <v>42años7meses</v>
      </c>
      <c r="AG1834" s="276">
        <v>922994388</v>
      </c>
      <c r="AH1834" s="325" t="s">
        <v>13132</v>
      </c>
    </row>
    <row r="1835" spans="2:35" ht="15">
      <c r="B1835" s="273" t="str">
        <f t="shared" si="139"/>
        <v>P45027157</v>
      </c>
      <c r="C1835" s="257" t="s">
        <v>117</v>
      </c>
      <c r="D1835" s="500" t="s">
        <v>14112</v>
      </c>
      <c r="E1835" s="258" t="s">
        <v>14113</v>
      </c>
      <c r="F1835" s="259">
        <v>31949</v>
      </c>
      <c r="G1835" s="283" t="s">
        <v>1251</v>
      </c>
      <c r="H1835" s="261" t="s">
        <v>137</v>
      </c>
      <c r="I1835" s="261" t="s">
        <v>1252</v>
      </c>
      <c r="J1835" s="261" t="s">
        <v>1276</v>
      </c>
      <c r="K1835" s="282" t="s">
        <v>1254</v>
      </c>
      <c r="L1835" s="264">
        <v>46086</v>
      </c>
      <c r="M1835" s="264">
        <v>46172</v>
      </c>
      <c r="N1835" s="261" t="s">
        <v>114</v>
      </c>
      <c r="O1835" s="282" t="s">
        <v>14114</v>
      </c>
      <c r="P1835" s="266" t="s">
        <v>138</v>
      </c>
      <c r="Q1835" s="258"/>
      <c r="R1835" s="268" t="s">
        <v>157</v>
      </c>
      <c r="S1835" s="265"/>
      <c r="T1835" s="506">
        <v>0</v>
      </c>
      <c r="U1835" s="269" t="s">
        <v>1256</v>
      </c>
      <c r="V1835" s="270">
        <v>1</v>
      </c>
      <c r="W1835" s="271" t="s">
        <v>118</v>
      </c>
      <c r="X1835" s="272"/>
      <c r="Y1835" s="272"/>
      <c r="Z1835" s="342" t="s">
        <v>1257</v>
      </c>
      <c r="AA1835" s="258" t="b">
        <f t="shared" si="138"/>
        <v>0</v>
      </c>
      <c r="AB1835" s="273" t="s">
        <v>14115</v>
      </c>
      <c r="AC1835" s="273"/>
      <c r="AD1835" s="504" t="s">
        <v>1259</v>
      </c>
      <c r="AE1835" s="304" t="s">
        <v>14116</v>
      </c>
      <c r="AF1835" s="267" t="str">
        <f t="shared" ca="1" si="136"/>
        <v>39años2meses</v>
      </c>
      <c r="AG1835" s="276" t="s">
        <v>14117</v>
      </c>
      <c r="AH1835" s="325" t="s">
        <v>14118</v>
      </c>
    </row>
    <row r="1836" spans="2:35">
      <c r="B1836" s="258" t="str">
        <f t="shared" si="139"/>
        <v>O45030804</v>
      </c>
      <c r="C1836" s="282">
        <v>1</v>
      </c>
      <c r="D1836" s="486" t="s">
        <v>4329</v>
      </c>
      <c r="E1836" s="258" t="s">
        <v>4330</v>
      </c>
      <c r="F1836" s="259">
        <v>29753</v>
      </c>
      <c r="G1836" s="260" t="s">
        <v>1251</v>
      </c>
      <c r="H1836" s="261" t="s">
        <v>113</v>
      </c>
      <c r="I1836" s="263"/>
      <c r="J1836" s="261"/>
      <c r="K1836" s="263" t="s">
        <v>3611</v>
      </c>
      <c r="L1836" s="264">
        <v>44371</v>
      </c>
      <c r="M1836" s="264">
        <v>44472</v>
      </c>
      <c r="N1836" s="263" t="s">
        <v>122</v>
      </c>
      <c r="O1836" s="261"/>
      <c r="P1836" s="266"/>
      <c r="Q1836" s="273"/>
      <c r="R1836" s="268" t="s">
        <v>157</v>
      </c>
      <c r="S1836" s="265"/>
      <c r="T1836" s="265">
        <v>0</v>
      </c>
      <c r="U1836" s="269" t="s">
        <v>1256</v>
      </c>
      <c r="V1836" s="270">
        <v>0</v>
      </c>
      <c r="W1836" s="271" t="s">
        <v>1264</v>
      </c>
      <c r="X1836" s="272"/>
      <c r="Y1836" s="273"/>
      <c r="Z1836" s="274" t="s">
        <v>1265</v>
      </c>
      <c r="AA1836" s="258" t="b">
        <f t="shared" si="138"/>
        <v>0</v>
      </c>
      <c r="AB1836" s="273" t="s">
        <v>4331</v>
      </c>
      <c r="AC1836" s="273" t="s">
        <v>4035</v>
      </c>
      <c r="AD1836" s="297"/>
      <c r="AE1836" s="275"/>
      <c r="AF1836" s="267" t="str">
        <f t="shared" ca="1" si="136"/>
        <v>45años2meses</v>
      </c>
      <c r="AG1836" s="276">
        <v>972059516</v>
      </c>
      <c r="AH1836" s="325" t="s">
        <v>4332</v>
      </c>
    </row>
    <row r="1837" spans="2:35">
      <c r="B1837" s="258" t="str">
        <f t="shared" si="139"/>
        <v>O45038789</v>
      </c>
      <c r="C1837" s="282">
        <v>1</v>
      </c>
      <c r="D1837" s="486" t="s">
        <v>3241</v>
      </c>
      <c r="E1837" s="273" t="s">
        <v>3242</v>
      </c>
      <c r="F1837" s="259">
        <v>31820</v>
      </c>
      <c r="G1837" s="260" t="s">
        <v>1251</v>
      </c>
      <c r="H1837" s="261" t="s">
        <v>113</v>
      </c>
      <c r="I1837" s="262"/>
      <c r="J1837" s="261"/>
      <c r="K1837" s="263" t="s">
        <v>1287</v>
      </c>
      <c r="L1837" s="264">
        <v>43892</v>
      </c>
      <c r="M1837" s="290">
        <v>43904</v>
      </c>
      <c r="N1837" s="263" t="s">
        <v>122</v>
      </c>
      <c r="O1837" s="261"/>
      <c r="P1837" s="266"/>
      <c r="Q1837" s="267"/>
      <c r="R1837" s="284" t="s">
        <v>157</v>
      </c>
      <c r="S1837" s="265"/>
      <c r="T1837" s="265">
        <v>0</v>
      </c>
      <c r="U1837" s="269" t="s">
        <v>1256</v>
      </c>
      <c r="V1837" s="270">
        <v>0</v>
      </c>
      <c r="W1837" s="271" t="s">
        <v>1264</v>
      </c>
      <c r="X1837" s="272"/>
      <c r="Y1837" s="273"/>
      <c r="Z1837" s="274" t="s">
        <v>1265</v>
      </c>
      <c r="AA1837" s="258" t="b">
        <f t="shared" si="138"/>
        <v>0</v>
      </c>
      <c r="AB1837" s="273"/>
      <c r="AC1837" s="273"/>
      <c r="AD1837" s="510"/>
      <c r="AE1837" s="275"/>
      <c r="AF1837" s="267" t="str">
        <f t="shared" ca="1" si="136"/>
        <v>39años6meses</v>
      </c>
      <c r="AG1837" s="276"/>
      <c r="AH1837" s="325"/>
    </row>
    <row r="1838" spans="2:35">
      <c r="B1838" s="258" t="str">
        <f t="shared" si="139"/>
        <v>P45040229</v>
      </c>
      <c r="C1838" s="257" t="s">
        <v>117</v>
      </c>
      <c r="D1838" s="486" t="s">
        <v>9982</v>
      </c>
      <c r="E1838" s="258" t="s">
        <v>9983</v>
      </c>
      <c r="F1838" s="259">
        <v>32064</v>
      </c>
      <c r="G1838" s="283" t="s">
        <v>1996</v>
      </c>
      <c r="H1838" s="261" t="s">
        <v>137</v>
      </c>
      <c r="I1838" s="261" t="s">
        <v>1252</v>
      </c>
      <c r="J1838" s="261" t="s">
        <v>1235</v>
      </c>
      <c r="K1838" s="282" t="s">
        <v>6899</v>
      </c>
      <c r="L1838" s="264">
        <v>45334</v>
      </c>
      <c r="M1838" s="298">
        <v>45498</v>
      </c>
      <c r="N1838" s="261" t="s">
        <v>122</v>
      </c>
      <c r="O1838" s="261"/>
      <c r="P1838" s="266"/>
      <c r="Q1838" s="273"/>
      <c r="R1838" s="284" t="s">
        <v>1256</v>
      </c>
      <c r="S1838" s="265"/>
      <c r="T1838" s="265">
        <v>0</v>
      </c>
      <c r="U1838" s="269" t="s">
        <v>1256</v>
      </c>
      <c r="V1838" s="270">
        <v>1</v>
      </c>
      <c r="W1838" s="271" t="s">
        <v>118</v>
      </c>
      <c r="X1838" s="272"/>
      <c r="Y1838" s="272"/>
      <c r="Z1838" s="274" t="s">
        <v>1257</v>
      </c>
      <c r="AA1838" s="258" t="b">
        <f t="shared" si="138"/>
        <v>0</v>
      </c>
      <c r="AB1838" s="273" t="s">
        <v>9984</v>
      </c>
      <c r="AC1838" s="273"/>
      <c r="AD1838" s="504" t="s">
        <v>1259</v>
      </c>
      <c r="AE1838" s="275" t="s">
        <v>9985</v>
      </c>
      <c r="AF1838" s="267" t="str">
        <f t="shared" ca="1" si="136"/>
        <v>38años10meses</v>
      </c>
      <c r="AG1838" s="276">
        <v>922800045</v>
      </c>
      <c r="AH1838" s="325" t="s">
        <v>9986</v>
      </c>
    </row>
    <row r="1839" spans="2:35">
      <c r="B1839" s="258" t="str">
        <f t="shared" si="139"/>
        <v>P45066508</v>
      </c>
      <c r="C1839" s="257" t="s">
        <v>117</v>
      </c>
      <c r="D1839" s="486" t="s">
        <v>5334</v>
      </c>
      <c r="E1839" s="258" t="s">
        <v>5335</v>
      </c>
      <c r="F1839" s="259">
        <v>32288</v>
      </c>
      <c r="G1839" s="260" t="s">
        <v>1291</v>
      </c>
      <c r="H1839" s="261" t="s">
        <v>137</v>
      </c>
      <c r="I1839" s="263"/>
      <c r="J1839" s="261"/>
      <c r="K1839" s="282" t="s">
        <v>2021</v>
      </c>
      <c r="L1839" s="264">
        <v>44497</v>
      </c>
      <c r="M1839" s="290">
        <v>44527</v>
      </c>
      <c r="N1839" s="263" t="s">
        <v>122</v>
      </c>
      <c r="O1839" s="261" t="s">
        <v>1108</v>
      </c>
      <c r="P1839" s="266"/>
      <c r="Q1839" s="273"/>
      <c r="R1839" s="284" t="s">
        <v>157</v>
      </c>
      <c r="S1839" s="265"/>
      <c r="T1839" s="265">
        <v>0</v>
      </c>
      <c r="U1839" s="269" t="s">
        <v>1256</v>
      </c>
      <c r="V1839" s="270">
        <v>1</v>
      </c>
      <c r="W1839" s="271" t="s">
        <v>1264</v>
      </c>
      <c r="X1839" s="272"/>
      <c r="Y1839" s="258"/>
      <c r="Z1839" s="274" t="s">
        <v>1265</v>
      </c>
      <c r="AA1839" s="258" t="b">
        <f t="shared" si="138"/>
        <v>0</v>
      </c>
      <c r="AB1839" s="273" t="s">
        <v>5336</v>
      </c>
      <c r="AC1839" s="273"/>
      <c r="AD1839" s="504" t="s">
        <v>1259</v>
      </c>
      <c r="AE1839" s="275" t="s">
        <v>5337</v>
      </c>
      <c r="AF1839" s="267" t="str">
        <f t="shared" ca="1" si="136"/>
        <v>38años2meses</v>
      </c>
      <c r="AG1839" s="294"/>
      <c r="AH1839" s="334"/>
    </row>
    <row r="1840" spans="2:35">
      <c r="B1840" s="273" t="str">
        <f t="shared" si="139"/>
        <v>P45071818</v>
      </c>
      <c r="C1840" s="257" t="s">
        <v>117</v>
      </c>
      <c r="D1840" s="486" t="s">
        <v>13523</v>
      </c>
      <c r="E1840" s="258" t="s">
        <v>13524</v>
      </c>
      <c r="F1840" s="259">
        <v>31965</v>
      </c>
      <c r="G1840" s="258" t="s">
        <v>1251</v>
      </c>
      <c r="H1840" s="261" t="s">
        <v>137</v>
      </c>
      <c r="I1840" s="261" t="s">
        <v>1876</v>
      </c>
      <c r="J1840" s="261" t="s">
        <v>1276</v>
      </c>
      <c r="K1840" s="282" t="s">
        <v>1877</v>
      </c>
      <c r="L1840" s="264">
        <v>45831</v>
      </c>
      <c r="M1840" s="264">
        <v>45837</v>
      </c>
      <c r="N1840" s="261" t="s">
        <v>174</v>
      </c>
      <c r="O1840" s="282" t="s">
        <v>13525</v>
      </c>
      <c r="P1840" s="266" t="s">
        <v>138</v>
      </c>
      <c r="Q1840" s="273"/>
      <c r="R1840" s="471" t="s">
        <v>1256</v>
      </c>
      <c r="S1840" s="265"/>
      <c r="T1840" s="271">
        <v>0</v>
      </c>
      <c r="U1840" s="291" t="s">
        <v>117</v>
      </c>
      <c r="V1840" s="270">
        <v>0</v>
      </c>
      <c r="W1840" s="271" t="s">
        <v>118</v>
      </c>
      <c r="X1840" s="272"/>
      <c r="Y1840" s="272"/>
      <c r="Z1840" s="342" t="s">
        <v>1257</v>
      </c>
      <c r="AA1840" s="258" t="b">
        <f t="shared" si="138"/>
        <v>0</v>
      </c>
      <c r="AB1840" s="273" t="s">
        <v>13526</v>
      </c>
      <c r="AC1840" s="273"/>
      <c r="AD1840" s="504" t="s">
        <v>1259</v>
      </c>
      <c r="AE1840" s="275" t="s">
        <v>13527</v>
      </c>
      <c r="AF1840" s="267" t="str">
        <f t="shared" ca="1" si="136"/>
        <v>39años1meses</v>
      </c>
      <c r="AG1840" s="276" t="s">
        <v>13528</v>
      </c>
      <c r="AH1840" s="325" t="s">
        <v>13529</v>
      </c>
    </row>
    <row r="1841" spans="2:36">
      <c r="B1841" s="258" t="str">
        <f t="shared" si="139"/>
        <v>P45076647</v>
      </c>
      <c r="C1841" s="257" t="s">
        <v>117</v>
      </c>
      <c r="D1841" s="486" t="s">
        <v>2584</v>
      </c>
      <c r="E1841" s="258" t="s">
        <v>2585</v>
      </c>
      <c r="F1841" s="259">
        <v>32260</v>
      </c>
      <c r="G1841" s="260" t="s">
        <v>1251</v>
      </c>
      <c r="H1841" s="261" t="s">
        <v>137</v>
      </c>
      <c r="I1841" s="262"/>
      <c r="J1841" s="261"/>
      <c r="K1841" s="263" t="s">
        <v>1287</v>
      </c>
      <c r="L1841" s="264">
        <v>43790</v>
      </c>
      <c r="M1841" s="264">
        <v>43817</v>
      </c>
      <c r="N1841" s="263" t="s">
        <v>174</v>
      </c>
      <c r="O1841" s="261" t="s">
        <v>2586</v>
      </c>
      <c r="P1841" s="266" t="s">
        <v>115</v>
      </c>
      <c r="Q1841" s="267"/>
      <c r="R1841" s="268" t="s">
        <v>157</v>
      </c>
      <c r="S1841" s="265"/>
      <c r="T1841" s="265">
        <v>0</v>
      </c>
      <c r="U1841" s="269" t="s">
        <v>1256</v>
      </c>
      <c r="V1841" s="270">
        <v>0</v>
      </c>
      <c r="W1841" s="271" t="s">
        <v>1264</v>
      </c>
      <c r="X1841" s="272"/>
      <c r="Y1841" s="273"/>
      <c r="Z1841" s="274" t="s">
        <v>1265</v>
      </c>
      <c r="AA1841" s="258" t="b">
        <f t="shared" si="138"/>
        <v>0</v>
      </c>
      <c r="AB1841" s="273" t="s">
        <v>2587</v>
      </c>
      <c r="AC1841" s="273" t="s">
        <v>2452</v>
      </c>
      <c r="AD1841" s="510"/>
      <c r="AE1841" s="275"/>
      <c r="AF1841" s="267" t="str">
        <f t="shared" ca="1" si="136"/>
        <v>38años3meses</v>
      </c>
      <c r="AG1841" s="276"/>
      <c r="AH1841" s="325"/>
    </row>
    <row r="1842" spans="2:36">
      <c r="B1842" s="258" t="str">
        <f t="shared" si="139"/>
        <v>O45076650</v>
      </c>
      <c r="C1842" s="257" t="s">
        <v>117</v>
      </c>
      <c r="D1842" s="486" t="s">
        <v>11340</v>
      </c>
      <c r="E1842" s="258" t="s">
        <v>11341</v>
      </c>
      <c r="F1842" s="259">
        <v>32294</v>
      </c>
      <c r="G1842" s="283" t="s">
        <v>1251</v>
      </c>
      <c r="H1842" s="261" t="s">
        <v>113</v>
      </c>
      <c r="I1842" s="261" t="s">
        <v>7410</v>
      </c>
      <c r="J1842" s="261" t="s">
        <v>9657</v>
      </c>
      <c r="K1842" s="282" t="s">
        <v>6899</v>
      </c>
      <c r="L1842" s="264">
        <v>45428</v>
      </c>
      <c r="M1842" s="290">
        <v>45429</v>
      </c>
      <c r="N1842" s="261" t="s">
        <v>122</v>
      </c>
      <c r="O1842" s="282"/>
      <c r="P1842" s="266"/>
      <c r="Q1842" s="273"/>
      <c r="R1842" s="284" t="s">
        <v>157</v>
      </c>
      <c r="S1842" s="265"/>
      <c r="T1842" s="265">
        <v>0</v>
      </c>
      <c r="U1842" s="269" t="s">
        <v>1256</v>
      </c>
      <c r="V1842" s="270">
        <v>1</v>
      </c>
      <c r="W1842" s="271" t="s">
        <v>118</v>
      </c>
      <c r="X1842" s="272"/>
      <c r="Y1842" s="272"/>
      <c r="Z1842" s="274" t="s">
        <v>1257</v>
      </c>
      <c r="AA1842" s="258" t="b">
        <f t="shared" si="138"/>
        <v>0</v>
      </c>
      <c r="AB1842" s="273" t="s">
        <v>11342</v>
      </c>
      <c r="AC1842" s="273"/>
      <c r="AD1842" s="504" t="s">
        <v>1259</v>
      </c>
      <c r="AE1842" s="275" t="s">
        <v>11343</v>
      </c>
      <c r="AF1842" s="267" t="str">
        <f t="shared" ca="1" si="136"/>
        <v>38años2meses</v>
      </c>
      <c r="AG1842" s="276">
        <v>964065043</v>
      </c>
      <c r="AH1842" s="325" t="s">
        <v>11344</v>
      </c>
      <c r="AJ1842" s="258"/>
    </row>
    <row r="1843" spans="2:36">
      <c r="B1843" s="258" t="str">
        <f t="shared" si="139"/>
        <v>P45077450</v>
      </c>
      <c r="C1843" s="257" t="s">
        <v>117</v>
      </c>
      <c r="D1843" s="486" t="s">
        <v>13661</v>
      </c>
      <c r="E1843" s="258" t="s">
        <v>13662</v>
      </c>
      <c r="F1843" s="259">
        <v>31946</v>
      </c>
      <c r="G1843" s="283" t="s">
        <v>1251</v>
      </c>
      <c r="H1843" s="261" t="s">
        <v>137</v>
      </c>
      <c r="I1843" s="261" t="s">
        <v>1252</v>
      </c>
      <c r="J1843" s="261" t="s">
        <v>1276</v>
      </c>
      <c r="K1843" s="282" t="s">
        <v>1877</v>
      </c>
      <c r="L1843" s="264">
        <v>45853</v>
      </c>
      <c r="M1843" s="264">
        <v>45853</v>
      </c>
      <c r="N1843" s="261" t="s">
        <v>128</v>
      </c>
      <c r="O1843" s="282" t="s">
        <v>13663</v>
      </c>
      <c r="P1843" s="266" t="s">
        <v>138</v>
      </c>
      <c r="Q1843" s="273"/>
      <c r="R1843" s="268" t="s">
        <v>157</v>
      </c>
      <c r="S1843" s="265"/>
      <c r="T1843" s="265">
        <v>0</v>
      </c>
      <c r="U1843" s="269" t="s">
        <v>1256</v>
      </c>
      <c r="V1843" s="270">
        <v>0</v>
      </c>
      <c r="W1843" s="271" t="s">
        <v>118</v>
      </c>
      <c r="X1843" s="272"/>
      <c r="Y1843" s="272"/>
      <c r="Z1843" s="342" t="s">
        <v>1257</v>
      </c>
      <c r="AA1843" s="258" t="b">
        <f t="shared" si="138"/>
        <v>0</v>
      </c>
      <c r="AB1843" s="273" t="s">
        <v>13664</v>
      </c>
      <c r="AC1843" s="273"/>
      <c r="AD1843" s="504" t="s">
        <v>1259</v>
      </c>
      <c r="AE1843" s="275" t="s">
        <v>13665</v>
      </c>
      <c r="AF1843" s="267" t="str">
        <f t="shared" ca="1" si="136"/>
        <v>39años2meses</v>
      </c>
      <c r="AG1843" s="276" t="s">
        <v>13666</v>
      </c>
      <c r="AH1843" s="325" t="s">
        <v>13667</v>
      </c>
      <c r="AJ1843" s="554" t="str">
        <f ca="1">IF($D1843&lt;&gt;"",DATEDIF(L1843,TODAY(),"y")&amp;"años"&amp;DATEDIF(L1843,TODAY(),"ym")&amp;"meses"&amp;DATEDIF(L1843,TODAY(),"md")&amp;"dias","")</f>
        <v>1años1meses6dias</v>
      </c>
    </row>
    <row r="1844" spans="2:36">
      <c r="B1844" s="273" t="str">
        <f t="shared" si="139"/>
        <v>P45079972</v>
      </c>
      <c r="C1844" s="257" t="s">
        <v>117</v>
      </c>
      <c r="D1844" s="486" t="s">
        <v>5615</v>
      </c>
      <c r="E1844" s="258" t="s">
        <v>5616</v>
      </c>
      <c r="F1844" s="259">
        <v>32296</v>
      </c>
      <c r="G1844" s="260" t="s">
        <v>1251</v>
      </c>
      <c r="H1844" s="261" t="s">
        <v>137</v>
      </c>
      <c r="I1844" s="263"/>
      <c r="J1844" s="261"/>
      <c r="K1844" s="282" t="s">
        <v>4784</v>
      </c>
      <c r="L1844" s="264">
        <v>44557</v>
      </c>
      <c r="M1844" s="290">
        <v>44560</v>
      </c>
      <c r="N1844" s="263" t="s">
        <v>114</v>
      </c>
      <c r="O1844" s="261" t="s">
        <v>5617</v>
      </c>
      <c r="P1844" s="266" t="s">
        <v>115</v>
      </c>
      <c r="Q1844" s="273"/>
      <c r="R1844" s="284" t="s">
        <v>157</v>
      </c>
      <c r="S1844" s="265"/>
      <c r="T1844" s="265">
        <v>0</v>
      </c>
      <c r="U1844" s="269" t="s">
        <v>1256</v>
      </c>
      <c r="V1844" s="270">
        <v>1</v>
      </c>
      <c r="W1844" s="271" t="s">
        <v>1264</v>
      </c>
      <c r="X1844" s="272"/>
      <c r="Y1844" s="273"/>
      <c r="Z1844" s="274" t="s">
        <v>1265</v>
      </c>
      <c r="AA1844" s="258" t="b">
        <f t="shared" si="138"/>
        <v>0</v>
      </c>
      <c r="AB1844" s="273" t="s">
        <v>5618</v>
      </c>
      <c r="AC1844" s="273"/>
      <c r="AD1844" s="510"/>
      <c r="AE1844" s="275"/>
      <c r="AF1844" s="267" t="str">
        <f t="shared" ca="1" si="136"/>
        <v>38años2meses</v>
      </c>
      <c r="AG1844" s="276">
        <v>967678158</v>
      </c>
      <c r="AH1844" s="325" t="s">
        <v>5619</v>
      </c>
    </row>
    <row r="1845" spans="2:36">
      <c r="B1845" s="258" t="str">
        <f t="shared" si="139"/>
        <v>O45096385</v>
      </c>
      <c r="C1845" s="257" t="s">
        <v>117</v>
      </c>
      <c r="D1845" s="486" t="s">
        <v>15614</v>
      </c>
      <c r="E1845" s="258" t="s">
        <v>15615</v>
      </c>
      <c r="F1845" s="259">
        <v>32237</v>
      </c>
      <c r="G1845" s="283" t="s">
        <v>1251</v>
      </c>
      <c r="H1845" s="261" t="s">
        <v>113</v>
      </c>
      <c r="I1845" s="261" t="s">
        <v>15616</v>
      </c>
      <c r="J1845" s="261" t="s">
        <v>1253</v>
      </c>
      <c r="K1845" s="282" t="s">
        <v>8566</v>
      </c>
      <c r="L1845" s="298">
        <v>45972</v>
      </c>
      <c r="M1845" s="264">
        <v>45990</v>
      </c>
      <c r="N1845" s="261" t="s">
        <v>169</v>
      </c>
      <c r="O1845" s="282" t="s">
        <v>15617</v>
      </c>
      <c r="P1845" s="266" t="s">
        <v>138</v>
      </c>
      <c r="Q1845" s="258"/>
      <c r="R1845" s="536" t="s">
        <v>157</v>
      </c>
      <c r="S1845" s="265"/>
      <c r="T1845" s="271">
        <v>0</v>
      </c>
      <c r="U1845" s="269" t="s">
        <v>1256</v>
      </c>
      <c r="V1845" s="270">
        <v>1</v>
      </c>
      <c r="W1845" s="524" t="s">
        <v>118</v>
      </c>
      <c r="X1845" s="272"/>
      <c r="Y1845" s="272"/>
      <c r="Z1845" s="525" t="s">
        <v>1257</v>
      </c>
      <c r="AA1845" s="258" t="b">
        <f t="shared" si="138"/>
        <v>0</v>
      </c>
      <c r="AB1845" s="273" t="s">
        <v>15618</v>
      </c>
      <c r="AC1845" s="273"/>
      <c r="AD1845" s="504" t="s">
        <v>1259</v>
      </c>
      <c r="AE1845" s="275" t="s">
        <v>15619</v>
      </c>
      <c r="AF1845" s="267" t="str">
        <f t="shared" ca="1" si="136"/>
        <v>38años4meses</v>
      </c>
      <c r="AG1845" s="276" t="s">
        <v>15620</v>
      </c>
      <c r="AH1845" s="325" t="s">
        <v>15621</v>
      </c>
    </row>
    <row r="1846" spans="2:36">
      <c r="B1846" s="273" t="str">
        <f t="shared" si="139"/>
        <v>P45097514</v>
      </c>
      <c r="C1846" s="257" t="s">
        <v>117</v>
      </c>
      <c r="D1846" s="486" t="s">
        <v>15380</v>
      </c>
      <c r="E1846" s="258" t="s">
        <v>15381</v>
      </c>
      <c r="F1846" s="259">
        <v>32309</v>
      </c>
      <c r="G1846" s="283" t="s">
        <v>1251</v>
      </c>
      <c r="H1846" s="261" t="s">
        <v>137</v>
      </c>
      <c r="I1846" s="261" t="s">
        <v>1252</v>
      </c>
      <c r="J1846" s="261" t="s">
        <v>1276</v>
      </c>
      <c r="K1846" s="282" t="s">
        <v>1254</v>
      </c>
      <c r="L1846" s="264">
        <v>45968</v>
      </c>
      <c r="M1846" s="264">
        <v>46032</v>
      </c>
      <c r="N1846" s="261" t="s">
        <v>114</v>
      </c>
      <c r="O1846" s="282" t="s">
        <v>15382</v>
      </c>
      <c r="P1846" s="266" t="s">
        <v>138</v>
      </c>
      <c r="Q1846" s="258"/>
      <c r="R1846" s="268" t="s">
        <v>157</v>
      </c>
      <c r="S1846" s="265"/>
      <c r="T1846" s="271">
        <v>0</v>
      </c>
      <c r="U1846" s="269" t="s">
        <v>1256</v>
      </c>
      <c r="V1846" s="270">
        <v>1</v>
      </c>
      <c r="W1846" s="271" t="s">
        <v>118</v>
      </c>
      <c r="X1846" s="272"/>
      <c r="Y1846" s="272"/>
      <c r="Z1846" s="342" t="s">
        <v>1257</v>
      </c>
      <c r="AA1846" s="258" t="b">
        <f t="shared" si="138"/>
        <v>0</v>
      </c>
      <c r="AB1846" s="273" t="s">
        <v>15383</v>
      </c>
      <c r="AC1846" s="273"/>
      <c r="AD1846" s="504" t="s">
        <v>1259</v>
      </c>
      <c r="AE1846" s="304" t="s">
        <v>15384</v>
      </c>
      <c r="AF1846" s="267" t="str">
        <f t="shared" ca="1" si="136"/>
        <v>38años2meses</v>
      </c>
      <c r="AG1846" s="276" t="s">
        <v>15385</v>
      </c>
      <c r="AH1846" s="637" t="s">
        <v>15386</v>
      </c>
    </row>
    <row r="1847" spans="2:36">
      <c r="B1847" s="258" t="str">
        <f t="shared" si="139"/>
        <v>R45100636</v>
      </c>
      <c r="C1847" s="285">
        <v>1</v>
      </c>
      <c r="D1847" s="486" t="s">
        <v>7442</v>
      </c>
      <c r="E1847" s="258" t="s">
        <v>7443</v>
      </c>
      <c r="F1847" s="259">
        <v>32268</v>
      </c>
      <c r="G1847" s="260" t="s">
        <v>3610</v>
      </c>
      <c r="H1847" s="261" t="s">
        <v>4426</v>
      </c>
      <c r="I1847" s="263" t="s">
        <v>6453</v>
      </c>
      <c r="J1847" s="261"/>
      <c r="K1847" s="282" t="s">
        <v>7444</v>
      </c>
      <c r="L1847" s="264">
        <v>45026</v>
      </c>
      <c r="M1847" s="264">
        <v>45056</v>
      </c>
      <c r="N1847" s="263" t="s">
        <v>128</v>
      </c>
      <c r="O1847" s="261" t="s">
        <v>7445</v>
      </c>
      <c r="P1847" s="266" t="s">
        <v>138</v>
      </c>
      <c r="Q1847" s="273"/>
      <c r="R1847" s="268" t="s">
        <v>157</v>
      </c>
      <c r="S1847" s="265"/>
      <c r="T1847" s="265">
        <v>0</v>
      </c>
      <c r="U1847" s="269" t="s">
        <v>1256</v>
      </c>
      <c r="V1847" s="270">
        <v>1</v>
      </c>
      <c r="W1847" s="271" t="s">
        <v>1264</v>
      </c>
      <c r="X1847" s="272"/>
      <c r="Y1847" s="273"/>
      <c r="Z1847" s="274" t="s">
        <v>1257</v>
      </c>
      <c r="AA1847" s="258" t="b">
        <f t="shared" si="138"/>
        <v>0</v>
      </c>
      <c r="AB1847" s="273" t="s">
        <v>7446</v>
      </c>
      <c r="AC1847" s="273"/>
      <c r="AD1847" s="504" t="s">
        <v>1259</v>
      </c>
      <c r="AE1847" s="281" t="s">
        <v>4378</v>
      </c>
      <c r="AF1847" s="267" t="str">
        <f t="shared" ca="1" si="136"/>
        <v>38años3meses</v>
      </c>
      <c r="AG1847" s="276">
        <v>951767192</v>
      </c>
      <c r="AH1847" s="325" t="s">
        <v>7447</v>
      </c>
    </row>
    <row r="1848" spans="2:36">
      <c r="B1848" s="273" t="str">
        <f t="shared" si="139"/>
        <v>O45102776</v>
      </c>
      <c r="C1848" s="257" t="s">
        <v>117</v>
      </c>
      <c r="D1848" s="486" t="s">
        <v>4548</v>
      </c>
      <c r="E1848" s="258" t="s">
        <v>4549</v>
      </c>
      <c r="F1848" s="259">
        <v>32300</v>
      </c>
      <c r="G1848" s="260" t="s">
        <v>1251</v>
      </c>
      <c r="H1848" s="261" t="s">
        <v>113</v>
      </c>
      <c r="I1848" s="262"/>
      <c r="J1848" s="261"/>
      <c r="K1848" s="282" t="s">
        <v>3611</v>
      </c>
      <c r="L1848" s="264">
        <v>44417</v>
      </c>
      <c r="M1848" s="290">
        <v>44423</v>
      </c>
      <c r="N1848" s="263" t="s">
        <v>174</v>
      </c>
      <c r="O1848" s="261" t="s">
        <v>4550</v>
      </c>
      <c r="P1848" s="266" t="s">
        <v>115</v>
      </c>
      <c r="Q1848" s="273"/>
      <c r="R1848" s="284" t="s">
        <v>157</v>
      </c>
      <c r="S1848" s="265"/>
      <c r="T1848" s="265">
        <v>0</v>
      </c>
      <c r="U1848" s="269" t="s">
        <v>1256</v>
      </c>
      <c r="V1848" s="270">
        <v>0</v>
      </c>
      <c r="W1848" s="271" t="s">
        <v>1264</v>
      </c>
      <c r="X1848" s="272"/>
      <c r="Y1848" s="273"/>
      <c r="Z1848" s="274" t="s">
        <v>1265</v>
      </c>
      <c r="AA1848" s="258" t="b">
        <f t="shared" si="138"/>
        <v>0</v>
      </c>
      <c r="AB1848" s="273" t="s">
        <v>4551</v>
      </c>
      <c r="AC1848" s="273" t="s">
        <v>4552</v>
      </c>
      <c r="AD1848" s="510"/>
      <c r="AE1848" s="275"/>
      <c r="AF1848" s="267" t="str">
        <f t="shared" ca="1" si="136"/>
        <v>38años2meses</v>
      </c>
      <c r="AG1848" s="276">
        <v>948630531</v>
      </c>
      <c r="AH1848" s="273" t="s">
        <v>4553</v>
      </c>
    </row>
    <row r="1849" spans="2:36">
      <c r="B1849" s="273" t="str">
        <f t="shared" si="139"/>
        <v>P45114896</v>
      </c>
      <c r="C1849" s="285">
        <v>1</v>
      </c>
      <c r="D1849" s="486" t="s">
        <v>7742</v>
      </c>
      <c r="E1849" s="258" t="s">
        <v>7743</v>
      </c>
      <c r="F1849" s="259">
        <v>32201</v>
      </c>
      <c r="G1849" s="260" t="s">
        <v>1251</v>
      </c>
      <c r="H1849" s="261" t="s">
        <v>137</v>
      </c>
      <c r="I1849" s="263" t="s">
        <v>1252</v>
      </c>
      <c r="J1849" s="261"/>
      <c r="K1849" s="263" t="s">
        <v>1287</v>
      </c>
      <c r="L1849" s="264">
        <v>45090</v>
      </c>
      <c r="M1849" s="264">
        <v>45157</v>
      </c>
      <c r="N1849" s="263" t="s">
        <v>122</v>
      </c>
      <c r="O1849" s="282"/>
      <c r="P1849" s="266"/>
      <c r="Q1849" s="267"/>
      <c r="R1849" s="284" t="s">
        <v>157</v>
      </c>
      <c r="S1849" s="265"/>
      <c r="T1849" s="265">
        <v>0</v>
      </c>
      <c r="U1849" s="269" t="s">
        <v>1256</v>
      </c>
      <c r="V1849" s="270">
        <v>0</v>
      </c>
      <c r="W1849" s="271" t="s">
        <v>118</v>
      </c>
      <c r="X1849" s="272"/>
      <c r="Y1849" s="273"/>
      <c r="Z1849" s="274" t="s">
        <v>1265</v>
      </c>
      <c r="AA1849" s="258" t="b">
        <f t="shared" si="138"/>
        <v>0</v>
      </c>
      <c r="AB1849" s="258" t="s">
        <v>7744</v>
      </c>
      <c r="AC1849" s="273"/>
      <c r="AD1849" s="400" t="s">
        <v>2101</v>
      </c>
      <c r="AE1849" s="275" t="s">
        <v>7745</v>
      </c>
      <c r="AF1849" s="267" t="str">
        <f t="shared" ca="1" si="136"/>
        <v>38años5meses</v>
      </c>
      <c r="AG1849" s="308">
        <v>917793982</v>
      </c>
      <c r="AH1849" s="410" t="s">
        <v>7746</v>
      </c>
    </row>
    <row r="1850" spans="2:36">
      <c r="B1850" s="273" t="str">
        <f t="shared" si="139"/>
        <v>O45119041</v>
      </c>
      <c r="C1850" s="282">
        <v>1</v>
      </c>
      <c r="D1850" s="486" t="s">
        <v>9474</v>
      </c>
      <c r="E1850" s="258" t="s">
        <v>9475</v>
      </c>
      <c r="F1850" s="259">
        <v>31842</v>
      </c>
      <c r="G1850" s="283" t="s">
        <v>1291</v>
      </c>
      <c r="H1850" s="261" t="s">
        <v>113</v>
      </c>
      <c r="I1850" s="261" t="s">
        <v>9123</v>
      </c>
      <c r="J1850" s="261" t="s">
        <v>7245</v>
      </c>
      <c r="K1850" s="282" t="s">
        <v>6899</v>
      </c>
      <c r="L1850" s="264">
        <v>45306</v>
      </c>
      <c r="M1850" s="264">
        <v>45358</v>
      </c>
      <c r="N1850" s="261" t="s">
        <v>122</v>
      </c>
      <c r="O1850" s="261"/>
      <c r="P1850" s="266"/>
      <c r="Q1850" s="273"/>
      <c r="R1850" s="284" t="s">
        <v>157</v>
      </c>
      <c r="S1850" s="265"/>
      <c r="T1850" s="265">
        <v>0</v>
      </c>
      <c r="U1850" s="269" t="s">
        <v>1256</v>
      </c>
      <c r="V1850" s="270">
        <v>1</v>
      </c>
      <c r="W1850" s="271" t="s">
        <v>118</v>
      </c>
      <c r="X1850" s="272"/>
      <c r="Y1850" s="272"/>
      <c r="Z1850" s="274" t="s">
        <v>1257</v>
      </c>
      <c r="AA1850" s="258" t="b">
        <f t="shared" si="138"/>
        <v>0</v>
      </c>
      <c r="AB1850" s="273" t="s">
        <v>9476</v>
      </c>
      <c r="AC1850" s="273"/>
      <c r="AD1850" s="400" t="s">
        <v>1259</v>
      </c>
      <c r="AE1850" s="275" t="s">
        <v>9477</v>
      </c>
      <c r="AF1850" s="267" t="str">
        <f t="shared" ca="1" si="136"/>
        <v>39años5meses</v>
      </c>
      <c r="AG1850" s="276">
        <v>900834751</v>
      </c>
      <c r="AH1850" s="325" t="s">
        <v>9478</v>
      </c>
    </row>
    <row r="1851" spans="2:36" ht="15">
      <c r="B1851" s="258" t="str">
        <f t="shared" si="139"/>
        <v>O45128787</v>
      </c>
      <c r="C1851" s="285">
        <v>1</v>
      </c>
      <c r="D1851" s="500" t="s">
        <v>13858</v>
      </c>
      <c r="E1851" s="258" t="s">
        <v>13859</v>
      </c>
      <c r="F1851" s="259">
        <v>32301</v>
      </c>
      <c r="G1851" s="283" t="s">
        <v>1251</v>
      </c>
      <c r="H1851" s="261" t="s">
        <v>113</v>
      </c>
      <c r="I1851" s="261" t="s">
        <v>5699</v>
      </c>
      <c r="J1851" s="261" t="s">
        <v>1253</v>
      </c>
      <c r="K1851" s="282" t="s">
        <v>12562</v>
      </c>
      <c r="L1851" s="264">
        <v>45880</v>
      </c>
      <c r="M1851" s="264">
        <v>45906</v>
      </c>
      <c r="N1851" s="261" t="s">
        <v>128</v>
      </c>
      <c r="O1851" s="282" t="s">
        <v>13860</v>
      </c>
      <c r="P1851" s="266" t="s">
        <v>138</v>
      </c>
      <c r="Q1851" s="273"/>
      <c r="R1851" s="268" t="s">
        <v>157</v>
      </c>
      <c r="S1851" s="265"/>
      <c r="T1851" s="271">
        <v>0</v>
      </c>
      <c r="U1851" s="291" t="s">
        <v>117</v>
      </c>
      <c r="V1851" s="270">
        <v>1</v>
      </c>
      <c r="W1851" s="271" t="s">
        <v>118</v>
      </c>
      <c r="X1851" s="272"/>
      <c r="Y1851" s="272"/>
      <c r="Z1851" s="342" t="s">
        <v>1257</v>
      </c>
      <c r="AA1851" s="258" t="b">
        <f t="shared" si="138"/>
        <v>0</v>
      </c>
      <c r="AB1851" s="273" t="s">
        <v>13861</v>
      </c>
      <c r="AC1851" s="273"/>
      <c r="AD1851" s="504" t="s">
        <v>1271</v>
      </c>
      <c r="AE1851" s="275" t="s">
        <v>13862</v>
      </c>
      <c r="AF1851" s="267" t="str">
        <f t="shared" ca="1" si="136"/>
        <v>38años2meses</v>
      </c>
      <c r="AG1851" s="276">
        <v>935644787</v>
      </c>
      <c r="AH1851" s="325" t="s">
        <v>13863</v>
      </c>
    </row>
    <row r="1852" spans="2:36">
      <c r="B1852" s="273" t="str">
        <f t="shared" si="139"/>
        <v>P45131454</v>
      </c>
      <c r="C1852" s="257" t="s">
        <v>117</v>
      </c>
      <c r="D1852" s="486" t="s">
        <v>2250</v>
      </c>
      <c r="E1852" s="258" t="s">
        <v>2251</v>
      </c>
      <c r="F1852" s="259">
        <v>31471</v>
      </c>
      <c r="G1852" s="260" t="s">
        <v>1251</v>
      </c>
      <c r="H1852" s="261" t="s">
        <v>137</v>
      </c>
      <c r="I1852" s="262"/>
      <c r="J1852" s="261"/>
      <c r="K1852" s="263" t="s">
        <v>1287</v>
      </c>
      <c r="L1852" s="287">
        <v>43755</v>
      </c>
      <c r="M1852" s="264">
        <v>43771</v>
      </c>
      <c r="N1852" s="263" t="s">
        <v>128</v>
      </c>
      <c r="O1852" s="261" t="s">
        <v>2252</v>
      </c>
      <c r="P1852" s="266" t="s">
        <v>138</v>
      </c>
      <c r="Q1852" s="267"/>
      <c r="R1852" s="268" t="s">
        <v>157</v>
      </c>
      <c r="S1852" s="265"/>
      <c r="T1852" s="265">
        <v>0</v>
      </c>
      <c r="U1852" s="269" t="s">
        <v>1256</v>
      </c>
      <c r="V1852" s="270">
        <v>0</v>
      </c>
      <c r="W1852" s="271" t="s">
        <v>1264</v>
      </c>
      <c r="X1852" s="272"/>
      <c r="Y1852" s="273"/>
      <c r="Z1852" s="274" t="s">
        <v>1265</v>
      </c>
      <c r="AA1852" s="258" t="b">
        <f t="shared" ref="AA1852:AA1883" si="140">COUNTIF($D$2:$D$3790,D1852)&gt;1</f>
        <v>0</v>
      </c>
      <c r="AB1852" s="273" t="s">
        <v>2253</v>
      </c>
      <c r="AC1852" s="273" t="s">
        <v>1290</v>
      </c>
      <c r="AD1852" s="510"/>
      <c r="AE1852" s="275"/>
      <c r="AF1852" s="267" t="str">
        <f t="shared" ca="1" si="136"/>
        <v>40años5meses</v>
      </c>
      <c r="AG1852" s="276"/>
      <c r="AH1852" s="325"/>
    </row>
    <row r="1853" spans="2:36">
      <c r="B1853" s="258" t="str">
        <f t="shared" si="139"/>
        <v>P45138215</v>
      </c>
      <c r="C1853" s="282">
        <v>1</v>
      </c>
      <c r="D1853" s="486" t="s">
        <v>11444</v>
      </c>
      <c r="E1853" s="258" t="s">
        <v>11445</v>
      </c>
      <c r="F1853" s="259">
        <v>32312</v>
      </c>
      <c r="G1853" s="283" t="s">
        <v>1251</v>
      </c>
      <c r="H1853" s="261" t="s">
        <v>137</v>
      </c>
      <c r="I1853" s="261" t="s">
        <v>8999</v>
      </c>
      <c r="J1853" s="261" t="s">
        <v>9469</v>
      </c>
      <c r="K1853" s="282" t="s">
        <v>6840</v>
      </c>
      <c r="L1853" s="264">
        <v>45433</v>
      </c>
      <c r="M1853" s="298">
        <v>45467</v>
      </c>
      <c r="N1853" s="261" t="s">
        <v>114</v>
      </c>
      <c r="O1853" s="282" t="s">
        <v>11446</v>
      </c>
      <c r="P1853" s="266" t="s">
        <v>138</v>
      </c>
      <c r="Q1853" s="273"/>
      <c r="R1853" s="284" t="s">
        <v>157</v>
      </c>
      <c r="S1853" s="265"/>
      <c r="T1853" s="265">
        <v>0</v>
      </c>
      <c r="U1853" s="269" t="s">
        <v>1256</v>
      </c>
      <c r="V1853" s="270">
        <v>1</v>
      </c>
      <c r="W1853" s="271" t="s">
        <v>118</v>
      </c>
      <c r="X1853" s="272"/>
      <c r="Y1853" s="272"/>
      <c r="Z1853" s="274" t="s">
        <v>1257</v>
      </c>
      <c r="AA1853" s="258" t="b">
        <f t="shared" si="140"/>
        <v>0</v>
      </c>
      <c r="AB1853" s="273" t="s">
        <v>11447</v>
      </c>
      <c r="AC1853" s="273"/>
      <c r="AD1853" s="504" t="s">
        <v>1259</v>
      </c>
      <c r="AE1853" s="275" t="s">
        <v>11448</v>
      </c>
      <c r="AF1853" s="267" t="str">
        <f t="shared" ca="1" si="136"/>
        <v>38años2meses</v>
      </c>
      <c r="AG1853" s="276">
        <v>917733356</v>
      </c>
      <c r="AH1853" s="325" t="s">
        <v>11449</v>
      </c>
    </row>
    <row r="1854" spans="2:36">
      <c r="B1854" s="273" t="str">
        <f t="shared" si="139"/>
        <v>P45138221</v>
      </c>
      <c r="C1854" s="257" t="s">
        <v>117</v>
      </c>
      <c r="D1854" s="486" t="s">
        <v>2448</v>
      </c>
      <c r="E1854" s="258" t="s">
        <v>2449</v>
      </c>
      <c r="F1854" s="259">
        <v>32321</v>
      </c>
      <c r="G1854" s="260" t="s">
        <v>1251</v>
      </c>
      <c r="H1854" s="261" t="s">
        <v>137</v>
      </c>
      <c r="I1854" s="262"/>
      <c r="J1854" s="261"/>
      <c r="K1854" s="263" t="s">
        <v>1287</v>
      </c>
      <c r="L1854" s="287">
        <v>43776</v>
      </c>
      <c r="M1854" s="290">
        <v>43789</v>
      </c>
      <c r="N1854" s="263" t="s">
        <v>114</v>
      </c>
      <c r="O1854" s="261" t="s">
        <v>2450</v>
      </c>
      <c r="P1854" s="266" t="s">
        <v>138</v>
      </c>
      <c r="Q1854" s="267"/>
      <c r="R1854" s="284" t="s">
        <v>157</v>
      </c>
      <c r="S1854" s="265"/>
      <c r="T1854" s="265">
        <v>0</v>
      </c>
      <c r="U1854" s="269" t="s">
        <v>1256</v>
      </c>
      <c r="V1854" s="270">
        <v>0</v>
      </c>
      <c r="W1854" s="271" t="s">
        <v>1264</v>
      </c>
      <c r="X1854" s="272"/>
      <c r="Y1854" s="273"/>
      <c r="Z1854" s="274" t="s">
        <v>1265</v>
      </c>
      <c r="AA1854" s="258" t="b">
        <f t="shared" si="140"/>
        <v>0</v>
      </c>
      <c r="AB1854" s="273" t="s">
        <v>2451</v>
      </c>
      <c r="AC1854" s="273" t="s">
        <v>2452</v>
      </c>
      <c r="AD1854" s="273"/>
      <c r="AE1854" s="275"/>
      <c r="AF1854" s="267" t="str">
        <f t="shared" ca="1" si="136"/>
        <v>38años1meses</v>
      </c>
      <c r="AG1854" s="276"/>
      <c r="AH1854" s="325"/>
    </row>
    <row r="1855" spans="2:36">
      <c r="B1855" s="273" t="str">
        <f t="shared" si="139"/>
        <v>P45138735</v>
      </c>
      <c r="C1855" s="257" t="s">
        <v>117</v>
      </c>
      <c r="D1855" s="486" t="s">
        <v>2042</v>
      </c>
      <c r="E1855" s="258" t="s">
        <v>2043</v>
      </c>
      <c r="F1855" s="259">
        <v>32175</v>
      </c>
      <c r="G1855" s="260" t="s">
        <v>1251</v>
      </c>
      <c r="H1855" s="261" t="s">
        <v>2017</v>
      </c>
      <c r="I1855" s="262"/>
      <c r="J1855" s="261"/>
      <c r="K1855" s="282" t="s">
        <v>2021</v>
      </c>
      <c r="L1855" s="264">
        <v>43444</v>
      </c>
      <c r="M1855" s="264">
        <v>43495</v>
      </c>
      <c r="N1855" s="263" t="s">
        <v>122</v>
      </c>
      <c r="O1855" s="282"/>
      <c r="P1855" s="288"/>
      <c r="Q1855" s="267"/>
      <c r="R1855" s="268" t="s">
        <v>157</v>
      </c>
      <c r="S1855" s="265"/>
      <c r="T1855" s="265">
        <v>0</v>
      </c>
      <c r="U1855" s="269" t="s">
        <v>1256</v>
      </c>
      <c r="V1855" s="270">
        <v>0</v>
      </c>
      <c r="W1855" s="271" t="s">
        <v>1264</v>
      </c>
      <c r="X1855" s="272"/>
      <c r="Y1855" s="273"/>
      <c r="Z1855" s="274" t="s">
        <v>1265</v>
      </c>
      <c r="AA1855" s="258" t="b">
        <f t="shared" si="140"/>
        <v>0</v>
      </c>
      <c r="AB1855" s="258" t="s">
        <v>2044</v>
      </c>
      <c r="AC1855" s="273" t="s">
        <v>2018</v>
      </c>
      <c r="AD1855" s="510"/>
      <c r="AE1855" s="281" t="s">
        <v>2045</v>
      </c>
      <c r="AF1855" s="267" t="str">
        <f t="shared" ca="1" si="136"/>
        <v>38años6meses</v>
      </c>
      <c r="AG1855" s="294">
        <v>942225890</v>
      </c>
      <c r="AH1855" s="334" t="s">
        <v>2046</v>
      </c>
    </row>
    <row r="1856" spans="2:36">
      <c r="B1856" s="258" t="str">
        <f t="shared" si="139"/>
        <v>E45142033</v>
      </c>
      <c r="C1856" s="257" t="s">
        <v>117</v>
      </c>
      <c r="D1856" s="486" t="s">
        <v>6444</v>
      </c>
      <c r="E1856" s="273" t="s">
        <v>6445</v>
      </c>
      <c r="F1856" s="302">
        <v>32251</v>
      </c>
      <c r="G1856" s="283" t="s">
        <v>1297</v>
      </c>
      <c r="H1856" s="261" t="s">
        <v>4416</v>
      </c>
      <c r="I1856" s="262" t="s">
        <v>4416</v>
      </c>
      <c r="J1856" s="261"/>
      <c r="K1856" s="282" t="s">
        <v>6305</v>
      </c>
      <c r="L1856" s="264">
        <v>44747</v>
      </c>
      <c r="M1856" s="290">
        <v>44870</v>
      </c>
      <c r="N1856" s="263" t="s">
        <v>128</v>
      </c>
      <c r="O1856" s="282" t="s">
        <v>6446</v>
      </c>
      <c r="P1856" s="266" t="s">
        <v>138</v>
      </c>
      <c r="Q1856" s="273"/>
      <c r="R1856" s="284" t="s">
        <v>157</v>
      </c>
      <c r="S1856" s="265"/>
      <c r="T1856" s="265">
        <v>0</v>
      </c>
      <c r="U1856" s="269" t="s">
        <v>1256</v>
      </c>
      <c r="V1856" s="270">
        <v>0</v>
      </c>
      <c r="W1856" s="271" t="s">
        <v>1264</v>
      </c>
      <c r="X1856" s="272">
        <v>1500</v>
      </c>
      <c r="Y1856" s="272"/>
      <c r="Z1856" s="274" t="s">
        <v>1265</v>
      </c>
      <c r="AA1856" s="258" t="b">
        <f t="shared" si="140"/>
        <v>0</v>
      </c>
      <c r="AB1856" s="258" t="s">
        <v>6447</v>
      </c>
      <c r="AC1856" s="273"/>
      <c r="AD1856" s="400" t="s">
        <v>1259</v>
      </c>
      <c r="AE1856" s="303" t="s">
        <v>6448</v>
      </c>
      <c r="AF1856" s="267" t="str">
        <f t="shared" ca="1" si="136"/>
        <v>38años4meses</v>
      </c>
      <c r="AG1856" s="276">
        <v>949725229</v>
      </c>
      <c r="AH1856" s="325" t="s">
        <v>6449</v>
      </c>
    </row>
    <row r="1857" spans="2:36">
      <c r="B1857" s="258" t="str">
        <f t="shared" si="139"/>
        <v>O45144507</v>
      </c>
      <c r="C1857" s="257" t="s">
        <v>117</v>
      </c>
      <c r="D1857" s="486" t="s">
        <v>6419</v>
      </c>
      <c r="E1857" s="301" t="s">
        <v>6420</v>
      </c>
      <c r="F1857" s="259">
        <v>32251</v>
      </c>
      <c r="G1857" s="260" t="s">
        <v>1605</v>
      </c>
      <c r="H1857" s="261" t="s">
        <v>125</v>
      </c>
      <c r="I1857" s="263"/>
      <c r="J1857" s="261"/>
      <c r="K1857" s="282" t="s">
        <v>2021</v>
      </c>
      <c r="L1857" s="264">
        <v>44735</v>
      </c>
      <c r="M1857" s="290">
        <v>44769</v>
      </c>
      <c r="N1857" s="263" t="s">
        <v>122</v>
      </c>
      <c r="O1857" s="261"/>
      <c r="P1857" s="266"/>
      <c r="Q1857" s="267"/>
      <c r="R1857" s="284" t="s">
        <v>157</v>
      </c>
      <c r="S1857" s="265"/>
      <c r="T1857" s="265">
        <v>0</v>
      </c>
      <c r="U1857" s="269" t="s">
        <v>1256</v>
      </c>
      <c r="V1857" s="270">
        <v>0</v>
      </c>
      <c r="W1857" s="271" t="s">
        <v>118</v>
      </c>
      <c r="X1857" s="272"/>
      <c r="Y1857" s="273"/>
      <c r="Z1857" s="274" t="s">
        <v>1265</v>
      </c>
      <c r="AA1857" s="258" t="b">
        <f t="shared" si="140"/>
        <v>0</v>
      </c>
      <c r="AB1857" s="258" t="s">
        <v>2014</v>
      </c>
      <c r="AC1857" s="301" t="s">
        <v>2004</v>
      </c>
      <c r="AD1857" s="504" t="s">
        <v>1259</v>
      </c>
      <c r="AE1857" s="281" t="s">
        <v>6421</v>
      </c>
      <c r="AF1857" s="267" t="str">
        <f t="shared" ca="1" si="136"/>
        <v>38años4meses</v>
      </c>
      <c r="AG1857" s="294">
        <v>926717291</v>
      </c>
      <c r="AH1857" s="334" t="s">
        <v>3306</v>
      </c>
    </row>
    <row r="1858" spans="2:36">
      <c r="B1858" s="258" t="str">
        <f t="shared" si="139"/>
        <v>P45148698</v>
      </c>
      <c r="C1858" s="285">
        <v>1</v>
      </c>
      <c r="D1858" s="486" t="s">
        <v>10966</v>
      </c>
      <c r="E1858" s="258" t="s">
        <v>10967</v>
      </c>
      <c r="F1858" s="259">
        <v>32342</v>
      </c>
      <c r="G1858" s="283" t="s">
        <v>1251</v>
      </c>
      <c r="H1858" s="261" t="s">
        <v>137</v>
      </c>
      <c r="I1858" s="261" t="s">
        <v>8999</v>
      </c>
      <c r="J1858" s="261" t="s">
        <v>7578</v>
      </c>
      <c r="K1858" s="282" t="s">
        <v>6840</v>
      </c>
      <c r="L1858" s="264">
        <v>45398</v>
      </c>
      <c r="M1858" s="290">
        <v>45432</v>
      </c>
      <c r="N1858" s="261" t="s">
        <v>169</v>
      </c>
      <c r="O1858" s="282" t="s">
        <v>10968</v>
      </c>
      <c r="P1858" s="266" t="s">
        <v>138</v>
      </c>
      <c r="Q1858" s="273"/>
      <c r="R1858" s="284" t="s">
        <v>157</v>
      </c>
      <c r="S1858" s="265"/>
      <c r="T1858" s="265">
        <v>0</v>
      </c>
      <c r="U1858" s="269" t="s">
        <v>1256</v>
      </c>
      <c r="V1858" s="270">
        <v>1</v>
      </c>
      <c r="W1858" s="271" t="s">
        <v>118</v>
      </c>
      <c r="X1858" s="272"/>
      <c r="Y1858" s="272"/>
      <c r="Z1858" s="274" t="s">
        <v>1257</v>
      </c>
      <c r="AA1858" s="258" t="b">
        <f t="shared" si="140"/>
        <v>0</v>
      </c>
      <c r="AB1858" s="273" t="s">
        <v>10969</v>
      </c>
      <c r="AC1858" s="273"/>
      <c r="AD1858" s="504" t="s">
        <v>1259</v>
      </c>
      <c r="AE1858" s="275" t="s">
        <v>10970</v>
      </c>
      <c r="AF1858" s="267" t="str">
        <f t="shared" ca="1" si="136"/>
        <v>38años1meses</v>
      </c>
      <c r="AG1858" s="276">
        <v>900543727</v>
      </c>
      <c r="AH1858" s="325" t="s">
        <v>10971</v>
      </c>
    </row>
    <row r="1859" spans="2:36">
      <c r="B1859" s="258" t="str">
        <f t="shared" si="139"/>
        <v>P45169637</v>
      </c>
      <c r="C1859" s="257" t="s">
        <v>117</v>
      </c>
      <c r="D1859" s="486" t="s">
        <v>8618</v>
      </c>
      <c r="E1859" s="258" t="s">
        <v>8619</v>
      </c>
      <c r="F1859" s="259">
        <v>31376</v>
      </c>
      <c r="G1859" s="260" t="s">
        <v>1251</v>
      </c>
      <c r="H1859" s="261" t="s">
        <v>137</v>
      </c>
      <c r="I1859" s="261" t="s">
        <v>1252</v>
      </c>
      <c r="J1859" s="261"/>
      <c r="K1859" s="282" t="s">
        <v>2021</v>
      </c>
      <c r="L1859" s="264">
        <v>45236</v>
      </c>
      <c r="M1859" s="290">
        <v>45248</v>
      </c>
      <c r="N1859" s="263" t="s">
        <v>122</v>
      </c>
      <c r="O1859" s="261"/>
      <c r="P1859" s="266"/>
      <c r="Q1859" s="273"/>
      <c r="R1859" s="284" t="s">
        <v>157</v>
      </c>
      <c r="S1859" s="265"/>
      <c r="T1859" s="265">
        <v>0</v>
      </c>
      <c r="U1859" s="269" t="s">
        <v>1256</v>
      </c>
      <c r="V1859" s="270">
        <v>0</v>
      </c>
      <c r="W1859" s="271" t="s">
        <v>118</v>
      </c>
      <c r="X1859" s="273"/>
      <c r="Y1859" s="273"/>
      <c r="Z1859" s="274" t="s">
        <v>1257</v>
      </c>
      <c r="AA1859" s="258" t="b">
        <f t="shared" si="140"/>
        <v>0</v>
      </c>
      <c r="AB1859" s="273" t="s">
        <v>8620</v>
      </c>
      <c r="AC1859" s="273"/>
      <c r="AD1859" s="400" t="s">
        <v>1259</v>
      </c>
      <c r="AE1859" s="275" t="s">
        <v>8621</v>
      </c>
      <c r="AF1859" s="267" t="str">
        <f t="shared" ref="AF1859:AF1922" ca="1" si="141">IF($D1859&lt;&gt;"",DATEDIF(F1859,TODAY(),"y")&amp;"años"&amp;DATEDIF(F1859,TODAY(),"ym")&amp;"meses","")</f>
        <v>40años8meses</v>
      </c>
      <c r="AG1859" s="276"/>
      <c r="AH1859" s="273" t="s">
        <v>8622</v>
      </c>
      <c r="AJ1859" s="258"/>
    </row>
    <row r="1860" spans="2:36">
      <c r="B1860" s="273" t="str">
        <f t="shared" si="139"/>
        <v>P45169879</v>
      </c>
      <c r="C1860" s="257" t="s">
        <v>117</v>
      </c>
      <c r="D1860" s="486" t="s">
        <v>3767</v>
      </c>
      <c r="E1860" s="258" t="s">
        <v>3768</v>
      </c>
      <c r="F1860" s="259">
        <v>29931</v>
      </c>
      <c r="G1860" s="260" t="s">
        <v>1291</v>
      </c>
      <c r="H1860" s="261" t="s">
        <v>137</v>
      </c>
      <c r="I1860" s="262"/>
      <c r="J1860" s="261"/>
      <c r="K1860" s="263" t="s">
        <v>3611</v>
      </c>
      <c r="L1860" s="264">
        <v>44242</v>
      </c>
      <c r="M1860" s="264">
        <v>44255</v>
      </c>
      <c r="N1860" s="263" t="s">
        <v>128</v>
      </c>
      <c r="O1860" s="261" t="s">
        <v>3769</v>
      </c>
      <c r="P1860" s="266" t="s">
        <v>115</v>
      </c>
      <c r="Q1860" s="267"/>
      <c r="R1860" s="268" t="s">
        <v>157</v>
      </c>
      <c r="S1860" s="265"/>
      <c r="T1860" s="265">
        <v>0</v>
      </c>
      <c r="U1860" s="269" t="s">
        <v>1256</v>
      </c>
      <c r="V1860" s="270">
        <v>0</v>
      </c>
      <c r="W1860" s="271" t="s">
        <v>1264</v>
      </c>
      <c r="X1860" s="272"/>
      <c r="Y1860" s="273"/>
      <c r="Z1860" s="274" t="s">
        <v>1265</v>
      </c>
      <c r="AA1860" s="258" t="b">
        <f t="shared" si="140"/>
        <v>0</v>
      </c>
      <c r="AB1860" s="273" t="s">
        <v>3770</v>
      </c>
      <c r="AC1860" s="273" t="s">
        <v>3671</v>
      </c>
      <c r="AD1860" s="510"/>
      <c r="AE1860" s="275"/>
      <c r="AF1860" s="267" t="str">
        <f t="shared" ca="1" si="141"/>
        <v>44años8meses</v>
      </c>
      <c r="AG1860" s="276">
        <v>921765901</v>
      </c>
      <c r="AH1860" s="325" t="s">
        <v>3771</v>
      </c>
    </row>
    <row r="1861" spans="2:36">
      <c r="B1861" s="258" t="str">
        <f t="shared" si="139"/>
        <v>O45176280</v>
      </c>
      <c r="C1861" s="257" t="s">
        <v>117</v>
      </c>
      <c r="D1861" s="486" t="s">
        <v>13483</v>
      </c>
      <c r="E1861" s="258" t="s">
        <v>13484</v>
      </c>
      <c r="F1861" s="259">
        <v>31923</v>
      </c>
      <c r="G1861" s="258" t="s">
        <v>1251</v>
      </c>
      <c r="H1861" s="263" t="s">
        <v>125</v>
      </c>
      <c r="I1861" s="261" t="s">
        <v>13485</v>
      </c>
      <c r="J1861" s="261" t="s">
        <v>1276</v>
      </c>
      <c r="K1861" s="282" t="s">
        <v>12562</v>
      </c>
      <c r="L1861" s="264">
        <v>45828</v>
      </c>
      <c r="M1861" s="264">
        <v>45834</v>
      </c>
      <c r="N1861" s="261" t="s">
        <v>174</v>
      </c>
      <c r="O1861" s="282" t="s">
        <v>13486</v>
      </c>
      <c r="P1861" s="266" t="s">
        <v>138</v>
      </c>
      <c r="Q1861" s="273"/>
      <c r="R1861" s="268" t="s">
        <v>157</v>
      </c>
      <c r="S1861" s="265"/>
      <c r="T1861" s="271">
        <v>0</v>
      </c>
      <c r="U1861" s="291" t="s">
        <v>117</v>
      </c>
      <c r="V1861" s="270">
        <v>1</v>
      </c>
      <c r="W1861" s="271" t="s">
        <v>118</v>
      </c>
      <c r="X1861" s="272"/>
      <c r="Y1861" s="272"/>
      <c r="Z1861" s="342" t="s">
        <v>1257</v>
      </c>
      <c r="AA1861" s="258" t="b">
        <f t="shared" si="140"/>
        <v>0</v>
      </c>
      <c r="AB1861" s="273"/>
      <c r="AC1861" s="273"/>
      <c r="AD1861" s="504" t="s">
        <v>1271</v>
      </c>
      <c r="AE1861" s="275" t="s">
        <v>13487</v>
      </c>
      <c r="AF1861" s="267" t="str">
        <f t="shared" ca="1" si="141"/>
        <v>39años2meses</v>
      </c>
      <c r="AG1861" s="276" t="s">
        <v>13488</v>
      </c>
      <c r="AH1861" s="325" t="s">
        <v>13489</v>
      </c>
    </row>
    <row r="1862" spans="2:36">
      <c r="B1862" s="273" t="str">
        <f t="shared" si="139"/>
        <v>O45179456</v>
      </c>
      <c r="C1862" s="282">
        <v>1</v>
      </c>
      <c r="D1862" s="486" t="s">
        <v>15811</v>
      </c>
      <c r="E1862" s="258" t="s">
        <v>15812</v>
      </c>
      <c r="F1862" s="259">
        <v>31479</v>
      </c>
      <c r="G1862" s="283" t="s">
        <v>1251</v>
      </c>
      <c r="H1862" s="261" t="s">
        <v>113</v>
      </c>
      <c r="I1862" s="261" t="s">
        <v>1339</v>
      </c>
      <c r="J1862" s="261" t="s">
        <v>1253</v>
      </c>
      <c r="K1862" s="282" t="s">
        <v>12562</v>
      </c>
      <c r="L1862" s="264">
        <v>45979</v>
      </c>
      <c r="M1862" s="264">
        <v>46088</v>
      </c>
      <c r="N1862" s="261" t="s">
        <v>122</v>
      </c>
      <c r="O1862" s="282"/>
      <c r="P1862" s="266"/>
      <c r="Q1862" s="258"/>
      <c r="R1862" s="471" t="s">
        <v>117</v>
      </c>
      <c r="S1862" s="265"/>
      <c r="T1862" s="271">
        <v>0</v>
      </c>
      <c r="U1862" s="269" t="s">
        <v>1256</v>
      </c>
      <c r="V1862" s="270">
        <v>1</v>
      </c>
      <c r="W1862" s="524" t="s">
        <v>118</v>
      </c>
      <c r="X1862" s="272"/>
      <c r="Y1862" s="272"/>
      <c r="Z1862" s="525" t="s">
        <v>1257</v>
      </c>
      <c r="AA1862" s="258" t="b">
        <f t="shared" si="140"/>
        <v>0</v>
      </c>
      <c r="AB1862" s="273" t="s">
        <v>15813</v>
      </c>
      <c r="AC1862" s="273"/>
      <c r="AD1862" s="504" t="s">
        <v>1271</v>
      </c>
      <c r="AE1862" s="275" t="s">
        <v>15814</v>
      </c>
      <c r="AF1862" s="267" t="str">
        <f t="shared" ca="1" si="141"/>
        <v>40años5meses</v>
      </c>
      <c r="AG1862" s="276">
        <v>983588755</v>
      </c>
      <c r="AH1862" s="325" t="s">
        <v>15815</v>
      </c>
    </row>
    <row r="1863" spans="2:36">
      <c r="B1863" s="258" t="str">
        <f t="shared" si="139"/>
        <v>P45213466</v>
      </c>
      <c r="C1863" s="257" t="s">
        <v>117</v>
      </c>
      <c r="D1863" s="486" t="s">
        <v>9191</v>
      </c>
      <c r="E1863" s="258" t="s">
        <v>9192</v>
      </c>
      <c r="F1863" s="259">
        <v>32276</v>
      </c>
      <c r="G1863" s="283" t="s">
        <v>1291</v>
      </c>
      <c r="H1863" s="261" t="s">
        <v>137</v>
      </c>
      <c r="I1863" s="261" t="s">
        <v>1252</v>
      </c>
      <c r="J1863" s="261" t="s">
        <v>9000</v>
      </c>
      <c r="K1863" s="282" t="s">
        <v>6899</v>
      </c>
      <c r="L1863" s="264">
        <v>45286</v>
      </c>
      <c r="M1863" s="290">
        <v>45330</v>
      </c>
      <c r="N1863" s="261" t="s">
        <v>128</v>
      </c>
      <c r="O1863" s="282" t="s">
        <v>9193</v>
      </c>
      <c r="P1863" s="266" t="s">
        <v>138</v>
      </c>
      <c r="Q1863" s="273"/>
      <c r="R1863" s="284" t="s">
        <v>157</v>
      </c>
      <c r="S1863" s="265"/>
      <c r="T1863" s="265">
        <v>0</v>
      </c>
      <c r="U1863" s="269" t="s">
        <v>1256</v>
      </c>
      <c r="V1863" s="270">
        <v>1</v>
      </c>
      <c r="W1863" s="271" t="s">
        <v>118</v>
      </c>
      <c r="X1863" s="272"/>
      <c r="Y1863" s="272"/>
      <c r="Z1863" s="274" t="s">
        <v>1257</v>
      </c>
      <c r="AA1863" s="258" t="b">
        <f t="shared" si="140"/>
        <v>0</v>
      </c>
      <c r="AB1863" s="273" t="s">
        <v>9194</v>
      </c>
      <c r="AC1863" s="273"/>
      <c r="AD1863" s="504" t="s">
        <v>1259</v>
      </c>
      <c r="AE1863" s="275" t="s">
        <v>9195</v>
      </c>
      <c r="AF1863" s="267" t="str">
        <f t="shared" ca="1" si="141"/>
        <v>38años3meses</v>
      </c>
      <c r="AG1863" s="276">
        <v>975478355</v>
      </c>
      <c r="AH1863" s="325" t="s">
        <v>9196</v>
      </c>
      <c r="AJ1863" s="258"/>
    </row>
    <row r="1864" spans="2:36" ht="15" customHeight="1">
      <c r="B1864" s="258" t="str">
        <f t="shared" si="139"/>
        <v>P45223946</v>
      </c>
      <c r="C1864" s="257" t="s">
        <v>117</v>
      </c>
      <c r="D1864" s="486" t="s">
        <v>10174</v>
      </c>
      <c r="E1864" s="258" t="s">
        <v>10175</v>
      </c>
      <c r="F1864" s="259">
        <v>32368</v>
      </c>
      <c r="G1864" s="283" t="s">
        <v>1996</v>
      </c>
      <c r="H1864" s="261" t="s">
        <v>137</v>
      </c>
      <c r="I1864" s="261" t="s">
        <v>8999</v>
      </c>
      <c r="J1864" s="261" t="s">
        <v>9469</v>
      </c>
      <c r="K1864" s="282" t="s">
        <v>6840</v>
      </c>
      <c r="L1864" s="264">
        <v>45349</v>
      </c>
      <c r="M1864" s="298">
        <v>45467</v>
      </c>
      <c r="N1864" s="261" t="s">
        <v>122</v>
      </c>
      <c r="O1864" s="282"/>
      <c r="P1864" s="266"/>
      <c r="Q1864" s="273"/>
      <c r="R1864" s="284" t="s">
        <v>157</v>
      </c>
      <c r="S1864" s="265"/>
      <c r="T1864" s="265">
        <v>0</v>
      </c>
      <c r="U1864" s="269" t="s">
        <v>1256</v>
      </c>
      <c r="V1864" s="270">
        <v>1</v>
      </c>
      <c r="W1864" s="271" t="s">
        <v>118</v>
      </c>
      <c r="X1864" s="272"/>
      <c r="Y1864" s="272"/>
      <c r="Z1864" s="274" t="s">
        <v>1257</v>
      </c>
      <c r="AA1864" s="258" t="b">
        <f t="shared" si="140"/>
        <v>0</v>
      </c>
      <c r="AB1864" s="273" t="s">
        <v>10176</v>
      </c>
      <c r="AC1864" s="273"/>
      <c r="AD1864" s="504" t="s">
        <v>1259</v>
      </c>
      <c r="AE1864" s="275" t="s">
        <v>10177</v>
      </c>
      <c r="AF1864" s="267" t="str">
        <f t="shared" ca="1" si="141"/>
        <v>38años0meses</v>
      </c>
      <c r="AG1864" s="276">
        <v>923716963</v>
      </c>
      <c r="AH1864" s="325" t="s">
        <v>10178</v>
      </c>
    </row>
    <row r="1865" spans="2:36" ht="28.5">
      <c r="B1865" s="258" t="str">
        <f t="shared" si="139"/>
        <v>O45238298</v>
      </c>
      <c r="C1865" s="257" t="s">
        <v>117</v>
      </c>
      <c r="D1865" s="486" t="s">
        <v>6941</v>
      </c>
      <c r="E1865" s="301" t="s">
        <v>6942</v>
      </c>
      <c r="F1865" s="259">
        <v>32065</v>
      </c>
      <c r="G1865" s="260" t="s">
        <v>1251</v>
      </c>
      <c r="H1865" s="261" t="s">
        <v>125</v>
      </c>
      <c r="I1865" s="263" t="s">
        <v>5699</v>
      </c>
      <c r="J1865" s="261"/>
      <c r="K1865" s="263" t="s">
        <v>2021</v>
      </c>
      <c r="L1865" s="259">
        <v>44894</v>
      </c>
      <c r="M1865" s="259">
        <v>44939</v>
      </c>
      <c r="N1865" s="263" t="s">
        <v>122</v>
      </c>
      <c r="O1865" s="282"/>
      <c r="P1865" s="266"/>
      <c r="Q1865" s="273"/>
      <c r="R1865" s="268" t="s">
        <v>157</v>
      </c>
      <c r="S1865" s="265"/>
      <c r="T1865" s="265">
        <v>0</v>
      </c>
      <c r="U1865" s="269" t="s">
        <v>1256</v>
      </c>
      <c r="V1865" s="270">
        <v>0</v>
      </c>
      <c r="W1865" s="271" t="s">
        <v>1264</v>
      </c>
      <c r="X1865" s="272"/>
      <c r="Y1865" s="273"/>
      <c r="Z1865" s="274" t="s">
        <v>1265</v>
      </c>
      <c r="AA1865" s="258" t="b">
        <f t="shared" si="140"/>
        <v>0</v>
      </c>
      <c r="AB1865" s="258" t="s">
        <v>6943</v>
      </c>
      <c r="AC1865" s="273"/>
      <c r="AD1865" s="504" t="s">
        <v>2201</v>
      </c>
      <c r="AE1865" s="312" t="s">
        <v>6944</v>
      </c>
      <c r="AF1865" s="267" t="str">
        <f t="shared" ca="1" si="141"/>
        <v>38años10meses</v>
      </c>
      <c r="AG1865" s="276">
        <v>949054512</v>
      </c>
      <c r="AH1865" s="325" t="s">
        <v>6945</v>
      </c>
    </row>
    <row r="1866" spans="2:36">
      <c r="B1866" s="258" t="str">
        <f t="shared" si="139"/>
        <v>O45247288</v>
      </c>
      <c r="C1866" s="257" t="s">
        <v>117</v>
      </c>
      <c r="D1866" s="486">
        <v>45247288</v>
      </c>
      <c r="E1866" s="258" t="s">
        <v>6170</v>
      </c>
      <c r="F1866" s="259"/>
      <c r="G1866" s="260" t="s">
        <v>1251</v>
      </c>
      <c r="H1866" s="261" t="s">
        <v>113</v>
      </c>
      <c r="I1866" s="262" t="s">
        <v>1339</v>
      </c>
      <c r="J1866" s="261"/>
      <c r="K1866" s="282" t="s">
        <v>4784</v>
      </c>
      <c r="L1866" s="264">
        <v>44630</v>
      </c>
      <c r="M1866" s="290">
        <v>44631</v>
      </c>
      <c r="N1866" s="263" t="s">
        <v>122</v>
      </c>
      <c r="O1866" s="261"/>
      <c r="P1866" s="266"/>
      <c r="Q1866" s="273"/>
      <c r="R1866" s="284" t="s">
        <v>157</v>
      </c>
      <c r="S1866" s="265"/>
      <c r="T1866" s="265">
        <v>0</v>
      </c>
      <c r="U1866" s="269" t="s">
        <v>1256</v>
      </c>
      <c r="V1866" s="270">
        <v>1</v>
      </c>
      <c r="W1866" s="271" t="s">
        <v>118</v>
      </c>
      <c r="X1866" s="272"/>
      <c r="Y1866" s="273"/>
      <c r="Z1866" s="274" t="s">
        <v>1265</v>
      </c>
      <c r="AA1866" s="258" t="b">
        <f t="shared" si="140"/>
        <v>0</v>
      </c>
      <c r="AB1866" s="273"/>
      <c r="AC1866" s="273"/>
      <c r="AD1866" s="510"/>
      <c r="AE1866" s="275"/>
      <c r="AF1866" s="267" t="str">
        <f t="shared" ca="1" si="141"/>
        <v>126años7meses</v>
      </c>
      <c r="AG1866" s="276">
        <v>979831339</v>
      </c>
      <c r="AH1866" s="325" t="s">
        <v>6171</v>
      </c>
    </row>
    <row r="1867" spans="2:36">
      <c r="B1867" s="258" t="str">
        <f t="shared" si="139"/>
        <v>P45254622</v>
      </c>
      <c r="C1867" s="263">
        <v>1</v>
      </c>
      <c r="D1867" s="486" t="s">
        <v>5768</v>
      </c>
      <c r="E1867" s="258" t="s">
        <v>5769</v>
      </c>
      <c r="F1867" s="259">
        <v>32377</v>
      </c>
      <c r="G1867" s="260" t="s">
        <v>1251</v>
      </c>
      <c r="H1867" s="261" t="s">
        <v>137</v>
      </c>
      <c r="I1867" s="263" t="s">
        <v>1252</v>
      </c>
      <c r="J1867" s="261"/>
      <c r="K1867" s="282" t="s">
        <v>2021</v>
      </c>
      <c r="L1867" s="264">
        <v>44581</v>
      </c>
      <c r="M1867" s="290">
        <v>44594</v>
      </c>
      <c r="N1867" s="263" t="s">
        <v>122</v>
      </c>
      <c r="O1867" s="261"/>
      <c r="P1867" s="266"/>
      <c r="Q1867" s="273"/>
      <c r="R1867" s="284" t="s">
        <v>157</v>
      </c>
      <c r="S1867" s="265"/>
      <c r="T1867" s="265">
        <v>0</v>
      </c>
      <c r="U1867" s="269" t="s">
        <v>1256</v>
      </c>
      <c r="V1867" s="270">
        <v>0</v>
      </c>
      <c r="W1867" s="271" t="s">
        <v>118</v>
      </c>
      <c r="X1867" s="272"/>
      <c r="Y1867" s="258"/>
      <c r="Z1867" s="274" t="s">
        <v>1265</v>
      </c>
      <c r="AA1867" s="258" t="b">
        <f t="shared" si="140"/>
        <v>0</v>
      </c>
      <c r="AB1867" s="273" t="s">
        <v>5770</v>
      </c>
      <c r="AC1867" s="273"/>
      <c r="AD1867" s="504" t="s">
        <v>1259</v>
      </c>
      <c r="AE1867" s="275" t="s">
        <v>5771</v>
      </c>
      <c r="AF1867" s="267" t="str">
        <f t="shared" ca="1" si="141"/>
        <v>37años11meses</v>
      </c>
      <c r="AG1867" s="294">
        <v>917702397</v>
      </c>
      <c r="AH1867" s="334" t="s">
        <v>5772</v>
      </c>
    </row>
    <row r="1868" spans="2:36">
      <c r="B1868" s="258" t="str">
        <f t="shared" ref="B1868:B1921" si="142">MID(H1868,1,1)&amp;D1868</f>
        <v>O45265411</v>
      </c>
      <c r="C1868" s="257" t="s">
        <v>117</v>
      </c>
      <c r="D1868" s="486" t="s">
        <v>12250</v>
      </c>
      <c r="E1868" s="258" t="s">
        <v>12251</v>
      </c>
      <c r="F1868" s="259">
        <v>32045</v>
      </c>
      <c r="G1868" s="260" t="s">
        <v>1251</v>
      </c>
      <c r="H1868" s="261" t="s">
        <v>113</v>
      </c>
      <c r="I1868" s="261" t="s">
        <v>1339</v>
      </c>
      <c r="J1868" s="261" t="s">
        <v>1276</v>
      </c>
      <c r="K1868" s="263" t="s">
        <v>2021</v>
      </c>
      <c r="L1868" s="264">
        <v>45524</v>
      </c>
      <c r="M1868" s="264">
        <v>45535</v>
      </c>
      <c r="N1868" s="263" t="s">
        <v>122</v>
      </c>
      <c r="O1868" s="261"/>
      <c r="P1868" s="266"/>
      <c r="Q1868" s="273"/>
      <c r="R1868" s="284" t="s">
        <v>157</v>
      </c>
      <c r="S1868" s="265"/>
      <c r="T1868" s="265">
        <v>0</v>
      </c>
      <c r="U1868" s="269" t="s">
        <v>1256</v>
      </c>
      <c r="V1868" s="270">
        <v>0</v>
      </c>
      <c r="W1868" s="271" t="s">
        <v>118</v>
      </c>
      <c r="X1868" s="273"/>
      <c r="Y1868" s="273"/>
      <c r="Z1868" s="274" t="s">
        <v>1257</v>
      </c>
      <c r="AA1868" s="258" t="b">
        <f t="shared" si="140"/>
        <v>0</v>
      </c>
      <c r="AB1868" s="408" t="s">
        <v>12252</v>
      </c>
      <c r="AC1868" s="273"/>
      <c r="AD1868" s="400" t="s">
        <v>2101</v>
      </c>
      <c r="AE1868" s="275" t="s">
        <v>12253</v>
      </c>
      <c r="AF1868" s="267" t="str">
        <f t="shared" ca="1" si="141"/>
        <v>38años10meses</v>
      </c>
      <c r="AG1868" s="276">
        <v>925331339</v>
      </c>
      <c r="AH1868" s="325" t="s">
        <v>12254</v>
      </c>
    </row>
    <row r="1869" spans="2:36">
      <c r="B1869" s="258" t="str">
        <f t="shared" si="142"/>
        <v>O45265996</v>
      </c>
      <c r="C1869" s="257" t="s">
        <v>117</v>
      </c>
      <c r="D1869" s="486" t="s">
        <v>9824</v>
      </c>
      <c r="E1869" s="258" t="s">
        <v>9825</v>
      </c>
      <c r="F1869" s="259">
        <v>32314</v>
      </c>
      <c r="G1869" s="283" t="s">
        <v>1251</v>
      </c>
      <c r="H1869" s="261" t="s">
        <v>113</v>
      </c>
      <c r="I1869" s="261" t="s">
        <v>7410</v>
      </c>
      <c r="J1869" s="261" t="s">
        <v>9657</v>
      </c>
      <c r="K1869" s="282" t="s">
        <v>6899</v>
      </c>
      <c r="L1869" s="264">
        <v>45327</v>
      </c>
      <c r="M1869" s="290">
        <v>45338</v>
      </c>
      <c r="N1869" s="261" t="s">
        <v>128</v>
      </c>
      <c r="O1869" s="261" t="s">
        <v>9826</v>
      </c>
      <c r="P1869" s="266" t="s">
        <v>138</v>
      </c>
      <c r="Q1869" s="273"/>
      <c r="R1869" s="284" t="s">
        <v>157</v>
      </c>
      <c r="S1869" s="265"/>
      <c r="T1869" s="265">
        <v>0</v>
      </c>
      <c r="U1869" s="269" t="s">
        <v>1256</v>
      </c>
      <c r="V1869" s="270">
        <v>1</v>
      </c>
      <c r="W1869" s="271" t="s">
        <v>118</v>
      </c>
      <c r="X1869" s="272"/>
      <c r="Y1869" s="272"/>
      <c r="Z1869" s="274" t="s">
        <v>1257</v>
      </c>
      <c r="AA1869" s="258" t="b">
        <f t="shared" si="140"/>
        <v>0</v>
      </c>
      <c r="AB1869" s="273" t="s">
        <v>9827</v>
      </c>
      <c r="AC1869" s="273"/>
      <c r="AD1869" s="504" t="s">
        <v>1259</v>
      </c>
      <c r="AE1869" s="275" t="s">
        <v>9828</v>
      </c>
      <c r="AF1869" s="267" t="str">
        <f t="shared" ca="1" si="141"/>
        <v>38años2meses</v>
      </c>
      <c r="AG1869" s="276">
        <v>914970171</v>
      </c>
      <c r="AH1869" s="325" t="s">
        <v>9829</v>
      </c>
    </row>
    <row r="1870" spans="2:36">
      <c r="B1870" s="258" t="str">
        <f t="shared" si="142"/>
        <v>P45266005</v>
      </c>
      <c r="C1870" s="257" t="s">
        <v>117</v>
      </c>
      <c r="D1870" s="486" t="s">
        <v>10995</v>
      </c>
      <c r="E1870" s="258" t="s">
        <v>10996</v>
      </c>
      <c r="F1870" s="259">
        <v>32192</v>
      </c>
      <c r="G1870" s="283" t="s">
        <v>1251</v>
      </c>
      <c r="H1870" s="261" t="s">
        <v>137</v>
      </c>
      <c r="I1870" s="261" t="s">
        <v>1252</v>
      </c>
      <c r="J1870" s="261"/>
      <c r="K1870" s="282" t="s">
        <v>6840</v>
      </c>
      <c r="L1870" s="264">
        <v>45398</v>
      </c>
      <c r="M1870" s="298">
        <v>45467</v>
      </c>
      <c r="N1870" s="261" t="s">
        <v>174</v>
      </c>
      <c r="O1870" s="261" t="s">
        <v>10997</v>
      </c>
      <c r="P1870" s="266" t="s">
        <v>138</v>
      </c>
      <c r="Q1870" s="273"/>
      <c r="R1870" s="268" t="s">
        <v>157</v>
      </c>
      <c r="S1870" s="265"/>
      <c r="T1870" s="265">
        <v>0</v>
      </c>
      <c r="U1870" s="269" t="s">
        <v>1256</v>
      </c>
      <c r="V1870" s="270">
        <v>1</v>
      </c>
      <c r="W1870" s="271" t="s">
        <v>118</v>
      </c>
      <c r="X1870" s="273"/>
      <c r="Y1870" s="273"/>
      <c r="Z1870" s="274" t="s">
        <v>1257</v>
      </c>
      <c r="AA1870" s="258" t="b">
        <f t="shared" si="140"/>
        <v>0</v>
      </c>
      <c r="AB1870" s="273" t="s">
        <v>10998</v>
      </c>
      <c r="AC1870" s="273"/>
      <c r="AD1870" s="504" t="s">
        <v>1259</v>
      </c>
      <c r="AE1870" s="275" t="s">
        <v>10999</v>
      </c>
      <c r="AF1870" s="267" t="str">
        <f t="shared" ca="1" si="141"/>
        <v>38años6meses</v>
      </c>
      <c r="AG1870" s="276">
        <v>925709092</v>
      </c>
      <c r="AH1870" s="325" t="s">
        <v>11000</v>
      </c>
    </row>
    <row r="1871" spans="2:36">
      <c r="B1871" s="273" t="str">
        <f t="shared" si="142"/>
        <v>O45280858</v>
      </c>
      <c r="C1871" s="257" t="s">
        <v>117</v>
      </c>
      <c r="D1871" s="486" t="s">
        <v>4846</v>
      </c>
      <c r="E1871" s="258" t="s">
        <v>4847</v>
      </c>
      <c r="F1871" s="259">
        <v>32258</v>
      </c>
      <c r="G1871" s="260" t="s">
        <v>1291</v>
      </c>
      <c r="H1871" s="261" t="s">
        <v>113</v>
      </c>
      <c r="I1871" s="262"/>
      <c r="J1871" s="261"/>
      <c r="K1871" s="263" t="s">
        <v>2021</v>
      </c>
      <c r="L1871" s="264">
        <v>44454</v>
      </c>
      <c r="M1871" s="264">
        <v>44468</v>
      </c>
      <c r="N1871" s="263" t="s">
        <v>128</v>
      </c>
      <c r="O1871" s="282" t="s">
        <v>4848</v>
      </c>
      <c r="P1871" s="266" t="s">
        <v>138</v>
      </c>
      <c r="Q1871" s="273"/>
      <c r="R1871" s="268" t="s">
        <v>157</v>
      </c>
      <c r="S1871" s="265"/>
      <c r="T1871" s="265">
        <v>0</v>
      </c>
      <c r="U1871" s="269" t="s">
        <v>1256</v>
      </c>
      <c r="V1871" s="270">
        <v>0</v>
      </c>
      <c r="W1871" s="271" t="s">
        <v>1264</v>
      </c>
      <c r="X1871" s="272"/>
      <c r="Y1871" s="273"/>
      <c r="Z1871" s="274" t="s">
        <v>1265</v>
      </c>
      <c r="AA1871" s="258" t="b">
        <f t="shared" si="140"/>
        <v>0</v>
      </c>
      <c r="AB1871" s="258" t="s">
        <v>4849</v>
      </c>
      <c r="AC1871" s="273" t="s">
        <v>4850</v>
      </c>
      <c r="AD1871" s="510"/>
      <c r="AE1871" s="275" t="s">
        <v>4851</v>
      </c>
      <c r="AF1871" s="267" t="str">
        <f t="shared" ca="1" si="141"/>
        <v>38años3meses</v>
      </c>
      <c r="AG1871" s="276">
        <v>987078005</v>
      </c>
      <c r="AH1871" s="325" t="s">
        <v>4852</v>
      </c>
    </row>
    <row r="1872" spans="2:36">
      <c r="B1872" s="258" t="str">
        <f t="shared" si="142"/>
        <v>O45286672</v>
      </c>
      <c r="C1872" s="257" t="s">
        <v>117</v>
      </c>
      <c r="D1872" s="486" t="s">
        <v>8991</v>
      </c>
      <c r="E1872" s="258" t="s">
        <v>8992</v>
      </c>
      <c r="F1872" s="259">
        <v>31743</v>
      </c>
      <c r="G1872" s="283" t="s">
        <v>1251</v>
      </c>
      <c r="H1872" s="261" t="s">
        <v>113</v>
      </c>
      <c r="I1872" s="261" t="s">
        <v>5699</v>
      </c>
      <c r="J1872" s="261"/>
      <c r="K1872" s="282" t="s">
        <v>6840</v>
      </c>
      <c r="L1872" s="264">
        <v>45276</v>
      </c>
      <c r="M1872" s="290">
        <v>45304</v>
      </c>
      <c r="N1872" s="263" t="s">
        <v>114</v>
      </c>
      <c r="O1872" s="261" t="s">
        <v>8993</v>
      </c>
      <c r="P1872" s="266" t="s">
        <v>138</v>
      </c>
      <c r="Q1872" s="273"/>
      <c r="R1872" s="284" t="s">
        <v>157</v>
      </c>
      <c r="S1872" s="265"/>
      <c r="T1872" s="265">
        <v>0</v>
      </c>
      <c r="U1872" s="269" t="s">
        <v>1256</v>
      </c>
      <c r="V1872" s="270">
        <v>1</v>
      </c>
      <c r="W1872" s="271" t="s">
        <v>118</v>
      </c>
      <c r="X1872" s="272"/>
      <c r="Y1872" s="273"/>
      <c r="Z1872" s="274" t="s">
        <v>1257</v>
      </c>
      <c r="AA1872" s="258" t="b">
        <f t="shared" si="140"/>
        <v>0</v>
      </c>
      <c r="AB1872" s="273" t="s">
        <v>8994</v>
      </c>
      <c r="AC1872" s="273"/>
      <c r="AD1872" s="504" t="s">
        <v>1259</v>
      </c>
      <c r="AE1872" s="275" t="s">
        <v>8995</v>
      </c>
      <c r="AF1872" s="267" t="str">
        <f t="shared" ca="1" si="141"/>
        <v>39años8meses</v>
      </c>
      <c r="AG1872" s="276">
        <v>906456013</v>
      </c>
      <c r="AH1872" s="325" t="s">
        <v>8996</v>
      </c>
      <c r="AJ1872" s="258"/>
    </row>
    <row r="1873" spans="2:36">
      <c r="B1873" s="258" t="str">
        <f t="shared" si="142"/>
        <v>O45293286</v>
      </c>
      <c r="C1873" s="257" t="s">
        <v>117</v>
      </c>
      <c r="D1873" s="486" t="s">
        <v>6849</v>
      </c>
      <c r="E1873" s="258" t="s">
        <v>6850</v>
      </c>
      <c r="F1873" s="259">
        <v>32396</v>
      </c>
      <c r="G1873" s="283" t="s">
        <v>1251</v>
      </c>
      <c r="H1873" s="260" t="s">
        <v>113</v>
      </c>
      <c r="I1873" s="263" t="s">
        <v>1339</v>
      </c>
      <c r="J1873" s="261"/>
      <c r="K1873" s="282" t="s">
        <v>2021</v>
      </c>
      <c r="L1873" s="264">
        <v>44881</v>
      </c>
      <c r="M1873" s="290">
        <v>44912</v>
      </c>
      <c r="N1873" s="263" t="s">
        <v>122</v>
      </c>
      <c r="O1873" s="261"/>
      <c r="P1873" s="266"/>
      <c r="Q1873" s="273"/>
      <c r="R1873" s="284" t="s">
        <v>157</v>
      </c>
      <c r="S1873" s="265"/>
      <c r="T1873" s="265">
        <v>0</v>
      </c>
      <c r="U1873" s="269" t="s">
        <v>1256</v>
      </c>
      <c r="V1873" s="270">
        <v>0</v>
      </c>
      <c r="W1873" s="271" t="s">
        <v>118</v>
      </c>
      <c r="X1873" s="272"/>
      <c r="Y1873" s="273"/>
      <c r="Z1873" s="274" t="s">
        <v>1265</v>
      </c>
      <c r="AA1873" s="258" t="b">
        <f t="shared" si="140"/>
        <v>0</v>
      </c>
      <c r="AB1873" s="273" t="s">
        <v>6851</v>
      </c>
      <c r="AC1873" s="273"/>
      <c r="AD1873" s="504" t="s">
        <v>1259</v>
      </c>
      <c r="AE1873" s="275" t="s">
        <v>6852</v>
      </c>
      <c r="AF1873" s="267" t="str">
        <f t="shared" ca="1" si="141"/>
        <v>37años11meses</v>
      </c>
      <c r="AG1873" s="276"/>
      <c r="AH1873" s="325" t="s">
        <v>6853</v>
      </c>
    </row>
    <row r="1874" spans="2:36">
      <c r="B1874" s="273" t="str">
        <f t="shared" si="142"/>
        <v>O45304812</v>
      </c>
      <c r="C1874" s="257" t="s">
        <v>117</v>
      </c>
      <c r="D1874" s="486" t="s">
        <v>7344</v>
      </c>
      <c r="E1874" s="258" t="s">
        <v>7345</v>
      </c>
      <c r="F1874" s="259">
        <v>32189</v>
      </c>
      <c r="G1874" s="258" t="s">
        <v>1251</v>
      </c>
      <c r="H1874" s="263" t="s">
        <v>113</v>
      </c>
      <c r="I1874" s="263" t="s">
        <v>3682</v>
      </c>
      <c r="J1874" s="261"/>
      <c r="K1874" s="282" t="s">
        <v>6305</v>
      </c>
      <c r="L1874" s="264">
        <v>44958</v>
      </c>
      <c r="M1874" s="290">
        <v>44965</v>
      </c>
      <c r="N1874" s="263" t="s">
        <v>128</v>
      </c>
      <c r="O1874" s="282" t="s">
        <v>7346</v>
      </c>
      <c r="P1874" s="266" t="s">
        <v>138</v>
      </c>
      <c r="Q1874" s="267"/>
      <c r="R1874" s="284" t="s">
        <v>157</v>
      </c>
      <c r="S1874" s="265"/>
      <c r="T1874" s="265">
        <v>0</v>
      </c>
      <c r="U1874" s="269" t="s">
        <v>1256</v>
      </c>
      <c r="V1874" s="270">
        <v>1</v>
      </c>
      <c r="W1874" s="271" t="s">
        <v>1264</v>
      </c>
      <c r="X1874" s="272"/>
      <c r="Y1874" s="273"/>
      <c r="Z1874" s="274" t="s">
        <v>1265</v>
      </c>
      <c r="AA1874" s="258" t="b">
        <f t="shared" si="140"/>
        <v>0</v>
      </c>
      <c r="AB1874" s="258" t="s">
        <v>7347</v>
      </c>
      <c r="AC1874" s="273" t="s">
        <v>1302</v>
      </c>
      <c r="AD1874" s="504" t="s">
        <v>1878</v>
      </c>
      <c r="AE1874" s="281">
        <v>3.77001322207352E+17</v>
      </c>
      <c r="AF1874" s="267" t="str">
        <f t="shared" ca="1" si="141"/>
        <v>38años6meses</v>
      </c>
      <c r="AG1874" s="276">
        <v>961960019</v>
      </c>
      <c r="AH1874" s="334" t="s">
        <v>7348</v>
      </c>
    </row>
    <row r="1875" spans="2:36">
      <c r="B1875" s="258" t="str">
        <f t="shared" si="142"/>
        <v>P45318640</v>
      </c>
      <c r="C1875" s="257" t="s">
        <v>117</v>
      </c>
      <c r="D1875" s="486" t="s">
        <v>11541</v>
      </c>
      <c r="E1875" s="258" t="s">
        <v>11542</v>
      </c>
      <c r="F1875" s="259">
        <v>30549</v>
      </c>
      <c r="G1875" s="283" t="s">
        <v>1291</v>
      </c>
      <c r="H1875" s="261" t="s">
        <v>137</v>
      </c>
      <c r="I1875" s="261" t="s">
        <v>8999</v>
      </c>
      <c r="J1875" s="261" t="s">
        <v>9657</v>
      </c>
      <c r="K1875" s="282" t="s">
        <v>6899</v>
      </c>
      <c r="L1875" s="264">
        <v>45441</v>
      </c>
      <c r="M1875" s="264">
        <v>45458</v>
      </c>
      <c r="N1875" s="261" t="s">
        <v>114</v>
      </c>
      <c r="O1875" s="282" t="s">
        <v>11543</v>
      </c>
      <c r="P1875" s="266" t="s">
        <v>138</v>
      </c>
      <c r="Q1875" s="273"/>
      <c r="R1875" s="284" t="s">
        <v>157</v>
      </c>
      <c r="S1875" s="265"/>
      <c r="T1875" s="265">
        <v>0</v>
      </c>
      <c r="U1875" s="269" t="s">
        <v>1256</v>
      </c>
      <c r="V1875" s="270">
        <v>1</v>
      </c>
      <c r="W1875" s="271" t="s">
        <v>118</v>
      </c>
      <c r="X1875" s="272"/>
      <c r="Y1875" s="272"/>
      <c r="Z1875" s="274" t="s">
        <v>1257</v>
      </c>
      <c r="AA1875" s="258" t="b">
        <f t="shared" si="140"/>
        <v>0</v>
      </c>
      <c r="AB1875" s="273" t="s">
        <v>11544</v>
      </c>
      <c r="AC1875" s="273"/>
      <c r="AD1875" s="400" t="s">
        <v>1259</v>
      </c>
      <c r="AE1875" s="275" t="s">
        <v>11545</v>
      </c>
      <c r="AF1875" s="267" t="str">
        <f t="shared" ca="1" si="141"/>
        <v>43años0meses</v>
      </c>
      <c r="AG1875" s="276">
        <v>918254331</v>
      </c>
      <c r="AH1875" s="325"/>
    </row>
    <row r="1876" spans="2:36" ht="15.75" customHeight="1">
      <c r="B1876" s="258" t="str">
        <f t="shared" si="142"/>
        <v>P45337530</v>
      </c>
      <c r="C1876" s="257" t="s">
        <v>117</v>
      </c>
      <c r="D1876" s="486" t="s">
        <v>12099</v>
      </c>
      <c r="E1876" s="258" t="s">
        <v>12100</v>
      </c>
      <c r="F1876" s="259">
        <v>29343</v>
      </c>
      <c r="G1876" s="283" t="s">
        <v>1996</v>
      </c>
      <c r="H1876" s="261" t="s">
        <v>137</v>
      </c>
      <c r="I1876" s="263" t="s">
        <v>1252</v>
      </c>
      <c r="J1876" s="261"/>
      <c r="K1876" s="282" t="s">
        <v>2021</v>
      </c>
      <c r="L1876" s="264">
        <v>45509</v>
      </c>
      <c r="M1876" s="298">
        <v>45521</v>
      </c>
      <c r="N1876" s="263" t="s">
        <v>174</v>
      </c>
      <c r="O1876" s="282" t="s">
        <v>12101</v>
      </c>
      <c r="P1876" s="266" t="s">
        <v>138</v>
      </c>
      <c r="Q1876" s="273"/>
      <c r="R1876" s="284" t="s">
        <v>157</v>
      </c>
      <c r="S1876" s="265"/>
      <c r="T1876" s="265">
        <v>0</v>
      </c>
      <c r="U1876" s="269" t="s">
        <v>1256</v>
      </c>
      <c r="V1876" s="270">
        <v>0</v>
      </c>
      <c r="W1876" s="271" t="s">
        <v>118</v>
      </c>
      <c r="X1876" s="272"/>
      <c r="Y1876" s="273"/>
      <c r="Z1876" s="274" t="s">
        <v>1265</v>
      </c>
      <c r="AA1876" s="258" t="b">
        <f t="shared" si="140"/>
        <v>0</v>
      </c>
      <c r="AB1876" s="258" t="s">
        <v>12102</v>
      </c>
      <c r="AC1876" s="273"/>
      <c r="AD1876" s="504" t="s">
        <v>2201</v>
      </c>
      <c r="AE1876" s="275" t="s">
        <v>12103</v>
      </c>
      <c r="AF1876" s="267" t="str">
        <f t="shared" ca="1" si="141"/>
        <v>46años3meses</v>
      </c>
      <c r="AG1876" s="276">
        <v>968239020</v>
      </c>
      <c r="AH1876" s="325" t="s">
        <v>12104</v>
      </c>
    </row>
    <row r="1877" spans="2:36">
      <c r="B1877" s="258" t="str">
        <f t="shared" si="142"/>
        <v>O45340825</v>
      </c>
      <c r="C1877" s="257" t="s">
        <v>117</v>
      </c>
      <c r="D1877" s="486" t="s">
        <v>7210</v>
      </c>
      <c r="E1877" s="258" t="s">
        <v>7211</v>
      </c>
      <c r="F1877" s="259">
        <v>32111</v>
      </c>
      <c r="G1877" s="283" t="s">
        <v>1251</v>
      </c>
      <c r="H1877" s="261" t="s">
        <v>125</v>
      </c>
      <c r="I1877" s="263" t="s">
        <v>3682</v>
      </c>
      <c r="J1877" s="261"/>
      <c r="K1877" s="282" t="s">
        <v>6305</v>
      </c>
      <c r="L1877" s="315">
        <v>44930</v>
      </c>
      <c r="M1877" s="264">
        <v>44984</v>
      </c>
      <c r="N1877" s="263" t="s">
        <v>128</v>
      </c>
      <c r="O1877" s="282" t="s">
        <v>7212</v>
      </c>
      <c r="P1877" s="266" t="s">
        <v>138</v>
      </c>
      <c r="Q1877" s="273"/>
      <c r="R1877" s="268" t="s">
        <v>157</v>
      </c>
      <c r="S1877" s="265"/>
      <c r="T1877" s="265">
        <v>0</v>
      </c>
      <c r="U1877" s="269" t="s">
        <v>1256</v>
      </c>
      <c r="V1877" s="270">
        <v>1</v>
      </c>
      <c r="W1877" s="271" t="s">
        <v>1264</v>
      </c>
      <c r="X1877" s="273"/>
      <c r="Y1877" s="273"/>
      <c r="Z1877" s="274" t="s">
        <v>1265</v>
      </c>
      <c r="AA1877" s="258" t="b">
        <f t="shared" si="140"/>
        <v>0</v>
      </c>
      <c r="AB1877" s="258" t="s">
        <v>7213</v>
      </c>
      <c r="AC1877" s="273"/>
      <c r="AD1877" s="504" t="s">
        <v>1259</v>
      </c>
      <c r="AE1877" s="303" t="s">
        <v>7214</v>
      </c>
      <c r="AF1877" s="267" t="str">
        <f t="shared" ca="1" si="141"/>
        <v>38años8meses</v>
      </c>
      <c r="AG1877" s="276">
        <v>914234972</v>
      </c>
      <c r="AH1877" s="325" t="s">
        <v>7215</v>
      </c>
    </row>
    <row r="1878" spans="2:36">
      <c r="B1878" s="258" t="str">
        <f t="shared" si="142"/>
        <v>P45348478</v>
      </c>
      <c r="C1878" s="257" t="s">
        <v>117</v>
      </c>
      <c r="D1878" s="486" t="s">
        <v>3965</v>
      </c>
      <c r="E1878" s="258" t="s">
        <v>3966</v>
      </c>
      <c r="F1878" s="259">
        <v>31711</v>
      </c>
      <c r="G1878" s="260" t="s">
        <v>1291</v>
      </c>
      <c r="H1878" s="261" t="s">
        <v>137</v>
      </c>
      <c r="I1878" s="262"/>
      <c r="J1878" s="261"/>
      <c r="K1878" s="263" t="s">
        <v>3611</v>
      </c>
      <c r="L1878" s="264">
        <v>44298</v>
      </c>
      <c r="M1878" s="290">
        <v>44311</v>
      </c>
      <c r="N1878" s="261" t="s">
        <v>169</v>
      </c>
      <c r="O1878" s="261" t="s">
        <v>3967</v>
      </c>
      <c r="P1878" s="266" t="s">
        <v>115</v>
      </c>
      <c r="Q1878" s="273"/>
      <c r="R1878" s="284" t="s">
        <v>117</v>
      </c>
      <c r="S1878" s="265"/>
      <c r="T1878" s="265">
        <v>0</v>
      </c>
      <c r="U1878" s="269" t="s">
        <v>1256</v>
      </c>
      <c r="V1878" s="270">
        <v>0</v>
      </c>
      <c r="W1878" s="271" t="s">
        <v>1264</v>
      </c>
      <c r="X1878" s="272"/>
      <c r="Y1878" s="273"/>
      <c r="Z1878" s="274" t="s">
        <v>1265</v>
      </c>
      <c r="AA1878" s="258" t="b">
        <f t="shared" si="140"/>
        <v>0</v>
      </c>
      <c r="AB1878" s="273" t="s">
        <v>3968</v>
      </c>
      <c r="AC1878" s="273" t="s">
        <v>3969</v>
      </c>
      <c r="AD1878" s="510"/>
      <c r="AE1878" s="275"/>
      <c r="AF1878" s="267" t="str">
        <f t="shared" ca="1" si="141"/>
        <v>39años9meses</v>
      </c>
      <c r="AG1878" s="276">
        <v>967767825</v>
      </c>
      <c r="AH1878" s="325" t="s">
        <v>3970</v>
      </c>
    </row>
    <row r="1879" spans="2:36">
      <c r="B1879" s="273" t="str">
        <f t="shared" si="142"/>
        <v>O45349978</v>
      </c>
      <c r="C1879" s="257" t="s">
        <v>117</v>
      </c>
      <c r="D1879" s="486" t="s">
        <v>3910</v>
      </c>
      <c r="E1879" s="258" t="s">
        <v>3911</v>
      </c>
      <c r="F1879" s="259">
        <v>32395</v>
      </c>
      <c r="G1879" s="260" t="s">
        <v>1291</v>
      </c>
      <c r="H1879" s="261" t="s">
        <v>125</v>
      </c>
      <c r="I1879" s="262"/>
      <c r="J1879" s="261"/>
      <c r="K1879" s="263" t="s">
        <v>3611</v>
      </c>
      <c r="L1879" s="264">
        <v>44278</v>
      </c>
      <c r="M1879" s="290">
        <v>44368</v>
      </c>
      <c r="N1879" s="263" t="s">
        <v>174</v>
      </c>
      <c r="O1879" s="261" t="s">
        <v>3912</v>
      </c>
      <c r="P1879" s="266" t="s">
        <v>115</v>
      </c>
      <c r="Q1879" s="273"/>
      <c r="R1879" s="471" t="s">
        <v>117</v>
      </c>
      <c r="S1879" s="265"/>
      <c r="T1879" s="265">
        <v>0</v>
      </c>
      <c r="U1879" s="269" t="s">
        <v>1256</v>
      </c>
      <c r="V1879" s="270">
        <v>0</v>
      </c>
      <c r="W1879" s="271" t="s">
        <v>1264</v>
      </c>
      <c r="X1879" s="272"/>
      <c r="Y1879" s="258"/>
      <c r="Z1879" s="274" t="s">
        <v>1265</v>
      </c>
      <c r="AA1879" s="258" t="b">
        <f t="shared" si="140"/>
        <v>0</v>
      </c>
      <c r="AB1879" s="273" t="s">
        <v>3913</v>
      </c>
      <c r="AC1879" s="273" t="s">
        <v>3914</v>
      </c>
      <c r="AD1879" s="510"/>
      <c r="AE1879" s="275"/>
      <c r="AF1879" s="267" t="str">
        <f t="shared" ca="1" si="141"/>
        <v>37años11meses</v>
      </c>
      <c r="AG1879" s="276">
        <v>932966792</v>
      </c>
      <c r="AH1879" s="325" t="s">
        <v>3915</v>
      </c>
    </row>
    <row r="1880" spans="2:36">
      <c r="B1880" s="258" t="str">
        <f t="shared" si="142"/>
        <v>O45363229</v>
      </c>
      <c r="C1880" s="257" t="s">
        <v>117</v>
      </c>
      <c r="D1880" s="486" t="s">
        <v>5172</v>
      </c>
      <c r="E1880" s="258" t="s">
        <v>5173</v>
      </c>
      <c r="F1880" s="259">
        <v>32432</v>
      </c>
      <c r="G1880" s="260" t="s">
        <v>1251</v>
      </c>
      <c r="H1880" s="261" t="s">
        <v>113</v>
      </c>
      <c r="I1880" s="263"/>
      <c r="J1880" s="261"/>
      <c r="K1880" s="282" t="s">
        <v>4784</v>
      </c>
      <c r="L1880" s="264">
        <v>44475</v>
      </c>
      <c r="M1880" s="264">
        <v>44483</v>
      </c>
      <c r="N1880" s="263" t="s">
        <v>114</v>
      </c>
      <c r="O1880" s="261" t="s">
        <v>5174</v>
      </c>
      <c r="P1880" s="266" t="s">
        <v>115</v>
      </c>
      <c r="Q1880" s="273" t="s">
        <v>5079</v>
      </c>
      <c r="R1880" s="268" t="s">
        <v>157</v>
      </c>
      <c r="S1880" s="265"/>
      <c r="T1880" s="265">
        <v>0</v>
      </c>
      <c r="U1880" s="269" t="s">
        <v>1256</v>
      </c>
      <c r="V1880" s="270">
        <v>1</v>
      </c>
      <c r="W1880" s="271" t="s">
        <v>1264</v>
      </c>
      <c r="X1880" s="272"/>
      <c r="Y1880" s="273"/>
      <c r="Z1880" s="274" t="s">
        <v>1265</v>
      </c>
      <c r="AA1880" s="258" t="b">
        <f t="shared" si="140"/>
        <v>0</v>
      </c>
      <c r="AB1880" s="273" t="s">
        <v>5175</v>
      </c>
      <c r="AC1880" s="273"/>
      <c r="AD1880" s="510"/>
      <c r="AE1880" s="275"/>
      <c r="AF1880" s="267" t="str">
        <f t="shared" ca="1" si="141"/>
        <v>37años10meses</v>
      </c>
      <c r="AG1880" s="276">
        <v>992829593</v>
      </c>
      <c r="AH1880" s="409" t="s">
        <v>5176</v>
      </c>
    </row>
    <row r="1881" spans="2:36">
      <c r="B1881" s="258" t="str">
        <f t="shared" si="142"/>
        <v>P45364799</v>
      </c>
      <c r="C1881" s="257" t="s">
        <v>117</v>
      </c>
      <c r="D1881" s="486" t="s">
        <v>4751</v>
      </c>
      <c r="E1881" s="258" t="s">
        <v>4752</v>
      </c>
      <c r="F1881" s="259">
        <v>32428</v>
      </c>
      <c r="G1881" s="260" t="s">
        <v>1291</v>
      </c>
      <c r="H1881" s="261" t="s">
        <v>137</v>
      </c>
      <c r="I1881" s="263"/>
      <c r="J1881" s="261"/>
      <c r="K1881" s="282" t="s">
        <v>1968</v>
      </c>
      <c r="L1881" s="264">
        <v>44441</v>
      </c>
      <c r="M1881" s="290">
        <v>44454</v>
      </c>
      <c r="N1881" s="263" t="s">
        <v>128</v>
      </c>
      <c r="O1881" s="261" t="s">
        <v>4753</v>
      </c>
      <c r="P1881" s="266" t="s">
        <v>115</v>
      </c>
      <c r="Q1881" s="273"/>
      <c r="R1881" s="284" t="s">
        <v>157</v>
      </c>
      <c r="S1881" s="265"/>
      <c r="T1881" s="265">
        <v>0</v>
      </c>
      <c r="U1881" s="269" t="s">
        <v>1256</v>
      </c>
      <c r="V1881" s="270">
        <v>1</v>
      </c>
      <c r="W1881" s="271" t="s">
        <v>1264</v>
      </c>
      <c r="X1881" s="272"/>
      <c r="Y1881" s="273"/>
      <c r="Z1881" s="274" t="s">
        <v>1265</v>
      </c>
      <c r="AA1881" s="258" t="b">
        <f t="shared" si="140"/>
        <v>0</v>
      </c>
      <c r="AB1881" s="273" t="s">
        <v>4743</v>
      </c>
      <c r="AC1881" s="273"/>
      <c r="AD1881" s="504" t="s">
        <v>1259</v>
      </c>
      <c r="AE1881" s="275" t="s">
        <v>4754</v>
      </c>
      <c r="AF1881" s="267" t="str">
        <f t="shared" ca="1" si="141"/>
        <v>37años10meses</v>
      </c>
      <c r="AG1881" s="276">
        <v>930427529</v>
      </c>
      <c r="AH1881" s="325" t="s">
        <v>4755</v>
      </c>
    </row>
    <row r="1882" spans="2:36">
      <c r="B1882" s="273" t="str">
        <f t="shared" si="142"/>
        <v>O45372244</v>
      </c>
      <c r="C1882" s="257" t="s">
        <v>117</v>
      </c>
      <c r="D1882" s="486" t="s">
        <v>12139</v>
      </c>
      <c r="E1882" s="258" t="s">
        <v>12140</v>
      </c>
      <c r="F1882" s="259">
        <v>32196</v>
      </c>
      <c r="G1882" s="283" t="s">
        <v>1251</v>
      </c>
      <c r="H1882" s="261" t="s">
        <v>113</v>
      </c>
      <c r="I1882" s="263" t="s">
        <v>5699</v>
      </c>
      <c r="J1882" s="261"/>
      <c r="K1882" s="282" t="s">
        <v>2021</v>
      </c>
      <c r="L1882" s="264">
        <v>45511</v>
      </c>
      <c r="M1882" s="264">
        <v>45543</v>
      </c>
      <c r="N1882" s="263" t="s">
        <v>114</v>
      </c>
      <c r="O1882" s="282" t="s">
        <v>12141</v>
      </c>
      <c r="P1882" s="266" t="s">
        <v>138</v>
      </c>
      <c r="Q1882" s="273"/>
      <c r="R1882" s="268" t="s">
        <v>157</v>
      </c>
      <c r="S1882" s="265"/>
      <c r="T1882" s="265">
        <v>0</v>
      </c>
      <c r="U1882" s="269" t="s">
        <v>1256</v>
      </c>
      <c r="V1882" s="270">
        <v>0</v>
      </c>
      <c r="W1882" s="271" t="s">
        <v>118</v>
      </c>
      <c r="X1882" s="272"/>
      <c r="Y1882" s="273"/>
      <c r="Z1882" s="274" t="s">
        <v>1257</v>
      </c>
      <c r="AA1882" s="258" t="b">
        <f t="shared" si="140"/>
        <v>0</v>
      </c>
      <c r="AB1882" s="258" t="s">
        <v>12142</v>
      </c>
      <c r="AC1882" s="273"/>
      <c r="AD1882" s="504" t="s">
        <v>1259</v>
      </c>
      <c r="AE1882" s="275" t="s">
        <v>12143</v>
      </c>
      <c r="AF1882" s="267" t="str">
        <f t="shared" ca="1" si="141"/>
        <v>38años5meses</v>
      </c>
      <c r="AG1882" s="276">
        <v>932264648</v>
      </c>
      <c r="AH1882" s="325" t="s">
        <v>12144</v>
      </c>
    </row>
    <row r="1883" spans="2:36">
      <c r="B1883" s="273" t="str">
        <f t="shared" si="142"/>
        <v>P45372943</v>
      </c>
      <c r="C1883" s="305">
        <v>1</v>
      </c>
      <c r="D1883" s="486" t="s">
        <v>3885</v>
      </c>
      <c r="E1883" s="258" t="s">
        <v>3886</v>
      </c>
      <c r="F1883" s="259">
        <v>32439</v>
      </c>
      <c r="G1883" s="260" t="s">
        <v>1291</v>
      </c>
      <c r="H1883" s="261" t="s">
        <v>137</v>
      </c>
      <c r="I1883" s="262"/>
      <c r="J1883" s="261"/>
      <c r="K1883" s="263" t="s">
        <v>3611</v>
      </c>
      <c r="L1883" s="264">
        <v>44270</v>
      </c>
      <c r="M1883" s="290">
        <v>44276</v>
      </c>
      <c r="N1883" s="263" t="s">
        <v>122</v>
      </c>
      <c r="O1883" s="261" t="s">
        <v>1108</v>
      </c>
      <c r="P1883" s="266"/>
      <c r="Q1883" s="273"/>
      <c r="R1883" s="268" t="s">
        <v>157</v>
      </c>
      <c r="S1883" s="265"/>
      <c r="T1883" s="265">
        <v>0</v>
      </c>
      <c r="U1883" s="269" t="s">
        <v>1256</v>
      </c>
      <c r="V1883" s="270">
        <v>0</v>
      </c>
      <c r="W1883" s="271" t="s">
        <v>1264</v>
      </c>
      <c r="X1883" s="272"/>
      <c r="Y1883" s="273"/>
      <c r="Z1883" s="274" t="s">
        <v>1265</v>
      </c>
      <c r="AA1883" s="258" t="b">
        <f t="shared" si="140"/>
        <v>0</v>
      </c>
      <c r="AB1883" s="273" t="s">
        <v>3887</v>
      </c>
      <c r="AC1883" s="273" t="s">
        <v>3671</v>
      </c>
      <c r="AD1883" s="273"/>
      <c r="AE1883" s="275"/>
      <c r="AF1883" s="267" t="str">
        <f t="shared" ca="1" si="141"/>
        <v>37años9meses</v>
      </c>
      <c r="AG1883" s="276">
        <v>988765218</v>
      </c>
      <c r="AH1883" s="325" t="s">
        <v>3888</v>
      </c>
    </row>
    <row r="1884" spans="2:36">
      <c r="B1884" s="258" t="str">
        <f t="shared" si="142"/>
        <v>P45379439</v>
      </c>
      <c r="C1884" s="282">
        <v>1</v>
      </c>
      <c r="D1884" s="486" t="s">
        <v>2421</v>
      </c>
      <c r="E1884" s="258" t="s">
        <v>2422</v>
      </c>
      <c r="F1884" s="259">
        <v>32128</v>
      </c>
      <c r="G1884" s="260" t="s">
        <v>1251</v>
      </c>
      <c r="H1884" s="261" t="s">
        <v>137</v>
      </c>
      <c r="I1884" s="262"/>
      <c r="J1884" s="261"/>
      <c r="K1884" s="263" t="s">
        <v>1287</v>
      </c>
      <c r="L1884" s="264">
        <v>43776</v>
      </c>
      <c r="M1884" s="264">
        <v>43789</v>
      </c>
      <c r="N1884" s="263" t="s">
        <v>174</v>
      </c>
      <c r="O1884" s="261" t="s">
        <v>2423</v>
      </c>
      <c r="P1884" s="266" t="s">
        <v>115</v>
      </c>
      <c r="Q1884" s="267"/>
      <c r="R1884" s="268" t="s">
        <v>157</v>
      </c>
      <c r="S1884" s="265"/>
      <c r="T1884" s="265">
        <v>0</v>
      </c>
      <c r="U1884" s="269" t="s">
        <v>1256</v>
      </c>
      <c r="V1884" s="270">
        <v>0</v>
      </c>
      <c r="W1884" s="271" t="s">
        <v>1264</v>
      </c>
      <c r="X1884" s="272"/>
      <c r="Y1884" s="273"/>
      <c r="Z1884" s="274" t="s">
        <v>1265</v>
      </c>
      <c r="AA1884" s="258" t="b">
        <f t="shared" ref="AA1884:AA1910" si="143">COUNTIF($D$2:$D$3790,D1884)&gt;1</f>
        <v>0</v>
      </c>
      <c r="AB1884" s="273" t="s">
        <v>2424</v>
      </c>
      <c r="AC1884" s="273" t="s">
        <v>2425</v>
      </c>
      <c r="AD1884" s="510"/>
      <c r="AE1884" s="275"/>
      <c r="AF1884" s="267" t="str">
        <f t="shared" ca="1" si="141"/>
        <v>38años8meses</v>
      </c>
      <c r="AG1884" s="276"/>
      <c r="AH1884" s="325"/>
    </row>
    <row r="1885" spans="2:36">
      <c r="B1885" s="258" t="str">
        <f t="shared" si="142"/>
        <v>P45396949</v>
      </c>
      <c r="C1885" s="257" t="s">
        <v>117</v>
      </c>
      <c r="D1885" s="486" t="s">
        <v>11501</v>
      </c>
      <c r="E1885" s="258" t="s">
        <v>11502</v>
      </c>
      <c r="F1885" s="259">
        <v>32446</v>
      </c>
      <c r="G1885" s="283" t="s">
        <v>1251</v>
      </c>
      <c r="H1885" s="261" t="s">
        <v>137</v>
      </c>
      <c r="I1885" s="261" t="s">
        <v>8999</v>
      </c>
      <c r="J1885" s="261" t="s">
        <v>9469</v>
      </c>
      <c r="K1885" s="282" t="s">
        <v>6840</v>
      </c>
      <c r="L1885" s="264">
        <v>45440</v>
      </c>
      <c r="M1885" s="264">
        <v>45474</v>
      </c>
      <c r="N1885" s="261" t="s">
        <v>128</v>
      </c>
      <c r="O1885" s="282" t="s">
        <v>11503</v>
      </c>
      <c r="P1885" s="266" t="s">
        <v>138</v>
      </c>
      <c r="Q1885" s="273"/>
      <c r="R1885" s="284" t="s">
        <v>157</v>
      </c>
      <c r="S1885" s="265"/>
      <c r="T1885" s="265">
        <v>0</v>
      </c>
      <c r="U1885" s="269" t="s">
        <v>1256</v>
      </c>
      <c r="V1885" s="270">
        <v>1</v>
      </c>
      <c r="W1885" s="271" t="s">
        <v>118</v>
      </c>
      <c r="X1885" s="272"/>
      <c r="Y1885" s="272"/>
      <c r="Z1885" s="274" t="s">
        <v>1257</v>
      </c>
      <c r="AA1885" s="258" t="b">
        <f t="shared" si="143"/>
        <v>0</v>
      </c>
      <c r="AB1885" s="273" t="s">
        <v>11504</v>
      </c>
      <c r="AC1885" s="273"/>
      <c r="AD1885" s="504" t="s">
        <v>1259</v>
      </c>
      <c r="AE1885" s="275" t="s">
        <v>11505</v>
      </c>
      <c r="AF1885" s="267" t="str">
        <f t="shared" ca="1" si="141"/>
        <v>37años9meses</v>
      </c>
      <c r="AG1885" s="276">
        <v>962911291</v>
      </c>
      <c r="AH1885" s="325" t="s">
        <v>11506</v>
      </c>
      <c r="AJ1885" s="554" t="str">
        <f ca="1">IF($D1885&lt;&gt;"",DATEDIF(L1885,TODAY(),"y")&amp;"años"&amp;DATEDIF(L1885,TODAY(),"ym")&amp;"meses"&amp;DATEDIF(L1885,TODAY(),"md")&amp;"dias","")</f>
        <v>2años2meses24dias</v>
      </c>
    </row>
    <row r="1886" spans="2:36">
      <c r="B1886" s="258" t="str">
        <f t="shared" si="142"/>
        <v>P45407827</v>
      </c>
      <c r="C1886" s="257" t="s">
        <v>117</v>
      </c>
      <c r="D1886" s="486" t="s">
        <v>5789</v>
      </c>
      <c r="E1886" s="258" t="s">
        <v>5790</v>
      </c>
      <c r="F1886" s="259">
        <v>32331</v>
      </c>
      <c r="G1886" s="260" t="s">
        <v>1291</v>
      </c>
      <c r="H1886" s="261" t="s">
        <v>137</v>
      </c>
      <c r="I1886" s="263" t="s">
        <v>1252</v>
      </c>
      <c r="J1886" s="261"/>
      <c r="K1886" s="263" t="s">
        <v>3611</v>
      </c>
      <c r="L1886" s="264">
        <v>44585</v>
      </c>
      <c r="M1886" s="290">
        <v>44613</v>
      </c>
      <c r="N1886" s="263" t="s">
        <v>122</v>
      </c>
      <c r="O1886" s="261" t="s">
        <v>1108</v>
      </c>
      <c r="P1886" s="266"/>
      <c r="Q1886" s="273"/>
      <c r="R1886" s="284" t="s">
        <v>117</v>
      </c>
      <c r="S1886" s="265"/>
      <c r="T1886" s="265">
        <v>0</v>
      </c>
      <c r="U1886" s="269" t="s">
        <v>1256</v>
      </c>
      <c r="V1886" s="270">
        <v>0</v>
      </c>
      <c r="W1886" s="271" t="s">
        <v>118</v>
      </c>
      <c r="X1886" s="272"/>
      <c r="Y1886" s="273"/>
      <c r="Z1886" s="274" t="s">
        <v>1265</v>
      </c>
      <c r="AA1886" s="258" t="b">
        <f t="shared" si="143"/>
        <v>0</v>
      </c>
      <c r="AB1886" s="273" t="s">
        <v>5791</v>
      </c>
      <c r="AC1886" s="273" t="s">
        <v>3671</v>
      </c>
      <c r="AD1886" s="510"/>
      <c r="AE1886" s="275"/>
      <c r="AF1886" s="267" t="str">
        <f t="shared" ca="1" si="141"/>
        <v>38años1meses</v>
      </c>
      <c r="AG1886" s="276">
        <v>970103273</v>
      </c>
      <c r="AH1886" s="325" t="s">
        <v>5792</v>
      </c>
    </row>
    <row r="1887" spans="2:36">
      <c r="B1887" s="258" t="str">
        <f t="shared" si="142"/>
        <v>O45412093</v>
      </c>
      <c r="C1887" s="257" t="s">
        <v>117</v>
      </c>
      <c r="D1887" s="486" t="s">
        <v>3938</v>
      </c>
      <c r="E1887" s="258" t="s">
        <v>3939</v>
      </c>
      <c r="F1887" s="259">
        <v>32462</v>
      </c>
      <c r="G1887" s="260" t="s">
        <v>1291</v>
      </c>
      <c r="H1887" s="261" t="s">
        <v>113</v>
      </c>
      <c r="I1887" s="262"/>
      <c r="J1887" s="261"/>
      <c r="K1887" s="263" t="s">
        <v>3611</v>
      </c>
      <c r="L1887" s="264">
        <v>44298</v>
      </c>
      <c r="M1887" s="264">
        <v>44423</v>
      </c>
      <c r="N1887" s="263" t="s">
        <v>114</v>
      </c>
      <c r="O1887" s="261" t="s">
        <v>3940</v>
      </c>
      <c r="P1887" s="266" t="s">
        <v>138</v>
      </c>
      <c r="Q1887" s="273"/>
      <c r="R1887" s="268" t="s">
        <v>157</v>
      </c>
      <c r="S1887" s="265"/>
      <c r="T1887" s="265">
        <v>0</v>
      </c>
      <c r="U1887" s="269" t="s">
        <v>1256</v>
      </c>
      <c r="V1887" s="270">
        <v>0</v>
      </c>
      <c r="W1887" s="271" t="s">
        <v>1264</v>
      </c>
      <c r="X1887" s="272"/>
      <c r="Y1887" s="273"/>
      <c r="Z1887" s="274" t="s">
        <v>1265</v>
      </c>
      <c r="AA1887" s="258" t="b">
        <f t="shared" si="143"/>
        <v>0</v>
      </c>
      <c r="AB1887" s="273" t="s">
        <v>3941</v>
      </c>
      <c r="AC1887" s="273" t="s">
        <v>3942</v>
      </c>
      <c r="AD1887" s="510"/>
      <c r="AE1887" s="275"/>
      <c r="AF1887" s="267" t="str">
        <f t="shared" ca="1" si="141"/>
        <v>37años9meses</v>
      </c>
      <c r="AG1887" s="276">
        <v>902130134</v>
      </c>
      <c r="AH1887" s="325" t="s">
        <v>3943</v>
      </c>
      <c r="AJ1887" s="258"/>
    </row>
    <row r="1888" spans="2:36">
      <c r="B1888" s="258" t="str">
        <f t="shared" si="142"/>
        <v>P45421761</v>
      </c>
      <c r="C1888" s="257" t="s">
        <v>117</v>
      </c>
      <c r="D1888" s="486" t="s">
        <v>11371</v>
      </c>
      <c r="E1888" s="258" t="s">
        <v>11372</v>
      </c>
      <c r="F1888" s="259">
        <v>32466</v>
      </c>
      <c r="G1888" s="283" t="s">
        <v>9999</v>
      </c>
      <c r="H1888" s="261" t="s">
        <v>137</v>
      </c>
      <c r="I1888" s="261" t="s">
        <v>8999</v>
      </c>
      <c r="J1888" s="261" t="s">
        <v>1235</v>
      </c>
      <c r="K1888" s="282" t="s">
        <v>6899</v>
      </c>
      <c r="L1888" s="264">
        <v>45432</v>
      </c>
      <c r="M1888" s="264">
        <v>45465</v>
      </c>
      <c r="N1888" s="261" t="s">
        <v>114</v>
      </c>
      <c r="O1888" s="282" t="s">
        <v>11373</v>
      </c>
      <c r="P1888" s="266" t="s">
        <v>138</v>
      </c>
      <c r="Q1888" s="273"/>
      <c r="R1888" s="284" t="s">
        <v>157</v>
      </c>
      <c r="S1888" s="265"/>
      <c r="T1888" s="265">
        <v>0</v>
      </c>
      <c r="U1888" s="269" t="s">
        <v>1256</v>
      </c>
      <c r="V1888" s="270">
        <v>1</v>
      </c>
      <c r="W1888" s="271" t="s">
        <v>118</v>
      </c>
      <c r="X1888" s="272"/>
      <c r="Y1888" s="272"/>
      <c r="Z1888" s="274" t="s">
        <v>1257</v>
      </c>
      <c r="AA1888" s="258" t="b">
        <f t="shared" si="143"/>
        <v>0</v>
      </c>
      <c r="AB1888" s="273" t="s">
        <v>11374</v>
      </c>
      <c r="AC1888" s="273"/>
      <c r="AD1888" s="504" t="s">
        <v>1259</v>
      </c>
      <c r="AE1888" s="275" t="s">
        <v>11375</v>
      </c>
      <c r="AF1888" s="267" t="str">
        <f t="shared" ca="1" si="141"/>
        <v>37años9meses</v>
      </c>
      <c r="AG1888" s="276">
        <v>935065006</v>
      </c>
      <c r="AH1888" s="325" t="s">
        <v>11376</v>
      </c>
      <c r="AJ1888" s="554" t="str">
        <f ca="1">IF($D1888&lt;&gt;"",DATEDIF(L1888,TODAY(),"y")&amp;"años"&amp;DATEDIF(L1888,TODAY(),"ym")&amp;"meses"&amp;DATEDIF(L1888,TODAY(),"md")&amp;"dias","")</f>
        <v>2años3meses1dias</v>
      </c>
    </row>
    <row r="1889" spans="2:34">
      <c r="B1889" s="258" t="str">
        <f t="shared" si="142"/>
        <v>O45421764</v>
      </c>
      <c r="C1889" s="257" t="s">
        <v>117</v>
      </c>
      <c r="D1889" s="486" t="s">
        <v>6150</v>
      </c>
      <c r="E1889" s="258" t="s">
        <v>6151</v>
      </c>
      <c r="F1889" s="259">
        <v>32467</v>
      </c>
      <c r="G1889" s="260" t="s">
        <v>1291</v>
      </c>
      <c r="H1889" s="261" t="s">
        <v>125</v>
      </c>
      <c r="I1889" s="263"/>
      <c r="J1889" s="261"/>
      <c r="K1889" s="263" t="s">
        <v>3611</v>
      </c>
      <c r="L1889" s="264">
        <v>44621</v>
      </c>
      <c r="M1889" s="290">
        <v>44762</v>
      </c>
      <c r="N1889" s="263" t="s">
        <v>174</v>
      </c>
      <c r="O1889" s="261" t="s">
        <v>6152</v>
      </c>
      <c r="P1889" s="266" t="s">
        <v>115</v>
      </c>
      <c r="Q1889" s="273"/>
      <c r="R1889" s="471" t="s">
        <v>597</v>
      </c>
      <c r="S1889" s="265"/>
      <c r="T1889" s="265">
        <v>0</v>
      </c>
      <c r="U1889" s="269" t="s">
        <v>1256</v>
      </c>
      <c r="V1889" s="270">
        <v>0</v>
      </c>
      <c r="W1889" s="271" t="s">
        <v>118</v>
      </c>
      <c r="X1889" s="272"/>
      <c r="Y1889" s="258"/>
      <c r="Z1889" s="274" t="s">
        <v>1265</v>
      </c>
      <c r="AA1889" s="258" t="b">
        <f t="shared" si="143"/>
        <v>0</v>
      </c>
      <c r="AB1889" s="273" t="s">
        <v>6153</v>
      </c>
      <c r="AC1889" s="273" t="s">
        <v>3957</v>
      </c>
      <c r="AD1889" s="273"/>
      <c r="AE1889" s="275"/>
      <c r="AF1889" s="267" t="str">
        <f t="shared" ca="1" si="141"/>
        <v>37años9meses</v>
      </c>
      <c r="AG1889" s="276">
        <v>990534187</v>
      </c>
      <c r="AH1889" s="325" t="s">
        <v>6154</v>
      </c>
    </row>
    <row r="1890" spans="2:34">
      <c r="B1890" s="258" t="str">
        <f t="shared" si="142"/>
        <v>O45429024</v>
      </c>
      <c r="C1890" s="257" t="s">
        <v>117</v>
      </c>
      <c r="D1890" s="486" t="s">
        <v>7887</v>
      </c>
      <c r="E1890" s="258" t="s">
        <v>7888</v>
      </c>
      <c r="F1890" s="259">
        <v>32295</v>
      </c>
      <c r="G1890" s="283" t="s">
        <v>1251</v>
      </c>
      <c r="H1890" s="261" t="s">
        <v>125</v>
      </c>
      <c r="I1890" s="263" t="s">
        <v>5699</v>
      </c>
      <c r="J1890" s="261"/>
      <c r="K1890" s="282" t="s">
        <v>6840</v>
      </c>
      <c r="L1890" s="264">
        <v>45111</v>
      </c>
      <c r="M1890" s="264">
        <v>45381</v>
      </c>
      <c r="N1890" s="263" t="s">
        <v>122</v>
      </c>
      <c r="O1890" s="282"/>
      <c r="P1890" s="266"/>
      <c r="Q1890" s="273"/>
      <c r="R1890" s="268" t="s">
        <v>157</v>
      </c>
      <c r="S1890" s="265"/>
      <c r="T1890" s="265">
        <v>0</v>
      </c>
      <c r="U1890" s="269" t="s">
        <v>1256</v>
      </c>
      <c r="V1890" s="270">
        <v>1</v>
      </c>
      <c r="W1890" s="271" t="s">
        <v>118</v>
      </c>
      <c r="X1890" s="272"/>
      <c r="Y1890" s="273"/>
      <c r="Z1890" s="274" t="s">
        <v>1257</v>
      </c>
      <c r="AA1890" s="258" t="b">
        <f t="shared" si="143"/>
        <v>0</v>
      </c>
      <c r="AB1890" s="273" t="s">
        <v>7889</v>
      </c>
      <c r="AC1890" s="273"/>
      <c r="AD1890" s="400" t="s">
        <v>1259</v>
      </c>
      <c r="AE1890" s="275" t="s">
        <v>7890</v>
      </c>
      <c r="AF1890" s="267" t="str">
        <f t="shared" ca="1" si="141"/>
        <v>38años2meses</v>
      </c>
      <c r="AG1890" s="276">
        <v>917954430</v>
      </c>
      <c r="AH1890" s="325" t="s">
        <v>7891</v>
      </c>
    </row>
    <row r="1891" spans="2:34">
      <c r="B1891" s="258" t="str">
        <f t="shared" si="142"/>
        <v>O45430616</v>
      </c>
      <c r="C1891" s="282">
        <v>1</v>
      </c>
      <c r="D1891" s="486" t="s">
        <v>3748</v>
      </c>
      <c r="E1891" s="258" t="s">
        <v>3749</v>
      </c>
      <c r="F1891" s="259">
        <v>32468</v>
      </c>
      <c r="G1891" s="260" t="s">
        <v>1251</v>
      </c>
      <c r="H1891" s="261" t="s">
        <v>113</v>
      </c>
      <c r="I1891" s="263" t="s">
        <v>1339</v>
      </c>
      <c r="J1891" s="261"/>
      <c r="K1891" s="282" t="s">
        <v>3611</v>
      </c>
      <c r="L1891" s="264">
        <v>44229</v>
      </c>
      <c r="M1891" s="264">
        <v>44667</v>
      </c>
      <c r="N1891" s="263" t="s">
        <v>114</v>
      </c>
      <c r="O1891" s="261" t="s">
        <v>3750</v>
      </c>
      <c r="P1891" s="266" t="s">
        <v>138</v>
      </c>
      <c r="Q1891" s="273"/>
      <c r="R1891" s="268" t="s">
        <v>157</v>
      </c>
      <c r="S1891" s="265"/>
      <c r="T1891" s="265">
        <v>0</v>
      </c>
      <c r="U1891" s="269" t="s">
        <v>1256</v>
      </c>
      <c r="V1891" s="270">
        <v>0</v>
      </c>
      <c r="W1891" s="271" t="s">
        <v>118</v>
      </c>
      <c r="X1891" s="272"/>
      <c r="Y1891" s="273"/>
      <c r="Z1891" s="274" t="s">
        <v>1265</v>
      </c>
      <c r="AA1891" s="258" t="b">
        <f t="shared" si="143"/>
        <v>0</v>
      </c>
      <c r="AB1891" s="273" t="s">
        <v>3751</v>
      </c>
      <c r="AC1891" s="273"/>
      <c r="AD1891" s="273"/>
      <c r="AE1891" s="275"/>
      <c r="AF1891" s="267" t="str">
        <f t="shared" ca="1" si="141"/>
        <v>37años9meses</v>
      </c>
      <c r="AG1891" s="276">
        <v>918224850</v>
      </c>
      <c r="AH1891" s="409" t="s">
        <v>3752</v>
      </c>
    </row>
    <row r="1892" spans="2:34">
      <c r="B1892" s="273" t="str">
        <f t="shared" si="142"/>
        <v>O45438029</v>
      </c>
      <c r="C1892" s="263">
        <v>1</v>
      </c>
      <c r="D1892" s="486" t="s">
        <v>10617</v>
      </c>
      <c r="E1892" s="258" t="s">
        <v>10618</v>
      </c>
      <c r="F1892" s="259">
        <v>32474</v>
      </c>
      <c r="G1892" s="283" t="s">
        <v>1251</v>
      </c>
      <c r="H1892" s="261" t="s">
        <v>113</v>
      </c>
      <c r="I1892" s="261" t="s">
        <v>9123</v>
      </c>
      <c r="J1892" s="261" t="s">
        <v>9469</v>
      </c>
      <c r="K1892" s="282" t="s">
        <v>6899</v>
      </c>
      <c r="L1892" s="264">
        <v>45383</v>
      </c>
      <c r="M1892" s="264">
        <v>45444</v>
      </c>
      <c r="N1892" s="261" t="s">
        <v>174</v>
      </c>
      <c r="O1892" s="282" t="s">
        <v>10619</v>
      </c>
      <c r="P1892" s="266" t="s">
        <v>138</v>
      </c>
      <c r="Q1892" s="273"/>
      <c r="R1892" s="284" t="s">
        <v>157</v>
      </c>
      <c r="S1892" s="265"/>
      <c r="T1892" s="265">
        <v>0</v>
      </c>
      <c r="U1892" s="269" t="s">
        <v>1256</v>
      </c>
      <c r="V1892" s="270">
        <v>1</v>
      </c>
      <c r="W1892" s="271" t="s">
        <v>118</v>
      </c>
      <c r="X1892" s="272"/>
      <c r="Y1892" s="272"/>
      <c r="Z1892" s="274" t="s">
        <v>1257</v>
      </c>
      <c r="AA1892" s="258" t="b">
        <f t="shared" si="143"/>
        <v>0</v>
      </c>
      <c r="AB1892" s="273" t="s">
        <v>10620</v>
      </c>
      <c r="AC1892" s="273"/>
      <c r="AD1892" s="400" t="s">
        <v>1259</v>
      </c>
      <c r="AE1892" s="275" t="s">
        <v>10621</v>
      </c>
      <c r="AF1892" s="267" t="str">
        <f t="shared" ca="1" si="141"/>
        <v>37años8meses</v>
      </c>
      <c r="AG1892" s="276">
        <v>954840681</v>
      </c>
      <c r="AH1892" s="273" t="s">
        <v>10622</v>
      </c>
    </row>
    <row r="1893" spans="2:34">
      <c r="B1893" s="258" t="str">
        <f t="shared" si="142"/>
        <v>P45446074</v>
      </c>
      <c r="C1893" s="257" t="s">
        <v>117</v>
      </c>
      <c r="D1893" s="486" t="s">
        <v>5763</v>
      </c>
      <c r="E1893" s="258" t="s">
        <v>5764</v>
      </c>
      <c r="F1893" s="259">
        <v>32469</v>
      </c>
      <c r="G1893" s="260" t="s">
        <v>1251</v>
      </c>
      <c r="H1893" s="261" t="s">
        <v>137</v>
      </c>
      <c r="I1893" s="263" t="s">
        <v>1252</v>
      </c>
      <c r="J1893" s="261"/>
      <c r="K1893" s="282" t="s">
        <v>1968</v>
      </c>
      <c r="L1893" s="264">
        <v>44581</v>
      </c>
      <c r="M1893" s="290">
        <v>44592</v>
      </c>
      <c r="N1893" s="263" t="s">
        <v>169</v>
      </c>
      <c r="O1893" s="261" t="s">
        <v>5765</v>
      </c>
      <c r="P1893" s="266" t="s">
        <v>138</v>
      </c>
      <c r="Q1893" s="273"/>
      <c r="R1893" s="284" t="s">
        <v>157</v>
      </c>
      <c r="S1893" s="265"/>
      <c r="T1893" s="265">
        <v>0</v>
      </c>
      <c r="U1893" s="269" t="s">
        <v>1256</v>
      </c>
      <c r="V1893" s="270">
        <v>1</v>
      </c>
      <c r="W1893" s="271" t="s">
        <v>118</v>
      </c>
      <c r="X1893" s="272"/>
      <c r="Y1893" s="258"/>
      <c r="Z1893" s="274" t="s">
        <v>1265</v>
      </c>
      <c r="AA1893" s="258" t="b">
        <f t="shared" si="143"/>
        <v>0</v>
      </c>
      <c r="AB1893" s="273" t="s">
        <v>5766</v>
      </c>
      <c r="AC1893" s="273"/>
      <c r="AD1893" s="400" t="s">
        <v>1259</v>
      </c>
      <c r="AE1893" s="275" t="s">
        <v>5767</v>
      </c>
      <c r="AF1893" s="267" t="str">
        <f t="shared" ca="1" si="141"/>
        <v>37años8meses</v>
      </c>
      <c r="AG1893" s="276">
        <v>900887727</v>
      </c>
      <c r="AH1893" s="325"/>
    </row>
    <row r="1894" spans="2:34">
      <c r="B1894" s="258" t="str">
        <f t="shared" si="142"/>
        <v>P45446709</v>
      </c>
      <c r="C1894" s="257" t="s">
        <v>117</v>
      </c>
      <c r="D1894" s="486" t="s">
        <v>7552</v>
      </c>
      <c r="E1894" s="258" t="s">
        <v>7553</v>
      </c>
      <c r="F1894" s="259">
        <v>32490</v>
      </c>
      <c r="G1894" s="283" t="s">
        <v>1251</v>
      </c>
      <c r="H1894" s="266" t="s">
        <v>137</v>
      </c>
      <c r="I1894" s="263" t="s">
        <v>1252</v>
      </c>
      <c r="J1894" s="261"/>
      <c r="K1894" s="282" t="s">
        <v>2021</v>
      </c>
      <c r="L1894" s="264">
        <v>45042</v>
      </c>
      <c r="M1894" s="290">
        <v>45044</v>
      </c>
      <c r="N1894" s="263" t="s">
        <v>128</v>
      </c>
      <c r="O1894" s="282" t="s">
        <v>7554</v>
      </c>
      <c r="P1894" s="266" t="s">
        <v>138</v>
      </c>
      <c r="Q1894" s="273"/>
      <c r="R1894" s="284" t="s">
        <v>157</v>
      </c>
      <c r="S1894" s="265"/>
      <c r="T1894" s="265">
        <v>0</v>
      </c>
      <c r="U1894" s="269" t="s">
        <v>1256</v>
      </c>
      <c r="V1894" s="270">
        <v>0</v>
      </c>
      <c r="W1894" s="271" t="s">
        <v>118</v>
      </c>
      <c r="X1894" s="272"/>
      <c r="Y1894" s="273"/>
      <c r="Z1894" s="274" t="s">
        <v>1257</v>
      </c>
      <c r="AA1894" s="258" t="b">
        <f t="shared" si="143"/>
        <v>0</v>
      </c>
      <c r="AB1894" s="273" t="s">
        <v>7555</v>
      </c>
      <c r="AC1894" s="273"/>
      <c r="AD1894" s="504" t="s">
        <v>1259</v>
      </c>
      <c r="AE1894" s="275" t="s">
        <v>7556</v>
      </c>
      <c r="AF1894" s="267" t="str">
        <f t="shared" ca="1" si="141"/>
        <v>37años8meses</v>
      </c>
      <c r="AG1894" s="276">
        <v>963967629</v>
      </c>
      <c r="AH1894" s="325" t="s">
        <v>7557</v>
      </c>
    </row>
    <row r="1895" spans="2:34">
      <c r="B1895" s="258" t="str">
        <f t="shared" si="142"/>
        <v>P45448454</v>
      </c>
      <c r="C1895" s="257" t="s">
        <v>117</v>
      </c>
      <c r="D1895" s="486" t="s">
        <v>4232</v>
      </c>
      <c r="E1895" s="258" t="s">
        <v>4233</v>
      </c>
      <c r="F1895" s="259">
        <v>32452</v>
      </c>
      <c r="G1895" s="260" t="s">
        <v>1291</v>
      </c>
      <c r="H1895" s="261" t="s">
        <v>137</v>
      </c>
      <c r="I1895" s="263"/>
      <c r="J1895" s="261"/>
      <c r="K1895" s="263" t="s">
        <v>3611</v>
      </c>
      <c r="L1895" s="264">
        <v>44355</v>
      </c>
      <c r="M1895" s="290">
        <v>44472</v>
      </c>
      <c r="N1895" s="263" t="s">
        <v>128</v>
      </c>
      <c r="O1895" s="261" t="s">
        <v>4234</v>
      </c>
      <c r="P1895" s="266" t="s">
        <v>115</v>
      </c>
      <c r="Q1895" s="258"/>
      <c r="R1895" s="284" t="s">
        <v>157</v>
      </c>
      <c r="S1895" s="265"/>
      <c r="T1895" s="265">
        <v>0</v>
      </c>
      <c r="U1895" s="269" t="s">
        <v>1256</v>
      </c>
      <c r="V1895" s="270">
        <v>0</v>
      </c>
      <c r="W1895" s="271" t="s">
        <v>1264</v>
      </c>
      <c r="X1895" s="272"/>
      <c r="Y1895" s="273"/>
      <c r="Z1895" s="274" t="s">
        <v>1265</v>
      </c>
      <c r="AA1895" s="258" t="b">
        <f t="shared" si="143"/>
        <v>0</v>
      </c>
      <c r="AB1895" s="273" t="s">
        <v>4235</v>
      </c>
      <c r="AC1895" s="273" t="s">
        <v>4236</v>
      </c>
      <c r="AD1895" s="273"/>
      <c r="AE1895" s="275"/>
      <c r="AF1895" s="267" t="str">
        <f t="shared" ca="1" si="141"/>
        <v>37años9meses</v>
      </c>
      <c r="AG1895" s="276">
        <v>986354154</v>
      </c>
      <c r="AH1895" s="325" t="s">
        <v>4237</v>
      </c>
    </row>
    <row r="1896" spans="2:34">
      <c r="B1896" s="258" t="str">
        <f t="shared" si="142"/>
        <v>O45450912</v>
      </c>
      <c r="C1896" s="257" t="s">
        <v>117</v>
      </c>
      <c r="D1896" s="294" t="s">
        <v>15111</v>
      </c>
      <c r="E1896" s="258" t="s">
        <v>15112</v>
      </c>
      <c r="F1896" s="259">
        <v>32420</v>
      </c>
      <c r="G1896" s="283" t="s">
        <v>1251</v>
      </c>
      <c r="H1896" s="261" t="s">
        <v>113</v>
      </c>
      <c r="I1896" s="261" t="s">
        <v>13122</v>
      </c>
      <c r="J1896" s="261" t="s">
        <v>1276</v>
      </c>
      <c r="K1896" s="282" t="s">
        <v>12562</v>
      </c>
      <c r="L1896" s="264">
        <v>45952</v>
      </c>
      <c r="M1896" s="264">
        <v>46032</v>
      </c>
      <c r="N1896" s="261" t="s">
        <v>122</v>
      </c>
      <c r="O1896" s="282"/>
      <c r="P1896" s="266"/>
      <c r="Q1896" s="258"/>
      <c r="R1896" s="268" t="s">
        <v>157</v>
      </c>
      <c r="S1896" s="265"/>
      <c r="T1896" s="271">
        <v>0</v>
      </c>
      <c r="U1896" s="269" t="s">
        <v>1256</v>
      </c>
      <c r="V1896" s="270">
        <v>1</v>
      </c>
      <c r="W1896" s="271" t="s">
        <v>118</v>
      </c>
      <c r="X1896" s="272"/>
      <c r="Y1896" s="272"/>
      <c r="Z1896" s="342" t="s">
        <v>1257</v>
      </c>
      <c r="AA1896" s="273" t="b">
        <f t="shared" si="143"/>
        <v>0</v>
      </c>
      <c r="AB1896" s="273" t="s">
        <v>15113</v>
      </c>
      <c r="AC1896" s="273"/>
      <c r="AD1896" s="400" t="s">
        <v>1878</v>
      </c>
      <c r="AE1896" s="275" t="s">
        <v>15114</v>
      </c>
      <c r="AF1896" s="267" t="str">
        <f t="shared" ca="1" si="141"/>
        <v>37años10meses</v>
      </c>
      <c r="AG1896" s="276" t="s">
        <v>15115</v>
      </c>
      <c r="AH1896" s="325" t="s">
        <v>15116</v>
      </c>
    </row>
    <row r="1897" spans="2:34">
      <c r="B1897" s="258" t="str">
        <f t="shared" si="142"/>
        <v>O45452474</v>
      </c>
      <c r="C1897" s="257" t="s">
        <v>117</v>
      </c>
      <c r="D1897" s="486" t="s">
        <v>11334</v>
      </c>
      <c r="E1897" s="258" t="s">
        <v>11335</v>
      </c>
      <c r="F1897" s="259">
        <v>32489</v>
      </c>
      <c r="G1897" s="283" t="s">
        <v>1291</v>
      </c>
      <c r="H1897" s="261" t="s">
        <v>113</v>
      </c>
      <c r="I1897" s="261" t="s">
        <v>7410</v>
      </c>
      <c r="J1897" s="261" t="s">
        <v>9657</v>
      </c>
      <c r="K1897" s="282" t="s">
        <v>6899</v>
      </c>
      <c r="L1897" s="264">
        <v>45428</v>
      </c>
      <c r="M1897" s="290">
        <v>45429</v>
      </c>
      <c r="N1897" s="261" t="s">
        <v>114</v>
      </c>
      <c r="O1897" s="282" t="s">
        <v>11336</v>
      </c>
      <c r="P1897" s="266" t="s">
        <v>138</v>
      </c>
      <c r="Q1897" s="273"/>
      <c r="R1897" s="284" t="s">
        <v>157</v>
      </c>
      <c r="S1897" s="265"/>
      <c r="T1897" s="265">
        <v>0</v>
      </c>
      <c r="U1897" s="269" t="s">
        <v>1256</v>
      </c>
      <c r="V1897" s="270">
        <v>1</v>
      </c>
      <c r="W1897" s="271" t="s">
        <v>118</v>
      </c>
      <c r="X1897" s="272"/>
      <c r="Y1897" s="272"/>
      <c r="Z1897" s="274" t="s">
        <v>1257</v>
      </c>
      <c r="AA1897" s="258" t="b">
        <f t="shared" si="143"/>
        <v>0</v>
      </c>
      <c r="AB1897" s="273" t="s">
        <v>11337</v>
      </c>
      <c r="AC1897" s="273"/>
      <c r="AD1897" s="400" t="s">
        <v>1259</v>
      </c>
      <c r="AE1897" s="275" t="s">
        <v>11338</v>
      </c>
      <c r="AF1897" s="267" t="str">
        <f t="shared" ca="1" si="141"/>
        <v>37años8meses</v>
      </c>
      <c r="AG1897" s="276">
        <v>972556317</v>
      </c>
      <c r="AH1897" s="325" t="s">
        <v>11339</v>
      </c>
    </row>
    <row r="1898" spans="2:34">
      <c r="B1898" s="258" t="str">
        <f t="shared" si="142"/>
        <v>E45460112</v>
      </c>
      <c r="C1898" s="257" t="s">
        <v>117</v>
      </c>
      <c r="D1898" s="486" t="s">
        <v>5910</v>
      </c>
      <c r="E1898" s="258" t="s">
        <v>5911</v>
      </c>
      <c r="F1898" s="259">
        <v>32459</v>
      </c>
      <c r="G1898" s="260" t="s">
        <v>1297</v>
      </c>
      <c r="H1898" s="261" t="s">
        <v>1107</v>
      </c>
      <c r="I1898" s="263" t="s">
        <v>4416</v>
      </c>
      <c r="J1898" s="261"/>
      <c r="K1898" s="282" t="s">
        <v>4784</v>
      </c>
      <c r="L1898" s="264">
        <v>44593</v>
      </c>
      <c r="M1898" s="290">
        <v>44737</v>
      </c>
      <c r="N1898" s="263" t="s">
        <v>128</v>
      </c>
      <c r="O1898" s="261" t="s">
        <v>5912</v>
      </c>
      <c r="P1898" s="266" t="s">
        <v>138</v>
      </c>
      <c r="Q1898" s="273"/>
      <c r="R1898" s="284" t="s">
        <v>157</v>
      </c>
      <c r="S1898" s="265"/>
      <c r="T1898" s="265">
        <v>0</v>
      </c>
      <c r="U1898" s="269" t="s">
        <v>1256</v>
      </c>
      <c r="V1898" s="270">
        <v>0</v>
      </c>
      <c r="W1898" s="271" t="s">
        <v>118</v>
      </c>
      <c r="X1898" s="272">
        <v>2000</v>
      </c>
      <c r="Y1898" s="272"/>
      <c r="Z1898" s="274" t="s">
        <v>1265</v>
      </c>
      <c r="AA1898" s="258" t="b">
        <f t="shared" si="143"/>
        <v>0</v>
      </c>
      <c r="AB1898" s="273" t="s">
        <v>5913</v>
      </c>
      <c r="AC1898" s="273"/>
      <c r="AD1898" s="504" t="s">
        <v>1259</v>
      </c>
      <c r="AE1898" s="275" t="s">
        <v>5914</v>
      </c>
      <c r="AF1898" s="267" t="str">
        <f t="shared" ca="1" si="141"/>
        <v>37años9meses</v>
      </c>
      <c r="AG1898" s="276">
        <v>943486404</v>
      </c>
      <c r="AH1898" s="325" t="s">
        <v>5915</v>
      </c>
    </row>
    <row r="1899" spans="2:34">
      <c r="B1899" s="273" t="str">
        <f t="shared" si="142"/>
        <v>O45461640</v>
      </c>
      <c r="C1899" s="257" t="s">
        <v>117</v>
      </c>
      <c r="D1899" s="486" t="s">
        <v>15952</v>
      </c>
      <c r="E1899" s="258" t="s">
        <v>15953</v>
      </c>
      <c r="F1899" s="259">
        <v>32498</v>
      </c>
      <c r="G1899" s="283" t="s">
        <v>1251</v>
      </c>
      <c r="H1899" s="261" t="s">
        <v>113</v>
      </c>
      <c r="I1899" s="261" t="s">
        <v>5699</v>
      </c>
      <c r="J1899" s="261" t="s">
        <v>1276</v>
      </c>
      <c r="K1899" s="282" t="s">
        <v>12562</v>
      </c>
      <c r="L1899" s="264">
        <v>45988</v>
      </c>
      <c r="M1899" s="264">
        <v>46014</v>
      </c>
      <c r="N1899" s="261" t="s">
        <v>114</v>
      </c>
      <c r="O1899" s="282" t="s">
        <v>15954</v>
      </c>
      <c r="P1899" s="266" t="s">
        <v>138</v>
      </c>
      <c r="Q1899" s="258"/>
      <c r="R1899" s="268" t="s">
        <v>157</v>
      </c>
      <c r="S1899" s="265"/>
      <c r="T1899" s="271">
        <v>0</v>
      </c>
      <c r="U1899" s="269" t="s">
        <v>1256</v>
      </c>
      <c r="V1899" s="270">
        <v>1</v>
      </c>
      <c r="W1899" s="524" t="s">
        <v>118</v>
      </c>
      <c r="X1899" s="272"/>
      <c r="Y1899" s="272"/>
      <c r="Z1899" s="525" t="s">
        <v>1257</v>
      </c>
      <c r="AA1899" s="258" t="b">
        <f t="shared" si="143"/>
        <v>0</v>
      </c>
      <c r="AB1899" s="273" t="s">
        <v>15955</v>
      </c>
      <c r="AC1899" s="273"/>
      <c r="AD1899" s="504" t="s">
        <v>1259</v>
      </c>
      <c r="AE1899" s="275" t="s">
        <v>15956</v>
      </c>
      <c r="AF1899" s="267" t="str">
        <f t="shared" ca="1" si="141"/>
        <v>37años8meses</v>
      </c>
      <c r="AG1899" s="276" t="s">
        <v>15957</v>
      </c>
      <c r="AH1899" s="325" t="s">
        <v>15958</v>
      </c>
    </row>
    <row r="1900" spans="2:34" ht="15">
      <c r="B1900" s="258" t="str">
        <f t="shared" si="142"/>
        <v>R45464303</v>
      </c>
      <c r="C1900" s="263">
        <v>1</v>
      </c>
      <c r="D1900" s="500" t="s">
        <v>14007</v>
      </c>
      <c r="E1900" s="258" t="s">
        <v>14008</v>
      </c>
      <c r="F1900" s="302">
        <v>32482</v>
      </c>
      <c r="G1900" s="283" t="s">
        <v>1251</v>
      </c>
      <c r="H1900" s="261" t="s">
        <v>4426</v>
      </c>
      <c r="I1900" s="261" t="s">
        <v>6579</v>
      </c>
      <c r="J1900" s="261" t="s">
        <v>1276</v>
      </c>
      <c r="K1900" s="282" t="s">
        <v>8700</v>
      </c>
      <c r="L1900" s="264">
        <v>45887</v>
      </c>
      <c r="M1900" s="287">
        <v>45888</v>
      </c>
      <c r="N1900" s="261" t="s">
        <v>169</v>
      </c>
      <c r="O1900" s="305" t="s">
        <v>14009</v>
      </c>
      <c r="P1900" s="266" t="s">
        <v>138</v>
      </c>
      <c r="Q1900" s="273"/>
      <c r="R1900" s="268" t="s">
        <v>157</v>
      </c>
      <c r="S1900" s="265"/>
      <c r="T1900" s="271">
        <v>0</v>
      </c>
      <c r="U1900" s="291" t="s">
        <v>117</v>
      </c>
      <c r="V1900" s="270">
        <v>0</v>
      </c>
      <c r="W1900" s="271" t="s">
        <v>1264</v>
      </c>
      <c r="X1900" s="272"/>
      <c r="Y1900" s="272"/>
      <c r="Z1900" s="342" t="s">
        <v>1257</v>
      </c>
      <c r="AA1900" s="258" t="b">
        <f t="shared" si="143"/>
        <v>0</v>
      </c>
      <c r="AB1900" s="273" t="s">
        <v>14010</v>
      </c>
      <c r="AC1900" s="273"/>
      <c r="AD1900" s="273"/>
      <c r="AE1900" s="275"/>
      <c r="AF1900" s="267" t="str">
        <f t="shared" ca="1" si="141"/>
        <v>37años8meses</v>
      </c>
      <c r="AG1900" s="276"/>
      <c r="AH1900" s="325"/>
    </row>
    <row r="1901" spans="2:34">
      <c r="B1901" s="273" t="str">
        <f t="shared" si="142"/>
        <v>R45470007</v>
      </c>
      <c r="C1901" s="285">
        <v>1</v>
      </c>
      <c r="D1901" s="486" t="s">
        <v>15314</v>
      </c>
      <c r="E1901" s="258" t="s">
        <v>15315</v>
      </c>
      <c r="F1901" s="259" t="s">
        <v>15316</v>
      </c>
      <c r="G1901" s="283" t="s">
        <v>7450</v>
      </c>
      <c r="H1901" s="261" t="s">
        <v>4426</v>
      </c>
      <c r="I1901" s="261" t="s">
        <v>8826</v>
      </c>
      <c r="J1901" s="261" t="s">
        <v>1276</v>
      </c>
      <c r="K1901" s="282" t="s">
        <v>8566</v>
      </c>
      <c r="L1901" s="264">
        <v>45966</v>
      </c>
      <c r="M1901" s="264">
        <v>46053</v>
      </c>
      <c r="N1901" s="261" t="s">
        <v>122</v>
      </c>
      <c r="O1901" s="282"/>
      <c r="P1901" s="266"/>
      <c r="Q1901" s="258"/>
      <c r="R1901" s="268" t="s">
        <v>157</v>
      </c>
      <c r="S1901" s="265"/>
      <c r="T1901" s="271">
        <v>0</v>
      </c>
      <c r="U1901" s="269" t="s">
        <v>157</v>
      </c>
      <c r="V1901" s="270">
        <v>0</v>
      </c>
      <c r="W1901" s="271" t="s">
        <v>118</v>
      </c>
      <c r="X1901" s="272">
        <v>8500</v>
      </c>
      <c r="Y1901" s="272"/>
      <c r="Z1901" s="342" t="s">
        <v>1257</v>
      </c>
      <c r="AA1901" s="258" t="b">
        <f t="shared" si="143"/>
        <v>0</v>
      </c>
      <c r="AB1901" s="273"/>
      <c r="AC1901" s="273"/>
      <c r="AD1901" s="400"/>
      <c r="AE1901" s="275"/>
      <c r="AF1901" s="267" t="str">
        <f t="shared" ca="1" si="141"/>
        <v>39años0meses</v>
      </c>
      <c r="AG1901" s="276"/>
      <c r="AH1901" s="325"/>
    </row>
    <row r="1902" spans="2:34">
      <c r="B1902" s="258" t="str">
        <f t="shared" si="142"/>
        <v>P45473131</v>
      </c>
      <c r="C1902" s="282">
        <v>1</v>
      </c>
      <c r="D1902" s="486" t="s">
        <v>3177</v>
      </c>
      <c r="E1902" s="273" t="s">
        <v>3178</v>
      </c>
      <c r="F1902" s="302">
        <v>32449</v>
      </c>
      <c r="G1902" s="260" t="s">
        <v>1251</v>
      </c>
      <c r="H1902" s="261" t="s">
        <v>137</v>
      </c>
      <c r="I1902" s="262"/>
      <c r="J1902" s="261"/>
      <c r="K1902" s="263" t="s">
        <v>2021</v>
      </c>
      <c r="L1902" s="326">
        <v>43860</v>
      </c>
      <c r="M1902" s="290">
        <v>43873</v>
      </c>
      <c r="N1902" s="263" t="s">
        <v>128</v>
      </c>
      <c r="O1902" s="282" t="s">
        <v>3179</v>
      </c>
      <c r="P1902" s="266" t="s">
        <v>138</v>
      </c>
      <c r="Q1902" s="267"/>
      <c r="R1902" s="284" t="s">
        <v>157</v>
      </c>
      <c r="S1902" s="265"/>
      <c r="T1902" s="265">
        <v>0</v>
      </c>
      <c r="U1902" s="269" t="s">
        <v>1256</v>
      </c>
      <c r="V1902" s="270">
        <v>0</v>
      </c>
      <c r="W1902" s="271" t="s">
        <v>1264</v>
      </c>
      <c r="X1902" s="272"/>
      <c r="Y1902" s="273"/>
      <c r="Z1902" s="274" t="s">
        <v>1265</v>
      </c>
      <c r="AA1902" s="258" t="b">
        <f t="shared" si="143"/>
        <v>0</v>
      </c>
      <c r="AB1902" s="258"/>
      <c r="AC1902" s="273"/>
      <c r="AD1902" s="400" t="s">
        <v>2101</v>
      </c>
      <c r="AE1902" s="317" t="s">
        <v>3180</v>
      </c>
      <c r="AF1902" s="267" t="str">
        <f t="shared" ca="1" si="141"/>
        <v>37años9meses</v>
      </c>
      <c r="AG1902" s="276"/>
      <c r="AH1902" s="325"/>
    </row>
    <row r="1903" spans="2:34">
      <c r="B1903" s="258" t="str">
        <f t="shared" si="142"/>
        <v>P45474038</v>
      </c>
      <c r="C1903" s="257" t="s">
        <v>117</v>
      </c>
      <c r="D1903" s="486" t="s">
        <v>11792</v>
      </c>
      <c r="E1903" s="258" t="s">
        <v>11793</v>
      </c>
      <c r="F1903" s="259">
        <v>32290</v>
      </c>
      <c r="G1903" s="283" t="s">
        <v>1996</v>
      </c>
      <c r="H1903" s="261" t="s">
        <v>137</v>
      </c>
      <c r="I1903" s="263" t="s">
        <v>1252</v>
      </c>
      <c r="J1903" s="261" t="s">
        <v>1276</v>
      </c>
      <c r="K1903" s="282" t="s">
        <v>6840</v>
      </c>
      <c r="L1903" s="264">
        <v>45468</v>
      </c>
      <c r="M1903" s="298">
        <v>45495</v>
      </c>
      <c r="N1903" s="263" t="s">
        <v>128</v>
      </c>
      <c r="O1903" s="282" t="s">
        <v>11794</v>
      </c>
      <c r="P1903" s="266" t="s">
        <v>138</v>
      </c>
      <c r="Q1903" s="273"/>
      <c r="R1903" s="284" t="s">
        <v>157</v>
      </c>
      <c r="S1903" s="265"/>
      <c r="T1903" s="265">
        <v>0</v>
      </c>
      <c r="U1903" s="269" t="s">
        <v>1256</v>
      </c>
      <c r="V1903" s="270">
        <v>1</v>
      </c>
      <c r="W1903" s="271" t="s">
        <v>118</v>
      </c>
      <c r="X1903" s="272"/>
      <c r="Y1903" s="273"/>
      <c r="Z1903" s="274" t="s">
        <v>1257</v>
      </c>
      <c r="AA1903" s="258" t="b">
        <f t="shared" si="143"/>
        <v>0</v>
      </c>
      <c r="AB1903" s="258" t="s">
        <v>11795</v>
      </c>
      <c r="AC1903" s="273"/>
      <c r="AD1903" s="504" t="s">
        <v>1259</v>
      </c>
      <c r="AE1903" s="303" t="s">
        <v>11796</v>
      </c>
      <c r="AF1903" s="267" t="str">
        <f t="shared" ca="1" si="141"/>
        <v>38años2meses</v>
      </c>
      <c r="AG1903" s="276">
        <v>992502229</v>
      </c>
      <c r="AH1903" s="325" t="s">
        <v>11797</v>
      </c>
    </row>
    <row r="1904" spans="2:34">
      <c r="B1904" s="273" t="str">
        <f t="shared" si="142"/>
        <v>O45477299</v>
      </c>
      <c r="C1904" s="257" t="s">
        <v>117</v>
      </c>
      <c r="D1904" s="486" t="s">
        <v>16331</v>
      </c>
      <c r="E1904" s="258" t="s">
        <v>16332</v>
      </c>
      <c r="F1904" s="259">
        <v>32400</v>
      </c>
      <c r="G1904" s="283" t="s">
        <v>1251</v>
      </c>
      <c r="H1904" s="261" t="s">
        <v>113</v>
      </c>
      <c r="I1904" s="261" t="s">
        <v>13122</v>
      </c>
      <c r="J1904" s="261" t="s">
        <v>1276</v>
      </c>
      <c r="K1904" s="282" t="s">
        <v>12562</v>
      </c>
      <c r="L1904" s="264">
        <v>46028</v>
      </c>
      <c r="M1904" s="264">
        <v>46123</v>
      </c>
      <c r="N1904" s="261" t="s">
        <v>128</v>
      </c>
      <c r="O1904" s="282" t="s">
        <v>16333</v>
      </c>
      <c r="P1904" s="266" t="s">
        <v>138</v>
      </c>
      <c r="Q1904" s="258"/>
      <c r="R1904" s="268" t="s">
        <v>157</v>
      </c>
      <c r="S1904" s="265"/>
      <c r="T1904" s="265">
        <v>0</v>
      </c>
      <c r="U1904" s="269" t="s">
        <v>1256</v>
      </c>
      <c r="V1904" s="270">
        <v>1</v>
      </c>
      <c r="W1904" s="271" t="s">
        <v>118</v>
      </c>
      <c r="X1904" s="272"/>
      <c r="Y1904" s="272"/>
      <c r="Z1904" s="274" t="s">
        <v>1257</v>
      </c>
      <c r="AA1904" s="273" t="b">
        <f t="shared" si="143"/>
        <v>0</v>
      </c>
      <c r="AB1904" s="273" t="s">
        <v>16334</v>
      </c>
      <c r="AC1904" s="273"/>
      <c r="AD1904" s="504" t="s">
        <v>1271</v>
      </c>
      <c r="AE1904" s="275" t="s">
        <v>16335</v>
      </c>
      <c r="AF1904" s="267" t="str">
        <f t="shared" ca="1" si="141"/>
        <v>37años11meses</v>
      </c>
      <c r="AG1904" s="276" t="s">
        <v>16336</v>
      </c>
      <c r="AH1904" s="325" t="s">
        <v>16337</v>
      </c>
    </row>
    <row r="1905" spans="2:36">
      <c r="B1905" s="273" t="str">
        <f t="shared" si="142"/>
        <v>P45478257</v>
      </c>
      <c r="C1905" s="257" t="s">
        <v>117</v>
      </c>
      <c r="D1905" s="486" t="s">
        <v>3587</v>
      </c>
      <c r="E1905" s="258" t="s">
        <v>3588</v>
      </c>
      <c r="F1905" s="259">
        <v>32498</v>
      </c>
      <c r="G1905" s="260" t="s">
        <v>1251</v>
      </c>
      <c r="H1905" s="261" t="s">
        <v>137</v>
      </c>
      <c r="I1905" s="262"/>
      <c r="J1905" s="261"/>
      <c r="K1905" s="263" t="s">
        <v>1287</v>
      </c>
      <c r="L1905" s="264">
        <v>44179</v>
      </c>
      <c r="M1905" s="264">
        <v>44184</v>
      </c>
      <c r="N1905" s="263" t="s">
        <v>174</v>
      </c>
      <c r="O1905" s="261" t="s">
        <v>3589</v>
      </c>
      <c r="P1905" s="266" t="s">
        <v>138</v>
      </c>
      <c r="Q1905" s="267"/>
      <c r="R1905" s="268" t="s">
        <v>157</v>
      </c>
      <c r="S1905" s="265"/>
      <c r="T1905" s="265">
        <v>0</v>
      </c>
      <c r="U1905" s="269" t="s">
        <v>1256</v>
      </c>
      <c r="V1905" s="270">
        <v>0</v>
      </c>
      <c r="W1905" s="271" t="s">
        <v>1264</v>
      </c>
      <c r="X1905" s="272"/>
      <c r="Y1905" s="273"/>
      <c r="Z1905" s="274" t="s">
        <v>1265</v>
      </c>
      <c r="AA1905" s="258" t="b">
        <f t="shared" si="143"/>
        <v>0</v>
      </c>
      <c r="AB1905" s="273" t="s">
        <v>3590</v>
      </c>
      <c r="AC1905" s="273" t="s">
        <v>1290</v>
      </c>
      <c r="AD1905" s="400" t="s">
        <v>2101</v>
      </c>
      <c r="AE1905" s="275"/>
      <c r="AF1905" s="267" t="str">
        <f t="shared" ca="1" si="141"/>
        <v>37años8meses</v>
      </c>
      <c r="AG1905" s="276"/>
      <c r="AH1905" s="325"/>
    </row>
    <row r="1906" spans="2:36">
      <c r="B1906" s="258" t="str">
        <f t="shared" si="142"/>
        <v>O45480566</v>
      </c>
      <c r="C1906" s="257" t="s">
        <v>117</v>
      </c>
      <c r="D1906" s="486" t="s">
        <v>9301</v>
      </c>
      <c r="E1906" s="258" t="s">
        <v>9302</v>
      </c>
      <c r="F1906" s="259">
        <v>32442</v>
      </c>
      <c r="G1906" s="283" t="s">
        <v>1251</v>
      </c>
      <c r="H1906" s="261" t="s">
        <v>4311</v>
      </c>
      <c r="I1906" s="263" t="s">
        <v>9303</v>
      </c>
      <c r="J1906" s="261"/>
      <c r="K1906" s="282" t="s">
        <v>8700</v>
      </c>
      <c r="L1906" s="264">
        <v>45295</v>
      </c>
      <c r="M1906" s="264">
        <v>45556</v>
      </c>
      <c r="N1906" s="263" t="s">
        <v>114</v>
      </c>
      <c r="O1906" s="282" t="s">
        <v>9304</v>
      </c>
      <c r="P1906" s="266" t="s">
        <v>138</v>
      </c>
      <c r="Q1906" s="273"/>
      <c r="R1906" s="268" t="s">
        <v>157</v>
      </c>
      <c r="S1906" s="265"/>
      <c r="T1906" s="265">
        <v>0</v>
      </c>
      <c r="U1906" s="269" t="s">
        <v>1256</v>
      </c>
      <c r="V1906" s="270">
        <v>0</v>
      </c>
      <c r="W1906" s="271" t="s">
        <v>118</v>
      </c>
      <c r="X1906" s="272"/>
      <c r="Y1906" s="273"/>
      <c r="Z1906" s="274" t="s">
        <v>1257</v>
      </c>
      <c r="AA1906" s="258" t="b">
        <f t="shared" si="143"/>
        <v>0</v>
      </c>
      <c r="AB1906" s="258" t="s">
        <v>9305</v>
      </c>
      <c r="AC1906" s="273"/>
      <c r="AD1906" s="504" t="s">
        <v>1271</v>
      </c>
      <c r="AE1906" s="275" t="s">
        <v>9306</v>
      </c>
      <c r="AF1906" s="267" t="str">
        <f t="shared" ca="1" si="141"/>
        <v>37años9meses</v>
      </c>
      <c r="AG1906" s="276">
        <v>916182659</v>
      </c>
      <c r="AH1906" s="409" t="s">
        <v>9307</v>
      </c>
    </row>
    <row r="1907" spans="2:36">
      <c r="B1907" s="258" t="str">
        <f t="shared" si="142"/>
        <v>O45483754</v>
      </c>
      <c r="C1907" s="282">
        <v>1</v>
      </c>
      <c r="D1907" s="486" t="s">
        <v>5557</v>
      </c>
      <c r="E1907" s="258" t="s">
        <v>5558</v>
      </c>
      <c r="F1907" s="259">
        <v>32466</v>
      </c>
      <c r="G1907" s="260" t="s">
        <v>1251</v>
      </c>
      <c r="H1907" s="261" t="s">
        <v>113</v>
      </c>
      <c r="I1907" s="263"/>
      <c r="J1907" s="261"/>
      <c r="K1907" s="282" t="s">
        <v>4784</v>
      </c>
      <c r="L1907" s="264">
        <v>44536</v>
      </c>
      <c r="M1907" s="290">
        <v>44604</v>
      </c>
      <c r="N1907" s="263" t="s">
        <v>169</v>
      </c>
      <c r="O1907" s="261" t="s">
        <v>5559</v>
      </c>
      <c r="P1907" s="266" t="s">
        <v>115</v>
      </c>
      <c r="Q1907" s="273"/>
      <c r="R1907" s="268" t="s">
        <v>157</v>
      </c>
      <c r="S1907" s="265"/>
      <c r="T1907" s="265">
        <v>0</v>
      </c>
      <c r="U1907" s="269" t="s">
        <v>1256</v>
      </c>
      <c r="V1907" s="270">
        <v>1</v>
      </c>
      <c r="W1907" s="271" t="s">
        <v>118</v>
      </c>
      <c r="X1907" s="272"/>
      <c r="Y1907" s="258"/>
      <c r="Z1907" s="274" t="s">
        <v>1265</v>
      </c>
      <c r="AA1907" s="258" t="b">
        <f t="shared" si="143"/>
        <v>0</v>
      </c>
      <c r="AB1907" s="273" t="s">
        <v>5560</v>
      </c>
      <c r="AC1907" s="273"/>
      <c r="AD1907" s="273"/>
      <c r="AE1907" s="275"/>
      <c r="AF1907" s="267" t="str">
        <f t="shared" ca="1" si="141"/>
        <v>37años9meses</v>
      </c>
      <c r="AG1907" s="276">
        <v>958582073</v>
      </c>
      <c r="AH1907" s="325" t="s">
        <v>5561</v>
      </c>
    </row>
    <row r="1908" spans="2:36">
      <c r="B1908" s="273" t="str">
        <f t="shared" si="142"/>
        <v>P45486761</v>
      </c>
      <c r="C1908" s="257" t="s">
        <v>117</v>
      </c>
      <c r="D1908" s="486" t="s">
        <v>10789</v>
      </c>
      <c r="E1908" s="258" t="s">
        <v>10790</v>
      </c>
      <c r="F1908" s="259">
        <v>32443</v>
      </c>
      <c r="G1908" s="283" t="s">
        <v>1996</v>
      </c>
      <c r="H1908" s="261" t="s">
        <v>137</v>
      </c>
      <c r="I1908" s="261" t="s">
        <v>1252</v>
      </c>
      <c r="J1908" s="261" t="s">
        <v>9882</v>
      </c>
      <c r="K1908" s="282" t="s">
        <v>6899</v>
      </c>
      <c r="L1908" s="264">
        <v>45390</v>
      </c>
      <c r="M1908" s="290">
        <v>45402</v>
      </c>
      <c r="N1908" s="261" t="s">
        <v>122</v>
      </c>
      <c r="O1908" s="282"/>
      <c r="P1908" s="266"/>
      <c r="Q1908" s="273"/>
      <c r="R1908" s="284" t="s">
        <v>157</v>
      </c>
      <c r="S1908" s="265"/>
      <c r="T1908" s="265">
        <v>0</v>
      </c>
      <c r="U1908" s="269" t="s">
        <v>1256</v>
      </c>
      <c r="V1908" s="270">
        <v>1</v>
      </c>
      <c r="W1908" s="271" t="s">
        <v>118</v>
      </c>
      <c r="X1908" s="272"/>
      <c r="Y1908" s="272"/>
      <c r="Z1908" s="274" t="s">
        <v>1257</v>
      </c>
      <c r="AA1908" s="258" t="b">
        <f t="shared" si="143"/>
        <v>0</v>
      </c>
      <c r="AB1908" s="273" t="s">
        <v>10791</v>
      </c>
      <c r="AC1908" s="273"/>
      <c r="AD1908" s="504" t="s">
        <v>1271</v>
      </c>
      <c r="AE1908" s="275" t="s">
        <v>10792</v>
      </c>
      <c r="AF1908" s="267" t="str">
        <f t="shared" ca="1" si="141"/>
        <v>37años9meses</v>
      </c>
      <c r="AG1908" s="276">
        <v>988775272</v>
      </c>
      <c r="AH1908" s="325" t="s">
        <v>10793</v>
      </c>
      <c r="AJ1908" s="258"/>
    </row>
    <row r="1909" spans="2:36">
      <c r="B1909" s="273" t="str">
        <f t="shared" si="142"/>
        <v>P45492276</v>
      </c>
      <c r="C1909" s="257" t="s">
        <v>117</v>
      </c>
      <c r="D1909" s="517" t="s">
        <v>16099</v>
      </c>
      <c r="E1909" s="350" t="s">
        <v>16100</v>
      </c>
      <c r="F1909" s="348">
        <v>32508</v>
      </c>
      <c r="G1909" s="545" t="s">
        <v>1251</v>
      </c>
      <c r="H1909" s="546" t="s">
        <v>137</v>
      </c>
      <c r="I1909" s="546" t="s">
        <v>1252</v>
      </c>
      <c r="J1909" s="546" t="s">
        <v>1276</v>
      </c>
      <c r="K1909" s="547" t="s">
        <v>1254</v>
      </c>
      <c r="L1909" s="298">
        <v>46002</v>
      </c>
      <c r="M1909" s="298">
        <v>46021</v>
      </c>
      <c r="N1909" s="261" t="s">
        <v>174</v>
      </c>
      <c r="O1909" s="282" t="s">
        <v>16101</v>
      </c>
      <c r="P1909" s="266" t="s">
        <v>138</v>
      </c>
      <c r="Q1909" s="258"/>
      <c r="R1909" s="268" t="s">
        <v>157</v>
      </c>
      <c r="S1909" s="265"/>
      <c r="T1909" s="271">
        <v>0</v>
      </c>
      <c r="U1909" s="269" t="s">
        <v>1256</v>
      </c>
      <c r="V1909" s="270">
        <v>1</v>
      </c>
      <c r="W1909" s="271" t="s">
        <v>118</v>
      </c>
      <c r="X1909" s="272"/>
      <c r="Y1909" s="272"/>
      <c r="Z1909" s="342" t="s">
        <v>1257</v>
      </c>
      <c r="AA1909" s="258" t="b">
        <f t="shared" si="143"/>
        <v>0</v>
      </c>
      <c r="AB1909" s="273" t="s">
        <v>16102</v>
      </c>
      <c r="AC1909" s="273"/>
      <c r="AD1909" s="704" t="s">
        <v>16103</v>
      </c>
      <c r="AE1909" s="518" t="s">
        <v>16104</v>
      </c>
      <c r="AF1909" s="267" t="str">
        <f t="shared" ca="1" si="141"/>
        <v>37años7meses</v>
      </c>
      <c r="AG1909" s="276" t="s">
        <v>16105</v>
      </c>
      <c r="AH1909" s="637" t="s">
        <v>16106</v>
      </c>
    </row>
    <row r="1910" spans="2:36">
      <c r="B1910" s="258" t="str">
        <f t="shared" si="142"/>
        <v>P45505299</v>
      </c>
      <c r="C1910" s="257" t="s">
        <v>117</v>
      </c>
      <c r="D1910" s="486" t="s">
        <v>10066</v>
      </c>
      <c r="E1910" s="258" t="s">
        <v>10067</v>
      </c>
      <c r="F1910" s="259">
        <v>32494</v>
      </c>
      <c r="G1910" s="283" t="s">
        <v>1251</v>
      </c>
      <c r="H1910" s="261" t="s">
        <v>137</v>
      </c>
      <c r="I1910" s="261" t="s">
        <v>8999</v>
      </c>
      <c r="J1910" s="261" t="s">
        <v>9657</v>
      </c>
      <c r="K1910" s="282" t="s">
        <v>6899</v>
      </c>
      <c r="L1910" s="264">
        <v>45341</v>
      </c>
      <c r="M1910" s="298">
        <v>45455</v>
      </c>
      <c r="N1910" s="261" t="s">
        <v>174</v>
      </c>
      <c r="O1910" s="261" t="s">
        <v>10068</v>
      </c>
      <c r="P1910" s="266" t="s">
        <v>138</v>
      </c>
      <c r="Q1910" s="273"/>
      <c r="R1910" s="284" t="s">
        <v>157</v>
      </c>
      <c r="S1910" s="265"/>
      <c r="T1910" s="265">
        <v>0</v>
      </c>
      <c r="U1910" s="269" t="s">
        <v>1256</v>
      </c>
      <c r="V1910" s="270">
        <v>1</v>
      </c>
      <c r="W1910" s="271" t="s">
        <v>118</v>
      </c>
      <c r="X1910" s="272"/>
      <c r="Y1910" s="272"/>
      <c r="Z1910" s="274" t="s">
        <v>1257</v>
      </c>
      <c r="AA1910" s="258" t="b">
        <f t="shared" si="143"/>
        <v>0</v>
      </c>
      <c r="AB1910" s="273" t="s">
        <v>10069</v>
      </c>
      <c r="AC1910" s="273"/>
      <c r="AD1910" s="504" t="s">
        <v>1259</v>
      </c>
      <c r="AE1910" s="275" t="s">
        <v>10070</v>
      </c>
      <c r="AF1910" s="267" t="str">
        <f t="shared" ca="1" si="141"/>
        <v>37años8meses</v>
      </c>
      <c r="AG1910" s="276">
        <v>976436160</v>
      </c>
      <c r="AH1910" s="325" t="s">
        <v>10071</v>
      </c>
    </row>
    <row r="1911" spans="2:36">
      <c r="B1911" s="301" t="str">
        <f t="shared" si="142"/>
        <v>O45525486</v>
      </c>
      <c r="C1911" s="258" t="s">
        <v>117</v>
      </c>
      <c r="D1911" s="294" t="s">
        <v>17999</v>
      </c>
      <c r="E1911" s="258" t="s">
        <v>18000</v>
      </c>
      <c r="F1911" s="259">
        <v>32339</v>
      </c>
      <c r="G1911" s="283" t="s">
        <v>1251</v>
      </c>
      <c r="H1911" s="261" t="s">
        <v>113</v>
      </c>
      <c r="I1911" s="261" t="s">
        <v>5699</v>
      </c>
      <c r="J1911" s="261" t="s">
        <v>1276</v>
      </c>
      <c r="K1911" s="282" t="s">
        <v>12562</v>
      </c>
      <c r="L1911" s="264">
        <v>46085</v>
      </c>
      <c r="M1911" s="264">
        <v>46129</v>
      </c>
      <c r="N1911" s="651" t="s">
        <v>114</v>
      </c>
      <c r="O1911" s="282" t="s">
        <v>18007</v>
      </c>
      <c r="P1911" s="266" t="s">
        <v>138</v>
      </c>
      <c r="Q1911" s="258"/>
      <c r="R1911" s="268" t="s">
        <v>157</v>
      </c>
      <c r="S1911" s="265"/>
      <c r="T1911" s="271">
        <v>0</v>
      </c>
      <c r="U1911" s="269" t="s">
        <v>1256</v>
      </c>
      <c r="V1911" s="270">
        <v>1</v>
      </c>
      <c r="W1911" s="271" t="s">
        <v>118</v>
      </c>
      <c r="X1911" s="272"/>
      <c r="Y1911" s="272"/>
      <c r="Z1911" s="342" t="s">
        <v>1257</v>
      </c>
      <c r="AA1911" s="258" t="b">
        <v>0</v>
      </c>
      <c r="AB1911" s="273" t="s">
        <v>18816</v>
      </c>
      <c r="AC1911" s="273"/>
      <c r="AD1911" s="504" t="s">
        <v>1259</v>
      </c>
      <c r="AE1911" s="275" t="s">
        <v>18024</v>
      </c>
      <c r="AF1911" s="267" t="str">
        <f t="shared" ca="1" si="141"/>
        <v>38años1meses</v>
      </c>
      <c r="AG1911" s="276" t="s">
        <v>18019</v>
      </c>
      <c r="AH1911" s="325" t="s">
        <v>18013</v>
      </c>
    </row>
    <row r="1912" spans="2:36">
      <c r="B1912" s="258" t="str">
        <f t="shared" si="142"/>
        <v>O45529586</v>
      </c>
      <c r="C1912" s="257" t="s">
        <v>117</v>
      </c>
      <c r="D1912" s="486" t="s">
        <v>7576</v>
      </c>
      <c r="E1912" s="258" t="s">
        <v>7577</v>
      </c>
      <c r="F1912" s="259">
        <v>29810</v>
      </c>
      <c r="G1912" s="283" t="s">
        <v>1251</v>
      </c>
      <c r="H1912" s="261" t="s">
        <v>113</v>
      </c>
      <c r="I1912" s="263" t="s">
        <v>1339</v>
      </c>
      <c r="J1912" s="261" t="s">
        <v>7578</v>
      </c>
      <c r="K1912" s="263" t="s">
        <v>6840</v>
      </c>
      <c r="L1912" s="264">
        <v>45053</v>
      </c>
      <c r="M1912" s="264">
        <v>45558</v>
      </c>
      <c r="N1912" s="263" t="s">
        <v>122</v>
      </c>
      <c r="O1912" s="261"/>
      <c r="P1912" s="266"/>
      <c r="Q1912" s="273"/>
      <c r="R1912" s="268" t="s">
        <v>157</v>
      </c>
      <c r="S1912" s="265"/>
      <c r="T1912" s="265">
        <v>0</v>
      </c>
      <c r="U1912" s="269" t="s">
        <v>1256</v>
      </c>
      <c r="V1912" s="270">
        <v>1</v>
      </c>
      <c r="W1912" s="271" t="s">
        <v>118</v>
      </c>
      <c r="X1912" s="272"/>
      <c r="Y1912" s="273"/>
      <c r="Z1912" s="274" t="s">
        <v>1257</v>
      </c>
      <c r="AA1912" s="258" t="b">
        <f t="shared" ref="AA1912:AA1954" si="144">COUNTIF($D$2:$D$3790,D1912)&gt;1</f>
        <v>0</v>
      </c>
      <c r="AB1912" s="273" t="s">
        <v>7579</v>
      </c>
      <c r="AC1912" s="273"/>
      <c r="AD1912" s="504" t="s">
        <v>1259</v>
      </c>
      <c r="AE1912" s="275" t="s">
        <v>7580</v>
      </c>
      <c r="AF1912" s="267" t="str">
        <f t="shared" ca="1" si="141"/>
        <v>45años0meses</v>
      </c>
      <c r="AG1912" s="276">
        <v>930518177</v>
      </c>
      <c r="AH1912" s="325" t="s">
        <v>7581</v>
      </c>
    </row>
    <row r="1913" spans="2:36" ht="15">
      <c r="B1913" s="258" t="str">
        <f t="shared" si="142"/>
        <v>P45531515</v>
      </c>
      <c r="C1913" s="257" t="s">
        <v>117</v>
      </c>
      <c r="D1913" s="500" t="s">
        <v>13976</v>
      </c>
      <c r="E1913" s="258" t="s">
        <v>13977</v>
      </c>
      <c r="F1913" s="259">
        <v>32533</v>
      </c>
      <c r="G1913" s="283" t="s">
        <v>1251</v>
      </c>
      <c r="H1913" s="261" t="s">
        <v>137</v>
      </c>
      <c r="I1913" s="261" t="s">
        <v>1252</v>
      </c>
      <c r="J1913" s="261" t="s">
        <v>1276</v>
      </c>
      <c r="K1913" s="282" t="s">
        <v>1254</v>
      </c>
      <c r="L1913" s="264">
        <v>45885</v>
      </c>
      <c r="M1913" s="264">
        <v>45912</v>
      </c>
      <c r="N1913" s="261" t="s">
        <v>128</v>
      </c>
      <c r="O1913" s="282" t="s">
        <v>13978</v>
      </c>
      <c r="P1913" s="266" t="s">
        <v>138</v>
      </c>
      <c r="Q1913" s="273"/>
      <c r="R1913" s="268" t="s">
        <v>157</v>
      </c>
      <c r="S1913" s="265"/>
      <c r="T1913" s="271">
        <v>0</v>
      </c>
      <c r="U1913" s="291" t="s">
        <v>117</v>
      </c>
      <c r="V1913" s="270">
        <v>1</v>
      </c>
      <c r="W1913" s="271" t="s">
        <v>118</v>
      </c>
      <c r="X1913" s="272"/>
      <c r="Y1913" s="272"/>
      <c r="Z1913" s="342" t="s">
        <v>1257</v>
      </c>
      <c r="AA1913" s="258" t="b">
        <f t="shared" si="144"/>
        <v>0</v>
      </c>
      <c r="AB1913" s="273" t="s">
        <v>13979</v>
      </c>
      <c r="AC1913" s="273"/>
      <c r="AD1913" s="504" t="s">
        <v>1259</v>
      </c>
      <c r="AE1913" s="304" t="s">
        <v>13980</v>
      </c>
      <c r="AF1913" s="267" t="str">
        <f t="shared" ca="1" si="141"/>
        <v>37años6meses</v>
      </c>
      <c r="AG1913" s="276" t="s">
        <v>13981</v>
      </c>
      <c r="AH1913" s="325" t="s">
        <v>13982</v>
      </c>
      <c r="AJ1913" s="554" t="str">
        <f ca="1">IF($D1913&lt;&gt;"",DATEDIF(L1913,TODAY(),"y")&amp;"años"&amp;DATEDIF(L1913,TODAY(),"ym")&amp;"meses"&amp;DATEDIF(L1913,TODAY(),"md")&amp;"dias","")</f>
        <v>1años0meses5dias</v>
      </c>
    </row>
    <row r="1914" spans="2:36">
      <c r="B1914" s="258" t="str">
        <f t="shared" si="142"/>
        <v>P45532480</v>
      </c>
      <c r="C1914" s="257" t="s">
        <v>117</v>
      </c>
      <c r="D1914" s="486" t="s">
        <v>9740</v>
      </c>
      <c r="E1914" s="258" t="s">
        <v>9741</v>
      </c>
      <c r="F1914" s="259">
        <v>32546</v>
      </c>
      <c r="G1914" s="283" t="s">
        <v>1297</v>
      </c>
      <c r="H1914" s="261" t="s">
        <v>137</v>
      </c>
      <c r="I1914" s="261" t="s">
        <v>8999</v>
      </c>
      <c r="J1914" s="261" t="s">
        <v>9657</v>
      </c>
      <c r="K1914" s="282" t="s">
        <v>6899</v>
      </c>
      <c r="L1914" s="264">
        <v>45320</v>
      </c>
      <c r="M1914" s="264">
        <v>45458</v>
      </c>
      <c r="N1914" s="261" t="s">
        <v>114</v>
      </c>
      <c r="O1914" s="261" t="s">
        <v>9742</v>
      </c>
      <c r="P1914" s="266" t="s">
        <v>138</v>
      </c>
      <c r="Q1914" s="273"/>
      <c r="R1914" s="284" t="s">
        <v>157</v>
      </c>
      <c r="S1914" s="265"/>
      <c r="T1914" s="265">
        <v>0</v>
      </c>
      <c r="U1914" s="269" t="s">
        <v>1256</v>
      </c>
      <c r="V1914" s="270">
        <v>1</v>
      </c>
      <c r="W1914" s="271" t="s">
        <v>118</v>
      </c>
      <c r="X1914" s="272"/>
      <c r="Y1914" s="272"/>
      <c r="Z1914" s="274" t="s">
        <v>1257</v>
      </c>
      <c r="AA1914" s="258" t="b">
        <f t="shared" si="144"/>
        <v>0</v>
      </c>
      <c r="AB1914" s="273" t="s">
        <v>9743</v>
      </c>
      <c r="AC1914" s="273"/>
      <c r="AD1914" s="504" t="s">
        <v>1878</v>
      </c>
      <c r="AE1914" s="275" t="s">
        <v>9744</v>
      </c>
      <c r="AF1914" s="267" t="str">
        <f t="shared" ca="1" si="141"/>
        <v>37años6meses</v>
      </c>
      <c r="AG1914" s="276">
        <v>931163781</v>
      </c>
      <c r="AH1914" s="325" t="s">
        <v>9745</v>
      </c>
    </row>
    <row r="1915" spans="2:36">
      <c r="B1915" s="258" t="str">
        <f t="shared" si="142"/>
        <v>O45532526</v>
      </c>
      <c r="C1915" s="257" t="s">
        <v>117</v>
      </c>
      <c r="D1915" s="486" t="s">
        <v>6731</v>
      </c>
      <c r="E1915" s="258" t="s">
        <v>6732</v>
      </c>
      <c r="F1915" s="259">
        <v>32442</v>
      </c>
      <c r="G1915" s="283" t="s">
        <v>1251</v>
      </c>
      <c r="H1915" s="261" t="s">
        <v>113</v>
      </c>
      <c r="I1915" s="263" t="s">
        <v>3682</v>
      </c>
      <c r="J1915" s="261"/>
      <c r="K1915" s="282" t="s">
        <v>6305</v>
      </c>
      <c r="L1915" s="264">
        <v>44868</v>
      </c>
      <c r="M1915" s="290">
        <v>44912</v>
      </c>
      <c r="N1915" s="263" t="s">
        <v>114</v>
      </c>
      <c r="O1915" s="282" t="s">
        <v>6733</v>
      </c>
      <c r="P1915" s="266" t="s">
        <v>138</v>
      </c>
      <c r="Q1915" s="273"/>
      <c r="R1915" s="284" t="s">
        <v>157</v>
      </c>
      <c r="S1915" s="265"/>
      <c r="T1915" s="265">
        <v>0</v>
      </c>
      <c r="U1915" s="269" t="s">
        <v>1256</v>
      </c>
      <c r="V1915" s="270">
        <v>1</v>
      </c>
      <c r="W1915" s="271" t="s">
        <v>1264</v>
      </c>
      <c r="X1915" s="273"/>
      <c r="Y1915" s="273"/>
      <c r="Z1915" s="274" t="s">
        <v>1265</v>
      </c>
      <c r="AA1915" s="258" t="b">
        <f t="shared" si="144"/>
        <v>0</v>
      </c>
      <c r="AB1915" s="258" t="s">
        <v>6734</v>
      </c>
      <c r="AC1915" s="273"/>
      <c r="AD1915" s="504" t="s">
        <v>1259</v>
      </c>
      <c r="AE1915" s="303" t="s">
        <v>6735</v>
      </c>
      <c r="AF1915" s="267" t="str">
        <f t="shared" ca="1" si="141"/>
        <v>37años9meses</v>
      </c>
      <c r="AG1915" s="276">
        <v>991279269</v>
      </c>
      <c r="AH1915" s="325" t="s">
        <v>6736</v>
      </c>
    </row>
    <row r="1916" spans="2:36">
      <c r="B1916" s="273" t="str">
        <f t="shared" si="142"/>
        <v>O45534571</v>
      </c>
      <c r="C1916" s="257" t="s">
        <v>117</v>
      </c>
      <c r="D1916" s="486" t="s">
        <v>9279</v>
      </c>
      <c r="E1916" s="258" t="s">
        <v>9280</v>
      </c>
      <c r="F1916" s="259">
        <v>32034</v>
      </c>
      <c r="G1916" s="283" t="s">
        <v>1251</v>
      </c>
      <c r="H1916" s="261" t="s">
        <v>113</v>
      </c>
      <c r="I1916" s="261" t="s">
        <v>9123</v>
      </c>
      <c r="J1916" s="261" t="s">
        <v>7245</v>
      </c>
      <c r="K1916" s="282" t="s">
        <v>6899</v>
      </c>
      <c r="L1916" s="264">
        <v>45294</v>
      </c>
      <c r="M1916" s="290">
        <v>45325</v>
      </c>
      <c r="N1916" s="261" t="s">
        <v>114</v>
      </c>
      <c r="O1916" s="261" t="s">
        <v>9281</v>
      </c>
      <c r="P1916" s="266" t="s">
        <v>138</v>
      </c>
      <c r="Q1916" s="273"/>
      <c r="R1916" s="284" t="s">
        <v>157</v>
      </c>
      <c r="S1916" s="265"/>
      <c r="T1916" s="265">
        <v>0</v>
      </c>
      <c r="U1916" s="269" t="s">
        <v>1256</v>
      </c>
      <c r="V1916" s="270">
        <v>1</v>
      </c>
      <c r="W1916" s="271" t="s">
        <v>118</v>
      </c>
      <c r="X1916" s="272"/>
      <c r="Y1916" s="272"/>
      <c r="Z1916" s="274" t="s">
        <v>1257</v>
      </c>
      <c r="AA1916" s="258" t="b">
        <f t="shared" si="144"/>
        <v>0</v>
      </c>
      <c r="AB1916" s="273" t="s">
        <v>9282</v>
      </c>
      <c r="AC1916" s="273"/>
      <c r="AD1916" s="504" t="s">
        <v>1271</v>
      </c>
      <c r="AE1916" s="275" t="s">
        <v>9283</v>
      </c>
      <c r="AF1916" s="267" t="str">
        <f t="shared" ca="1" si="141"/>
        <v>38años11meses</v>
      </c>
      <c r="AG1916" s="276">
        <v>906771242</v>
      </c>
      <c r="AH1916" s="325" t="s">
        <v>9284</v>
      </c>
    </row>
    <row r="1917" spans="2:36">
      <c r="B1917" s="258" t="str">
        <f t="shared" si="142"/>
        <v>P45544877</v>
      </c>
      <c r="C1917" s="263">
        <v>1</v>
      </c>
      <c r="D1917" s="486" t="s">
        <v>3693</v>
      </c>
      <c r="E1917" s="258" t="s">
        <v>3694</v>
      </c>
      <c r="F1917" s="259">
        <v>31993</v>
      </c>
      <c r="G1917" s="260" t="s">
        <v>1291</v>
      </c>
      <c r="H1917" s="261" t="s">
        <v>137</v>
      </c>
      <c r="I1917" s="262"/>
      <c r="J1917" s="261"/>
      <c r="K1917" s="263" t="s">
        <v>3611</v>
      </c>
      <c r="L1917" s="264">
        <v>44221</v>
      </c>
      <c r="M1917" s="264">
        <v>44234</v>
      </c>
      <c r="N1917" s="263" t="s">
        <v>122</v>
      </c>
      <c r="O1917" s="263"/>
      <c r="P1917" s="266"/>
      <c r="Q1917" s="267"/>
      <c r="R1917" s="268" t="s">
        <v>117</v>
      </c>
      <c r="S1917" s="265"/>
      <c r="T1917" s="265">
        <v>0</v>
      </c>
      <c r="U1917" s="269" t="s">
        <v>1256</v>
      </c>
      <c r="V1917" s="270">
        <v>0</v>
      </c>
      <c r="W1917" s="271" t="s">
        <v>1264</v>
      </c>
      <c r="X1917" s="272"/>
      <c r="Y1917" s="272"/>
      <c r="Z1917" s="274" t="s">
        <v>1265</v>
      </c>
      <c r="AA1917" s="258" t="b">
        <f t="shared" si="144"/>
        <v>0</v>
      </c>
      <c r="AB1917" s="258" t="s">
        <v>3695</v>
      </c>
      <c r="AC1917" s="273" t="s">
        <v>3671</v>
      </c>
      <c r="AD1917" s="504" t="s">
        <v>1271</v>
      </c>
      <c r="AE1917" s="275" t="s">
        <v>3696</v>
      </c>
      <c r="AF1917" s="267" t="str">
        <f t="shared" ca="1" si="141"/>
        <v>39años0meses</v>
      </c>
      <c r="AG1917" s="276">
        <v>942870300</v>
      </c>
      <c r="AH1917" s="325" t="s">
        <v>3697</v>
      </c>
    </row>
    <row r="1918" spans="2:36">
      <c r="B1918" s="258" t="str">
        <f t="shared" si="142"/>
        <v>O45565782</v>
      </c>
      <c r="C1918" s="257" t="s">
        <v>117</v>
      </c>
      <c r="D1918" s="486" t="s">
        <v>5552</v>
      </c>
      <c r="E1918" s="258" t="s">
        <v>5553</v>
      </c>
      <c r="F1918" s="259">
        <v>30404</v>
      </c>
      <c r="G1918" s="260" t="s">
        <v>1251</v>
      </c>
      <c r="H1918" s="261" t="s">
        <v>113</v>
      </c>
      <c r="I1918" s="263"/>
      <c r="J1918" s="261"/>
      <c r="K1918" s="282" t="s">
        <v>4784</v>
      </c>
      <c r="L1918" s="264">
        <v>44536</v>
      </c>
      <c r="M1918" s="290">
        <v>44541</v>
      </c>
      <c r="N1918" s="263" t="s">
        <v>114</v>
      </c>
      <c r="O1918" s="261" t="s">
        <v>5554</v>
      </c>
      <c r="P1918" s="266" t="s">
        <v>115</v>
      </c>
      <c r="Q1918" s="273"/>
      <c r="R1918" s="268" t="s">
        <v>157</v>
      </c>
      <c r="S1918" s="265"/>
      <c r="T1918" s="265">
        <v>0</v>
      </c>
      <c r="U1918" s="269" t="s">
        <v>1256</v>
      </c>
      <c r="V1918" s="270">
        <v>1</v>
      </c>
      <c r="W1918" s="271" t="s">
        <v>1264</v>
      </c>
      <c r="X1918" s="272"/>
      <c r="Y1918" s="258"/>
      <c r="Z1918" s="274" t="s">
        <v>1265</v>
      </c>
      <c r="AA1918" s="258" t="b">
        <f t="shared" si="144"/>
        <v>0</v>
      </c>
      <c r="AB1918" s="273" t="s">
        <v>5555</v>
      </c>
      <c r="AC1918" s="273"/>
      <c r="AD1918" s="273"/>
      <c r="AE1918" s="275"/>
      <c r="AF1918" s="267" t="str">
        <f t="shared" ca="1" si="141"/>
        <v>43años4meses</v>
      </c>
      <c r="AG1918" s="276">
        <v>929916455</v>
      </c>
      <c r="AH1918" s="325" t="s">
        <v>5556</v>
      </c>
    </row>
    <row r="1919" spans="2:36">
      <c r="B1919" s="258" t="str">
        <f t="shared" si="142"/>
        <v>P45568665</v>
      </c>
      <c r="C1919" s="257" t="s">
        <v>117</v>
      </c>
      <c r="D1919" s="486" t="s">
        <v>11167</v>
      </c>
      <c r="E1919" s="258" t="s">
        <v>11168</v>
      </c>
      <c r="F1919" s="259">
        <v>32547</v>
      </c>
      <c r="G1919" s="283" t="s">
        <v>1251</v>
      </c>
      <c r="H1919" s="261" t="s">
        <v>137</v>
      </c>
      <c r="I1919" s="261" t="s">
        <v>8999</v>
      </c>
      <c r="J1919" s="261" t="s">
        <v>9469</v>
      </c>
      <c r="K1919" s="282" t="s">
        <v>6840</v>
      </c>
      <c r="L1919" s="264">
        <v>45419</v>
      </c>
      <c r="M1919" s="264">
        <v>45453</v>
      </c>
      <c r="N1919" s="261" t="s">
        <v>114</v>
      </c>
      <c r="O1919" s="282" t="s">
        <v>11169</v>
      </c>
      <c r="P1919" s="266" t="s">
        <v>138</v>
      </c>
      <c r="Q1919" s="273"/>
      <c r="R1919" s="284" t="s">
        <v>157</v>
      </c>
      <c r="S1919" s="265"/>
      <c r="T1919" s="265">
        <v>0</v>
      </c>
      <c r="U1919" s="269" t="s">
        <v>1256</v>
      </c>
      <c r="V1919" s="270">
        <v>1</v>
      </c>
      <c r="W1919" s="271" t="s">
        <v>118</v>
      </c>
      <c r="X1919" s="272"/>
      <c r="Y1919" s="272"/>
      <c r="Z1919" s="274" t="s">
        <v>1257</v>
      </c>
      <c r="AA1919" s="258" t="b">
        <f t="shared" si="144"/>
        <v>0</v>
      </c>
      <c r="AB1919" s="273" t="s">
        <v>11170</v>
      </c>
      <c r="AC1919" s="273"/>
      <c r="AD1919" s="504" t="s">
        <v>1259</v>
      </c>
      <c r="AE1919" s="275" t="s">
        <v>11171</v>
      </c>
      <c r="AF1919" s="267" t="str">
        <f t="shared" ca="1" si="141"/>
        <v>37años6meses</v>
      </c>
      <c r="AG1919" s="276">
        <v>926684639</v>
      </c>
      <c r="AH1919" s="325" t="s">
        <v>11172</v>
      </c>
    </row>
    <row r="1920" spans="2:36">
      <c r="B1920" s="258" t="str">
        <f t="shared" si="142"/>
        <v>O45573070</v>
      </c>
      <c r="C1920" s="263">
        <v>1</v>
      </c>
      <c r="D1920" s="486" t="s">
        <v>9652</v>
      </c>
      <c r="E1920" s="258" t="s">
        <v>17401</v>
      </c>
      <c r="F1920" s="259">
        <v>30364</v>
      </c>
      <c r="G1920" s="283" t="s">
        <v>1251</v>
      </c>
      <c r="H1920" s="261" t="s">
        <v>113</v>
      </c>
      <c r="I1920" s="261" t="s">
        <v>5699</v>
      </c>
      <c r="J1920" s="261" t="s">
        <v>1276</v>
      </c>
      <c r="K1920" s="282" t="s">
        <v>12562</v>
      </c>
      <c r="L1920" s="264">
        <v>46051</v>
      </c>
      <c r="M1920" s="264">
        <v>46158</v>
      </c>
      <c r="N1920" s="261" t="s">
        <v>122</v>
      </c>
      <c r="O1920" s="261"/>
      <c r="P1920" s="266"/>
      <c r="Q1920" s="273"/>
      <c r="R1920" s="284" t="s">
        <v>157</v>
      </c>
      <c r="S1920" s="265"/>
      <c r="T1920" s="265">
        <v>0</v>
      </c>
      <c r="U1920" s="269" t="s">
        <v>1256</v>
      </c>
      <c r="V1920" s="270">
        <v>1</v>
      </c>
      <c r="W1920" s="271" t="s">
        <v>118</v>
      </c>
      <c r="X1920" s="272"/>
      <c r="Y1920" s="272"/>
      <c r="Z1920" s="274" t="s">
        <v>1257</v>
      </c>
      <c r="AA1920" s="258" t="b">
        <f t="shared" si="144"/>
        <v>0</v>
      </c>
      <c r="AB1920" s="273" t="s">
        <v>9653</v>
      </c>
      <c r="AC1920" s="273"/>
      <c r="AD1920" s="504" t="s">
        <v>1259</v>
      </c>
      <c r="AE1920" s="275" t="s">
        <v>17202</v>
      </c>
      <c r="AF1920" s="267" t="str">
        <f t="shared" ca="1" si="141"/>
        <v>43años6meses</v>
      </c>
      <c r="AG1920" s="276" t="s">
        <v>17203</v>
      </c>
      <c r="AH1920" s="325" t="s">
        <v>9654</v>
      </c>
    </row>
    <row r="1921" spans="2:36" ht="16.5" customHeight="1">
      <c r="B1921" s="258" t="str">
        <f t="shared" si="142"/>
        <v>P45580889</v>
      </c>
      <c r="C1921" s="257" t="s">
        <v>117</v>
      </c>
      <c r="D1921" s="486" t="s">
        <v>14280</v>
      </c>
      <c r="E1921" s="258" t="s">
        <v>14281</v>
      </c>
      <c r="F1921" s="259">
        <v>32380</v>
      </c>
      <c r="G1921" s="283" t="s">
        <v>1251</v>
      </c>
      <c r="H1921" s="261" t="s">
        <v>137</v>
      </c>
      <c r="I1921" s="261" t="s">
        <v>1252</v>
      </c>
      <c r="J1921" s="261" t="s">
        <v>1253</v>
      </c>
      <c r="K1921" s="282" t="s">
        <v>1254</v>
      </c>
      <c r="L1921" s="264">
        <v>45924</v>
      </c>
      <c r="M1921" s="264">
        <v>45925</v>
      </c>
      <c r="N1921" s="261" t="s">
        <v>128</v>
      </c>
      <c r="O1921" s="282" t="s">
        <v>14282</v>
      </c>
      <c r="P1921" s="266" t="s">
        <v>138</v>
      </c>
      <c r="Q1921" s="258"/>
      <c r="R1921" s="268" t="s">
        <v>157</v>
      </c>
      <c r="S1921" s="265"/>
      <c r="T1921" s="265">
        <v>0</v>
      </c>
      <c r="U1921" s="332" t="s">
        <v>117</v>
      </c>
      <c r="V1921" s="270">
        <v>1</v>
      </c>
      <c r="W1921" s="271" t="s">
        <v>118</v>
      </c>
      <c r="X1921" s="272"/>
      <c r="Y1921" s="272"/>
      <c r="Z1921" s="274" t="s">
        <v>1257</v>
      </c>
      <c r="AA1921" s="258" t="b">
        <f t="shared" si="144"/>
        <v>0</v>
      </c>
      <c r="AB1921" s="273" t="s">
        <v>14283</v>
      </c>
      <c r="AC1921" s="273"/>
      <c r="AD1921" s="400" t="s">
        <v>1259</v>
      </c>
      <c r="AE1921" s="275" t="s">
        <v>14284</v>
      </c>
      <c r="AF1921" s="267" t="str">
        <f t="shared" ca="1" si="141"/>
        <v>37años11meses</v>
      </c>
      <c r="AG1921" s="276" t="s">
        <v>14285</v>
      </c>
      <c r="AH1921" s="325" t="s">
        <v>14286</v>
      </c>
    </row>
    <row r="1922" spans="2:36">
      <c r="B1922" s="258" t="str">
        <f t="shared" ref="B1922:B1973" si="145">MID(H1922,1,1)&amp;D1922</f>
        <v>O45585101</v>
      </c>
      <c r="C1922" s="257" t="s">
        <v>117</v>
      </c>
      <c r="D1922" s="486" t="s">
        <v>588</v>
      </c>
      <c r="E1922" s="277" t="s">
        <v>8851</v>
      </c>
      <c r="F1922" s="259">
        <v>30613</v>
      </c>
      <c r="G1922" s="260" t="s">
        <v>1251</v>
      </c>
      <c r="H1922" s="261" t="s">
        <v>125</v>
      </c>
      <c r="I1922" s="263" t="s">
        <v>5933</v>
      </c>
      <c r="J1922" s="261"/>
      <c r="K1922" s="263" t="s">
        <v>6840</v>
      </c>
      <c r="L1922" s="264">
        <v>45264</v>
      </c>
      <c r="M1922" s="298">
        <v>45545</v>
      </c>
      <c r="N1922" s="263" t="s">
        <v>128</v>
      </c>
      <c r="O1922" s="261" t="s">
        <v>591</v>
      </c>
      <c r="P1922" s="266" t="s">
        <v>138</v>
      </c>
      <c r="Q1922" s="267"/>
      <c r="R1922" s="284" t="s">
        <v>157</v>
      </c>
      <c r="S1922" s="265"/>
      <c r="T1922" s="265">
        <v>0</v>
      </c>
      <c r="U1922" s="269" t="s">
        <v>1256</v>
      </c>
      <c r="V1922" s="270">
        <v>1</v>
      </c>
      <c r="W1922" s="271" t="s">
        <v>118</v>
      </c>
      <c r="X1922" s="272"/>
      <c r="Y1922" s="258"/>
      <c r="Z1922" s="274" t="s">
        <v>1257</v>
      </c>
      <c r="AA1922" s="258" t="b">
        <f t="shared" si="144"/>
        <v>0</v>
      </c>
      <c r="AB1922" s="258" t="s">
        <v>8852</v>
      </c>
      <c r="AC1922" s="258"/>
      <c r="AD1922" s="504" t="s">
        <v>1259</v>
      </c>
      <c r="AE1922" s="275" t="s">
        <v>8853</v>
      </c>
      <c r="AF1922" s="267" t="str">
        <f t="shared" ca="1" si="141"/>
        <v>42años9meses</v>
      </c>
      <c r="AG1922" s="276">
        <v>932313148</v>
      </c>
      <c r="AH1922" s="334" t="s">
        <v>8854</v>
      </c>
    </row>
    <row r="1923" spans="2:36">
      <c r="B1923" s="258" t="str">
        <f t="shared" si="145"/>
        <v>O45598317</v>
      </c>
      <c r="C1923" s="257" t="s">
        <v>117</v>
      </c>
      <c r="D1923" s="486" t="s">
        <v>9250</v>
      </c>
      <c r="E1923" s="258" t="s">
        <v>17400</v>
      </c>
      <c r="F1923" s="259">
        <v>31560</v>
      </c>
      <c r="G1923" s="260" t="s">
        <v>1251</v>
      </c>
      <c r="H1923" s="261" t="s">
        <v>113</v>
      </c>
      <c r="I1923" s="263" t="s">
        <v>5699</v>
      </c>
      <c r="J1923" s="261" t="s">
        <v>1276</v>
      </c>
      <c r="K1923" s="282" t="s">
        <v>12562</v>
      </c>
      <c r="L1923" s="264">
        <v>46051</v>
      </c>
      <c r="M1923" s="264">
        <v>46142</v>
      </c>
      <c r="N1923" s="261" t="s">
        <v>114</v>
      </c>
      <c r="O1923" s="261" t="s">
        <v>9251</v>
      </c>
      <c r="P1923" s="266" t="s">
        <v>138</v>
      </c>
      <c r="Q1923" s="258"/>
      <c r="R1923" s="268" t="s">
        <v>157</v>
      </c>
      <c r="S1923" s="265"/>
      <c r="T1923" s="271">
        <v>0</v>
      </c>
      <c r="U1923" s="291" t="s">
        <v>1256</v>
      </c>
      <c r="V1923" s="270">
        <v>1</v>
      </c>
      <c r="W1923" s="271" t="s">
        <v>118</v>
      </c>
      <c r="X1923" s="272"/>
      <c r="Y1923" s="273"/>
      <c r="Z1923" s="274" t="s">
        <v>1257</v>
      </c>
      <c r="AA1923" s="258" t="b">
        <f t="shared" si="144"/>
        <v>0</v>
      </c>
      <c r="AB1923" s="273" t="s">
        <v>9252</v>
      </c>
      <c r="AC1923" s="273"/>
      <c r="AD1923" s="504" t="s">
        <v>1259</v>
      </c>
      <c r="AE1923" s="275" t="s">
        <v>9253</v>
      </c>
      <c r="AF1923" s="267" t="str">
        <f t="shared" ref="AF1923:AF1986" ca="1" si="146">IF($D1923&lt;&gt;"",DATEDIF(F1923,TODAY(),"y")&amp;"años"&amp;DATEDIF(F1923,TODAY(),"ym")&amp;"meses","")</f>
        <v>40años2meses</v>
      </c>
      <c r="AG1923" s="276" t="s">
        <v>17214</v>
      </c>
      <c r="AH1923" s="325" t="s">
        <v>9254</v>
      </c>
    </row>
    <row r="1924" spans="2:36">
      <c r="B1924" s="258" t="str">
        <f t="shared" si="145"/>
        <v>O45605689</v>
      </c>
      <c r="C1924" s="257" t="s">
        <v>117</v>
      </c>
      <c r="D1924" s="486" t="s">
        <v>15672</v>
      </c>
      <c r="E1924" s="472" t="s">
        <v>15673</v>
      </c>
      <c r="F1924" s="473">
        <v>30979</v>
      </c>
      <c r="G1924" s="474" t="s">
        <v>1251</v>
      </c>
      <c r="H1924" s="475" t="s">
        <v>113</v>
      </c>
      <c r="I1924" s="475" t="s">
        <v>15642</v>
      </c>
      <c r="J1924" s="475" t="s">
        <v>1253</v>
      </c>
      <c r="K1924" s="476" t="s">
        <v>8566</v>
      </c>
      <c r="L1924" s="477">
        <v>46244</v>
      </c>
      <c r="M1924" s="477" t="s">
        <v>1269</v>
      </c>
      <c r="N1924" s="475" t="s">
        <v>122</v>
      </c>
      <c r="O1924" s="282"/>
      <c r="P1924" s="266"/>
      <c r="Q1924" s="258"/>
      <c r="R1924" s="542" t="s">
        <v>597</v>
      </c>
      <c r="S1924" s="265"/>
      <c r="T1924" s="271">
        <v>0</v>
      </c>
      <c r="U1924" s="269" t="s">
        <v>1256</v>
      </c>
      <c r="V1924" s="270">
        <v>1</v>
      </c>
      <c r="W1924" s="524" t="s">
        <v>118</v>
      </c>
      <c r="X1924" s="272"/>
      <c r="Y1924" s="272"/>
      <c r="Z1924" s="525" t="s">
        <v>1257</v>
      </c>
      <c r="AA1924" s="258" t="b">
        <f t="shared" si="144"/>
        <v>0</v>
      </c>
      <c r="AB1924" s="665" t="s">
        <v>15674</v>
      </c>
      <c r="AC1924" s="333"/>
      <c r="AD1924" s="400" t="s">
        <v>1259</v>
      </c>
      <c r="AE1924" s="275" t="s">
        <v>15675</v>
      </c>
      <c r="AF1924" s="267" t="str">
        <f t="shared" ca="1" si="146"/>
        <v>41años9meses</v>
      </c>
      <c r="AG1924" s="276" t="s">
        <v>15676</v>
      </c>
      <c r="AH1924" s="333" t="s">
        <v>15677</v>
      </c>
    </row>
    <row r="1925" spans="2:36">
      <c r="B1925" s="258" t="str">
        <f t="shared" si="145"/>
        <v>P45624788</v>
      </c>
      <c r="C1925" s="257" t="s">
        <v>117</v>
      </c>
      <c r="D1925" s="486" t="s">
        <v>2619</v>
      </c>
      <c r="E1925" s="258" t="s">
        <v>2620</v>
      </c>
      <c r="F1925" s="259">
        <v>32265</v>
      </c>
      <c r="G1925" s="260" t="s">
        <v>1251</v>
      </c>
      <c r="H1925" s="261" t="s">
        <v>137</v>
      </c>
      <c r="I1925" s="262"/>
      <c r="J1925" s="261"/>
      <c r="K1925" s="263" t="s">
        <v>1287</v>
      </c>
      <c r="L1925" s="264">
        <v>43790</v>
      </c>
      <c r="M1925" s="264">
        <v>43813</v>
      </c>
      <c r="N1925" s="263" t="s">
        <v>122</v>
      </c>
      <c r="O1925" s="261"/>
      <c r="P1925" s="266" t="s">
        <v>119</v>
      </c>
      <c r="Q1925" s="267"/>
      <c r="R1925" s="268" t="s">
        <v>157</v>
      </c>
      <c r="S1925" s="265"/>
      <c r="T1925" s="265">
        <v>0</v>
      </c>
      <c r="U1925" s="269" t="s">
        <v>1256</v>
      </c>
      <c r="V1925" s="270">
        <v>0</v>
      </c>
      <c r="W1925" s="271" t="s">
        <v>118</v>
      </c>
      <c r="X1925" s="272"/>
      <c r="Y1925" s="258"/>
      <c r="Z1925" s="274" t="s">
        <v>1265</v>
      </c>
      <c r="AA1925" s="258" t="b">
        <f t="shared" si="144"/>
        <v>0</v>
      </c>
      <c r="AB1925" s="273" t="s">
        <v>2621</v>
      </c>
      <c r="AC1925" s="273" t="s">
        <v>1290</v>
      </c>
      <c r="AD1925" s="273"/>
      <c r="AE1925" s="275"/>
      <c r="AF1925" s="267" t="str">
        <f t="shared" ca="1" si="146"/>
        <v>38años3meses</v>
      </c>
      <c r="AG1925" s="276"/>
      <c r="AH1925" s="325"/>
    </row>
    <row r="1926" spans="2:36">
      <c r="B1926" s="258" t="str">
        <f t="shared" si="145"/>
        <v>P45635230</v>
      </c>
      <c r="C1926" s="257" t="s">
        <v>117</v>
      </c>
      <c r="D1926" s="486" t="s">
        <v>3214</v>
      </c>
      <c r="E1926" s="273" t="s">
        <v>3215</v>
      </c>
      <c r="F1926" s="259">
        <v>32592</v>
      </c>
      <c r="G1926" s="260" t="s">
        <v>1251</v>
      </c>
      <c r="H1926" s="261" t="s">
        <v>137</v>
      </c>
      <c r="I1926" s="262"/>
      <c r="J1926" s="261"/>
      <c r="K1926" s="263" t="s">
        <v>1287</v>
      </c>
      <c r="L1926" s="264">
        <v>43888</v>
      </c>
      <c r="M1926" s="264">
        <v>43901</v>
      </c>
      <c r="N1926" s="263" t="s">
        <v>128</v>
      </c>
      <c r="O1926" s="261" t="s">
        <v>3216</v>
      </c>
      <c r="P1926" s="266" t="s">
        <v>138</v>
      </c>
      <c r="Q1926" s="267"/>
      <c r="R1926" s="268" t="s">
        <v>157</v>
      </c>
      <c r="S1926" s="265"/>
      <c r="T1926" s="265">
        <v>0</v>
      </c>
      <c r="U1926" s="269" t="s">
        <v>1256</v>
      </c>
      <c r="V1926" s="270">
        <v>0</v>
      </c>
      <c r="W1926" s="271" t="s">
        <v>1264</v>
      </c>
      <c r="X1926" s="272"/>
      <c r="Y1926" s="273"/>
      <c r="Z1926" s="274" t="s">
        <v>1265</v>
      </c>
      <c r="AA1926" s="258" t="b">
        <f t="shared" si="144"/>
        <v>0</v>
      </c>
      <c r="AB1926" s="273"/>
      <c r="AC1926" s="273"/>
      <c r="AD1926" s="510"/>
      <c r="AE1926" s="275"/>
      <c r="AF1926" s="267" t="str">
        <f t="shared" ca="1" si="146"/>
        <v>37años4meses</v>
      </c>
      <c r="AG1926" s="276"/>
      <c r="AH1926" s="325"/>
    </row>
    <row r="1927" spans="2:36" ht="14.25" customHeight="1">
      <c r="B1927" s="258" t="str">
        <f t="shared" si="145"/>
        <v>P45635479</v>
      </c>
      <c r="C1927" s="257" t="s">
        <v>117</v>
      </c>
      <c r="D1927" s="486" t="s">
        <v>12768</v>
      </c>
      <c r="E1927" s="258" t="s">
        <v>12769</v>
      </c>
      <c r="F1927" s="259">
        <v>32579</v>
      </c>
      <c r="G1927" s="283" t="s">
        <v>1251</v>
      </c>
      <c r="H1927" s="261" t="s">
        <v>137</v>
      </c>
      <c r="I1927" s="261" t="s">
        <v>1252</v>
      </c>
      <c r="J1927" s="261" t="s">
        <v>1276</v>
      </c>
      <c r="K1927" s="282" t="s">
        <v>12562</v>
      </c>
      <c r="L1927" s="264">
        <v>45772</v>
      </c>
      <c r="M1927" s="264">
        <v>45906</v>
      </c>
      <c r="N1927" s="261" t="s">
        <v>169</v>
      </c>
      <c r="O1927" s="282" t="s">
        <v>12770</v>
      </c>
      <c r="P1927" s="266" t="s">
        <v>138</v>
      </c>
      <c r="Q1927" s="273"/>
      <c r="R1927" s="471" t="s">
        <v>117</v>
      </c>
      <c r="S1927" s="265"/>
      <c r="T1927" s="265">
        <v>0</v>
      </c>
      <c r="U1927" s="269" t="s">
        <v>117</v>
      </c>
      <c r="V1927" s="270">
        <v>1</v>
      </c>
      <c r="W1927" s="271" t="s">
        <v>118</v>
      </c>
      <c r="X1927" s="272"/>
      <c r="Y1927" s="272"/>
      <c r="Z1927" s="274" t="s">
        <v>1257</v>
      </c>
      <c r="AA1927" s="258" t="b">
        <f t="shared" si="144"/>
        <v>0</v>
      </c>
      <c r="AB1927" s="273" t="s">
        <v>12771</v>
      </c>
      <c r="AC1927" s="273"/>
      <c r="AD1927" s="400" t="s">
        <v>1259</v>
      </c>
      <c r="AE1927" s="275" t="s">
        <v>12772</v>
      </c>
      <c r="AF1927" s="267" t="str">
        <f t="shared" ca="1" si="146"/>
        <v>37años5meses</v>
      </c>
      <c r="AG1927" s="276" t="s">
        <v>12773</v>
      </c>
      <c r="AH1927" s="325" t="s">
        <v>12774</v>
      </c>
    </row>
    <row r="1928" spans="2:36" ht="18" customHeight="1">
      <c r="B1928" s="258" t="str">
        <f t="shared" si="145"/>
        <v>P45635699</v>
      </c>
      <c r="C1928" s="257" t="s">
        <v>117</v>
      </c>
      <c r="D1928" s="486" t="s">
        <v>2394</v>
      </c>
      <c r="E1928" s="258" t="s">
        <v>2395</v>
      </c>
      <c r="F1928" s="259">
        <v>32509</v>
      </c>
      <c r="G1928" s="260" t="s">
        <v>1251</v>
      </c>
      <c r="H1928" s="261" t="s">
        <v>137</v>
      </c>
      <c r="I1928" s="262"/>
      <c r="J1928" s="261"/>
      <c r="K1928" s="263" t="s">
        <v>1287</v>
      </c>
      <c r="L1928" s="287">
        <v>43773</v>
      </c>
      <c r="M1928" s="290">
        <v>43789</v>
      </c>
      <c r="N1928" s="263" t="s">
        <v>122</v>
      </c>
      <c r="O1928" s="261"/>
      <c r="P1928" s="266" t="s">
        <v>119</v>
      </c>
      <c r="Q1928" s="267"/>
      <c r="R1928" s="284" t="s">
        <v>157</v>
      </c>
      <c r="S1928" s="265"/>
      <c r="T1928" s="265">
        <v>0</v>
      </c>
      <c r="U1928" s="269" t="s">
        <v>1256</v>
      </c>
      <c r="V1928" s="270">
        <v>0</v>
      </c>
      <c r="W1928" s="271" t="s">
        <v>1264</v>
      </c>
      <c r="X1928" s="272"/>
      <c r="Y1928" s="273"/>
      <c r="Z1928" s="274" t="s">
        <v>1265</v>
      </c>
      <c r="AA1928" s="258" t="b">
        <f t="shared" si="144"/>
        <v>0</v>
      </c>
      <c r="AB1928" s="273" t="s">
        <v>2396</v>
      </c>
      <c r="AC1928" s="273" t="s">
        <v>2234</v>
      </c>
      <c r="AD1928" s="510"/>
      <c r="AE1928" s="275"/>
      <c r="AF1928" s="267" t="str">
        <f t="shared" ca="1" si="146"/>
        <v>37años7meses</v>
      </c>
      <c r="AG1928" s="276"/>
      <c r="AH1928" s="325"/>
    </row>
    <row r="1929" spans="2:36">
      <c r="B1929" s="258" t="str">
        <f t="shared" si="145"/>
        <v>P45637024</v>
      </c>
      <c r="C1929" s="282">
        <v>1</v>
      </c>
      <c r="D1929" s="486" t="s">
        <v>13226</v>
      </c>
      <c r="E1929" s="258" t="s">
        <v>13227</v>
      </c>
      <c r="F1929" s="259">
        <v>31854</v>
      </c>
      <c r="G1929" s="283" t="s">
        <v>1251</v>
      </c>
      <c r="H1929" s="261" t="s">
        <v>137</v>
      </c>
      <c r="I1929" s="261" t="s">
        <v>3227</v>
      </c>
      <c r="J1929" s="261" t="s">
        <v>1276</v>
      </c>
      <c r="K1929" s="282" t="s">
        <v>12562</v>
      </c>
      <c r="L1929" s="264">
        <v>45809</v>
      </c>
      <c r="M1929" s="264">
        <v>45814</v>
      </c>
      <c r="N1929" s="261" t="s">
        <v>174</v>
      </c>
      <c r="O1929" s="282" t="s">
        <v>13228</v>
      </c>
      <c r="P1929" s="266" t="s">
        <v>138</v>
      </c>
      <c r="Q1929" s="273"/>
      <c r="R1929" s="268" t="s">
        <v>157</v>
      </c>
      <c r="S1929" s="265"/>
      <c r="T1929" s="271">
        <v>0</v>
      </c>
      <c r="U1929" s="291" t="s">
        <v>117</v>
      </c>
      <c r="V1929" s="270">
        <v>1</v>
      </c>
      <c r="W1929" s="271" t="s">
        <v>118</v>
      </c>
      <c r="X1929" s="272">
        <v>1200</v>
      </c>
      <c r="Y1929" s="272"/>
      <c r="Z1929" s="342" t="s">
        <v>1257</v>
      </c>
      <c r="AA1929" s="258" t="b">
        <f t="shared" si="144"/>
        <v>0</v>
      </c>
      <c r="AB1929" s="273" t="s">
        <v>13229</v>
      </c>
      <c r="AC1929" s="273"/>
      <c r="AD1929" s="400" t="s">
        <v>1259</v>
      </c>
      <c r="AE1929" s="275" t="s">
        <v>13230</v>
      </c>
      <c r="AF1929" s="267" t="str">
        <f t="shared" ca="1" si="146"/>
        <v>39años5meses</v>
      </c>
      <c r="AG1929" s="276">
        <v>922799236</v>
      </c>
      <c r="AH1929" s="637" t="s">
        <v>13231</v>
      </c>
    </row>
    <row r="1930" spans="2:36">
      <c r="B1930" s="258" t="str">
        <f t="shared" si="145"/>
        <v>P45643594</v>
      </c>
      <c r="C1930" s="282">
        <v>1</v>
      </c>
      <c r="D1930" s="486" t="s">
        <v>3324</v>
      </c>
      <c r="E1930" s="258" t="s">
        <v>3325</v>
      </c>
      <c r="F1930" s="259">
        <v>31036</v>
      </c>
      <c r="G1930" s="260" t="s">
        <v>1251</v>
      </c>
      <c r="H1930" s="261" t="s">
        <v>137</v>
      </c>
      <c r="I1930" s="262"/>
      <c r="J1930" s="261"/>
      <c r="K1930" s="263" t="s">
        <v>2021</v>
      </c>
      <c r="L1930" s="264">
        <v>44035</v>
      </c>
      <c r="M1930" s="264">
        <v>44196</v>
      </c>
      <c r="N1930" s="263" t="s">
        <v>174</v>
      </c>
      <c r="O1930" s="263" t="s">
        <v>3326</v>
      </c>
      <c r="P1930" s="266" t="s">
        <v>115</v>
      </c>
      <c r="Q1930" s="267"/>
      <c r="R1930" s="268" t="s">
        <v>157</v>
      </c>
      <c r="S1930" s="265"/>
      <c r="T1930" s="265">
        <v>0</v>
      </c>
      <c r="U1930" s="269" t="s">
        <v>1256</v>
      </c>
      <c r="V1930" s="270">
        <v>0</v>
      </c>
      <c r="W1930" s="271" t="s">
        <v>1264</v>
      </c>
      <c r="X1930" s="272"/>
      <c r="Y1930" s="273"/>
      <c r="Z1930" s="274" t="s">
        <v>1265</v>
      </c>
      <c r="AA1930" s="258" t="b">
        <f t="shared" si="144"/>
        <v>0</v>
      </c>
      <c r="AB1930" s="273" t="s">
        <v>2209</v>
      </c>
      <c r="AC1930" s="273" t="s">
        <v>1290</v>
      </c>
      <c r="AD1930" s="504" t="s">
        <v>2101</v>
      </c>
      <c r="AE1930" s="275" t="s">
        <v>3327</v>
      </c>
      <c r="AF1930" s="267" t="str">
        <f t="shared" ca="1" si="146"/>
        <v>41años8meses</v>
      </c>
      <c r="AG1930" s="276">
        <v>963621819</v>
      </c>
      <c r="AH1930" s="325" t="s">
        <v>1412</v>
      </c>
      <c r="AJ1930" s="554" t="str">
        <f ca="1">IF($D1930&lt;&gt;"",DATEDIF(L1930,TODAY(),"y")&amp;"años"&amp;DATEDIF(L1930,TODAY(),"ym")&amp;"meses"&amp;DATEDIF(L1930,TODAY(),"md")&amp;"dias","")</f>
        <v>6años0meses29dias</v>
      </c>
    </row>
    <row r="1931" spans="2:36">
      <c r="B1931" s="258" t="str">
        <f t="shared" si="145"/>
        <v>O45648762</v>
      </c>
      <c r="C1931" s="263">
        <v>1</v>
      </c>
      <c r="D1931" s="486" t="s">
        <v>9712</v>
      </c>
      <c r="E1931" s="258" t="s">
        <v>9713</v>
      </c>
      <c r="F1931" s="259">
        <v>32599</v>
      </c>
      <c r="G1931" s="260" t="s">
        <v>1251</v>
      </c>
      <c r="H1931" s="261" t="s">
        <v>113</v>
      </c>
      <c r="I1931" s="263" t="s">
        <v>1339</v>
      </c>
      <c r="J1931" s="261"/>
      <c r="K1931" s="282" t="s">
        <v>6840</v>
      </c>
      <c r="L1931" s="264">
        <v>45316</v>
      </c>
      <c r="M1931" s="290">
        <v>45355</v>
      </c>
      <c r="N1931" s="263" t="s">
        <v>122</v>
      </c>
      <c r="O1931" s="282"/>
      <c r="P1931" s="266"/>
      <c r="Q1931" s="267"/>
      <c r="R1931" s="284" t="s">
        <v>157</v>
      </c>
      <c r="S1931" s="265"/>
      <c r="T1931" s="265">
        <v>0</v>
      </c>
      <c r="U1931" s="269" t="s">
        <v>1256</v>
      </c>
      <c r="V1931" s="270">
        <v>1</v>
      </c>
      <c r="W1931" s="271" t="s">
        <v>118</v>
      </c>
      <c r="X1931" s="272"/>
      <c r="Y1931" s="273"/>
      <c r="Z1931" s="274" t="s">
        <v>1257</v>
      </c>
      <c r="AA1931" s="258" t="b">
        <f t="shared" si="144"/>
        <v>0</v>
      </c>
      <c r="AB1931" s="258" t="s">
        <v>9714</v>
      </c>
      <c r="AC1931" s="273" t="s">
        <v>9715</v>
      </c>
      <c r="AD1931" s="400" t="s">
        <v>1259</v>
      </c>
      <c r="AE1931" s="281" t="s">
        <v>9716</v>
      </c>
      <c r="AF1931" s="267" t="str">
        <f t="shared" ca="1" si="146"/>
        <v>37años4meses</v>
      </c>
      <c r="AG1931" s="294">
        <v>934582345</v>
      </c>
      <c r="AH1931" s="334" t="s">
        <v>9717</v>
      </c>
    </row>
    <row r="1932" spans="2:36">
      <c r="B1932" s="301" t="str">
        <f t="shared" si="145"/>
        <v>P45649795</v>
      </c>
      <c r="C1932" s="257" t="s">
        <v>117</v>
      </c>
      <c r="D1932" s="486" t="s">
        <v>10271</v>
      </c>
      <c r="E1932" s="258" t="s">
        <v>10272</v>
      </c>
      <c r="F1932" s="259">
        <v>32566</v>
      </c>
      <c r="G1932" s="283" t="s">
        <v>9999</v>
      </c>
      <c r="H1932" s="261" t="s">
        <v>137</v>
      </c>
      <c r="I1932" s="261" t="s">
        <v>8999</v>
      </c>
      <c r="J1932" s="261" t="s">
        <v>9657</v>
      </c>
      <c r="K1932" s="282" t="s">
        <v>6899</v>
      </c>
      <c r="L1932" s="264">
        <v>45358</v>
      </c>
      <c r="M1932" s="290">
        <v>45358</v>
      </c>
      <c r="N1932" s="261" t="s">
        <v>122</v>
      </c>
      <c r="O1932" s="261"/>
      <c r="P1932" s="266"/>
      <c r="Q1932" s="273"/>
      <c r="R1932" s="284" t="s">
        <v>157</v>
      </c>
      <c r="S1932" s="265"/>
      <c r="T1932" s="265">
        <v>0</v>
      </c>
      <c r="U1932" s="269" t="s">
        <v>1256</v>
      </c>
      <c r="V1932" s="270">
        <v>1</v>
      </c>
      <c r="W1932" s="271" t="s">
        <v>118</v>
      </c>
      <c r="X1932" s="272"/>
      <c r="Y1932" s="272"/>
      <c r="Z1932" s="274" t="s">
        <v>1257</v>
      </c>
      <c r="AA1932" s="258" t="b">
        <f t="shared" si="144"/>
        <v>0</v>
      </c>
      <c r="AB1932" s="273" t="s">
        <v>10269</v>
      </c>
      <c r="AC1932" s="273"/>
      <c r="AD1932" s="504" t="s">
        <v>1271</v>
      </c>
      <c r="AE1932" s="275" t="s">
        <v>10273</v>
      </c>
      <c r="AF1932" s="267" t="str">
        <f t="shared" ca="1" si="146"/>
        <v>37años5meses</v>
      </c>
      <c r="AG1932" s="276">
        <v>931518588</v>
      </c>
      <c r="AH1932" s="325" t="s">
        <v>9981</v>
      </c>
    </row>
    <row r="1933" spans="2:36">
      <c r="B1933" s="258" t="str">
        <f t="shared" si="145"/>
        <v>O45673915</v>
      </c>
      <c r="C1933" s="257" t="s">
        <v>117</v>
      </c>
      <c r="D1933" s="486" t="s">
        <v>9853</v>
      </c>
      <c r="E1933" s="258" t="s">
        <v>9854</v>
      </c>
      <c r="F1933" s="259">
        <v>32617</v>
      </c>
      <c r="G1933" s="283" t="s">
        <v>1251</v>
      </c>
      <c r="H1933" s="261" t="s">
        <v>113</v>
      </c>
      <c r="I1933" s="261" t="s">
        <v>7410</v>
      </c>
      <c r="J1933" s="261" t="s">
        <v>9657</v>
      </c>
      <c r="K1933" s="282" t="s">
        <v>6899</v>
      </c>
      <c r="L1933" s="264">
        <v>45328</v>
      </c>
      <c r="M1933" s="264">
        <v>45338</v>
      </c>
      <c r="N1933" s="261" t="s">
        <v>122</v>
      </c>
      <c r="O1933" s="261"/>
      <c r="P1933" s="266"/>
      <c r="Q1933" s="273"/>
      <c r="R1933" s="284" t="s">
        <v>157</v>
      </c>
      <c r="S1933" s="265"/>
      <c r="T1933" s="265">
        <v>0</v>
      </c>
      <c r="U1933" s="269" t="s">
        <v>1256</v>
      </c>
      <c r="V1933" s="270">
        <v>1</v>
      </c>
      <c r="W1933" s="271" t="s">
        <v>118</v>
      </c>
      <c r="X1933" s="272"/>
      <c r="Y1933" s="272"/>
      <c r="Z1933" s="274" t="s">
        <v>1257</v>
      </c>
      <c r="AA1933" s="258" t="b">
        <f t="shared" si="144"/>
        <v>0</v>
      </c>
      <c r="AB1933" s="273" t="s">
        <v>9855</v>
      </c>
      <c r="AC1933" s="273"/>
      <c r="AD1933" s="504" t="s">
        <v>1259</v>
      </c>
      <c r="AE1933" s="275" t="s">
        <v>9856</v>
      </c>
      <c r="AF1933" s="267" t="str">
        <f t="shared" ca="1" si="146"/>
        <v>37años4meses</v>
      </c>
      <c r="AG1933" s="276">
        <v>921238283</v>
      </c>
      <c r="AH1933" s="325" t="s">
        <v>9813</v>
      </c>
      <c r="AJ1933" s="258"/>
    </row>
    <row r="1934" spans="2:36">
      <c r="B1934" s="258" t="str">
        <f t="shared" si="145"/>
        <v>P45674713</v>
      </c>
      <c r="C1934" s="257" t="s">
        <v>117</v>
      </c>
      <c r="D1934" s="486" t="s">
        <v>3370</v>
      </c>
      <c r="E1934" s="258" t="s">
        <v>3371</v>
      </c>
      <c r="F1934" s="259">
        <v>32597</v>
      </c>
      <c r="G1934" s="260" t="s">
        <v>1251</v>
      </c>
      <c r="H1934" s="261" t="s">
        <v>137</v>
      </c>
      <c r="I1934" s="262"/>
      <c r="J1934" s="261"/>
      <c r="K1934" s="263" t="s">
        <v>1287</v>
      </c>
      <c r="L1934" s="264">
        <v>44039</v>
      </c>
      <c r="M1934" s="290">
        <v>44065</v>
      </c>
      <c r="N1934" s="263" t="s">
        <v>128</v>
      </c>
      <c r="O1934" s="261" t="s">
        <v>3372</v>
      </c>
      <c r="P1934" s="266" t="s">
        <v>115</v>
      </c>
      <c r="Q1934" s="267"/>
      <c r="R1934" s="284" t="s">
        <v>157</v>
      </c>
      <c r="S1934" s="265"/>
      <c r="T1934" s="265">
        <v>0</v>
      </c>
      <c r="U1934" s="269" t="s">
        <v>1256</v>
      </c>
      <c r="V1934" s="270">
        <v>0</v>
      </c>
      <c r="W1934" s="271" t="s">
        <v>1264</v>
      </c>
      <c r="X1934" s="272"/>
      <c r="Y1934" s="273"/>
      <c r="Z1934" s="274" t="s">
        <v>1265</v>
      </c>
      <c r="AA1934" s="258" t="b">
        <f t="shared" si="144"/>
        <v>0</v>
      </c>
      <c r="AB1934" s="273" t="s">
        <v>3373</v>
      </c>
      <c r="AC1934" s="273" t="s">
        <v>1290</v>
      </c>
      <c r="AD1934" s="510"/>
      <c r="AE1934" s="275"/>
      <c r="AF1934" s="267" t="str">
        <f t="shared" ca="1" si="146"/>
        <v>37años4meses</v>
      </c>
      <c r="AG1934" s="276">
        <v>959169183</v>
      </c>
      <c r="AH1934" s="325"/>
      <c r="AJ1934" s="554" t="str">
        <f ca="1">IF($D1934&lt;&gt;"",DATEDIF(L1934,TODAY(),"y")&amp;"años"&amp;DATEDIF(L1934,TODAY(),"ym")&amp;"meses"&amp;DATEDIF(L1934,TODAY(),"md")&amp;"dias","")</f>
        <v>6años0meses25dias</v>
      </c>
    </row>
    <row r="1935" spans="2:36" ht="28.5">
      <c r="B1935" s="273" t="str">
        <f t="shared" si="145"/>
        <v>P45676613</v>
      </c>
      <c r="C1935" s="257" t="s">
        <v>117</v>
      </c>
      <c r="D1935" s="486" t="s">
        <v>8354</v>
      </c>
      <c r="E1935" s="258" t="s">
        <v>8355</v>
      </c>
      <c r="F1935" s="259">
        <v>32547</v>
      </c>
      <c r="G1935" s="260" t="s">
        <v>1251</v>
      </c>
      <c r="H1935" s="266" t="s">
        <v>137</v>
      </c>
      <c r="I1935" s="261" t="s">
        <v>1252</v>
      </c>
      <c r="J1935" s="261"/>
      <c r="K1935" s="282" t="s">
        <v>7444</v>
      </c>
      <c r="L1935" s="264">
        <v>45194</v>
      </c>
      <c r="M1935" s="290">
        <v>45220</v>
      </c>
      <c r="N1935" s="263" t="s">
        <v>122</v>
      </c>
      <c r="O1935" s="261"/>
      <c r="P1935" s="266"/>
      <c r="Q1935" s="273"/>
      <c r="R1935" s="284" t="s">
        <v>157</v>
      </c>
      <c r="S1935" s="265"/>
      <c r="T1935" s="265">
        <v>0</v>
      </c>
      <c r="U1935" s="269" t="s">
        <v>1256</v>
      </c>
      <c r="V1935" s="270">
        <v>1</v>
      </c>
      <c r="W1935" s="271" t="s">
        <v>118</v>
      </c>
      <c r="X1935" s="273"/>
      <c r="Y1935" s="273"/>
      <c r="Z1935" s="274" t="s">
        <v>1257</v>
      </c>
      <c r="AA1935" s="258" t="b">
        <f t="shared" si="144"/>
        <v>0</v>
      </c>
      <c r="AB1935" s="273" t="s">
        <v>8356</v>
      </c>
      <c r="AC1935" s="273"/>
      <c r="AD1935" s="400" t="s">
        <v>2201</v>
      </c>
      <c r="AE1935" s="343" t="s">
        <v>8357</v>
      </c>
      <c r="AF1935" s="267" t="str">
        <f t="shared" ca="1" si="146"/>
        <v>37años6meses</v>
      </c>
      <c r="AG1935" s="276">
        <v>943949829</v>
      </c>
      <c r="AH1935" s="325"/>
    </row>
    <row r="1936" spans="2:36">
      <c r="B1936" s="258" t="str">
        <f t="shared" si="145"/>
        <v>O45679180</v>
      </c>
      <c r="C1936" s="285">
        <v>1</v>
      </c>
      <c r="D1936" s="486" t="s">
        <v>14435</v>
      </c>
      <c r="E1936" s="258" t="s">
        <v>14436</v>
      </c>
      <c r="F1936" s="259">
        <v>32582</v>
      </c>
      <c r="G1936" s="283" t="s">
        <v>1996</v>
      </c>
      <c r="H1936" s="261" t="s">
        <v>113</v>
      </c>
      <c r="I1936" s="261" t="s">
        <v>3682</v>
      </c>
      <c r="J1936" s="261" t="s">
        <v>1276</v>
      </c>
      <c r="K1936" s="282" t="s">
        <v>8700</v>
      </c>
      <c r="L1936" s="264">
        <v>45929</v>
      </c>
      <c r="M1936" s="290">
        <v>45976</v>
      </c>
      <c r="N1936" s="261" t="s">
        <v>114</v>
      </c>
      <c r="O1936" s="261" t="s">
        <v>14437</v>
      </c>
      <c r="P1936" s="266" t="s">
        <v>138</v>
      </c>
      <c r="Q1936" s="273"/>
      <c r="R1936" s="284" t="s">
        <v>157</v>
      </c>
      <c r="S1936" s="265"/>
      <c r="T1936" s="506">
        <v>0</v>
      </c>
      <c r="U1936" s="269" t="s">
        <v>1256</v>
      </c>
      <c r="V1936" s="270">
        <v>1</v>
      </c>
      <c r="W1936" s="271" t="s">
        <v>118</v>
      </c>
      <c r="X1936" s="272"/>
      <c r="Y1936" s="272"/>
      <c r="Z1936" s="274" t="s">
        <v>1257</v>
      </c>
      <c r="AA1936" s="258" t="b">
        <f t="shared" si="144"/>
        <v>0</v>
      </c>
      <c r="AB1936" s="273" t="s">
        <v>14438</v>
      </c>
      <c r="AC1936" s="273"/>
      <c r="AD1936" s="504" t="s">
        <v>1271</v>
      </c>
      <c r="AE1936" s="275" t="s">
        <v>14439</v>
      </c>
      <c r="AF1936" s="267" t="str">
        <f t="shared" ca="1" si="146"/>
        <v>37años5meses</v>
      </c>
      <c r="AG1936" s="276">
        <v>939684855</v>
      </c>
      <c r="AH1936" s="325" t="s">
        <v>14440</v>
      </c>
      <c r="AJ1936" s="554" t="str">
        <f ca="1">IF($D1936&lt;&gt;"",DATEDIF(L1936,TODAY(),"y")&amp;"años"&amp;DATEDIF(L1936,TODAY(),"ym")&amp;"meses"&amp;DATEDIF(L1936,TODAY(),"md")&amp;"dias","")</f>
        <v>0años10meses23dias</v>
      </c>
    </row>
    <row r="1937" spans="2:36">
      <c r="B1937" s="301" t="str">
        <f t="shared" si="145"/>
        <v>O45687219</v>
      </c>
      <c r="C1937" s="257" t="s">
        <v>117</v>
      </c>
      <c r="D1937" s="486" t="s">
        <v>8374</v>
      </c>
      <c r="E1937" s="258" t="s">
        <v>8375</v>
      </c>
      <c r="F1937" s="259">
        <v>32105</v>
      </c>
      <c r="G1937" s="283" t="s">
        <v>1251</v>
      </c>
      <c r="H1937" s="261" t="s">
        <v>113</v>
      </c>
      <c r="I1937" s="261" t="s">
        <v>1339</v>
      </c>
      <c r="J1937" s="261"/>
      <c r="K1937" s="282" t="s">
        <v>2021</v>
      </c>
      <c r="L1937" s="264">
        <v>45194</v>
      </c>
      <c r="M1937" s="290">
        <v>45234</v>
      </c>
      <c r="N1937" s="263" t="s">
        <v>122</v>
      </c>
      <c r="O1937" s="261"/>
      <c r="P1937" s="266"/>
      <c r="Q1937" s="273"/>
      <c r="R1937" s="268" t="s">
        <v>157</v>
      </c>
      <c r="S1937" s="265"/>
      <c r="T1937" s="265">
        <v>0</v>
      </c>
      <c r="U1937" s="269" t="s">
        <v>1256</v>
      </c>
      <c r="V1937" s="270">
        <v>0</v>
      </c>
      <c r="W1937" s="271" t="s">
        <v>118</v>
      </c>
      <c r="X1937" s="272"/>
      <c r="Y1937" s="273"/>
      <c r="Z1937" s="274" t="s">
        <v>1257</v>
      </c>
      <c r="AA1937" s="258" t="b">
        <f t="shared" si="144"/>
        <v>0</v>
      </c>
      <c r="AB1937" s="273" t="s">
        <v>8376</v>
      </c>
      <c r="AC1937" s="273"/>
      <c r="AD1937" s="400" t="s">
        <v>2101</v>
      </c>
      <c r="AE1937" s="275" t="s">
        <v>8377</v>
      </c>
      <c r="AF1937" s="267" t="str">
        <f t="shared" ca="1" si="146"/>
        <v>38años8meses</v>
      </c>
      <c r="AG1937" s="276">
        <v>939591181</v>
      </c>
      <c r="AH1937" s="325" t="s">
        <v>8378</v>
      </c>
    </row>
    <row r="1938" spans="2:36">
      <c r="B1938" s="258" t="str">
        <f t="shared" si="145"/>
        <v>O45734113</v>
      </c>
      <c r="C1938" s="282">
        <v>1</v>
      </c>
      <c r="D1938" s="486" t="s">
        <v>13601</v>
      </c>
      <c r="E1938" s="258" t="s">
        <v>13602</v>
      </c>
      <c r="F1938" s="259">
        <v>32375</v>
      </c>
      <c r="G1938" s="258" t="s">
        <v>1251</v>
      </c>
      <c r="H1938" s="263" t="s">
        <v>113</v>
      </c>
      <c r="I1938" s="261" t="s">
        <v>8348</v>
      </c>
      <c r="J1938" s="261" t="s">
        <v>1253</v>
      </c>
      <c r="K1938" s="282" t="s">
        <v>12562</v>
      </c>
      <c r="L1938" s="264">
        <v>45847</v>
      </c>
      <c r="M1938" s="264">
        <v>45934</v>
      </c>
      <c r="N1938" s="261" t="s">
        <v>174</v>
      </c>
      <c r="O1938" s="282" t="s">
        <v>13603</v>
      </c>
      <c r="P1938" s="266" t="s">
        <v>138</v>
      </c>
      <c r="Q1938" s="273"/>
      <c r="R1938" s="268" t="s">
        <v>157</v>
      </c>
      <c r="S1938" s="265"/>
      <c r="T1938" s="265">
        <v>0</v>
      </c>
      <c r="U1938" s="269" t="s">
        <v>1256</v>
      </c>
      <c r="V1938" s="270">
        <v>1</v>
      </c>
      <c r="W1938" s="271" t="s">
        <v>118</v>
      </c>
      <c r="X1938" s="272"/>
      <c r="Y1938" s="272"/>
      <c r="Z1938" s="342" t="s">
        <v>1257</v>
      </c>
      <c r="AA1938" s="258" t="b">
        <f t="shared" si="144"/>
        <v>0</v>
      </c>
      <c r="AB1938" s="273"/>
      <c r="AC1938" s="273"/>
      <c r="AD1938" s="400" t="s">
        <v>1259</v>
      </c>
      <c r="AE1938" s="400" t="s">
        <v>13604</v>
      </c>
      <c r="AF1938" s="267" t="str">
        <f t="shared" ca="1" si="146"/>
        <v>38años0meses</v>
      </c>
      <c r="AG1938" s="276" t="s">
        <v>13605</v>
      </c>
      <c r="AH1938" s="325" t="s">
        <v>13606</v>
      </c>
    </row>
    <row r="1939" spans="2:36" ht="15" customHeight="1">
      <c r="B1939" s="258" t="str">
        <f t="shared" si="145"/>
        <v>P45734151</v>
      </c>
      <c r="C1939" s="258" t="s">
        <v>117</v>
      </c>
      <c r="D1939" s="486" t="s">
        <v>5718</v>
      </c>
      <c r="E1939" s="258" t="s">
        <v>5719</v>
      </c>
      <c r="F1939" s="259">
        <v>32562</v>
      </c>
      <c r="G1939" s="260" t="s">
        <v>1251</v>
      </c>
      <c r="H1939" s="261" t="s">
        <v>137</v>
      </c>
      <c r="I1939" s="263"/>
      <c r="J1939" s="261"/>
      <c r="K1939" s="282" t="s">
        <v>4784</v>
      </c>
      <c r="L1939" s="264">
        <v>44578</v>
      </c>
      <c r="M1939" s="290">
        <v>44681</v>
      </c>
      <c r="N1939" s="263" t="s">
        <v>174</v>
      </c>
      <c r="O1939" s="282" t="s">
        <v>5720</v>
      </c>
      <c r="P1939" s="266" t="s">
        <v>115</v>
      </c>
      <c r="Q1939" s="258"/>
      <c r="R1939" s="268" t="s">
        <v>157</v>
      </c>
      <c r="S1939" s="265"/>
      <c r="T1939" s="265">
        <v>0</v>
      </c>
      <c r="U1939" s="269" t="s">
        <v>1256</v>
      </c>
      <c r="V1939" s="270">
        <v>1</v>
      </c>
      <c r="W1939" s="271" t="s">
        <v>1264</v>
      </c>
      <c r="X1939" s="272"/>
      <c r="Y1939" s="258"/>
      <c r="Z1939" s="274" t="s">
        <v>1265</v>
      </c>
      <c r="AA1939" s="258" t="b">
        <f t="shared" si="144"/>
        <v>0</v>
      </c>
      <c r="AB1939" s="258" t="s">
        <v>5721</v>
      </c>
      <c r="AC1939" s="273"/>
      <c r="AD1939" s="504" t="s">
        <v>1271</v>
      </c>
      <c r="AE1939" s="275" t="s">
        <v>5722</v>
      </c>
      <c r="AF1939" s="267" t="str">
        <f t="shared" ca="1" si="146"/>
        <v>37años5meses</v>
      </c>
      <c r="AG1939" s="276" t="s">
        <v>5723</v>
      </c>
      <c r="AH1939" s="325" t="s">
        <v>5724</v>
      </c>
      <c r="AJ1939" s="258"/>
    </row>
    <row r="1940" spans="2:36">
      <c r="B1940" s="258" t="str">
        <f t="shared" si="145"/>
        <v>O45735992</v>
      </c>
      <c r="C1940" s="257" t="s">
        <v>117</v>
      </c>
      <c r="D1940" s="486" t="s">
        <v>4348</v>
      </c>
      <c r="E1940" s="258" t="s">
        <v>4349</v>
      </c>
      <c r="F1940" s="259">
        <v>32335</v>
      </c>
      <c r="G1940" s="260" t="s">
        <v>1251</v>
      </c>
      <c r="H1940" s="261" t="s">
        <v>113</v>
      </c>
      <c r="I1940" s="263"/>
      <c r="J1940" s="261"/>
      <c r="K1940" s="263" t="s">
        <v>3611</v>
      </c>
      <c r="L1940" s="264">
        <v>44376</v>
      </c>
      <c r="M1940" s="264">
        <v>44500</v>
      </c>
      <c r="N1940" s="263" t="s">
        <v>122</v>
      </c>
      <c r="O1940" s="261"/>
      <c r="P1940" s="266"/>
      <c r="Q1940" s="273"/>
      <c r="R1940" s="268" t="s">
        <v>157</v>
      </c>
      <c r="S1940" s="265"/>
      <c r="T1940" s="265">
        <v>0</v>
      </c>
      <c r="U1940" s="269" t="s">
        <v>1256</v>
      </c>
      <c r="V1940" s="270">
        <v>0</v>
      </c>
      <c r="W1940" s="271" t="s">
        <v>1264</v>
      </c>
      <c r="X1940" s="272"/>
      <c r="Y1940" s="273"/>
      <c r="Z1940" s="274" t="s">
        <v>1265</v>
      </c>
      <c r="AA1940" s="258" t="b">
        <f t="shared" si="144"/>
        <v>0</v>
      </c>
      <c r="AB1940" s="273" t="s">
        <v>2044</v>
      </c>
      <c r="AC1940" s="273" t="s">
        <v>4350</v>
      </c>
      <c r="AD1940" s="273"/>
      <c r="AE1940" s="275"/>
      <c r="AF1940" s="267" t="str">
        <f t="shared" ca="1" si="146"/>
        <v>38años1meses</v>
      </c>
      <c r="AG1940" s="276">
        <v>973160208</v>
      </c>
      <c r="AH1940" s="325" t="s">
        <v>4351</v>
      </c>
    </row>
    <row r="1941" spans="2:36">
      <c r="B1941" s="258" t="str">
        <f t="shared" si="145"/>
        <v>O45760029</v>
      </c>
      <c r="C1941" s="257" t="s">
        <v>117</v>
      </c>
      <c r="D1941" s="486" t="s">
        <v>5429</v>
      </c>
      <c r="E1941" s="258" t="s">
        <v>5430</v>
      </c>
      <c r="F1941" s="259">
        <v>32647</v>
      </c>
      <c r="G1941" s="260" t="s">
        <v>1251</v>
      </c>
      <c r="H1941" s="261" t="s">
        <v>113</v>
      </c>
      <c r="I1941" s="263"/>
      <c r="J1941" s="261"/>
      <c r="K1941" s="282" t="s">
        <v>4784</v>
      </c>
      <c r="L1941" s="264">
        <v>44512</v>
      </c>
      <c r="M1941" s="290">
        <v>44538</v>
      </c>
      <c r="N1941" s="263" t="s">
        <v>114</v>
      </c>
      <c r="O1941" s="261" t="s">
        <v>5431</v>
      </c>
      <c r="P1941" s="266" t="s">
        <v>115</v>
      </c>
      <c r="Q1941" s="273"/>
      <c r="R1941" s="284" t="s">
        <v>157</v>
      </c>
      <c r="S1941" s="265"/>
      <c r="T1941" s="265">
        <v>0</v>
      </c>
      <c r="U1941" s="269" t="s">
        <v>1256</v>
      </c>
      <c r="V1941" s="270">
        <v>1</v>
      </c>
      <c r="W1941" s="271" t="s">
        <v>1264</v>
      </c>
      <c r="X1941" s="272"/>
      <c r="Y1941" s="273"/>
      <c r="Z1941" s="274" t="s">
        <v>1265</v>
      </c>
      <c r="AA1941" s="258" t="b">
        <f t="shared" si="144"/>
        <v>0</v>
      </c>
      <c r="AB1941" s="273" t="s">
        <v>5432</v>
      </c>
      <c r="AC1941" s="273"/>
      <c r="AD1941" s="510"/>
      <c r="AE1941" s="275"/>
      <c r="AF1941" s="267" t="str">
        <f t="shared" ca="1" si="146"/>
        <v>37años3meses</v>
      </c>
      <c r="AG1941" s="276">
        <v>935784096</v>
      </c>
      <c r="AH1941" s="325" t="s">
        <v>5433</v>
      </c>
    </row>
    <row r="1942" spans="2:36" ht="15" customHeight="1">
      <c r="B1942" s="258" t="str">
        <f t="shared" si="145"/>
        <v>O45785736</v>
      </c>
      <c r="C1942" s="258" t="s">
        <v>117</v>
      </c>
      <c r="D1942" s="486" t="s">
        <v>7598</v>
      </c>
      <c r="E1942" s="258" t="s">
        <v>7599</v>
      </c>
      <c r="F1942" s="259">
        <v>32239</v>
      </c>
      <c r="G1942" s="260" t="s">
        <v>1297</v>
      </c>
      <c r="H1942" s="261" t="s">
        <v>6896</v>
      </c>
      <c r="I1942" s="263" t="s">
        <v>7600</v>
      </c>
      <c r="J1942" s="261"/>
      <c r="K1942" s="263" t="s">
        <v>2021</v>
      </c>
      <c r="L1942" s="264">
        <v>45084</v>
      </c>
      <c r="M1942" s="264">
        <v>45535</v>
      </c>
      <c r="N1942" s="263" t="s">
        <v>122</v>
      </c>
      <c r="O1942" s="282"/>
      <c r="P1942" s="266"/>
      <c r="Q1942" s="267"/>
      <c r="R1942" s="268" t="s">
        <v>157</v>
      </c>
      <c r="S1942" s="265"/>
      <c r="T1942" s="265">
        <v>0</v>
      </c>
      <c r="U1942" s="269" t="s">
        <v>1256</v>
      </c>
      <c r="V1942" s="270">
        <v>0</v>
      </c>
      <c r="W1942" s="271" t="s">
        <v>118</v>
      </c>
      <c r="X1942" s="272"/>
      <c r="Y1942" s="272"/>
      <c r="Z1942" s="274" t="s">
        <v>1265</v>
      </c>
      <c r="AA1942" s="258" t="b">
        <f t="shared" si="144"/>
        <v>0</v>
      </c>
      <c r="AB1942" s="258" t="s">
        <v>7601</v>
      </c>
      <c r="AC1942" s="273"/>
      <c r="AD1942" s="400" t="s">
        <v>1271</v>
      </c>
      <c r="AE1942" s="281" t="s">
        <v>7602</v>
      </c>
      <c r="AF1942" s="267" t="str">
        <f t="shared" ca="1" si="146"/>
        <v>38años4meses</v>
      </c>
      <c r="AG1942" s="276">
        <v>930406914</v>
      </c>
      <c r="AH1942" s="409" t="s">
        <v>7603</v>
      </c>
    </row>
    <row r="1943" spans="2:36">
      <c r="B1943" s="258" t="str">
        <f t="shared" si="145"/>
        <v>P45797337</v>
      </c>
      <c r="C1943" s="282">
        <v>1</v>
      </c>
      <c r="D1943" s="486" t="s">
        <v>5572</v>
      </c>
      <c r="E1943" s="258" t="s">
        <v>5573</v>
      </c>
      <c r="F1943" s="259">
        <v>32670</v>
      </c>
      <c r="G1943" s="260" t="s">
        <v>1251</v>
      </c>
      <c r="H1943" s="261" t="s">
        <v>137</v>
      </c>
      <c r="I1943" s="263"/>
      <c r="J1943" s="261"/>
      <c r="K1943" s="282" t="s">
        <v>2021</v>
      </c>
      <c r="L1943" s="264">
        <v>44538</v>
      </c>
      <c r="M1943" s="264">
        <v>44538</v>
      </c>
      <c r="N1943" s="263" t="s">
        <v>122</v>
      </c>
      <c r="O1943" s="261"/>
      <c r="P1943" s="266"/>
      <c r="Q1943" s="273"/>
      <c r="R1943" s="268" t="s">
        <v>157</v>
      </c>
      <c r="S1943" s="265"/>
      <c r="T1943" s="265">
        <v>0</v>
      </c>
      <c r="U1943" s="269" t="s">
        <v>1256</v>
      </c>
      <c r="V1943" s="270">
        <v>1</v>
      </c>
      <c r="W1943" s="271" t="s">
        <v>1264</v>
      </c>
      <c r="X1943" s="272"/>
      <c r="Y1943" s="273"/>
      <c r="Z1943" s="274" t="s">
        <v>1265</v>
      </c>
      <c r="AA1943" s="258" t="b">
        <f t="shared" si="144"/>
        <v>0</v>
      </c>
      <c r="AB1943" s="273" t="s">
        <v>5574</v>
      </c>
      <c r="AC1943" s="273"/>
      <c r="AD1943" s="504" t="s">
        <v>1259</v>
      </c>
      <c r="AE1943" s="275" t="s">
        <v>5575</v>
      </c>
      <c r="AF1943" s="267" t="str">
        <f t="shared" ca="1" si="146"/>
        <v>37años2meses</v>
      </c>
      <c r="AG1943" s="276"/>
      <c r="AH1943" s="325"/>
      <c r="AJ1943" s="258"/>
    </row>
    <row r="1944" spans="2:36">
      <c r="B1944" s="258" t="str">
        <f t="shared" si="145"/>
        <v>P45803703</v>
      </c>
      <c r="C1944" s="257" t="s">
        <v>117</v>
      </c>
      <c r="D1944" s="486" t="s">
        <v>6924</v>
      </c>
      <c r="E1944" s="258" t="s">
        <v>6925</v>
      </c>
      <c r="F1944" s="259">
        <v>32620</v>
      </c>
      <c r="G1944" s="283" t="s">
        <v>1251</v>
      </c>
      <c r="H1944" s="261" t="s">
        <v>137</v>
      </c>
      <c r="I1944" s="263" t="s">
        <v>1252</v>
      </c>
      <c r="J1944" s="261"/>
      <c r="K1944" s="282" t="s">
        <v>2021</v>
      </c>
      <c r="L1944" s="264">
        <v>44893</v>
      </c>
      <c r="M1944" s="290">
        <v>44926</v>
      </c>
      <c r="N1944" s="263" t="s">
        <v>122</v>
      </c>
      <c r="O1944" s="282"/>
      <c r="P1944" s="266"/>
      <c r="Q1944" s="273"/>
      <c r="R1944" s="284" t="s">
        <v>157</v>
      </c>
      <c r="S1944" s="265"/>
      <c r="T1944" s="265">
        <v>0</v>
      </c>
      <c r="U1944" s="269" t="s">
        <v>1256</v>
      </c>
      <c r="V1944" s="270">
        <v>0</v>
      </c>
      <c r="W1944" s="271" t="s">
        <v>1264</v>
      </c>
      <c r="X1944" s="272"/>
      <c r="Y1944" s="273"/>
      <c r="Z1944" s="274" t="s">
        <v>1265</v>
      </c>
      <c r="AA1944" s="258" t="b">
        <f t="shared" si="144"/>
        <v>0</v>
      </c>
      <c r="AB1944" s="258" t="s">
        <v>6926</v>
      </c>
      <c r="AC1944" s="273"/>
      <c r="AD1944" s="504" t="s">
        <v>1271</v>
      </c>
      <c r="AE1944" s="275" t="s">
        <v>6927</v>
      </c>
      <c r="AF1944" s="267" t="str">
        <f t="shared" ca="1" si="146"/>
        <v>37años3meses</v>
      </c>
      <c r="AG1944" s="276">
        <v>964816690</v>
      </c>
      <c r="AH1944" s="325" t="s">
        <v>6928</v>
      </c>
      <c r="AJ1944" s="554" t="str">
        <f ca="1">IF($D1944&lt;&gt;"",DATEDIF(L1944,TODAY(),"y")&amp;"años"&amp;DATEDIF(L1944,TODAY(),"ym")&amp;"meses"&amp;DATEDIF(L1944,TODAY(),"md")&amp;"dias","")</f>
        <v>3años8meses24dias</v>
      </c>
    </row>
    <row r="1945" spans="2:36">
      <c r="B1945" s="258" t="str">
        <f t="shared" si="145"/>
        <v>P45814720</v>
      </c>
      <c r="C1945" s="257" t="s">
        <v>117</v>
      </c>
      <c r="D1945" s="486" t="s">
        <v>12501</v>
      </c>
      <c r="E1945" s="258" t="s">
        <v>12502</v>
      </c>
      <c r="F1945" s="259">
        <v>32210</v>
      </c>
      <c r="G1945" s="283" t="s">
        <v>1996</v>
      </c>
      <c r="H1945" s="261" t="s">
        <v>137</v>
      </c>
      <c r="I1945" s="261" t="s">
        <v>9123</v>
      </c>
      <c r="J1945" s="261" t="s">
        <v>1276</v>
      </c>
      <c r="K1945" s="282" t="s">
        <v>2021</v>
      </c>
      <c r="L1945" s="264">
        <v>45574</v>
      </c>
      <c r="M1945" s="315">
        <v>45612</v>
      </c>
      <c r="N1945" s="261" t="s">
        <v>174</v>
      </c>
      <c r="O1945" s="261" t="s">
        <v>12503</v>
      </c>
      <c r="P1945" s="266" t="s">
        <v>138</v>
      </c>
      <c r="Q1945" s="273"/>
      <c r="R1945" s="284" t="s">
        <v>157</v>
      </c>
      <c r="S1945" s="265"/>
      <c r="T1945" s="265">
        <v>0</v>
      </c>
      <c r="U1945" s="269" t="s">
        <v>1256</v>
      </c>
      <c r="V1945" s="270">
        <v>0</v>
      </c>
      <c r="W1945" s="271" t="s">
        <v>118</v>
      </c>
      <c r="X1945" s="272"/>
      <c r="Y1945" s="272"/>
      <c r="Z1945" s="274" t="s">
        <v>1257</v>
      </c>
      <c r="AA1945" s="258" t="b">
        <f t="shared" si="144"/>
        <v>0</v>
      </c>
      <c r="AB1945" s="273" t="s">
        <v>12504</v>
      </c>
      <c r="AC1945" s="273"/>
      <c r="AD1945" s="504" t="s">
        <v>1259</v>
      </c>
      <c r="AE1945" s="275" t="s">
        <v>12505</v>
      </c>
      <c r="AF1945" s="267" t="str">
        <f t="shared" ca="1" si="146"/>
        <v>38años5meses</v>
      </c>
      <c r="AG1945" s="276">
        <v>962520465</v>
      </c>
      <c r="AH1945" s="648" t="s">
        <v>12506</v>
      </c>
    </row>
    <row r="1946" spans="2:36">
      <c r="B1946" s="258" t="str">
        <f t="shared" si="145"/>
        <v>O45815582</v>
      </c>
      <c r="C1946" s="257" t="s">
        <v>117</v>
      </c>
      <c r="D1946" s="486" t="s">
        <v>11127</v>
      </c>
      <c r="E1946" s="258" t="s">
        <v>11128</v>
      </c>
      <c r="F1946" s="259">
        <v>32576</v>
      </c>
      <c r="G1946" s="283" t="s">
        <v>1251</v>
      </c>
      <c r="H1946" s="261" t="s">
        <v>113</v>
      </c>
      <c r="I1946" s="261" t="s">
        <v>9123</v>
      </c>
      <c r="J1946" s="261" t="s">
        <v>9469</v>
      </c>
      <c r="K1946" s="282" t="s">
        <v>6899</v>
      </c>
      <c r="L1946" s="264">
        <v>45418</v>
      </c>
      <c r="M1946" s="298">
        <v>45472</v>
      </c>
      <c r="N1946" s="261" t="s">
        <v>128</v>
      </c>
      <c r="O1946" s="282" t="s">
        <v>11129</v>
      </c>
      <c r="P1946" s="266" t="s">
        <v>138</v>
      </c>
      <c r="Q1946" s="273"/>
      <c r="R1946" s="284" t="s">
        <v>157</v>
      </c>
      <c r="S1946" s="265"/>
      <c r="T1946" s="265">
        <v>0</v>
      </c>
      <c r="U1946" s="269" t="s">
        <v>1256</v>
      </c>
      <c r="V1946" s="270">
        <v>1</v>
      </c>
      <c r="W1946" s="271" t="s">
        <v>118</v>
      </c>
      <c r="X1946" s="272"/>
      <c r="Y1946" s="272"/>
      <c r="Z1946" s="274" t="s">
        <v>1257</v>
      </c>
      <c r="AA1946" s="258" t="b">
        <f t="shared" si="144"/>
        <v>0</v>
      </c>
      <c r="AB1946" s="273" t="s">
        <v>11130</v>
      </c>
      <c r="AC1946" s="273"/>
      <c r="AD1946" s="504" t="s">
        <v>1259</v>
      </c>
      <c r="AE1946" s="275" t="s">
        <v>11131</v>
      </c>
      <c r="AF1946" s="267" t="str">
        <f t="shared" ca="1" si="146"/>
        <v>37años5meses</v>
      </c>
      <c r="AG1946" s="276">
        <v>935583877</v>
      </c>
      <c r="AH1946" s="325" t="s">
        <v>11132</v>
      </c>
    </row>
    <row r="1947" spans="2:36">
      <c r="B1947" s="258" t="str">
        <f t="shared" si="145"/>
        <v>O45816164</v>
      </c>
      <c r="C1947" s="257" t="s">
        <v>117</v>
      </c>
      <c r="D1947" s="486" t="s">
        <v>15724</v>
      </c>
      <c r="E1947" s="258" t="s">
        <v>15725</v>
      </c>
      <c r="F1947" s="259">
        <v>32702</v>
      </c>
      <c r="G1947" s="283" t="s">
        <v>1251</v>
      </c>
      <c r="H1947" s="261" t="s">
        <v>113</v>
      </c>
      <c r="I1947" s="261" t="s">
        <v>15642</v>
      </c>
      <c r="J1947" s="261" t="s">
        <v>1276</v>
      </c>
      <c r="K1947" s="282" t="s">
        <v>8566</v>
      </c>
      <c r="L1947" s="264">
        <v>45974</v>
      </c>
      <c r="M1947" s="264">
        <v>45997</v>
      </c>
      <c r="N1947" s="261" t="s">
        <v>122</v>
      </c>
      <c r="O1947" s="282"/>
      <c r="P1947" s="266"/>
      <c r="Q1947" s="258"/>
      <c r="R1947" s="536" t="s">
        <v>157</v>
      </c>
      <c r="S1947" s="265"/>
      <c r="T1947" s="271">
        <v>0</v>
      </c>
      <c r="U1947" s="269" t="s">
        <v>1256</v>
      </c>
      <c r="V1947" s="270">
        <v>1</v>
      </c>
      <c r="W1947" s="524" t="s">
        <v>118</v>
      </c>
      <c r="X1947" s="272"/>
      <c r="Y1947" s="272"/>
      <c r="Z1947" s="525" t="s">
        <v>1257</v>
      </c>
      <c r="AA1947" s="258" t="b">
        <f t="shared" si="144"/>
        <v>0</v>
      </c>
      <c r="AB1947" s="273" t="s">
        <v>15668</v>
      </c>
      <c r="AC1947" s="273"/>
      <c r="AD1947" s="504" t="s">
        <v>1259</v>
      </c>
      <c r="AE1947" s="275" t="s">
        <v>15726</v>
      </c>
      <c r="AF1947" s="267" t="str">
        <f t="shared" ca="1" si="146"/>
        <v>37años1meses</v>
      </c>
      <c r="AG1947" s="276" t="s">
        <v>15727</v>
      </c>
      <c r="AH1947" s="325" t="s">
        <v>15728</v>
      </c>
    </row>
    <row r="1948" spans="2:36">
      <c r="B1948" s="258" t="str">
        <f t="shared" si="145"/>
        <v>O45825528</v>
      </c>
      <c r="C1948" s="257" t="s">
        <v>117</v>
      </c>
      <c r="D1948" s="486" t="s">
        <v>4142</v>
      </c>
      <c r="E1948" s="258" t="s">
        <v>4143</v>
      </c>
      <c r="F1948" s="259">
        <v>32617</v>
      </c>
      <c r="G1948" s="260" t="s">
        <v>1291</v>
      </c>
      <c r="H1948" s="261" t="s">
        <v>125</v>
      </c>
      <c r="I1948" s="262"/>
      <c r="J1948" s="261"/>
      <c r="K1948" s="263" t="s">
        <v>3611</v>
      </c>
      <c r="L1948" s="264">
        <v>44329</v>
      </c>
      <c r="M1948" s="290">
        <v>44339</v>
      </c>
      <c r="N1948" s="263" t="s">
        <v>122</v>
      </c>
      <c r="O1948" s="261"/>
      <c r="P1948" s="266"/>
      <c r="Q1948" s="273"/>
      <c r="R1948" s="284" t="s">
        <v>157</v>
      </c>
      <c r="S1948" s="265"/>
      <c r="T1948" s="265">
        <v>0</v>
      </c>
      <c r="U1948" s="269" t="s">
        <v>1256</v>
      </c>
      <c r="V1948" s="270">
        <v>0</v>
      </c>
      <c r="W1948" s="271" t="s">
        <v>1264</v>
      </c>
      <c r="X1948" s="272"/>
      <c r="Y1948" s="258"/>
      <c r="Z1948" s="274" t="s">
        <v>1265</v>
      </c>
      <c r="AA1948" s="258" t="b">
        <f t="shared" si="144"/>
        <v>0</v>
      </c>
      <c r="AB1948" s="273" t="s">
        <v>4144</v>
      </c>
      <c r="AC1948" s="273" t="s">
        <v>3957</v>
      </c>
      <c r="AD1948" s="510"/>
      <c r="AE1948" s="275"/>
      <c r="AF1948" s="267" t="str">
        <f t="shared" ca="1" si="146"/>
        <v>37años4meses</v>
      </c>
      <c r="AG1948" s="276">
        <v>980177513</v>
      </c>
      <c r="AH1948" s="325" t="s">
        <v>4145</v>
      </c>
      <c r="AJ1948" s="258"/>
    </row>
    <row r="1949" spans="2:36">
      <c r="B1949" s="258" t="str">
        <f t="shared" si="145"/>
        <v>P45827449</v>
      </c>
      <c r="C1949" s="263">
        <v>1</v>
      </c>
      <c r="D1949" s="486" t="s">
        <v>11465</v>
      </c>
      <c r="E1949" s="258" t="s">
        <v>11466</v>
      </c>
      <c r="F1949" s="259">
        <v>32347</v>
      </c>
      <c r="G1949" s="283" t="s">
        <v>1996</v>
      </c>
      <c r="H1949" s="261" t="s">
        <v>137</v>
      </c>
      <c r="I1949" s="261" t="s">
        <v>8999</v>
      </c>
      <c r="J1949" s="261" t="s">
        <v>9882</v>
      </c>
      <c r="K1949" s="282" t="s">
        <v>6899</v>
      </c>
      <c r="L1949" s="264">
        <v>45435</v>
      </c>
      <c r="M1949" s="298">
        <v>45455</v>
      </c>
      <c r="N1949" s="261" t="s">
        <v>114</v>
      </c>
      <c r="O1949" s="282" t="s">
        <v>11467</v>
      </c>
      <c r="P1949" s="266" t="s">
        <v>138</v>
      </c>
      <c r="Q1949" s="273"/>
      <c r="R1949" s="284" t="s">
        <v>157</v>
      </c>
      <c r="S1949" s="265"/>
      <c r="T1949" s="265">
        <v>0</v>
      </c>
      <c r="U1949" s="269" t="s">
        <v>1256</v>
      </c>
      <c r="V1949" s="270">
        <v>1</v>
      </c>
      <c r="W1949" s="271" t="s">
        <v>118</v>
      </c>
      <c r="X1949" s="272"/>
      <c r="Y1949" s="272"/>
      <c r="Z1949" s="274" t="s">
        <v>1257</v>
      </c>
      <c r="AA1949" s="258" t="b">
        <f t="shared" si="144"/>
        <v>0</v>
      </c>
      <c r="AB1949" s="273" t="s">
        <v>11468</v>
      </c>
      <c r="AC1949" s="273"/>
      <c r="AD1949" s="504" t="s">
        <v>2101</v>
      </c>
      <c r="AE1949" s="275" t="s">
        <v>11469</v>
      </c>
      <c r="AF1949" s="267" t="str">
        <f t="shared" ca="1" si="146"/>
        <v>38años0meses</v>
      </c>
      <c r="AG1949" s="276">
        <v>906822848</v>
      </c>
      <c r="AH1949" s="325" t="s">
        <v>11470</v>
      </c>
    </row>
    <row r="1950" spans="2:36">
      <c r="B1950" s="258" t="str">
        <f t="shared" si="145"/>
        <v>P45844901</v>
      </c>
      <c r="C1950" s="305">
        <v>1</v>
      </c>
      <c r="D1950" s="486" t="s">
        <v>2148</v>
      </c>
      <c r="E1950" s="258" t="s">
        <v>2149</v>
      </c>
      <c r="F1950" s="259">
        <v>32680</v>
      </c>
      <c r="G1950" s="260" t="s">
        <v>1251</v>
      </c>
      <c r="H1950" s="261" t="s">
        <v>137</v>
      </c>
      <c r="I1950" s="262"/>
      <c r="J1950" s="261"/>
      <c r="K1950" s="263" t="s">
        <v>1287</v>
      </c>
      <c r="L1950" s="287">
        <v>43747</v>
      </c>
      <c r="M1950" s="287">
        <v>43761</v>
      </c>
      <c r="N1950" s="263" t="s">
        <v>114</v>
      </c>
      <c r="O1950" s="261" t="s">
        <v>2150</v>
      </c>
      <c r="P1950" s="266" t="s">
        <v>115</v>
      </c>
      <c r="Q1950" s="267"/>
      <c r="R1950" s="268" t="s">
        <v>157</v>
      </c>
      <c r="S1950" s="265"/>
      <c r="T1950" s="265">
        <v>0</v>
      </c>
      <c r="U1950" s="269" t="s">
        <v>1256</v>
      </c>
      <c r="V1950" s="270">
        <v>0</v>
      </c>
      <c r="W1950" s="271" t="s">
        <v>1264</v>
      </c>
      <c r="X1950" s="272"/>
      <c r="Y1950" s="273"/>
      <c r="Z1950" s="274" t="s">
        <v>1265</v>
      </c>
      <c r="AA1950" s="258" t="b">
        <f t="shared" si="144"/>
        <v>0</v>
      </c>
      <c r="AB1950" s="273" t="s">
        <v>2151</v>
      </c>
      <c r="AC1950" s="273" t="s">
        <v>1290</v>
      </c>
      <c r="AD1950" s="510"/>
      <c r="AE1950" s="275"/>
      <c r="AF1950" s="267" t="str">
        <f t="shared" ca="1" si="146"/>
        <v>37años2meses</v>
      </c>
      <c r="AG1950" s="276">
        <v>963621819</v>
      </c>
      <c r="AH1950" s="325" t="s">
        <v>1412</v>
      </c>
    </row>
    <row r="1951" spans="2:36">
      <c r="B1951" s="258" t="str">
        <f t="shared" si="145"/>
        <v>P45859364</v>
      </c>
      <c r="C1951" s="257" t="s">
        <v>117</v>
      </c>
      <c r="D1951" s="486" t="s">
        <v>11433</v>
      </c>
      <c r="E1951" s="258" t="s">
        <v>11434</v>
      </c>
      <c r="F1951" s="259">
        <v>32515</v>
      </c>
      <c r="G1951" s="283" t="s">
        <v>1251</v>
      </c>
      <c r="H1951" s="261" t="s">
        <v>137</v>
      </c>
      <c r="I1951" s="261" t="s">
        <v>8999</v>
      </c>
      <c r="J1951" s="261" t="s">
        <v>9469</v>
      </c>
      <c r="K1951" s="282" t="s">
        <v>6840</v>
      </c>
      <c r="L1951" s="264">
        <v>45433</v>
      </c>
      <c r="M1951" s="264">
        <v>45467</v>
      </c>
      <c r="N1951" s="261" t="s">
        <v>128</v>
      </c>
      <c r="O1951" s="282" t="s">
        <v>11435</v>
      </c>
      <c r="P1951" s="266" t="s">
        <v>138</v>
      </c>
      <c r="Q1951" s="273"/>
      <c r="R1951" s="284" t="s">
        <v>157</v>
      </c>
      <c r="S1951" s="265"/>
      <c r="T1951" s="265">
        <v>0</v>
      </c>
      <c r="U1951" s="269" t="s">
        <v>1256</v>
      </c>
      <c r="V1951" s="270">
        <v>1</v>
      </c>
      <c r="W1951" s="271" t="s">
        <v>118</v>
      </c>
      <c r="X1951" s="272"/>
      <c r="Y1951" s="272"/>
      <c r="Z1951" s="274" t="s">
        <v>1257</v>
      </c>
      <c r="AA1951" s="258" t="b">
        <f t="shared" si="144"/>
        <v>0</v>
      </c>
      <c r="AB1951" s="273" t="s">
        <v>11436</v>
      </c>
      <c r="AC1951" s="273"/>
      <c r="AD1951" s="504" t="s">
        <v>1259</v>
      </c>
      <c r="AE1951" s="275" t="s">
        <v>11437</v>
      </c>
      <c r="AF1951" s="267" t="str">
        <f t="shared" ca="1" si="146"/>
        <v>37años7meses</v>
      </c>
      <c r="AG1951" s="276">
        <v>917859385</v>
      </c>
      <c r="AH1951" s="325" t="s">
        <v>11438</v>
      </c>
    </row>
    <row r="1952" spans="2:36">
      <c r="B1952" s="258" t="str">
        <f t="shared" si="145"/>
        <v>P45860917</v>
      </c>
      <c r="C1952" s="282">
        <v>1</v>
      </c>
      <c r="D1952" s="486" t="s">
        <v>6325</v>
      </c>
      <c r="E1952" s="258" t="s">
        <v>6326</v>
      </c>
      <c r="F1952" s="259">
        <v>32680</v>
      </c>
      <c r="G1952" s="260" t="s">
        <v>1291</v>
      </c>
      <c r="H1952" s="261" t="s">
        <v>137</v>
      </c>
      <c r="I1952" s="263"/>
      <c r="J1952" s="261"/>
      <c r="K1952" s="263" t="s">
        <v>3611</v>
      </c>
      <c r="L1952" s="264">
        <v>44726</v>
      </c>
      <c r="M1952" s="264">
        <v>44759</v>
      </c>
      <c r="N1952" s="263" t="s">
        <v>122</v>
      </c>
      <c r="O1952" s="261" t="s">
        <v>1108</v>
      </c>
      <c r="P1952" s="266"/>
      <c r="Q1952" s="258"/>
      <c r="R1952" s="268" t="s">
        <v>157</v>
      </c>
      <c r="S1952" s="265"/>
      <c r="T1952" s="265">
        <v>0</v>
      </c>
      <c r="U1952" s="269" t="s">
        <v>1256</v>
      </c>
      <c r="V1952" s="270">
        <v>0</v>
      </c>
      <c r="W1952" s="271" t="s">
        <v>118</v>
      </c>
      <c r="X1952" s="272"/>
      <c r="Y1952" s="273"/>
      <c r="Z1952" s="274" t="s">
        <v>1265</v>
      </c>
      <c r="AA1952" s="258" t="b">
        <f t="shared" si="144"/>
        <v>0</v>
      </c>
      <c r="AB1952" s="273" t="s">
        <v>6327</v>
      </c>
      <c r="AC1952" s="273" t="s">
        <v>3914</v>
      </c>
      <c r="AD1952" s="273"/>
      <c r="AE1952" s="275"/>
      <c r="AF1952" s="267" t="str">
        <f t="shared" ca="1" si="146"/>
        <v>37años2meses</v>
      </c>
      <c r="AG1952" s="276">
        <v>959001726</v>
      </c>
      <c r="AH1952" s="325" t="s">
        <v>6328</v>
      </c>
      <c r="AJ1952" s="258"/>
    </row>
    <row r="1953" spans="2:36">
      <c r="B1953" s="258" t="str">
        <f t="shared" si="145"/>
        <v>O45864209</v>
      </c>
      <c r="C1953" s="257" t="s">
        <v>117</v>
      </c>
      <c r="D1953" s="486" t="s">
        <v>11324</v>
      </c>
      <c r="E1953" s="258" t="s">
        <v>11325</v>
      </c>
      <c r="F1953" s="259">
        <v>32735</v>
      </c>
      <c r="G1953" s="283" t="s">
        <v>1251</v>
      </c>
      <c r="H1953" s="261" t="s">
        <v>113</v>
      </c>
      <c r="I1953" s="261" t="s">
        <v>7410</v>
      </c>
      <c r="J1953" s="261" t="s">
        <v>9469</v>
      </c>
      <c r="K1953" s="282" t="s">
        <v>6840</v>
      </c>
      <c r="L1953" s="264">
        <v>45428</v>
      </c>
      <c r="M1953" s="264">
        <v>45495</v>
      </c>
      <c r="N1953" s="261" t="s">
        <v>128</v>
      </c>
      <c r="O1953" s="282" t="s">
        <v>11326</v>
      </c>
      <c r="P1953" s="266" t="s">
        <v>138</v>
      </c>
      <c r="Q1953" s="273"/>
      <c r="R1953" s="284" t="s">
        <v>157</v>
      </c>
      <c r="S1953" s="265"/>
      <c r="T1953" s="265">
        <v>0</v>
      </c>
      <c r="U1953" s="269" t="s">
        <v>1256</v>
      </c>
      <c r="V1953" s="270">
        <v>1</v>
      </c>
      <c r="W1953" s="271" t="s">
        <v>118</v>
      </c>
      <c r="X1953" s="272"/>
      <c r="Y1953" s="272"/>
      <c r="Z1953" s="274" t="s">
        <v>1257</v>
      </c>
      <c r="AA1953" s="258" t="b">
        <f t="shared" si="144"/>
        <v>0</v>
      </c>
      <c r="AB1953" s="273" t="s">
        <v>10457</v>
      </c>
      <c r="AC1953" s="273"/>
      <c r="AD1953" s="400" t="s">
        <v>1259</v>
      </c>
      <c r="AE1953" s="275" t="s">
        <v>11327</v>
      </c>
      <c r="AF1953" s="267" t="str">
        <f t="shared" ca="1" si="146"/>
        <v>37años0meses</v>
      </c>
      <c r="AG1953" s="276">
        <v>952083540</v>
      </c>
      <c r="AH1953" s="409" t="s">
        <v>11328</v>
      </c>
      <c r="AJ1953" s="258"/>
    </row>
    <row r="1954" spans="2:36">
      <c r="B1954" s="258" t="str">
        <f t="shared" si="145"/>
        <v>P45870856</v>
      </c>
      <c r="C1954" s="257" t="s">
        <v>117</v>
      </c>
      <c r="D1954" s="486" t="s">
        <v>7496</v>
      </c>
      <c r="E1954" s="258" t="s">
        <v>7497</v>
      </c>
      <c r="F1954" s="259">
        <v>32728</v>
      </c>
      <c r="G1954" s="283" t="s">
        <v>1251</v>
      </c>
      <c r="H1954" s="266" t="s">
        <v>137</v>
      </c>
      <c r="I1954" s="263" t="s">
        <v>1252</v>
      </c>
      <c r="J1954" s="261"/>
      <c r="K1954" s="282" t="s">
        <v>7444</v>
      </c>
      <c r="L1954" s="264">
        <v>45033</v>
      </c>
      <c r="M1954" s="290">
        <v>45055</v>
      </c>
      <c r="N1954" s="263" t="s">
        <v>122</v>
      </c>
      <c r="O1954" s="261"/>
      <c r="P1954" s="266"/>
      <c r="Q1954" s="273"/>
      <c r="R1954" s="284" t="s">
        <v>157</v>
      </c>
      <c r="S1954" s="265"/>
      <c r="T1954" s="265">
        <v>0</v>
      </c>
      <c r="U1954" s="269" t="s">
        <v>1256</v>
      </c>
      <c r="V1954" s="270">
        <v>1</v>
      </c>
      <c r="W1954" s="271" t="s">
        <v>118</v>
      </c>
      <c r="X1954" s="272"/>
      <c r="Y1954" s="273"/>
      <c r="Z1954" s="274" t="s">
        <v>1257</v>
      </c>
      <c r="AA1954" s="258" t="b">
        <f t="shared" si="144"/>
        <v>0</v>
      </c>
      <c r="AB1954" s="273" t="s">
        <v>7498</v>
      </c>
      <c r="AC1954" s="273"/>
      <c r="AD1954" s="400" t="s">
        <v>1259</v>
      </c>
      <c r="AE1954" s="275" t="s">
        <v>7499</v>
      </c>
      <c r="AF1954" s="267" t="str">
        <f t="shared" ca="1" si="146"/>
        <v>37años0meses</v>
      </c>
      <c r="AG1954" s="276">
        <v>997686457</v>
      </c>
      <c r="AH1954" s="580" t="s">
        <v>7500</v>
      </c>
    </row>
    <row r="1955" spans="2:36">
      <c r="B1955" s="301" t="str">
        <f t="shared" si="145"/>
        <v>O45871349</v>
      </c>
      <c r="C1955" s="282">
        <v>1</v>
      </c>
      <c r="D1955" s="294" t="s">
        <v>18389</v>
      </c>
      <c r="E1955" s="258" t="s">
        <v>18390</v>
      </c>
      <c r="F1955" s="259">
        <v>32023</v>
      </c>
      <c r="G1955" s="283" t="s">
        <v>1251</v>
      </c>
      <c r="H1955" s="400" t="s">
        <v>113</v>
      </c>
      <c r="I1955" s="261" t="s">
        <v>5699</v>
      </c>
      <c r="J1955" s="261" t="s">
        <v>1276</v>
      </c>
      <c r="K1955" s="282" t="s">
        <v>12562</v>
      </c>
      <c r="L1955" s="264">
        <v>46099</v>
      </c>
      <c r="M1955" s="264">
        <v>46151</v>
      </c>
      <c r="N1955" s="261" t="s">
        <v>122</v>
      </c>
      <c r="O1955" s="282"/>
      <c r="P1955" s="266"/>
      <c r="Q1955" s="258"/>
      <c r="R1955" s="268" t="s">
        <v>157</v>
      </c>
      <c r="S1955" s="265"/>
      <c r="T1955" s="271">
        <v>0</v>
      </c>
      <c r="U1955" s="269" t="s">
        <v>1256</v>
      </c>
      <c r="V1955" s="270">
        <v>1</v>
      </c>
      <c r="W1955" s="271" t="s">
        <v>118</v>
      </c>
      <c r="X1955" s="272"/>
      <c r="Y1955" s="272"/>
      <c r="Z1955" s="342" t="s">
        <v>1257</v>
      </c>
      <c r="AA1955" s="258" t="b">
        <v>0</v>
      </c>
      <c r="AB1955" s="273" t="s">
        <v>18883</v>
      </c>
      <c r="AC1955" s="273"/>
      <c r="AD1955" s="400" t="s">
        <v>1271</v>
      </c>
      <c r="AE1955" s="275" t="s">
        <v>18459</v>
      </c>
      <c r="AF1955" s="267" t="str">
        <f t="shared" ca="1" si="146"/>
        <v>38años11meses</v>
      </c>
      <c r="AG1955" s="276" t="s">
        <v>18439</v>
      </c>
      <c r="AH1955" s="325" t="s">
        <v>18440</v>
      </c>
    </row>
    <row r="1956" spans="2:36">
      <c r="B1956" s="258" t="str">
        <f t="shared" si="145"/>
        <v>P45882635</v>
      </c>
      <c r="C1956" s="257" t="s">
        <v>117</v>
      </c>
      <c r="D1956" s="486" t="s">
        <v>16061</v>
      </c>
      <c r="E1956" s="258" t="s">
        <v>16062</v>
      </c>
      <c r="F1956" s="259">
        <v>32726</v>
      </c>
      <c r="G1956" s="283" t="s">
        <v>1251</v>
      </c>
      <c r="H1956" s="261" t="s">
        <v>137</v>
      </c>
      <c r="I1956" s="261" t="s">
        <v>1252</v>
      </c>
      <c r="J1956" s="261" t="s">
        <v>1276</v>
      </c>
      <c r="K1956" s="282" t="s">
        <v>12562</v>
      </c>
      <c r="L1956" s="264">
        <v>45992</v>
      </c>
      <c r="M1956" s="264">
        <v>46074</v>
      </c>
      <c r="N1956" s="261" t="s">
        <v>122</v>
      </c>
      <c r="O1956" s="282"/>
      <c r="P1956" s="266"/>
      <c r="Q1956" s="258"/>
      <c r="R1956" s="471" t="s">
        <v>117</v>
      </c>
      <c r="S1956" s="265"/>
      <c r="T1956" s="271">
        <v>0</v>
      </c>
      <c r="U1956" s="269" t="s">
        <v>1256</v>
      </c>
      <c r="V1956" s="270">
        <v>1</v>
      </c>
      <c r="W1956" s="524" t="s">
        <v>118</v>
      </c>
      <c r="X1956" s="272"/>
      <c r="Y1956" s="272"/>
      <c r="Z1956" s="525" t="s">
        <v>1257</v>
      </c>
      <c r="AA1956" s="258" t="b">
        <f t="shared" ref="AA1956:AA1963" si="147">COUNTIF($D$2:$D$3790,D1956)&gt;1</f>
        <v>0</v>
      </c>
      <c r="AB1956" s="273" t="s">
        <v>16063</v>
      </c>
      <c r="AC1956" s="273"/>
      <c r="AD1956" s="504" t="s">
        <v>1271</v>
      </c>
      <c r="AE1956" s="275" t="s">
        <v>16064</v>
      </c>
      <c r="AF1956" s="267" t="str">
        <f t="shared" ca="1" si="146"/>
        <v>37años0meses</v>
      </c>
      <c r="AG1956" s="276" t="s">
        <v>16065</v>
      </c>
      <c r="AH1956" s="325" t="s">
        <v>16066</v>
      </c>
    </row>
    <row r="1957" spans="2:36">
      <c r="B1957" s="258" t="str">
        <f t="shared" si="145"/>
        <v>O45883081</v>
      </c>
      <c r="C1957" s="257" t="s">
        <v>117</v>
      </c>
      <c r="D1957" s="486" t="s">
        <v>10828</v>
      </c>
      <c r="E1957" s="258" t="s">
        <v>10829</v>
      </c>
      <c r="F1957" s="259">
        <v>32745</v>
      </c>
      <c r="G1957" s="283" t="s">
        <v>1605</v>
      </c>
      <c r="H1957" s="261" t="s">
        <v>113</v>
      </c>
      <c r="I1957" s="261" t="s">
        <v>7410</v>
      </c>
      <c r="J1957" s="261" t="s">
        <v>9469</v>
      </c>
      <c r="K1957" s="282" t="s">
        <v>6899</v>
      </c>
      <c r="L1957" s="264">
        <v>45397</v>
      </c>
      <c r="M1957" s="264">
        <v>45444</v>
      </c>
      <c r="N1957" s="261" t="s">
        <v>122</v>
      </c>
      <c r="O1957" s="282"/>
      <c r="P1957" s="266"/>
      <c r="Q1957" s="273"/>
      <c r="R1957" s="284" t="s">
        <v>157</v>
      </c>
      <c r="S1957" s="265"/>
      <c r="T1957" s="265">
        <v>0</v>
      </c>
      <c r="U1957" s="269" t="s">
        <v>1256</v>
      </c>
      <c r="V1957" s="270">
        <v>1</v>
      </c>
      <c r="W1957" s="271" t="s">
        <v>118</v>
      </c>
      <c r="X1957" s="272"/>
      <c r="Y1957" s="272"/>
      <c r="Z1957" s="274" t="s">
        <v>1257</v>
      </c>
      <c r="AA1957" s="258" t="b">
        <f t="shared" si="147"/>
        <v>0</v>
      </c>
      <c r="AB1957" s="273" t="s">
        <v>10830</v>
      </c>
      <c r="AC1957" s="273"/>
      <c r="AD1957" s="504" t="s">
        <v>1259</v>
      </c>
      <c r="AE1957" s="275" t="s">
        <v>10831</v>
      </c>
      <c r="AF1957" s="267" t="str">
        <f t="shared" ca="1" si="146"/>
        <v>36años11meses</v>
      </c>
      <c r="AG1957" s="276">
        <v>942071248</v>
      </c>
      <c r="AH1957" s="325" t="s">
        <v>10832</v>
      </c>
      <c r="AJ1957" s="258"/>
    </row>
    <row r="1958" spans="2:36">
      <c r="B1958" s="258" t="str">
        <f t="shared" si="145"/>
        <v>O45889549</v>
      </c>
      <c r="C1958" s="257" t="s">
        <v>117</v>
      </c>
      <c r="D1958" s="486" t="s">
        <v>10402</v>
      </c>
      <c r="E1958" s="258" t="s">
        <v>10403</v>
      </c>
      <c r="F1958" s="259">
        <v>32716</v>
      </c>
      <c r="G1958" s="283" t="s">
        <v>1251</v>
      </c>
      <c r="H1958" s="261" t="s">
        <v>113</v>
      </c>
      <c r="I1958" s="261" t="s">
        <v>7410</v>
      </c>
      <c r="J1958" s="261" t="s">
        <v>9469</v>
      </c>
      <c r="K1958" s="282" t="s">
        <v>6840</v>
      </c>
      <c r="L1958" s="264">
        <v>45363</v>
      </c>
      <c r="M1958" s="298">
        <v>45503</v>
      </c>
      <c r="N1958" s="261" t="s">
        <v>128</v>
      </c>
      <c r="O1958" s="282" t="s">
        <v>10404</v>
      </c>
      <c r="P1958" s="266" t="s">
        <v>138</v>
      </c>
      <c r="Q1958" s="273"/>
      <c r="R1958" s="284" t="s">
        <v>157</v>
      </c>
      <c r="S1958" s="265"/>
      <c r="T1958" s="265">
        <v>0</v>
      </c>
      <c r="U1958" s="269" t="s">
        <v>1256</v>
      </c>
      <c r="V1958" s="270">
        <v>1</v>
      </c>
      <c r="W1958" s="271" t="s">
        <v>118</v>
      </c>
      <c r="X1958" s="272"/>
      <c r="Y1958" s="272"/>
      <c r="Z1958" s="274" t="s">
        <v>1257</v>
      </c>
      <c r="AA1958" s="258" t="b">
        <f t="shared" si="147"/>
        <v>0</v>
      </c>
      <c r="AB1958" s="273" t="s">
        <v>10405</v>
      </c>
      <c r="AC1958" s="273"/>
      <c r="AD1958" s="504" t="s">
        <v>1259</v>
      </c>
      <c r="AE1958" s="275" t="s">
        <v>10406</v>
      </c>
      <c r="AF1958" s="267" t="str">
        <f t="shared" ca="1" si="146"/>
        <v>37años0meses</v>
      </c>
      <c r="AG1958" s="276">
        <v>925492186</v>
      </c>
      <c r="AH1958" s="325" t="s">
        <v>10407</v>
      </c>
    </row>
    <row r="1959" spans="2:36">
      <c r="B1959" s="258" t="str">
        <f t="shared" si="145"/>
        <v>O45894776</v>
      </c>
      <c r="C1959" s="257" t="s">
        <v>117</v>
      </c>
      <c r="D1959" s="486" t="s">
        <v>6548</v>
      </c>
      <c r="E1959" s="258" t="s">
        <v>6549</v>
      </c>
      <c r="F1959" s="259">
        <v>32750</v>
      </c>
      <c r="G1959" s="283" t="s">
        <v>1251</v>
      </c>
      <c r="H1959" s="261" t="s">
        <v>113</v>
      </c>
      <c r="I1959" s="263" t="s">
        <v>5699</v>
      </c>
      <c r="J1959" s="261"/>
      <c r="K1959" s="282" t="s">
        <v>2021</v>
      </c>
      <c r="L1959" s="264">
        <v>44825</v>
      </c>
      <c r="M1959" s="290">
        <v>44828</v>
      </c>
      <c r="N1959" s="263" t="s">
        <v>114</v>
      </c>
      <c r="O1959" s="261" t="s">
        <v>6550</v>
      </c>
      <c r="P1959" s="266" t="s">
        <v>138</v>
      </c>
      <c r="Q1959" s="273"/>
      <c r="R1959" s="284" t="s">
        <v>157</v>
      </c>
      <c r="S1959" s="265"/>
      <c r="T1959" s="265">
        <v>0</v>
      </c>
      <c r="U1959" s="269" t="s">
        <v>1256</v>
      </c>
      <c r="V1959" s="270">
        <v>0</v>
      </c>
      <c r="W1959" s="271" t="s">
        <v>118</v>
      </c>
      <c r="X1959" s="272"/>
      <c r="Y1959" s="273"/>
      <c r="Z1959" s="274" t="s">
        <v>1265</v>
      </c>
      <c r="AA1959" s="258" t="b">
        <f t="shared" si="147"/>
        <v>0</v>
      </c>
      <c r="AB1959" s="273" t="s">
        <v>6551</v>
      </c>
      <c r="AC1959" s="273"/>
      <c r="AD1959" s="400" t="s">
        <v>1259</v>
      </c>
      <c r="AE1959" s="275" t="s">
        <v>6552</v>
      </c>
      <c r="AF1959" s="267" t="str">
        <f t="shared" ca="1" si="146"/>
        <v>36años11meses</v>
      </c>
      <c r="AG1959" s="276">
        <v>916090155</v>
      </c>
      <c r="AH1959" s="325" t="s">
        <v>6553</v>
      </c>
    </row>
    <row r="1960" spans="2:36" ht="15">
      <c r="B1960" s="258" t="str">
        <f t="shared" si="145"/>
        <v>P45897483</v>
      </c>
      <c r="C1960" s="257" t="s">
        <v>117</v>
      </c>
      <c r="D1960" s="500" t="s">
        <v>13963</v>
      </c>
      <c r="E1960" s="258" t="s">
        <v>13964</v>
      </c>
      <c r="F1960" s="259">
        <v>32551</v>
      </c>
      <c r="G1960" s="283" t="s">
        <v>1251</v>
      </c>
      <c r="H1960" s="261" t="s">
        <v>137</v>
      </c>
      <c r="I1960" s="261" t="s">
        <v>1252</v>
      </c>
      <c r="J1960" s="261" t="s">
        <v>1253</v>
      </c>
      <c r="K1960" s="282" t="s">
        <v>8700</v>
      </c>
      <c r="L1960" s="264">
        <v>46070</v>
      </c>
      <c r="M1960" s="264">
        <v>46151</v>
      </c>
      <c r="N1960" s="261" t="s">
        <v>174</v>
      </c>
      <c r="O1960" s="282" t="s">
        <v>13965</v>
      </c>
      <c r="P1960" s="266" t="s">
        <v>138</v>
      </c>
      <c r="Q1960" s="273"/>
      <c r="R1960" s="471" t="s">
        <v>1256</v>
      </c>
      <c r="S1960" s="265"/>
      <c r="T1960" s="271">
        <v>0</v>
      </c>
      <c r="U1960" s="291" t="s">
        <v>117</v>
      </c>
      <c r="V1960" s="270">
        <v>1</v>
      </c>
      <c r="W1960" s="271" t="s">
        <v>118</v>
      </c>
      <c r="X1960" s="272"/>
      <c r="Y1960" s="279"/>
      <c r="Z1960" s="342" t="s">
        <v>1257</v>
      </c>
      <c r="AA1960" s="258" t="b">
        <f t="shared" si="147"/>
        <v>0</v>
      </c>
      <c r="AB1960" s="273" t="s">
        <v>13966</v>
      </c>
      <c r="AC1960" s="273"/>
      <c r="AD1960" s="504" t="s">
        <v>1271</v>
      </c>
      <c r="AE1960" s="275" t="s">
        <v>13967</v>
      </c>
      <c r="AF1960" s="267" t="str">
        <f t="shared" ca="1" si="146"/>
        <v>37años6meses</v>
      </c>
      <c r="AG1960" s="276" t="s">
        <v>13968</v>
      </c>
      <c r="AH1960" s="325" t="s">
        <v>13969</v>
      </c>
    </row>
    <row r="1961" spans="2:36">
      <c r="B1961" s="258" t="str">
        <f t="shared" si="145"/>
        <v>P45907272</v>
      </c>
      <c r="C1961" s="257" t="s">
        <v>117</v>
      </c>
      <c r="D1961" s="486" t="s">
        <v>5706</v>
      </c>
      <c r="E1961" s="258" t="s">
        <v>5707</v>
      </c>
      <c r="F1961" s="259">
        <v>32703</v>
      </c>
      <c r="G1961" s="260" t="s">
        <v>1291</v>
      </c>
      <c r="H1961" s="261" t="s">
        <v>137</v>
      </c>
      <c r="I1961" s="263" t="s">
        <v>1252</v>
      </c>
      <c r="J1961" s="261"/>
      <c r="K1961" s="263" t="s">
        <v>3611</v>
      </c>
      <c r="L1961" s="264">
        <v>44578</v>
      </c>
      <c r="M1961" s="264">
        <v>44599</v>
      </c>
      <c r="N1961" s="263" t="s">
        <v>122</v>
      </c>
      <c r="O1961" s="263"/>
      <c r="P1961" s="266"/>
      <c r="Q1961" s="267"/>
      <c r="R1961" s="268" t="s">
        <v>157</v>
      </c>
      <c r="S1961" s="265"/>
      <c r="T1961" s="265">
        <v>0</v>
      </c>
      <c r="U1961" s="269" t="s">
        <v>1256</v>
      </c>
      <c r="V1961" s="270">
        <v>0</v>
      </c>
      <c r="W1961" s="271" t="s">
        <v>1264</v>
      </c>
      <c r="X1961" s="272"/>
      <c r="Y1961" s="272"/>
      <c r="Z1961" s="274" t="s">
        <v>1265</v>
      </c>
      <c r="AA1961" s="258" t="b">
        <f t="shared" si="147"/>
        <v>0</v>
      </c>
      <c r="AB1961" s="258" t="s">
        <v>5708</v>
      </c>
      <c r="AC1961" s="273" t="s">
        <v>5709</v>
      </c>
      <c r="AD1961" s="400" t="s">
        <v>1271</v>
      </c>
      <c r="AE1961" s="275" t="s">
        <v>5710</v>
      </c>
      <c r="AF1961" s="267" t="str">
        <f t="shared" ca="1" si="146"/>
        <v>37años1meses</v>
      </c>
      <c r="AG1961" s="276" t="s">
        <v>5711</v>
      </c>
      <c r="AH1961" s="325" t="s">
        <v>5712</v>
      </c>
    </row>
    <row r="1962" spans="2:36">
      <c r="B1962" s="258" t="str">
        <f t="shared" si="145"/>
        <v>O45930380</v>
      </c>
      <c r="C1962" s="257" t="s">
        <v>117</v>
      </c>
      <c r="D1962" s="486" t="s">
        <v>11139</v>
      </c>
      <c r="E1962" s="258" t="s">
        <v>11140</v>
      </c>
      <c r="F1962" s="259">
        <v>32263</v>
      </c>
      <c r="G1962" s="260" t="s">
        <v>1251</v>
      </c>
      <c r="H1962" s="261" t="s">
        <v>125</v>
      </c>
      <c r="I1962" s="261" t="s">
        <v>5933</v>
      </c>
      <c r="J1962" s="261" t="s">
        <v>7245</v>
      </c>
      <c r="K1962" s="282" t="s">
        <v>6840</v>
      </c>
      <c r="L1962" s="264">
        <v>45418</v>
      </c>
      <c r="M1962" s="290">
        <v>45430</v>
      </c>
      <c r="N1962" s="263" t="s">
        <v>122</v>
      </c>
      <c r="O1962" s="261"/>
      <c r="P1962" s="266"/>
      <c r="Q1962" s="273"/>
      <c r="R1962" s="268" t="s">
        <v>157</v>
      </c>
      <c r="S1962" s="265"/>
      <c r="T1962" s="265">
        <v>0</v>
      </c>
      <c r="U1962" s="269" t="s">
        <v>1256</v>
      </c>
      <c r="V1962" s="270">
        <v>1</v>
      </c>
      <c r="W1962" s="271" t="s">
        <v>118</v>
      </c>
      <c r="X1962" s="273"/>
      <c r="Y1962" s="273"/>
      <c r="Z1962" s="274" t="s">
        <v>1257</v>
      </c>
      <c r="AA1962" s="258" t="b">
        <f t="shared" si="147"/>
        <v>0</v>
      </c>
      <c r="AB1962" s="273" t="s">
        <v>11141</v>
      </c>
      <c r="AC1962" s="273"/>
      <c r="AD1962" s="400" t="s">
        <v>1259</v>
      </c>
      <c r="AE1962" s="275" t="s">
        <v>11142</v>
      </c>
      <c r="AF1962" s="267" t="str">
        <f t="shared" ca="1" si="146"/>
        <v>38años3meses</v>
      </c>
      <c r="AG1962" s="276">
        <v>990446462</v>
      </c>
      <c r="AH1962" s="325" t="s">
        <v>11143</v>
      </c>
    </row>
    <row r="1963" spans="2:36">
      <c r="B1963" s="258" t="str">
        <f t="shared" si="145"/>
        <v>P45949504</v>
      </c>
      <c r="C1963" s="257" t="s">
        <v>117</v>
      </c>
      <c r="D1963" s="486" t="s">
        <v>6633</v>
      </c>
      <c r="E1963" s="258" t="s">
        <v>6634</v>
      </c>
      <c r="F1963" s="259">
        <v>26888</v>
      </c>
      <c r="G1963" s="283" t="s">
        <v>1251</v>
      </c>
      <c r="H1963" s="261" t="s">
        <v>137</v>
      </c>
      <c r="I1963" s="263" t="s">
        <v>1805</v>
      </c>
      <c r="J1963" s="261"/>
      <c r="K1963" s="282" t="s">
        <v>2021</v>
      </c>
      <c r="L1963" s="264">
        <v>44845</v>
      </c>
      <c r="M1963" s="290">
        <v>44856</v>
      </c>
      <c r="N1963" s="263" t="s">
        <v>174</v>
      </c>
      <c r="O1963" s="261" t="s">
        <v>6635</v>
      </c>
      <c r="P1963" s="266" t="s">
        <v>138</v>
      </c>
      <c r="Q1963" s="273"/>
      <c r="R1963" s="284" t="s">
        <v>157</v>
      </c>
      <c r="S1963" s="265"/>
      <c r="T1963" s="265">
        <v>0</v>
      </c>
      <c r="U1963" s="269" t="s">
        <v>1256</v>
      </c>
      <c r="V1963" s="270">
        <v>0</v>
      </c>
      <c r="W1963" s="271" t="s">
        <v>118</v>
      </c>
      <c r="X1963" s="272"/>
      <c r="Y1963" s="273"/>
      <c r="Z1963" s="274" t="s">
        <v>1265</v>
      </c>
      <c r="AA1963" s="258" t="b">
        <f t="shared" si="147"/>
        <v>0</v>
      </c>
      <c r="AB1963" s="273" t="s">
        <v>6636</v>
      </c>
      <c r="AC1963" s="273"/>
      <c r="AD1963" s="504" t="s">
        <v>1259</v>
      </c>
      <c r="AE1963" s="275" t="s">
        <v>6637</v>
      </c>
      <c r="AF1963" s="267" t="str">
        <f t="shared" ca="1" si="146"/>
        <v>53años0meses</v>
      </c>
      <c r="AG1963" s="276"/>
      <c r="AH1963" s="325" t="s">
        <v>6638</v>
      </c>
    </row>
    <row r="1964" spans="2:36">
      <c r="B1964" s="258" t="str">
        <f t="shared" si="145"/>
        <v>O45952123</v>
      </c>
      <c r="C1964" s="257" t="s">
        <v>117</v>
      </c>
      <c r="D1964" s="294" t="s">
        <v>18255</v>
      </c>
      <c r="E1964" s="258" t="s">
        <v>18256</v>
      </c>
      <c r="F1964" s="259">
        <v>31962</v>
      </c>
      <c r="G1964" s="283" t="s">
        <v>1251</v>
      </c>
      <c r="H1964" s="261" t="s">
        <v>125</v>
      </c>
      <c r="I1964" s="261" t="s">
        <v>5699</v>
      </c>
      <c r="J1964" s="261" t="s">
        <v>1253</v>
      </c>
      <c r="K1964" s="282" t="s">
        <v>12562</v>
      </c>
      <c r="L1964" s="264">
        <v>46090</v>
      </c>
      <c r="M1964" s="264">
        <v>46137</v>
      </c>
      <c r="N1964" s="261" t="s">
        <v>169</v>
      </c>
      <c r="O1964" s="282" t="s">
        <v>18277</v>
      </c>
      <c r="P1964" s="266" t="s">
        <v>138</v>
      </c>
      <c r="Q1964" s="258"/>
      <c r="R1964" s="268" t="s">
        <v>157</v>
      </c>
      <c r="S1964" s="265"/>
      <c r="T1964" s="271">
        <v>0</v>
      </c>
      <c r="U1964" s="269" t="s">
        <v>1256</v>
      </c>
      <c r="V1964" s="270">
        <v>1</v>
      </c>
      <c r="W1964" s="271" t="s">
        <v>118</v>
      </c>
      <c r="X1964" s="272"/>
      <c r="Y1964" s="272"/>
      <c r="Z1964" s="342" t="s">
        <v>1257</v>
      </c>
      <c r="AA1964" s="258" t="b">
        <v>0</v>
      </c>
      <c r="AB1964" s="273" t="s">
        <v>18853</v>
      </c>
      <c r="AC1964" s="273"/>
      <c r="AD1964" s="504" t="s">
        <v>1259</v>
      </c>
      <c r="AE1964" s="275" t="s">
        <v>19062</v>
      </c>
      <c r="AF1964" s="267" t="str">
        <f t="shared" ca="1" si="146"/>
        <v>39años1meses</v>
      </c>
      <c r="AG1964" s="276" t="s">
        <v>18278</v>
      </c>
      <c r="AH1964" s="325" t="s">
        <v>18279</v>
      </c>
    </row>
    <row r="1965" spans="2:36">
      <c r="B1965" s="258" t="str">
        <f t="shared" si="145"/>
        <v>P45957812</v>
      </c>
      <c r="C1965" s="257" t="s">
        <v>117</v>
      </c>
      <c r="D1965" s="486" t="s">
        <v>2085</v>
      </c>
      <c r="E1965" s="258" t="s">
        <v>2086</v>
      </c>
      <c r="F1965" s="259">
        <v>32721</v>
      </c>
      <c r="G1965" s="260" t="s">
        <v>1251</v>
      </c>
      <c r="H1965" s="261" t="s">
        <v>2017</v>
      </c>
      <c r="I1965" s="262"/>
      <c r="J1965" s="261"/>
      <c r="K1965" s="282" t="s">
        <v>1301</v>
      </c>
      <c r="L1965" s="287">
        <v>43476</v>
      </c>
      <c r="M1965" s="287">
        <v>43488</v>
      </c>
      <c r="N1965" s="263" t="s">
        <v>128</v>
      </c>
      <c r="O1965" s="261" t="s">
        <v>2087</v>
      </c>
      <c r="P1965" s="266" t="s">
        <v>115</v>
      </c>
      <c r="Q1965" s="267"/>
      <c r="R1965" s="284" t="s">
        <v>157</v>
      </c>
      <c r="S1965" s="265"/>
      <c r="T1965" s="265">
        <v>0</v>
      </c>
      <c r="U1965" s="269" t="s">
        <v>1256</v>
      </c>
      <c r="V1965" s="270">
        <v>0</v>
      </c>
      <c r="W1965" s="271" t="s">
        <v>1264</v>
      </c>
      <c r="X1965" s="272"/>
      <c r="Y1965" s="273"/>
      <c r="Z1965" s="274" t="s">
        <v>1265</v>
      </c>
      <c r="AA1965" s="258" t="b">
        <f>COUNTIF($D$2:$D$3790,D1965)&gt;1</f>
        <v>0</v>
      </c>
      <c r="AB1965" s="258" t="s">
        <v>2088</v>
      </c>
      <c r="AC1965" s="273" t="s">
        <v>2004</v>
      </c>
      <c r="AD1965" s="273"/>
      <c r="AE1965" s="281"/>
      <c r="AF1965" s="267" t="str">
        <f t="shared" ca="1" si="146"/>
        <v>37años0meses</v>
      </c>
      <c r="AG1965" s="276">
        <v>952456635</v>
      </c>
      <c r="AH1965" s="334" t="s">
        <v>2080</v>
      </c>
    </row>
    <row r="1966" spans="2:36">
      <c r="B1966" s="258" t="str">
        <f t="shared" si="145"/>
        <v>O45959385</v>
      </c>
      <c r="C1966" s="257" t="s">
        <v>117</v>
      </c>
      <c r="D1966" s="294" t="s">
        <v>18513</v>
      </c>
      <c r="E1966" s="258" t="s">
        <v>18514</v>
      </c>
      <c r="F1966" s="259">
        <v>32431</v>
      </c>
      <c r="G1966" s="283" t="s">
        <v>1251</v>
      </c>
      <c r="H1966" s="261" t="s">
        <v>113</v>
      </c>
      <c r="I1966" s="261" t="s">
        <v>1339</v>
      </c>
      <c r="J1966" s="261" t="s">
        <v>1276</v>
      </c>
      <c r="K1966" s="282" t="s">
        <v>12562</v>
      </c>
      <c r="L1966" s="264">
        <v>46105</v>
      </c>
      <c r="M1966" s="264">
        <v>46158</v>
      </c>
      <c r="N1966" s="261" t="s">
        <v>169</v>
      </c>
      <c r="O1966" s="282" t="s">
        <v>18526</v>
      </c>
      <c r="P1966" s="266" t="s">
        <v>138</v>
      </c>
      <c r="Q1966" s="258"/>
      <c r="R1966" s="268" t="s">
        <v>157</v>
      </c>
      <c r="S1966" s="265"/>
      <c r="T1966" s="271">
        <v>0</v>
      </c>
      <c r="U1966" s="269" t="s">
        <v>1256</v>
      </c>
      <c r="V1966" s="270">
        <v>1</v>
      </c>
      <c r="W1966" s="271" t="s">
        <v>118</v>
      </c>
      <c r="X1966" s="272"/>
      <c r="Y1966" s="272"/>
      <c r="Z1966" s="342" t="s">
        <v>1257</v>
      </c>
      <c r="AA1966" s="258" t="b">
        <v>0</v>
      </c>
      <c r="AB1966" s="273" t="s">
        <v>18895</v>
      </c>
      <c r="AC1966" s="273"/>
      <c r="AD1966" s="504"/>
      <c r="AE1966" s="275"/>
      <c r="AF1966" s="267" t="str">
        <f t="shared" ca="1" si="146"/>
        <v>37años10meses</v>
      </c>
      <c r="AG1966" s="276" t="s">
        <v>18686</v>
      </c>
      <c r="AH1966" s="325" t="s">
        <v>18687</v>
      </c>
    </row>
    <row r="1967" spans="2:36">
      <c r="B1967" s="258" t="str">
        <f t="shared" si="145"/>
        <v>P45970460</v>
      </c>
      <c r="C1967" s="257" t="s">
        <v>117</v>
      </c>
      <c r="D1967" s="486" t="s">
        <v>12239</v>
      </c>
      <c r="E1967" s="258" t="s">
        <v>12240</v>
      </c>
      <c r="F1967" s="259">
        <v>25553</v>
      </c>
      <c r="G1967" s="283" t="s">
        <v>1996</v>
      </c>
      <c r="H1967" s="261" t="s">
        <v>137</v>
      </c>
      <c r="I1967" s="263" t="s">
        <v>1252</v>
      </c>
      <c r="J1967" s="261"/>
      <c r="K1967" s="282" t="s">
        <v>2021</v>
      </c>
      <c r="L1967" s="264">
        <v>45523</v>
      </c>
      <c r="M1967" s="298">
        <v>45535</v>
      </c>
      <c r="N1967" s="263" t="s">
        <v>128</v>
      </c>
      <c r="O1967" s="261" t="s">
        <v>12241</v>
      </c>
      <c r="P1967" s="266" t="s">
        <v>138</v>
      </c>
      <c r="Q1967" s="273"/>
      <c r="R1967" s="284" t="s">
        <v>157</v>
      </c>
      <c r="S1967" s="265"/>
      <c r="T1967" s="265">
        <v>0</v>
      </c>
      <c r="U1967" s="269" t="s">
        <v>1256</v>
      </c>
      <c r="V1967" s="270">
        <v>0</v>
      </c>
      <c r="W1967" s="271" t="s">
        <v>118</v>
      </c>
      <c r="X1967" s="272"/>
      <c r="Y1967" s="273"/>
      <c r="Z1967" s="274" t="s">
        <v>1257</v>
      </c>
      <c r="AA1967" s="258" t="b">
        <f t="shared" ref="AA1967:AA1998" si="148">COUNTIF($D$2:$D$3790,D1967)&gt;1</f>
        <v>0</v>
      </c>
      <c r="AB1967" s="273" t="s">
        <v>12242</v>
      </c>
      <c r="AC1967" s="273"/>
      <c r="AD1967" s="400" t="s">
        <v>1259</v>
      </c>
      <c r="AE1967" s="275" t="s">
        <v>12243</v>
      </c>
      <c r="AF1967" s="267" t="str">
        <f t="shared" ca="1" si="146"/>
        <v>56años8meses</v>
      </c>
      <c r="AG1967" s="276">
        <v>954649067</v>
      </c>
      <c r="AH1967" s="325" t="s">
        <v>12244</v>
      </c>
    </row>
    <row r="1968" spans="2:36">
      <c r="B1968" s="258" t="str">
        <f t="shared" si="145"/>
        <v>P45976589</v>
      </c>
      <c r="C1968" s="263">
        <v>1</v>
      </c>
      <c r="D1968" s="486" t="s">
        <v>9185</v>
      </c>
      <c r="E1968" s="258" t="s">
        <v>9186</v>
      </c>
      <c r="F1968" s="259">
        <v>32800</v>
      </c>
      <c r="G1968" s="260" t="s">
        <v>1251</v>
      </c>
      <c r="H1968" s="261" t="s">
        <v>137</v>
      </c>
      <c r="I1968" s="261" t="s">
        <v>1252</v>
      </c>
      <c r="J1968" s="261"/>
      <c r="K1968" s="282" t="s">
        <v>6899</v>
      </c>
      <c r="L1968" s="264">
        <v>45286</v>
      </c>
      <c r="M1968" s="290">
        <v>45322</v>
      </c>
      <c r="N1968" s="263" t="s">
        <v>169</v>
      </c>
      <c r="O1968" s="261" t="s">
        <v>9187</v>
      </c>
      <c r="P1968" s="266" t="s">
        <v>138</v>
      </c>
      <c r="Q1968" s="273"/>
      <c r="R1968" s="284" t="s">
        <v>157</v>
      </c>
      <c r="S1968" s="265"/>
      <c r="T1968" s="265">
        <v>0</v>
      </c>
      <c r="U1968" s="269" t="s">
        <v>1256</v>
      </c>
      <c r="V1968" s="270">
        <v>1</v>
      </c>
      <c r="W1968" s="271" t="s">
        <v>118</v>
      </c>
      <c r="X1968" s="273"/>
      <c r="Y1968" s="273"/>
      <c r="Z1968" s="274" t="s">
        <v>1257</v>
      </c>
      <c r="AA1968" s="258" t="b">
        <f t="shared" si="148"/>
        <v>0</v>
      </c>
      <c r="AB1968" s="273" t="s">
        <v>9188</v>
      </c>
      <c r="AC1968" s="273"/>
      <c r="AD1968" s="504" t="s">
        <v>1259</v>
      </c>
      <c r="AE1968" s="275" t="s">
        <v>9189</v>
      </c>
      <c r="AF1968" s="267" t="str">
        <f t="shared" ca="1" si="146"/>
        <v>36años10meses</v>
      </c>
      <c r="AG1968" s="276">
        <v>902926329</v>
      </c>
      <c r="AH1968" s="325" t="s">
        <v>9190</v>
      </c>
    </row>
    <row r="1969" spans="2:35">
      <c r="B1969" s="273" t="str">
        <f t="shared" si="145"/>
        <v>O45980991</v>
      </c>
      <c r="C1969" s="257" t="s">
        <v>117</v>
      </c>
      <c r="D1969" s="486" t="s">
        <v>9369</v>
      </c>
      <c r="E1969" s="258" t="s">
        <v>9370</v>
      </c>
      <c r="F1969" s="259">
        <v>32787</v>
      </c>
      <c r="G1969" s="283" t="s">
        <v>1251</v>
      </c>
      <c r="H1969" s="261" t="s">
        <v>113</v>
      </c>
      <c r="I1969" s="261" t="s">
        <v>9123</v>
      </c>
      <c r="J1969" s="261" t="s">
        <v>7245</v>
      </c>
      <c r="K1969" s="282" t="s">
        <v>6840</v>
      </c>
      <c r="L1969" s="264">
        <v>45296</v>
      </c>
      <c r="M1969" s="264">
        <v>45328</v>
      </c>
      <c r="N1969" s="261" t="s">
        <v>174</v>
      </c>
      <c r="O1969" s="261" t="s">
        <v>9371</v>
      </c>
      <c r="P1969" s="266" t="s">
        <v>138</v>
      </c>
      <c r="Q1969" s="273"/>
      <c r="R1969" s="284" t="s">
        <v>157</v>
      </c>
      <c r="S1969" s="265"/>
      <c r="T1969" s="265">
        <v>0</v>
      </c>
      <c r="U1969" s="269" t="s">
        <v>1256</v>
      </c>
      <c r="V1969" s="270">
        <v>1</v>
      </c>
      <c r="W1969" s="271" t="s">
        <v>118</v>
      </c>
      <c r="X1969" s="272"/>
      <c r="Y1969" s="272"/>
      <c r="Z1969" s="274" t="s">
        <v>1257</v>
      </c>
      <c r="AA1969" s="258" t="b">
        <f t="shared" si="148"/>
        <v>0</v>
      </c>
      <c r="AB1969" s="273" t="s">
        <v>9372</v>
      </c>
      <c r="AC1969" s="273"/>
      <c r="AD1969" s="504" t="s">
        <v>1259</v>
      </c>
      <c r="AE1969" s="275" t="s">
        <v>9373</v>
      </c>
      <c r="AF1969" s="267" t="str">
        <f t="shared" ca="1" si="146"/>
        <v>36años10meses</v>
      </c>
      <c r="AG1969" s="276">
        <v>996496522</v>
      </c>
      <c r="AH1969" s="325" t="s">
        <v>9374</v>
      </c>
    </row>
    <row r="1970" spans="2:35">
      <c r="B1970" s="258" t="str">
        <f t="shared" si="145"/>
        <v>O45981668</v>
      </c>
      <c r="C1970" s="257" t="s">
        <v>117</v>
      </c>
      <c r="D1970" s="486" t="s">
        <v>4271</v>
      </c>
      <c r="E1970" s="258" t="s">
        <v>4272</v>
      </c>
      <c r="F1970" s="259">
        <v>32662</v>
      </c>
      <c r="G1970" s="260" t="s">
        <v>1251</v>
      </c>
      <c r="H1970" s="261" t="s">
        <v>113</v>
      </c>
      <c r="I1970" s="262"/>
      <c r="J1970" s="261"/>
      <c r="K1970" s="263" t="s">
        <v>3611</v>
      </c>
      <c r="L1970" s="264">
        <v>44356</v>
      </c>
      <c r="M1970" s="290">
        <v>44423</v>
      </c>
      <c r="N1970" s="263" t="s">
        <v>128</v>
      </c>
      <c r="O1970" s="261" t="s">
        <v>4273</v>
      </c>
      <c r="P1970" s="266" t="s">
        <v>115</v>
      </c>
      <c r="Q1970" s="273"/>
      <c r="R1970" s="284" t="s">
        <v>157</v>
      </c>
      <c r="S1970" s="265"/>
      <c r="T1970" s="265">
        <v>0</v>
      </c>
      <c r="U1970" s="269" t="s">
        <v>1256</v>
      </c>
      <c r="V1970" s="270">
        <v>0</v>
      </c>
      <c r="W1970" s="271" t="s">
        <v>1264</v>
      </c>
      <c r="X1970" s="272"/>
      <c r="Y1970" s="273"/>
      <c r="Z1970" s="274" t="s">
        <v>1265</v>
      </c>
      <c r="AA1970" s="258" t="b">
        <f t="shared" si="148"/>
        <v>0</v>
      </c>
      <c r="AB1970" s="273" t="s">
        <v>4274</v>
      </c>
      <c r="AC1970" s="273" t="s">
        <v>4275</v>
      </c>
      <c r="AD1970" s="510"/>
      <c r="AE1970" s="275"/>
      <c r="AF1970" s="267" t="str">
        <f t="shared" ca="1" si="146"/>
        <v>37años2meses</v>
      </c>
      <c r="AG1970" s="276">
        <v>968906853</v>
      </c>
      <c r="AH1970" s="325" t="s">
        <v>4276</v>
      </c>
    </row>
    <row r="1971" spans="2:35">
      <c r="B1971" s="258" t="str">
        <f t="shared" si="145"/>
        <v>O45988843</v>
      </c>
      <c r="C1971" s="257" t="s">
        <v>117</v>
      </c>
      <c r="D1971" s="486" t="s">
        <v>11660</v>
      </c>
      <c r="E1971" s="258" t="s">
        <v>11661</v>
      </c>
      <c r="F1971" s="259">
        <v>32622</v>
      </c>
      <c r="G1971" s="283" t="s">
        <v>1297</v>
      </c>
      <c r="H1971" s="261" t="s">
        <v>113</v>
      </c>
      <c r="I1971" s="261" t="s">
        <v>8348</v>
      </c>
      <c r="J1971" s="261" t="s">
        <v>7578</v>
      </c>
      <c r="K1971" s="282" t="s">
        <v>6840</v>
      </c>
      <c r="L1971" s="264">
        <v>45456</v>
      </c>
      <c r="M1971" s="264">
        <v>45575</v>
      </c>
      <c r="N1971" s="261" t="s">
        <v>128</v>
      </c>
      <c r="O1971" s="282" t="s">
        <v>11662</v>
      </c>
      <c r="P1971" s="266" t="s">
        <v>138</v>
      </c>
      <c r="Q1971" s="273"/>
      <c r="R1971" s="284" t="s">
        <v>157</v>
      </c>
      <c r="S1971" s="265"/>
      <c r="T1971" s="265">
        <v>0</v>
      </c>
      <c r="U1971" s="269" t="s">
        <v>1256</v>
      </c>
      <c r="V1971" s="270">
        <v>1</v>
      </c>
      <c r="W1971" s="271" t="s">
        <v>118</v>
      </c>
      <c r="X1971" s="272"/>
      <c r="Y1971" s="272"/>
      <c r="Z1971" s="274" t="s">
        <v>1257</v>
      </c>
      <c r="AA1971" s="258" t="b">
        <f t="shared" si="148"/>
        <v>0</v>
      </c>
      <c r="AB1971" s="273" t="s">
        <v>11663</v>
      </c>
      <c r="AC1971" s="273"/>
      <c r="AD1971" s="504" t="s">
        <v>1259</v>
      </c>
      <c r="AE1971" s="275" t="s">
        <v>11664</v>
      </c>
      <c r="AF1971" s="267" t="str">
        <f t="shared" ca="1" si="146"/>
        <v>37años3meses</v>
      </c>
      <c r="AG1971" s="276">
        <v>972935245</v>
      </c>
      <c r="AH1971" s="409" t="s">
        <v>11665</v>
      </c>
    </row>
    <row r="1972" spans="2:35">
      <c r="B1972" s="258" t="str">
        <f t="shared" si="145"/>
        <v>P45990671</v>
      </c>
      <c r="C1972" s="257" t="s">
        <v>117</v>
      </c>
      <c r="D1972" s="486" t="s">
        <v>4291</v>
      </c>
      <c r="E1972" s="258" t="s">
        <v>4292</v>
      </c>
      <c r="F1972" s="259">
        <v>30242</v>
      </c>
      <c r="G1972" s="258" t="s">
        <v>1251</v>
      </c>
      <c r="H1972" s="261" t="s">
        <v>137</v>
      </c>
      <c r="I1972" s="262"/>
      <c r="J1972" s="261"/>
      <c r="K1972" s="263" t="s">
        <v>3611</v>
      </c>
      <c r="L1972" s="264">
        <v>44361</v>
      </c>
      <c r="M1972" s="264">
        <v>44388</v>
      </c>
      <c r="N1972" s="263" t="s">
        <v>122</v>
      </c>
      <c r="O1972" s="261"/>
      <c r="P1972" s="266"/>
      <c r="Q1972" s="267"/>
      <c r="R1972" s="268" t="s">
        <v>157</v>
      </c>
      <c r="S1972" s="265"/>
      <c r="T1972" s="265">
        <v>0</v>
      </c>
      <c r="U1972" s="269" t="s">
        <v>1256</v>
      </c>
      <c r="V1972" s="270">
        <v>0</v>
      </c>
      <c r="W1972" s="271" t="s">
        <v>1264</v>
      </c>
      <c r="X1972" s="272"/>
      <c r="Y1972" s="273"/>
      <c r="Z1972" s="274" t="s">
        <v>1265</v>
      </c>
      <c r="AA1972" s="258" t="b">
        <f t="shared" si="148"/>
        <v>0</v>
      </c>
      <c r="AB1972" s="273" t="s">
        <v>4293</v>
      </c>
      <c r="AC1972" s="273" t="s">
        <v>3671</v>
      </c>
      <c r="AD1972" s="510"/>
      <c r="AE1972" s="275"/>
      <c r="AF1972" s="267" t="str">
        <f t="shared" ca="1" si="146"/>
        <v>43años10meses</v>
      </c>
      <c r="AG1972" s="276">
        <v>932350655</v>
      </c>
      <c r="AH1972" s="325" t="s">
        <v>4294</v>
      </c>
    </row>
    <row r="1973" spans="2:35">
      <c r="B1973" s="258" t="str">
        <f t="shared" si="145"/>
        <v>P45996869</v>
      </c>
      <c r="C1973" s="257" t="s">
        <v>117</v>
      </c>
      <c r="D1973" s="486" t="s">
        <v>4518</v>
      </c>
      <c r="E1973" s="258" t="s">
        <v>4519</v>
      </c>
      <c r="F1973" s="259">
        <v>32771</v>
      </c>
      <c r="G1973" s="260" t="s">
        <v>1291</v>
      </c>
      <c r="H1973" s="261" t="s">
        <v>137</v>
      </c>
      <c r="I1973" s="262"/>
      <c r="J1973" s="261"/>
      <c r="K1973" s="282" t="s">
        <v>1968</v>
      </c>
      <c r="L1973" s="264">
        <v>44413</v>
      </c>
      <c r="M1973" s="264">
        <v>44426</v>
      </c>
      <c r="N1973" s="263" t="s">
        <v>174</v>
      </c>
      <c r="O1973" s="261" t="s">
        <v>4520</v>
      </c>
      <c r="P1973" s="266" t="s">
        <v>115</v>
      </c>
      <c r="Q1973" s="258"/>
      <c r="R1973" s="268" t="s">
        <v>157</v>
      </c>
      <c r="S1973" s="265"/>
      <c r="T1973" s="265">
        <v>0</v>
      </c>
      <c r="U1973" s="269" t="s">
        <v>1256</v>
      </c>
      <c r="V1973" s="270">
        <v>1</v>
      </c>
      <c r="W1973" s="271" t="s">
        <v>1264</v>
      </c>
      <c r="X1973" s="272"/>
      <c r="Y1973" s="273"/>
      <c r="Z1973" s="274" t="s">
        <v>1265</v>
      </c>
      <c r="AA1973" s="258" t="b">
        <f t="shared" si="148"/>
        <v>0</v>
      </c>
      <c r="AB1973" s="273" t="s">
        <v>4406</v>
      </c>
      <c r="AC1973" s="273"/>
      <c r="AD1973" s="400" t="s">
        <v>1259</v>
      </c>
      <c r="AE1973" s="275" t="s">
        <v>4521</v>
      </c>
      <c r="AF1973" s="267" t="str">
        <f t="shared" ca="1" si="146"/>
        <v>36años11meses</v>
      </c>
      <c r="AG1973" s="276">
        <v>927834822</v>
      </c>
      <c r="AH1973" s="325" t="s">
        <v>4522</v>
      </c>
    </row>
    <row r="1974" spans="2:35">
      <c r="B1974" s="258" t="str">
        <f t="shared" ref="B1974:B2022" si="149">MID(H1974,1,1)&amp;D1974</f>
        <v>P45997440</v>
      </c>
      <c r="C1974" s="257" t="s">
        <v>117</v>
      </c>
      <c r="D1974" s="486" t="s">
        <v>10084</v>
      </c>
      <c r="E1974" s="258" t="s">
        <v>10085</v>
      </c>
      <c r="F1974" s="259">
        <v>31701</v>
      </c>
      <c r="G1974" s="283" t="s">
        <v>1251</v>
      </c>
      <c r="H1974" s="261" t="s">
        <v>137</v>
      </c>
      <c r="I1974" s="261" t="s">
        <v>8999</v>
      </c>
      <c r="J1974" s="261" t="s">
        <v>9469</v>
      </c>
      <c r="K1974" s="282" t="s">
        <v>6840</v>
      </c>
      <c r="L1974" s="264">
        <v>45343</v>
      </c>
      <c r="M1974" s="264">
        <v>45374</v>
      </c>
      <c r="N1974" s="261" t="s">
        <v>122</v>
      </c>
      <c r="O1974" s="261"/>
      <c r="P1974" s="266"/>
      <c r="Q1974" s="273"/>
      <c r="R1974" s="284" t="s">
        <v>157</v>
      </c>
      <c r="S1974" s="265"/>
      <c r="T1974" s="265">
        <v>0</v>
      </c>
      <c r="U1974" s="269" t="s">
        <v>1256</v>
      </c>
      <c r="V1974" s="270">
        <v>1</v>
      </c>
      <c r="W1974" s="271" t="s">
        <v>118</v>
      </c>
      <c r="X1974" s="272"/>
      <c r="Y1974" s="272"/>
      <c r="Z1974" s="274" t="s">
        <v>1257</v>
      </c>
      <c r="AA1974" s="258" t="b">
        <f t="shared" si="148"/>
        <v>0</v>
      </c>
      <c r="AB1974" s="273" t="s">
        <v>10086</v>
      </c>
      <c r="AC1974" s="273"/>
      <c r="AD1974" s="504" t="s">
        <v>1259</v>
      </c>
      <c r="AE1974" s="275" t="s">
        <v>10087</v>
      </c>
      <c r="AF1974" s="267" t="str">
        <f t="shared" ca="1" si="146"/>
        <v>39años10meses</v>
      </c>
      <c r="AG1974" s="276">
        <v>984911426</v>
      </c>
      <c r="AH1974" s="325" t="s">
        <v>10088</v>
      </c>
    </row>
    <row r="1975" spans="2:35">
      <c r="B1975" s="258" t="str">
        <f t="shared" si="149"/>
        <v>O46003685</v>
      </c>
      <c r="C1975" s="257" t="s">
        <v>117</v>
      </c>
      <c r="D1975" s="486" t="s">
        <v>4661</v>
      </c>
      <c r="E1975" s="258" t="s">
        <v>4662</v>
      </c>
      <c r="F1975" s="259">
        <v>32239</v>
      </c>
      <c r="G1975" s="260" t="s">
        <v>1291</v>
      </c>
      <c r="H1975" s="261" t="s">
        <v>113</v>
      </c>
      <c r="I1975" s="262"/>
      <c r="J1975" s="261"/>
      <c r="K1975" s="263" t="s">
        <v>3611</v>
      </c>
      <c r="L1975" s="264">
        <v>44431</v>
      </c>
      <c r="M1975" s="290">
        <v>44437</v>
      </c>
      <c r="N1975" s="263" t="s">
        <v>128</v>
      </c>
      <c r="O1975" s="261" t="s">
        <v>4663</v>
      </c>
      <c r="P1975" s="266" t="s">
        <v>115</v>
      </c>
      <c r="Q1975" s="273"/>
      <c r="R1975" s="284" t="s">
        <v>157</v>
      </c>
      <c r="S1975" s="265"/>
      <c r="T1975" s="265">
        <v>0</v>
      </c>
      <c r="U1975" s="269" t="s">
        <v>1256</v>
      </c>
      <c r="V1975" s="270">
        <v>0</v>
      </c>
      <c r="W1975" s="271" t="s">
        <v>1264</v>
      </c>
      <c r="X1975" s="279"/>
      <c r="Y1975" s="273"/>
      <c r="Z1975" s="274" t="s">
        <v>1265</v>
      </c>
      <c r="AA1975" s="258" t="b">
        <f t="shared" si="148"/>
        <v>0</v>
      </c>
      <c r="AB1975" s="273" t="s">
        <v>4664</v>
      </c>
      <c r="AC1975" s="273" t="s">
        <v>4665</v>
      </c>
      <c r="AD1975" s="273"/>
      <c r="AE1975" s="275"/>
      <c r="AF1975" s="267" t="str">
        <f t="shared" ca="1" si="146"/>
        <v>38años4meses</v>
      </c>
      <c r="AG1975" s="276">
        <v>967649538</v>
      </c>
      <c r="AH1975" s="325" t="s">
        <v>4666</v>
      </c>
    </row>
    <row r="1976" spans="2:35">
      <c r="B1976" s="273" t="str">
        <f t="shared" si="149"/>
        <v>P46011623</v>
      </c>
      <c r="C1976" s="257" t="s">
        <v>117</v>
      </c>
      <c r="D1976" s="486" t="s">
        <v>11901</v>
      </c>
      <c r="E1976" s="258" t="s">
        <v>11902</v>
      </c>
      <c r="F1976" s="259">
        <v>32825</v>
      </c>
      <c r="G1976" s="283" t="s">
        <v>1251</v>
      </c>
      <c r="H1976" s="261" t="s">
        <v>137</v>
      </c>
      <c r="I1976" s="261" t="s">
        <v>1252</v>
      </c>
      <c r="J1976" s="261" t="s">
        <v>7578</v>
      </c>
      <c r="K1976" s="282" t="s">
        <v>6840</v>
      </c>
      <c r="L1976" s="264">
        <v>45489</v>
      </c>
      <c r="M1976" s="264">
        <v>45523</v>
      </c>
      <c r="N1976" s="261" t="s">
        <v>114</v>
      </c>
      <c r="O1976" s="282" t="s">
        <v>11903</v>
      </c>
      <c r="P1976" s="266" t="s">
        <v>138</v>
      </c>
      <c r="Q1976" s="273"/>
      <c r="R1976" s="284" t="s">
        <v>157</v>
      </c>
      <c r="S1976" s="265"/>
      <c r="T1976" s="265">
        <v>0</v>
      </c>
      <c r="U1976" s="269" t="s">
        <v>1256</v>
      </c>
      <c r="V1976" s="270">
        <v>1</v>
      </c>
      <c r="W1976" s="271" t="s">
        <v>118</v>
      </c>
      <c r="X1976" s="272"/>
      <c r="Y1976" s="272"/>
      <c r="Z1976" s="274" t="s">
        <v>1257</v>
      </c>
      <c r="AA1976" s="258" t="b">
        <f t="shared" si="148"/>
        <v>0</v>
      </c>
      <c r="AB1976" s="273" t="s">
        <v>11904</v>
      </c>
      <c r="AC1976" s="273"/>
      <c r="AD1976" s="400" t="s">
        <v>1259</v>
      </c>
      <c r="AE1976" s="275" t="s">
        <v>11905</v>
      </c>
      <c r="AF1976" s="267" t="str">
        <f t="shared" ca="1" si="146"/>
        <v>36años9meses</v>
      </c>
      <c r="AG1976" s="276">
        <v>965824501</v>
      </c>
      <c r="AH1976" s="325" t="s">
        <v>11906</v>
      </c>
      <c r="AI1976" s="292" t="s">
        <v>1412</v>
      </c>
    </row>
    <row r="1977" spans="2:35">
      <c r="B1977" s="273" t="str">
        <f t="shared" si="149"/>
        <v>O46012591</v>
      </c>
      <c r="C1977" s="257" t="s">
        <v>117</v>
      </c>
      <c r="D1977" s="486" t="s">
        <v>15135</v>
      </c>
      <c r="E1977" s="472" t="s">
        <v>15136</v>
      </c>
      <c r="F1977" s="473">
        <v>32755</v>
      </c>
      <c r="G1977" s="474" t="s">
        <v>1251</v>
      </c>
      <c r="H1977" s="475" t="s">
        <v>125</v>
      </c>
      <c r="I1977" s="475" t="s">
        <v>13485</v>
      </c>
      <c r="J1977" s="475" t="s">
        <v>1253</v>
      </c>
      <c r="K1977" s="476" t="s">
        <v>12562</v>
      </c>
      <c r="L1977" s="477">
        <v>46197</v>
      </c>
      <c r="M1977" s="477">
        <v>46219</v>
      </c>
      <c r="N1977" s="475" t="s">
        <v>128</v>
      </c>
      <c r="O1977" s="476" t="s">
        <v>15137</v>
      </c>
      <c r="P1977" s="478" t="s">
        <v>138</v>
      </c>
      <c r="Q1977" s="258"/>
      <c r="R1977" s="471" t="s">
        <v>1256</v>
      </c>
      <c r="S1977" s="265"/>
      <c r="T1977" s="271">
        <v>0</v>
      </c>
      <c r="U1977" s="269" t="s">
        <v>1256</v>
      </c>
      <c r="V1977" s="270">
        <v>1</v>
      </c>
      <c r="W1977" s="271" t="s">
        <v>118</v>
      </c>
      <c r="X1977" s="272"/>
      <c r="Y1977" s="272"/>
      <c r="Z1977" s="342" t="s">
        <v>1257</v>
      </c>
      <c r="AA1977" s="273" t="b">
        <f t="shared" si="148"/>
        <v>0</v>
      </c>
      <c r="AB1977" s="273" t="s">
        <v>15138</v>
      </c>
      <c r="AC1977" s="273"/>
      <c r="AD1977" s="504" t="s">
        <v>1259</v>
      </c>
      <c r="AE1977" s="275" t="s">
        <v>15139</v>
      </c>
      <c r="AF1977" s="267" t="str">
        <f t="shared" ca="1" si="146"/>
        <v>36años11meses</v>
      </c>
      <c r="AG1977" s="276">
        <v>936290526</v>
      </c>
      <c r="AH1977" s="325" t="s">
        <v>15140</v>
      </c>
    </row>
    <row r="1978" spans="2:35">
      <c r="B1978" s="273" t="str">
        <f t="shared" si="149"/>
        <v>O46020562</v>
      </c>
      <c r="C1978" s="257" t="s">
        <v>117</v>
      </c>
      <c r="D1978" s="486" t="s">
        <v>8938</v>
      </c>
      <c r="E1978" s="258" t="s">
        <v>8939</v>
      </c>
      <c r="F1978" s="259">
        <v>32528</v>
      </c>
      <c r="G1978" s="283" t="s">
        <v>1251</v>
      </c>
      <c r="H1978" s="261" t="s">
        <v>113</v>
      </c>
      <c r="I1978" s="261" t="s">
        <v>5699</v>
      </c>
      <c r="J1978" s="261"/>
      <c r="K1978" s="282" t="s">
        <v>6899</v>
      </c>
      <c r="L1978" s="264">
        <v>45271</v>
      </c>
      <c r="M1978" s="290">
        <v>45304</v>
      </c>
      <c r="N1978" s="261" t="s">
        <v>122</v>
      </c>
      <c r="O1978" s="261"/>
      <c r="P1978" s="266"/>
      <c r="Q1978" s="273"/>
      <c r="R1978" s="284" t="s">
        <v>157</v>
      </c>
      <c r="S1978" s="265"/>
      <c r="T1978" s="265">
        <v>0</v>
      </c>
      <c r="U1978" s="269" t="s">
        <v>1256</v>
      </c>
      <c r="V1978" s="270">
        <v>1</v>
      </c>
      <c r="W1978" s="271" t="s">
        <v>118</v>
      </c>
      <c r="X1978" s="273"/>
      <c r="Y1978" s="273"/>
      <c r="Z1978" s="274" t="s">
        <v>1257</v>
      </c>
      <c r="AA1978" s="258" t="b">
        <f t="shared" si="148"/>
        <v>0</v>
      </c>
      <c r="AB1978" s="273" t="s">
        <v>8940</v>
      </c>
      <c r="AC1978" s="273"/>
      <c r="AD1978" s="400" t="s">
        <v>1259</v>
      </c>
      <c r="AE1978" s="275" t="s">
        <v>8941</v>
      </c>
      <c r="AF1978" s="267" t="str">
        <f t="shared" ca="1" si="146"/>
        <v>37años7meses</v>
      </c>
      <c r="AG1978" s="276">
        <v>953097688</v>
      </c>
      <c r="AH1978" s="325" t="s">
        <v>8942</v>
      </c>
    </row>
    <row r="1979" spans="2:35">
      <c r="B1979" s="273" t="str">
        <f t="shared" si="149"/>
        <v>O46023249</v>
      </c>
      <c r="C1979" s="257" t="s">
        <v>117</v>
      </c>
      <c r="D1979" s="486" t="s">
        <v>11362</v>
      </c>
      <c r="E1979" s="258" t="s">
        <v>11363</v>
      </c>
      <c r="F1979" s="259">
        <v>32243</v>
      </c>
      <c r="G1979" s="283" t="s">
        <v>1251</v>
      </c>
      <c r="H1979" s="261" t="s">
        <v>113</v>
      </c>
      <c r="I1979" s="261" t="s">
        <v>7410</v>
      </c>
      <c r="J1979" s="261" t="s">
        <v>9469</v>
      </c>
      <c r="K1979" s="282" t="s">
        <v>6840</v>
      </c>
      <c r="L1979" s="264">
        <v>45428</v>
      </c>
      <c r="M1979" s="264">
        <v>45530</v>
      </c>
      <c r="N1979" s="261" t="s">
        <v>128</v>
      </c>
      <c r="O1979" s="282" t="s">
        <v>11364</v>
      </c>
      <c r="P1979" s="266" t="s">
        <v>138</v>
      </c>
      <c r="Q1979" s="273"/>
      <c r="R1979" s="284" t="s">
        <v>157</v>
      </c>
      <c r="S1979" s="265"/>
      <c r="T1979" s="265">
        <v>0</v>
      </c>
      <c r="U1979" s="269" t="s">
        <v>1256</v>
      </c>
      <c r="V1979" s="270">
        <v>1</v>
      </c>
      <c r="W1979" s="271" t="s">
        <v>118</v>
      </c>
      <c r="X1979" s="272"/>
      <c r="Y1979" s="272"/>
      <c r="Z1979" s="274" t="s">
        <v>1257</v>
      </c>
      <c r="AA1979" s="258" t="b">
        <f t="shared" si="148"/>
        <v>0</v>
      </c>
      <c r="AB1979" s="273" t="s">
        <v>11365</v>
      </c>
      <c r="AC1979" s="273"/>
      <c r="AD1979" s="400" t="s">
        <v>1259</v>
      </c>
      <c r="AE1979" s="275" t="s">
        <v>11366</v>
      </c>
      <c r="AF1979" s="267" t="str">
        <f t="shared" ca="1" si="146"/>
        <v>38años4meses</v>
      </c>
      <c r="AG1979" s="276">
        <v>940585197</v>
      </c>
      <c r="AH1979" s="333"/>
    </row>
    <row r="1980" spans="2:35">
      <c r="B1980" s="258" t="str">
        <f t="shared" si="149"/>
        <v>O46024712</v>
      </c>
      <c r="C1980" s="257" t="s">
        <v>117</v>
      </c>
      <c r="D1980" s="486" t="s">
        <v>9723</v>
      </c>
      <c r="E1980" s="258" t="s">
        <v>9724</v>
      </c>
      <c r="F1980" s="259">
        <v>31693</v>
      </c>
      <c r="G1980" s="283" t="s">
        <v>1251</v>
      </c>
      <c r="H1980" s="261" t="s">
        <v>113</v>
      </c>
      <c r="I1980" s="261" t="s">
        <v>7410</v>
      </c>
      <c r="J1980" s="261" t="s">
        <v>9657</v>
      </c>
      <c r="K1980" s="282" t="s">
        <v>6899</v>
      </c>
      <c r="L1980" s="264">
        <v>45316</v>
      </c>
      <c r="M1980" s="298">
        <v>45458</v>
      </c>
      <c r="N1980" s="261" t="s">
        <v>128</v>
      </c>
      <c r="O1980" s="261" t="s">
        <v>9725</v>
      </c>
      <c r="P1980" s="266" t="s">
        <v>138</v>
      </c>
      <c r="Q1980" s="273"/>
      <c r="R1980" s="284" t="s">
        <v>157</v>
      </c>
      <c r="S1980" s="265"/>
      <c r="T1980" s="265">
        <v>0</v>
      </c>
      <c r="U1980" s="269" t="s">
        <v>1256</v>
      </c>
      <c r="V1980" s="270">
        <v>1</v>
      </c>
      <c r="W1980" s="271" t="s">
        <v>118</v>
      </c>
      <c r="X1980" s="272"/>
      <c r="Y1980" s="272"/>
      <c r="Z1980" s="274" t="s">
        <v>1257</v>
      </c>
      <c r="AA1980" s="258" t="b">
        <f t="shared" si="148"/>
        <v>0</v>
      </c>
      <c r="AB1980" s="273" t="s">
        <v>9726</v>
      </c>
      <c r="AC1980" s="273"/>
      <c r="AD1980" s="504" t="s">
        <v>2101</v>
      </c>
      <c r="AE1980" s="275" t="s">
        <v>9727</v>
      </c>
      <c r="AF1980" s="267" t="str">
        <f t="shared" ca="1" si="146"/>
        <v>39años10meses</v>
      </c>
      <c r="AG1980" s="276">
        <v>976557490</v>
      </c>
      <c r="AH1980" s="325" t="s">
        <v>9728</v>
      </c>
    </row>
    <row r="1981" spans="2:35">
      <c r="B1981" s="273" t="str">
        <f t="shared" si="149"/>
        <v>O46025359</v>
      </c>
      <c r="C1981" s="257" t="s">
        <v>117</v>
      </c>
      <c r="D1981" s="486" t="s">
        <v>5713</v>
      </c>
      <c r="E1981" s="258" t="s">
        <v>5714</v>
      </c>
      <c r="F1981" s="259">
        <v>31900</v>
      </c>
      <c r="G1981" s="260" t="s">
        <v>1251</v>
      </c>
      <c r="H1981" s="261" t="s">
        <v>113</v>
      </c>
      <c r="I1981" s="263" t="s">
        <v>5699</v>
      </c>
      <c r="J1981" s="261"/>
      <c r="K1981" s="282" t="s">
        <v>3611</v>
      </c>
      <c r="L1981" s="264">
        <v>44578</v>
      </c>
      <c r="M1981" s="290">
        <v>44605</v>
      </c>
      <c r="N1981" s="263" t="s">
        <v>122</v>
      </c>
      <c r="O1981" s="261"/>
      <c r="P1981" s="266"/>
      <c r="Q1981" s="273" t="s">
        <v>5715</v>
      </c>
      <c r="R1981" s="284" t="s">
        <v>157</v>
      </c>
      <c r="S1981" s="265"/>
      <c r="T1981" s="265">
        <v>0</v>
      </c>
      <c r="U1981" s="269" t="s">
        <v>1256</v>
      </c>
      <c r="V1981" s="270">
        <v>1</v>
      </c>
      <c r="W1981" s="271" t="s">
        <v>118</v>
      </c>
      <c r="X1981" s="272"/>
      <c r="Y1981" s="273"/>
      <c r="Z1981" s="274" t="s">
        <v>1265</v>
      </c>
      <c r="AA1981" s="258" t="b">
        <f t="shared" si="148"/>
        <v>0</v>
      </c>
      <c r="AB1981" s="273" t="s">
        <v>5716</v>
      </c>
      <c r="AC1981" s="273"/>
      <c r="AD1981" s="510"/>
      <c r="AE1981" s="275"/>
      <c r="AF1981" s="267" t="str">
        <f t="shared" ca="1" si="146"/>
        <v>39años3meses</v>
      </c>
      <c r="AG1981" s="276"/>
      <c r="AH1981" s="325" t="s">
        <v>5717</v>
      </c>
    </row>
    <row r="1982" spans="2:35">
      <c r="B1982" s="258" t="str">
        <f t="shared" si="149"/>
        <v>P46032335</v>
      </c>
      <c r="C1982" s="257" t="s">
        <v>117</v>
      </c>
      <c r="D1982" s="486" t="s">
        <v>7668</v>
      </c>
      <c r="E1982" s="258" t="s">
        <v>7669</v>
      </c>
      <c r="F1982" s="259">
        <v>32027</v>
      </c>
      <c r="G1982" s="260" t="s">
        <v>1251</v>
      </c>
      <c r="H1982" s="261" t="s">
        <v>137</v>
      </c>
      <c r="I1982" s="263" t="s">
        <v>3227</v>
      </c>
      <c r="J1982" s="261"/>
      <c r="K1982" s="263" t="s">
        <v>1287</v>
      </c>
      <c r="L1982" s="264">
        <v>45085</v>
      </c>
      <c r="M1982" s="290">
        <v>45189</v>
      </c>
      <c r="N1982" s="263" t="s">
        <v>174</v>
      </c>
      <c r="O1982" s="261" t="s">
        <v>7670</v>
      </c>
      <c r="P1982" s="266" t="s">
        <v>138</v>
      </c>
      <c r="Q1982" s="267"/>
      <c r="R1982" s="284" t="s">
        <v>157</v>
      </c>
      <c r="S1982" s="265"/>
      <c r="T1982" s="265">
        <v>0</v>
      </c>
      <c r="U1982" s="269" t="s">
        <v>1256</v>
      </c>
      <c r="V1982" s="270">
        <v>0</v>
      </c>
      <c r="W1982" s="271" t="s">
        <v>118</v>
      </c>
      <c r="X1982" s="272"/>
      <c r="Y1982" s="258"/>
      <c r="Z1982" s="274" t="s">
        <v>1257</v>
      </c>
      <c r="AA1982" s="258" t="b">
        <f t="shared" si="148"/>
        <v>0</v>
      </c>
      <c r="AB1982" s="273" t="s">
        <v>7671</v>
      </c>
      <c r="AC1982" s="273"/>
      <c r="AD1982" s="504" t="s">
        <v>1259</v>
      </c>
      <c r="AE1982" s="275" t="s">
        <v>7672</v>
      </c>
      <c r="AF1982" s="267" t="str">
        <f t="shared" ca="1" si="146"/>
        <v>38años11meses</v>
      </c>
      <c r="AG1982" s="276">
        <v>918847461</v>
      </c>
      <c r="AH1982" s="325" t="s">
        <v>7673</v>
      </c>
    </row>
    <row r="1983" spans="2:35">
      <c r="B1983" s="258" t="str">
        <f t="shared" si="149"/>
        <v>O46034065</v>
      </c>
      <c r="C1983" s="257" t="s">
        <v>117</v>
      </c>
      <c r="D1983" s="486" t="s">
        <v>7970</v>
      </c>
      <c r="E1983" s="258" t="s">
        <v>7971</v>
      </c>
      <c r="F1983" s="259">
        <v>32815</v>
      </c>
      <c r="G1983" s="283" t="s">
        <v>1251</v>
      </c>
      <c r="H1983" s="266" t="s">
        <v>113</v>
      </c>
      <c r="I1983" s="261" t="s">
        <v>1339</v>
      </c>
      <c r="J1983" s="261"/>
      <c r="K1983" s="282" t="s">
        <v>2021</v>
      </c>
      <c r="L1983" s="264">
        <v>45111</v>
      </c>
      <c r="M1983" s="290">
        <v>45151</v>
      </c>
      <c r="N1983" s="263" t="s">
        <v>128</v>
      </c>
      <c r="O1983" s="261" t="s">
        <v>7972</v>
      </c>
      <c r="P1983" s="266" t="s">
        <v>138</v>
      </c>
      <c r="Q1983" s="273"/>
      <c r="R1983" s="268" t="s">
        <v>157</v>
      </c>
      <c r="S1983" s="265"/>
      <c r="T1983" s="265">
        <v>0</v>
      </c>
      <c r="U1983" s="269" t="s">
        <v>1256</v>
      </c>
      <c r="V1983" s="270">
        <v>0</v>
      </c>
      <c r="W1983" s="271" t="s">
        <v>118</v>
      </c>
      <c r="X1983" s="272"/>
      <c r="Y1983" s="273"/>
      <c r="Z1983" s="274" t="s">
        <v>1257</v>
      </c>
      <c r="AA1983" s="258" t="b">
        <f t="shared" si="148"/>
        <v>0</v>
      </c>
      <c r="AB1983" s="273" t="s">
        <v>7973</v>
      </c>
      <c r="AC1983" s="273"/>
      <c r="AD1983" s="400" t="s">
        <v>1259</v>
      </c>
      <c r="AE1983" s="275" t="s">
        <v>7974</v>
      </c>
      <c r="AF1983" s="267" t="str">
        <f t="shared" ca="1" si="146"/>
        <v>36años9meses</v>
      </c>
      <c r="AG1983" s="276">
        <v>925849865</v>
      </c>
      <c r="AH1983" s="325" t="s">
        <v>7975</v>
      </c>
    </row>
    <row r="1984" spans="2:35">
      <c r="B1984" s="258" t="str">
        <f t="shared" si="149"/>
        <v>P46034865</v>
      </c>
      <c r="C1984" s="257" t="s">
        <v>117</v>
      </c>
      <c r="D1984" s="486" t="s">
        <v>11094</v>
      </c>
      <c r="E1984" s="258" t="s">
        <v>11095</v>
      </c>
      <c r="F1984" s="259">
        <v>32839</v>
      </c>
      <c r="G1984" s="283" t="s">
        <v>1251</v>
      </c>
      <c r="H1984" s="261" t="s">
        <v>137</v>
      </c>
      <c r="I1984" s="261" t="s">
        <v>8999</v>
      </c>
      <c r="J1984" s="261" t="s">
        <v>9657</v>
      </c>
      <c r="K1984" s="282" t="s">
        <v>6899</v>
      </c>
      <c r="L1984" s="264">
        <v>45411</v>
      </c>
      <c r="M1984" s="295">
        <v>45421</v>
      </c>
      <c r="N1984" s="261" t="s">
        <v>114</v>
      </c>
      <c r="O1984" s="282" t="s">
        <v>11096</v>
      </c>
      <c r="P1984" s="266" t="s">
        <v>138</v>
      </c>
      <c r="Q1984" s="273"/>
      <c r="R1984" s="284" t="s">
        <v>157</v>
      </c>
      <c r="S1984" s="265"/>
      <c r="T1984" s="265">
        <v>0</v>
      </c>
      <c r="U1984" s="269" t="s">
        <v>1256</v>
      </c>
      <c r="V1984" s="270">
        <v>1</v>
      </c>
      <c r="W1984" s="271" t="s">
        <v>118</v>
      </c>
      <c r="X1984" s="272"/>
      <c r="Y1984" s="272"/>
      <c r="Z1984" s="274" t="s">
        <v>1257</v>
      </c>
      <c r="AA1984" s="258" t="b">
        <f t="shared" si="148"/>
        <v>0</v>
      </c>
      <c r="AB1984" s="273" t="s">
        <v>11097</v>
      </c>
      <c r="AC1984" s="273"/>
      <c r="AD1984" s="400" t="s">
        <v>1259</v>
      </c>
      <c r="AE1984" s="275" t="s">
        <v>11098</v>
      </c>
      <c r="AF1984" s="267" t="str">
        <f t="shared" ca="1" si="146"/>
        <v>36años8meses</v>
      </c>
      <c r="AG1984" s="276">
        <v>936019250</v>
      </c>
      <c r="AH1984" s="325" t="s">
        <v>11099</v>
      </c>
    </row>
    <row r="1985" spans="2:36">
      <c r="B1985" s="258" t="str">
        <f t="shared" si="149"/>
        <v>O46045733</v>
      </c>
      <c r="C1985" s="257" t="s">
        <v>117</v>
      </c>
      <c r="D1985" s="486" t="s">
        <v>6221</v>
      </c>
      <c r="E1985" s="258" t="s">
        <v>6222</v>
      </c>
      <c r="F1985" s="259">
        <v>32739</v>
      </c>
      <c r="G1985" s="283" t="s">
        <v>1251</v>
      </c>
      <c r="H1985" s="261" t="s">
        <v>113</v>
      </c>
      <c r="I1985" s="263" t="s">
        <v>1339</v>
      </c>
      <c r="J1985" s="261"/>
      <c r="K1985" s="282" t="s">
        <v>4784</v>
      </c>
      <c r="L1985" s="264">
        <v>44649</v>
      </c>
      <c r="M1985" s="290">
        <v>44669</v>
      </c>
      <c r="N1985" s="263" t="s">
        <v>174</v>
      </c>
      <c r="O1985" s="261" t="s">
        <v>6223</v>
      </c>
      <c r="P1985" s="266" t="s">
        <v>138</v>
      </c>
      <c r="Q1985" s="273"/>
      <c r="R1985" s="284" t="s">
        <v>157</v>
      </c>
      <c r="S1985" s="265"/>
      <c r="T1985" s="265">
        <v>0</v>
      </c>
      <c r="U1985" s="269" t="s">
        <v>1256</v>
      </c>
      <c r="V1985" s="270">
        <v>1</v>
      </c>
      <c r="W1985" s="271" t="s">
        <v>118</v>
      </c>
      <c r="X1985" s="272"/>
      <c r="Y1985" s="258"/>
      <c r="Z1985" s="274" t="s">
        <v>1265</v>
      </c>
      <c r="AA1985" s="258" t="b">
        <f t="shared" si="148"/>
        <v>0</v>
      </c>
      <c r="AB1985" s="273" t="s">
        <v>6224</v>
      </c>
      <c r="AC1985" s="273"/>
      <c r="AD1985" s="504" t="s">
        <v>1259</v>
      </c>
      <c r="AE1985" s="275" t="s">
        <v>6225</v>
      </c>
      <c r="AF1985" s="267" t="str">
        <f t="shared" ca="1" si="146"/>
        <v>37años0meses</v>
      </c>
      <c r="AG1985" s="276">
        <v>900930762</v>
      </c>
      <c r="AH1985" s="325"/>
    </row>
    <row r="1986" spans="2:36">
      <c r="B1986" s="301" t="str">
        <f t="shared" si="149"/>
        <v>O46050339</v>
      </c>
      <c r="C1986" s="257" t="s">
        <v>117</v>
      </c>
      <c r="D1986" s="486" t="s">
        <v>8720</v>
      </c>
      <c r="E1986" s="258" t="s">
        <v>8721</v>
      </c>
      <c r="F1986" s="259">
        <v>32568</v>
      </c>
      <c r="G1986" s="260" t="s">
        <v>1251</v>
      </c>
      <c r="H1986" s="261" t="s">
        <v>113</v>
      </c>
      <c r="I1986" s="263" t="s">
        <v>3682</v>
      </c>
      <c r="J1986" s="261"/>
      <c r="K1986" s="282" t="s">
        <v>6899</v>
      </c>
      <c r="L1986" s="264">
        <v>45250</v>
      </c>
      <c r="M1986" s="290">
        <v>45367</v>
      </c>
      <c r="N1986" s="263" t="s">
        <v>122</v>
      </c>
      <c r="O1986" s="261"/>
      <c r="P1986" s="266"/>
      <c r="Q1986" s="273"/>
      <c r="R1986" s="284" t="s">
        <v>157</v>
      </c>
      <c r="S1986" s="265"/>
      <c r="T1986" s="265">
        <v>0</v>
      </c>
      <c r="U1986" s="269" t="s">
        <v>1256</v>
      </c>
      <c r="V1986" s="270">
        <v>1</v>
      </c>
      <c r="W1986" s="271" t="s">
        <v>118</v>
      </c>
      <c r="X1986" s="272"/>
      <c r="Y1986" s="258"/>
      <c r="Z1986" s="274" t="s">
        <v>1257</v>
      </c>
      <c r="AA1986" s="258" t="b">
        <f t="shared" si="148"/>
        <v>0</v>
      </c>
      <c r="AB1986" s="273" t="s">
        <v>8722</v>
      </c>
      <c r="AC1986" s="273"/>
      <c r="AD1986" s="504" t="s">
        <v>1259</v>
      </c>
      <c r="AE1986" s="275" t="s">
        <v>8723</v>
      </c>
      <c r="AF1986" s="267" t="str">
        <f t="shared" ca="1" si="146"/>
        <v>37años5meses</v>
      </c>
      <c r="AG1986" s="276">
        <v>957357361</v>
      </c>
      <c r="AH1986" s="409" t="s">
        <v>8724</v>
      </c>
    </row>
    <row r="1987" spans="2:36">
      <c r="B1987" s="258" t="str">
        <f t="shared" si="149"/>
        <v>P46059294</v>
      </c>
      <c r="C1987" s="257" t="s">
        <v>117</v>
      </c>
      <c r="D1987" s="486" t="s">
        <v>2614</v>
      </c>
      <c r="E1987" s="258" t="s">
        <v>2615</v>
      </c>
      <c r="F1987" s="259">
        <v>32842</v>
      </c>
      <c r="G1987" s="260" t="s">
        <v>1251</v>
      </c>
      <c r="H1987" s="261" t="s">
        <v>137</v>
      </c>
      <c r="I1987" s="262"/>
      <c r="J1987" s="261"/>
      <c r="K1987" s="263" t="s">
        <v>1287</v>
      </c>
      <c r="L1987" s="348">
        <v>43790</v>
      </c>
      <c r="M1987" s="290">
        <v>43804</v>
      </c>
      <c r="N1987" s="263" t="s">
        <v>122</v>
      </c>
      <c r="O1987" s="261"/>
      <c r="P1987" s="266" t="s">
        <v>119</v>
      </c>
      <c r="Q1987" s="267"/>
      <c r="R1987" s="284" t="s">
        <v>157</v>
      </c>
      <c r="S1987" s="265"/>
      <c r="T1987" s="265">
        <v>0</v>
      </c>
      <c r="U1987" s="269" t="s">
        <v>1256</v>
      </c>
      <c r="V1987" s="270">
        <v>0</v>
      </c>
      <c r="W1987" s="271" t="s">
        <v>1264</v>
      </c>
      <c r="X1987" s="272"/>
      <c r="Y1987" s="258"/>
      <c r="Z1987" s="274" t="s">
        <v>1265</v>
      </c>
      <c r="AA1987" s="258" t="b">
        <f t="shared" si="148"/>
        <v>0</v>
      </c>
      <c r="AB1987" s="273" t="s">
        <v>2616</v>
      </c>
      <c r="AC1987" s="273" t="s">
        <v>1997</v>
      </c>
      <c r="AD1987" s="273"/>
      <c r="AE1987" s="275"/>
      <c r="AF1987" s="267" t="str">
        <f t="shared" ref="AF1987:AF2050" ca="1" si="150">IF($D1987&lt;&gt;"",DATEDIF(F1987,TODAY(),"y")&amp;"años"&amp;DATEDIF(F1987,TODAY(),"ym")&amp;"meses","")</f>
        <v>36años8meses</v>
      </c>
      <c r="AG1987" s="276"/>
      <c r="AH1987" s="325"/>
    </row>
    <row r="1988" spans="2:36">
      <c r="B1988" s="258" t="str">
        <f t="shared" si="149"/>
        <v>O46064823</v>
      </c>
      <c r="C1988" s="257" t="s">
        <v>117</v>
      </c>
      <c r="D1988" s="486" t="s">
        <v>2528</v>
      </c>
      <c r="E1988" s="258" t="s">
        <v>2529</v>
      </c>
      <c r="F1988" s="259">
        <v>32838</v>
      </c>
      <c r="G1988" s="260" t="s">
        <v>1251</v>
      </c>
      <c r="H1988" s="261" t="s">
        <v>125</v>
      </c>
      <c r="I1988" s="262"/>
      <c r="J1988" s="261"/>
      <c r="K1988" s="263" t="s">
        <v>1287</v>
      </c>
      <c r="L1988" s="264">
        <v>43784</v>
      </c>
      <c r="M1988" s="290">
        <v>43904</v>
      </c>
      <c r="N1988" s="263" t="s">
        <v>122</v>
      </c>
      <c r="O1988" s="261"/>
      <c r="P1988" s="266" t="s">
        <v>119</v>
      </c>
      <c r="Q1988" s="267"/>
      <c r="R1988" s="284" t="s">
        <v>157</v>
      </c>
      <c r="S1988" s="265"/>
      <c r="T1988" s="265">
        <v>0</v>
      </c>
      <c r="U1988" s="269" t="s">
        <v>1256</v>
      </c>
      <c r="V1988" s="270">
        <v>0</v>
      </c>
      <c r="W1988" s="271" t="s">
        <v>118</v>
      </c>
      <c r="X1988" s="272"/>
      <c r="Y1988" s="273"/>
      <c r="Z1988" s="274" t="s">
        <v>1265</v>
      </c>
      <c r="AA1988" s="258" t="b">
        <f t="shared" si="148"/>
        <v>0</v>
      </c>
      <c r="AB1988" s="273" t="s">
        <v>2530</v>
      </c>
      <c r="AC1988" s="273"/>
      <c r="AD1988" s="273"/>
      <c r="AE1988" s="275"/>
      <c r="AF1988" s="267" t="str">
        <f t="shared" ca="1" si="150"/>
        <v>36años8meses</v>
      </c>
      <c r="AG1988" s="276"/>
      <c r="AH1988" s="325"/>
    </row>
    <row r="1989" spans="2:36">
      <c r="B1989" s="258" t="str">
        <f t="shared" si="149"/>
        <v>P46065236</v>
      </c>
      <c r="C1989" s="263">
        <v>1</v>
      </c>
      <c r="D1989" s="486" t="s">
        <v>3758</v>
      </c>
      <c r="E1989" s="258" t="s">
        <v>3759</v>
      </c>
      <c r="F1989" s="259">
        <v>32804</v>
      </c>
      <c r="G1989" s="260" t="s">
        <v>1251</v>
      </c>
      <c r="H1989" s="261" t="s">
        <v>137</v>
      </c>
      <c r="I1989" s="262"/>
      <c r="J1989" s="261"/>
      <c r="K1989" s="263" t="s">
        <v>3611</v>
      </c>
      <c r="L1989" s="264">
        <v>44236</v>
      </c>
      <c r="M1989" s="290">
        <v>44255</v>
      </c>
      <c r="N1989" s="263" t="s">
        <v>122</v>
      </c>
      <c r="O1989" s="263"/>
      <c r="P1989" s="266"/>
      <c r="Q1989" s="267"/>
      <c r="R1989" s="284" t="s">
        <v>157</v>
      </c>
      <c r="S1989" s="265"/>
      <c r="T1989" s="265">
        <v>0</v>
      </c>
      <c r="U1989" s="269" t="s">
        <v>1256</v>
      </c>
      <c r="V1989" s="270">
        <v>0</v>
      </c>
      <c r="W1989" s="271" t="s">
        <v>1264</v>
      </c>
      <c r="X1989" s="272"/>
      <c r="Y1989" s="273"/>
      <c r="Z1989" s="274" t="s">
        <v>1265</v>
      </c>
      <c r="AA1989" s="258" t="b">
        <f t="shared" si="148"/>
        <v>0</v>
      </c>
      <c r="AB1989" s="258" t="s">
        <v>2237</v>
      </c>
      <c r="AC1989" s="273" t="s">
        <v>3760</v>
      </c>
      <c r="AD1989" s="504" t="s">
        <v>1271</v>
      </c>
      <c r="AE1989" s="275" t="s">
        <v>3761</v>
      </c>
      <c r="AF1989" s="267" t="str">
        <f t="shared" ca="1" si="150"/>
        <v>36años9meses</v>
      </c>
      <c r="AG1989" s="276">
        <v>947599916</v>
      </c>
      <c r="AH1989" s="325" t="s">
        <v>3762</v>
      </c>
    </row>
    <row r="1990" spans="2:36">
      <c r="B1990" s="258" t="str">
        <f t="shared" si="149"/>
        <v>P46070674</v>
      </c>
      <c r="C1990" s="257" t="s">
        <v>117</v>
      </c>
      <c r="D1990" s="486" t="s">
        <v>8098</v>
      </c>
      <c r="E1990" s="258" t="s">
        <v>8099</v>
      </c>
      <c r="F1990" s="259">
        <v>32860</v>
      </c>
      <c r="G1990" s="283" t="s">
        <v>1251</v>
      </c>
      <c r="H1990" s="261" t="s">
        <v>137</v>
      </c>
      <c r="I1990" s="261" t="s">
        <v>1252</v>
      </c>
      <c r="J1990" s="261"/>
      <c r="K1990" s="282" t="s">
        <v>2021</v>
      </c>
      <c r="L1990" s="264">
        <v>45124</v>
      </c>
      <c r="M1990" s="264">
        <v>45150</v>
      </c>
      <c r="N1990" s="263" t="s">
        <v>122</v>
      </c>
      <c r="O1990" s="261"/>
      <c r="P1990" s="266"/>
      <c r="Q1990" s="273"/>
      <c r="R1990" s="268" t="s">
        <v>157</v>
      </c>
      <c r="S1990" s="265"/>
      <c r="T1990" s="265">
        <v>0</v>
      </c>
      <c r="U1990" s="269" t="s">
        <v>1256</v>
      </c>
      <c r="V1990" s="270">
        <v>0</v>
      </c>
      <c r="W1990" s="271" t="s">
        <v>118</v>
      </c>
      <c r="X1990" s="273"/>
      <c r="Y1990" s="273"/>
      <c r="Z1990" s="274" t="s">
        <v>1257</v>
      </c>
      <c r="AA1990" s="258" t="b">
        <f t="shared" si="148"/>
        <v>0</v>
      </c>
      <c r="AB1990" s="273" t="s">
        <v>8100</v>
      </c>
      <c r="AC1990" s="273"/>
      <c r="AD1990" s="504" t="s">
        <v>2101</v>
      </c>
      <c r="AE1990" s="275" t="s">
        <v>8101</v>
      </c>
      <c r="AF1990" s="267" t="str">
        <f t="shared" ca="1" si="150"/>
        <v>36años8meses</v>
      </c>
      <c r="AG1990" s="276">
        <v>969112602</v>
      </c>
      <c r="AH1990" s="325" t="s">
        <v>8102</v>
      </c>
    </row>
    <row r="1991" spans="2:36">
      <c r="B1991" s="258" t="str">
        <f t="shared" si="149"/>
        <v>O46081814</v>
      </c>
      <c r="C1991" s="257" t="s">
        <v>117</v>
      </c>
      <c r="D1991" s="486" t="s">
        <v>7798</v>
      </c>
      <c r="E1991" s="258" t="s">
        <v>7799</v>
      </c>
      <c r="F1991" s="259">
        <v>32553</v>
      </c>
      <c r="G1991" s="283" t="s">
        <v>1251</v>
      </c>
      <c r="H1991" s="266" t="s">
        <v>113</v>
      </c>
      <c r="I1991" s="261" t="s">
        <v>1339</v>
      </c>
      <c r="J1991" s="261"/>
      <c r="K1991" s="282" t="s">
        <v>1287</v>
      </c>
      <c r="L1991" s="264">
        <v>45106</v>
      </c>
      <c r="M1991" s="290">
        <v>45150</v>
      </c>
      <c r="N1991" s="263" t="s">
        <v>122</v>
      </c>
      <c r="O1991" s="261"/>
      <c r="P1991" s="266"/>
      <c r="Q1991" s="273"/>
      <c r="R1991" s="284" t="s">
        <v>157</v>
      </c>
      <c r="S1991" s="265"/>
      <c r="T1991" s="265">
        <v>0</v>
      </c>
      <c r="U1991" s="269" t="s">
        <v>1256</v>
      </c>
      <c r="V1991" s="270">
        <v>0</v>
      </c>
      <c r="W1991" s="271" t="s">
        <v>118</v>
      </c>
      <c r="X1991" s="272"/>
      <c r="Y1991" s="273"/>
      <c r="Z1991" s="274" t="s">
        <v>1257</v>
      </c>
      <c r="AA1991" s="258" t="b">
        <f t="shared" si="148"/>
        <v>0</v>
      </c>
      <c r="AB1991" s="273" t="s">
        <v>7800</v>
      </c>
      <c r="AC1991" s="273"/>
      <c r="AD1991" s="504" t="s">
        <v>1259</v>
      </c>
      <c r="AE1991" s="275" t="s">
        <v>7801</v>
      </c>
      <c r="AF1991" s="267" t="str">
        <f t="shared" ca="1" si="150"/>
        <v>37años6meses</v>
      </c>
      <c r="AG1991" s="276">
        <v>952802984</v>
      </c>
      <c r="AH1991" s="325" t="s">
        <v>7802</v>
      </c>
    </row>
    <row r="1992" spans="2:36">
      <c r="B1992" s="258" t="str">
        <f t="shared" si="149"/>
        <v>P46092948</v>
      </c>
      <c r="C1992" s="257" t="s">
        <v>117</v>
      </c>
      <c r="D1992" s="486" t="s">
        <v>15829</v>
      </c>
      <c r="E1992" s="258" t="s">
        <v>15830</v>
      </c>
      <c r="F1992" s="259">
        <v>32493</v>
      </c>
      <c r="G1992" s="283" t="s">
        <v>1251</v>
      </c>
      <c r="H1992" s="261" t="s">
        <v>137</v>
      </c>
      <c r="I1992" s="261" t="s">
        <v>1252</v>
      </c>
      <c r="J1992" s="261" t="s">
        <v>1253</v>
      </c>
      <c r="K1992" s="282" t="s">
        <v>8566</v>
      </c>
      <c r="L1992" s="264">
        <v>45979</v>
      </c>
      <c r="M1992" s="264">
        <v>46032</v>
      </c>
      <c r="N1992" s="261" t="s">
        <v>128</v>
      </c>
      <c r="O1992" s="282" t="s">
        <v>15831</v>
      </c>
      <c r="P1992" s="266" t="s">
        <v>138</v>
      </c>
      <c r="Q1992" s="258"/>
      <c r="R1992" s="471" t="s">
        <v>1256</v>
      </c>
      <c r="S1992" s="265"/>
      <c r="T1992" s="271">
        <v>0</v>
      </c>
      <c r="U1992" s="269" t="s">
        <v>1256</v>
      </c>
      <c r="V1992" s="270">
        <v>1</v>
      </c>
      <c r="W1992" s="524" t="s">
        <v>118</v>
      </c>
      <c r="X1992" s="272"/>
      <c r="Y1992" s="272"/>
      <c r="Z1992" s="525" t="s">
        <v>1257</v>
      </c>
      <c r="AA1992" s="258" t="b">
        <f t="shared" si="148"/>
        <v>0</v>
      </c>
      <c r="AB1992" s="273" t="s">
        <v>15832</v>
      </c>
      <c r="AC1992" s="273"/>
      <c r="AD1992" s="400" t="s">
        <v>1259</v>
      </c>
      <c r="AE1992" s="275" t="s">
        <v>15833</v>
      </c>
      <c r="AF1992" s="267" t="str">
        <f t="shared" ca="1" si="150"/>
        <v>37años8meses</v>
      </c>
      <c r="AG1992" s="276" t="s">
        <v>15834</v>
      </c>
      <c r="AH1992" s="325" t="s">
        <v>15835</v>
      </c>
    </row>
    <row r="1993" spans="2:36">
      <c r="B1993" s="258" t="str">
        <f t="shared" si="149"/>
        <v>O46097545</v>
      </c>
      <c r="C1993" s="282">
        <v>1</v>
      </c>
      <c r="D1993" s="486" t="s">
        <v>7327</v>
      </c>
      <c r="E1993" s="258" t="s">
        <v>7328</v>
      </c>
      <c r="F1993" s="259">
        <v>32609</v>
      </c>
      <c r="G1993" s="283" t="s">
        <v>1251</v>
      </c>
      <c r="H1993" s="261" t="s">
        <v>113</v>
      </c>
      <c r="I1993" s="263" t="s">
        <v>3682</v>
      </c>
      <c r="J1993" s="261"/>
      <c r="K1993" s="282" t="s">
        <v>6305</v>
      </c>
      <c r="L1993" s="264">
        <v>44956</v>
      </c>
      <c r="M1993" s="290">
        <v>44965</v>
      </c>
      <c r="N1993" s="263" t="s">
        <v>122</v>
      </c>
      <c r="O1993" s="282"/>
      <c r="P1993" s="266"/>
      <c r="Q1993" s="273"/>
      <c r="R1993" s="284" t="s">
        <v>157</v>
      </c>
      <c r="S1993" s="265"/>
      <c r="T1993" s="265">
        <v>0</v>
      </c>
      <c r="U1993" s="269" t="s">
        <v>1256</v>
      </c>
      <c r="V1993" s="270">
        <v>1</v>
      </c>
      <c r="W1993" s="271" t="s">
        <v>1264</v>
      </c>
      <c r="X1993" s="272"/>
      <c r="Y1993" s="273"/>
      <c r="Z1993" s="274" t="s">
        <v>1265</v>
      </c>
      <c r="AA1993" s="258" t="b">
        <f t="shared" si="148"/>
        <v>0</v>
      </c>
      <c r="AB1993" s="258" t="s">
        <v>7329</v>
      </c>
      <c r="AC1993" s="273"/>
      <c r="AD1993" s="504" t="s">
        <v>1271</v>
      </c>
      <c r="AE1993" s="275" t="s">
        <v>7330</v>
      </c>
      <c r="AF1993" s="267" t="str">
        <f t="shared" ca="1" si="150"/>
        <v>37años4meses</v>
      </c>
      <c r="AG1993" s="276">
        <v>926808469</v>
      </c>
      <c r="AH1993" s="325" t="s">
        <v>7331</v>
      </c>
    </row>
    <row r="1994" spans="2:36">
      <c r="B1994" s="258" t="str">
        <f t="shared" si="149"/>
        <v>P46098336</v>
      </c>
      <c r="C1994" s="257" t="s">
        <v>117</v>
      </c>
      <c r="D1994" s="486" t="s">
        <v>5360</v>
      </c>
      <c r="E1994" s="258" t="s">
        <v>5361</v>
      </c>
      <c r="F1994" s="259">
        <v>32809</v>
      </c>
      <c r="G1994" s="260" t="s">
        <v>1251</v>
      </c>
      <c r="H1994" s="261" t="s">
        <v>137</v>
      </c>
      <c r="I1994" s="263"/>
      <c r="J1994" s="261"/>
      <c r="K1994" s="282" t="s">
        <v>2021</v>
      </c>
      <c r="L1994" s="264">
        <v>44505</v>
      </c>
      <c r="M1994" s="290">
        <v>44599</v>
      </c>
      <c r="N1994" s="263" t="s">
        <v>122</v>
      </c>
      <c r="O1994" s="261"/>
      <c r="P1994" s="266"/>
      <c r="Q1994" s="273"/>
      <c r="R1994" s="284" t="s">
        <v>157</v>
      </c>
      <c r="S1994" s="265"/>
      <c r="T1994" s="265">
        <v>0</v>
      </c>
      <c r="U1994" s="269" t="s">
        <v>1256</v>
      </c>
      <c r="V1994" s="270">
        <v>1</v>
      </c>
      <c r="W1994" s="271" t="s">
        <v>118</v>
      </c>
      <c r="X1994" s="272"/>
      <c r="Y1994" s="273"/>
      <c r="Z1994" s="274" t="s">
        <v>1265</v>
      </c>
      <c r="AA1994" s="258" t="b">
        <f t="shared" si="148"/>
        <v>0</v>
      </c>
      <c r="AB1994" s="273" t="s">
        <v>4326</v>
      </c>
      <c r="AC1994" s="273"/>
      <c r="AD1994" s="504" t="s">
        <v>1259</v>
      </c>
      <c r="AE1994" s="275" t="s">
        <v>5362</v>
      </c>
      <c r="AF1994" s="267" t="str">
        <f t="shared" ca="1" si="150"/>
        <v>36años9meses</v>
      </c>
      <c r="AG1994" s="276">
        <v>901415542</v>
      </c>
      <c r="AH1994" s="325" t="s">
        <v>5363</v>
      </c>
    </row>
    <row r="1995" spans="2:36">
      <c r="B1995" s="258" t="str">
        <f t="shared" si="149"/>
        <v>O46100704</v>
      </c>
      <c r="C1995" s="258" t="s">
        <v>117</v>
      </c>
      <c r="D1995" s="486" t="s">
        <v>6496</v>
      </c>
      <c r="E1995" s="258" t="s">
        <v>6497</v>
      </c>
      <c r="F1995" s="259">
        <v>32823</v>
      </c>
      <c r="G1995" s="283" t="s">
        <v>1297</v>
      </c>
      <c r="H1995" s="261" t="s">
        <v>113</v>
      </c>
      <c r="I1995" s="263" t="s">
        <v>6498</v>
      </c>
      <c r="J1995" s="261"/>
      <c r="K1995" s="282" t="s">
        <v>2021</v>
      </c>
      <c r="L1995" s="264">
        <v>44798</v>
      </c>
      <c r="M1995" s="264">
        <v>44857</v>
      </c>
      <c r="N1995" s="263" t="s">
        <v>174</v>
      </c>
      <c r="O1995" s="261" t="s">
        <v>6499</v>
      </c>
      <c r="P1995" s="266" t="s">
        <v>138</v>
      </c>
      <c r="Q1995" s="273"/>
      <c r="R1995" s="268" t="s">
        <v>157</v>
      </c>
      <c r="S1995" s="265"/>
      <c r="T1995" s="265">
        <v>0</v>
      </c>
      <c r="U1995" s="269" t="s">
        <v>1256</v>
      </c>
      <c r="V1995" s="270">
        <v>0</v>
      </c>
      <c r="W1995" s="271" t="s">
        <v>118</v>
      </c>
      <c r="X1995" s="272">
        <v>2000</v>
      </c>
      <c r="Y1995" s="273"/>
      <c r="Z1995" s="274" t="s">
        <v>1265</v>
      </c>
      <c r="AA1995" s="258" t="b">
        <f t="shared" si="148"/>
        <v>0</v>
      </c>
      <c r="AB1995" s="273" t="s">
        <v>6500</v>
      </c>
      <c r="AC1995" s="273"/>
      <c r="AD1995" s="400" t="s">
        <v>1259</v>
      </c>
      <c r="AE1995" s="275" t="s">
        <v>6501</v>
      </c>
      <c r="AF1995" s="267" t="str">
        <f t="shared" ca="1" si="150"/>
        <v>36años9meses</v>
      </c>
      <c r="AG1995" s="276">
        <v>901801658</v>
      </c>
      <c r="AH1995" s="325" t="s">
        <v>6502</v>
      </c>
      <c r="AJ1995" s="554" t="str">
        <f ca="1">IF($D1995&lt;&gt;"",DATEDIF(L1995,TODAY(),"y")&amp;"años"&amp;DATEDIF(L1995,TODAY(),"ym")&amp;"meses"&amp;DATEDIF(L1995,TODAY(),"md")&amp;"dias","")</f>
        <v>3años11meses27dias</v>
      </c>
    </row>
    <row r="1996" spans="2:36">
      <c r="B1996" s="273" t="str">
        <f t="shared" si="149"/>
        <v>P46102280</v>
      </c>
      <c r="C1996" s="282">
        <v>1</v>
      </c>
      <c r="D1996" s="486" t="s">
        <v>6093</v>
      </c>
      <c r="E1996" s="258" t="s">
        <v>6094</v>
      </c>
      <c r="F1996" s="259">
        <v>32807</v>
      </c>
      <c r="G1996" s="260" t="s">
        <v>1291</v>
      </c>
      <c r="H1996" s="261" t="s">
        <v>137</v>
      </c>
      <c r="I1996" s="263" t="s">
        <v>1252</v>
      </c>
      <c r="J1996" s="261"/>
      <c r="K1996" s="263"/>
      <c r="L1996" s="264">
        <v>44613</v>
      </c>
      <c r="M1996" s="290">
        <v>44640</v>
      </c>
      <c r="N1996" s="263" t="s">
        <v>169</v>
      </c>
      <c r="O1996" s="263" t="s">
        <v>6095</v>
      </c>
      <c r="P1996" s="266" t="s">
        <v>115</v>
      </c>
      <c r="Q1996" s="267"/>
      <c r="R1996" s="284" t="s">
        <v>117</v>
      </c>
      <c r="S1996" s="265"/>
      <c r="T1996" s="265">
        <v>0</v>
      </c>
      <c r="U1996" s="269" t="s">
        <v>1256</v>
      </c>
      <c r="V1996" s="270">
        <v>0</v>
      </c>
      <c r="W1996" s="271" t="s">
        <v>1264</v>
      </c>
      <c r="X1996" s="272"/>
      <c r="Y1996" s="273"/>
      <c r="Z1996" s="274" t="s">
        <v>1265</v>
      </c>
      <c r="AA1996" s="258" t="b">
        <f t="shared" si="148"/>
        <v>0</v>
      </c>
      <c r="AB1996" s="258" t="s">
        <v>6096</v>
      </c>
      <c r="AC1996" s="273" t="s">
        <v>3671</v>
      </c>
      <c r="AD1996" s="504" t="s">
        <v>1271</v>
      </c>
      <c r="AE1996" s="275" t="s">
        <v>6097</v>
      </c>
      <c r="AF1996" s="267" t="str">
        <f t="shared" ca="1" si="150"/>
        <v>36años9meses</v>
      </c>
      <c r="AG1996" s="276">
        <v>917097659</v>
      </c>
      <c r="AH1996" s="325" t="s">
        <v>6098</v>
      </c>
    </row>
    <row r="1997" spans="2:36">
      <c r="B1997" s="258" t="str">
        <f t="shared" si="149"/>
        <v>P46104173</v>
      </c>
      <c r="C1997" s="257" t="s">
        <v>117</v>
      </c>
      <c r="D1997" s="486" t="s">
        <v>3170</v>
      </c>
      <c r="E1997" s="258" t="s">
        <v>3171</v>
      </c>
      <c r="F1997" s="259">
        <v>32775</v>
      </c>
      <c r="G1997" s="260" t="s">
        <v>1251</v>
      </c>
      <c r="H1997" s="261" t="s">
        <v>137</v>
      </c>
      <c r="I1997" s="263"/>
      <c r="J1997" s="261"/>
      <c r="K1997" s="263" t="s">
        <v>2021</v>
      </c>
      <c r="L1997" s="264">
        <v>43860</v>
      </c>
      <c r="M1997" s="290">
        <v>43873</v>
      </c>
      <c r="N1997" s="263" t="s">
        <v>114</v>
      </c>
      <c r="O1997" s="282" t="s">
        <v>3172</v>
      </c>
      <c r="P1997" s="266" t="s">
        <v>115</v>
      </c>
      <c r="Q1997" s="267"/>
      <c r="R1997" s="284" t="s">
        <v>157</v>
      </c>
      <c r="S1997" s="265"/>
      <c r="T1997" s="265">
        <v>0</v>
      </c>
      <c r="U1997" s="269" t="s">
        <v>1256</v>
      </c>
      <c r="V1997" s="270">
        <v>0</v>
      </c>
      <c r="W1997" s="271" t="s">
        <v>1264</v>
      </c>
      <c r="X1997" s="272"/>
      <c r="Y1997" s="273"/>
      <c r="Z1997" s="274" t="s">
        <v>1265</v>
      </c>
      <c r="AA1997" s="258" t="b">
        <f t="shared" si="148"/>
        <v>0</v>
      </c>
      <c r="AB1997" s="258"/>
      <c r="AC1997" s="273"/>
      <c r="AD1997" s="504" t="s">
        <v>2101</v>
      </c>
      <c r="AE1997" s="317" t="s">
        <v>3173</v>
      </c>
      <c r="AF1997" s="267" t="str">
        <f t="shared" ca="1" si="150"/>
        <v>36años10meses</v>
      </c>
      <c r="AG1997" s="276"/>
      <c r="AH1997" s="325"/>
    </row>
    <row r="1998" spans="2:36">
      <c r="B1998" s="258" t="str">
        <f t="shared" si="149"/>
        <v>O46115333</v>
      </c>
      <c r="C1998" s="282">
        <v>1</v>
      </c>
      <c r="D1998" s="486" t="s">
        <v>6001</v>
      </c>
      <c r="E1998" s="258" t="s">
        <v>6002</v>
      </c>
      <c r="F1998" s="259">
        <v>31238</v>
      </c>
      <c r="G1998" s="260" t="s">
        <v>1251</v>
      </c>
      <c r="H1998" s="261" t="s">
        <v>113</v>
      </c>
      <c r="I1998" s="263" t="s">
        <v>5699</v>
      </c>
      <c r="J1998" s="261"/>
      <c r="K1998" s="282" t="s">
        <v>4784</v>
      </c>
      <c r="L1998" s="264">
        <v>44607</v>
      </c>
      <c r="M1998" s="290">
        <v>44618</v>
      </c>
      <c r="N1998" s="263" t="s">
        <v>174</v>
      </c>
      <c r="O1998" s="261" t="s">
        <v>6003</v>
      </c>
      <c r="P1998" s="266" t="s">
        <v>138</v>
      </c>
      <c r="Q1998" s="273" t="s">
        <v>6004</v>
      </c>
      <c r="R1998" s="284" t="s">
        <v>157</v>
      </c>
      <c r="S1998" s="265"/>
      <c r="T1998" s="265">
        <v>0</v>
      </c>
      <c r="U1998" s="269" t="s">
        <v>1256</v>
      </c>
      <c r="V1998" s="270">
        <v>1</v>
      </c>
      <c r="W1998" s="271" t="s">
        <v>118</v>
      </c>
      <c r="X1998" s="272"/>
      <c r="Y1998" s="273"/>
      <c r="Z1998" s="274" t="s">
        <v>1265</v>
      </c>
      <c r="AA1998" s="258" t="b">
        <f t="shared" si="148"/>
        <v>0</v>
      </c>
      <c r="AB1998" s="273" t="s">
        <v>6005</v>
      </c>
      <c r="AC1998" s="273"/>
      <c r="AD1998" s="510"/>
      <c r="AE1998" s="275"/>
      <c r="AF1998" s="267" t="str">
        <f t="shared" ca="1" si="150"/>
        <v>41años1meses</v>
      </c>
      <c r="AG1998" s="276">
        <v>931711269</v>
      </c>
      <c r="AH1998" s="325" t="s">
        <v>6006</v>
      </c>
    </row>
    <row r="1999" spans="2:36">
      <c r="B1999" s="258" t="str">
        <f t="shared" si="149"/>
        <v>O46156134</v>
      </c>
      <c r="C1999" s="282">
        <v>1</v>
      </c>
      <c r="D1999" s="486" t="s">
        <v>10331</v>
      </c>
      <c r="E1999" s="258" t="s">
        <v>10332</v>
      </c>
      <c r="F1999" s="259">
        <v>32729</v>
      </c>
      <c r="G1999" s="283" t="s">
        <v>1251</v>
      </c>
      <c r="H1999" s="261" t="s">
        <v>113</v>
      </c>
      <c r="I1999" s="261" t="s">
        <v>7410</v>
      </c>
      <c r="J1999" s="400" t="s">
        <v>9469</v>
      </c>
      <c r="K1999" s="282" t="s">
        <v>6840</v>
      </c>
      <c r="L1999" s="264">
        <v>45363</v>
      </c>
      <c r="M1999" s="295">
        <v>45390</v>
      </c>
      <c r="N1999" s="261" t="s">
        <v>128</v>
      </c>
      <c r="O1999" s="261" t="s">
        <v>10333</v>
      </c>
      <c r="P1999" s="266" t="s">
        <v>138</v>
      </c>
      <c r="Q1999" s="273"/>
      <c r="R1999" s="284" t="s">
        <v>157</v>
      </c>
      <c r="S1999" s="265"/>
      <c r="T1999" s="265">
        <v>0</v>
      </c>
      <c r="U1999" s="269" t="s">
        <v>1256</v>
      </c>
      <c r="V1999" s="270">
        <v>1</v>
      </c>
      <c r="W1999" s="271" t="s">
        <v>118</v>
      </c>
      <c r="X1999" s="272"/>
      <c r="Y1999" s="272"/>
      <c r="Z1999" s="274" t="s">
        <v>1257</v>
      </c>
      <c r="AA1999" s="258" t="b">
        <f t="shared" ref="AA1999:AA2025" si="151">COUNTIF($D$2:$D$3790,D1999)&gt;1</f>
        <v>0</v>
      </c>
      <c r="AB1999" s="273" t="s">
        <v>10334</v>
      </c>
      <c r="AC1999" s="273"/>
      <c r="AD1999" s="400" t="s">
        <v>1259</v>
      </c>
      <c r="AE1999" s="275" t="s">
        <v>10335</v>
      </c>
      <c r="AF1999" s="267" t="str">
        <f t="shared" ca="1" si="150"/>
        <v>37años0meses</v>
      </c>
      <c r="AG1999" s="276">
        <v>933184639</v>
      </c>
      <c r="AH1999" s="325" t="s">
        <v>10336</v>
      </c>
    </row>
    <row r="2000" spans="2:36">
      <c r="B2000" s="258" t="str">
        <f t="shared" si="149"/>
        <v>P46159893</v>
      </c>
      <c r="C2000" s="282">
        <v>1</v>
      </c>
      <c r="D2000" s="486" t="s">
        <v>6352</v>
      </c>
      <c r="E2000" s="258" t="s">
        <v>6353</v>
      </c>
      <c r="F2000" s="259">
        <v>19378</v>
      </c>
      <c r="G2000" s="260" t="s">
        <v>1291</v>
      </c>
      <c r="H2000" s="261" t="s">
        <v>137</v>
      </c>
      <c r="I2000" s="263"/>
      <c r="J2000" s="261"/>
      <c r="K2000" s="263" t="s">
        <v>3611</v>
      </c>
      <c r="L2000" s="264">
        <v>44726</v>
      </c>
      <c r="M2000" s="290">
        <v>44759</v>
      </c>
      <c r="N2000" s="263" t="s">
        <v>122</v>
      </c>
      <c r="O2000" s="263" t="s">
        <v>1108</v>
      </c>
      <c r="P2000" s="266"/>
      <c r="Q2000" s="267"/>
      <c r="R2000" s="284" t="s">
        <v>157</v>
      </c>
      <c r="S2000" s="265"/>
      <c r="T2000" s="265">
        <v>0</v>
      </c>
      <c r="U2000" s="269" t="s">
        <v>1256</v>
      </c>
      <c r="V2000" s="270">
        <v>0</v>
      </c>
      <c r="W2000" s="271" t="s">
        <v>1264</v>
      </c>
      <c r="X2000" s="272"/>
      <c r="Y2000" s="273"/>
      <c r="Z2000" s="274" t="s">
        <v>1265</v>
      </c>
      <c r="AA2000" s="258" t="b">
        <f t="shared" si="151"/>
        <v>0</v>
      </c>
      <c r="AB2000" s="258" t="s">
        <v>6354</v>
      </c>
      <c r="AC2000" s="273" t="s">
        <v>6338</v>
      </c>
      <c r="AD2000" s="504" t="s">
        <v>1271</v>
      </c>
      <c r="AE2000" s="275" t="s">
        <v>6355</v>
      </c>
      <c r="AF2000" s="267" t="str">
        <f t="shared" ca="1" si="150"/>
        <v>73años7meses</v>
      </c>
      <c r="AG2000" s="276">
        <v>990339084</v>
      </c>
      <c r="AH2000" s="325" t="s">
        <v>6356</v>
      </c>
    </row>
    <row r="2001" spans="2:36">
      <c r="B2001" s="258" t="str">
        <f t="shared" si="149"/>
        <v>P46162173</v>
      </c>
      <c r="C2001" s="257" t="s">
        <v>117</v>
      </c>
      <c r="D2001" s="486" t="s">
        <v>2982</v>
      </c>
      <c r="E2001" s="273" t="s">
        <v>2983</v>
      </c>
      <c r="F2001" s="259">
        <v>32818</v>
      </c>
      <c r="G2001" s="260" t="s">
        <v>1251</v>
      </c>
      <c r="H2001" s="261" t="s">
        <v>137</v>
      </c>
      <c r="I2001" s="262"/>
      <c r="J2001" s="261"/>
      <c r="K2001" s="263" t="s">
        <v>1287</v>
      </c>
      <c r="L2001" s="264">
        <v>43833</v>
      </c>
      <c r="M2001" s="290">
        <v>43873</v>
      </c>
      <c r="N2001" s="263" t="s">
        <v>174</v>
      </c>
      <c r="O2001" s="261" t="s">
        <v>2984</v>
      </c>
      <c r="P2001" s="266" t="s">
        <v>115</v>
      </c>
      <c r="Q2001" s="267"/>
      <c r="R2001" s="284" t="s">
        <v>157</v>
      </c>
      <c r="S2001" s="265"/>
      <c r="T2001" s="265">
        <v>0</v>
      </c>
      <c r="U2001" s="269" t="s">
        <v>1256</v>
      </c>
      <c r="V2001" s="270">
        <v>0</v>
      </c>
      <c r="W2001" s="271" t="s">
        <v>1264</v>
      </c>
      <c r="X2001" s="272"/>
      <c r="Y2001" s="273"/>
      <c r="Z2001" s="274" t="s">
        <v>1265</v>
      </c>
      <c r="AA2001" s="258" t="b">
        <f t="shared" si="151"/>
        <v>0</v>
      </c>
      <c r="AB2001" s="273" t="s">
        <v>2985</v>
      </c>
      <c r="AC2001" s="273" t="s">
        <v>1290</v>
      </c>
      <c r="AD2001" s="510"/>
      <c r="AE2001" s="275"/>
      <c r="AF2001" s="267" t="str">
        <f t="shared" ca="1" si="150"/>
        <v>36años9meses</v>
      </c>
      <c r="AG2001" s="276"/>
      <c r="AH2001" s="325"/>
    </row>
    <row r="2002" spans="2:36">
      <c r="B2002" s="258" t="str">
        <f t="shared" si="149"/>
        <v>O46170720</v>
      </c>
      <c r="C2002" s="257" t="s">
        <v>117</v>
      </c>
      <c r="D2002" s="486" t="s">
        <v>3472</v>
      </c>
      <c r="E2002" s="258" t="s">
        <v>3473</v>
      </c>
      <c r="F2002" s="259">
        <v>31782</v>
      </c>
      <c r="G2002" s="260" t="s">
        <v>1251</v>
      </c>
      <c r="H2002" s="261" t="s">
        <v>113</v>
      </c>
      <c r="I2002" s="262"/>
      <c r="J2002" s="261"/>
      <c r="K2002" s="282" t="s">
        <v>1301</v>
      </c>
      <c r="L2002" s="264">
        <v>44075</v>
      </c>
      <c r="M2002" s="290">
        <v>44218</v>
      </c>
      <c r="N2002" s="263" t="s">
        <v>174</v>
      </c>
      <c r="O2002" s="261" t="s">
        <v>3474</v>
      </c>
      <c r="P2002" s="266" t="s">
        <v>115</v>
      </c>
      <c r="Q2002" s="267"/>
      <c r="R2002" s="284" t="s">
        <v>157</v>
      </c>
      <c r="S2002" s="265"/>
      <c r="T2002" s="265">
        <v>0</v>
      </c>
      <c r="U2002" s="269" t="s">
        <v>1256</v>
      </c>
      <c r="V2002" s="270">
        <v>0</v>
      </c>
      <c r="W2002" s="271" t="s">
        <v>1264</v>
      </c>
      <c r="X2002" s="272"/>
      <c r="Y2002" s="273"/>
      <c r="Z2002" s="274" t="s">
        <v>1265</v>
      </c>
      <c r="AA2002" s="258" t="b">
        <f t="shared" si="151"/>
        <v>0</v>
      </c>
      <c r="AB2002" s="273" t="s">
        <v>3475</v>
      </c>
      <c r="AC2002" s="273"/>
      <c r="AD2002" s="510"/>
      <c r="AE2002" s="275"/>
      <c r="AF2002" s="267" t="str">
        <f t="shared" ca="1" si="150"/>
        <v>39años7meses</v>
      </c>
      <c r="AG2002" s="276">
        <v>942209877</v>
      </c>
      <c r="AH2002" s="325" t="s">
        <v>3466</v>
      </c>
    </row>
    <row r="2003" spans="2:36">
      <c r="B2003" s="258" t="str">
        <f t="shared" si="149"/>
        <v>E46173822</v>
      </c>
      <c r="C2003" s="282">
        <v>1</v>
      </c>
      <c r="D2003" s="486" t="s">
        <v>7609</v>
      </c>
      <c r="E2003" s="258" t="s">
        <v>7610</v>
      </c>
      <c r="F2003" s="259">
        <v>32915</v>
      </c>
      <c r="G2003" s="283" t="s">
        <v>7611</v>
      </c>
      <c r="H2003" s="261" t="s">
        <v>1107</v>
      </c>
      <c r="I2003" s="263" t="s">
        <v>5906</v>
      </c>
      <c r="J2003" s="261"/>
      <c r="K2003" s="282" t="s">
        <v>6305</v>
      </c>
      <c r="L2003" s="264">
        <v>45084</v>
      </c>
      <c r="M2003" s="290">
        <v>45267</v>
      </c>
      <c r="N2003" s="263" t="s">
        <v>128</v>
      </c>
      <c r="O2003" s="282" t="s">
        <v>7612</v>
      </c>
      <c r="P2003" s="266" t="s">
        <v>138</v>
      </c>
      <c r="Q2003" s="273"/>
      <c r="R2003" s="284" t="s">
        <v>157</v>
      </c>
      <c r="S2003" s="265"/>
      <c r="T2003" s="265">
        <v>0</v>
      </c>
      <c r="U2003" s="269" t="s">
        <v>1256</v>
      </c>
      <c r="V2003" s="270">
        <v>0</v>
      </c>
      <c r="W2003" s="271" t="s">
        <v>118</v>
      </c>
      <c r="X2003" s="272">
        <v>2600</v>
      </c>
      <c r="Y2003" s="272"/>
      <c r="Z2003" s="274" t="s">
        <v>1257</v>
      </c>
      <c r="AA2003" s="258" t="b">
        <f t="shared" si="151"/>
        <v>0</v>
      </c>
      <c r="AB2003" s="258" t="s">
        <v>7613</v>
      </c>
      <c r="AC2003" s="273"/>
      <c r="AD2003" s="504" t="s">
        <v>1259</v>
      </c>
      <c r="AE2003" s="303" t="s">
        <v>7614</v>
      </c>
      <c r="AF2003" s="267" t="str">
        <f t="shared" ca="1" si="150"/>
        <v>36años6meses</v>
      </c>
      <c r="AG2003" s="276">
        <v>964261260</v>
      </c>
      <c r="AH2003" s="325" t="s">
        <v>7615</v>
      </c>
    </row>
    <row r="2004" spans="2:36">
      <c r="B2004" s="258" t="str">
        <f t="shared" si="149"/>
        <v>O46174893</v>
      </c>
      <c r="C2004" s="257" t="s">
        <v>117</v>
      </c>
      <c r="D2004" s="486" t="s">
        <v>3932</v>
      </c>
      <c r="E2004" s="258" t="s">
        <v>3933</v>
      </c>
      <c r="F2004" s="259">
        <v>32925</v>
      </c>
      <c r="G2004" s="260" t="s">
        <v>1291</v>
      </c>
      <c r="H2004" s="261" t="s">
        <v>113</v>
      </c>
      <c r="I2004" s="262"/>
      <c r="J2004" s="261"/>
      <c r="K2004" s="263" t="s">
        <v>3611</v>
      </c>
      <c r="L2004" s="264">
        <v>44298</v>
      </c>
      <c r="M2004" s="264">
        <v>44329</v>
      </c>
      <c r="N2004" s="263" t="s">
        <v>114</v>
      </c>
      <c r="O2004" s="261" t="s">
        <v>3934</v>
      </c>
      <c r="P2004" s="266" t="s">
        <v>115</v>
      </c>
      <c r="Q2004" s="258"/>
      <c r="R2004" s="268" t="s">
        <v>157</v>
      </c>
      <c r="S2004" s="265"/>
      <c r="T2004" s="265">
        <v>0</v>
      </c>
      <c r="U2004" s="269" t="s">
        <v>1256</v>
      </c>
      <c r="V2004" s="270">
        <v>0</v>
      </c>
      <c r="W2004" s="271" t="s">
        <v>1264</v>
      </c>
      <c r="X2004" s="272"/>
      <c r="Y2004" s="273"/>
      <c r="Z2004" s="274" t="s">
        <v>1265</v>
      </c>
      <c r="AA2004" s="258" t="b">
        <f t="shared" si="151"/>
        <v>0</v>
      </c>
      <c r="AB2004" s="273" t="s">
        <v>3935</v>
      </c>
      <c r="AC2004" s="273" t="s">
        <v>3936</v>
      </c>
      <c r="AD2004" s="510"/>
      <c r="AE2004" s="275"/>
      <c r="AF2004" s="267" t="str">
        <f t="shared" ca="1" si="150"/>
        <v>36años6meses</v>
      </c>
      <c r="AG2004" s="276">
        <v>924817967</v>
      </c>
      <c r="AH2004" s="273" t="s">
        <v>3937</v>
      </c>
      <c r="AJ2004" s="258"/>
    </row>
    <row r="2005" spans="2:36">
      <c r="B2005" s="258" t="str">
        <f t="shared" si="149"/>
        <v>P46183331</v>
      </c>
      <c r="C2005" s="257" t="s">
        <v>117</v>
      </c>
      <c r="D2005" s="486" t="s">
        <v>4897</v>
      </c>
      <c r="E2005" s="258" t="s">
        <v>4898</v>
      </c>
      <c r="F2005" s="259">
        <v>32917</v>
      </c>
      <c r="G2005" s="260" t="s">
        <v>1996</v>
      </c>
      <c r="H2005" s="261" t="s">
        <v>137</v>
      </c>
      <c r="I2005" s="263"/>
      <c r="J2005" s="261"/>
      <c r="K2005" s="282" t="s">
        <v>2021</v>
      </c>
      <c r="L2005" s="264">
        <v>44455</v>
      </c>
      <c r="M2005" s="290">
        <v>44468</v>
      </c>
      <c r="N2005" s="261" t="s">
        <v>128</v>
      </c>
      <c r="O2005" s="261" t="s">
        <v>4899</v>
      </c>
      <c r="P2005" s="266" t="s">
        <v>115</v>
      </c>
      <c r="Q2005" s="258"/>
      <c r="R2005" s="284" t="s">
        <v>157</v>
      </c>
      <c r="S2005" s="265"/>
      <c r="T2005" s="265">
        <v>0</v>
      </c>
      <c r="U2005" s="269" t="s">
        <v>1256</v>
      </c>
      <c r="V2005" s="270">
        <v>1</v>
      </c>
      <c r="W2005" s="271" t="s">
        <v>1264</v>
      </c>
      <c r="X2005" s="272"/>
      <c r="Y2005" s="273"/>
      <c r="Z2005" s="274" t="s">
        <v>1265</v>
      </c>
      <c r="AA2005" s="258" t="b">
        <f t="shared" si="151"/>
        <v>0</v>
      </c>
      <c r="AB2005" s="273" t="s">
        <v>4326</v>
      </c>
      <c r="AC2005" s="273"/>
      <c r="AD2005" s="504" t="s">
        <v>1259</v>
      </c>
      <c r="AE2005" s="275" t="s">
        <v>4900</v>
      </c>
      <c r="AF2005" s="267" t="str">
        <f t="shared" ca="1" si="150"/>
        <v>36años6meses</v>
      </c>
      <c r="AG2005" s="276">
        <v>916206787</v>
      </c>
      <c r="AH2005" s="325" t="s">
        <v>4901</v>
      </c>
    </row>
    <row r="2006" spans="2:36">
      <c r="B2006" s="258" t="str">
        <f t="shared" si="149"/>
        <v>P46190407</v>
      </c>
      <c r="C2006" s="282">
        <v>1</v>
      </c>
      <c r="D2006" s="486" t="s">
        <v>4613</v>
      </c>
      <c r="E2006" s="258" t="s">
        <v>4614</v>
      </c>
      <c r="F2006" s="259">
        <v>32695</v>
      </c>
      <c r="G2006" s="260" t="s">
        <v>1291</v>
      </c>
      <c r="H2006" s="261" t="s">
        <v>137</v>
      </c>
      <c r="I2006" s="263"/>
      <c r="J2006" s="261"/>
      <c r="K2006" s="282" t="s">
        <v>1968</v>
      </c>
      <c r="L2006" s="264">
        <v>44427</v>
      </c>
      <c r="M2006" s="290">
        <v>44482</v>
      </c>
      <c r="N2006" s="263" t="s">
        <v>122</v>
      </c>
      <c r="O2006" s="261"/>
      <c r="P2006" s="266"/>
      <c r="Q2006" s="258"/>
      <c r="R2006" s="284" t="s">
        <v>157</v>
      </c>
      <c r="S2006" s="265"/>
      <c r="T2006" s="265">
        <v>0</v>
      </c>
      <c r="U2006" s="269" t="s">
        <v>1256</v>
      </c>
      <c r="V2006" s="270">
        <v>1</v>
      </c>
      <c r="W2006" s="271" t="s">
        <v>1264</v>
      </c>
      <c r="X2006" s="272"/>
      <c r="Y2006" s="273"/>
      <c r="Z2006" s="274" t="s">
        <v>1265</v>
      </c>
      <c r="AA2006" s="258" t="b">
        <f t="shared" si="151"/>
        <v>0</v>
      </c>
      <c r="AB2006" s="273" t="s">
        <v>4615</v>
      </c>
      <c r="AC2006" s="273"/>
      <c r="AD2006" s="273"/>
      <c r="AE2006" s="275"/>
      <c r="AF2006" s="267" t="str">
        <f t="shared" ca="1" si="150"/>
        <v>37años1meses</v>
      </c>
      <c r="AG2006" s="276" t="s">
        <v>4616</v>
      </c>
      <c r="AH2006" s="409" t="s">
        <v>4617</v>
      </c>
    </row>
    <row r="2007" spans="2:36">
      <c r="B2007" s="258" t="str">
        <f t="shared" si="149"/>
        <v>P46191288</v>
      </c>
      <c r="C2007" s="257" t="s">
        <v>117</v>
      </c>
      <c r="D2007" s="486" t="s">
        <v>3000</v>
      </c>
      <c r="E2007" s="273" t="s">
        <v>3001</v>
      </c>
      <c r="F2007" s="259">
        <v>32811</v>
      </c>
      <c r="G2007" s="260" t="s">
        <v>1251</v>
      </c>
      <c r="H2007" s="261" t="s">
        <v>137</v>
      </c>
      <c r="I2007" s="262"/>
      <c r="J2007" s="261"/>
      <c r="K2007" s="263" t="s">
        <v>2021</v>
      </c>
      <c r="L2007" s="264">
        <v>43839</v>
      </c>
      <c r="M2007" s="290">
        <v>43852</v>
      </c>
      <c r="N2007" s="263" t="s">
        <v>122</v>
      </c>
      <c r="O2007" s="282"/>
      <c r="P2007" s="266"/>
      <c r="Q2007" s="267"/>
      <c r="R2007" s="284" t="s">
        <v>157</v>
      </c>
      <c r="S2007" s="265"/>
      <c r="T2007" s="265">
        <v>0</v>
      </c>
      <c r="U2007" s="269" t="s">
        <v>1256</v>
      </c>
      <c r="V2007" s="270">
        <v>0</v>
      </c>
      <c r="W2007" s="271" t="s">
        <v>1264</v>
      </c>
      <c r="X2007" s="272"/>
      <c r="Y2007" s="258"/>
      <c r="Z2007" s="274" t="s">
        <v>1265</v>
      </c>
      <c r="AA2007" s="258" t="b">
        <f t="shared" si="151"/>
        <v>0</v>
      </c>
      <c r="AB2007" s="258" t="s">
        <v>3002</v>
      </c>
      <c r="AC2007" s="273" t="s">
        <v>1290</v>
      </c>
      <c r="AD2007" s="504" t="s">
        <v>2101</v>
      </c>
      <c r="AE2007" s="275" t="s">
        <v>3003</v>
      </c>
      <c r="AF2007" s="267" t="str">
        <f t="shared" ca="1" si="150"/>
        <v>36años9meses</v>
      </c>
      <c r="AG2007" s="276"/>
      <c r="AH2007" s="325"/>
    </row>
    <row r="2008" spans="2:36">
      <c r="B2008" s="258" t="str">
        <f t="shared" si="149"/>
        <v>P46206604</v>
      </c>
      <c r="C2008" s="257" t="s">
        <v>117</v>
      </c>
      <c r="D2008" s="486" t="s">
        <v>4853</v>
      </c>
      <c r="E2008" s="258" t="s">
        <v>4854</v>
      </c>
      <c r="F2008" s="259">
        <v>31288</v>
      </c>
      <c r="G2008" s="260" t="s">
        <v>1291</v>
      </c>
      <c r="H2008" s="261" t="s">
        <v>137</v>
      </c>
      <c r="I2008" s="262"/>
      <c r="J2008" s="261"/>
      <c r="K2008" s="282" t="s">
        <v>1968</v>
      </c>
      <c r="L2008" s="264">
        <v>44454</v>
      </c>
      <c r="M2008" s="264">
        <v>44468</v>
      </c>
      <c r="N2008" s="261" t="s">
        <v>114</v>
      </c>
      <c r="O2008" s="261" t="s">
        <v>4855</v>
      </c>
      <c r="P2008" s="266" t="s">
        <v>115</v>
      </c>
      <c r="Q2008" s="258"/>
      <c r="R2008" s="268" t="s">
        <v>157</v>
      </c>
      <c r="S2008" s="265"/>
      <c r="T2008" s="265">
        <v>0</v>
      </c>
      <c r="U2008" s="269" t="s">
        <v>1256</v>
      </c>
      <c r="V2008" s="270">
        <v>1</v>
      </c>
      <c r="W2008" s="271" t="s">
        <v>1264</v>
      </c>
      <c r="X2008" s="272"/>
      <c r="Y2008" s="273"/>
      <c r="Z2008" s="274" t="s">
        <v>1265</v>
      </c>
      <c r="AA2008" s="258" t="b">
        <f t="shared" si="151"/>
        <v>0</v>
      </c>
      <c r="AB2008" s="408" t="s">
        <v>4856</v>
      </c>
      <c r="AC2008" s="273"/>
      <c r="AD2008" s="510"/>
      <c r="AE2008" s="275"/>
      <c r="AF2008" s="267" t="str">
        <f t="shared" ca="1" si="150"/>
        <v>40años11meses</v>
      </c>
      <c r="AG2008" s="276">
        <v>910523605</v>
      </c>
      <c r="AH2008" s="334" t="s">
        <v>4857</v>
      </c>
    </row>
    <row r="2009" spans="2:36" ht="15">
      <c r="B2009" s="258" t="str">
        <f t="shared" si="149"/>
        <v>O46222844</v>
      </c>
      <c r="C2009" s="282">
        <v>1</v>
      </c>
      <c r="D2009" s="486" t="s">
        <v>8129</v>
      </c>
      <c r="E2009" s="258" t="s">
        <v>8130</v>
      </c>
      <c r="F2009" s="259">
        <v>32858</v>
      </c>
      <c r="G2009" s="283" t="s">
        <v>1251</v>
      </c>
      <c r="H2009" s="261" t="s">
        <v>113</v>
      </c>
      <c r="I2009" s="261" t="s">
        <v>1339</v>
      </c>
      <c r="J2009" s="261"/>
      <c r="K2009" s="282" t="s">
        <v>6305</v>
      </c>
      <c r="L2009" s="264">
        <v>45125</v>
      </c>
      <c r="M2009" s="715" t="s">
        <v>19477</v>
      </c>
      <c r="N2009" s="263" t="s">
        <v>122</v>
      </c>
      <c r="O2009" s="261"/>
      <c r="P2009" s="266"/>
      <c r="Q2009" s="273"/>
      <c r="R2009" s="268" t="s">
        <v>157</v>
      </c>
      <c r="S2009" s="265"/>
      <c r="T2009" s="265">
        <v>0</v>
      </c>
      <c r="U2009" s="269" t="s">
        <v>1256</v>
      </c>
      <c r="V2009" s="270">
        <v>1</v>
      </c>
      <c r="W2009" s="271" t="s">
        <v>1264</v>
      </c>
      <c r="X2009" s="273"/>
      <c r="Y2009" s="273"/>
      <c r="Z2009" s="274" t="s">
        <v>1257</v>
      </c>
      <c r="AA2009" s="258" t="b">
        <f t="shared" si="151"/>
        <v>0</v>
      </c>
      <c r="AB2009" s="273" t="s">
        <v>8131</v>
      </c>
      <c r="AC2009" s="273"/>
      <c r="AD2009" s="504" t="s">
        <v>1259</v>
      </c>
      <c r="AE2009" s="275" t="s">
        <v>8132</v>
      </c>
      <c r="AF2009" s="267" t="str">
        <f t="shared" ca="1" si="150"/>
        <v>36años8meses</v>
      </c>
      <c r="AG2009" s="276">
        <v>914040748</v>
      </c>
      <c r="AH2009" s="325" t="s">
        <v>8133</v>
      </c>
    </row>
    <row r="2010" spans="2:36">
      <c r="B2010" s="258" t="str">
        <f t="shared" si="149"/>
        <v>O46227657</v>
      </c>
      <c r="C2010" s="257" t="s">
        <v>117</v>
      </c>
      <c r="D2010" s="486" t="s">
        <v>4176</v>
      </c>
      <c r="E2010" s="258" t="s">
        <v>4177</v>
      </c>
      <c r="F2010" s="259">
        <v>32953</v>
      </c>
      <c r="G2010" s="260" t="s">
        <v>1291</v>
      </c>
      <c r="H2010" s="261" t="s">
        <v>113</v>
      </c>
      <c r="I2010" s="262"/>
      <c r="J2010" s="261"/>
      <c r="K2010" s="263" t="s">
        <v>3611</v>
      </c>
      <c r="L2010" s="264">
        <v>44341</v>
      </c>
      <c r="M2010" s="290">
        <v>44423</v>
      </c>
      <c r="N2010" s="263" t="s">
        <v>128</v>
      </c>
      <c r="O2010" s="261" t="s">
        <v>4178</v>
      </c>
      <c r="P2010" s="266" t="s">
        <v>115</v>
      </c>
      <c r="Q2010" s="273"/>
      <c r="R2010" s="284" t="s">
        <v>157</v>
      </c>
      <c r="S2010" s="265"/>
      <c r="T2010" s="265">
        <v>0</v>
      </c>
      <c r="U2010" s="269" t="s">
        <v>1256</v>
      </c>
      <c r="V2010" s="270">
        <v>0</v>
      </c>
      <c r="W2010" s="271" t="s">
        <v>1264</v>
      </c>
      <c r="X2010" s="272"/>
      <c r="Y2010" s="273"/>
      <c r="Z2010" s="274" t="s">
        <v>1265</v>
      </c>
      <c r="AA2010" s="258" t="b">
        <f t="shared" si="151"/>
        <v>0</v>
      </c>
      <c r="AB2010" s="273" t="s">
        <v>4179</v>
      </c>
      <c r="AC2010" s="273" t="s">
        <v>4180</v>
      </c>
      <c r="AD2010" s="510"/>
      <c r="AE2010" s="275"/>
      <c r="AF2010" s="267" t="str">
        <f t="shared" ca="1" si="150"/>
        <v>36años5meses</v>
      </c>
      <c r="AG2010" s="294">
        <v>927264532</v>
      </c>
      <c r="AH2010" s="647" t="s">
        <v>4181</v>
      </c>
    </row>
    <row r="2011" spans="2:36">
      <c r="B2011" s="273" t="str">
        <f t="shared" si="149"/>
        <v>P46232812</v>
      </c>
      <c r="C2011" s="282">
        <v>1</v>
      </c>
      <c r="D2011" s="486" t="s">
        <v>5489</v>
      </c>
      <c r="E2011" s="258" t="s">
        <v>5490</v>
      </c>
      <c r="F2011" s="259">
        <v>32933</v>
      </c>
      <c r="G2011" s="283" t="s">
        <v>1251</v>
      </c>
      <c r="H2011" s="261" t="s">
        <v>137</v>
      </c>
      <c r="I2011" s="263"/>
      <c r="J2011" s="261"/>
      <c r="K2011" s="282" t="s">
        <v>1968</v>
      </c>
      <c r="L2011" s="264">
        <v>44525</v>
      </c>
      <c r="M2011" s="264">
        <v>44552</v>
      </c>
      <c r="N2011" s="263" t="s">
        <v>122</v>
      </c>
      <c r="O2011" s="261"/>
      <c r="P2011" s="266"/>
      <c r="Q2011" s="273"/>
      <c r="R2011" s="268" t="s">
        <v>157</v>
      </c>
      <c r="S2011" s="265"/>
      <c r="T2011" s="265">
        <v>0</v>
      </c>
      <c r="U2011" s="269" t="s">
        <v>1256</v>
      </c>
      <c r="V2011" s="270">
        <v>1</v>
      </c>
      <c r="W2011" s="271" t="s">
        <v>1264</v>
      </c>
      <c r="X2011" s="272"/>
      <c r="Y2011" s="258"/>
      <c r="Z2011" s="274" t="s">
        <v>1265</v>
      </c>
      <c r="AA2011" s="258" t="b">
        <f t="shared" si="151"/>
        <v>0</v>
      </c>
      <c r="AB2011" s="273" t="s">
        <v>4964</v>
      </c>
      <c r="AC2011" s="273"/>
      <c r="AD2011" s="400" t="s">
        <v>1259</v>
      </c>
      <c r="AE2011" s="275" t="s">
        <v>5491</v>
      </c>
      <c r="AF2011" s="267" t="str">
        <f t="shared" ca="1" si="150"/>
        <v>36años5meses</v>
      </c>
      <c r="AG2011" s="276">
        <v>935732881</v>
      </c>
      <c r="AH2011" s="325" t="s">
        <v>5492</v>
      </c>
    </row>
    <row r="2012" spans="2:36">
      <c r="B2012" s="258" t="str">
        <f t="shared" si="149"/>
        <v>O46234602</v>
      </c>
      <c r="C2012" s="257" t="s">
        <v>117</v>
      </c>
      <c r="D2012" s="486" t="s">
        <v>705</v>
      </c>
      <c r="E2012" s="277" t="s">
        <v>4503</v>
      </c>
      <c r="F2012" s="259">
        <v>32888</v>
      </c>
      <c r="G2012" s="260" t="s">
        <v>1251</v>
      </c>
      <c r="H2012" s="261" t="s">
        <v>113</v>
      </c>
      <c r="I2012" s="263"/>
      <c r="J2012" s="261"/>
      <c r="K2012" s="282" t="s">
        <v>1968</v>
      </c>
      <c r="L2012" s="264">
        <v>44411</v>
      </c>
      <c r="M2012" s="290">
        <v>44611</v>
      </c>
      <c r="N2012" s="263" t="s">
        <v>122</v>
      </c>
      <c r="O2012" s="261"/>
      <c r="P2012" s="266"/>
      <c r="Q2012" s="267"/>
      <c r="R2012" s="284" t="s">
        <v>157</v>
      </c>
      <c r="S2012" s="265"/>
      <c r="T2012" s="265">
        <v>0</v>
      </c>
      <c r="U2012" s="269" t="s">
        <v>1256</v>
      </c>
      <c r="V2012" s="270">
        <v>1</v>
      </c>
      <c r="W2012" s="271" t="s">
        <v>118</v>
      </c>
      <c r="X2012" s="272"/>
      <c r="Y2012" s="273"/>
      <c r="Z2012" s="274" t="s">
        <v>1265</v>
      </c>
      <c r="AA2012" s="258" t="b">
        <f t="shared" si="151"/>
        <v>0</v>
      </c>
      <c r="AB2012" s="258" t="s">
        <v>4504</v>
      </c>
      <c r="AC2012" s="258"/>
      <c r="AD2012" s="513"/>
      <c r="AE2012" s="281"/>
      <c r="AF2012" s="267" t="str">
        <f t="shared" ca="1" si="150"/>
        <v>36años7meses</v>
      </c>
      <c r="AG2012" s="276">
        <v>917459719</v>
      </c>
      <c r="AH2012" s="334" t="s">
        <v>4505</v>
      </c>
    </row>
    <row r="2013" spans="2:36">
      <c r="B2013" s="258" t="str">
        <f t="shared" si="149"/>
        <v>O46242908</v>
      </c>
      <c r="C2013" s="257" t="s">
        <v>117</v>
      </c>
      <c r="D2013" s="486" t="s">
        <v>4558</v>
      </c>
      <c r="E2013" s="258" t="s">
        <v>4559</v>
      </c>
      <c r="F2013" s="259">
        <v>32209</v>
      </c>
      <c r="G2013" s="260" t="s">
        <v>1251</v>
      </c>
      <c r="H2013" s="261" t="s">
        <v>113</v>
      </c>
      <c r="I2013" s="262"/>
      <c r="J2013" s="261"/>
      <c r="K2013" s="263" t="s">
        <v>3611</v>
      </c>
      <c r="L2013" s="264">
        <v>44417</v>
      </c>
      <c r="M2013" s="290">
        <v>44423</v>
      </c>
      <c r="N2013" s="263" t="s">
        <v>122</v>
      </c>
      <c r="O2013" s="261"/>
      <c r="P2013" s="266"/>
      <c r="Q2013" s="273"/>
      <c r="R2013" s="268" t="s">
        <v>157</v>
      </c>
      <c r="S2013" s="265"/>
      <c r="T2013" s="265">
        <v>0</v>
      </c>
      <c r="U2013" s="269" t="s">
        <v>1256</v>
      </c>
      <c r="V2013" s="270">
        <v>0</v>
      </c>
      <c r="W2013" s="271" t="s">
        <v>1264</v>
      </c>
      <c r="X2013" s="272"/>
      <c r="Y2013" s="258"/>
      <c r="Z2013" s="274" t="s">
        <v>1265</v>
      </c>
      <c r="AA2013" s="258" t="b">
        <f t="shared" si="151"/>
        <v>0</v>
      </c>
      <c r="AB2013" s="273" t="s">
        <v>4560</v>
      </c>
      <c r="AC2013" s="273" t="s">
        <v>4303</v>
      </c>
      <c r="AD2013" s="273"/>
      <c r="AE2013" s="275"/>
      <c r="AF2013" s="267" t="str">
        <f t="shared" ca="1" si="150"/>
        <v>38años5meses</v>
      </c>
      <c r="AG2013" s="276">
        <v>902313772</v>
      </c>
      <c r="AH2013" s="325" t="s">
        <v>4561</v>
      </c>
    </row>
    <row r="2014" spans="2:36">
      <c r="B2014" s="273" t="str">
        <f t="shared" si="149"/>
        <v>O46249175</v>
      </c>
      <c r="C2014" s="282">
        <v>1</v>
      </c>
      <c r="D2014" s="486" t="s">
        <v>9229</v>
      </c>
      <c r="E2014" s="258" t="s">
        <v>9230</v>
      </c>
      <c r="F2014" s="259">
        <v>32268</v>
      </c>
      <c r="G2014" s="260" t="s">
        <v>1251</v>
      </c>
      <c r="H2014" s="261" t="s">
        <v>113</v>
      </c>
      <c r="I2014" s="261" t="s">
        <v>5699</v>
      </c>
      <c r="J2014" s="261"/>
      <c r="K2014" s="282" t="s">
        <v>6840</v>
      </c>
      <c r="L2014" s="264">
        <v>45293</v>
      </c>
      <c r="M2014" s="290">
        <v>45346</v>
      </c>
      <c r="N2014" s="263" t="s">
        <v>122</v>
      </c>
      <c r="O2014" s="261"/>
      <c r="P2014" s="266"/>
      <c r="Q2014" s="273"/>
      <c r="R2014" s="284" t="s">
        <v>157</v>
      </c>
      <c r="S2014" s="265"/>
      <c r="T2014" s="265">
        <v>0</v>
      </c>
      <c r="U2014" s="269" t="s">
        <v>1256</v>
      </c>
      <c r="V2014" s="270">
        <v>1</v>
      </c>
      <c r="W2014" s="271" t="s">
        <v>118</v>
      </c>
      <c r="X2014" s="273"/>
      <c r="Y2014" s="273"/>
      <c r="Z2014" s="274" t="s">
        <v>1257</v>
      </c>
      <c r="AA2014" s="258" t="b">
        <f t="shared" si="151"/>
        <v>0</v>
      </c>
      <c r="AB2014" s="400" t="s">
        <v>9231</v>
      </c>
      <c r="AC2014" s="400"/>
      <c r="AD2014" s="400" t="s">
        <v>1259</v>
      </c>
      <c r="AE2014" s="275" t="s">
        <v>9232</v>
      </c>
      <c r="AF2014" s="267" t="str">
        <f t="shared" ca="1" si="150"/>
        <v>38años3meses</v>
      </c>
      <c r="AG2014" s="276">
        <v>926964964</v>
      </c>
      <c r="AH2014" s="579" t="s">
        <v>9233</v>
      </c>
    </row>
    <row r="2015" spans="2:36">
      <c r="B2015" s="258" t="str">
        <f t="shared" si="149"/>
        <v>P46250695</v>
      </c>
      <c r="C2015" s="257" t="s">
        <v>117</v>
      </c>
      <c r="D2015" s="486" t="s">
        <v>14441</v>
      </c>
      <c r="E2015" s="258" t="s">
        <v>14442</v>
      </c>
      <c r="F2015" s="259">
        <v>32933</v>
      </c>
      <c r="G2015" s="283" t="s">
        <v>1251</v>
      </c>
      <c r="H2015" s="261" t="s">
        <v>137</v>
      </c>
      <c r="I2015" s="261" t="s">
        <v>12682</v>
      </c>
      <c r="J2015" s="261" t="s">
        <v>1253</v>
      </c>
      <c r="K2015" s="282" t="s">
        <v>1254</v>
      </c>
      <c r="L2015" s="264">
        <v>45930</v>
      </c>
      <c r="M2015" s="264">
        <v>45983</v>
      </c>
      <c r="N2015" s="261" t="s">
        <v>122</v>
      </c>
      <c r="O2015" s="305"/>
      <c r="P2015" s="266"/>
      <c r="Q2015" s="273"/>
      <c r="R2015" s="268" t="s">
        <v>157</v>
      </c>
      <c r="S2015" s="265"/>
      <c r="T2015" s="506">
        <v>0</v>
      </c>
      <c r="U2015" s="269" t="s">
        <v>1256</v>
      </c>
      <c r="V2015" s="270">
        <v>1</v>
      </c>
      <c r="W2015" s="265" t="s">
        <v>118</v>
      </c>
      <c r="X2015" s="272"/>
      <c r="Y2015" s="272"/>
      <c r="Z2015" s="274" t="s">
        <v>1257</v>
      </c>
      <c r="AA2015" s="258" t="b">
        <f t="shared" si="151"/>
        <v>0</v>
      </c>
      <c r="AB2015" s="273" t="s">
        <v>14443</v>
      </c>
      <c r="AC2015" s="273"/>
      <c r="AD2015" s="504" t="s">
        <v>1259</v>
      </c>
      <c r="AE2015" s="281" t="s">
        <v>14444</v>
      </c>
      <c r="AF2015" s="267" t="str">
        <f t="shared" ca="1" si="150"/>
        <v>36años5meses</v>
      </c>
      <c r="AG2015" s="276">
        <v>948674754</v>
      </c>
      <c r="AH2015" s="325" t="s">
        <v>14445</v>
      </c>
    </row>
    <row r="2016" spans="2:36" ht="15">
      <c r="B2016" s="258" t="str">
        <f t="shared" si="149"/>
        <v>P46255759</v>
      </c>
      <c r="C2016" s="263">
        <v>1</v>
      </c>
      <c r="D2016" s="500" t="s">
        <v>16264</v>
      </c>
      <c r="E2016" s="258" t="s">
        <v>16265</v>
      </c>
      <c r="F2016" s="259">
        <v>32696</v>
      </c>
      <c r="G2016" s="283" t="s">
        <v>1251</v>
      </c>
      <c r="H2016" s="261" t="s">
        <v>137</v>
      </c>
      <c r="I2016" s="261" t="s">
        <v>1252</v>
      </c>
      <c r="J2016" s="261" t="s">
        <v>1253</v>
      </c>
      <c r="K2016" s="282" t="s">
        <v>1254</v>
      </c>
      <c r="L2016" s="264">
        <v>46086</v>
      </c>
      <c r="M2016" s="264">
        <v>46123</v>
      </c>
      <c r="N2016" s="261" t="s">
        <v>122</v>
      </c>
      <c r="O2016" s="282"/>
      <c r="P2016" s="266"/>
      <c r="Q2016" s="258"/>
      <c r="R2016" s="268" t="s">
        <v>157</v>
      </c>
      <c r="S2016" s="265"/>
      <c r="T2016" s="506">
        <v>0</v>
      </c>
      <c r="U2016" s="269" t="s">
        <v>1256</v>
      </c>
      <c r="V2016" s="270">
        <v>1</v>
      </c>
      <c r="W2016" s="271" t="s">
        <v>118</v>
      </c>
      <c r="X2016" s="272"/>
      <c r="Y2016" s="272"/>
      <c r="Z2016" s="274" t="s">
        <v>1257</v>
      </c>
      <c r="AA2016" s="258" t="b">
        <f t="shared" si="151"/>
        <v>0</v>
      </c>
      <c r="AB2016" s="273" t="s">
        <v>16266</v>
      </c>
      <c r="AC2016" s="273"/>
      <c r="AD2016" s="504" t="s">
        <v>1259</v>
      </c>
      <c r="AE2016" s="275" t="s">
        <v>16267</v>
      </c>
      <c r="AF2016" s="267" t="str">
        <f t="shared" ca="1" si="150"/>
        <v>37años1meses</v>
      </c>
      <c r="AG2016" s="276" t="s">
        <v>16268</v>
      </c>
      <c r="AH2016" s="325" t="s">
        <v>16269</v>
      </c>
    </row>
    <row r="2017" spans="2:34">
      <c r="B2017" s="258" t="str">
        <f t="shared" si="149"/>
        <v>O46260226</v>
      </c>
      <c r="C2017" s="257" t="s">
        <v>117</v>
      </c>
      <c r="D2017" s="486" t="s">
        <v>4466</v>
      </c>
      <c r="E2017" s="258" t="s">
        <v>4467</v>
      </c>
      <c r="F2017" s="259">
        <v>32846</v>
      </c>
      <c r="G2017" s="260" t="s">
        <v>1251</v>
      </c>
      <c r="H2017" s="261" t="s">
        <v>113</v>
      </c>
      <c r="I2017" s="262"/>
      <c r="J2017" s="261"/>
      <c r="K2017" s="263" t="s">
        <v>3611</v>
      </c>
      <c r="L2017" s="264">
        <v>44403</v>
      </c>
      <c r="M2017" s="264">
        <v>44423</v>
      </c>
      <c r="N2017" s="263" t="s">
        <v>122</v>
      </c>
      <c r="O2017" s="261"/>
      <c r="P2017" s="266"/>
      <c r="Q2017" s="273"/>
      <c r="R2017" s="268" t="s">
        <v>157</v>
      </c>
      <c r="S2017" s="265"/>
      <c r="T2017" s="265">
        <v>0</v>
      </c>
      <c r="U2017" s="269" t="s">
        <v>1256</v>
      </c>
      <c r="V2017" s="270">
        <v>0</v>
      </c>
      <c r="W2017" s="271" t="s">
        <v>1264</v>
      </c>
      <c r="X2017" s="272"/>
      <c r="Y2017" s="273"/>
      <c r="Z2017" s="274" t="s">
        <v>1265</v>
      </c>
      <c r="AA2017" s="258" t="b">
        <f t="shared" si="151"/>
        <v>0</v>
      </c>
      <c r="AB2017" s="273" t="s">
        <v>4463</v>
      </c>
      <c r="AC2017" s="273" t="s">
        <v>4464</v>
      </c>
      <c r="AD2017" s="510"/>
      <c r="AE2017" s="275"/>
      <c r="AF2017" s="267" t="str">
        <f t="shared" ca="1" si="150"/>
        <v>36años8meses</v>
      </c>
      <c r="AG2017" s="276">
        <v>968570687</v>
      </c>
      <c r="AH2017" s="325" t="s">
        <v>4468</v>
      </c>
    </row>
    <row r="2018" spans="2:34">
      <c r="B2018" s="258" t="str">
        <f t="shared" si="149"/>
        <v>P46274380</v>
      </c>
      <c r="C2018" s="257" t="s">
        <v>117</v>
      </c>
      <c r="D2018" s="486" t="s">
        <v>10928</v>
      </c>
      <c r="E2018" s="258" t="s">
        <v>10929</v>
      </c>
      <c r="F2018" s="259">
        <v>32878</v>
      </c>
      <c r="G2018" s="283" t="s">
        <v>1251</v>
      </c>
      <c r="H2018" s="261" t="s">
        <v>137</v>
      </c>
      <c r="I2018" s="261" t="s">
        <v>8999</v>
      </c>
      <c r="J2018" s="261" t="s">
        <v>7578</v>
      </c>
      <c r="K2018" s="282" t="s">
        <v>6840</v>
      </c>
      <c r="L2018" s="264">
        <v>45398</v>
      </c>
      <c r="M2018" s="290">
        <v>45432</v>
      </c>
      <c r="N2018" s="261" t="s">
        <v>174</v>
      </c>
      <c r="O2018" s="282" t="s">
        <v>10930</v>
      </c>
      <c r="P2018" s="266" t="s">
        <v>138</v>
      </c>
      <c r="Q2018" s="273"/>
      <c r="R2018" s="284" t="s">
        <v>157</v>
      </c>
      <c r="S2018" s="265"/>
      <c r="T2018" s="265">
        <v>0</v>
      </c>
      <c r="U2018" s="269" t="s">
        <v>1256</v>
      </c>
      <c r="V2018" s="270">
        <v>1</v>
      </c>
      <c r="W2018" s="271" t="s">
        <v>118</v>
      </c>
      <c r="X2018" s="272"/>
      <c r="Y2018" s="272"/>
      <c r="Z2018" s="274" t="s">
        <v>1257</v>
      </c>
      <c r="AA2018" s="258" t="b">
        <f t="shared" si="151"/>
        <v>0</v>
      </c>
      <c r="AB2018" s="273" t="s">
        <v>10931</v>
      </c>
      <c r="AC2018" s="273"/>
      <c r="AD2018" s="504" t="s">
        <v>1259</v>
      </c>
      <c r="AE2018" s="275" t="s">
        <v>10932</v>
      </c>
      <c r="AF2018" s="267" t="str">
        <f t="shared" ca="1" si="150"/>
        <v>36años7meses</v>
      </c>
      <c r="AG2018" s="276">
        <v>907563897</v>
      </c>
      <c r="AH2018" s="325" t="s">
        <v>10933</v>
      </c>
    </row>
    <row r="2019" spans="2:34">
      <c r="B2019" s="258" t="str">
        <f t="shared" si="149"/>
        <v>P46278401</v>
      </c>
      <c r="C2019" s="257" t="s">
        <v>117</v>
      </c>
      <c r="D2019" s="486" t="s">
        <v>14629</v>
      </c>
      <c r="E2019" s="258" t="s">
        <v>14630</v>
      </c>
      <c r="F2019" s="259">
        <v>32845</v>
      </c>
      <c r="G2019" s="283" t="s">
        <v>1251</v>
      </c>
      <c r="H2019" s="261" t="s">
        <v>137</v>
      </c>
      <c r="I2019" s="261" t="s">
        <v>8999</v>
      </c>
      <c r="J2019" s="261" t="s">
        <v>9469</v>
      </c>
      <c r="K2019" s="282" t="s">
        <v>12562</v>
      </c>
      <c r="L2019" s="264">
        <v>45936</v>
      </c>
      <c r="M2019" s="264">
        <v>46158</v>
      </c>
      <c r="N2019" s="261" t="s">
        <v>114</v>
      </c>
      <c r="O2019" s="282" t="s">
        <v>14631</v>
      </c>
      <c r="P2019" s="266" t="s">
        <v>138</v>
      </c>
      <c r="Q2019" s="273"/>
      <c r="R2019" s="521" t="s">
        <v>1256</v>
      </c>
      <c r="S2019" s="265"/>
      <c r="T2019" s="265">
        <v>0</v>
      </c>
      <c r="U2019" s="269" t="s">
        <v>1256</v>
      </c>
      <c r="V2019" s="270">
        <v>1</v>
      </c>
      <c r="W2019" s="271" t="s">
        <v>118</v>
      </c>
      <c r="X2019" s="272"/>
      <c r="Y2019" s="272"/>
      <c r="Z2019" s="274" t="s">
        <v>1257</v>
      </c>
      <c r="AA2019" s="258" t="b">
        <f t="shared" si="151"/>
        <v>0</v>
      </c>
      <c r="AB2019" s="273" t="s">
        <v>14632</v>
      </c>
      <c r="AC2019" s="273"/>
      <c r="AD2019" s="504" t="s">
        <v>1259</v>
      </c>
      <c r="AE2019" s="275" t="s">
        <v>14633</v>
      </c>
      <c r="AF2019" s="267" t="str">
        <f t="shared" ca="1" si="150"/>
        <v>36años8meses</v>
      </c>
      <c r="AG2019" s="276">
        <v>910139110</v>
      </c>
      <c r="AH2019" s="325" t="s">
        <v>14634</v>
      </c>
    </row>
    <row r="2020" spans="2:34">
      <c r="B2020" s="258" t="str">
        <f t="shared" si="149"/>
        <v>O46282070</v>
      </c>
      <c r="C2020" s="263">
        <v>1</v>
      </c>
      <c r="D2020" s="486" t="s">
        <v>3904</v>
      </c>
      <c r="E2020" s="258" t="s">
        <v>3905</v>
      </c>
      <c r="F2020" s="259">
        <v>32971</v>
      </c>
      <c r="G2020" s="260" t="s">
        <v>1251</v>
      </c>
      <c r="H2020" s="261" t="s">
        <v>113</v>
      </c>
      <c r="I2020" s="262"/>
      <c r="J2020" s="261"/>
      <c r="K2020" s="263" t="s">
        <v>3611</v>
      </c>
      <c r="L2020" s="264">
        <v>44278</v>
      </c>
      <c r="M2020" s="290">
        <v>44335</v>
      </c>
      <c r="N2020" s="263" t="s">
        <v>169</v>
      </c>
      <c r="O2020" s="263" t="s">
        <v>3906</v>
      </c>
      <c r="P2020" s="266" t="s">
        <v>115</v>
      </c>
      <c r="Q2020" s="267"/>
      <c r="R2020" s="284" t="s">
        <v>117</v>
      </c>
      <c r="S2020" s="265"/>
      <c r="T2020" s="265">
        <v>0</v>
      </c>
      <c r="U2020" s="269" t="s">
        <v>1256</v>
      </c>
      <c r="V2020" s="270">
        <v>0</v>
      </c>
      <c r="W2020" s="271" t="s">
        <v>1264</v>
      </c>
      <c r="X2020" s="272"/>
      <c r="Y2020" s="258"/>
      <c r="Z2020" s="274" t="s">
        <v>1265</v>
      </c>
      <c r="AA2020" s="258" t="b">
        <f t="shared" si="151"/>
        <v>0</v>
      </c>
      <c r="AB2020" s="258" t="s">
        <v>3907</v>
      </c>
      <c r="AC2020" s="273" t="s">
        <v>3671</v>
      </c>
      <c r="AD2020" s="504" t="s">
        <v>1271</v>
      </c>
      <c r="AE2020" s="275" t="s">
        <v>3908</v>
      </c>
      <c r="AF2020" s="267" t="str">
        <f t="shared" ca="1" si="150"/>
        <v>36años4meses</v>
      </c>
      <c r="AG2020" s="294">
        <v>965236961</v>
      </c>
      <c r="AH2020" s="334" t="s">
        <v>3909</v>
      </c>
    </row>
    <row r="2021" spans="2:34">
      <c r="B2021" s="258" t="str">
        <f t="shared" si="149"/>
        <v>P46282204</v>
      </c>
      <c r="C2021" s="257" t="s">
        <v>117</v>
      </c>
      <c r="D2021" s="486" t="s">
        <v>5114</v>
      </c>
      <c r="E2021" s="258" t="s">
        <v>5115</v>
      </c>
      <c r="F2021" s="259">
        <v>32924</v>
      </c>
      <c r="G2021" s="260" t="s">
        <v>1291</v>
      </c>
      <c r="H2021" s="261" t="s">
        <v>137</v>
      </c>
      <c r="I2021" s="263"/>
      <c r="J2021" s="261"/>
      <c r="K2021" s="282" t="s">
        <v>2021</v>
      </c>
      <c r="L2021" s="264">
        <v>44470</v>
      </c>
      <c r="M2021" s="290">
        <v>44527</v>
      </c>
      <c r="N2021" s="261" t="s">
        <v>114</v>
      </c>
      <c r="O2021" s="261" t="s">
        <v>5116</v>
      </c>
      <c r="P2021" s="266" t="s">
        <v>115</v>
      </c>
      <c r="Q2021" s="273"/>
      <c r="R2021" s="284" t="s">
        <v>157</v>
      </c>
      <c r="S2021" s="265"/>
      <c r="T2021" s="265">
        <v>0</v>
      </c>
      <c r="U2021" s="269" t="s">
        <v>1256</v>
      </c>
      <c r="V2021" s="270">
        <v>1</v>
      </c>
      <c r="W2021" s="271" t="s">
        <v>1264</v>
      </c>
      <c r="X2021" s="272"/>
      <c r="Y2021" s="273"/>
      <c r="Z2021" s="274" t="s">
        <v>1265</v>
      </c>
      <c r="AA2021" s="258" t="b">
        <f t="shared" si="151"/>
        <v>0</v>
      </c>
      <c r="AB2021" s="273" t="s">
        <v>4406</v>
      </c>
      <c r="AC2021" s="273"/>
      <c r="AD2021" s="504" t="s">
        <v>1259</v>
      </c>
      <c r="AE2021" s="275" t="s">
        <v>5117</v>
      </c>
      <c r="AF2021" s="267" t="str">
        <f t="shared" ca="1" si="150"/>
        <v>36años6meses</v>
      </c>
      <c r="AG2021" s="276">
        <v>925044961</v>
      </c>
      <c r="AH2021" s="325" t="s">
        <v>4926</v>
      </c>
    </row>
    <row r="2022" spans="2:34">
      <c r="B2022" s="258" t="str">
        <f t="shared" si="149"/>
        <v>O46283499</v>
      </c>
      <c r="C2022" s="257" t="s">
        <v>117</v>
      </c>
      <c r="D2022" s="486" t="s">
        <v>9418</v>
      </c>
      <c r="E2022" s="258" t="s">
        <v>9419</v>
      </c>
      <c r="F2022" s="259">
        <v>32993</v>
      </c>
      <c r="G2022" s="283" t="s">
        <v>1251</v>
      </c>
      <c r="H2022" s="261" t="s">
        <v>113</v>
      </c>
      <c r="I2022" s="261" t="s">
        <v>9123</v>
      </c>
      <c r="J2022" s="261" t="s">
        <v>7245</v>
      </c>
      <c r="K2022" s="282" t="s">
        <v>6899</v>
      </c>
      <c r="L2022" s="264">
        <v>45301</v>
      </c>
      <c r="M2022" s="298">
        <v>45367</v>
      </c>
      <c r="N2022" s="261" t="s">
        <v>114</v>
      </c>
      <c r="O2022" s="261" t="s">
        <v>9420</v>
      </c>
      <c r="P2022" s="266" t="s">
        <v>138</v>
      </c>
      <c r="Q2022" s="273"/>
      <c r="R2022" s="284" t="s">
        <v>157</v>
      </c>
      <c r="S2022" s="265"/>
      <c r="T2022" s="265">
        <v>0</v>
      </c>
      <c r="U2022" s="269" t="s">
        <v>1256</v>
      </c>
      <c r="V2022" s="270">
        <v>1</v>
      </c>
      <c r="W2022" s="271" t="s">
        <v>118</v>
      </c>
      <c r="X2022" s="272"/>
      <c r="Y2022" s="272"/>
      <c r="Z2022" s="274" t="s">
        <v>1257</v>
      </c>
      <c r="AA2022" s="258" t="b">
        <f t="shared" si="151"/>
        <v>0</v>
      </c>
      <c r="AB2022" s="273" t="s">
        <v>9421</v>
      </c>
      <c r="AC2022" s="273"/>
      <c r="AD2022" s="400" t="s">
        <v>1259</v>
      </c>
      <c r="AE2022" s="275" t="s">
        <v>9422</v>
      </c>
      <c r="AF2022" s="267" t="str">
        <f t="shared" ca="1" si="150"/>
        <v>36años3meses</v>
      </c>
      <c r="AG2022" s="294">
        <v>92949467</v>
      </c>
      <c r="AH2022" s="334" t="s">
        <v>9423</v>
      </c>
    </row>
    <row r="2023" spans="2:34">
      <c r="B2023" s="258" t="str">
        <f t="shared" ref="B2023:B2069" si="152">MID(H2023,1,1)&amp;D2023</f>
        <v>P46288290</v>
      </c>
      <c r="C2023" s="263">
        <v>1</v>
      </c>
      <c r="D2023" s="486" t="s">
        <v>10353</v>
      </c>
      <c r="E2023" s="258" t="s">
        <v>10354</v>
      </c>
      <c r="F2023" s="259">
        <v>32952</v>
      </c>
      <c r="G2023" s="283" t="s">
        <v>1251</v>
      </c>
      <c r="H2023" s="261" t="s">
        <v>137</v>
      </c>
      <c r="I2023" s="261" t="s">
        <v>8999</v>
      </c>
      <c r="J2023" s="261" t="s">
        <v>9469</v>
      </c>
      <c r="K2023" s="282" t="s">
        <v>6840</v>
      </c>
      <c r="L2023" s="264">
        <v>45363</v>
      </c>
      <c r="M2023" s="290">
        <v>45397</v>
      </c>
      <c r="N2023" s="261" t="s">
        <v>114</v>
      </c>
      <c r="O2023" s="282" t="s">
        <v>10355</v>
      </c>
      <c r="P2023" s="266" t="s">
        <v>138</v>
      </c>
      <c r="Q2023" s="273"/>
      <c r="R2023" s="284" t="s">
        <v>157</v>
      </c>
      <c r="S2023" s="265"/>
      <c r="T2023" s="265">
        <v>0</v>
      </c>
      <c r="U2023" s="269" t="s">
        <v>1256</v>
      </c>
      <c r="V2023" s="270">
        <v>1</v>
      </c>
      <c r="W2023" s="271" t="s">
        <v>118</v>
      </c>
      <c r="X2023" s="272"/>
      <c r="Y2023" s="272"/>
      <c r="Z2023" s="274" t="s">
        <v>1257</v>
      </c>
      <c r="AA2023" s="258" t="b">
        <f t="shared" si="151"/>
        <v>0</v>
      </c>
      <c r="AB2023" s="273" t="s">
        <v>10356</v>
      </c>
      <c r="AC2023" s="273"/>
      <c r="AD2023" s="504" t="s">
        <v>1259</v>
      </c>
      <c r="AE2023" s="275" t="s">
        <v>10357</v>
      </c>
      <c r="AF2023" s="267" t="str">
        <f t="shared" ca="1" si="150"/>
        <v>36años5meses</v>
      </c>
      <c r="AG2023" s="276">
        <v>917656223</v>
      </c>
      <c r="AH2023" s="325" t="s">
        <v>10358</v>
      </c>
    </row>
    <row r="2024" spans="2:34">
      <c r="B2024" s="258" t="str">
        <f t="shared" si="152"/>
        <v>E46291243</v>
      </c>
      <c r="C2024" s="257" t="s">
        <v>117</v>
      </c>
      <c r="D2024" s="486" t="s">
        <v>8824</v>
      </c>
      <c r="E2024" s="258" t="s">
        <v>8825</v>
      </c>
      <c r="F2024" s="259">
        <v>32330</v>
      </c>
      <c r="G2024" s="283" t="s">
        <v>7450</v>
      </c>
      <c r="H2024" s="261" t="s">
        <v>1107</v>
      </c>
      <c r="I2024" s="261" t="s">
        <v>8826</v>
      </c>
      <c r="J2024" s="261" t="s">
        <v>1276</v>
      </c>
      <c r="K2024" s="282" t="s">
        <v>6899</v>
      </c>
      <c r="L2024" s="264">
        <v>45261</v>
      </c>
      <c r="M2024" s="298">
        <v>45488</v>
      </c>
      <c r="N2024" s="261" t="s">
        <v>128</v>
      </c>
      <c r="O2024" s="261" t="s">
        <v>8827</v>
      </c>
      <c r="P2024" s="266" t="s">
        <v>138</v>
      </c>
      <c r="Q2024" s="273"/>
      <c r="R2024" s="284" t="s">
        <v>157</v>
      </c>
      <c r="S2024" s="265"/>
      <c r="T2024" s="265">
        <v>0</v>
      </c>
      <c r="U2024" s="269" t="s">
        <v>1256</v>
      </c>
      <c r="V2024" s="270">
        <v>0</v>
      </c>
      <c r="W2024" s="271" t="s">
        <v>118</v>
      </c>
      <c r="X2024" s="273">
        <v>3000</v>
      </c>
      <c r="Y2024" s="273">
        <v>550</v>
      </c>
      <c r="Z2024" s="274" t="s">
        <v>1257</v>
      </c>
      <c r="AA2024" s="258" t="b">
        <f t="shared" si="151"/>
        <v>0</v>
      </c>
      <c r="AB2024" s="273" t="s">
        <v>8828</v>
      </c>
      <c r="AC2024" s="273"/>
      <c r="AD2024" s="400" t="s">
        <v>1271</v>
      </c>
      <c r="AE2024" s="275" t="s">
        <v>8829</v>
      </c>
      <c r="AF2024" s="267" t="str">
        <f t="shared" ca="1" si="150"/>
        <v>38años1meses</v>
      </c>
      <c r="AG2024" s="276">
        <v>999204631</v>
      </c>
      <c r="AH2024" s="325" t="s">
        <v>8830</v>
      </c>
    </row>
    <row r="2025" spans="2:34" ht="15">
      <c r="B2025" s="258" t="str">
        <f t="shared" si="152"/>
        <v>R46292696</v>
      </c>
      <c r="C2025" s="257" t="s">
        <v>117</v>
      </c>
      <c r="D2025" s="500" t="s">
        <v>14011</v>
      </c>
      <c r="E2025" s="258" t="s">
        <v>14012</v>
      </c>
      <c r="F2025" s="259">
        <v>32884</v>
      </c>
      <c r="G2025" s="283" t="s">
        <v>1251</v>
      </c>
      <c r="H2025" s="261" t="s">
        <v>4426</v>
      </c>
      <c r="I2025" s="261" t="s">
        <v>6579</v>
      </c>
      <c r="J2025" s="261" t="s">
        <v>1276</v>
      </c>
      <c r="K2025" s="282" t="s">
        <v>8700</v>
      </c>
      <c r="L2025" s="264">
        <v>45887</v>
      </c>
      <c r="M2025" s="287">
        <v>45894</v>
      </c>
      <c r="N2025" s="261" t="s">
        <v>169</v>
      </c>
      <c r="O2025" s="305" t="s">
        <v>14013</v>
      </c>
      <c r="P2025" s="266" t="s">
        <v>138</v>
      </c>
      <c r="Q2025" s="273"/>
      <c r="R2025" s="268" t="s">
        <v>157</v>
      </c>
      <c r="S2025" s="265"/>
      <c r="T2025" s="506">
        <v>0</v>
      </c>
      <c r="U2025" s="291" t="s">
        <v>117</v>
      </c>
      <c r="V2025" s="270">
        <v>0</v>
      </c>
      <c r="W2025" s="271" t="s">
        <v>1264</v>
      </c>
      <c r="X2025" s="272"/>
      <c r="Y2025" s="272"/>
      <c r="Z2025" s="342" t="s">
        <v>1257</v>
      </c>
      <c r="AA2025" s="258" t="b">
        <f t="shared" si="151"/>
        <v>0</v>
      </c>
      <c r="AB2025" s="273" t="s">
        <v>14014</v>
      </c>
      <c r="AC2025" s="273"/>
      <c r="AD2025" s="510"/>
      <c r="AE2025" s="275"/>
      <c r="AF2025" s="267" t="str">
        <f t="shared" ca="1" si="150"/>
        <v>36años7meses</v>
      </c>
      <c r="AG2025" s="276"/>
      <c r="AH2025" s="325"/>
    </row>
    <row r="2026" spans="2:34">
      <c r="B2026" s="258" t="str">
        <f t="shared" si="152"/>
        <v>O46296046</v>
      </c>
      <c r="C2026" s="257" t="s">
        <v>117</v>
      </c>
      <c r="D2026" s="294" t="s">
        <v>18205</v>
      </c>
      <c r="E2026" s="258" t="s">
        <v>18206</v>
      </c>
      <c r="F2026" s="259">
        <v>32664</v>
      </c>
      <c r="G2026" s="283" t="s">
        <v>1251</v>
      </c>
      <c r="H2026" s="261" t="s">
        <v>113</v>
      </c>
      <c r="I2026" s="261" t="s">
        <v>5699</v>
      </c>
      <c r="J2026" s="261" t="s">
        <v>1276</v>
      </c>
      <c r="K2026" s="282" t="s">
        <v>12562</v>
      </c>
      <c r="L2026" s="264">
        <v>46090</v>
      </c>
      <c r="M2026" s="264">
        <v>46144</v>
      </c>
      <c r="N2026" s="261" t="s">
        <v>122</v>
      </c>
      <c r="O2026" s="282"/>
      <c r="P2026" s="266"/>
      <c r="Q2026" s="258"/>
      <c r="R2026" s="471" t="s">
        <v>1256</v>
      </c>
      <c r="S2026" s="265"/>
      <c r="T2026" s="271">
        <v>0</v>
      </c>
      <c r="U2026" s="269" t="s">
        <v>1256</v>
      </c>
      <c r="V2026" s="270">
        <v>1</v>
      </c>
      <c r="W2026" s="271" t="s">
        <v>118</v>
      </c>
      <c r="X2026" s="272"/>
      <c r="Y2026" s="272"/>
      <c r="Z2026" s="342" t="s">
        <v>1257</v>
      </c>
      <c r="AA2026" s="258" t="b">
        <v>0</v>
      </c>
      <c r="AB2026" s="273" t="s">
        <v>18845</v>
      </c>
      <c r="AC2026" s="273"/>
      <c r="AD2026" s="504" t="s">
        <v>1271</v>
      </c>
      <c r="AE2026" s="275" t="s">
        <v>19217</v>
      </c>
      <c r="AF2026" s="267" t="str">
        <f t="shared" ca="1" si="150"/>
        <v>37años2meses</v>
      </c>
      <c r="AG2026" s="276" t="s">
        <v>18220</v>
      </c>
      <c r="AH2026" s="325" t="s">
        <v>18221</v>
      </c>
    </row>
    <row r="2027" spans="2:34">
      <c r="B2027" s="258" t="str">
        <f t="shared" si="152"/>
        <v>P46299855</v>
      </c>
      <c r="C2027" s="257" t="s">
        <v>117</v>
      </c>
      <c r="D2027" s="486" t="s">
        <v>6973</v>
      </c>
      <c r="E2027" s="258" t="s">
        <v>6974</v>
      </c>
      <c r="F2027" s="259">
        <v>26995</v>
      </c>
      <c r="G2027" s="283" t="s">
        <v>1996</v>
      </c>
      <c r="H2027" s="261" t="s">
        <v>137</v>
      </c>
      <c r="I2027" s="263" t="s">
        <v>1252</v>
      </c>
      <c r="J2027" s="261"/>
      <c r="K2027" s="282" t="s">
        <v>2021</v>
      </c>
      <c r="L2027" s="264">
        <v>44900</v>
      </c>
      <c r="M2027" s="290">
        <v>44912</v>
      </c>
      <c r="N2027" s="263" t="s">
        <v>122</v>
      </c>
      <c r="O2027" s="282"/>
      <c r="P2027" s="266"/>
      <c r="Q2027" s="273"/>
      <c r="R2027" s="284" t="s">
        <v>157</v>
      </c>
      <c r="S2027" s="265"/>
      <c r="T2027" s="265">
        <v>0</v>
      </c>
      <c r="U2027" s="269" t="s">
        <v>1256</v>
      </c>
      <c r="V2027" s="270">
        <v>0</v>
      </c>
      <c r="W2027" s="271" t="s">
        <v>118</v>
      </c>
      <c r="X2027" s="272"/>
      <c r="Y2027" s="273"/>
      <c r="Z2027" s="274" t="s">
        <v>1265</v>
      </c>
      <c r="AA2027" s="258" t="b">
        <f t="shared" ref="AA2027:AA2058" si="153">COUNTIF($D$2:$D$3790,D2027)&gt;1</f>
        <v>0</v>
      </c>
      <c r="AB2027" s="258" t="s">
        <v>6975</v>
      </c>
      <c r="AC2027" s="273"/>
      <c r="AD2027" s="504" t="s">
        <v>2101</v>
      </c>
      <c r="AE2027" s="275" t="s">
        <v>6976</v>
      </c>
      <c r="AF2027" s="267" t="str">
        <f t="shared" ca="1" si="150"/>
        <v>52años8meses</v>
      </c>
      <c r="AG2027" s="276">
        <v>971073536</v>
      </c>
      <c r="AH2027" s="325" t="s">
        <v>6977</v>
      </c>
    </row>
    <row r="2028" spans="2:34" ht="15" customHeight="1">
      <c r="B2028" s="258" t="str">
        <f t="shared" si="152"/>
        <v>P46302850</v>
      </c>
      <c r="C2028" s="257" t="s">
        <v>117</v>
      </c>
      <c r="D2028" s="486" t="s">
        <v>5655</v>
      </c>
      <c r="E2028" s="258" t="s">
        <v>5656</v>
      </c>
      <c r="F2028" s="259">
        <v>32995</v>
      </c>
      <c r="G2028" s="260" t="s">
        <v>1251</v>
      </c>
      <c r="H2028" s="261" t="s">
        <v>137</v>
      </c>
      <c r="I2028" s="263"/>
      <c r="J2028" s="261"/>
      <c r="K2028" s="282" t="s">
        <v>1968</v>
      </c>
      <c r="L2028" s="264">
        <v>44567</v>
      </c>
      <c r="M2028" s="290">
        <v>44594</v>
      </c>
      <c r="N2028" s="263" t="s">
        <v>174</v>
      </c>
      <c r="O2028" s="261" t="s">
        <v>5657</v>
      </c>
      <c r="P2028" s="266" t="s">
        <v>138</v>
      </c>
      <c r="Q2028" s="273"/>
      <c r="R2028" s="284" t="s">
        <v>157</v>
      </c>
      <c r="S2028" s="265"/>
      <c r="T2028" s="265">
        <v>0</v>
      </c>
      <c r="U2028" s="269" t="s">
        <v>1256</v>
      </c>
      <c r="V2028" s="270">
        <v>1</v>
      </c>
      <c r="W2028" s="271" t="s">
        <v>118</v>
      </c>
      <c r="X2028" s="272"/>
      <c r="Y2028" s="258"/>
      <c r="Z2028" s="274" t="s">
        <v>1265</v>
      </c>
      <c r="AA2028" s="258" t="b">
        <f t="shared" si="153"/>
        <v>0</v>
      </c>
      <c r="AB2028" s="273" t="s">
        <v>5658</v>
      </c>
      <c r="AC2028" s="273"/>
      <c r="AD2028" s="504" t="s">
        <v>1259</v>
      </c>
      <c r="AE2028" s="313" t="s">
        <v>5659</v>
      </c>
      <c r="AF2028" s="267" t="str">
        <f t="shared" ca="1" si="150"/>
        <v>36años3meses</v>
      </c>
      <c r="AG2028" s="294">
        <v>935816095</v>
      </c>
      <c r="AH2028" s="334"/>
    </row>
    <row r="2029" spans="2:34">
      <c r="B2029" s="258" t="str">
        <f t="shared" si="152"/>
        <v>P46304142</v>
      </c>
      <c r="C2029" s="257" t="s">
        <v>117</v>
      </c>
      <c r="D2029" s="486" t="s">
        <v>2977</v>
      </c>
      <c r="E2029" s="273" t="s">
        <v>2978</v>
      </c>
      <c r="F2029" s="259">
        <v>30996</v>
      </c>
      <c r="G2029" s="260" t="s">
        <v>1251</v>
      </c>
      <c r="H2029" s="261" t="s">
        <v>137</v>
      </c>
      <c r="I2029" s="262"/>
      <c r="J2029" s="261"/>
      <c r="K2029" s="263" t="s">
        <v>1287</v>
      </c>
      <c r="L2029" s="264">
        <v>43833</v>
      </c>
      <c r="M2029" s="290">
        <v>43845</v>
      </c>
      <c r="N2029" s="263" t="s">
        <v>114</v>
      </c>
      <c r="O2029" s="261" t="s">
        <v>2979</v>
      </c>
      <c r="P2029" s="266" t="s">
        <v>138</v>
      </c>
      <c r="Q2029" s="267"/>
      <c r="R2029" s="284" t="s">
        <v>157</v>
      </c>
      <c r="S2029" s="265"/>
      <c r="T2029" s="265">
        <v>0</v>
      </c>
      <c r="U2029" s="269" t="s">
        <v>1256</v>
      </c>
      <c r="V2029" s="270">
        <v>0</v>
      </c>
      <c r="W2029" s="271" t="s">
        <v>1264</v>
      </c>
      <c r="X2029" s="272"/>
      <c r="Y2029" s="258"/>
      <c r="Z2029" s="274" t="s">
        <v>1265</v>
      </c>
      <c r="AA2029" s="258" t="b">
        <f t="shared" si="153"/>
        <v>0</v>
      </c>
      <c r="AB2029" s="273" t="s">
        <v>2980</v>
      </c>
      <c r="AC2029" s="273" t="s">
        <v>2981</v>
      </c>
      <c r="AD2029" s="510"/>
      <c r="AE2029" s="275"/>
      <c r="AF2029" s="267" t="str">
        <f t="shared" ca="1" si="150"/>
        <v>41años9meses</v>
      </c>
      <c r="AG2029" s="276"/>
      <c r="AH2029" s="325"/>
    </row>
    <row r="2030" spans="2:34">
      <c r="B2030" s="258" t="str">
        <f t="shared" si="152"/>
        <v>O46309870</v>
      </c>
      <c r="C2030" s="257" t="s">
        <v>117</v>
      </c>
      <c r="D2030" s="486" t="s">
        <v>5512</v>
      </c>
      <c r="E2030" s="258" t="s">
        <v>5513</v>
      </c>
      <c r="F2030" s="259">
        <v>32977</v>
      </c>
      <c r="G2030" s="260" t="s">
        <v>1251</v>
      </c>
      <c r="H2030" s="261" t="s">
        <v>125</v>
      </c>
      <c r="I2030" s="263"/>
      <c r="J2030" s="261"/>
      <c r="K2030" s="282" t="s">
        <v>4784</v>
      </c>
      <c r="L2030" s="264">
        <v>44530</v>
      </c>
      <c r="M2030" s="290">
        <v>44534</v>
      </c>
      <c r="N2030" s="263" t="s">
        <v>122</v>
      </c>
      <c r="O2030" s="261"/>
      <c r="P2030" s="266"/>
      <c r="Q2030" s="273"/>
      <c r="R2030" s="284" t="s">
        <v>157</v>
      </c>
      <c r="S2030" s="265"/>
      <c r="T2030" s="265">
        <v>0</v>
      </c>
      <c r="U2030" s="269" t="s">
        <v>1256</v>
      </c>
      <c r="V2030" s="270">
        <v>1</v>
      </c>
      <c r="W2030" s="271" t="s">
        <v>1264</v>
      </c>
      <c r="X2030" s="272"/>
      <c r="Y2030" s="273"/>
      <c r="Z2030" s="274" t="s">
        <v>1265</v>
      </c>
      <c r="AA2030" s="258" t="b">
        <f t="shared" si="153"/>
        <v>0</v>
      </c>
      <c r="AB2030" s="273" t="s">
        <v>5514</v>
      </c>
      <c r="AC2030" s="273"/>
      <c r="AD2030" s="510"/>
      <c r="AE2030" s="275"/>
      <c r="AF2030" s="267" t="str">
        <f t="shared" ca="1" si="150"/>
        <v>36años4meses</v>
      </c>
      <c r="AG2030" s="276">
        <v>900860537</v>
      </c>
      <c r="AH2030" s="325" t="s">
        <v>5515</v>
      </c>
    </row>
    <row r="2031" spans="2:34" ht="14.25" customHeight="1">
      <c r="B2031" s="273" t="str">
        <f t="shared" si="152"/>
        <v>P46314127</v>
      </c>
      <c r="C2031" s="257" t="s">
        <v>117</v>
      </c>
      <c r="D2031" s="486" t="s">
        <v>3210</v>
      </c>
      <c r="E2031" s="273" t="s">
        <v>3211</v>
      </c>
      <c r="F2031" s="259">
        <v>33006</v>
      </c>
      <c r="G2031" s="260" t="s">
        <v>1251</v>
      </c>
      <c r="H2031" s="261" t="s">
        <v>137</v>
      </c>
      <c r="I2031" s="262"/>
      <c r="J2031" s="261"/>
      <c r="K2031" s="263" t="s">
        <v>1287</v>
      </c>
      <c r="L2031" s="264">
        <v>43881</v>
      </c>
      <c r="M2031" s="264">
        <v>43894</v>
      </c>
      <c r="N2031" s="263" t="s">
        <v>174</v>
      </c>
      <c r="O2031" s="261" t="s">
        <v>3212</v>
      </c>
      <c r="P2031" s="266" t="s">
        <v>115</v>
      </c>
      <c r="Q2031" s="267"/>
      <c r="R2031" s="268" t="s">
        <v>157</v>
      </c>
      <c r="S2031" s="265"/>
      <c r="T2031" s="265">
        <v>0</v>
      </c>
      <c r="U2031" s="269" t="s">
        <v>1256</v>
      </c>
      <c r="V2031" s="270">
        <v>0</v>
      </c>
      <c r="W2031" s="271" t="s">
        <v>1264</v>
      </c>
      <c r="X2031" s="272"/>
      <c r="Y2031" s="273"/>
      <c r="Z2031" s="274" t="s">
        <v>1265</v>
      </c>
      <c r="AA2031" s="258" t="b">
        <f t="shared" si="153"/>
        <v>0</v>
      </c>
      <c r="AB2031" s="273" t="s">
        <v>3213</v>
      </c>
      <c r="AC2031" s="273" t="s">
        <v>1290</v>
      </c>
      <c r="AD2031" s="510"/>
      <c r="AE2031" s="275"/>
      <c r="AF2031" s="267" t="str">
        <f t="shared" ca="1" si="150"/>
        <v>36años3meses</v>
      </c>
      <c r="AG2031" s="276"/>
      <c r="AH2031" s="325"/>
    </row>
    <row r="2032" spans="2:34">
      <c r="B2032" s="258" t="str">
        <f t="shared" si="152"/>
        <v>O46316644</v>
      </c>
      <c r="C2032" s="257" t="s">
        <v>117</v>
      </c>
      <c r="D2032" s="486" t="s">
        <v>10960</v>
      </c>
      <c r="E2032" s="258" t="s">
        <v>10961</v>
      </c>
      <c r="F2032" s="259">
        <v>32963</v>
      </c>
      <c r="G2032" s="283" t="s">
        <v>1251</v>
      </c>
      <c r="H2032" s="261" t="s">
        <v>113</v>
      </c>
      <c r="I2032" s="261" t="s">
        <v>1339</v>
      </c>
      <c r="J2032" s="261" t="s">
        <v>9469</v>
      </c>
      <c r="K2032" s="282" t="s">
        <v>6840</v>
      </c>
      <c r="L2032" s="264">
        <v>45398</v>
      </c>
      <c r="M2032" s="298">
        <v>45479</v>
      </c>
      <c r="N2032" s="261" t="s">
        <v>128</v>
      </c>
      <c r="O2032" s="282" t="s">
        <v>10962</v>
      </c>
      <c r="P2032" s="266" t="s">
        <v>138</v>
      </c>
      <c r="Q2032" s="273"/>
      <c r="R2032" s="284" t="s">
        <v>157</v>
      </c>
      <c r="S2032" s="265"/>
      <c r="T2032" s="265">
        <v>0</v>
      </c>
      <c r="U2032" s="269" t="s">
        <v>1256</v>
      </c>
      <c r="V2032" s="270">
        <v>1</v>
      </c>
      <c r="W2032" s="271" t="s">
        <v>118</v>
      </c>
      <c r="X2032" s="272"/>
      <c r="Y2032" s="272"/>
      <c r="Z2032" s="274" t="s">
        <v>1257</v>
      </c>
      <c r="AA2032" s="258" t="b">
        <f t="shared" si="153"/>
        <v>0</v>
      </c>
      <c r="AB2032" s="273" t="s">
        <v>10963</v>
      </c>
      <c r="AC2032" s="273"/>
      <c r="AD2032" s="400" t="s">
        <v>1259</v>
      </c>
      <c r="AE2032" s="275" t="s">
        <v>10964</v>
      </c>
      <c r="AF2032" s="267" t="str">
        <f t="shared" ca="1" si="150"/>
        <v>36años4meses</v>
      </c>
      <c r="AG2032" s="276">
        <v>940884884</v>
      </c>
      <c r="AH2032" s="325" t="s">
        <v>10965</v>
      </c>
    </row>
    <row r="2033" spans="2:36">
      <c r="B2033" s="258" t="str">
        <f t="shared" si="152"/>
        <v>P46317245</v>
      </c>
      <c r="C2033" s="257" t="s">
        <v>117</v>
      </c>
      <c r="D2033" s="486" t="s">
        <v>12831</v>
      </c>
      <c r="E2033" s="258" t="s">
        <v>12832</v>
      </c>
      <c r="F2033" s="259">
        <v>33003</v>
      </c>
      <c r="G2033" s="283" t="s">
        <v>1251</v>
      </c>
      <c r="H2033" s="261" t="s">
        <v>137</v>
      </c>
      <c r="I2033" s="261" t="s">
        <v>1252</v>
      </c>
      <c r="J2033" s="261" t="s">
        <v>1276</v>
      </c>
      <c r="K2033" s="282" t="s">
        <v>1254</v>
      </c>
      <c r="L2033" s="264">
        <v>46086</v>
      </c>
      <c r="M2033" s="264">
        <v>46151</v>
      </c>
      <c r="N2033" s="261" t="s">
        <v>114</v>
      </c>
      <c r="O2033" s="282" t="s">
        <v>12833</v>
      </c>
      <c r="P2033" s="266" t="s">
        <v>138</v>
      </c>
      <c r="Q2033" s="273"/>
      <c r="R2033" s="268" t="s">
        <v>157</v>
      </c>
      <c r="S2033" s="265"/>
      <c r="T2033" s="506">
        <v>0</v>
      </c>
      <c r="U2033" s="269" t="s">
        <v>1256</v>
      </c>
      <c r="V2033" s="270">
        <v>1</v>
      </c>
      <c r="W2033" s="271" t="s">
        <v>118</v>
      </c>
      <c r="X2033" s="272"/>
      <c r="Y2033" s="279"/>
      <c r="Z2033" s="342" t="s">
        <v>1257</v>
      </c>
      <c r="AA2033" s="258" t="b">
        <f t="shared" si="153"/>
        <v>0</v>
      </c>
      <c r="AB2033" s="273" t="s">
        <v>12834</v>
      </c>
      <c r="AC2033" s="273"/>
      <c r="AD2033" s="504" t="s">
        <v>1259</v>
      </c>
      <c r="AE2033" s="303" t="s">
        <v>12835</v>
      </c>
      <c r="AF2033" s="267" t="str">
        <f t="shared" ca="1" si="150"/>
        <v>36años3meses</v>
      </c>
      <c r="AG2033" s="276" t="s">
        <v>12836</v>
      </c>
      <c r="AH2033" s="325" t="s">
        <v>12837</v>
      </c>
    </row>
    <row r="2034" spans="2:36">
      <c r="B2034" s="258" t="str">
        <f t="shared" si="152"/>
        <v>P46330935</v>
      </c>
      <c r="C2034" s="257" t="s">
        <v>117</v>
      </c>
      <c r="D2034" s="486" t="s">
        <v>2913</v>
      </c>
      <c r="E2034" s="273" t="s">
        <v>2914</v>
      </c>
      <c r="F2034" s="259">
        <v>32898</v>
      </c>
      <c r="G2034" s="260" t="s">
        <v>1251</v>
      </c>
      <c r="H2034" s="261" t="s">
        <v>137</v>
      </c>
      <c r="I2034" s="262"/>
      <c r="J2034" s="261"/>
      <c r="K2034" s="263" t="s">
        <v>1287</v>
      </c>
      <c r="L2034" s="264">
        <v>43825</v>
      </c>
      <c r="M2034" s="290">
        <v>43838</v>
      </c>
      <c r="N2034" s="263" t="s">
        <v>128</v>
      </c>
      <c r="O2034" s="261" t="s">
        <v>2915</v>
      </c>
      <c r="P2034" s="266" t="s">
        <v>115</v>
      </c>
      <c r="Q2034" s="267"/>
      <c r="R2034" s="268" t="s">
        <v>157</v>
      </c>
      <c r="S2034" s="265"/>
      <c r="T2034" s="265">
        <v>0</v>
      </c>
      <c r="U2034" s="269" t="s">
        <v>1256</v>
      </c>
      <c r="V2034" s="270">
        <v>0</v>
      </c>
      <c r="W2034" s="271" t="s">
        <v>1264</v>
      </c>
      <c r="X2034" s="272"/>
      <c r="Y2034" s="258"/>
      <c r="Z2034" s="274" t="s">
        <v>1265</v>
      </c>
      <c r="AA2034" s="258" t="b">
        <f t="shared" si="153"/>
        <v>0</v>
      </c>
      <c r="AB2034" s="273" t="s">
        <v>2916</v>
      </c>
      <c r="AC2034" s="273" t="s">
        <v>1290</v>
      </c>
      <c r="AD2034" s="273"/>
      <c r="AE2034" s="275"/>
      <c r="AF2034" s="267" t="str">
        <f t="shared" ca="1" si="150"/>
        <v>36años6meses</v>
      </c>
      <c r="AG2034" s="276"/>
      <c r="AH2034" s="325"/>
    </row>
    <row r="2035" spans="2:36">
      <c r="B2035" s="258" t="str">
        <f t="shared" si="152"/>
        <v>P46341865</v>
      </c>
      <c r="C2035" s="282">
        <v>1</v>
      </c>
      <c r="D2035" s="486" t="s">
        <v>11706</v>
      </c>
      <c r="E2035" s="258" t="s">
        <v>11707</v>
      </c>
      <c r="F2035" s="259">
        <v>33026</v>
      </c>
      <c r="G2035" s="260" t="s">
        <v>1251</v>
      </c>
      <c r="H2035" s="261" t="s">
        <v>137</v>
      </c>
      <c r="I2035" s="263" t="s">
        <v>1252</v>
      </c>
      <c r="J2035" s="261" t="s">
        <v>7578</v>
      </c>
      <c r="K2035" s="263" t="s">
        <v>6840</v>
      </c>
      <c r="L2035" s="264">
        <v>45468</v>
      </c>
      <c r="M2035" s="264">
        <v>45503</v>
      </c>
      <c r="N2035" s="263" t="s">
        <v>128</v>
      </c>
      <c r="O2035" s="263" t="s">
        <v>11708</v>
      </c>
      <c r="P2035" s="266" t="s">
        <v>138</v>
      </c>
      <c r="Q2035" s="267"/>
      <c r="R2035" s="268" t="s">
        <v>157</v>
      </c>
      <c r="S2035" s="265"/>
      <c r="T2035" s="265">
        <v>0</v>
      </c>
      <c r="U2035" s="269" t="s">
        <v>1256</v>
      </c>
      <c r="V2035" s="270">
        <v>1</v>
      </c>
      <c r="W2035" s="271" t="s">
        <v>118</v>
      </c>
      <c r="X2035" s="272"/>
      <c r="Y2035" s="273"/>
      <c r="Z2035" s="274" t="s">
        <v>1257</v>
      </c>
      <c r="AA2035" s="258" t="b">
        <f t="shared" si="153"/>
        <v>0</v>
      </c>
      <c r="AB2035" s="258" t="s">
        <v>11709</v>
      </c>
      <c r="AC2035" s="273"/>
      <c r="AD2035" s="504" t="s">
        <v>1259</v>
      </c>
      <c r="AE2035" s="275" t="s">
        <v>11710</v>
      </c>
      <c r="AF2035" s="267" t="str">
        <f t="shared" ca="1" si="150"/>
        <v>36años2meses</v>
      </c>
      <c r="AG2035" s="276">
        <v>937645238</v>
      </c>
      <c r="AH2035" s="325" t="s">
        <v>11711</v>
      </c>
    </row>
    <row r="2036" spans="2:36" ht="15.75" customHeight="1">
      <c r="B2036" s="258" t="str">
        <f t="shared" si="152"/>
        <v>P46346921</v>
      </c>
      <c r="C2036" s="257" t="s">
        <v>117</v>
      </c>
      <c r="D2036" s="486" t="s">
        <v>4717</v>
      </c>
      <c r="E2036" s="258" t="s">
        <v>4718</v>
      </c>
      <c r="F2036" s="259">
        <v>32314</v>
      </c>
      <c r="G2036" s="260" t="s">
        <v>1251</v>
      </c>
      <c r="H2036" s="261" t="s">
        <v>137</v>
      </c>
      <c r="I2036" s="262"/>
      <c r="J2036" s="261"/>
      <c r="K2036" s="263" t="s">
        <v>3611</v>
      </c>
      <c r="L2036" s="264">
        <v>44439</v>
      </c>
      <c r="M2036" s="290">
        <v>44440</v>
      </c>
      <c r="N2036" s="263" t="s">
        <v>169</v>
      </c>
      <c r="O2036" s="261" t="s">
        <v>4719</v>
      </c>
      <c r="P2036" s="266" t="s">
        <v>115</v>
      </c>
      <c r="Q2036" s="273"/>
      <c r="R2036" s="284" t="s">
        <v>157</v>
      </c>
      <c r="S2036" s="265"/>
      <c r="T2036" s="265">
        <v>0</v>
      </c>
      <c r="U2036" s="269" t="s">
        <v>1256</v>
      </c>
      <c r="V2036" s="270">
        <v>0</v>
      </c>
      <c r="W2036" s="271" t="s">
        <v>1264</v>
      </c>
      <c r="X2036" s="272"/>
      <c r="Y2036" s="273"/>
      <c r="Z2036" s="274" t="s">
        <v>1265</v>
      </c>
      <c r="AA2036" s="258" t="b">
        <f t="shared" si="153"/>
        <v>0</v>
      </c>
      <c r="AB2036" s="273" t="s">
        <v>4720</v>
      </c>
      <c r="AC2036" s="273" t="s">
        <v>3760</v>
      </c>
      <c r="AD2036" s="273"/>
      <c r="AE2036" s="275"/>
      <c r="AF2036" s="267" t="str">
        <f t="shared" ca="1" si="150"/>
        <v>38años2meses</v>
      </c>
      <c r="AG2036" s="276">
        <v>900109828</v>
      </c>
      <c r="AH2036" s="325" t="s">
        <v>4721</v>
      </c>
      <c r="AJ2036" s="258"/>
    </row>
    <row r="2037" spans="2:36">
      <c r="B2037" s="258" t="str">
        <f t="shared" si="152"/>
        <v>O46350700</v>
      </c>
      <c r="C2037" s="263">
        <v>1</v>
      </c>
      <c r="D2037" s="486" t="s">
        <v>5590</v>
      </c>
      <c r="E2037" s="258" t="s">
        <v>5591</v>
      </c>
      <c r="F2037" s="259">
        <v>33024</v>
      </c>
      <c r="G2037" s="260" t="s">
        <v>1251</v>
      </c>
      <c r="H2037" s="261" t="s">
        <v>113</v>
      </c>
      <c r="I2037" s="263"/>
      <c r="J2037" s="261"/>
      <c r="K2037" s="282" t="s">
        <v>4784</v>
      </c>
      <c r="L2037" s="264">
        <v>44539</v>
      </c>
      <c r="M2037" s="290">
        <v>44593</v>
      </c>
      <c r="N2037" s="263" t="s">
        <v>128</v>
      </c>
      <c r="O2037" s="261" t="s">
        <v>5592</v>
      </c>
      <c r="P2037" s="266" t="s">
        <v>115</v>
      </c>
      <c r="Q2037" s="273"/>
      <c r="R2037" s="284" t="s">
        <v>157</v>
      </c>
      <c r="S2037" s="265"/>
      <c r="T2037" s="265">
        <v>0</v>
      </c>
      <c r="U2037" s="269" t="s">
        <v>1256</v>
      </c>
      <c r="V2037" s="270">
        <v>1</v>
      </c>
      <c r="W2037" s="271" t="s">
        <v>118</v>
      </c>
      <c r="X2037" s="272"/>
      <c r="Y2037" s="258"/>
      <c r="Z2037" s="274" t="s">
        <v>1265</v>
      </c>
      <c r="AA2037" s="258" t="b">
        <f t="shared" si="153"/>
        <v>0</v>
      </c>
      <c r="AB2037" s="273" t="s">
        <v>5593</v>
      </c>
      <c r="AC2037" s="273"/>
      <c r="AD2037" s="273"/>
      <c r="AE2037" s="275"/>
      <c r="AF2037" s="267" t="str">
        <f t="shared" ca="1" si="150"/>
        <v>36años2meses</v>
      </c>
      <c r="AG2037" s="276">
        <v>996480190</v>
      </c>
      <c r="AH2037" s="325" t="s">
        <v>5594</v>
      </c>
    </row>
    <row r="2038" spans="2:36">
      <c r="B2038" s="258" t="str">
        <f t="shared" si="152"/>
        <v>P46378185</v>
      </c>
      <c r="C2038" s="285">
        <v>1</v>
      </c>
      <c r="D2038" s="486" t="s">
        <v>5231</v>
      </c>
      <c r="E2038" s="258" t="s">
        <v>5232</v>
      </c>
      <c r="F2038" s="259">
        <v>33049</v>
      </c>
      <c r="G2038" s="258" t="s">
        <v>1251</v>
      </c>
      <c r="H2038" s="261" t="s">
        <v>137</v>
      </c>
      <c r="I2038" s="263"/>
      <c r="J2038" s="261"/>
      <c r="K2038" s="282" t="s">
        <v>1968</v>
      </c>
      <c r="L2038" s="264">
        <v>44483</v>
      </c>
      <c r="M2038" s="290">
        <v>44527</v>
      </c>
      <c r="N2038" s="263" t="s">
        <v>122</v>
      </c>
      <c r="O2038" s="261"/>
      <c r="P2038" s="266"/>
      <c r="Q2038" s="258"/>
      <c r="R2038" s="284" t="s">
        <v>157</v>
      </c>
      <c r="S2038" s="265"/>
      <c r="T2038" s="265">
        <v>0</v>
      </c>
      <c r="U2038" s="269" t="s">
        <v>1256</v>
      </c>
      <c r="V2038" s="270">
        <v>1</v>
      </c>
      <c r="W2038" s="271" t="s">
        <v>1264</v>
      </c>
      <c r="X2038" s="272"/>
      <c r="Y2038" s="273"/>
      <c r="Z2038" s="274" t="s">
        <v>1265</v>
      </c>
      <c r="AA2038" s="258" t="b">
        <f t="shared" si="153"/>
        <v>0</v>
      </c>
      <c r="AB2038" s="273" t="s">
        <v>5233</v>
      </c>
      <c r="AC2038" s="273"/>
      <c r="AD2038" s="504" t="s">
        <v>1259</v>
      </c>
      <c r="AE2038" s="275" t="s">
        <v>5234</v>
      </c>
      <c r="AF2038" s="267" t="str">
        <f t="shared" ca="1" si="150"/>
        <v>36años1meses</v>
      </c>
      <c r="AG2038" s="276">
        <v>900612376</v>
      </c>
      <c r="AH2038" s="325"/>
    </row>
    <row r="2039" spans="2:36">
      <c r="B2039" s="258" t="str">
        <f t="shared" si="152"/>
        <v>E46393293</v>
      </c>
      <c r="C2039" s="257" t="s">
        <v>117</v>
      </c>
      <c r="D2039" s="486" t="s">
        <v>7661</v>
      </c>
      <c r="E2039" s="258" t="s">
        <v>7662</v>
      </c>
      <c r="F2039" s="259">
        <v>32934</v>
      </c>
      <c r="G2039" s="283" t="s">
        <v>3610</v>
      </c>
      <c r="H2039" s="261" t="s">
        <v>1107</v>
      </c>
      <c r="I2039" s="261" t="s">
        <v>7663</v>
      </c>
      <c r="J2039" s="261"/>
      <c r="K2039" s="282" t="s">
        <v>6305</v>
      </c>
      <c r="L2039" s="264">
        <v>45085</v>
      </c>
      <c r="M2039" s="290">
        <v>45267</v>
      </c>
      <c r="N2039" s="263" t="s">
        <v>128</v>
      </c>
      <c r="O2039" s="282" t="s">
        <v>7664</v>
      </c>
      <c r="P2039" s="266" t="s">
        <v>138</v>
      </c>
      <c r="Q2039" s="273"/>
      <c r="R2039" s="284" t="s">
        <v>157</v>
      </c>
      <c r="S2039" s="265"/>
      <c r="T2039" s="265">
        <v>0</v>
      </c>
      <c r="U2039" s="269" t="s">
        <v>1256</v>
      </c>
      <c r="V2039" s="270">
        <v>0</v>
      </c>
      <c r="W2039" s="271" t="s">
        <v>118</v>
      </c>
      <c r="X2039" s="272">
        <v>2500</v>
      </c>
      <c r="Y2039" s="272"/>
      <c r="Z2039" s="274" t="s">
        <v>1257</v>
      </c>
      <c r="AA2039" s="258" t="b">
        <f t="shared" si="153"/>
        <v>0</v>
      </c>
      <c r="AB2039" s="258" t="s">
        <v>7665</v>
      </c>
      <c r="AC2039" s="273"/>
      <c r="AD2039" s="400" t="s">
        <v>1271</v>
      </c>
      <c r="AE2039" s="275" t="s">
        <v>7666</v>
      </c>
      <c r="AF2039" s="267" t="str">
        <f t="shared" ca="1" si="150"/>
        <v>36años5meses</v>
      </c>
      <c r="AG2039" s="276">
        <v>929627132</v>
      </c>
      <c r="AH2039" s="409" t="s">
        <v>7667</v>
      </c>
    </row>
    <row r="2040" spans="2:36">
      <c r="B2040" s="258" t="str">
        <f t="shared" si="152"/>
        <v>P46394600</v>
      </c>
      <c r="C2040" s="257" t="s">
        <v>117</v>
      </c>
      <c r="D2040" s="486" t="s">
        <v>10546</v>
      </c>
      <c r="E2040" s="258" t="s">
        <v>10547</v>
      </c>
      <c r="F2040" s="259">
        <v>33041</v>
      </c>
      <c r="G2040" s="283" t="s">
        <v>1291</v>
      </c>
      <c r="H2040" s="261" t="s">
        <v>137</v>
      </c>
      <c r="I2040" s="261" t="s">
        <v>8999</v>
      </c>
      <c r="J2040" s="261" t="s">
        <v>9000</v>
      </c>
      <c r="K2040" s="282" t="s">
        <v>6899</v>
      </c>
      <c r="L2040" s="264">
        <v>45372</v>
      </c>
      <c r="M2040" s="290">
        <v>45402</v>
      </c>
      <c r="N2040" s="261" t="s">
        <v>114</v>
      </c>
      <c r="O2040" s="282" t="s">
        <v>10548</v>
      </c>
      <c r="P2040" s="266" t="s">
        <v>138</v>
      </c>
      <c r="Q2040" s="273"/>
      <c r="R2040" s="284" t="s">
        <v>157</v>
      </c>
      <c r="S2040" s="265"/>
      <c r="T2040" s="265">
        <v>0</v>
      </c>
      <c r="U2040" s="269" t="s">
        <v>1256</v>
      </c>
      <c r="V2040" s="270">
        <v>1</v>
      </c>
      <c r="W2040" s="271" t="s">
        <v>118</v>
      </c>
      <c r="X2040" s="272"/>
      <c r="Y2040" s="272"/>
      <c r="Z2040" s="274" t="s">
        <v>1257</v>
      </c>
      <c r="AA2040" s="258" t="b">
        <f t="shared" si="153"/>
        <v>0</v>
      </c>
      <c r="AB2040" s="273" t="s">
        <v>10549</v>
      </c>
      <c r="AC2040" s="273"/>
      <c r="AD2040" s="504" t="s">
        <v>1259</v>
      </c>
      <c r="AE2040" s="275" t="s">
        <v>10550</v>
      </c>
      <c r="AF2040" s="267" t="str">
        <f t="shared" ca="1" si="150"/>
        <v>36años2meses</v>
      </c>
      <c r="AG2040" s="294">
        <v>914017718</v>
      </c>
      <c r="AH2040" s="334" t="s">
        <v>10551</v>
      </c>
    </row>
    <row r="2041" spans="2:36">
      <c r="B2041" s="258" t="str">
        <f t="shared" si="152"/>
        <v>P46394605</v>
      </c>
      <c r="C2041" s="257" t="s">
        <v>117</v>
      </c>
      <c r="D2041" s="486" t="s">
        <v>10425</v>
      </c>
      <c r="E2041" s="258" t="s">
        <v>10426</v>
      </c>
      <c r="F2041" s="259">
        <v>32497</v>
      </c>
      <c r="G2041" s="283" t="s">
        <v>1291</v>
      </c>
      <c r="H2041" s="261" t="s">
        <v>137</v>
      </c>
      <c r="I2041" s="261" t="s">
        <v>8999</v>
      </c>
      <c r="J2041" s="261" t="s">
        <v>9657</v>
      </c>
      <c r="K2041" s="282" t="s">
        <v>6899</v>
      </c>
      <c r="L2041" s="264">
        <v>45369</v>
      </c>
      <c r="M2041" s="264">
        <v>45454</v>
      </c>
      <c r="N2041" s="261" t="s">
        <v>169</v>
      </c>
      <c r="O2041" s="261" t="s">
        <v>10427</v>
      </c>
      <c r="P2041" s="266" t="s">
        <v>138</v>
      </c>
      <c r="Q2041" s="273"/>
      <c r="R2041" s="284" t="s">
        <v>157</v>
      </c>
      <c r="S2041" s="265"/>
      <c r="T2041" s="265">
        <v>0</v>
      </c>
      <c r="U2041" s="269" t="s">
        <v>1256</v>
      </c>
      <c r="V2041" s="270">
        <v>1</v>
      </c>
      <c r="W2041" s="271" t="s">
        <v>118</v>
      </c>
      <c r="X2041" s="272"/>
      <c r="Y2041" s="272"/>
      <c r="Z2041" s="274" t="s">
        <v>1257</v>
      </c>
      <c r="AA2041" s="258" t="b">
        <f t="shared" si="153"/>
        <v>0</v>
      </c>
      <c r="AB2041" s="273" t="s">
        <v>10428</v>
      </c>
      <c r="AC2041" s="273"/>
      <c r="AD2041" s="504" t="s">
        <v>1259</v>
      </c>
      <c r="AE2041" s="275" t="s">
        <v>10429</v>
      </c>
      <c r="AF2041" s="267" t="str">
        <f t="shared" ca="1" si="150"/>
        <v>37años8meses</v>
      </c>
      <c r="AG2041" s="294">
        <v>936470775</v>
      </c>
      <c r="AH2041" s="334" t="s">
        <v>10430</v>
      </c>
    </row>
    <row r="2042" spans="2:36">
      <c r="B2042" s="301" t="str">
        <f t="shared" si="152"/>
        <v>P46395507</v>
      </c>
      <c r="C2042" s="257" t="s">
        <v>117</v>
      </c>
      <c r="D2042" s="486" t="s">
        <v>2019</v>
      </c>
      <c r="E2042" s="301" t="s">
        <v>2020</v>
      </c>
      <c r="F2042" s="259">
        <v>32931</v>
      </c>
      <c r="G2042" s="260" t="s">
        <v>1251</v>
      </c>
      <c r="H2042" s="261" t="s">
        <v>2017</v>
      </c>
      <c r="I2042" s="262"/>
      <c r="J2042" s="261"/>
      <c r="K2042" s="282" t="s">
        <v>2021</v>
      </c>
      <c r="L2042" s="264">
        <v>43397</v>
      </c>
      <c r="M2042" s="290">
        <v>43496</v>
      </c>
      <c r="N2042" s="263" t="s">
        <v>128</v>
      </c>
      <c r="O2042" s="282" t="s">
        <v>2022</v>
      </c>
      <c r="P2042" s="266" t="s">
        <v>115</v>
      </c>
      <c r="Q2042" s="267"/>
      <c r="R2042" s="284" t="s">
        <v>157</v>
      </c>
      <c r="S2042" s="265"/>
      <c r="T2042" s="265">
        <v>0</v>
      </c>
      <c r="U2042" s="269" t="s">
        <v>1256</v>
      </c>
      <c r="V2042" s="270">
        <v>0</v>
      </c>
      <c r="W2042" s="271" t="s">
        <v>1264</v>
      </c>
      <c r="X2042" s="272"/>
      <c r="Y2042" s="273"/>
      <c r="Z2042" s="274" t="s">
        <v>1265</v>
      </c>
      <c r="AA2042" s="258" t="b">
        <f t="shared" si="153"/>
        <v>0</v>
      </c>
      <c r="AB2042" s="258" t="s">
        <v>2007</v>
      </c>
      <c r="AC2042" s="258" t="s">
        <v>2018</v>
      </c>
      <c r="AD2042" s="513"/>
      <c r="AE2042" s="281" t="s">
        <v>2023</v>
      </c>
      <c r="AF2042" s="267" t="str">
        <f t="shared" ca="1" si="150"/>
        <v>36años5meses</v>
      </c>
      <c r="AG2042" s="294">
        <v>920433327</v>
      </c>
      <c r="AH2042" s="334" t="s">
        <v>2024</v>
      </c>
    </row>
    <row r="2043" spans="2:36">
      <c r="B2043" s="258" t="str">
        <f t="shared" si="152"/>
        <v>P46399574</v>
      </c>
      <c r="C2043" s="257" t="s">
        <v>117</v>
      </c>
      <c r="D2043" s="486" t="s">
        <v>9467</v>
      </c>
      <c r="E2043" s="258" t="s">
        <v>9468</v>
      </c>
      <c r="F2043" s="259">
        <v>33059</v>
      </c>
      <c r="G2043" s="283" t="s">
        <v>1251</v>
      </c>
      <c r="H2043" s="261" t="s">
        <v>137</v>
      </c>
      <c r="I2043" s="261" t="s">
        <v>8999</v>
      </c>
      <c r="J2043" s="261" t="s">
        <v>9469</v>
      </c>
      <c r="K2043" s="282" t="s">
        <v>6840</v>
      </c>
      <c r="L2043" s="264">
        <v>45306</v>
      </c>
      <c r="M2043" s="264">
        <v>45325</v>
      </c>
      <c r="N2043" s="261" t="s">
        <v>114</v>
      </c>
      <c r="O2043" s="261" t="s">
        <v>9470</v>
      </c>
      <c r="P2043" s="266" t="s">
        <v>138</v>
      </c>
      <c r="Q2043" s="273"/>
      <c r="R2043" s="284" t="s">
        <v>157</v>
      </c>
      <c r="S2043" s="265"/>
      <c r="T2043" s="265">
        <v>0</v>
      </c>
      <c r="U2043" s="269" t="s">
        <v>1256</v>
      </c>
      <c r="V2043" s="270">
        <v>1</v>
      </c>
      <c r="W2043" s="271" t="s">
        <v>118</v>
      </c>
      <c r="X2043" s="272"/>
      <c r="Y2043" s="272"/>
      <c r="Z2043" s="274" t="s">
        <v>1257</v>
      </c>
      <c r="AA2043" s="258" t="b">
        <f t="shared" si="153"/>
        <v>0</v>
      </c>
      <c r="AB2043" s="273" t="s">
        <v>9471</v>
      </c>
      <c r="AC2043" s="273"/>
      <c r="AD2043" s="504" t="s">
        <v>1259</v>
      </c>
      <c r="AE2043" s="275" t="s">
        <v>9472</v>
      </c>
      <c r="AF2043" s="267" t="str">
        <f t="shared" ca="1" si="150"/>
        <v>36años1meses</v>
      </c>
      <c r="AG2043" s="276">
        <v>955868907</v>
      </c>
      <c r="AH2043" s="325" t="s">
        <v>9473</v>
      </c>
      <c r="AJ2043" s="554" t="str">
        <f ca="1">IF($D2043&lt;&gt;"",DATEDIF(L2043,TODAY(),"y")&amp;"años"&amp;DATEDIF(L2043,TODAY(),"ym")&amp;"meses"&amp;DATEDIF(L2043,TODAY(),"md")&amp;"dias","")</f>
        <v>2años7meses6dias</v>
      </c>
    </row>
    <row r="2044" spans="2:36">
      <c r="B2044" s="258" t="str">
        <f t="shared" si="152"/>
        <v>P46401521</v>
      </c>
      <c r="C2044" s="282">
        <v>1</v>
      </c>
      <c r="D2044" s="486" t="s">
        <v>8365</v>
      </c>
      <c r="E2044" s="258" t="s">
        <v>8366</v>
      </c>
      <c r="F2044" s="259">
        <v>32773</v>
      </c>
      <c r="G2044" s="283" t="s">
        <v>3610</v>
      </c>
      <c r="H2044" s="261" t="s">
        <v>6271</v>
      </c>
      <c r="I2044" s="263" t="s">
        <v>5906</v>
      </c>
      <c r="J2044" s="261"/>
      <c r="K2044" s="282" t="s">
        <v>7444</v>
      </c>
      <c r="L2044" s="264">
        <v>45194</v>
      </c>
      <c r="M2044" s="290">
        <v>45229</v>
      </c>
      <c r="N2044" s="263" t="s">
        <v>122</v>
      </c>
      <c r="O2044" s="282"/>
      <c r="P2044" s="266"/>
      <c r="Q2044" s="273"/>
      <c r="R2044" s="284" t="s">
        <v>157</v>
      </c>
      <c r="S2044" s="265"/>
      <c r="T2044" s="265">
        <v>0</v>
      </c>
      <c r="U2044" s="269" t="s">
        <v>1256</v>
      </c>
      <c r="V2044" s="270">
        <v>0</v>
      </c>
      <c r="W2044" s="271" t="s">
        <v>118</v>
      </c>
      <c r="X2044" s="272"/>
      <c r="Y2044" s="273"/>
      <c r="Z2044" s="274" t="s">
        <v>1257</v>
      </c>
      <c r="AA2044" s="258" t="b">
        <f t="shared" si="153"/>
        <v>0</v>
      </c>
      <c r="AB2044" s="273" t="s">
        <v>8367</v>
      </c>
      <c r="AC2044" s="273"/>
      <c r="AD2044" s="504" t="s">
        <v>1259</v>
      </c>
      <c r="AE2044" s="275" t="s">
        <v>8368</v>
      </c>
      <c r="AF2044" s="267" t="str">
        <f t="shared" ca="1" si="150"/>
        <v>36años10meses</v>
      </c>
      <c r="AG2044" s="276">
        <v>996442556</v>
      </c>
      <c r="AH2044" s="609" t="s">
        <v>8369</v>
      </c>
    </row>
    <row r="2045" spans="2:36">
      <c r="B2045" s="301" t="str">
        <f t="shared" si="152"/>
        <v>E46412114</v>
      </c>
      <c r="C2045" s="257" t="s">
        <v>117</v>
      </c>
      <c r="D2045" s="486" t="s">
        <v>7851</v>
      </c>
      <c r="E2045" s="258" t="s">
        <v>7852</v>
      </c>
      <c r="F2045" s="259">
        <v>33066</v>
      </c>
      <c r="G2045" s="283" t="s">
        <v>1297</v>
      </c>
      <c r="H2045" s="261" t="s">
        <v>1107</v>
      </c>
      <c r="I2045" s="261" t="s">
        <v>7767</v>
      </c>
      <c r="J2045" s="261"/>
      <c r="K2045" s="282" t="s">
        <v>2021</v>
      </c>
      <c r="L2045" s="264">
        <v>45110</v>
      </c>
      <c r="M2045" s="264">
        <v>45290</v>
      </c>
      <c r="N2045" s="263" t="s">
        <v>174</v>
      </c>
      <c r="O2045" s="261" t="s">
        <v>7853</v>
      </c>
      <c r="P2045" s="266" t="s">
        <v>138</v>
      </c>
      <c r="Q2045" s="273"/>
      <c r="R2045" s="268" t="s">
        <v>157</v>
      </c>
      <c r="S2045" s="265"/>
      <c r="T2045" s="265">
        <v>0</v>
      </c>
      <c r="U2045" s="269" t="s">
        <v>1256</v>
      </c>
      <c r="V2045" s="270">
        <v>0</v>
      </c>
      <c r="W2045" s="271" t="s">
        <v>118</v>
      </c>
      <c r="X2045" s="272">
        <v>2500</v>
      </c>
      <c r="Y2045" s="279">
        <v>301</v>
      </c>
      <c r="Z2045" s="274" t="s">
        <v>1257</v>
      </c>
      <c r="AA2045" s="258" t="b">
        <f t="shared" si="153"/>
        <v>0</v>
      </c>
      <c r="AB2045" s="273" t="s">
        <v>7854</v>
      </c>
      <c r="AC2045" s="273"/>
      <c r="AD2045" s="400" t="s">
        <v>1259</v>
      </c>
      <c r="AE2045" s="275" t="s">
        <v>7855</v>
      </c>
      <c r="AF2045" s="267" t="str">
        <f t="shared" ca="1" si="150"/>
        <v>36años1meses</v>
      </c>
      <c r="AG2045" s="276">
        <v>921277270</v>
      </c>
      <c r="AH2045" s="273" t="s">
        <v>7856</v>
      </c>
    </row>
    <row r="2046" spans="2:36">
      <c r="B2046" s="301" t="str">
        <f t="shared" si="152"/>
        <v>O46421023</v>
      </c>
      <c r="C2046" s="257" t="s">
        <v>117</v>
      </c>
      <c r="D2046" s="486" t="s">
        <v>15489</v>
      </c>
      <c r="E2046" s="258" t="s">
        <v>15490</v>
      </c>
      <c r="F2046" s="259">
        <v>33022</v>
      </c>
      <c r="G2046" s="283" t="s">
        <v>1251</v>
      </c>
      <c r="H2046" s="261" t="s">
        <v>125</v>
      </c>
      <c r="I2046" s="261" t="s">
        <v>5699</v>
      </c>
      <c r="J2046" s="261" t="s">
        <v>1276</v>
      </c>
      <c r="K2046" s="282" t="s">
        <v>12562</v>
      </c>
      <c r="L2046" s="264">
        <v>45971</v>
      </c>
      <c r="M2046" s="264">
        <v>46067</v>
      </c>
      <c r="N2046" s="261" t="s">
        <v>114</v>
      </c>
      <c r="O2046" s="282" t="s">
        <v>15491</v>
      </c>
      <c r="P2046" s="266" t="s">
        <v>138</v>
      </c>
      <c r="Q2046" s="258"/>
      <c r="R2046" s="268" t="s">
        <v>157</v>
      </c>
      <c r="S2046" s="265"/>
      <c r="T2046" s="271">
        <v>0</v>
      </c>
      <c r="U2046" s="269" t="s">
        <v>1256</v>
      </c>
      <c r="V2046" s="270">
        <v>1</v>
      </c>
      <c r="W2046" s="271" t="s">
        <v>118</v>
      </c>
      <c r="X2046" s="272"/>
      <c r="Y2046" s="272"/>
      <c r="Z2046" s="342" t="s">
        <v>1257</v>
      </c>
      <c r="AA2046" s="258" t="b">
        <f t="shared" si="153"/>
        <v>0</v>
      </c>
      <c r="AB2046" s="273" t="s">
        <v>15492</v>
      </c>
      <c r="AC2046" s="273"/>
      <c r="AD2046" s="400" t="s">
        <v>1271</v>
      </c>
      <c r="AE2046" s="275" t="s">
        <v>15493</v>
      </c>
      <c r="AF2046" s="267" t="str">
        <f t="shared" ca="1" si="150"/>
        <v>36años2meses</v>
      </c>
      <c r="AG2046" s="276" t="s">
        <v>15494</v>
      </c>
      <c r="AH2046" s="273" t="s">
        <v>15495</v>
      </c>
    </row>
    <row r="2047" spans="2:36">
      <c r="B2047" s="301" t="str">
        <f t="shared" si="152"/>
        <v>P46431569</v>
      </c>
      <c r="C2047" s="257" t="s">
        <v>117</v>
      </c>
      <c r="D2047" s="486" t="s">
        <v>7787</v>
      </c>
      <c r="E2047" s="258" t="s">
        <v>7788</v>
      </c>
      <c r="F2047" s="259">
        <v>33051</v>
      </c>
      <c r="G2047" s="260" t="s">
        <v>1251</v>
      </c>
      <c r="H2047" s="261" t="s">
        <v>137</v>
      </c>
      <c r="I2047" s="263" t="s">
        <v>1252</v>
      </c>
      <c r="J2047" s="261"/>
      <c r="K2047" s="282" t="s">
        <v>2021</v>
      </c>
      <c r="L2047" s="264">
        <v>45103</v>
      </c>
      <c r="M2047" s="290">
        <v>45111</v>
      </c>
      <c r="N2047" s="263" t="s">
        <v>122</v>
      </c>
      <c r="O2047" s="282"/>
      <c r="P2047" s="266"/>
      <c r="Q2047" s="273"/>
      <c r="R2047" s="284" t="s">
        <v>157</v>
      </c>
      <c r="S2047" s="265"/>
      <c r="T2047" s="265">
        <v>0</v>
      </c>
      <c r="U2047" s="269" t="s">
        <v>1256</v>
      </c>
      <c r="V2047" s="270">
        <v>0</v>
      </c>
      <c r="W2047" s="271" t="s">
        <v>118</v>
      </c>
      <c r="X2047" s="272"/>
      <c r="Y2047" s="273"/>
      <c r="Z2047" s="274" t="s">
        <v>1265</v>
      </c>
      <c r="AA2047" s="258" t="b">
        <f t="shared" si="153"/>
        <v>0</v>
      </c>
      <c r="AB2047" s="258" t="s">
        <v>7789</v>
      </c>
      <c r="AC2047" s="273"/>
      <c r="AD2047" s="504" t="s">
        <v>2101</v>
      </c>
      <c r="AE2047" s="275" t="s">
        <v>7790</v>
      </c>
      <c r="AF2047" s="267" t="str">
        <f t="shared" ca="1" si="150"/>
        <v>36años1meses</v>
      </c>
      <c r="AG2047" s="276">
        <v>945807094</v>
      </c>
      <c r="AH2047" s="273" t="s">
        <v>7791</v>
      </c>
    </row>
    <row r="2048" spans="2:36">
      <c r="B2048" s="301" t="str">
        <f t="shared" si="152"/>
        <v>O46439338</v>
      </c>
      <c r="C2048" s="257" t="s">
        <v>117</v>
      </c>
      <c r="D2048" s="486" t="s">
        <v>8162</v>
      </c>
      <c r="E2048" s="258" t="s">
        <v>8163</v>
      </c>
      <c r="F2048" s="259">
        <v>32930</v>
      </c>
      <c r="G2048" s="283" t="s">
        <v>1251</v>
      </c>
      <c r="H2048" s="266" t="s">
        <v>113</v>
      </c>
      <c r="I2048" s="263" t="s">
        <v>3682</v>
      </c>
      <c r="J2048" s="261"/>
      <c r="K2048" s="282" t="s">
        <v>2021</v>
      </c>
      <c r="L2048" s="264">
        <v>45128</v>
      </c>
      <c r="M2048" s="290">
        <v>45128</v>
      </c>
      <c r="N2048" s="263" t="s">
        <v>128</v>
      </c>
      <c r="O2048" s="282" t="s">
        <v>8164</v>
      </c>
      <c r="P2048" s="266" t="s">
        <v>138</v>
      </c>
      <c r="Q2048" s="273"/>
      <c r="R2048" s="284" t="s">
        <v>157</v>
      </c>
      <c r="S2048" s="265"/>
      <c r="T2048" s="265">
        <v>0</v>
      </c>
      <c r="U2048" s="269" t="s">
        <v>1256</v>
      </c>
      <c r="V2048" s="270">
        <v>1</v>
      </c>
      <c r="W2048" s="271" t="s">
        <v>118</v>
      </c>
      <c r="X2048" s="272"/>
      <c r="Y2048" s="273"/>
      <c r="Z2048" s="274" t="s">
        <v>1257</v>
      </c>
      <c r="AA2048" s="258" t="b">
        <f t="shared" si="153"/>
        <v>0</v>
      </c>
      <c r="AB2048" s="258" t="s">
        <v>8165</v>
      </c>
      <c r="AC2048" s="273"/>
      <c r="AD2048" s="504" t="s">
        <v>1271</v>
      </c>
      <c r="AE2048" s="275" t="s">
        <v>8166</v>
      </c>
      <c r="AF2048" s="267" t="str">
        <f t="shared" ca="1" si="150"/>
        <v>36años5meses</v>
      </c>
      <c r="AG2048" s="412">
        <v>931808731</v>
      </c>
      <c r="AH2048" s="707" t="s">
        <v>8167</v>
      </c>
    </row>
    <row r="2049" spans="2:36">
      <c r="B2049" s="258" t="str">
        <f t="shared" si="152"/>
        <v>P46446606</v>
      </c>
      <c r="C2049" s="257" t="s">
        <v>117</v>
      </c>
      <c r="D2049" s="486" t="s">
        <v>10032</v>
      </c>
      <c r="E2049" s="258" t="s">
        <v>10033</v>
      </c>
      <c r="F2049" s="259">
        <v>33091</v>
      </c>
      <c r="G2049" s="283" t="s">
        <v>1251</v>
      </c>
      <c r="H2049" s="261" t="s">
        <v>137</v>
      </c>
      <c r="I2049" s="261" t="s">
        <v>8999</v>
      </c>
      <c r="J2049" s="261" t="s">
        <v>9469</v>
      </c>
      <c r="K2049" s="282" t="s">
        <v>6840</v>
      </c>
      <c r="L2049" s="264">
        <v>45335</v>
      </c>
      <c r="M2049" s="290">
        <v>45418</v>
      </c>
      <c r="N2049" s="261" t="s">
        <v>114</v>
      </c>
      <c r="O2049" s="261" t="s">
        <v>10034</v>
      </c>
      <c r="P2049" s="266" t="s">
        <v>138</v>
      </c>
      <c r="Q2049" s="273"/>
      <c r="R2049" s="284" t="s">
        <v>157</v>
      </c>
      <c r="S2049" s="265"/>
      <c r="T2049" s="265">
        <v>0</v>
      </c>
      <c r="U2049" s="269" t="s">
        <v>1256</v>
      </c>
      <c r="V2049" s="270">
        <v>1</v>
      </c>
      <c r="W2049" s="271" t="s">
        <v>118</v>
      </c>
      <c r="X2049" s="272"/>
      <c r="Y2049" s="272"/>
      <c r="Z2049" s="274" t="s">
        <v>1257</v>
      </c>
      <c r="AA2049" s="258" t="b">
        <f t="shared" si="153"/>
        <v>0</v>
      </c>
      <c r="AB2049" s="273" t="s">
        <v>10035</v>
      </c>
      <c r="AC2049" s="273"/>
      <c r="AD2049" s="504" t="s">
        <v>1259</v>
      </c>
      <c r="AE2049" s="275" t="s">
        <v>10036</v>
      </c>
      <c r="AF2049" s="267" t="str">
        <f t="shared" ca="1" si="150"/>
        <v>36años0meses</v>
      </c>
      <c r="AG2049" s="276">
        <v>942496198</v>
      </c>
      <c r="AH2049" s="273" t="s">
        <v>10037</v>
      </c>
    </row>
    <row r="2050" spans="2:36">
      <c r="B2050" s="258" t="str">
        <f t="shared" si="152"/>
        <v>P46473025</v>
      </c>
      <c r="C2050" s="257" t="s">
        <v>117</v>
      </c>
      <c r="D2050" s="486" t="s">
        <v>10899</v>
      </c>
      <c r="E2050" s="258" t="s">
        <v>10900</v>
      </c>
      <c r="F2050" s="259">
        <v>32843</v>
      </c>
      <c r="G2050" s="283" t="s">
        <v>1251</v>
      </c>
      <c r="H2050" s="261" t="s">
        <v>137</v>
      </c>
      <c r="I2050" s="261" t="s">
        <v>1252</v>
      </c>
      <c r="J2050" s="261" t="s">
        <v>7578</v>
      </c>
      <c r="K2050" s="282" t="s">
        <v>6840</v>
      </c>
      <c r="L2050" s="264">
        <v>45398</v>
      </c>
      <c r="M2050" s="298">
        <v>45467</v>
      </c>
      <c r="N2050" s="261" t="s">
        <v>128</v>
      </c>
      <c r="O2050" s="261" t="s">
        <v>10901</v>
      </c>
      <c r="P2050" s="266" t="s">
        <v>138</v>
      </c>
      <c r="Q2050" s="273"/>
      <c r="R2050" s="284" t="s">
        <v>157</v>
      </c>
      <c r="S2050" s="265"/>
      <c r="T2050" s="265">
        <v>0</v>
      </c>
      <c r="U2050" s="269" t="s">
        <v>1256</v>
      </c>
      <c r="V2050" s="270">
        <v>1</v>
      </c>
      <c r="W2050" s="271" t="s">
        <v>118</v>
      </c>
      <c r="X2050" s="273"/>
      <c r="Y2050" s="273"/>
      <c r="Z2050" s="274" t="s">
        <v>1257</v>
      </c>
      <c r="AA2050" s="258" t="b">
        <f t="shared" si="153"/>
        <v>0</v>
      </c>
      <c r="AB2050" s="273" t="s">
        <v>10902</v>
      </c>
      <c r="AC2050" s="273"/>
      <c r="AD2050" s="504" t="s">
        <v>1259</v>
      </c>
      <c r="AE2050" s="275" t="s">
        <v>10903</v>
      </c>
      <c r="AF2050" s="267" t="str">
        <f t="shared" ca="1" si="150"/>
        <v>36años8meses</v>
      </c>
      <c r="AG2050" s="276">
        <v>979084648</v>
      </c>
      <c r="AH2050" s="273" t="s">
        <v>10904</v>
      </c>
    </row>
    <row r="2051" spans="2:36">
      <c r="B2051" s="258" t="str">
        <f t="shared" si="152"/>
        <v>P46475986</v>
      </c>
      <c r="C2051" s="285">
        <v>1</v>
      </c>
      <c r="D2051" s="486" t="s">
        <v>12309</v>
      </c>
      <c r="E2051" s="258" t="s">
        <v>12310</v>
      </c>
      <c r="F2051" s="259">
        <v>32062</v>
      </c>
      <c r="G2051" s="283" t="s">
        <v>1251</v>
      </c>
      <c r="H2051" s="261" t="s">
        <v>137</v>
      </c>
      <c r="I2051" s="263" t="s">
        <v>1252</v>
      </c>
      <c r="J2051" s="261"/>
      <c r="K2051" s="282" t="s">
        <v>2021</v>
      </c>
      <c r="L2051" s="264">
        <v>45537</v>
      </c>
      <c r="M2051" s="264">
        <v>45550</v>
      </c>
      <c r="N2051" s="263" t="s">
        <v>122</v>
      </c>
      <c r="O2051" s="282"/>
      <c r="P2051" s="266"/>
      <c r="Q2051" s="273"/>
      <c r="R2051" s="268" t="s">
        <v>157</v>
      </c>
      <c r="S2051" s="265"/>
      <c r="T2051" s="265">
        <v>0</v>
      </c>
      <c r="U2051" s="269" t="s">
        <v>1256</v>
      </c>
      <c r="V2051" s="270">
        <v>0</v>
      </c>
      <c r="W2051" s="271" t="s">
        <v>118</v>
      </c>
      <c r="X2051" s="272"/>
      <c r="Y2051" s="273"/>
      <c r="Z2051" s="274" t="s">
        <v>1257</v>
      </c>
      <c r="AA2051" s="258" t="b">
        <f t="shared" si="153"/>
        <v>0</v>
      </c>
      <c r="AB2051" s="258" t="s">
        <v>12311</v>
      </c>
      <c r="AC2051" s="273"/>
      <c r="AD2051" s="504" t="s">
        <v>2101</v>
      </c>
      <c r="AE2051" s="275" t="s">
        <v>12312</v>
      </c>
      <c r="AF2051" s="267" t="str">
        <f t="shared" ref="AF2051:AF2114" ca="1" si="154">IF($D2051&lt;&gt;"",DATEDIF(F2051,TODAY(),"y")&amp;"años"&amp;DATEDIF(F2051,TODAY(),"ym")&amp;"meses","")</f>
        <v>38años10meses</v>
      </c>
      <c r="AG2051" s="276">
        <v>954333882</v>
      </c>
      <c r="AH2051" s="402" t="s">
        <v>12313</v>
      </c>
    </row>
    <row r="2052" spans="2:36">
      <c r="B2052" s="258" t="str">
        <f t="shared" si="152"/>
        <v>P46484195</v>
      </c>
      <c r="C2052" s="257" t="s">
        <v>117</v>
      </c>
      <c r="D2052" s="486" t="s">
        <v>11696</v>
      </c>
      <c r="E2052" s="258" t="s">
        <v>9348</v>
      </c>
      <c r="F2052" s="259">
        <v>33107</v>
      </c>
      <c r="G2052" s="283" t="s">
        <v>1251</v>
      </c>
      <c r="H2052" s="261" t="s">
        <v>137</v>
      </c>
      <c r="I2052" s="261" t="s">
        <v>8999</v>
      </c>
      <c r="J2052" s="261" t="s">
        <v>9469</v>
      </c>
      <c r="K2052" s="282" t="s">
        <v>6840</v>
      </c>
      <c r="L2052" s="264">
        <v>45464</v>
      </c>
      <c r="M2052" s="290">
        <v>45524</v>
      </c>
      <c r="N2052" s="261" t="s">
        <v>122</v>
      </c>
      <c r="O2052" s="282"/>
      <c r="P2052" s="266"/>
      <c r="Q2052" s="273"/>
      <c r="R2052" s="284" t="s">
        <v>157</v>
      </c>
      <c r="S2052" s="265"/>
      <c r="T2052" s="265">
        <v>0</v>
      </c>
      <c r="U2052" s="269" t="s">
        <v>1256</v>
      </c>
      <c r="V2052" s="270">
        <v>1</v>
      </c>
      <c r="W2052" s="271" t="s">
        <v>118</v>
      </c>
      <c r="X2052" s="272"/>
      <c r="Y2052" s="272"/>
      <c r="Z2052" s="274" t="s">
        <v>1257</v>
      </c>
      <c r="AA2052" s="258" t="b">
        <f t="shared" si="153"/>
        <v>0</v>
      </c>
      <c r="AB2052" s="273" t="s">
        <v>11697</v>
      </c>
      <c r="AC2052" s="273"/>
      <c r="AD2052" s="504" t="s">
        <v>1259</v>
      </c>
      <c r="AE2052" s="275" t="s">
        <v>11698</v>
      </c>
      <c r="AF2052" s="267" t="str">
        <f t="shared" ca="1" si="154"/>
        <v>35años11meses</v>
      </c>
      <c r="AG2052" s="276">
        <v>929146450</v>
      </c>
      <c r="AH2052" s="273" t="s">
        <v>11699</v>
      </c>
    </row>
    <row r="2053" spans="2:36">
      <c r="B2053" s="258" t="str">
        <f t="shared" si="152"/>
        <v>P46492804</v>
      </c>
      <c r="C2053" s="257" t="s">
        <v>117</v>
      </c>
      <c r="D2053" s="486" t="s">
        <v>4393</v>
      </c>
      <c r="E2053" s="258" t="s">
        <v>4394</v>
      </c>
      <c r="F2053" s="259">
        <v>32340</v>
      </c>
      <c r="G2053" s="260" t="s">
        <v>1251</v>
      </c>
      <c r="H2053" s="261" t="s">
        <v>137</v>
      </c>
      <c r="I2053" s="262"/>
      <c r="J2053" s="261"/>
      <c r="K2053" s="263" t="s">
        <v>3611</v>
      </c>
      <c r="L2053" s="264">
        <v>44384</v>
      </c>
      <c r="M2053" s="290">
        <v>44389</v>
      </c>
      <c r="N2053" s="263" t="s">
        <v>169</v>
      </c>
      <c r="O2053" s="261" t="s">
        <v>4395</v>
      </c>
      <c r="P2053" s="266" t="s">
        <v>115</v>
      </c>
      <c r="Q2053" s="273"/>
      <c r="R2053" s="268" t="s">
        <v>157</v>
      </c>
      <c r="S2053" s="265"/>
      <c r="T2053" s="265">
        <v>0</v>
      </c>
      <c r="U2053" s="269" t="s">
        <v>1256</v>
      </c>
      <c r="V2053" s="270">
        <v>0</v>
      </c>
      <c r="W2053" s="271" t="s">
        <v>1264</v>
      </c>
      <c r="X2053" s="272"/>
      <c r="Y2053" s="258"/>
      <c r="Z2053" s="274" t="s">
        <v>1265</v>
      </c>
      <c r="AA2053" s="258" t="b">
        <f t="shared" si="153"/>
        <v>0</v>
      </c>
      <c r="AB2053" s="273" t="s">
        <v>4396</v>
      </c>
      <c r="AC2053" s="273" t="s">
        <v>4065</v>
      </c>
      <c r="AD2053" s="510"/>
      <c r="AE2053" s="275"/>
      <c r="AF2053" s="267" t="str">
        <f t="shared" ca="1" si="154"/>
        <v>38años1meses</v>
      </c>
      <c r="AG2053" s="276">
        <v>979587777</v>
      </c>
      <c r="AH2053" s="273" t="s">
        <v>4397</v>
      </c>
    </row>
    <row r="2054" spans="2:36">
      <c r="B2054" s="258" t="str">
        <f t="shared" si="152"/>
        <v>O46496646</v>
      </c>
      <c r="C2054" s="257" t="s">
        <v>117</v>
      </c>
      <c r="D2054" s="486" t="s">
        <v>14487</v>
      </c>
      <c r="E2054" s="258" t="s">
        <v>14488</v>
      </c>
      <c r="F2054" s="259">
        <v>32971</v>
      </c>
      <c r="G2054" s="283" t="s">
        <v>1251</v>
      </c>
      <c r="H2054" s="261" t="s">
        <v>125</v>
      </c>
      <c r="I2054" s="261" t="s">
        <v>13485</v>
      </c>
      <c r="J2054" s="261" t="s">
        <v>1253</v>
      </c>
      <c r="K2054" s="282" t="s">
        <v>1254</v>
      </c>
      <c r="L2054" s="264">
        <v>45931</v>
      </c>
      <c r="M2054" s="264">
        <v>45958</v>
      </c>
      <c r="N2054" s="261" t="s">
        <v>169</v>
      </c>
      <c r="O2054" s="282" t="s">
        <v>14489</v>
      </c>
      <c r="P2054" s="266" t="s">
        <v>138</v>
      </c>
      <c r="Q2054" s="258"/>
      <c r="R2054" s="268" t="s">
        <v>157</v>
      </c>
      <c r="S2054" s="265"/>
      <c r="T2054" s="506">
        <v>0</v>
      </c>
      <c r="U2054" s="269" t="s">
        <v>1256</v>
      </c>
      <c r="V2054" s="270">
        <v>1</v>
      </c>
      <c r="W2054" s="271" t="s">
        <v>118</v>
      </c>
      <c r="X2054" s="272"/>
      <c r="Y2054" s="272"/>
      <c r="Z2054" s="274" t="s">
        <v>1257</v>
      </c>
      <c r="AA2054" s="258" t="b">
        <f t="shared" si="153"/>
        <v>0</v>
      </c>
      <c r="AB2054" s="273" t="s">
        <v>14490</v>
      </c>
      <c r="AC2054" s="273"/>
      <c r="AD2054" s="504" t="s">
        <v>1271</v>
      </c>
      <c r="AE2054" s="275" t="s">
        <v>14491</v>
      </c>
      <c r="AF2054" s="267" t="str">
        <f t="shared" ca="1" si="154"/>
        <v>36años4meses</v>
      </c>
      <c r="AG2054" s="276" t="s">
        <v>14492</v>
      </c>
      <c r="AH2054" s="273" t="s">
        <v>14493</v>
      </c>
    </row>
    <row r="2055" spans="2:36">
      <c r="B2055" s="258" t="str">
        <f t="shared" si="152"/>
        <v>O46498323</v>
      </c>
      <c r="C2055" s="257" t="s">
        <v>117</v>
      </c>
      <c r="D2055" s="486" t="s">
        <v>9978</v>
      </c>
      <c r="E2055" s="258" t="s">
        <v>9979</v>
      </c>
      <c r="F2055" s="259">
        <v>32318</v>
      </c>
      <c r="G2055" s="283" t="s">
        <v>1996</v>
      </c>
      <c r="H2055" s="261" t="s">
        <v>113</v>
      </c>
      <c r="I2055" s="261" t="s">
        <v>7410</v>
      </c>
      <c r="J2055" s="261" t="s">
        <v>1235</v>
      </c>
      <c r="K2055" s="282" t="s">
        <v>6899</v>
      </c>
      <c r="L2055" s="264">
        <v>45334</v>
      </c>
      <c r="M2055" s="264">
        <v>45455</v>
      </c>
      <c r="N2055" s="261" t="s">
        <v>122</v>
      </c>
      <c r="O2055" s="261"/>
      <c r="P2055" s="266"/>
      <c r="Q2055" s="273"/>
      <c r="R2055" s="284" t="s">
        <v>157</v>
      </c>
      <c r="S2055" s="265"/>
      <c r="T2055" s="265">
        <v>0</v>
      </c>
      <c r="U2055" s="269" t="s">
        <v>1256</v>
      </c>
      <c r="V2055" s="270">
        <v>1</v>
      </c>
      <c r="W2055" s="271" t="s">
        <v>118</v>
      </c>
      <c r="X2055" s="272"/>
      <c r="Y2055" s="272"/>
      <c r="Z2055" s="274" t="s">
        <v>1257</v>
      </c>
      <c r="AA2055" s="258" t="b">
        <f t="shared" si="153"/>
        <v>0</v>
      </c>
      <c r="AB2055" s="273" t="s">
        <v>6556</v>
      </c>
      <c r="AC2055" s="273"/>
      <c r="AD2055" s="504" t="s">
        <v>1259</v>
      </c>
      <c r="AE2055" s="275" t="s">
        <v>9980</v>
      </c>
      <c r="AF2055" s="267" t="str">
        <f t="shared" ca="1" si="154"/>
        <v>38años1meses</v>
      </c>
      <c r="AG2055" s="276">
        <v>928277969</v>
      </c>
      <c r="AH2055" s="273" t="s">
        <v>9981</v>
      </c>
    </row>
    <row r="2056" spans="2:36">
      <c r="B2056" s="258" t="str">
        <f t="shared" si="152"/>
        <v>O46501986</v>
      </c>
      <c r="C2056" s="257" t="s">
        <v>117</v>
      </c>
      <c r="D2056" s="486" t="s">
        <v>5781</v>
      </c>
      <c r="E2056" s="258" t="s">
        <v>5782</v>
      </c>
      <c r="F2056" s="259">
        <v>32827</v>
      </c>
      <c r="G2056" s="260" t="s">
        <v>1251</v>
      </c>
      <c r="H2056" s="261" t="s">
        <v>113</v>
      </c>
      <c r="I2056" s="263" t="s">
        <v>1339</v>
      </c>
      <c r="J2056" s="261"/>
      <c r="K2056" s="263" t="s">
        <v>3611</v>
      </c>
      <c r="L2056" s="264">
        <v>44585</v>
      </c>
      <c r="M2056" s="264">
        <v>44647</v>
      </c>
      <c r="N2056" s="263" t="s">
        <v>122</v>
      </c>
      <c r="O2056" s="261"/>
      <c r="P2056" s="266"/>
      <c r="Q2056" s="273"/>
      <c r="R2056" s="268" t="s">
        <v>157</v>
      </c>
      <c r="S2056" s="265"/>
      <c r="T2056" s="265">
        <v>0</v>
      </c>
      <c r="U2056" s="269" t="s">
        <v>1256</v>
      </c>
      <c r="V2056" s="270">
        <v>0</v>
      </c>
      <c r="W2056" s="271" t="s">
        <v>118</v>
      </c>
      <c r="X2056" s="272"/>
      <c r="Y2056" s="273"/>
      <c r="Z2056" s="274" t="s">
        <v>1265</v>
      </c>
      <c r="AA2056" s="258" t="b">
        <f t="shared" si="153"/>
        <v>0</v>
      </c>
      <c r="AB2056" s="273" t="s">
        <v>5783</v>
      </c>
      <c r="AC2056" s="273" t="s">
        <v>3671</v>
      </c>
      <c r="AD2056" s="510"/>
      <c r="AE2056" s="275"/>
      <c r="AF2056" s="267" t="str">
        <f t="shared" ca="1" si="154"/>
        <v>36años9meses</v>
      </c>
      <c r="AG2056" s="276">
        <v>957454562</v>
      </c>
      <c r="AH2056" s="273" t="s">
        <v>5784</v>
      </c>
    </row>
    <row r="2057" spans="2:36">
      <c r="B2057" s="258" t="str">
        <f t="shared" si="152"/>
        <v>P46510026</v>
      </c>
      <c r="C2057" s="285">
        <v>1</v>
      </c>
      <c r="D2057" s="486" t="s">
        <v>9072</v>
      </c>
      <c r="E2057" s="258" t="s">
        <v>9073</v>
      </c>
      <c r="F2057" s="259">
        <v>32634</v>
      </c>
      <c r="G2057" s="283" t="s">
        <v>1251</v>
      </c>
      <c r="H2057" s="260" t="s">
        <v>137</v>
      </c>
      <c r="I2057" s="261" t="s">
        <v>8999</v>
      </c>
      <c r="J2057" s="261" t="s">
        <v>1235</v>
      </c>
      <c r="K2057" s="282" t="s">
        <v>6899</v>
      </c>
      <c r="L2057" s="264">
        <v>45278</v>
      </c>
      <c r="M2057" s="290">
        <v>45332</v>
      </c>
      <c r="N2057" s="261" t="s">
        <v>128</v>
      </c>
      <c r="O2057" s="261" t="s">
        <v>9074</v>
      </c>
      <c r="P2057" s="266" t="s">
        <v>138</v>
      </c>
      <c r="Q2057" s="273"/>
      <c r="R2057" s="284" t="s">
        <v>157</v>
      </c>
      <c r="S2057" s="265"/>
      <c r="T2057" s="265">
        <v>0</v>
      </c>
      <c r="U2057" s="269" t="s">
        <v>1256</v>
      </c>
      <c r="V2057" s="270">
        <v>1</v>
      </c>
      <c r="W2057" s="271" t="s">
        <v>118</v>
      </c>
      <c r="X2057" s="273"/>
      <c r="Y2057" s="273"/>
      <c r="Z2057" s="274" t="s">
        <v>1257</v>
      </c>
      <c r="AA2057" s="258" t="b">
        <f t="shared" si="153"/>
        <v>0</v>
      </c>
      <c r="AB2057" s="273" t="s">
        <v>9075</v>
      </c>
      <c r="AC2057" s="273"/>
      <c r="AD2057" s="504" t="s">
        <v>1259</v>
      </c>
      <c r="AE2057" s="275" t="s">
        <v>9076</v>
      </c>
      <c r="AF2057" s="267" t="str">
        <f t="shared" ca="1" si="154"/>
        <v>37años3meses</v>
      </c>
      <c r="AG2057" s="276">
        <v>929872790</v>
      </c>
      <c r="AH2057" s="273" t="s">
        <v>9077</v>
      </c>
    </row>
    <row r="2058" spans="2:36">
      <c r="B2058" s="258" t="str">
        <f t="shared" si="152"/>
        <v>O46511337</v>
      </c>
      <c r="C2058" s="257" t="s">
        <v>117</v>
      </c>
      <c r="D2058" s="486" t="s">
        <v>5154</v>
      </c>
      <c r="E2058" s="258" t="s">
        <v>5155</v>
      </c>
      <c r="F2058" s="259">
        <v>33055</v>
      </c>
      <c r="G2058" s="260" t="s">
        <v>1251</v>
      </c>
      <c r="H2058" s="261" t="s">
        <v>113</v>
      </c>
      <c r="I2058" s="263"/>
      <c r="J2058" s="261"/>
      <c r="K2058" s="282" t="s">
        <v>4784</v>
      </c>
      <c r="L2058" s="264">
        <v>44470</v>
      </c>
      <c r="M2058" s="290">
        <v>44477</v>
      </c>
      <c r="N2058" s="263" t="s">
        <v>174</v>
      </c>
      <c r="O2058" s="282" t="s">
        <v>5156</v>
      </c>
      <c r="P2058" s="266" t="s">
        <v>115</v>
      </c>
      <c r="Q2058" s="273"/>
      <c r="R2058" s="268" t="s">
        <v>157</v>
      </c>
      <c r="S2058" s="265"/>
      <c r="T2058" s="265">
        <v>0</v>
      </c>
      <c r="U2058" s="269" t="s">
        <v>1256</v>
      </c>
      <c r="V2058" s="270">
        <v>1</v>
      </c>
      <c r="W2058" s="271" t="s">
        <v>1264</v>
      </c>
      <c r="X2058" s="272"/>
      <c r="Y2058" s="258"/>
      <c r="Z2058" s="274" t="s">
        <v>1265</v>
      </c>
      <c r="AA2058" s="258" t="b">
        <f t="shared" si="153"/>
        <v>0</v>
      </c>
      <c r="AB2058" s="258" t="s">
        <v>5157</v>
      </c>
      <c r="AC2058" s="273"/>
      <c r="AD2058" s="504" t="s">
        <v>1271</v>
      </c>
      <c r="AE2058" s="275" t="s">
        <v>5158</v>
      </c>
      <c r="AF2058" s="267" t="str">
        <f t="shared" ca="1" si="154"/>
        <v>36años1meses</v>
      </c>
      <c r="AG2058" s="276">
        <v>921525286</v>
      </c>
      <c r="AH2058" s="273" t="s">
        <v>5159</v>
      </c>
      <c r="AJ2058" s="258"/>
    </row>
    <row r="2059" spans="2:36">
      <c r="B2059" s="258" t="str">
        <f t="shared" si="152"/>
        <v>P46533607</v>
      </c>
      <c r="C2059" s="257" t="s">
        <v>117</v>
      </c>
      <c r="D2059" s="486" t="s">
        <v>4640</v>
      </c>
      <c r="E2059" s="258" t="s">
        <v>4641</v>
      </c>
      <c r="F2059" s="259">
        <v>33133</v>
      </c>
      <c r="G2059" s="283" t="s">
        <v>1251</v>
      </c>
      <c r="H2059" s="261" t="s">
        <v>137</v>
      </c>
      <c r="I2059" s="263"/>
      <c r="J2059" s="261"/>
      <c r="K2059" s="282" t="s">
        <v>1968</v>
      </c>
      <c r="L2059" s="264">
        <v>44427</v>
      </c>
      <c r="M2059" s="264">
        <v>44440</v>
      </c>
      <c r="N2059" s="263" t="s">
        <v>128</v>
      </c>
      <c r="O2059" s="282" t="s">
        <v>4642</v>
      </c>
      <c r="P2059" s="266" t="s">
        <v>138</v>
      </c>
      <c r="Q2059" s="273"/>
      <c r="R2059" s="268" t="s">
        <v>157</v>
      </c>
      <c r="S2059" s="265"/>
      <c r="T2059" s="265">
        <v>0</v>
      </c>
      <c r="U2059" s="269" t="s">
        <v>1256</v>
      </c>
      <c r="V2059" s="270">
        <v>1</v>
      </c>
      <c r="W2059" s="271" t="s">
        <v>1264</v>
      </c>
      <c r="X2059" s="272"/>
      <c r="Y2059" s="258"/>
      <c r="Z2059" s="274" t="s">
        <v>1265</v>
      </c>
      <c r="AA2059" s="258" t="b">
        <f t="shared" ref="AA2059:AA2081" si="155">COUNTIF($D$2:$D$3790,D2059)&gt;1</f>
        <v>0</v>
      </c>
      <c r="AB2059" s="258" t="s">
        <v>4643</v>
      </c>
      <c r="AC2059" s="273"/>
      <c r="AD2059" s="510"/>
      <c r="AE2059" s="275" t="s">
        <v>4644</v>
      </c>
      <c r="AF2059" s="267" t="str">
        <f t="shared" ca="1" si="154"/>
        <v>35años11meses</v>
      </c>
      <c r="AG2059" s="294"/>
      <c r="AH2059" s="258"/>
    </row>
    <row r="2060" spans="2:36">
      <c r="B2060" s="258" t="str">
        <f t="shared" si="152"/>
        <v>O46535576</v>
      </c>
      <c r="C2060" s="257" t="s">
        <v>117</v>
      </c>
      <c r="D2060" s="486" t="s">
        <v>12094</v>
      </c>
      <c r="E2060" s="258" t="s">
        <v>12095</v>
      </c>
      <c r="F2060" s="259">
        <v>33136</v>
      </c>
      <c r="G2060" s="260" t="s">
        <v>1251</v>
      </c>
      <c r="H2060" s="261" t="s">
        <v>113</v>
      </c>
      <c r="I2060" s="261" t="s">
        <v>5699</v>
      </c>
      <c r="J2060" s="261"/>
      <c r="K2060" s="282" t="s">
        <v>2021</v>
      </c>
      <c r="L2060" s="264">
        <v>45509</v>
      </c>
      <c r="M2060" s="298">
        <v>45530</v>
      </c>
      <c r="N2060" s="263" t="s">
        <v>122</v>
      </c>
      <c r="O2060" s="261"/>
      <c r="P2060" s="266"/>
      <c r="Q2060" s="273"/>
      <c r="R2060" s="284" t="s">
        <v>157</v>
      </c>
      <c r="S2060" s="265"/>
      <c r="T2060" s="265">
        <v>0</v>
      </c>
      <c r="U2060" s="269" t="s">
        <v>1256</v>
      </c>
      <c r="V2060" s="270">
        <v>0</v>
      </c>
      <c r="W2060" s="271" t="s">
        <v>118</v>
      </c>
      <c r="X2060" s="273"/>
      <c r="Y2060" s="273"/>
      <c r="Z2060" s="274" t="s">
        <v>1257</v>
      </c>
      <c r="AA2060" s="258" t="b">
        <f t="shared" si="155"/>
        <v>0</v>
      </c>
      <c r="AB2060" s="273" t="s">
        <v>12096</v>
      </c>
      <c r="AC2060" s="273"/>
      <c r="AD2060" s="504" t="s">
        <v>1271</v>
      </c>
      <c r="AE2060" s="275" t="s">
        <v>12097</v>
      </c>
      <c r="AF2060" s="267" t="str">
        <f t="shared" ca="1" si="154"/>
        <v>35años11meses</v>
      </c>
      <c r="AG2060" s="276">
        <v>999138652</v>
      </c>
      <c r="AH2060" s="273" t="s">
        <v>12098</v>
      </c>
    </row>
    <row r="2061" spans="2:36">
      <c r="B2061" s="258" t="str">
        <f t="shared" si="152"/>
        <v>P46538964</v>
      </c>
      <c r="C2061" s="257" t="s">
        <v>117</v>
      </c>
      <c r="D2061" s="486" t="s">
        <v>7697</v>
      </c>
      <c r="E2061" s="258" t="s">
        <v>7698</v>
      </c>
      <c r="F2061" s="259">
        <v>33109</v>
      </c>
      <c r="G2061" s="283" t="s">
        <v>1251</v>
      </c>
      <c r="H2061" s="261" t="s">
        <v>137</v>
      </c>
      <c r="I2061" s="263" t="s">
        <v>5699</v>
      </c>
      <c r="J2061" s="261"/>
      <c r="K2061" s="282" t="s">
        <v>6305</v>
      </c>
      <c r="L2061" s="264">
        <v>45087</v>
      </c>
      <c r="M2061" s="290">
        <v>45248</v>
      </c>
      <c r="N2061" s="263" t="s">
        <v>122</v>
      </c>
      <c r="O2061" s="261"/>
      <c r="P2061" s="266"/>
      <c r="Q2061" s="273"/>
      <c r="R2061" s="284" t="s">
        <v>157</v>
      </c>
      <c r="S2061" s="265"/>
      <c r="T2061" s="265">
        <v>0</v>
      </c>
      <c r="U2061" s="269" t="s">
        <v>1256</v>
      </c>
      <c r="V2061" s="270">
        <v>1</v>
      </c>
      <c r="W2061" s="271" t="s">
        <v>118</v>
      </c>
      <c r="X2061" s="272"/>
      <c r="Y2061" s="273"/>
      <c r="Z2061" s="274" t="s">
        <v>1257</v>
      </c>
      <c r="AA2061" s="258" t="b">
        <f t="shared" si="155"/>
        <v>0</v>
      </c>
      <c r="AB2061" s="273" t="s">
        <v>7699</v>
      </c>
      <c r="AC2061" s="273"/>
      <c r="AD2061" s="400" t="s">
        <v>2101</v>
      </c>
      <c r="AE2061" s="275" t="s">
        <v>7700</v>
      </c>
      <c r="AF2061" s="267" t="str">
        <f t="shared" ca="1" si="154"/>
        <v>35años11meses</v>
      </c>
      <c r="AG2061" s="276" t="s">
        <v>7701</v>
      </c>
      <c r="AH2061" s="273" t="s">
        <v>7702</v>
      </c>
    </row>
    <row r="2062" spans="2:36">
      <c r="B2062" s="258" t="str">
        <f t="shared" si="152"/>
        <v>P46540069</v>
      </c>
      <c r="C2062" s="257" t="s">
        <v>117</v>
      </c>
      <c r="D2062" s="486" t="s">
        <v>9931</v>
      </c>
      <c r="E2062" s="258" t="s">
        <v>9932</v>
      </c>
      <c r="F2062" s="259">
        <v>33141</v>
      </c>
      <c r="G2062" s="283" t="s">
        <v>1251</v>
      </c>
      <c r="H2062" s="261" t="s">
        <v>137</v>
      </c>
      <c r="I2062" s="261" t="s">
        <v>1252</v>
      </c>
      <c r="J2062" s="261"/>
      <c r="K2062" s="282" t="s">
        <v>6899</v>
      </c>
      <c r="L2062" s="264">
        <v>45330</v>
      </c>
      <c r="M2062" s="290">
        <v>45353</v>
      </c>
      <c r="N2062" s="263" t="s">
        <v>122</v>
      </c>
      <c r="O2062" s="261"/>
      <c r="P2062" s="266"/>
      <c r="Q2062" s="273"/>
      <c r="R2062" s="284" t="s">
        <v>157</v>
      </c>
      <c r="S2062" s="265"/>
      <c r="T2062" s="265">
        <v>0</v>
      </c>
      <c r="U2062" s="269" t="s">
        <v>1256</v>
      </c>
      <c r="V2062" s="270">
        <v>1</v>
      </c>
      <c r="W2062" s="271" t="s">
        <v>118</v>
      </c>
      <c r="X2062" s="273"/>
      <c r="Y2062" s="273"/>
      <c r="Z2062" s="274" t="s">
        <v>1257</v>
      </c>
      <c r="AA2062" s="258" t="b">
        <f t="shared" si="155"/>
        <v>0</v>
      </c>
      <c r="AB2062" s="273" t="s">
        <v>9933</v>
      </c>
      <c r="AC2062" s="273"/>
      <c r="AD2062" s="504" t="s">
        <v>1259</v>
      </c>
      <c r="AE2062" s="275" t="s">
        <v>9934</v>
      </c>
      <c r="AF2062" s="267" t="str">
        <f t="shared" ca="1" si="154"/>
        <v>35años10meses</v>
      </c>
      <c r="AG2062" s="276">
        <v>920006204</v>
      </c>
      <c r="AH2062" s="273" t="s">
        <v>8746</v>
      </c>
    </row>
    <row r="2063" spans="2:36">
      <c r="B2063" s="273" t="str">
        <f t="shared" si="152"/>
        <v>O46558784</v>
      </c>
      <c r="C2063" s="257" t="s">
        <v>117</v>
      </c>
      <c r="D2063" s="486" t="s">
        <v>9181</v>
      </c>
      <c r="E2063" s="258" t="s">
        <v>9182</v>
      </c>
      <c r="F2063" s="259">
        <v>33109</v>
      </c>
      <c r="G2063" s="283" t="s">
        <v>1251</v>
      </c>
      <c r="H2063" s="261" t="s">
        <v>113</v>
      </c>
      <c r="I2063" s="261" t="s">
        <v>5699</v>
      </c>
      <c r="J2063" s="261" t="s">
        <v>7245</v>
      </c>
      <c r="K2063" s="282" t="s">
        <v>6840</v>
      </c>
      <c r="L2063" s="264">
        <v>45286</v>
      </c>
      <c r="M2063" s="290">
        <v>45304</v>
      </c>
      <c r="N2063" s="261" t="s">
        <v>122</v>
      </c>
      <c r="O2063" s="282"/>
      <c r="P2063" s="266"/>
      <c r="Q2063" s="273"/>
      <c r="R2063" s="284" t="s">
        <v>157</v>
      </c>
      <c r="S2063" s="265"/>
      <c r="T2063" s="265">
        <v>0</v>
      </c>
      <c r="U2063" s="269" t="s">
        <v>1256</v>
      </c>
      <c r="V2063" s="270">
        <v>1</v>
      </c>
      <c r="W2063" s="271" t="s">
        <v>118</v>
      </c>
      <c r="X2063" s="272"/>
      <c r="Y2063" s="272"/>
      <c r="Z2063" s="274" t="s">
        <v>1257</v>
      </c>
      <c r="AA2063" s="258" t="b">
        <f t="shared" si="155"/>
        <v>0</v>
      </c>
      <c r="AB2063" s="273" t="s">
        <v>9183</v>
      </c>
      <c r="AC2063" s="273"/>
      <c r="AD2063" s="510"/>
      <c r="AE2063" s="275"/>
      <c r="AF2063" s="267" t="str">
        <f t="shared" ca="1" si="154"/>
        <v>35años11meses</v>
      </c>
      <c r="AG2063" s="276">
        <v>985890966</v>
      </c>
      <c r="AH2063" s="273" t="s">
        <v>9184</v>
      </c>
    </row>
    <row r="2064" spans="2:36">
      <c r="B2064" s="258" t="str">
        <f t="shared" si="152"/>
        <v>P46559873</v>
      </c>
      <c r="C2064" s="257" t="s">
        <v>117</v>
      </c>
      <c r="D2064" s="486" t="s">
        <v>2382</v>
      </c>
      <c r="E2064" s="258" t="s">
        <v>2383</v>
      </c>
      <c r="F2064" s="259">
        <v>32708</v>
      </c>
      <c r="G2064" s="260" t="s">
        <v>1251</v>
      </c>
      <c r="H2064" s="261" t="s">
        <v>137</v>
      </c>
      <c r="I2064" s="262"/>
      <c r="J2064" s="261"/>
      <c r="K2064" s="263" t="s">
        <v>1287</v>
      </c>
      <c r="L2064" s="287">
        <v>43773</v>
      </c>
      <c r="M2064" s="287">
        <v>43789</v>
      </c>
      <c r="N2064" s="263" t="s">
        <v>174</v>
      </c>
      <c r="O2064" s="261" t="s">
        <v>2384</v>
      </c>
      <c r="P2064" s="266" t="s">
        <v>115</v>
      </c>
      <c r="Q2064" s="267"/>
      <c r="R2064" s="268" t="s">
        <v>157</v>
      </c>
      <c r="S2064" s="265"/>
      <c r="T2064" s="265">
        <v>0</v>
      </c>
      <c r="U2064" s="269" t="s">
        <v>1256</v>
      </c>
      <c r="V2064" s="270">
        <v>0</v>
      </c>
      <c r="W2064" s="271" t="s">
        <v>1264</v>
      </c>
      <c r="X2064" s="272"/>
      <c r="Y2064" s="273"/>
      <c r="Z2064" s="274" t="s">
        <v>1265</v>
      </c>
      <c r="AA2064" s="258" t="b">
        <f t="shared" si="155"/>
        <v>0</v>
      </c>
      <c r="AB2064" s="273" t="s">
        <v>2385</v>
      </c>
      <c r="AC2064" s="273" t="s">
        <v>2000</v>
      </c>
      <c r="AD2064" s="510"/>
      <c r="AE2064" s="275"/>
      <c r="AF2064" s="267" t="str">
        <f t="shared" ca="1" si="154"/>
        <v>37años1meses</v>
      </c>
      <c r="AG2064" s="276"/>
      <c r="AH2064" s="273"/>
    </row>
    <row r="2065" spans="2:35">
      <c r="B2065" s="258" t="str">
        <f t="shared" si="152"/>
        <v>O46565754</v>
      </c>
      <c r="C2065" s="257" t="s">
        <v>117</v>
      </c>
      <c r="D2065" s="486" t="s">
        <v>7349</v>
      </c>
      <c r="E2065" s="258" t="s">
        <v>7350</v>
      </c>
      <c r="F2065" s="259">
        <v>33160</v>
      </c>
      <c r="G2065" s="283" t="s">
        <v>1251</v>
      </c>
      <c r="H2065" s="261" t="s">
        <v>113</v>
      </c>
      <c r="I2065" s="263" t="s">
        <v>3682</v>
      </c>
      <c r="J2065" s="261"/>
      <c r="K2065" s="282" t="s">
        <v>6305</v>
      </c>
      <c r="L2065" s="264">
        <v>44958</v>
      </c>
      <c r="M2065" s="290">
        <v>44965</v>
      </c>
      <c r="N2065" s="263" t="s">
        <v>128</v>
      </c>
      <c r="O2065" s="282" t="s">
        <v>7351</v>
      </c>
      <c r="P2065" s="266" t="s">
        <v>138</v>
      </c>
      <c r="Q2065" s="273"/>
      <c r="R2065" s="284" t="s">
        <v>157</v>
      </c>
      <c r="S2065" s="265"/>
      <c r="T2065" s="265">
        <v>0</v>
      </c>
      <c r="U2065" s="269" t="s">
        <v>1256</v>
      </c>
      <c r="V2065" s="270">
        <v>1</v>
      </c>
      <c r="W2065" s="271" t="s">
        <v>1264</v>
      </c>
      <c r="X2065" s="273"/>
      <c r="Y2065" s="273"/>
      <c r="Z2065" s="274" t="s">
        <v>1265</v>
      </c>
      <c r="AA2065" s="258" t="b">
        <f t="shared" si="155"/>
        <v>0</v>
      </c>
      <c r="AB2065" s="258" t="s">
        <v>7352</v>
      </c>
      <c r="AC2065" s="273"/>
      <c r="AD2065" s="504" t="s">
        <v>1259</v>
      </c>
      <c r="AE2065" s="303" t="s">
        <v>7353</v>
      </c>
      <c r="AF2065" s="267" t="str">
        <f t="shared" ca="1" si="154"/>
        <v>35años10meses</v>
      </c>
      <c r="AG2065" s="276">
        <v>983309949</v>
      </c>
      <c r="AH2065" s="273" t="s">
        <v>7354</v>
      </c>
      <c r="AI2065" s="300"/>
    </row>
    <row r="2066" spans="2:35">
      <c r="B2066" s="258" t="str">
        <f t="shared" si="152"/>
        <v>P46583950</v>
      </c>
      <c r="C2066" s="257" t="s">
        <v>117</v>
      </c>
      <c r="D2066" s="486" t="s">
        <v>12462</v>
      </c>
      <c r="E2066" s="258" t="s">
        <v>12463</v>
      </c>
      <c r="F2066" s="259">
        <v>28135</v>
      </c>
      <c r="G2066" s="283" t="s">
        <v>1251</v>
      </c>
      <c r="H2066" s="261" t="s">
        <v>137</v>
      </c>
      <c r="I2066" s="261" t="s">
        <v>1252</v>
      </c>
      <c r="J2066" s="261" t="s">
        <v>1276</v>
      </c>
      <c r="K2066" s="282" t="s">
        <v>2021</v>
      </c>
      <c r="L2066" s="264">
        <v>45561</v>
      </c>
      <c r="M2066" s="298">
        <v>45576</v>
      </c>
      <c r="N2066" s="263" t="s">
        <v>128</v>
      </c>
      <c r="O2066" s="261" t="s">
        <v>12464</v>
      </c>
      <c r="P2066" s="266" t="s">
        <v>138</v>
      </c>
      <c r="Q2066" s="273"/>
      <c r="R2066" s="284" t="s">
        <v>157</v>
      </c>
      <c r="S2066" s="265"/>
      <c r="T2066" s="265">
        <v>0</v>
      </c>
      <c r="U2066" s="269" t="s">
        <v>1256</v>
      </c>
      <c r="V2066" s="270">
        <v>0</v>
      </c>
      <c r="W2066" s="271" t="s">
        <v>118</v>
      </c>
      <c r="X2066" s="273"/>
      <c r="Y2066" s="273"/>
      <c r="Z2066" s="274" t="s">
        <v>1257</v>
      </c>
      <c r="AA2066" s="258" t="b">
        <f t="shared" si="155"/>
        <v>0</v>
      </c>
      <c r="AB2066" s="273" t="s">
        <v>12465</v>
      </c>
      <c r="AC2066" s="273"/>
      <c r="AD2066" s="400" t="s">
        <v>2101</v>
      </c>
      <c r="AE2066" s="275" t="s">
        <v>12466</v>
      </c>
      <c r="AF2066" s="267" t="str">
        <f t="shared" ca="1" si="154"/>
        <v>49años7meses</v>
      </c>
      <c r="AG2066" s="276">
        <v>932701328</v>
      </c>
      <c r="AH2066" s="416" t="s">
        <v>8054</v>
      </c>
      <c r="AI2066" s="300"/>
    </row>
    <row r="2067" spans="2:35">
      <c r="B2067" s="258" t="str">
        <f t="shared" si="152"/>
        <v>P46599707</v>
      </c>
      <c r="C2067" s="257" t="s">
        <v>117</v>
      </c>
      <c r="D2067" s="486" t="s">
        <v>7813</v>
      </c>
      <c r="E2067" s="258" t="s">
        <v>7814</v>
      </c>
      <c r="F2067" s="259">
        <v>33167</v>
      </c>
      <c r="G2067" s="260" t="s">
        <v>1251</v>
      </c>
      <c r="H2067" s="261" t="s">
        <v>137</v>
      </c>
      <c r="I2067" s="263" t="s">
        <v>1252</v>
      </c>
      <c r="J2067" s="261"/>
      <c r="K2067" s="263" t="s">
        <v>1287</v>
      </c>
      <c r="L2067" s="264">
        <v>45108</v>
      </c>
      <c r="M2067" s="290">
        <v>45108</v>
      </c>
      <c r="N2067" s="263" t="s">
        <v>128</v>
      </c>
      <c r="O2067" s="261" t="s">
        <v>7815</v>
      </c>
      <c r="P2067" s="266" t="s">
        <v>138</v>
      </c>
      <c r="Q2067" s="273"/>
      <c r="R2067" s="284" t="s">
        <v>157</v>
      </c>
      <c r="S2067" s="265"/>
      <c r="T2067" s="265">
        <v>0</v>
      </c>
      <c r="U2067" s="269" t="s">
        <v>1256</v>
      </c>
      <c r="V2067" s="270">
        <v>0</v>
      </c>
      <c r="W2067" s="271" t="s">
        <v>118</v>
      </c>
      <c r="X2067" s="272"/>
      <c r="Y2067" s="273"/>
      <c r="Z2067" s="274" t="s">
        <v>1257</v>
      </c>
      <c r="AA2067" s="258" t="b">
        <f t="shared" si="155"/>
        <v>0</v>
      </c>
      <c r="AB2067" s="273" t="s">
        <v>7816</v>
      </c>
      <c r="AC2067" s="273"/>
      <c r="AD2067" s="510"/>
      <c r="AE2067" s="275"/>
      <c r="AF2067" s="267" t="str">
        <f t="shared" ca="1" si="154"/>
        <v>35años10meses</v>
      </c>
      <c r="AG2067" s="276">
        <v>945663845</v>
      </c>
      <c r="AH2067" s="273" t="s">
        <v>7817</v>
      </c>
      <c r="AI2067" s="300"/>
    </row>
    <row r="2068" spans="2:35">
      <c r="B2068" s="258" t="str">
        <f t="shared" si="152"/>
        <v>P46602018</v>
      </c>
      <c r="C2068" s="285">
        <v>1</v>
      </c>
      <c r="D2068" s="486" t="s">
        <v>2830</v>
      </c>
      <c r="E2068" s="273" t="s">
        <v>2831</v>
      </c>
      <c r="F2068" s="259">
        <v>33168</v>
      </c>
      <c r="G2068" s="260" t="s">
        <v>1251</v>
      </c>
      <c r="H2068" s="261" t="s">
        <v>137</v>
      </c>
      <c r="I2068" s="262"/>
      <c r="J2068" s="261"/>
      <c r="K2068" s="263" t="s">
        <v>1287</v>
      </c>
      <c r="L2068" s="264">
        <v>43818</v>
      </c>
      <c r="M2068" s="290">
        <v>43830</v>
      </c>
      <c r="N2068" s="263" t="s">
        <v>122</v>
      </c>
      <c r="O2068" s="261"/>
      <c r="P2068" s="266"/>
      <c r="Q2068" s="267"/>
      <c r="R2068" s="284" t="s">
        <v>157</v>
      </c>
      <c r="S2068" s="265"/>
      <c r="T2068" s="265">
        <v>0</v>
      </c>
      <c r="U2068" s="269" t="s">
        <v>1256</v>
      </c>
      <c r="V2068" s="270">
        <v>0</v>
      </c>
      <c r="W2068" s="271" t="s">
        <v>1264</v>
      </c>
      <c r="X2068" s="272"/>
      <c r="Y2068" s="273"/>
      <c r="Z2068" s="274" t="s">
        <v>1265</v>
      </c>
      <c r="AA2068" s="258" t="b">
        <f t="shared" si="155"/>
        <v>0</v>
      </c>
      <c r="AB2068" s="273" t="s">
        <v>2832</v>
      </c>
      <c r="AC2068" s="273" t="s">
        <v>2833</v>
      </c>
      <c r="AD2068" s="510"/>
      <c r="AE2068" s="275"/>
      <c r="AF2068" s="267" t="str">
        <f t="shared" ca="1" si="154"/>
        <v>35años9meses</v>
      </c>
      <c r="AG2068" s="276"/>
      <c r="AH2068" s="273"/>
      <c r="AI2068" s="300"/>
    </row>
    <row r="2069" spans="2:35">
      <c r="B2069" s="258" t="str">
        <f t="shared" si="152"/>
        <v>O46605406</v>
      </c>
      <c r="C2069" s="257" t="s">
        <v>117</v>
      </c>
      <c r="D2069" s="486" t="s">
        <v>8819</v>
      </c>
      <c r="E2069" s="258" t="s">
        <v>8820</v>
      </c>
      <c r="F2069" s="259">
        <v>33161</v>
      </c>
      <c r="G2069" s="283" t="s">
        <v>1251</v>
      </c>
      <c r="H2069" s="261" t="s">
        <v>113</v>
      </c>
      <c r="I2069" s="263" t="s">
        <v>5699</v>
      </c>
      <c r="J2069" s="261"/>
      <c r="K2069" s="340" t="s">
        <v>6840</v>
      </c>
      <c r="L2069" s="264">
        <v>45259</v>
      </c>
      <c r="M2069" s="290">
        <v>45430</v>
      </c>
      <c r="N2069" s="263" t="s">
        <v>122</v>
      </c>
      <c r="O2069" s="261"/>
      <c r="P2069" s="266"/>
      <c r="Q2069" s="273"/>
      <c r="R2069" s="284" t="s">
        <v>157</v>
      </c>
      <c r="S2069" s="265"/>
      <c r="T2069" s="265">
        <v>0</v>
      </c>
      <c r="U2069" s="269" t="s">
        <v>1256</v>
      </c>
      <c r="V2069" s="270">
        <v>1</v>
      </c>
      <c r="W2069" s="271" t="s">
        <v>118</v>
      </c>
      <c r="X2069" s="272"/>
      <c r="Y2069" s="273"/>
      <c r="Z2069" s="274" t="s">
        <v>1257</v>
      </c>
      <c r="AA2069" s="258" t="b">
        <f t="shared" si="155"/>
        <v>0</v>
      </c>
      <c r="AB2069" s="273" t="s">
        <v>8821</v>
      </c>
      <c r="AC2069" s="273"/>
      <c r="AD2069" s="504" t="s">
        <v>1259</v>
      </c>
      <c r="AE2069" s="275" t="s">
        <v>8822</v>
      </c>
      <c r="AF2069" s="267" t="str">
        <f t="shared" ca="1" si="154"/>
        <v>35años10meses</v>
      </c>
      <c r="AG2069" s="276">
        <v>917750331</v>
      </c>
      <c r="AH2069" s="273" t="s">
        <v>8823</v>
      </c>
    </row>
    <row r="2070" spans="2:35">
      <c r="B2070" s="258" t="str">
        <f t="shared" ref="B2070:B2116" si="156">MID(H2070,1,1)&amp;D2070</f>
        <v>O46609130</v>
      </c>
      <c r="C2070" s="257" t="s">
        <v>117</v>
      </c>
      <c r="D2070" s="486" t="s">
        <v>9508</v>
      </c>
      <c r="E2070" s="258" t="s">
        <v>9509</v>
      </c>
      <c r="F2070" s="259">
        <v>33169</v>
      </c>
      <c r="G2070" s="283" t="s">
        <v>1251</v>
      </c>
      <c r="H2070" s="261" t="s">
        <v>125</v>
      </c>
      <c r="I2070" s="261" t="s">
        <v>9123</v>
      </c>
      <c r="J2070" s="261" t="s">
        <v>7245</v>
      </c>
      <c r="K2070" s="282" t="s">
        <v>6840</v>
      </c>
      <c r="L2070" s="264">
        <v>45307</v>
      </c>
      <c r="M2070" s="295">
        <v>45402</v>
      </c>
      <c r="N2070" s="261" t="s">
        <v>169</v>
      </c>
      <c r="O2070" s="261" t="s">
        <v>9510</v>
      </c>
      <c r="P2070" s="266" t="s">
        <v>138</v>
      </c>
      <c r="Q2070" s="273"/>
      <c r="R2070" s="284" t="s">
        <v>157</v>
      </c>
      <c r="S2070" s="265"/>
      <c r="T2070" s="265">
        <v>0</v>
      </c>
      <c r="U2070" s="269" t="s">
        <v>1256</v>
      </c>
      <c r="V2070" s="270">
        <v>1</v>
      </c>
      <c r="W2070" s="271" t="s">
        <v>118</v>
      </c>
      <c r="X2070" s="272"/>
      <c r="Y2070" s="272"/>
      <c r="Z2070" s="274" t="s">
        <v>1257</v>
      </c>
      <c r="AA2070" s="258" t="b">
        <f t="shared" si="155"/>
        <v>0</v>
      </c>
      <c r="AB2070" s="273" t="s">
        <v>9511</v>
      </c>
      <c r="AC2070" s="273"/>
      <c r="AD2070" s="504" t="s">
        <v>1271</v>
      </c>
      <c r="AE2070" s="275" t="s">
        <v>9512</v>
      </c>
      <c r="AF2070" s="267" t="str">
        <f t="shared" ca="1" si="154"/>
        <v>35años9meses</v>
      </c>
      <c r="AG2070" s="276">
        <v>963149648</v>
      </c>
      <c r="AH2070" s="273" t="s">
        <v>9513</v>
      </c>
    </row>
    <row r="2071" spans="2:35">
      <c r="B2071" s="258" t="str">
        <f t="shared" si="156"/>
        <v>O46612610</v>
      </c>
      <c r="C2071" s="257" t="s">
        <v>117</v>
      </c>
      <c r="D2071" s="486" t="s">
        <v>5128</v>
      </c>
      <c r="E2071" s="258" t="s">
        <v>5129</v>
      </c>
      <c r="F2071" s="259">
        <v>32489</v>
      </c>
      <c r="G2071" s="260" t="s">
        <v>1251</v>
      </c>
      <c r="H2071" s="261" t="s">
        <v>125</v>
      </c>
      <c r="I2071" s="263"/>
      <c r="J2071" s="261"/>
      <c r="K2071" s="282" t="s">
        <v>2021</v>
      </c>
      <c r="L2071" s="264">
        <v>44470</v>
      </c>
      <c r="M2071" s="290">
        <v>44488</v>
      </c>
      <c r="N2071" s="263" t="s">
        <v>122</v>
      </c>
      <c r="O2071" s="282" t="s">
        <v>1108</v>
      </c>
      <c r="P2071" s="266"/>
      <c r="Q2071" s="273"/>
      <c r="R2071" s="284" t="s">
        <v>157</v>
      </c>
      <c r="S2071" s="265"/>
      <c r="T2071" s="265">
        <v>0</v>
      </c>
      <c r="U2071" s="269" t="s">
        <v>1256</v>
      </c>
      <c r="V2071" s="270">
        <v>0</v>
      </c>
      <c r="W2071" s="271" t="s">
        <v>1264</v>
      </c>
      <c r="X2071" s="272"/>
      <c r="Y2071" s="273"/>
      <c r="Z2071" s="274" t="s">
        <v>1265</v>
      </c>
      <c r="AA2071" s="258" t="b">
        <f t="shared" si="155"/>
        <v>0</v>
      </c>
      <c r="AB2071" s="258" t="s">
        <v>5130</v>
      </c>
      <c r="AC2071" s="273"/>
      <c r="AD2071" s="504" t="s">
        <v>1259</v>
      </c>
      <c r="AE2071" s="275" t="s">
        <v>5131</v>
      </c>
      <c r="AF2071" s="267" t="str">
        <f t="shared" ca="1" si="154"/>
        <v>37años8meses</v>
      </c>
      <c r="AG2071" s="276">
        <v>937054670</v>
      </c>
      <c r="AH2071" s="273" t="s">
        <v>5132</v>
      </c>
    </row>
    <row r="2072" spans="2:35">
      <c r="B2072" s="273" t="str">
        <f t="shared" si="156"/>
        <v>E46615373</v>
      </c>
      <c r="C2072" s="282">
        <v>1</v>
      </c>
      <c r="D2072" s="486" t="s">
        <v>3608</v>
      </c>
      <c r="E2072" s="258" t="s">
        <v>3609</v>
      </c>
      <c r="F2072" s="259">
        <v>33179</v>
      </c>
      <c r="G2072" s="260" t="s">
        <v>3610</v>
      </c>
      <c r="H2072" s="261" t="s">
        <v>1107</v>
      </c>
      <c r="I2072" s="263"/>
      <c r="J2072" s="261"/>
      <c r="K2072" s="263" t="s">
        <v>3611</v>
      </c>
      <c r="L2072" s="264">
        <v>44197</v>
      </c>
      <c r="M2072" s="290">
        <v>44834</v>
      </c>
      <c r="N2072" s="263" t="s">
        <v>128</v>
      </c>
      <c r="O2072" s="263" t="s">
        <v>3612</v>
      </c>
      <c r="P2072" s="266" t="s">
        <v>138</v>
      </c>
      <c r="Q2072" s="267"/>
      <c r="R2072" s="268" t="s">
        <v>117</v>
      </c>
      <c r="S2072" s="265"/>
      <c r="T2072" s="265">
        <v>0</v>
      </c>
      <c r="U2072" s="269" t="s">
        <v>1256</v>
      </c>
      <c r="V2072" s="270">
        <v>0</v>
      </c>
      <c r="W2072" s="271" t="s">
        <v>1264</v>
      </c>
      <c r="X2072" s="272">
        <v>5000</v>
      </c>
      <c r="Y2072" s="258">
        <v>1500</v>
      </c>
      <c r="Z2072" s="274" t="s">
        <v>1265</v>
      </c>
      <c r="AA2072" s="258" t="b">
        <f t="shared" si="155"/>
        <v>0</v>
      </c>
      <c r="AB2072" s="258" t="s">
        <v>3613</v>
      </c>
      <c r="AC2072" s="273"/>
      <c r="AD2072" s="400" t="s">
        <v>1271</v>
      </c>
      <c r="AE2072" s="275" t="s">
        <v>3614</v>
      </c>
      <c r="AF2072" s="267" t="str">
        <f t="shared" ca="1" si="154"/>
        <v>35años9meses</v>
      </c>
      <c r="AG2072" s="276" t="s">
        <v>3615</v>
      </c>
      <c r="AH2072" s="273" t="s">
        <v>3616</v>
      </c>
    </row>
    <row r="2073" spans="2:35">
      <c r="B2073" s="273" t="str">
        <f t="shared" si="156"/>
        <v>P46615457</v>
      </c>
      <c r="C2073" s="257" t="s">
        <v>117</v>
      </c>
      <c r="D2073" s="486" t="s">
        <v>6341</v>
      </c>
      <c r="E2073" s="258" t="s">
        <v>6342</v>
      </c>
      <c r="F2073" s="259">
        <v>32408</v>
      </c>
      <c r="G2073" s="260" t="s">
        <v>1291</v>
      </c>
      <c r="H2073" s="261" t="s">
        <v>137</v>
      </c>
      <c r="I2073" s="263"/>
      <c r="J2073" s="261"/>
      <c r="K2073" s="263" t="s">
        <v>3611</v>
      </c>
      <c r="L2073" s="264">
        <v>44726</v>
      </c>
      <c r="M2073" s="290">
        <v>44757</v>
      </c>
      <c r="N2073" s="263" t="s">
        <v>122</v>
      </c>
      <c r="O2073" s="263"/>
      <c r="P2073" s="266"/>
      <c r="Q2073" s="267"/>
      <c r="R2073" s="284" t="s">
        <v>6343</v>
      </c>
      <c r="S2073" s="265"/>
      <c r="T2073" s="265">
        <v>0</v>
      </c>
      <c r="U2073" s="269" t="s">
        <v>1256</v>
      </c>
      <c r="V2073" s="270">
        <v>0</v>
      </c>
      <c r="W2073" s="271" t="s">
        <v>1264</v>
      </c>
      <c r="X2073" s="272"/>
      <c r="Y2073" s="272"/>
      <c r="Z2073" s="274" t="s">
        <v>1265</v>
      </c>
      <c r="AA2073" s="258" t="b">
        <f t="shared" si="155"/>
        <v>0</v>
      </c>
      <c r="AB2073" s="258" t="s">
        <v>6344</v>
      </c>
      <c r="AC2073" s="273" t="s">
        <v>3671</v>
      </c>
      <c r="AD2073" s="400" t="s">
        <v>1271</v>
      </c>
      <c r="AE2073" s="275" t="s">
        <v>6345</v>
      </c>
      <c r="AF2073" s="267" t="str">
        <f t="shared" ca="1" si="154"/>
        <v>37años10meses</v>
      </c>
      <c r="AG2073" s="276">
        <v>901878933</v>
      </c>
      <c r="AH2073" s="273" t="s">
        <v>6346</v>
      </c>
    </row>
    <row r="2074" spans="2:35">
      <c r="B2074" s="273" t="str">
        <f t="shared" si="156"/>
        <v>O46621371</v>
      </c>
      <c r="C2074" s="257" t="s">
        <v>117</v>
      </c>
      <c r="D2074" s="486" t="s">
        <v>7976</v>
      </c>
      <c r="E2074" s="258" t="s">
        <v>7977</v>
      </c>
      <c r="F2074" s="259">
        <v>32710</v>
      </c>
      <c r="G2074" s="283" t="s">
        <v>1251</v>
      </c>
      <c r="H2074" s="266" t="s">
        <v>113</v>
      </c>
      <c r="I2074" s="261" t="s">
        <v>1339</v>
      </c>
      <c r="J2074" s="261"/>
      <c r="K2074" s="282" t="s">
        <v>2021</v>
      </c>
      <c r="L2074" s="264">
        <v>45111</v>
      </c>
      <c r="M2074" s="290">
        <v>45151</v>
      </c>
      <c r="N2074" s="263" t="s">
        <v>114</v>
      </c>
      <c r="O2074" s="261" t="s">
        <v>7978</v>
      </c>
      <c r="P2074" s="266" t="s">
        <v>138</v>
      </c>
      <c r="Q2074" s="273"/>
      <c r="R2074" s="268" t="s">
        <v>157</v>
      </c>
      <c r="S2074" s="265"/>
      <c r="T2074" s="265">
        <v>0</v>
      </c>
      <c r="U2074" s="269" t="s">
        <v>1256</v>
      </c>
      <c r="V2074" s="270">
        <v>0</v>
      </c>
      <c r="W2074" s="271" t="s">
        <v>118</v>
      </c>
      <c r="X2074" s="272"/>
      <c r="Y2074" s="273"/>
      <c r="Z2074" s="274" t="s">
        <v>1257</v>
      </c>
      <c r="AA2074" s="258" t="b">
        <f t="shared" si="155"/>
        <v>0</v>
      </c>
      <c r="AB2074" s="273" t="s">
        <v>7979</v>
      </c>
      <c r="AC2074" s="273"/>
      <c r="AD2074" s="400" t="s">
        <v>1259</v>
      </c>
      <c r="AE2074" s="275" t="s">
        <v>7980</v>
      </c>
      <c r="AF2074" s="267" t="str">
        <f t="shared" ca="1" si="154"/>
        <v>37años1meses</v>
      </c>
      <c r="AG2074" s="276">
        <v>945483726</v>
      </c>
      <c r="AH2074" s="273" t="s">
        <v>7981</v>
      </c>
    </row>
    <row r="2075" spans="2:35">
      <c r="B2075" s="273" t="str">
        <f t="shared" si="156"/>
        <v>O46626248</v>
      </c>
      <c r="C2075" s="257" t="s">
        <v>117</v>
      </c>
      <c r="D2075" s="486" t="s">
        <v>6821</v>
      </c>
      <c r="E2075" s="258" t="s">
        <v>6822</v>
      </c>
      <c r="F2075" s="259">
        <v>33007</v>
      </c>
      <c r="G2075" s="258" t="s">
        <v>1251</v>
      </c>
      <c r="H2075" s="261" t="s">
        <v>113</v>
      </c>
      <c r="I2075" s="263" t="s">
        <v>1339</v>
      </c>
      <c r="J2075" s="261"/>
      <c r="K2075" s="282" t="s">
        <v>2021</v>
      </c>
      <c r="L2075" s="264">
        <v>44880</v>
      </c>
      <c r="M2075" s="290">
        <v>44926</v>
      </c>
      <c r="N2075" s="263" t="s">
        <v>169</v>
      </c>
      <c r="O2075" s="261" t="s">
        <v>6823</v>
      </c>
      <c r="P2075" s="266" t="s">
        <v>138</v>
      </c>
      <c r="Q2075" s="267"/>
      <c r="R2075" s="284" t="s">
        <v>157</v>
      </c>
      <c r="S2075" s="265"/>
      <c r="T2075" s="265">
        <v>0</v>
      </c>
      <c r="U2075" s="269" t="s">
        <v>1256</v>
      </c>
      <c r="V2075" s="270">
        <v>0</v>
      </c>
      <c r="W2075" s="271" t="s">
        <v>118</v>
      </c>
      <c r="X2075" s="272"/>
      <c r="Y2075" s="273"/>
      <c r="Z2075" s="274" t="s">
        <v>1265</v>
      </c>
      <c r="AA2075" s="258" t="b">
        <f t="shared" si="155"/>
        <v>0</v>
      </c>
      <c r="AB2075" s="273" t="s">
        <v>6824</v>
      </c>
      <c r="AC2075" s="273"/>
      <c r="AD2075" s="504" t="s">
        <v>1259</v>
      </c>
      <c r="AE2075" s="281" t="s">
        <v>6825</v>
      </c>
      <c r="AF2075" s="267" t="str">
        <f t="shared" ca="1" si="154"/>
        <v>36años3meses</v>
      </c>
      <c r="AG2075" s="276">
        <v>944651509</v>
      </c>
      <c r="AH2075" s="258" t="s">
        <v>6826</v>
      </c>
    </row>
    <row r="2076" spans="2:35">
      <c r="B2076" s="273" t="str">
        <f t="shared" si="156"/>
        <v>P46628477</v>
      </c>
      <c r="C2076" s="305">
        <v>1</v>
      </c>
      <c r="D2076" s="486" t="s">
        <v>2344</v>
      </c>
      <c r="E2076" s="258" t="s">
        <v>2345</v>
      </c>
      <c r="F2076" s="259">
        <v>33003</v>
      </c>
      <c r="G2076" s="260" t="s">
        <v>1251</v>
      </c>
      <c r="H2076" s="261" t="s">
        <v>137</v>
      </c>
      <c r="I2076" s="262"/>
      <c r="J2076" s="261"/>
      <c r="K2076" s="282" t="s">
        <v>2021</v>
      </c>
      <c r="L2076" s="264">
        <v>43767</v>
      </c>
      <c r="M2076" s="290">
        <v>43901</v>
      </c>
      <c r="N2076" s="261" t="s">
        <v>122</v>
      </c>
      <c r="O2076" s="282"/>
      <c r="P2076" s="266"/>
      <c r="Q2076" s="267"/>
      <c r="R2076" s="284" t="s">
        <v>157</v>
      </c>
      <c r="S2076" s="265"/>
      <c r="T2076" s="265">
        <v>0</v>
      </c>
      <c r="U2076" s="269" t="s">
        <v>1256</v>
      </c>
      <c r="V2076" s="270">
        <v>0</v>
      </c>
      <c r="W2076" s="271" t="s">
        <v>1264</v>
      </c>
      <c r="X2076" s="272"/>
      <c r="Y2076" s="273"/>
      <c r="Z2076" s="274" t="s">
        <v>1265</v>
      </c>
      <c r="AA2076" s="258" t="b">
        <f t="shared" si="155"/>
        <v>0</v>
      </c>
      <c r="AB2076" s="258" t="s">
        <v>2346</v>
      </c>
      <c r="AC2076" s="273"/>
      <c r="AD2076" s="510"/>
      <c r="AE2076" s="275" t="s">
        <v>2347</v>
      </c>
      <c r="AF2076" s="267" t="str">
        <f t="shared" ca="1" si="154"/>
        <v>36años3meses</v>
      </c>
      <c r="AG2076" s="276">
        <v>960395935</v>
      </c>
      <c r="AH2076" s="273" t="s">
        <v>2348</v>
      </c>
    </row>
    <row r="2077" spans="2:35">
      <c r="B2077" s="273" t="str">
        <f t="shared" si="156"/>
        <v>P46628481</v>
      </c>
      <c r="C2077" s="257" t="s">
        <v>117</v>
      </c>
      <c r="D2077" s="486" t="s">
        <v>11388</v>
      </c>
      <c r="E2077" s="258" t="s">
        <v>11389</v>
      </c>
      <c r="F2077" s="259">
        <v>33195</v>
      </c>
      <c r="G2077" s="283" t="s">
        <v>11390</v>
      </c>
      <c r="H2077" s="261" t="s">
        <v>137</v>
      </c>
      <c r="I2077" s="261" t="s">
        <v>8999</v>
      </c>
      <c r="J2077" s="261" t="s">
        <v>9882</v>
      </c>
      <c r="K2077" s="282" t="s">
        <v>6899</v>
      </c>
      <c r="L2077" s="264">
        <v>45432</v>
      </c>
      <c r="M2077" s="264">
        <v>45444</v>
      </c>
      <c r="N2077" s="261" t="s">
        <v>122</v>
      </c>
      <c r="O2077" s="282"/>
      <c r="P2077" s="266"/>
      <c r="Q2077" s="273"/>
      <c r="R2077" s="284" t="s">
        <v>157</v>
      </c>
      <c r="S2077" s="265"/>
      <c r="T2077" s="265">
        <v>0</v>
      </c>
      <c r="U2077" s="269" t="s">
        <v>1256</v>
      </c>
      <c r="V2077" s="270">
        <v>1</v>
      </c>
      <c r="W2077" s="271" t="s">
        <v>118</v>
      </c>
      <c r="X2077" s="272"/>
      <c r="Y2077" s="272"/>
      <c r="Z2077" s="274" t="s">
        <v>1257</v>
      </c>
      <c r="AA2077" s="258" t="b">
        <f t="shared" si="155"/>
        <v>0</v>
      </c>
      <c r="AB2077" s="273" t="s">
        <v>11391</v>
      </c>
      <c r="AC2077" s="273"/>
      <c r="AD2077" s="504" t="s">
        <v>1259</v>
      </c>
      <c r="AE2077" s="275" t="s">
        <v>11392</v>
      </c>
      <c r="AF2077" s="267" t="str">
        <f t="shared" ca="1" si="154"/>
        <v>35años9meses</v>
      </c>
      <c r="AG2077" s="276">
        <v>970668734</v>
      </c>
      <c r="AH2077" s="399" t="s">
        <v>11393</v>
      </c>
    </row>
    <row r="2078" spans="2:35">
      <c r="B2078" s="273" t="str">
        <f t="shared" si="156"/>
        <v>O46635249</v>
      </c>
      <c r="C2078" s="257" t="s">
        <v>117</v>
      </c>
      <c r="D2078" s="486" t="s">
        <v>4309</v>
      </c>
      <c r="E2078" s="301" t="s">
        <v>4310</v>
      </c>
      <c r="F2078" s="259">
        <v>33159</v>
      </c>
      <c r="G2078" s="260" t="s">
        <v>1297</v>
      </c>
      <c r="H2078" s="263" t="s">
        <v>4311</v>
      </c>
      <c r="I2078" s="263" t="s">
        <v>4312</v>
      </c>
      <c r="J2078" s="261"/>
      <c r="K2078" s="282" t="s">
        <v>2021</v>
      </c>
      <c r="L2078" s="264">
        <v>44369</v>
      </c>
      <c r="M2078" s="289">
        <v>44616</v>
      </c>
      <c r="N2078" s="263" t="s">
        <v>128</v>
      </c>
      <c r="O2078" s="261" t="s">
        <v>4313</v>
      </c>
      <c r="P2078" s="266" t="s">
        <v>115</v>
      </c>
      <c r="Q2078" s="267"/>
      <c r="R2078" s="268" t="s">
        <v>157</v>
      </c>
      <c r="S2078" s="265"/>
      <c r="T2078" s="265">
        <v>0</v>
      </c>
      <c r="U2078" s="269" t="s">
        <v>1256</v>
      </c>
      <c r="V2078" s="270">
        <v>0</v>
      </c>
      <c r="W2078" s="271" t="s">
        <v>4314</v>
      </c>
      <c r="X2078" s="272"/>
      <c r="Y2078" s="299"/>
      <c r="Z2078" s="274" t="s">
        <v>1265</v>
      </c>
      <c r="AA2078" s="258" t="b">
        <f t="shared" si="155"/>
        <v>0</v>
      </c>
      <c r="AB2078" s="301" t="s">
        <v>4315</v>
      </c>
      <c r="AC2078" s="301" t="s">
        <v>4316</v>
      </c>
      <c r="AD2078" s="504" t="s">
        <v>2101</v>
      </c>
      <c r="AE2078" s="281" t="s">
        <v>4317</v>
      </c>
      <c r="AF2078" s="267" t="str">
        <f t="shared" ca="1" si="154"/>
        <v>35años10meses</v>
      </c>
      <c r="AG2078" s="294">
        <v>942496601</v>
      </c>
      <c r="AH2078" s="258" t="s">
        <v>4318</v>
      </c>
    </row>
    <row r="2079" spans="2:35">
      <c r="B2079" s="258" t="str">
        <f t="shared" si="156"/>
        <v>P46657058</v>
      </c>
      <c r="C2079" s="257" t="s">
        <v>117</v>
      </c>
      <c r="D2079" s="486" t="s">
        <v>3384</v>
      </c>
      <c r="E2079" s="258" t="s">
        <v>3385</v>
      </c>
      <c r="F2079" s="259">
        <v>33126</v>
      </c>
      <c r="G2079" s="260" t="s">
        <v>1251</v>
      </c>
      <c r="H2079" s="261" t="s">
        <v>137</v>
      </c>
      <c r="I2079" s="262"/>
      <c r="J2079" s="261"/>
      <c r="K2079" s="263" t="s">
        <v>1287</v>
      </c>
      <c r="L2079" s="264">
        <v>44039</v>
      </c>
      <c r="M2079" s="290">
        <v>44044</v>
      </c>
      <c r="N2079" s="263" t="s">
        <v>114</v>
      </c>
      <c r="O2079" s="261" t="s">
        <v>3386</v>
      </c>
      <c r="P2079" s="266" t="s">
        <v>115</v>
      </c>
      <c r="Q2079" s="267"/>
      <c r="R2079" s="284" t="s">
        <v>157</v>
      </c>
      <c r="S2079" s="265"/>
      <c r="T2079" s="265">
        <v>0</v>
      </c>
      <c r="U2079" s="269" t="s">
        <v>1256</v>
      </c>
      <c r="V2079" s="270">
        <v>0</v>
      </c>
      <c r="W2079" s="271" t="s">
        <v>1264</v>
      </c>
      <c r="X2079" s="272"/>
      <c r="Y2079" s="273"/>
      <c r="Z2079" s="274" t="s">
        <v>1265</v>
      </c>
      <c r="AA2079" s="258" t="b">
        <f t="shared" si="155"/>
        <v>0</v>
      </c>
      <c r="AB2079" s="273"/>
      <c r="AC2079" s="273"/>
      <c r="AD2079" s="510"/>
      <c r="AE2079" s="275"/>
      <c r="AF2079" s="267" t="str">
        <f t="shared" ca="1" si="154"/>
        <v>35años11meses</v>
      </c>
      <c r="AG2079" s="276"/>
      <c r="AH2079" s="273"/>
    </row>
    <row r="2080" spans="2:35">
      <c r="B2080" s="258" t="str">
        <f t="shared" si="156"/>
        <v>P46657073</v>
      </c>
      <c r="C2080" s="282">
        <v>1</v>
      </c>
      <c r="D2080" s="486" t="s">
        <v>9496</v>
      </c>
      <c r="E2080" s="258" t="s">
        <v>9497</v>
      </c>
      <c r="F2080" s="259">
        <v>33204</v>
      </c>
      <c r="G2080" s="283" t="s">
        <v>1251</v>
      </c>
      <c r="H2080" s="261" t="s">
        <v>137</v>
      </c>
      <c r="I2080" s="261" t="s">
        <v>3682</v>
      </c>
      <c r="J2080" s="261"/>
      <c r="K2080" s="282" t="s">
        <v>6840</v>
      </c>
      <c r="L2080" s="264">
        <v>45306</v>
      </c>
      <c r="M2080" s="264">
        <v>45306</v>
      </c>
      <c r="N2080" s="261" t="s">
        <v>169</v>
      </c>
      <c r="O2080" s="261" t="s">
        <v>9498</v>
      </c>
      <c r="P2080" s="266" t="s">
        <v>138</v>
      </c>
      <c r="Q2080" s="273"/>
      <c r="R2080" s="268" t="s">
        <v>157</v>
      </c>
      <c r="S2080" s="265"/>
      <c r="T2080" s="265">
        <v>0</v>
      </c>
      <c r="U2080" s="269" t="s">
        <v>1256</v>
      </c>
      <c r="V2080" s="270">
        <v>1</v>
      </c>
      <c r="W2080" s="271" t="s">
        <v>118</v>
      </c>
      <c r="X2080" s="273"/>
      <c r="Y2080" s="273"/>
      <c r="Z2080" s="274" t="s">
        <v>1257</v>
      </c>
      <c r="AA2080" s="258" t="b">
        <f t="shared" si="155"/>
        <v>0</v>
      </c>
      <c r="AB2080" s="273" t="s">
        <v>9499</v>
      </c>
      <c r="AC2080" s="273"/>
      <c r="AD2080" s="504" t="s">
        <v>1259</v>
      </c>
      <c r="AE2080" s="275" t="s">
        <v>9500</v>
      </c>
      <c r="AF2080" s="267" t="str">
        <f t="shared" ca="1" si="154"/>
        <v>35años8meses</v>
      </c>
      <c r="AG2080" s="276">
        <v>932352177</v>
      </c>
      <c r="AH2080" s="273" t="s">
        <v>9501</v>
      </c>
    </row>
    <row r="2081" spans="2:36">
      <c r="B2081" s="258" t="str">
        <f t="shared" si="156"/>
        <v>P46661546</v>
      </c>
      <c r="C2081" s="257" t="s">
        <v>117</v>
      </c>
      <c r="D2081" s="486" t="s">
        <v>11748</v>
      </c>
      <c r="E2081" s="258" t="s">
        <v>11749</v>
      </c>
      <c r="F2081" s="259">
        <v>33166</v>
      </c>
      <c r="G2081" s="283" t="s">
        <v>1251</v>
      </c>
      <c r="H2081" s="261" t="s">
        <v>137</v>
      </c>
      <c r="I2081" s="261" t="s">
        <v>8999</v>
      </c>
      <c r="J2081" s="261" t="s">
        <v>9469</v>
      </c>
      <c r="K2081" s="282" t="s">
        <v>6840</v>
      </c>
      <c r="L2081" s="264">
        <v>45468</v>
      </c>
      <c r="M2081" s="264">
        <v>45481</v>
      </c>
      <c r="N2081" s="261" t="s">
        <v>128</v>
      </c>
      <c r="O2081" s="282" t="s">
        <v>11750</v>
      </c>
      <c r="P2081" s="266" t="s">
        <v>138</v>
      </c>
      <c r="Q2081" s="273"/>
      <c r="R2081" s="284" t="s">
        <v>157</v>
      </c>
      <c r="S2081" s="265"/>
      <c r="T2081" s="265">
        <v>0</v>
      </c>
      <c r="U2081" s="269" t="s">
        <v>1256</v>
      </c>
      <c r="V2081" s="270">
        <v>1</v>
      </c>
      <c r="W2081" s="271" t="s">
        <v>118</v>
      </c>
      <c r="X2081" s="272"/>
      <c r="Y2081" s="272"/>
      <c r="Z2081" s="274" t="s">
        <v>1257</v>
      </c>
      <c r="AA2081" s="258" t="b">
        <f t="shared" si="155"/>
        <v>0</v>
      </c>
      <c r="AB2081" s="273" t="s">
        <v>11751</v>
      </c>
      <c r="AC2081" s="273"/>
      <c r="AD2081" s="504" t="s">
        <v>1878</v>
      </c>
      <c r="AE2081" s="275" t="s">
        <v>11752</v>
      </c>
      <c r="AF2081" s="267" t="str">
        <f t="shared" ca="1" si="154"/>
        <v>35años10meses</v>
      </c>
      <c r="AG2081" s="276">
        <v>921263923</v>
      </c>
      <c r="AH2081" s="273" t="s">
        <v>11753</v>
      </c>
    </row>
    <row r="2082" spans="2:36">
      <c r="B2082" s="258" t="str">
        <f t="shared" si="156"/>
        <v>P46668740</v>
      </c>
      <c r="C2082" s="282">
        <v>1</v>
      </c>
      <c r="D2082" s="294" t="s">
        <v>18623</v>
      </c>
      <c r="E2082" s="258" t="s">
        <v>18624</v>
      </c>
      <c r="F2082" s="259">
        <v>33206</v>
      </c>
      <c r="G2082" s="283" t="s">
        <v>1251</v>
      </c>
      <c r="H2082" s="261" t="s">
        <v>137</v>
      </c>
      <c r="I2082" s="261" t="s">
        <v>1252</v>
      </c>
      <c r="J2082" s="261" t="s">
        <v>1276</v>
      </c>
      <c r="K2082" s="282" t="s">
        <v>1254</v>
      </c>
      <c r="L2082" s="264">
        <v>46106</v>
      </c>
      <c r="M2082" s="264">
        <v>46134</v>
      </c>
      <c r="N2082" s="261" t="s">
        <v>122</v>
      </c>
      <c r="O2082" s="282"/>
      <c r="P2082" s="266"/>
      <c r="Q2082" s="258"/>
      <c r="R2082" s="268" t="s">
        <v>157</v>
      </c>
      <c r="S2082" s="265"/>
      <c r="T2082" s="271">
        <v>0</v>
      </c>
      <c r="U2082" s="269" t="s">
        <v>1256</v>
      </c>
      <c r="V2082" s="270">
        <v>1</v>
      </c>
      <c r="W2082" s="271" t="s">
        <v>118</v>
      </c>
      <c r="X2082" s="272"/>
      <c r="Y2082" s="272"/>
      <c r="Z2082" s="342" t="s">
        <v>1257</v>
      </c>
      <c r="AA2082" s="258" t="b">
        <v>0</v>
      </c>
      <c r="AB2082" s="273" t="s">
        <v>18912</v>
      </c>
      <c r="AC2082" s="273"/>
      <c r="AD2082" s="504" t="s">
        <v>1259</v>
      </c>
      <c r="AE2082" s="275" t="s">
        <v>18630</v>
      </c>
      <c r="AF2082" s="267" t="str">
        <f t="shared" ca="1" si="154"/>
        <v>35años8meses</v>
      </c>
      <c r="AG2082" s="276" t="s">
        <v>18627</v>
      </c>
      <c r="AH2082" s="273" t="s">
        <v>18628</v>
      </c>
      <c r="AJ2082" s="258"/>
    </row>
    <row r="2083" spans="2:36">
      <c r="B2083" s="258" t="str">
        <f t="shared" si="156"/>
        <v>O46671099</v>
      </c>
      <c r="C2083" s="257" t="s">
        <v>117</v>
      </c>
      <c r="D2083" s="288" t="s">
        <v>17209</v>
      </c>
      <c r="E2083" s="611" t="s">
        <v>17210</v>
      </c>
      <c r="F2083" s="489">
        <v>32646</v>
      </c>
      <c r="G2083" s="261" t="s">
        <v>1251</v>
      </c>
      <c r="H2083" s="261" t="s">
        <v>113</v>
      </c>
      <c r="I2083" s="261" t="s">
        <v>5699</v>
      </c>
      <c r="J2083" s="282" t="s">
        <v>1276</v>
      </c>
      <c r="K2083" s="295" t="s">
        <v>12562</v>
      </c>
      <c r="L2083" s="264">
        <v>46051</v>
      </c>
      <c r="M2083" s="489">
        <v>46129</v>
      </c>
      <c r="N2083" s="282" t="s">
        <v>122</v>
      </c>
      <c r="O2083" s="266"/>
      <c r="P2083" s="288"/>
      <c r="Q2083" s="258"/>
      <c r="R2083" s="268" t="s">
        <v>157</v>
      </c>
      <c r="S2083" s="265"/>
      <c r="T2083" s="271">
        <v>0</v>
      </c>
      <c r="U2083" s="269" t="s">
        <v>1256</v>
      </c>
      <c r="V2083" s="270">
        <v>1</v>
      </c>
      <c r="W2083" s="271" t="s">
        <v>118</v>
      </c>
      <c r="X2083" s="272"/>
      <c r="Y2083" s="272"/>
      <c r="Z2083" s="342" t="s">
        <v>1257</v>
      </c>
      <c r="AA2083" s="258" t="b">
        <v>0</v>
      </c>
      <c r="AB2083" s="273" t="s">
        <v>17312</v>
      </c>
      <c r="AC2083" s="273"/>
      <c r="AD2083" s="504" t="s">
        <v>1259</v>
      </c>
      <c r="AE2083" s="275" t="s">
        <v>17213</v>
      </c>
      <c r="AF2083" s="267" t="str">
        <f t="shared" ca="1" si="154"/>
        <v>37años3meses</v>
      </c>
      <c r="AG2083" s="276" t="s">
        <v>17211</v>
      </c>
      <c r="AH2083" s="273" t="s">
        <v>17212</v>
      </c>
    </row>
    <row r="2084" spans="2:36">
      <c r="B2084" s="258" t="str">
        <f t="shared" si="156"/>
        <v>P46695501</v>
      </c>
      <c r="C2084" s="282">
        <v>1</v>
      </c>
      <c r="D2084" s="486" t="s">
        <v>5434</v>
      </c>
      <c r="E2084" s="258" t="s">
        <v>5435</v>
      </c>
      <c r="F2084" s="259">
        <v>33239</v>
      </c>
      <c r="G2084" s="260" t="s">
        <v>1996</v>
      </c>
      <c r="H2084" s="261" t="s">
        <v>137</v>
      </c>
      <c r="I2084" s="263"/>
      <c r="J2084" s="261"/>
      <c r="K2084" s="282" t="s">
        <v>1968</v>
      </c>
      <c r="L2084" s="264">
        <v>44518</v>
      </c>
      <c r="M2084" s="290">
        <v>44550</v>
      </c>
      <c r="N2084" s="261" t="s">
        <v>128</v>
      </c>
      <c r="O2084" s="261" t="s">
        <v>5436</v>
      </c>
      <c r="P2084" s="266" t="s">
        <v>115</v>
      </c>
      <c r="Q2084" s="273"/>
      <c r="R2084" s="284" t="s">
        <v>157</v>
      </c>
      <c r="S2084" s="265"/>
      <c r="T2084" s="265">
        <v>0</v>
      </c>
      <c r="U2084" s="269" t="s">
        <v>1256</v>
      </c>
      <c r="V2084" s="270">
        <v>1</v>
      </c>
      <c r="W2084" s="271" t="s">
        <v>1264</v>
      </c>
      <c r="X2084" s="272"/>
      <c r="Y2084" s="273"/>
      <c r="Z2084" s="274" t="s">
        <v>1265</v>
      </c>
      <c r="AA2084" s="258" t="b">
        <f t="shared" ref="AA2084:AA2093" si="157">COUNTIF($D$2:$D$3790,D2084)&gt;1</f>
        <v>0</v>
      </c>
      <c r="AB2084" s="273" t="s">
        <v>4326</v>
      </c>
      <c r="AC2084" s="273"/>
      <c r="AD2084" s="504" t="s">
        <v>1259</v>
      </c>
      <c r="AE2084" s="275" t="s">
        <v>5437</v>
      </c>
      <c r="AF2084" s="267" t="str">
        <f t="shared" ca="1" si="154"/>
        <v>35años7meses</v>
      </c>
      <c r="AG2084" s="276">
        <v>918757087</v>
      </c>
      <c r="AH2084" s="273" t="s">
        <v>4883</v>
      </c>
    </row>
    <row r="2085" spans="2:36">
      <c r="B2085" s="258" t="str">
        <f t="shared" si="156"/>
        <v>O46702378</v>
      </c>
      <c r="C2085" s="282">
        <v>1</v>
      </c>
      <c r="D2085" s="486" t="s">
        <v>4469</v>
      </c>
      <c r="E2085" s="258" t="s">
        <v>4470</v>
      </c>
      <c r="F2085" s="259">
        <v>33223</v>
      </c>
      <c r="G2085" s="260" t="s">
        <v>1291</v>
      </c>
      <c r="H2085" s="261" t="s">
        <v>113</v>
      </c>
      <c r="I2085" s="263"/>
      <c r="J2085" s="261"/>
      <c r="K2085" s="263" t="s">
        <v>3611</v>
      </c>
      <c r="L2085" s="264">
        <v>44403</v>
      </c>
      <c r="M2085" s="290">
        <v>44423</v>
      </c>
      <c r="N2085" s="263" t="s">
        <v>128</v>
      </c>
      <c r="O2085" s="261" t="s">
        <v>4471</v>
      </c>
      <c r="P2085" s="266" t="s">
        <v>115</v>
      </c>
      <c r="Q2085" s="273"/>
      <c r="R2085" s="284" t="s">
        <v>157</v>
      </c>
      <c r="S2085" s="265"/>
      <c r="T2085" s="265">
        <v>0</v>
      </c>
      <c r="U2085" s="269" t="s">
        <v>1256</v>
      </c>
      <c r="V2085" s="270">
        <v>0</v>
      </c>
      <c r="W2085" s="271" t="s">
        <v>1264</v>
      </c>
      <c r="X2085" s="272"/>
      <c r="Y2085" s="273"/>
      <c r="Z2085" s="274" t="s">
        <v>1265</v>
      </c>
      <c r="AA2085" s="258" t="b">
        <f t="shared" si="157"/>
        <v>0</v>
      </c>
      <c r="AB2085" s="273" t="s">
        <v>4472</v>
      </c>
      <c r="AC2085" s="273" t="s">
        <v>3969</v>
      </c>
      <c r="AD2085" s="510"/>
      <c r="AE2085" s="275"/>
      <c r="AF2085" s="267" t="str">
        <f t="shared" ca="1" si="154"/>
        <v>35años8meses</v>
      </c>
      <c r="AG2085" s="276">
        <v>987656642</v>
      </c>
      <c r="AH2085" s="273" t="s">
        <v>4473</v>
      </c>
    </row>
    <row r="2086" spans="2:36">
      <c r="B2086" s="258" t="str">
        <f t="shared" si="156"/>
        <v>P46703350</v>
      </c>
      <c r="C2086" s="282">
        <v>1</v>
      </c>
      <c r="D2086" s="486" t="s">
        <v>11507</v>
      </c>
      <c r="E2086" s="258" t="s">
        <v>11508</v>
      </c>
      <c r="F2086" s="259">
        <v>33195</v>
      </c>
      <c r="G2086" s="283" t="s">
        <v>1251</v>
      </c>
      <c r="H2086" s="261" t="s">
        <v>137</v>
      </c>
      <c r="I2086" s="261" t="s">
        <v>8999</v>
      </c>
      <c r="J2086" s="261" t="s">
        <v>1276</v>
      </c>
      <c r="K2086" s="282" t="s">
        <v>6840</v>
      </c>
      <c r="L2086" s="264">
        <v>45440</v>
      </c>
      <c r="M2086" s="298">
        <v>45474</v>
      </c>
      <c r="N2086" s="261" t="s">
        <v>128</v>
      </c>
      <c r="O2086" s="282" t="s">
        <v>11509</v>
      </c>
      <c r="P2086" s="266" t="s">
        <v>138</v>
      </c>
      <c r="Q2086" s="273"/>
      <c r="R2086" s="284" t="s">
        <v>157</v>
      </c>
      <c r="S2086" s="265"/>
      <c r="T2086" s="265">
        <v>0</v>
      </c>
      <c r="U2086" s="269" t="s">
        <v>1256</v>
      </c>
      <c r="V2086" s="270">
        <v>1</v>
      </c>
      <c r="W2086" s="271" t="s">
        <v>118</v>
      </c>
      <c r="X2086" s="272"/>
      <c r="Y2086" s="272"/>
      <c r="Z2086" s="274" t="s">
        <v>1257</v>
      </c>
      <c r="AA2086" s="258" t="b">
        <f t="shared" si="157"/>
        <v>0</v>
      </c>
      <c r="AB2086" s="273" t="s">
        <v>11510</v>
      </c>
      <c r="AD2086" s="504" t="s">
        <v>1259</v>
      </c>
      <c r="AE2086" s="275" t="s">
        <v>11511</v>
      </c>
      <c r="AF2086" s="267" t="str">
        <f t="shared" ca="1" si="154"/>
        <v>35años9meses</v>
      </c>
      <c r="AG2086" s="276">
        <v>931263359</v>
      </c>
      <c r="AH2086" s="273" t="s">
        <v>11512</v>
      </c>
    </row>
    <row r="2087" spans="2:36">
      <c r="B2087" s="258" t="str">
        <f t="shared" si="156"/>
        <v>P46712184</v>
      </c>
      <c r="C2087" s="257" t="s">
        <v>117</v>
      </c>
      <c r="D2087" s="486" t="s">
        <v>8704</v>
      </c>
      <c r="E2087" s="258" t="s">
        <v>8705</v>
      </c>
      <c r="F2087" s="259">
        <v>33084</v>
      </c>
      <c r="G2087" s="260" t="s">
        <v>1251</v>
      </c>
      <c r="H2087" s="266" t="s">
        <v>137</v>
      </c>
      <c r="I2087" s="261" t="s">
        <v>1252</v>
      </c>
      <c r="J2087" s="261"/>
      <c r="K2087" s="282" t="s">
        <v>2021</v>
      </c>
      <c r="L2087" s="264">
        <v>45250</v>
      </c>
      <c r="M2087" s="290">
        <v>45275</v>
      </c>
      <c r="N2087" s="263" t="s">
        <v>174</v>
      </c>
      <c r="O2087" s="261" t="s">
        <v>8706</v>
      </c>
      <c r="P2087" s="266" t="s">
        <v>138</v>
      </c>
      <c r="Q2087" s="273"/>
      <c r="R2087" s="284" t="s">
        <v>157</v>
      </c>
      <c r="S2087" s="265"/>
      <c r="T2087" s="265">
        <v>0</v>
      </c>
      <c r="U2087" s="269" t="s">
        <v>1256</v>
      </c>
      <c r="V2087" s="270">
        <v>0</v>
      </c>
      <c r="W2087" s="271" t="s">
        <v>118</v>
      </c>
      <c r="X2087" s="273"/>
      <c r="Y2087" s="273"/>
      <c r="Z2087" s="274" t="s">
        <v>1257</v>
      </c>
      <c r="AA2087" s="258" t="b">
        <f t="shared" si="157"/>
        <v>0</v>
      </c>
      <c r="AB2087" s="273" t="s">
        <v>8707</v>
      </c>
      <c r="AC2087" s="273"/>
      <c r="AD2087" s="504" t="s">
        <v>2101</v>
      </c>
      <c r="AE2087" s="275" t="s">
        <v>8708</v>
      </c>
      <c r="AF2087" s="267" t="str">
        <f t="shared" ca="1" si="154"/>
        <v>36años0meses</v>
      </c>
      <c r="AG2087" s="276">
        <v>981259252</v>
      </c>
      <c r="AH2087" s="273" t="s">
        <v>8709</v>
      </c>
    </row>
    <row r="2088" spans="2:36">
      <c r="B2088" s="258" t="str">
        <f t="shared" si="156"/>
        <v>O46718511</v>
      </c>
      <c r="C2088" s="305">
        <v>1</v>
      </c>
      <c r="D2088" s="486" t="s">
        <v>9364</v>
      </c>
      <c r="E2088" s="258" t="s">
        <v>9365</v>
      </c>
      <c r="F2088" s="259">
        <v>33245</v>
      </c>
      <c r="G2088" s="283" t="s">
        <v>1251</v>
      </c>
      <c r="H2088" s="261" t="s">
        <v>113</v>
      </c>
      <c r="I2088" s="261" t="s">
        <v>9123</v>
      </c>
      <c r="J2088" s="261" t="s">
        <v>7245</v>
      </c>
      <c r="K2088" s="282" t="s">
        <v>6840</v>
      </c>
      <c r="L2088" s="264">
        <v>45295</v>
      </c>
      <c r="M2088" s="264">
        <v>45369</v>
      </c>
      <c r="N2088" s="261" t="s">
        <v>122</v>
      </c>
      <c r="O2088" s="261"/>
      <c r="P2088" s="266"/>
      <c r="Q2088" s="273"/>
      <c r="R2088" s="284" t="s">
        <v>157</v>
      </c>
      <c r="S2088" s="265"/>
      <c r="T2088" s="265">
        <v>0</v>
      </c>
      <c r="U2088" s="269" t="s">
        <v>1256</v>
      </c>
      <c r="V2088" s="270">
        <v>1</v>
      </c>
      <c r="W2088" s="271" t="s">
        <v>118</v>
      </c>
      <c r="X2088" s="272"/>
      <c r="Y2088" s="272"/>
      <c r="Z2088" s="274" t="s">
        <v>1257</v>
      </c>
      <c r="AA2088" s="258" t="b">
        <f t="shared" si="157"/>
        <v>0</v>
      </c>
      <c r="AB2088" s="273" t="s">
        <v>9366</v>
      </c>
      <c r="AC2088" s="273"/>
      <c r="AD2088" s="504" t="s">
        <v>1259</v>
      </c>
      <c r="AE2088" s="281" t="s">
        <v>9367</v>
      </c>
      <c r="AF2088" s="267" t="str">
        <f t="shared" ca="1" si="154"/>
        <v>35años7meses</v>
      </c>
      <c r="AG2088" s="276">
        <v>934588997</v>
      </c>
      <c r="AH2088" s="273" t="s">
        <v>9368</v>
      </c>
    </row>
    <row r="2089" spans="2:36">
      <c r="B2089" s="258" t="str">
        <f t="shared" si="156"/>
        <v>O46719372</v>
      </c>
      <c r="C2089" s="257" t="s">
        <v>117</v>
      </c>
      <c r="D2089" s="486" t="s">
        <v>9381</v>
      </c>
      <c r="E2089" s="258" t="s">
        <v>9382</v>
      </c>
      <c r="F2089" s="259">
        <v>33228</v>
      </c>
      <c r="G2089" s="283" t="s">
        <v>1251</v>
      </c>
      <c r="H2089" s="261" t="s">
        <v>125</v>
      </c>
      <c r="I2089" s="261" t="s">
        <v>3682</v>
      </c>
      <c r="J2089" s="261" t="s">
        <v>8862</v>
      </c>
      <c r="K2089" s="282" t="s">
        <v>6840</v>
      </c>
      <c r="L2089" s="264">
        <v>45299</v>
      </c>
      <c r="M2089" s="290">
        <v>45339</v>
      </c>
      <c r="N2089" s="261" t="s">
        <v>114</v>
      </c>
      <c r="O2089" s="261" t="s">
        <v>9383</v>
      </c>
      <c r="P2089" s="266" t="s">
        <v>138</v>
      </c>
      <c r="Q2089" s="273"/>
      <c r="R2089" s="284" t="s">
        <v>157</v>
      </c>
      <c r="S2089" s="265"/>
      <c r="T2089" s="265">
        <v>0</v>
      </c>
      <c r="U2089" s="269" t="s">
        <v>1256</v>
      </c>
      <c r="V2089" s="270">
        <v>1</v>
      </c>
      <c r="W2089" s="271" t="s">
        <v>118</v>
      </c>
      <c r="X2089" s="272"/>
      <c r="Y2089" s="272"/>
      <c r="Z2089" s="274" t="s">
        <v>1257</v>
      </c>
      <c r="AA2089" s="258" t="b">
        <f t="shared" si="157"/>
        <v>0</v>
      </c>
      <c r="AB2089" s="273" t="s">
        <v>9384</v>
      </c>
      <c r="AC2089" s="273"/>
      <c r="AD2089" s="273"/>
      <c r="AE2089" s="275"/>
      <c r="AF2089" s="267" t="str">
        <f t="shared" ca="1" si="154"/>
        <v>35años8meses</v>
      </c>
      <c r="AG2089" s="276">
        <v>934196109</v>
      </c>
      <c r="AH2089" s="273" t="s">
        <v>9385</v>
      </c>
    </row>
    <row r="2090" spans="2:36">
      <c r="B2090" s="258" t="str">
        <f t="shared" si="156"/>
        <v>O46728311</v>
      </c>
      <c r="C2090" s="257" t="s">
        <v>117</v>
      </c>
      <c r="D2090" s="486" t="s">
        <v>762</v>
      </c>
      <c r="E2090" s="258" t="s">
        <v>12105</v>
      </c>
      <c r="F2090" s="259">
        <v>33498</v>
      </c>
      <c r="G2090" s="258" t="s">
        <v>1251</v>
      </c>
      <c r="H2090" s="261" t="s">
        <v>113</v>
      </c>
      <c r="I2090" s="263" t="s">
        <v>1339</v>
      </c>
      <c r="J2090" s="261" t="s">
        <v>1276</v>
      </c>
      <c r="K2090" s="282" t="s">
        <v>2021</v>
      </c>
      <c r="L2090" s="264">
        <v>45509</v>
      </c>
      <c r="M2090" s="298">
        <v>45602</v>
      </c>
      <c r="N2090" s="263" t="s">
        <v>128</v>
      </c>
      <c r="O2090" s="261" t="s">
        <v>12106</v>
      </c>
      <c r="P2090" s="266" t="s">
        <v>138</v>
      </c>
      <c r="Q2090" s="267"/>
      <c r="R2090" s="284" t="s">
        <v>157</v>
      </c>
      <c r="S2090" s="265"/>
      <c r="T2090" s="265">
        <v>0</v>
      </c>
      <c r="U2090" s="269" t="s">
        <v>1256</v>
      </c>
      <c r="V2090" s="270">
        <v>0</v>
      </c>
      <c r="W2090" s="271" t="s">
        <v>118</v>
      </c>
      <c r="X2090" s="272"/>
      <c r="Y2090" s="258"/>
      <c r="Z2090" s="274" t="s">
        <v>1257</v>
      </c>
      <c r="AA2090" s="258" t="b">
        <f t="shared" si="157"/>
        <v>0</v>
      </c>
      <c r="AB2090" s="258" t="s">
        <v>12107</v>
      </c>
      <c r="AC2090" s="258"/>
      <c r="AD2090" s="504" t="s">
        <v>1259</v>
      </c>
      <c r="AE2090" s="275" t="s">
        <v>12108</v>
      </c>
      <c r="AF2090" s="267" t="str">
        <f t="shared" ca="1" si="154"/>
        <v>34años11meses</v>
      </c>
      <c r="AG2090" s="276">
        <v>995825850</v>
      </c>
      <c r="AH2090" s="399" t="s">
        <v>12109</v>
      </c>
      <c r="AJ2090" s="258"/>
    </row>
    <row r="2091" spans="2:36">
      <c r="B2091" s="258" t="str">
        <f t="shared" si="156"/>
        <v>O46753039</v>
      </c>
      <c r="C2091" s="257" t="s">
        <v>117</v>
      </c>
      <c r="D2091" s="486" t="s">
        <v>14985</v>
      </c>
      <c r="E2091" s="258" t="s">
        <v>14986</v>
      </c>
      <c r="F2091" s="259">
        <v>33095</v>
      </c>
      <c r="G2091" s="283" t="s">
        <v>1251</v>
      </c>
      <c r="H2091" s="261" t="s">
        <v>113</v>
      </c>
      <c r="I2091" s="261" t="s">
        <v>5699</v>
      </c>
      <c r="J2091" s="261" t="s">
        <v>1276</v>
      </c>
      <c r="K2091" s="282" t="s">
        <v>8700</v>
      </c>
      <c r="L2091" s="264">
        <v>45950</v>
      </c>
      <c r="M2091" s="264">
        <v>46051</v>
      </c>
      <c r="N2091" s="261" t="s">
        <v>122</v>
      </c>
      <c r="O2091" s="282"/>
      <c r="P2091" s="266"/>
      <c r="Q2091" s="258"/>
      <c r="R2091" s="268" t="s">
        <v>157</v>
      </c>
      <c r="S2091" s="265"/>
      <c r="T2091" s="506">
        <v>0</v>
      </c>
      <c r="U2091" s="269" t="s">
        <v>1256</v>
      </c>
      <c r="V2091" s="270">
        <v>1</v>
      </c>
      <c r="W2091" s="271" t="s">
        <v>118</v>
      </c>
      <c r="X2091" s="272"/>
      <c r="Y2091" s="272"/>
      <c r="Z2091" s="274" t="s">
        <v>1257</v>
      </c>
      <c r="AA2091" s="258" t="b">
        <f t="shared" si="157"/>
        <v>0</v>
      </c>
      <c r="AB2091" s="273" t="s">
        <v>14987</v>
      </c>
      <c r="AC2091" s="273"/>
      <c r="AD2091" s="510" t="s">
        <v>1259</v>
      </c>
      <c r="AE2091" s="304" t="s">
        <v>14988</v>
      </c>
      <c r="AF2091" s="267" t="str">
        <f t="shared" ca="1" si="154"/>
        <v>36años0meses</v>
      </c>
      <c r="AG2091" s="276" t="s">
        <v>14989</v>
      </c>
      <c r="AH2091" s="273" t="s">
        <v>14990</v>
      </c>
    </row>
    <row r="2092" spans="2:36">
      <c r="B2092" s="258" t="str">
        <f t="shared" si="156"/>
        <v>O46765907</v>
      </c>
      <c r="C2092" s="257" t="s">
        <v>117</v>
      </c>
      <c r="D2092" s="486" t="s">
        <v>3021</v>
      </c>
      <c r="E2092" s="273" t="s">
        <v>3022</v>
      </c>
      <c r="F2092" s="259">
        <v>32967</v>
      </c>
      <c r="G2092" s="260" t="s">
        <v>1251</v>
      </c>
      <c r="H2092" s="261" t="s">
        <v>113</v>
      </c>
      <c r="I2092" s="262"/>
      <c r="J2092" s="261"/>
      <c r="K2092" s="282" t="s">
        <v>2988</v>
      </c>
      <c r="L2092" s="264">
        <v>43844</v>
      </c>
      <c r="M2092" s="290">
        <v>43901</v>
      </c>
      <c r="N2092" s="263" t="s">
        <v>122</v>
      </c>
      <c r="O2092" s="261"/>
      <c r="P2092" s="266"/>
      <c r="Q2092" s="267"/>
      <c r="R2092" s="284" t="s">
        <v>157</v>
      </c>
      <c r="S2092" s="265"/>
      <c r="T2092" s="265">
        <v>0</v>
      </c>
      <c r="U2092" s="269" t="s">
        <v>1256</v>
      </c>
      <c r="V2092" s="270">
        <v>0</v>
      </c>
      <c r="W2092" s="271" t="s">
        <v>1264</v>
      </c>
      <c r="X2092" s="272"/>
      <c r="Y2092" s="273"/>
      <c r="Z2092" s="274" t="s">
        <v>1265</v>
      </c>
      <c r="AA2092" s="258" t="b">
        <f t="shared" si="157"/>
        <v>0</v>
      </c>
      <c r="AB2092" s="273" t="s">
        <v>3023</v>
      </c>
      <c r="AC2092" s="273"/>
      <c r="AD2092" s="510"/>
      <c r="AE2092" s="275"/>
      <c r="AF2092" s="267" t="str">
        <f t="shared" ca="1" si="154"/>
        <v>36años4meses</v>
      </c>
      <c r="AG2092" s="276"/>
      <c r="AH2092" s="273"/>
    </row>
    <row r="2093" spans="2:36">
      <c r="B2093" s="258" t="str">
        <f t="shared" si="156"/>
        <v>O46767579</v>
      </c>
      <c r="C2093" s="257" t="s">
        <v>117</v>
      </c>
      <c r="D2093" s="486" t="s">
        <v>15748</v>
      </c>
      <c r="E2093" s="258" t="s">
        <v>15749</v>
      </c>
      <c r="F2093" s="259">
        <v>33364</v>
      </c>
      <c r="G2093" s="283" t="s">
        <v>1297</v>
      </c>
      <c r="H2093" s="261" t="s">
        <v>6452</v>
      </c>
      <c r="I2093" s="261" t="s">
        <v>6453</v>
      </c>
      <c r="J2093" s="261" t="s">
        <v>1276</v>
      </c>
      <c r="K2093" s="282" t="s">
        <v>12562</v>
      </c>
      <c r="L2093" s="264">
        <v>45976</v>
      </c>
      <c r="M2093" s="264">
        <v>45983</v>
      </c>
      <c r="N2093" s="261" t="s">
        <v>122</v>
      </c>
      <c r="O2093" s="282"/>
      <c r="P2093" s="266"/>
      <c r="Q2093" s="258"/>
      <c r="R2093" s="268" t="s">
        <v>157</v>
      </c>
      <c r="S2093" s="265"/>
      <c r="T2093" s="271">
        <v>0</v>
      </c>
      <c r="U2093" s="269" t="s">
        <v>1256</v>
      </c>
      <c r="V2093" s="270">
        <v>1</v>
      </c>
      <c r="W2093" s="524" t="s">
        <v>118</v>
      </c>
      <c r="X2093" s="272"/>
      <c r="Y2093" s="272"/>
      <c r="Z2093" s="525" t="s">
        <v>1257</v>
      </c>
      <c r="AA2093" s="258" t="b">
        <f t="shared" si="157"/>
        <v>0</v>
      </c>
      <c r="AB2093" s="273" t="s">
        <v>15750</v>
      </c>
      <c r="AC2093" s="273"/>
      <c r="AD2093" s="504" t="s">
        <v>1259</v>
      </c>
      <c r="AE2093" s="275" t="s">
        <v>15751</v>
      </c>
      <c r="AF2093" s="267" t="str">
        <f t="shared" ca="1" si="154"/>
        <v>35años3meses</v>
      </c>
      <c r="AG2093" s="276" t="s">
        <v>15752</v>
      </c>
      <c r="AH2093" s="273" t="s">
        <v>15753</v>
      </c>
    </row>
    <row r="2094" spans="2:36">
      <c r="B2094" s="258" t="str">
        <f t="shared" si="156"/>
        <v>O46782634</v>
      </c>
      <c r="C2094" s="257" t="s">
        <v>117</v>
      </c>
      <c r="D2094" s="294" t="s">
        <v>17557</v>
      </c>
      <c r="E2094" s="258" t="s">
        <v>17558</v>
      </c>
      <c r="F2094" s="259">
        <v>32487</v>
      </c>
      <c r="G2094" s="283" t="s">
        <v>1297</v>
      </c>
      <c r="H2094" s="261" t="s">
        <v>113</v>
      </c>
      <c r="I2094" s="261" t="s">
        <v>5699</v>
      </c>
      <c r="J2094" s="261" t="s">
        <v>1276</v>
      </c>
      <c r="K2094" s="282" t="s">
        <v>12562</v>
      </c>
      <c r="L2094" s="264">
        <v>46071</v>
      </c>
      <c r="M2094" s="264">
        <v>46158</v>
      </c>
      <c r="N2094" s="261" t="s">
        <v>114</v>
      </c>
      <c r="O2094" s="282" t="s">
        <v>17564</v>
      </c>
      <c r="P2094" s="266" t="s">
        <v>138</v>
      </c>
      <c r="Q2094" s="258"/>
      <c r="R2094" s="471" t="s">
        <v>597</v>
      </c>
      <c r="S2094" s="265"/>
      <c r="T2094" s="271">
        <v>0</v>
      </c>
      <c r="U2094" s="269" t="s">
        <v>1256</v>
      </c>
      <c r="V2094" s="270">
        <v>1</v>
      </c>
      <c r="W2094" s="271" t="s">
        <v>118</v>
      </c>
      <c r="X2094" s="272"/>
      <c r="Y2094" s="272"/>
      <c r="Z2094" s="342" t="s">
        <v>1257</v>
      </c>
      <c r="AA2094" s="258" t="b">
        <v>0</v>
      </c>
      <c r="AB2094" s="273" t="s">
        <v>17890</v>
      </c>
      <c r="AC2094" s="273"/>
      <c r="AD2094" s="504" t="s">
        <v>1259</v>
      </c>
      <c r="AE2094" s="275" t="s">
        <v>17579</v>
      </c>
      <c r="AF2094" s="267" t="str">
        <f t="shared" ca="1" si="154"/>
        <v>37años8meses</v>
      </c>
      <c r="AG2094" s="276" t="s">
        <v>17573</v>
      </c>
      <c r="AH2094" s="273" t="s">
        <v>17630</v>
      </c>
    </row>
    <row r="2095" spans="2:36" ht="15.75" customHeight="1">
      <c r="B2095" s="258" t="str">
        <f t="shared" si="156"/>
        <v>O46794427</v>
      </c>
      <c r="C2095" s="257" t="s">
        <v>117</v>
      </c>
      <c r="D2095" s="486" t="s">
        <v>15729</v>
      </c>
      <c r="E2095" s="258" t="s">
        <v>15730</v>
      </c>
      <c r="F2095" s="259">
        <v>33446</v>
      </c>
      <c r="G2095" s="283" t="s">
        <v>1251</v>
      </c>
      <c r="H2095" s="261" t="s">
        <v>125</v>
      </c>
      <c r="I2095" s="261" t="s">
        <v>13485</v>
      </c>
      <c r="J2095" s="261" t="s">
        <v>1253</v>
      </c>
      <c r="K2095" s="282" t="s">
        <v>12562</v>
      </c>
      <c r="L2095" s="264">
        <v>45974</v>
      </c>
      <c r="M2095" s="264">
        <v>46074</v>
      </c>
      <c r="N2095" s="261" t="s">
        <v>122</v>
      </c>
      <c r="O2095" s="282"/>
      <c r="P2095" s="266"/>
      <c r="Q2095" s="258"/>
      <c r="R2095" s="536" t="s">
        <v>157</v>
      </c>
      <c r="S2095" s="265"/>
      <c r="T2095" s="271">
        <v>0</v>
      </c>
      <c r="U2095" s="269" t="s">
        <v>1256</v>
      </c>
      <c r="V2095" s="270">
        <v>1</v>
      </c>
      <c r="W2095" s="524" t="s">
        <v>118</v>
      </c>
      <c r="X2095" s="272"/>
      <c r="Y2095" s="272"/>
      <c r="Z2095" s="525" t="s">
        <v>1257</v>
      </c>
      <c r="AA2095" s="258" t="b">
        <f t="shared" ref="AA2095:AA2126" si="158">COUNTIF($D$2:$D$3790,D2095)&gt;1</f>
        <v>0</v>
      </c>
      <c r="AB2095" s="273" t="s">
        <v>15731</v>
      </c>
      <c r="AC2095" s="273"/>
      <c r="AD2095" s="504" t="s">
        <v>2201</v>
      </c>
      <c r="AE2095" s="304" t="s">
        <v>15732</v>
      </c>
      <c r="AF2095" s="267" t="str">
        <f t="shared" ca="1" si="154"/>
        <v>35años0meses</v>
      </c>
      <c r="AG2095" s="276" t="s">
        <v>15733</v>
      </c>
      <c r="AH2095" s="273" t="s">
        <v>15734</v>
      </c>
    </row>
    <row r="2096" spans="2:36" ht="15">
      <c r="B2096" s="258" t="str">
        <f t="shared" si="156"/>
        <v>O46799220</v>
      </c>
      <c r="C2096" s="257" t="s">
        <v>117</v>
      </c>
      <c r="D2096" s="486" t="s">
        <v>10221</v>
      </c>
      <c r="E2096" s="301" t="s">
        <v>10222</v>
      </c>
      <c r="F2096" s="259">
        <v>33626</v>
      </c>
      <c r="G2096" s="260" t="s">
        <v>1251</v>
      </c>
      <c r="H2096" s="261" t="s">
        <v>113</v>
      </c>
      <c r="I2096" s="261" t="s">
        <v>7410</v>
      </c>
      <c r="J2096" s="261" t="s">
        <v>9657</v>
      </c>
      <c r="K2096" s="263" t="s">
        <v>6899</v>
      </c>
      <c r="L2096" s="264">
        <v>45352</v>
      </c>
      <c r="M2096" s="715" t="s">
        <v>19477</v>
      </c>
      <c r="N2096" s="261" t="s">
        <v>174</v>
      </c>
      <c r="O2096" s="282" t="s">
        <v>10223</v>
      </c>
      <c r="P2096" s="266" t="s">
        <v>138</v>
      </c>
      <c r="Q2096" s="273"/>
      <c r="R2096" s="284" t="s">
        <v>157</v>
      </c>
      <c r="S2096" s="265"/>
      <c r="T2096" s="265">
        <v>0</v>
      </c>
      <c r="U2096" s="269" t="s">
        <v>1256</v>
      </c>
      <c r="V2096" s="270">
        <v>1</v>
      </c>
      <c r="W2096" s="271" t="s">
        <v>1264</v>
      </c>
      <c r="X2096" s="272"/>
      <c r="Y2096" s="272"/>
      <c r="Z2096" s="274" t="s">
        <v>1257</v>
      </c>
      <c r="AA2096" s="258" t="b">
        <f t="shared" si="158"/>
        <v>0</v>
      </c>
      <c r="AB2096" s="273"/>
      <c r="AC2096" s="273"/>
      <c r="AD2096" s="400" t="s">
        <v>2101</v>
      </c>
      <c r="AE2096" s="275" t="s">
        <v>10224</v>
      </c>
      <c r="AF2096" s="267" t="str">
        <f t="shared" ca="1" si="154"/>
        <v>34años6meses</v>
      </c>
      <c r="AG2096" s="276">
        <v>938567644</v>
      </c>
      <c r="AH2096" s="273" t="s">
        <v>10225</v>
      </c>
    </row>
    <row r="2097" spans="2:36">
      <c r="B2097" s="258" t="str">
        <f t="shared" si="156"/>
        <v>O46804675</v>
      </c>
      <c r="C2097" s="257" t="s">
        <v>117</v>
      </c>
      <c r="D2097" s="486" t="s">
        <v>7582</v>
      </c>
      <c r="E2097" s="258" t="s">
        <v>7583</v>
      </c>
      <c r="F2097" s="259">
        <v>33493</v>
      </c>
      <c r="G2097" s="260" t="s">
        <v>1291</v>
      </c>
      <c r="H2097" s="261" t="s">
        <v>113</v>
      </c>
      <c r="I2097" s="263" t="s">
        <v>1339</v>
      </c>
      <c r="J2097" s="261" t="s">
        <v>7578</v>
      </c>
      <c r="K2097" s="282" t="s">
        <v>6840</v>
      </c>
      <c r="L2097" s="264">
        <v>45053</v>
      </c>
      <c r="M2097" s="264">
        <v>45516</v>
      </c>
      <c r="N2097" s="263" t="s">
        <v>169</v>
      </c>
      <c r="O2097" s="261" t="s">
        <v>7584</v>
      </c>
      <c r="P2097" s="266" t="s">
        <v>138</v>
      </c>
      <c r="Q2097" s="273"/>
      <c r="R2097" s="268" t="s">
        <v>157</v>
      </c>
      <c r="S2097" s="265"/>
      <c r="T2097" s="265">
        <v>0</v>
      </c>
      <c r="U2097" s="269" t="s">
        <v>1256</v>
      </c>
      <c r="V2097" s="270">
        <v>1</v>
      </c>
      <c r="W2097" s="271" t="s">
        <v>118</v>
      </c>
      <c r="X2097" s="272"/>
      <c r="Y2097" s="273"/>
      <c r="Z2097" s="274" t="s">
        <v>1257</v>
      </c>
      <c r="AA2097" s="258" t="b">
        <f t="shared" si="158"/>
        <v>0</v>
      </c>
      <c r="AB2097" s="273" t="s">
        <v>7585</v>
      </c>
      <c r="AC2097" s="273"/>
      <c r="AD2097" s="400" t="s">
        <v>1259</v>
      </c>
      <c r="AE2097" s="275" t="s">
        <v>7586</v>
      </c>
      <c r="AF2097" s="267" t="str">
        <f t="shared" ca="1" si="154"/>
        <v>34años11meses</v>
      </c>
      <c r="AG2097" s="276">
        <v>947080981</v>
      </c>
      <c r="AH2097" s="399" t="s">
        <v>7587</v>
      </c>
    </row>
    <row r="2098" spans="2:36" ht="15.75" customHeight="1">
      <c r="B2098" s="258" t="str">
        <f t="shared" si="156"/>
        <v>P46805934</v>
      </c>
      <c r="C2098" s="257" t="s">
        <v>117</v>
      </c>
      <c r="D2098" s="486" t="s">
        <v>8173</v>
      </c>
      <c r="E2098" s="258" t="s">
        <v>8174</v>
      </c>
      <c r="F2098" s="259">
        <v>33628</v>
      </c>
      <c r="G2098" s="260" t="s">
        <v>1251</v>
      </c>
      <c r="H2098" s="261" t="s">
        <v>137</v>
      </c>
      <c r="I2098" s="263" t="s">
        <v>1252</v>
      </c>
      <c r="J2098" s="261"/>
      <c r="K2098" s="263" t="s">
        <v>1287</v>
      </c>
      <c r="L2098" s="264">
        <v>45131</v>
      </c>
      <c r="M2098" s="264">
        <v>45150</v>
      </c>
      <c r="N2098" s="263" t="s">
        <v>128</v>
      </c>
      <c r="O2098" s="261" t="s">
        <v>8175</v>
      </c>
      <c r="P2098" s="266" t="s">
        <v>138</v>
      </c>
      <c r="Q2098" s="267"/>
      <c r="R2098" s="268" t="s">
        <v>157</v>
      </c>
      <c r="S2098" s="265"/>
      <c r="T2098" s="265">
        <v>0</v>
      </c>
      <c r="U2098" s="269" t="s">
        <v>1256</v>
      </c>
      <c r="V2098" s="270">
        <v>0</v>
      </c>
      <c r="W2098" s="271" t="s">
        <v>118</v>
      </c>
      <c r="X2098" s="272"/>
      <c r="Y2098" s="273"/>
      <c r="Z2098" s="274" t="s">
        <v>1257</v>
      </c>
      <c r="AA2098" s="258" t="b">
        <f t="shared" si="158"/>
        <v>0</v>
      </c>
      <c r="AB2098" s="319" t="s">
        <v>8176</v>
      </c>
      <c r="AC2098" s="273"/>
      <c r="AD2098" s="400" t="s">
        <v>1259</v>
      </c>
      <c r="AE2098" s="275" t="s">
        <v>8177</v>
      </c>
      <c r="AF2098" s="267" t="str">
        <f t="shared" ca="1" si="154"/>
        <v>34años6meses</v>
      </c>
      <c r="AG2098" s="276">
        <v>904389088</v>
      </c>
      <c r="AH2098" s="273" t="s">
        <v>8178</v>
      </c>
    </row>
    <row r="2099" spans="2:36">
      <c r="B2099" s="273" t="str">
        <f t="shared" si="156"/>
        <v>O46810614</v>
      </c>
      <c r="C2099" s="257" t="s">
        <v>117</v>
      </c>
      <c r="D2099" s="486" t="s">
        <v>10415</v>
      </c>
      <c r="E2099" s="258" t="s">
        <v>10416</v>
      </c>
      <c r="F2099" s="259">
        <v>33260</v>
      </c>
      <c r="G2099" s="283" t="s">
        <v>1251</v>
      </c>
      <c r="H2099" s="261" t="s">
        <v>113</v>
      </c>
      <c r="I2099" s="261" t="s">
        <v>7410</v>
      </c>
      <c r="J2099" s="261" t="s">
        <v>9657</v>
      </c>
      <c r="K2099" s="282" t="s">
        <v>6899</v>
      </c>
      <c r="L2099" s="264">
        <v>45365</v>
      </c>
      <c r="M2099" s="290">
        <v>45409</v>
      </c>
      <c r="N2099" s="261" t="s">
        <v>122</v>
      </c>
      <c r="O2099" s="282"/>
      <c r="P2099" s="266"/>
      <c r="Q2099" s="273"/>
      <c r="R2099" s="284" t="s">
        <v>157</v>
      </c>
      <c r="S2099" s="265"/>
      <c r="T2099" s="265">
        <v>0</v>
      </c>
      <c r="U2099" s="269" t="s">
        <v>1256</v>
      </c>
      <c r="V2099" s="270">
        <v>1</v>
      </c>
      <c r="W2099" s="271" t="s">
        <v>118</v>
      </c>
      <c r="X2099" s="272"/>
      <c r="Y2099" s="272"/>
      <c r="Z2099" s="274" t="s">
        <v>1257</v>
      </c>
      <c r="AA2099" s="258" t="b">
        <f t="shared" si="158"/>
        <v>0</v>
      </c>
      <c r="AB2099" s="273" t="s">
        <v>10417</v>
      </c>
      <c r="AC2099" s="273"/>
      <c r="AD2099" s="400" t="s">
        <v>1259</v>
      </c>
      <c r="AE2099" s="275" t="s">
        <v>10418</v>
      </c>
      <c r="AF2099" s="267" t="str">
        <f t="shared" ca="1" si="154"/>
        <v>35años6meses</v>
      </c>
      <c r="AG2099" s="276">
        <v>976948231</v>
      </c>
      <c r="AH2099" s="273" t="s">
        <v>10419</v>
      </c>
    </row>
    <row r="2100" spans="2:36">
      <c r="B2100" s="258" t="str">
        <f t="shared" si="156"/>
        <v>P46816827</v>
      </c>
      <c r="C2100" s="257" t="s">
        <v>117</v>
      </c>
      <c r="D2100" s="486" t="s">
        <v>15235</v>
      </c>
      <c r="E2100" s="472" t="s">
        <v>15236</v>
      </c>
      <c r="F2100" s="473">
        <v>33264</v>
      </c>
      <c r="G2100" s="474" t="s">
        <v>3610</v>
      </c>
      <c r="H2100" s="475" t="s">
        <v>137</v>
      </c>
      <c r="I2100" s="475" t="s">
        <v>1252</v>
      </c>
      <c r="J2100" s="475" t="s">
        <v>1253</v>
      </c>
      <c r="K2100" s="476" t="s">
        <v>8566</v>
      </c>
      <c r="L2100" s="477">
        <v>46245</v>
      </c>
      <c r="M2100" s="477" t="s">
        <v>1269</v>
      </c>
      <c r="N2100" s="475" t="s">
        <v>128</v>
      </c>
      <c r="O2100" s="476" t="s">
        <v>15237</v>
      </c>
      <c r="P2100" s="478" t="s">
        <v>138</v>
      </c>
      <c r="Q2100" s="258"/>
      <c r="R2100" s="471" t="s">
        <v>1256</v>
      </c>
      <c r="S2100" s="265"/>
      <c r="T2100" s="271">
        <v>0</v>
      </c>
      <c r="U2100" s="269" t="s">
        <v>1256</v>
      </c>
      <c r="V2100" s="270">
        <v>1</v>
      </c>
      <c r="W2100" s="271" t="s">
        <v>118</v>
      </c>
      <c r="X2100" s="272"/>
      <c r="Y2100" s="272"/>
      <c r="Z2100" s="342" t="s">
        <v>1257</v>
      </c>
      <c r="AA2100" s="258" t="b">
        <f t="shared" si="158"/>
        <v>0</v>
      </c>
      <c r="AB2100" s="319" t="s">
        <v>15238</v>
      </c>
      <c r="AC2100" s="273"/>
      <c r="AD2100" s="504" t="s">
        <v>1259</v>
      </c>
      <c r="AE2100" s="275" t="s">
        <v>15239</v>
      </c>
      <c r="AF2100" s="267" t="str">
        <f t="shared" ca="1" si="154"/>
        <v>35años6meses</v>
      </c>
      <c r="AG2100" s="276" t="s">
        <v>15240</v>
      </c>
      <c r="AH2100" s="442" t="s">
        <v>15241</v>
      </c>
      <c r="AJ2100" s="258"/>
    </row>
    <row r="2101" spans="2:36">
      <c r="B2101" s="258" t="str">
        <f t="shared" si="156"/>
        <v>P46820499</v>
      </c>
      <c r="C2101" s="282">
        <v>1</v>
      </c>
      <c r="D2101" s="486" t="s">
        <v>16588</v>
      </c>
      <c r="E2101" s="258" t="s">
        <v>16589</v>
      </c>
      <c r="F2101" s="259">
        <v>33652</v>
      </c>
      <c r="G2101" s="283" t="s">
        <v>1251</v>
      </c>
      <c r="H2101" s="261" t="s">
        <v>137</v>
      </c>
      <c r="I2101" s="261" t="s">
        <v>1252</v>
      </c>
      <c r="J2101" s="261" t="s">
        <v>1276</v>
      </c>
      <c r="K2101" s="282" t="s">
        <v>12562</v>
      </c>
      <c r="L2101" s="264">
        <v>46030</v>
      </c>
      <c r="M2101" s="264">
        <v>46158</v>
      </c>
      <c r="N2101" s="261" t="s">
        <v>128</v>
      </c>
      <c r="O2101" s="282" t="s">
        <v>16590</v>
      </c>
      <c r="P2101" s="266" t="s">
        <v>138</v>
      </c>
      <c r="Q2101" s="258"/>
      <c r="R2101" s="268" t="s">
        <v>157</v>
      </c>
      <c r="S2101" s="265"/>
      <c r="T2101" s="271">
        <v>0</v>
      </c>
      <c r="U2101" s="269" t="s">
        <v>1256</v>
      </c>
      <c r="V2101" s="270">
        <v>1</v>
      </c>
      <c r="W2101" s="524" t="s">
        <v>118</v>
      </c>
      <c r="X2101" s="272"/>
      <c r="Y2101" s="272"/>
      <c r="Z2101" s="525" t="s">
        <v>1257</v>
      </c>
      <c r="AA2101" s="258" t="b">
        <f t="shared" si="158"/>
        <v>0</v>
      </c>
      <c r="AB2101" s="273" t="s">
        <v>16591</v>
      </c>
      <c r="AC2101" s="273"/>
      <c r="AD2101" s="504" t="s">
        <v>1259</v>
      </c>
      <c r="AE2101" s="275" t="s">
        <v>16592</v>
      </c>
      <c r="AF2101" s="267" t="str">
        <f t="shared" ca="1" si="154"/>
        <v>34años6meses</v>
      </c>
      <c r="AG2101" s="276" t="s">
        <v>16593</v>
      </c>
      <c r="AH2101" s="273" t="s">
        <v>16594</v>
      </c>
    </row>
    <row r="2102" spans="2:36">
      <c r="B2102" s="258" t="str">
        <f t="shared" si="156"/>
        <v>P46820557</v>
      </c>
      <c r="C2102" s="285">
        <v>1</v>
      </c>
      <c r="D2102" s="486" t="s">
        <v>5311</v>
      </c>
      <c r="E2102" s="258" t="s">
        <v>5312</v>
      </c>
      <c r="F2102" s="259">
        <v>33667</v>
      </c>
      <c r="G2102" s="260" t="s">
        <v>1251</v>
      </c>
      <c r="H2102" s="261" t="s">
        <v>137</v>
      </c>
      <c r="I2102" s="263"/>
      <c r="J2102" s="261"/>
      <c r="K2102" s="282" t="s">
        <v>1968</v>
      </c>
      <c r="L2102" s="264">
        <v>44497</v>
      </c>
      <c r="M2102" s="264">
        <v>44510</v>
      </c>
      <c r="N2102" s="263" t="s">
        <v>122</v>
      </c>
      <c r="O2102" s="261"/>
      <c r="P2102" s="266"/>
      <c r="Q2102" s="273"/>
      <c r="R2102" s="268" t="s">
        <v>157</v>
      </c>
      <c r="S2102" s="265"/>
      <c r="T2102" s="265">
        <v>0</v>
      </c>
      <c r="U2102" s="269" t="s">
        <v>1256</v>
      </c>
      <c r="V2102" s="270">
        <v>1</v>
      </c>
      <c r="W2102" s="271" t="s">
        <v>1264</v>
      </c>
      <c r="X2102" s="272"/>
      <c r="Y2102" s="273"/>
      <c r="Z2102" s="274" t="s">
        <v>1265</v>
      </c>
      <c r="AA2102" s="258" t="b">
        <f t="shared" si="158"/>
        <v>0</v>
      </c>
      <c r="AB2102" s="273" t="s">
        <v>5313</v>
      </c>
      <c r="AC2102" s="273"/>
      <c r="AD2102" s="504" t="s">
        <v>1259</v>
      </c>
      <c r="AE2102" s="275" t="s">
        <v>5314</v>
      </c>
      <c r="AF2102" s="267" t="str">
        <f t="shared" ca="1" si="154"/>
        <v>34años5meses</v>
      </c>
      <c r="AG2102" s="276">
        <v>918410042</v>
      </c>
      <c r="AH2102" s="273" t="s">
        <v>5315</v>
      </c>
    </row>
    <row r="2103" spans="2:36">
      <c r="B2103" s="258" t="str">
        <f t="shared" si="156"/>
        <v>P46822211</v>
      </c>
      <c r="C2103" s="257" t="s">
        <v>117</v>
      </c>
      <c r="D2103" s="486" t="s">
        <v>5637</v>
      </c>
      <c r="E2103" s="258" t="s">
        <v>5638</v>
      </c>
      <c r="F2103" s="259">
        <v>32934</v>
      </c>
      <c r="G2103" s="260" t="s">
        <v>1251</v>
      </c>
      <c r="H2103" s="261" t="s">
        <v>137</v>
      </c>
      <c r="I2103" s="263"/>
      <c r="J2103" s="261"/>
      <c r="K2103" s="340" t="s">
        <v>4784</v>
      </c>
      <c r="L2103" s="264">
        <v>44564</v>
      </c>
      <c r="M2103" s="290">
        <v>44604</v>
      </c>
      <c r="N2103" s="263" t="s">
        <v>122</v>
      </c>
      <c r="O2103" s="261"/>
      <c r="P2103" s="266"/>
      <c r="Q2103" s="273"/>
      <c r="R2103" s="268" t="s">
        <v>157</v>
      </c>
      <c r="S2103" s="265"/>
      <c r="T2103" s="265">
        <v>0</v>
      </c>
      <c r="U2103" s="269" t="s">
        <v>1256</v>
      </c>
      <c r="V2103" s="270">
        <v>1</v>
      </c>
      <c r="W2103" s="271" t="s">
        <v>118</v>
      </c>
      <c r="X2103" s="272"/>
      <c r="Y2103" s="258"/>
      <c r="Z2103" s="274" t="s">
        <v>1265</v>
      </c>
      <c r="AA2103" s="258" t="b">
        <f t="shared" si="158"/>
        <v>0</v>
      </c>
      <c r="AB2103" s="319" t="s">
        <v>5639</v>
      </c>
      <c r="AC2103" s="273"/>
      <c r="AD2103" s="510"/>
      <c r="AE2103" s="275"/>
      <c r="AF2103" s="267" t="str">
        <f t="shared" ca="1" si="154"/>
        <v>36años5meses</v>
      </c>
      <c r="AG2103" s="276">
        <v>939212307</v>
      </c>
      <c r="AH2103" s="273"/>
    </row>
    <row r="2104" spans="2:36">
      <c r="B2104" s="258" t="str">
        <f t="shared" si="156"/>
        <v>P46832678</v>
      </c>
      <c r="C2104" s="257" t="s">
        <v>117</v>
      </c>
      <c r="D2104" s="486" t="s">
        <v>13530</v>
      </c>
      <c r="E2104" s="258" t="s">
        <v>13531</v>
      </c>
      <c r="F2104" s="259">
        <v>32996</v>
      </c>
      <c r="G2104" s="258" t="s">
        <v>1251</v>
      </c>
      <c r="H2104" s="263" t="s">
        <v>137</v>
      </c>
      <c r="I2104" s="261" t="s">
        <v>1252</v>
      </c>
      <c r="J2104" s="261" t="s">
        <v>1253</v>
      </c>
      <c r="K2104" s="282" t="s">
        <v>1254</v>
      </c>
      <c r="L2104" s="264">
        <v>45831</v>
      </c>
      <c r="M2104" s="264">
        <v>45998</v>
      </c>
      <c r="N2104" s="261" t="s">
        <v>114</v>
      </c>
      <c r="O2104" s="282" t="s">
        <v>13532</v>
      </c>
      <c r="P2104" s="266" t="s">
        <v>138</v>
      </c>
      <c r="Q2104" s="273"/>
      <c r="R2104" s="268" t="s">
        <v>157</v>
      </c>
      <c r="S2104" s="265"/>
      <c r="T2104" s="506">
        <v>0</v>
      </c>
      <c r="U2104" s="269" t="s">
        <v>1256</v>
      </c>
      <c r="V2104" s="270">
        <v>1</v>
      </c>
      <c r="W2104" s="271" t="s">
        <v>118</v>
      </c>
      <c r="X2104" s="272"/>
      <c r="Y2104" s="272"/>
      <c r="Z2104" s="342" t="s">
        <v>1257</v>
      </c>
      <c r="AA2104" s="258" t="b">
        <f t="shared" si="158"/>
        <v>0</v>
      </c>
      <c r="AB2104" s="273" t="s">
        <v>13533</v>
      </c>
      <c r="AC2104" s="273"/>
      <c r="AD2104" s="504" t="s">
        <v>1271</v>
      </c>
      <c r="AE2104" s="303">
        <v>1.1081419027707299E+17</v>
      </c>
      <c r="AF2104" s="267" t="str">
        <f t="shared" ca="1" si="154"/>
        <v>36años3meses</v>
      </c>
      <c r="AG2104" s="276" t="s">
        <v>13534</v>
      </c>
      <c r="AH2104" s="273" t="s">
        <v>13535</v>
      </c>
    </row>
    <row r="2105" spans="2:36">
      <c r="B2105" s="258" t="str">
        <f t="shared" si="156"/>
        <v>O46835470</v>
      </c>
      <c r="C2105" s="282">
        <v>1</v>
      </c>
      <c r="D2105" s="486" t="s">
        <v>6053</v>
      </c>
      <c r="E2105" s="258" t="s">
        <v>6054</v>
      </c>
      <c r="F2105" s="259">
        <v>32592</v>
      </c>
      <c r="G2105" s="260" t="s">
        <v>1251</v>
      </c>
      <c r="H2105" s="261" t="s">
        <v>113</v>
      </c>
      <c r="I2105" s="263" t="s">
        <v>1339</v>
      </c>
      <c r="J2105" s="261"/>
      <c r="K2105" s="282" t="s">
        <v>4784</v>
      </c>
      <c r="L2105" s="264">
        <v>44610</v>
      </c>
      <c r="M2105" s="264">
        <v>44639</v>
      </c>
      <c r="N2105" s="263" t="s">
        <v>122</v>
      </c>
      <c r="O2105" s="261"/>
      <c r="P2105" s="266"/>
      <c r="Q2105" s="273" t="s">
        <v>6055</v>
      </c>
      <c r="R2105" s="268" t="s">
        <v>157</v>
      </c>
      <c r="S2105" s="265"/>
      <c r="T2105" s="265">
        <v>0</v>
      </c>
      <c r="U2105" s="269" t="s">
        <v>1256</v>
      </c>
      <c r="V2105" s="270">
        <v>1</v>
      </c>
      <c r="W2105" s="271" t="s">
        <v>118</v>
      </c>
      <c r="X2105" s="272"/>
      <c r="Y2105" s="273"/>
      <c r="Z2105" s="274" t="s">
        <v>1265</v>
      </c>
      <c r="AA2105" s="258" t="b">
        <f t="shared" si="158"/>
        <v>0</v>
      </c>
      <c r="AB2105" s="273" t="s">
        <v>6056</v>
      </c>
      <c r="AC2105" s="273"/>
      <c r="AD2105" s="510"/>
      <c r="AE2105" s="275"/>
      <c r="AF2105" s="267" t="str">
        <f t="shared" ca="1" si="154"/>
        <v>37años4meses</v>
      </c>
      <c r="AG2105" s="276">
        <v>953036510</v>
      </c>
      <c r="AH2105" s="273" t="s">
        <v>6057</v>
      </c>
    </row>
    <row r="2106" spans="2:36">
      <c r="B2106" s="273" t="str">
        <f t="shared" si="156"/>
        <v>P46836483</v>
      </c>
      <c r="C2106" s="257" t="s">
        <v>117</v>
      </c>
      <c r="D2106" s="486" t="s">
        <v>13375</v>
      </c>
      <c r="E2106" s="258" t="s">
        <v>13376</v>
      </c>
      <c r="F2106" s="259">
        <v>33305</v>
      </c>
      <c r="G2106" s="258" t="s">
        <v>1251</v>
      </c>
      <c r="H2106" s="263" t="s">
        <v>137</v>
      </c>
      <c r="I2106" s="261" t="s">
        <v>1252</v>
      </c>
      <c r="J2106" s="261" t="s">
        <v>1276</v>
      </c>
      <c r="K2106" s="282" t="s">
        <v>1254</v>
      </c>
      <c r="L2106" s="264">
        <v>45819</v>
      </c>
      <c r="M2106" s="264">
        <v>45884</v>
      </c>
      <c r="N2106" s="261" t="s">
        <v>169</v>
      </c>
      <c r="O2106" s="282" t="s">
        <v>13377</v>
      </c>
      <c r="P2106" s="266" t="s">
        <v>138</v>
      </c>
      <c r="Q2106" s="273"/>
      <c r="R2106" s="268" t="s">
        <v>157</v>
      </c>
      <c r="S2106" s="265"/>
      <c r="T2106" s="271">
        <v>0</v>
      </c>
      <c r="U2106" s="291" t="s">
        <v>117</v>
      </c>
      <c r="V2106" s="270">
        <v>1</v>
      </c>
      <c r="W2106" s="271" t="s">
        <v>118</v>
      </c>
      <c r="X2106" s="272"/>
      <c r="Y2106" s="272"/>
      <c r="Z2106" s="342" t="s">
        <v>1257</v>
      </c>
      <c r="AA2106" s="258" t="b">
        <f t="shared" si="158"/>
        <v>0</v>
      </c>
      <c r="AB2106" s="273" t="s">
        <v>13378</v>
      </c>
      <c r="AC2106" s="273"/>
      <c r="AD2106" s="504" t="s">
        <v>1259</v>
      </c>
      <c r="AE2106" s="303">
        <v>19402033241078</v>
      </c>
      <c r="AF2106" s="267" t="str">
        <f t="shared" ca="1" si="154"/>
        <v>35años5meses</v>
      </c>
      <c r="AG2106" s="276" t="s">
        <v>12873</v>
      </c>
      <c r="AH2106" s="273" t="s">
        <v>13379</v>
      </c>
    </row>
    <row r="2107" spans="2:36">
      <c r="B2107" s="258" t="str">
        <f t="shared" si="156"/>
        <v>O46858425</v>
      </c>
      <c r="C2107" s="257" t="s">
        <v>117</v>
      </c>
      <c r="D2107" s="486" t="s">
        <v>16170</v>
      </c>
      <c r="E2107" s="258" t="s">
        <v>16171</v>
      </c>
      <c r="F2107" s="259">
        <v>33472</v>
      </c>
      <c r="G2107" s="260" t="s">
        <v>1251</v>
      </c>
      <c r="H2107" s="261" t="s">
        <v>113</v>
      </c>
      <c r="I2107" s="261" t="s">
        <v>8348</v>
      </c>
      <c r="J2107" s="261" t="s">
        <v>1276</v>
      </c>
      <c r="K2107" s="282" t="s">
        <v>8566</v>
      </c>
      <c r="L2107" s="264">
        <v>46057</v>
      </c>
      <c r="M2107" s="298">
        <v>46064</v>
      </c>
      <c r="N2107" s="263" t="s">
        <v>122</v>
      </c>
      <c r="O2107" s="261"/>
      <c r="P2107" s="266"/>
      <c r="Q2107" s="273"/>
      <c r="R2107" s="284" t="s">
        <v>157</v>
      </c>
      <c r="S2107" s="265"/>
      <c r="T2107" s="265">
        <v>0</v>
      </c>
      <c r="U2107" s="269" t="s">
        <v>1256</v>
      </c>
      <c r="V2107" s="270">
        <v>1</v>
      </c>
      <c r="W2107" s="271" t="s">
        <v>118</v>
      </c>
      <c r="X2107" s="273"/>
      <c r="Y2107" s="273"/>
      <c r="Z2107" s="274" t="s">
        <v>1257</v>
      </c>
      <c r="AA2107" s="258" t="b">
        <f t="shared" si="158"/>
        <v>0</v>
      </c>
      <c r="AB2107" s="273" t="s">
        <v>16172</v>
      </c>
      <c r="AC2107" s="273"/>
      <c r="AD2107" s="504" t="s">
        <v>1259</v>
      </c>
      <c r="AE2107" s="281" t="s">
        <v>16173</v>
      </c>
      <c r="AF2107" s="267" t="str">
        <f t="shared" ca="1" si="154"/>
        <v>34años11meses</v>
      </c>
      <c r="AG2107" s="276">
        <v>979407346</v>
      </c>
      <c r="AH2107" s="399" t="s">
        <v>16174</v>
      </c>
    </row>
    <row r="2108" spans="2:36">
      <c r="B2108" s="258" t="str">
        <f t="shared" si="156"/>
        <v>P46861775</v>
      </c>
      <c r="C2108" s="257" t="s">
        <v>117</v>
      </c>
      <c r="D2108" s="486" t="s">
        <v>3893</v>
      </c>
      <c r="E2108" s="258" t="s">
        <v>3894</v>
      </c>
      <c r="F2108" s="259">
        <v>33095</v>
      </c>
      <c r="G2108" s="260" t="s">
        <v>1251</v>
      </c>
      <c r="H2108" s="261" t="s">
        <v>137</v>
      </c>
      <c r="I2108" s="263"/>
      <c r="J2108" s="261"/>
      <c r="K2108" s="263" t="s">
        <v>3611</v>
      </c>
      <c r="L2108" s="264">
        <v>44271</v>
      </c>
      <c r="M2108" s="290">
        <v>44667</v>
      </c>
      <c r="N2108" s="263" t="s">
        <v>128</v>
      </c>
      <c r="O2108" s="261" t="s">
        <v>3895</v>
      </c>
      <c r="P2108" s="266" t="s">
        <v>115</v>
      </c>
      <c r="Q2108" s="267"/>
      <c r="R2108" s="268" t="s">
        <v>157</v>
      </c>
      <c r="S2108" s="265"/>
      <c r="T2108" s="265">
        <v>0</v>
      </c>
      <c r="U2108" s="269" t="s">
        <v>1256</v>
      </c>
      <c r="V2108" s="270">
        <v>0</v>
      </c>
      <c r="W2108" s="271" t="s">
        <v>118</v>
      </c>
      <c r="X2108" s="272"/>
      <c r="Y2108" s="258"/>
      <c r="Z2108" s="274" t="s">
        <v>1265</v>
      </c>
      <c r="AA2108" s="258" t="b">
        <f t="shared" si="158"/>
        <v>0</v>
      </c>
      <c r="AB2108" s="273" t="s">
        <v>3896</v>
      </c>
      <c r="AC2108" s="273" t="s">
        <v>3671</v>
      </c>
      <c r="AD2108" s="510"/>
      <c r="AE2108" s="275"/>
      <c r="AF2108" s="267" t="str">
        <f t="shared" ca="1" si="154"/>
        <v>36años0meses</v>
      </c>
      <c r="AG2108" s="276">
        <v>982931337</v>
      </c>
      <c r="AH2108" s="273" t="s">
        <v>3897</v>
      </c>
    </row>
    <row r="2109" spans="2:36">
      <c r="B2109" s="258" t="str">
        <f t="shared" si="156"/>
        <v>P46862458</v>
      </c>
      <c r="C2109" s="285">
        <v>1</v>
      </c>
      <c r="D2109" s="486" t="s">
        <v>10056</v>
      </c>
      <c r="E2109" s="258" t="s">
        <v>10057</v>
      </c>
      <c r="F2109" s="259">
        <v>33296</v>
      </c>
      <c r="G2109" s="283" t="s">
        <v>1251</v>
      </c>
      <c r="H2109" s="261" t="s">
        <v>137</v>
      </c>
      <c r="I2109" s="261" t="s">
        <v>8999</v>
      </c>
      <c r="J2109" s="261" t="s">
        <v>9657</v>
      </c>
      <c r="K2109" s="282" t="s">
        <v>6899</v>
      </c>
      <c r="L2109" s="264">
        <v>45336</v>
      </c>
      <c r="M2109" s="290">
        <v>45345</v>
      </c>
      <c r="N2109" s="261" t="s">
        <v>169</v>
      </c>
      <c r="O2109" s="261" t="s">
        <v>10058</v>
      </c>
      <c r="P2109" s="266" t="s">
        <v>138</v>
      </c>
      <c r="Q2109" s="273"/>
      <c r="R2109" s="284" t="s">
        <v>157</v>
      </c>
      <c r="S2109" s="265"/>
      <c r="T2109" s="265">
        <v>0</v>
      </c>
      <c r="U2109" s="269" t="s">
        <v>1256</v>
      </c>
      <c r="V2109" s="270">
        <v>1</v>
      </c>
      <c r="W2109" s="271" t="s">
        <v>118</v>
      </c>
      <c r="X2109" s="272"/>
      <c r="Y2109" s="272"/>
      <c r="Z2109" s="274" t="s">
        <v>1257</v>
      </c>
      <c r="AA2109" s="258" t="b">
        <f t="shared" si="158"/>
        <v>0</v>
      </c>
      <c r="AB2109" s="273" t="s">
        <v>10059</v>
      </c>
      <c r="AC2109" s="273"/>
      <c r="AD2109" s="504" t="s">
        <v>1259</v>
      </c>
      <c r="AE2109" s="275" t="s">
        <v>10060</v>
      </c>
      <c r="AF2109" s="267" t="str">
        <f t="shared" ca="1" si="154"/>
        <v>35años5meses</v>
      </c>
      <c r="AG2109" s="276">
        <v>978008586</v>
      </c>
      <c r="AH2109" s="273" t="s">
        <v>10061</v>
      </c>
    </row>
    <row r="2110" spans="2:36">
      <c r="B2110" s="258" t="str">
        <f t="shared" si="156"/>
        <v>O46862527</v>
      </c>
      <c r="C2110" s="257" t="s">
        <v>117</v>
      </c>
      <c r="D2110" s="486" t="s">
        <v>2224</v>
      </c>
      <c r="E2110" s="258" t="s">
        <v>2225</v>
      </c>
      <c r="F2110" s="259">
        <v>32299</v>
      </c>
      <c r="G2110" s="260" t="s">
        <v>1251</v>
      </c>
      <c r="H2110" s="261" t="s">
        <v>125</v>
      </c>
      <c r="I2110" s="262"/>
      <c r="J2110" s="261"/>
      <c r="K2110" s="263" t="s">
        <v>1287</v>
      </c>
      <c r="L2110" s="264">
        <v>43752</v>
      </c>
      <c r="M2110" s="290">
        <v>43866</v>
      </c>
      <c r="N2110" s="263" t="s">
        <v>122</v>
      </c>
      <c r="O2110" s="261"/>
      <c r="P2110" s="266"/>
      <c r="Q2110" s="267"/>
      <c r="R2110" s="284" t="s">
        <v>157</v>
      </c>
      <c r="S2110" s="265"/>
      <c r="T2110" s="265">
        <v>0</v>
      </c>
      <c r="U2110" s="269" t="s">
        <v>1256</v>
      </c>
      <c r="V2110" s="270">
        <v>0</v>
      </c>
      <c r="W2110" s="271" t="s">
        <v>1264</v>
      </c>
      <c r="X2110" s="272"/>
      <c r="Y2110" s="273"/>
      <c r="Z2110" s="274" t="s">
        <v>1265</v>
      </c>
      <c r="AA2110" s="258" t="b">
        <f t="shared" si="158"/>
        <v>0</v>
      </c>
      <c r="AB2110" s="258" t="s">
        <v>2226</v>
      </c>
      <c r="AC2110" s="273" t="s">
        <v>2227</v>
      </c>
      <c r="AD2110" s="510"/>
      <c r="AE2110" s="275"/>
      <c r="AF2110" s="267" t="str">
        <f t="shared" ca="1" si="154"/>
        <v>38años2meses</v>
      </c>
      <c r="AG2110" s="276">
        <v>963621819</v>
      </c>
      <c r="AH2110" s="273" t="s">
        <v>1412</v>
      </c>
    </row>
    <row r="2111" spans="2:36">
      <c r="B2111" s="273" t="str">
        <f t="shared" si="156"/>
        <v>P46867268</v>
      </c>
      <c r="C2111" s="257" t="s">
        <v>117</v>
      </c>
      <c r="D2111" s="486" t="s">
        <v>3431</v>
      </c>
      <c r="E2111" s="258" t="s">
        <v>3432</v>
      </c>
      <c r="F2111" s="259">
        <v>33093</v>
      </c>
      <c r="G2111" s="258" t="s">
        <v>1912</v>
      </c>
      <c r="H2111" s="261" t="s">
        <v>137</v>
      </c>
      <c r="I2111" s="262"/>
      <c r="J2111" s="261"/>
      <c r="K2111" s="282" t="s">
        <v>2021</v>
      </c>
      <c r="L2111" s="264">
        <v>44046</v>
      </c>
      <c r="M2111" s="290">
        <v>44058</v>
      </c>
      <c r="N2111" s="263" t="s">
        <v>122</v>
      </c>
      <c r="O2111" s="263"/>
      <c r="P2111" s="266"/>
      <c r="Q2111" s="267"/>
      <c r="R2111" s="284" t="s">
        <v>157</v>
      </c>
      <c r="S2111" s="265"/>
      <c r="T2111" s="265">
        <v>0</v>
      </c>
      <c r="U2111" s="269" t="s">
        <v>1256</v>
      </c>
      <c r="V2111" s="270">
        <v>0</v>
      </c>
      <c r="W2111" s="271" t="s">
        <v>1264</v>
      </c>
      <c r="X2111" s="272"/>
      <c r="Y2111" s="273"/>
      <c r="Z2111" s="274" t="s">
        <v>1265</v>
      </c>
      <c r="AA2111" s="258" t="b">
        <f t="shared" si="158"/>
        <v>0</v>
      </c>
      <c r="AB2111" s="258" t="s">
        <v>3433</v>
      </c>
      <c r="AC2111" s="273" t="s">
        <v>3434</v>
      </c>
      <c r="AD2111" s="273"/>
      <c r="AE2111" s="275" t="s">
        <v>3435</v>
      </c>
      <c r="AF2111" s="267" t="str">
        <f t="shared" ca="1" si="154"/>
        <v>36años0meses</v>
      </c>
      <c r="AG2111" s="276">
        <v>950247407</v>
      </c>
      <c r="AH2111" s="273" t="s">
        <v>3436</v>
      </c>
    </row>
    <row r="2112" spans="2:36" ht="20.25" customHeight="1">
      <c r="B2112" s="258" t="str">
        <f t="shared" si="156"/>
        <v>O46877282</v>
      </c>
      <c r="C2112" s="285">
        <v>1</v>
      </c>
      <c r="D2112" s="486" t="s">
        <v>2037</v>
      </c>
      <c r="E2112" s="258" t="s">
        <v>2038</v>
      </c>
      <c r="F2112" s="259">
        <v>33291</v>
      </c>
      <c r="G2112" s="260" t="s">
        <v>1251</v>
      </c>
      <c r="H2112" s="261" t="s">
        <v>125</v>
      </c>
      <c r="I2112" s="262"/>
      <c r="J2112" s="261"/>
      <c r="K2112" s="282" t="s">
        <v>1301</v>
      </c>
      <c r="L2112" s="264">
        <v>43440</v>
      </c>
      <c r="M2112" s="290">
        <v>43491</v>
      </c>
      <c r="N2112" s="263" t="s">
        <v>122</v>
      </c>
      <c r="O2112" s="261"/>
      <c r="P2112" s="266"/>
      <c r="Q2112" s="267"/>
      <c r="R2112" s="284" t="s">
        <v>157</v>
      </c>
      <c r="S2112" s="265"/>
      <c r="T2112" s="265">
        <v>0</v>
      </c>
      <c r="U2112" s="269" t="s">
        <v>1256</v>
      </c>
      <c r="V2112" s="270">
        <v>0</v>
      </c>
      <c r="W2112" s="271" t="s">
        <v>1264</v>
      </c>
      <c r="X2112" s="272"/>
      <c r="Y2112" s="258"/>
      <c r="Z2112" s="274" t="s">
        <v>1265</v>
      </c>
      <c r="AA2112" s="258" t="b">
        <f t="shared" si="158"/>
        <v>0</v>
      </c>
      <c r="AB2112" s="258" t="s">
        <v>2039</v>
      </c>
      <c r="AC2112" s="273" t="s">
        <v>2040</v>
      </c>
      <c r="AD2112" s="510"/>
      <c r="AE2112" s="281"/>
      <c r="AF2112" s="267" t="str">
        <f t="shared" ca="1" si="154"/>
        <v>35años5meses</v>
      </c>
      <c r="AG2112" s="276">
        <v>993126684</v>
      </c>
      <c r="AH2112" s="258" t="s">
        <v>2041</v>
      </c>
    </row>
    <row r="2113" spans="2:36">
      <c r="B2113" s="258" t="str">
        <f t="shared" si="156"/>
        <v>O46894837</v>
      </c>
      <c r="C2113" s="257" t="s">
        <v>117</v>
      </c>
      <c r="D2113" s="486" t="s">
        <v>5992</v>
      </c>
      <c r="E2113" s="258" t="s">
        <v>5993</v>
      </c>
      <c r="F2113" s="259">
        <v>33634</v>
      </c>
      <c r="G2113" s="260" t="s">
        <v>1251</v>
      </c>
      <c r="H2113" s="261" t="s">
        <v>113</v>
      </c>
      <c r="I2113" s="263" t="s">
        <v>5699</v>
      </c>
      <c r="J2113" s="261"/>
      <c r="K2113" s="282" t="s">
        <v>4784</v>
      </c>
      <c r="L2113" s="264">
        <v>44607</v>
      </c>
      <c r="M2113" s="264">
        <v>44653</v>
      </c>
      <c r="N2113" s="263" t="s">
        <v>114</v>
      </c>
      <c r="O2113" s="261" t="s">
        <v>5994</v>
      </c>
      <c r="P2113" s="266" t="s">
        <v>138</v>
      </c>
      <c r="Q2113" s="258" t="s">
        <v>5995</v>
      </c>
      <c r="R2113" s="284" t="s">
        <v>157</v>
      </c>
      <c r="S2113" s="265"/>
      <c r="T2113" s="265">
        <v>0</v>
      </c>
      <c r="U2113" s="269" t="s">
        <v>1256</v>
      </c>
      <c r="V2113" s="270">
        <v>1</v>
      </c>
      <c r="W2113" s="271" t="s">
        <v>118</v>
      </c>
      <c r="X2113" s="272"/>
      <c r="Y2113" s="273"/>
      <c r="Z2113" s="274" t="s">
        <v>1265</v>
      </c>
      <c r="AA2113" s="258" t="b">
        <f t="shared" si="158"/>
        <v>0</v>
      </c>
      <c r="AB2113" s="273" t="s">
        <v>5996</v>
      </c>
      <c r="AC2113" s="273"/>
      <c r="AD2113" s="510"/>
      <c r="AE2113" s="275"/>
      <c r="AF2113" s="267" t="str">
        <f t="shared" ca="1" si="154"/>
        <v>34años6meses</v>
      </c>
      <c r="AG2113" s="276">
        <v>900126326</v>
      </c>
      <c r="AH2113" s="273" t="s">
        <v>5997</v>
      </c>
    </row>
    <row r="2114" spans="2:36">
      <c r="B2114" s="258" t="str">
        <f t="shared" si="156"/>
        <v>O46915164</v>
      </c>
      <c r="C2114" s="257" t="s">
        <v>117</v>
      </c>
      <c r="D2114" s="486" t="s">
        <v>6672</v>
      </c>
      <c r="E2114" s="258" t="s">
        <v>6673</v>
      </c>
      <c r="F2114" s="259">
        <v>33121</v>
      </c>
      <c r="G2114" s="283" t="s">
        <v>1251</v>
      </c>
      <c r="H2114" s="261" t="s">
        <v>113</v>
      </c>
      <c r="I2114" s="263" t="s">
        <v>5699</v>
      </c>
      <c r="J2114" s="261"/>
      <c r="K2114" s="282" t="s">
        <v>2021</v>
      </c>
      <c r="L2114" s="264">
        <v>44853</v>
      </c>
      <c r="M2114" s="264">
        <v>44884</v>
      </c>
      <c r="N2114" s="263" t="s">
        <v>128</v>
      </c>
      <c r="O2114" s="282" t="s">
        <v>6674</v>
      </c>
      <c r="P2114" s="266" t="s">
        <v>138</v>
      </c>
      <c r="Q2114" s="273"/>
      <c r="R2114" s="268" t="s">
        <v>157</v>
      </c>
      <c r="S2114" s="265"/>
      <c r="T2114" s="265">
        <v>0</v>
      </c>
      <c r="U2114" s="269" t="s">
        <v>1256</v>
      </c>
      <c r="V2114" s="270">
        <v>0</v>
      </c>
      <c r="W2114" s="271" t="s">
        <v>1264</v>
      </c>
      <c r="X2114" s="272"/>
      <c r="Y2114" s="273"/>
      <c r="Z2114" s="274" t="s">
        <v>1265</v>
      </c>
      <c r="AA2114" s="258" t="b">
        <f t="shared" si="158"/>
        <v>0</v>
      </c>
      <c r="AB2114" s="258" t="s">
        <v>6675</v>
      </c>
      <c r="AD2114" s="504" t="s">
        <v>1271</v>
      </c>
      <c r="AE2114" s="275" t="s">
        <v>6676</v>
      </c>
      <c r="AF2114" s="267" t="str">
        <f t="shared" ca="1" si="154"/>
        <v>35años11meses</v>
      </c>
      <c r="AG2114" s="276">
        <v>932520027</v>
      </c>
      <c r="AH2114" s="399" t="s">
        <v>6677</v>
      </c>
    </row>
    <row r="2115" spans="2:36">
      <c r="B2115" s="258" t="str">
        <f t="shared" si="156"/>
        <v>P46924396</v>
      </c>
      <c r="C2115" s="285">
        <v>1</v>
      </c>
      <c r="D2115" s="486" t="s">
        <v>3437</v>
      </c>
      <c r="E2115" s="258" t="s">
        <v>3438</v>
      </c>
      <c r="F2115" s="259">
        <v>33333</v>
      </c>
      <c r="G2115" s="260" t="s">
        <v>1251</v>
      </c>
      <c r="H2115" s="261" t="s">
        <v>137</v>
      </c>
      <c r="I2115" s="262"/>
      <c r="J2115" s="261"/>
      <c r="K2115" s="282" t="s">
        <v>2988</v>
      </c>
      <c r="L2115" s="264">
        <v>44051</v>
      </c>
      <c r="M2115" s="290">
        <v>44072</v>
      </c>
      <c r="N2115" s="263" t="s">
        <v>122</v>
      </c>
      <c r="O2115" s="261"/>
      <c r="P2115" s="266"/>
      <c r="Q2115" s="267"/>
      <c r="R2115" s="268" t="s">
        <v>157</v>
      </c>
      <c r="S2115" s="265"/>
      <c r="T2115" s="265">
        <v>0</v>
      </c>
      <c r="U2115" s="269" t="s">
        <v>1256</v>
      </c>
      <c r="V2115" s="270">
        <v>0</v>
      </c>
      <c r="W2115" s="271" t="s">
        <v>1264</v>
      </c>
      <c r="X2115" s="272"/>
      <c r="Y2115" s="258"/>
      <c r="Z2115" s="274" t="s">
        <v>1265</v>
      </c>
      <c r="AA2115" s="258" t="b">
        <f t="shared" si="158"/>
        <v>0</v>
      </c>
      <c r="AB2115" s="273" t="s">
        <v>3439</v>
      </c>
      <c r="AC2115" s="273"/>
      <c r="AD2115" s="510"/>
      <c r="AE2115" s="275"/>
      <c r="AF2115" s="267" t="str">
        <f t="shared" ref="AF2115:AF2178" ca="1" si="159">IF($D2115&lt;&gt;"",DATEDIF(F2115,TODAY(),"y")&amp;"años"&amp;DATEDIF(F2115,TODAY(),"ym")&amp;"meses","")</f>
        <v>35años4meses</v>
      </c>
      <c r="AG2115" s="276">
        <v>942045618</v>
      </c>
      <c r="AH2115" s="273" t="s">
        <v>3337</v>
      </c>
    </row>
    <row r="2116" spans="2:36">
      <c r="B2116" s="258" t="str">
        <f t="shared" si="156"/>
        <v>P46930469</v>
      </c>
      <c r="C2116" s="257" t="s">
        <v>117</v>
      </c>
      <c r="D2116" s="486" t="s">
        <v>2698</v>
      </c>
      <c r="E2116" s="258" t="s">
        <v>2699</v>
      </c>
      <c r="F2116" s="259">
        <v>33055</v>
      </c>
      <c r="G2116" s="260" t="s">
        <v>1251</v>
      </c>
      <c r="H2116" s="261" t="s">
        <v>137</v>
      </c>
      <c r="I2116" s="262"/>
      <c r="J2116" s="261"/>
      <c r="K2116" s="263" t="s">
        <v>1287</v>
      </c>
      <c r="L2116" s="264">
        <v>43804</v>
      </c>
      <c r="M2116" s="264">
        <v>43817</v>
      </c>
      <c r="N2116" s="263" t="s">
        <v>122</v>
      </c>
      <c r="O2116" s="261" t="s">
        <v>62</v>
      </c>
      <c r="P2116" s="266"/>
      <c r="Q2116" s="267"/>
      <c r="R2116" s="268" t="s">
        <v>157</v>
      </c>
      <c r="S2116" s="265"/>
      <c r="T2116" s="265">
        <v>0</v>
      </c>
      <c r="U2116" s="269" t="s">
        <v>1256</v>
      </c>
      <c r="V2116" s="270">
        <v>0</v>
      </c>
      <c r="W2116" s="271" t="s">
        <v>1264</v>
      </c>
      <c r="X2116" s="272"/>
      <c r="Y2116" s="273"/>
      <c r="Z2116" s="274" t="s">
        <v>1265</v>
      </c>
      <c r="AA2116" s="258" t="b">
        <f t="shared" si="158"/>
        <v>0</v>
      </c>
      <c r="AB2116" s="273" t="s">
        <v>2209</v>
      </c>
      <c r="AC2116" s="273" t="s">
        <v>1290</v>
      </c>
      <c r="AD2116" s="273"/>
      <c r="AE2116" s="275"/>
      <c r="AF2116" s="267" t="str">
        <f t="shared" ca="1" si="159"/>
        <v>36años1meses</v>
      </c>
      <c r="AG2116" s="276"/>
      <c r="AH2116" s="273"/>
    </row>
    <row r="2117" spans="2:36">
      <c r="B2117" s="258" t="str">
        <f t="shared" ref="B2117:B2162" si="160">MID(H2117,1,1)&amp;D2117</f>
        <v>P46941135</v>
      </c>
      <c r="C2117" s="257" t="s">
        <v>117</v>
      </c>
      <c r="D2117" s="486" t="s">
        <v>9841</v>
      </c>
      <c r="E2117" s="258" t="s">
        <v>9842</v>
      </c>
      <c r="F2117" s="259">
        <v>31709</v>
      </c>
      <c r="G2117" s="283" t="s">
        <v>1251</v>
      </c>
      <c r="H2117" s="261" t="s">
        <v>137</v>
      </c>
      <c r="I2117" s="261" t="s">
        <v>8999</v>
      </c>
      <c r="J2117" s="261" t="s">
        <v>9469</v>
      </c>
      <c r="K2117" s="282" t="s">
        <v>6840</v>
      </c>
      <c r="L2117" s="264">
        <v>45328</v>
      </c>
      <c r="M2117" s="264">
        <v>45362</v>
      </c>
      <c r="N2117" s="261" t="s">
        <v>174</v>
      </c>
      <c r="O2117" s="261" t="s">
        <v>9843</v>
      </c>
      <c r="P2117" s="266" t="s">
        <v>138</v>
      </c>
      <c r="Q2117" s="273"/>
      <c r="R2117" s="284" t="s">
        <v>157</v>
      </c>
      <c r="S2117" s="265"/>
      <c r="T2117" s="265">
        <v>0</v>
      </c>
      <c r="U2117" s="269" t="s">
        <v>1256</v>
      </c>
      <c r="V2117" s="270">
        <v>1</v>
      </c>
      <c r="W2117" s="271" t="s">
        <v>118</v>
      </c>
      <c r="X2117" s="272"/>
      <c r="Y2117" s="272"/>
      <c r="Z2117" s="274" t="s">
        <v>1257</v>
      </c>
      <c r="AA2117" s="258" t="b">
        <f t="shared" si="158"/>
        <v>0</v>
      </c>
      <c r="AB2117" s="273" t="s">
        <v>9844</v>
      </c>
      <c r="AC2117" s="273"/>
      <c r="AD2117" s="504" t="s">
        <v>1259</v>
      </c>
      <c r="AE2117" s="275" t="s">
        <v>9845</v>
      </c>
      <c r="AF2117" s="267" t="str">
        <f t="shared" ca="1" si="159"/>
        <v>39años9meses</v>
      </c>
      <c r="AG2117" s="276">
        <v>916157605</v>
      </c>
      <c r="AH2117" s="273" t="s">
        <v>9846</v>
      </c>
    </row>
    <row r="2118" spans="2:36">
      <c r="B2118" s="258" t="str">
        <f t="shared" si="160"/>
        <v>P46942843</v>
      </c>
      <c r="C2118" s="305">
        <v>1</v>
      </c>
      <c r="D2118" s="486" t="s">
        <v>11851</v>
      </c>
      <c r="E2118" s="258" t="s">
        <v>11852</v>
      </c>
      <c r="F2118" s="259">
        <v>24903</v>
      </c>
      <c r="G2118" s="283" t="s">
        <v>1251</v>
      </c>
      <c r="H2118" s="261" t="s">
        <v>137</v>
      </c>
      <c r="I2118" s="261" t="s">
        <v>8999</v>
      </c>
      <c r="J2118" s="261" t="s">
        <v>9469</v>
      </c>
      <c r="K2118" s="282" t="s">
        <v>6840</v>
      </c>
      <c r="L2118" s="264">
        <v>45475</v>
      </c>
      <c r="M2118" s="264">
        <v>45516</v>
      </c>
      <c r="N2118" s="261" t="s">
        <v>122</v>
      </c>
      <c r="O2118" s="282"/>
      <c r="P2118" s="266"/>
      <c r="Q2118" s="273"/>
      <c r="R2118" s="284" t="s">
        <v>157</v>
      </c>
      <c r="S2118" s="265"/>
      <c r="T2118" s="265">
        <v>0</v>
      </c>
      <c r="U2118" s="269" t="s">
        <v>1256</v>
      </c>
      <c r="V2118" s="270">
        <v>1</v>
      </c>
      <c r="W2118" s="271" t="s">
        <v>118</v>
      </c>
      <c r="X2118" s="272"/>
      <c r="Y2118" s="272"/>
      <c r="Z2118" s="274" t="s">
        <v>1257</v>
      </c>
      <c r="AA2118" s="258" t="b">
        <f t="shared" si="158"/>
        <v>0</v>
      </c>
      <c r="AB2118" s="273" t="s">
        <v>11853</v>
      </c>
      <c r="AC2118" s="273"/>
      <c r="AD2118" s="504" t="s">
        <v>1259</v>
      </c>
      <c r="AE2118" s="275" t="s">
        <v>11854</v>
      </c>
      <c r="AF2118" s="267" t="str">
        <f t="shared" ca="1" si="159"/>
        <v>58años5meses</v>
      </c>
      <c r="AG2118" s="276">
        <v>901126044</v>
      </c>
      <c r="AH2118" s="273" t="s">
        <v>11855</v>
      </c>
    </row>
    <row r="2119" spans="2:36">
      <c r="B2119" s="258" t="str">
        <f t="shared" si="160"/>
        <v>P46946942</v>
      </c>
      <c r="C2119" s="257" t="s">
        <v>117</v>
      </c>
      <c r="D2119" s="486" t="s">
        <v>7431</v>
      </c>
      <c r="E2119" s="258" t="s">
        <v>7432</v>
      </c>
      <c r="F2119" s="259">
        <v>33288</v>
      </c>
      <c r="G2119" s="260" t="s">
        <v>1251</v>
      </c>
      <c r="H2119" s="261" t="s">
        <v>137</v>
      </c>
      <c r="I2119" s="263" t="s">
        <v>1252</v>
      </c>
      <c r="J2119" s="261"/>
      <c r="K2119" s="263" t="s">
        <v>2021</v>
      </c>
      <c r="L2119" s="264">
        <v>44985</v>
      </c>
      <c r="M2119" s="290">
        <v>44994</v>
      </c>
      <c r="N2119" s="263" t="s">
        <v>122</v>
      </c>
      <c r="O2119" s="282"/>
      <c r="P2119" s="266"/>
      <c r="Q2119" s="273"/>
      <c r="R2119" s="268" t="s">
        <v>157</v>
      </c>
      <c r="S2119" s="265"/>
      <c r="T2119" s="265">
        <v>0</v>
      </c>
      <c r="U2119" s="269" t="s">
        <v>1256</v>
      </c>
      <c r="V2119" s="270">
        <v>0</v>
      </c>
      <c r="W2119" s="271" t="s">
        <v>118</v>
      </c>
      <c r="X2119" s="272"/>
      <c r="Y2119" s="273"/>
      <c r="Z2119" s="274" t="s">
        <v>1265</v>
      </c>
      <c r="AA2119" s="258" t="b">
        <f t="shared" si="158"/>
        <v>0</v>
      </c>
      <c r="AB2119" s="273" t="s">
        <v>7433</v>
      </c>
      <c r="AC2119" s="273"/>
      <c r="AD2119" s="504" t="s">
        <v>1259</v>
      </c>
      <c r="AE2119" s="275" t="s">
        <v>7434</v>
      </c>
      <c r="AF2119" s="267" t="str">
        <f t="shared" ca="1" si="159"/>
        <v>35años6meses</v>
      </c>
      <c r="AG2119" s="276">
        <v>912068760</v>
      </c>
      <c r="AH2119" s="273" t="s">
        <v>7435</v>
      </c>
    </row>
    <row r="2120" spans="2:36">
      <c r="B2120" s="258" t="str">
        <f t="shared" si="160"/>
        <v>P46946971</v>
      </c>
      <c r="C2120" s="257" t="s">
        <v>117</v>
      </c>
      <c r="D2120" s="486" t="s">
        <v>10101</v>
      </c>
      <c r="E2120" s="258" t="s">
        <v>10102</v>
      </c>
      <c r="F2120" s="259">
        <v>33379</v>
      </c>
      <c r="G2120" s="283" t="s">
        <v>1251</v>
      </c>
      <c r="H2120" s="261" t="s">
        <v>137</v>
      </c>
      <c r="I2120" s="261" t="s">
        <v>8999</v>
      </c>
      <c r="J2120" s="261" t="s">
        <v>9469</v>
      </c>
      <c r="K2120" s="282" t="s">
        <v>6840</v>
      </c>
      <c r="L2120" s="264">
        <v>45343</v>
      </c>
      <c r="M2120" s="290">
        <v>45383</v>
      </c>
      <c r="N2120" s="261" t="s">
        <v>114</v>
      </c>
      <c r="O2120" s="261" t="s">
        <v>10103</v>
      </c>
      <c r="P2120" s="266" t="s">
        <v>138</v>
      </c>
      <c r="Q2120" s="273"/>
      <c r="R2120" s="284" t="s">
        <v>157</v>
      </c>
      <c r="S2120" s="265"/>
      <c r="T2120" s="265">
        <v>0</v>
      </c>
      <c r="U2120" s="269" t="s">
        <v>1256</v>
      </c>
      <c r="V2120" s="270">
        <v>1</v>
      </c>
      <c r="W2120" s="271" t="s">
        <v>118</v>
      </c>
      <c r="X2120" s="272"/>
      <c r="Y2120" s="272"/>
      <c r="Z2120" s="274" t="s">
        <v>1257</v>
      </c>
      <c r="AA2120" s="258" t="b">
        <f t="shared" si="158"/>
        <v>0</v>
      </c>
      <c r="AB2120" s="273" t="s">
        <v>10104</v>
      </c>
      <c r="AC2120" s="273"/>
      <c r="AD2120" s="504" t="s">
        <v>1259</v>
      </c>
      <c r="AE2120" s="275" t="s">
        <v>10105</v>
      </c>
      <c r="AF2120" s="267" t="str">
        <f t="shared" ca="1" si="159"/>
        <v>35años3meses</v>
      </c>
      <c r="AG2120" s="276">
        <v>907040973</v>
      </c>
      <c r="AH2120" s="273" t="s">
        <v>10106</v>
      </c>
    </row>
    <row r="2121" spans="2:36">
      <c r="B2121" s="258" t="str">
        <f t="shared" si="160"/>
        <v>P46946992</v>
      </c>
      <c r="C2121" s="257" t="s">
        <v>117</v>
      </c>
      <c r="D2121" s="486" t="s">
        <v>2292</v>
      </c>
      <c r="E2121" s="258" t="s">
        <v>2293</v>
      </c>
      <c r="F2121" s="259">
        <v>33714</v>
      </c>
      <c r="G2121" s="260" t="s">
        <v>1251</v>
      </c>
      <c r="H2121" s="261" t="s">
        <v>137</v>
      </c>
      <c r="I2121" s="262"/>
      <c r="J2121" s="261"/>
      <c r="K2121" s="263" t="s">
        <v>1287</v>
      </c>
      <c r="L2121" s="287">
        <v>43762</v>
      </c>
      <c r="M2121" s="264">
        <v>43775</v>
      </c>
      <c r="N2121" s="263" t="s">
        <v>128</v>
      </c>
      <c r="O2121" s="261" t="s">
        <v>2294</v>
      </c>
      <c r="P2121" s="266" t="s">
        <v>115</v>
      </c>
      <c r="Q2121" s="267"/>
      <c r="R2121" s="284" t="s">
        <v>157</v>
      </c>
      <c r="S2121" s="265"/>
      <c r="T2121" s="265">
        <v>0</v>
      </c>
      <c r="U2121" s="269" t="s">
        <v>1256</v>
      </c>
      <c r="V2121" s="270">
        <v>0</v>
      </c>
      <c r="W2121" s="271" t="s">
        <v>118</v>
      </c>
      <c r="X2121" s="272"/>
      <c r="Y2121" s="273"/>
      <c r="Z2121" s="274" t="s">
        <v>1265</v>
      </c>
      <c r="AA2121" s="258" t="b">
        <f t="shared" si="158"/>
        <v>0</v>
      </c>
      <c r="AB2121" s="273" t="s">
        <v>2295</v>
      </c>
      <c r="AC2121" s="273"/>
      <c r="AD2121" s="273"/>
      <c r="AE2121" s="275"/>
      <c r="AF2121" s="267" t="str">
        <f t="shared" ca="1" si="159"/>
        <v>34años4meses</v>
      </c>
      <c r="AG2121" s="276">
        <v>959169183</v>
      </c>
      <c r="AH2121" s="273"/>
    </row>
    <row r="2122" spans="2:36">
      <c r="B2122" s="258" t="str">
        <f t="shared" si="160"/>
        <v>P46949105</v>
      </c>
      <c r="C2122" s="257" t="s">
        <v>117</v>
      </c>
      <c r="D2122" s="486" t="s">
        <v>6958</v>
      </c>
      <c r="E2122" s="258" t="s">
        <v>6959</v>
      </c>
      <c r="F2122" s="259">
        <v>32242</v>
      </c>
      <c r="G2122" s="283" t="s">
        <v>1291</v>
      </c>
      <c r="H2122" s="260" t="s">
        <v>137</v>
      </c>
      <c r="I2122" s="263" t="s">
        <v>5699</v>
      </c>
      <c r="J2122" s="261"/>
      <c r="K2122" s="282" t="s">
        <v>2021</v>
      </c>
      <c r="L2122" s="264">
        <v>44895</v>
      </c>
      <c r="M2122" s="290">
        <v>44931</v>
      </c>
      <c r="N2122" s="263" t="s">
        <v>122</v>
      </c>
      <c r="O2122" s="261"/>
      <c r="P2122" s="266"/>
      <c r="Q2122" s="273"/>
      <c r="R2122" s="284" t="s">
        <v>157</v>
      </c>
      <c r="S2122" s="265"/>
      <c r="T2122" s="265">
        <v>0</v>
      </c>
      <c r="U2122" s="269" t="s">
        <v>1256</v>
      </c>
      <c r="V2122" s="270">
        <v>0</v>
      </c>
      <c r="W2122" s="271" t="s">
        <v>118</v>
      </c>
      <c r="X2122" s="272"/>
      <c r="Y2122" s="273"/>
      <c r="Z2122" s="274" t="s">
        <v>1265</v>
      </c>
      <c r="AA2122" s="258" t="b">
        <f t="shared" si="158"/>
        <v>0</v>
      </c>
      <c r="AB2122" s="273" t="s">
        <v>6960</v>
      </c>
      <c r="AC2122" s="273"/>
      <c r="AD2122" s="400" t="s">
        <v>1259</v>
      </c>
      <c r="AE2122" s="275" t="s">
        <v>6961</v>
      </c>
      <c r="AF2122" s="267" t="str">
        <f t="shared" ca="1" si="159"/>
        <v>38años4meses</v>
      </c>
      <c r="AG2122" s="276">
        <v>944829552</v>
      </c>
      <c r="AH2122" s="273"/>
    </row>
    <row r="2123" spans="2:36">
      <c r="B2123" s="258" t="str">
        <f t="shared" si="160"/>
        <v>O46950080</v>
      </c>
      <c r="C2123" s="257" t="s">
        <v>117</v>
      </c>
      <c r="D2123" s="486" t="s">
        <v>7160</v>
      </c>
      <c r="E2123" s="258" t="s">
        <v>7161</v>
      </c>
      <c r="F2123" s="259">
        <v>33702</v>
      </c>
      <c r="G2123" s="283" t="s">
        <v>1251</v>
      </c>
      <c r="H2123" s="261" t="s">
        <v>113</v>
      </c>
      <c r="I2123" s="263" t="s">
        <v>1339</v>
      </c>
      <c r="J2123" s="261"/>
      <c r="K2123" s="263" t="s">
        <v>2021</v>
      </c>
      <c r="L2123" s="264">
        <v>44921</v>
      </c>
      <c r="M2123" s="290">
        <v>44926</v>
      </c>
      <c r="N2123" s="263" t="s">
        <v>122</v>
      </c>
      <c r="O2123" s="261"/>
      <c r="P2123" s="266"/>
      <c r="Q2123" s="273"/>
      <c r="R2123" s="284" t="s">
        <v>157</v>
      </c>
      <c r="S2123" s="265"/>
      <c r="T2123" s="265">
        <v>0</v>
      </c>
      <c r="U2123" s="269" t="s">
        <v>1256</v>
      </c>
      <c r="V2123" s="270">
        <v>0</v>
      </c>
      <c r="W2123" s="271" t="s">
        <v>118</v>
      </c>
      <c r="X2123" s="272"/>
      <c r="Y2123" s="273"/>
      <c r="Z2123" s="274" t="s">
        <v>1265</v>
      </c>
      <c r="AA2123" s="258" t="b">
        <f t="shared" si="158"/>
        <v>0</v>
      </c>
      <c r="AB2123" s="273" t="s">
        <v>7162</v>
      </c>
      <c r="AC2123" s="273"/>
      <c r="AD2123" s="504" t="s">
        <v>1259</v>
      </c>
      <c r="AE2123" s="275" t="s">
        <v>7163</v>
      </c>
      <c r="AF2123" s="267" t="str">
        <f t="shared" ca="1" si="159"/>
        <v>34años4meses</v>
      </c>
      <c r="AG2123" s="276">
        <v>927565846</v>
      </c>
      <c r="AH2123" s="273" t="s">
        <v>7164</v>
      </c>
    </row>
    <row r="2124" spans="2:36">
      <c r="B2124" s="258" t="str">
        <f t="shared" si="160"/>
        <v>O46965463</v>
      </c>
      <c r="C2124" s="257" t="s">
        <v>117</v>
      </c>
      <c r="D2124" s="486" t="s">
        <v>8346</v>
      </c>
      <c r="E2124" s="258" t="s">
        <v>8347</v>
      </c>
      <c r="F2124" s="259">
        <v>33499</v>
      </c>
      <c r="G2124" s="260" t="s">
        <v>1251</v>
      </c>
      <c r="H2124" s="261" t="s">
        <v>113</v>
      </c>
      <c r="I2124" s="261" t="s">
        <v>8348</v>
      </c>
      <c r="J2124" s="261"/>
      <c r="K2124" s="282" t="s">
        <v>2021</v>
      </c>
      <c r="L2124" s="264">
        <v>45194</v>
      </c>
      <c r="M2124" s="290">
        <v>45276</v>
      </c>
      <c r="N2124" s="263" t="s">
        <v>174</v>
      </c>
      <c r="O2124" s="261" t="s">
        <v>8349</v>
      </c>
      <c r="P2124" s="266" t="s">
        <v>138</v>
      </c>
      <c r="Q2124" s="273"/>
      <c r="R2124" s="284" t="s">
        <v>157</v>
      </c>
      <c r="S2124" s="265"/>
      <c r="T2124" s="265">
        <v>0</v>
      </c>
      <c r="U2124" s="269" t="s">
        <v>1256</v>
      </c>
      <c r="V2124" s="270">
        <v>0</v>
      </c>
      <c r="W2124" s="271" t="s">
        <v>118</v>
      </c>
      <c r="X2124" s="273"/>
      <c r="Y2124" s="273"/>
      <c r="Z2124" s="274" t="s">
        <v>1257</v>
      </c>
      <c r="AA2124" s="258" t="b">
        <f t="shared" si="158"/>
        <v>0</v>
      </c>
      <c r="AB2124" s="273" t="s">
        <v>8350</v>
      </c>
      <c r="AC2124" s="273"/>
      <c r="AD2124" s="504" t="s">
        <v>1271</v>
      </c>
      <c r="AE2124" s="281" t="s">
        <v>8351</v>
      </c>
      <c r="AF2124" s="267" t="str">
        <f t="shared" ca="1" si="159"/>
        <v>34años11meses</v>
      </c>
      <c r="AG2124" s="276" t="s">
        <v>8352</v>
      </c>
      <c r="AH2124" s="273" t="s">
        <v>8353</v>
      </c>
      <c r="AJ2124" s="258"/>
    </row>
    <row r="2125" spans="2:36">
      <c r="B2125" s="258" t="str">
        <f t="shared" si="160"/>
        <v>P46969560</v>
      </c>
      <c r="C2125" s="257" t="s">
        <v>117</v>
      </c>
      <c r="D2125" s="486" t="s">
        <v>3514</v>
      </c>
      <c r="E2125" s="273" t="s">
        <v>3515</v>
      </c>
      <c r="F2125" s="259">
        <v>33362</v>
      </c>
      <c r="G2125" s="260" t="s">
        <v>1251</v>
      </c>
      <c r="H2125" s="261" t="s">
        <v>137</v>
      </c>
      <c r="I2125" s="262"/>
      <c r="J2125" s="261"/>
      <c r="K2125" s="263" t="s">
        <v>2021</v>
      </c>
      <c r="L2125" s="264">
        <v>44117</v>
      </c>
      <c r="M2125" s="264">
        <v>44146</v>
      </c>
      <c r="N2125" s="263" t="s">
        <v>128</v>
      </c>
      <c r="O2125" s="282" t="s">
        <v>3516</v>
      </c>
      <c r="P2125" s="266" t="s">
        <v>115</v>
      </c>
      <c r="Q2125" s="267"/>
      <c r="R2125" s="268" t="s">
        <v>157</v>
      </c>
      <c r="S2125" s="265"/>
      <c r="T2125" s="265">
        <v>0</v>
      </c>
      <c r="U2125" s="269" t="s">
        <v>1256</v>
      </c>
      <c r="V2125" s="270">
        <v>0</v>
      </c>
      <c r="W2125" s="271" t="s">
        <v>1264</v>
      </c>
      <c r="X2125" s="272"/>
      <c r="Y2125" s="273"/>
      <c r="Z2125" s="274" t="s">
        <v>1265</v>
      </c>
      <c r="AA2125" s="258" t="b">
        <f t="shared" si="158"/>
        <v>0</v>
      </c>
      <c r="AB2125" s="258" t="s">
        <v>3517</v>
      </c>
      <c r="AC2125" s="273" t="s">
        <v>1290</v>
      </c>
      <c r="AD2125" s="504" t="s">
        <v>2101</v>
      </c>
      <c r="AE2125" s="275" t="s">
        <v>3518</v>
      </c>
      <c r="AF2125" s="267" t="str">
        <f t="shared" ca="1" si="159"/>
        <v>35años3meses</v>
      </c>
      <c r="AG2125" s="276"/>
      <c r="AH2125" s="273"/>
      <c r="AJ2125" s="258"/>
    </row>
    <row r="2126" spans="2:36" ht="15">
      <c r="B2126" s="258" t="str">
        <f t="shared" si="160"/>
        <v>P46978759</v>
      </c>
      <c r="C2126" s="257" t="s">
        <v>117</v>
      </c>
      <c r="D2126" s="500" t="s">
        <v>13983</v>
      </c>
      <c r="E2126" s="258" t="s">
        <v>13984</v>
      </c>
      <c r="F2126" s="259">
        <v>33523</v>
      </c>
      <c r="G2126" s="283" t="s">
        <v>1251</v>
      </c>
      <c r="H2126" s="261" t="s">
        <v>137</v>
      </c>
      <c r="I2126" s="261" t="s">
        <v>1252</v>
      </c>
      <c r="J2126" s="261" t="s">
        <v>1276</v>
      </c>
      <c r="K2126" s="282" t="s">
        <v>1254</v>
      </c>
      <c r="L2126" s="264">
        <v>45885</v>
      </c>
      <c r="M2126" s="264">
        <v>45909</v>
      </c>
      <c r="N2126" s="261" t="s">
        <v>169</v>
      </c>
      <c r="O2126" s="282" t="s">
        <v>13985</v>
      </c>
      <c r="P2126" s="266" t="s">
        <v>138</v>
      </c>
      <c r="Q2126" s="273"/>
      <c r="R2126" s="268" t="s">
        <v>157</v>
      </c>
      <c r="S2126" s="265"/>
      <c r="T2126" s="271">
        <v>0</v>
      </c>
      <c r="U2126" s="291" t="s">
        <v>117</v>
      </c>
      <c r="V2126" s="270">
        <v>1</v>
      </c>
      <c r="W2126" s="271" t="s">
        <v>118</v>
      </c>
      <c r="X2126" s="272"/>
      <c r="Y2126" s="279"/>
      <c r="Z2126" s="342" t="s">
        <v>1257</v>
      </c>
      <c r="AA2126" s="258" t="b">
        <f t="shared" si="158"/>
        <v>0</v>
      </c>
      <c r="AB2126" s="273" t="s">
        <v>13986</v>
      </c>
      <c r="AC2126" s="273"/>
      <c r="AD2126" s="400" t="s">
        <v>1259</v>
      </c>
      <c r="AE2126" s="304" t="s">
        <v>13987</v>
      </c>
      <c r="AF2126" s="267" t="str">
        <f t="shared" ca="1" si="159"/>
        <v>34años10meses</v>
      </c>
      <c r="AG2126" s="276" t="s">
        <v>13988</v>
      </c>
      <c r="AH2126" s="273" t="s">
        <v>13989</v>
      </c>
    </row>
    <row r="2127" spans="2:36">
      <c r="B2127" s="258" t="str">
        <f t="shared" si="160"/>
        <v>P46980266</v>
      </c>
      <c r="C2127" s="257" t="s">
        <v>117</v>
      </c>
      <c r="D2127" s="486" t="s">
        <v>9325</v>
      </c>
      <c r="E2127" s="258" t="s">
        <v>9326</v>
      </c>
      <c r="F2127" s="259">
        <v>33051</v>
      </c>
      <c r="G2127" s="283" t="s">
        <v>1251</v>
      </c>
      <c r="H2127" s="261" t="s">
        <v>137</v>
      </c>
      <c r="I2127" s="261" t="s">
        <v>8999</v>
      </c>
      <c r="J2127" s="261"/>
      <c r="K2127" s="282" t="s">
        <v>6840</v>
      </c>
      <c r="L2127" s="264">
        <v>45295</v>
      </c>
      <c r="M2127" s="290">
        <v>45313</v>
      </c>
      <c r="N2127" s="261" t="s">
        <v>128</v>
      </c>
      <c r="O2127" s="261" t="s">
        <v>9327</v>
      </c>
      <c r="P2127" s="266" t="s">
        <v>138</v>
      </c>
      <c r="Q2127" s="273"/>
      <c r="R2127" s="284" t="s">
        <v>157</v>
      </c>
      <c r="S2127" s="265"/>
      <c r="T2127" s="265">
        <v>0</v>
      </c>
      <c r="U2127" s="269" t="s">
        <v>1256</v>
      </c>
      <c r="V2127" s="270">
        <v>1</v>
      </c>
      <c r="W2127" s="271" t="s">
        <v>118</v>
      </c>
      <c r="X2127" s="272"/>
      <c r="Y2127" s="272"/>
      <c r="Z2127" s="274" t="s">
        <v>1257</v>
      </c>
      <c r="AA2127" s="258" t="b">
        <f t="shared" ref="AA2127:AA2159" si="161">COUNTIF($D$2:$D$3790,D2127)&gt;1</f>
        <v>0</v>
      </c>
      <c r="AB2127" s="273" t="s">
        <v>9328</v>
      </c>
      <c r="AC2127" s="273"/>
      <c r="AD2127" s="504" t="s">
        <v>1259</v>
      </c>
      <c r="AE2127" s="275" t="s">
        <v>9329</v>
      </c>
      <c r="AF2127" s="267" t="str">
        <f t="shared" ca="1" si="159"/>
        <v>36años1meses</v>
      </c>
      <c r="AG2127" s="276">
        <v>934720662</v>
      </c>
      <c r="AH2127" s="273" t="s">
        <v>9330</v>
      </c>
    </row>
    <row r="2128" spans="2:36">
      <c r="B2128" s="258" t="str">
        <f t="shared" si="160"/>
        <v>P46981558</v>
      </c>
      <c r="C2128" s="282">
        <v>1</v>
      </c>
      <c r="D2128" s="486" t="s">
        <v>3604</v>
      </c>
      <c r="E2128" s="258" t="s">
        <v>3605</v>
      </c>
      <c r="F2128" s="259">
        <v>33720</v>
      </c>
      <c r="G2128" s="260" t="s">
        <v>1251</v>
      </c>
      <c r="H2128" s="261" t="s">
        <v>137</v>
      </c>
      <c r="I2128" s="262"/>
      <c r="J2128" s="261"/>
      <c r="K2128" s="263" t="s">
        <v>2021</v>
      </c>
      <c r="L2128" s="264">
        <v>44179</v>
      </c>
      <c r="M2128" s="290">
        <v>44188</v>
      </c>
      <c r="N2128" s="263" t="s">
        <v>128</v>
      </c>
      <c r="O2128" s="263" t="s">
        <v>3606</v>
      </c>
      <c r="P2128" s="266" t="s">
        <v>115</v>
      </c>
      <c r="Q2128" s="267"/>
      <c r="R2128" s="268" t="s">
        <v>157</v>
      </c>
      <c r="S2128" s="265"/>
      <c r="T2128" s="265">
        <v>0</v>
      </c>
      <c r="U2128" s="269" t="s">
        <v>1256</v>
      </c>
      <c r="V2128" s="270">
        <v>0</v>
      </c>
      <c r="W2128" s="271" t="s">
        <v>1264</v>
      </c>
      <c r="X2128" s="272"/>
      <c r="Y2128" s="258"/>
      <c r="Z2128" s="274" t="s">
        <v>1265</v>
      </c>
      <c r="AA2128" s="258" t="b">
        <f t="shared" si="161"/>
        <v>0</v>
      </c>
      <c r="AB2128" s="258"/>
      <c r="AC2128" s="273"/>
      <c r="AD2128" s="400" t="s">
        <v>2101</v>
      </c>
      <c r="AE2128" s="275" t="s">
        <v>3607</v>
      </c>
      <c r="AF2128" s="267" t="str">
        <f t="shared" ca="1" si="159"/>
        <v>34años3meses</v>
      </c>
      <c r="AG2128" s="276">
        <v>984096915</v>
      </c>
      <c r="AH2128" s="399" t="s">
        <v>3337</v>
      </c>
    </row>
    <row r="2129" spans="2:34">
      <c r="B2129" s="258" t="str">
        <f t="shared" si="160"/>
        <v>O46987268</v>
      </c>
      <c r="C2129" s="257" t="s">
        <v>117</v>
      </c>
      <c r="D2129" s="486" t="s">
        <v>9094</v>
      </c>
      <c r="E2129" s="258" t="s">
        <v>9095</v>
      </c>
      <c r="F2129" s="259">
        <v>33738</v>
      </c>
      <c r="G2129" s="283" t="s">
        <v>1996</v>
      </c>
      <c r="H2129" s="261" t="s">
        <v>113</v>
      </c>
      <c r="I2129" s="261" t="s">
        <v>5699</v>
      </c>
      <c r="J2129" s="261"/>
      <c r="K2129" s="282" t="s">
        <v>6899</v>
      </c>
      <c r="L2129" s="264">
        <v>45278</v>
      </c>
      <c r="M2129" s="290">
        <v>45290</v>
      </c>
      <c r="N2129" s="261" t="s">
        <v>122</v>
      </c>
      <c r="O2129" s="261" t="s">
        <v>1108</v>
      </c>
      <c r="P2129" s="266"/>
      <c r="Q2129" s="273"/>
      <c r="R2129" s="268" t="s">
        <v>157</v>
      </c>
      <c r="S2129" s="265"/>
      <c r="T2129" s="265">
        <v>0</v>
      </c>
      <c r="U2129" s="269" t="s">
        <v>1256</v>
      </c>
      <c r="V2129" s="270">
        <v>1</v>
      </c>
      <c r="W2129" s="271" t="s">
        <v>118</v>
      </c>
      <c r="X2129" s="273"/>
      <c r="Y2129" s="273"/>
      <c r="Z2129" s="274" t="s">
        <v>1257</v>
      </c>
      <c r="AA2129" s="258" t="b">
        <f t="shared" si="161"/>
        <v>0</v>
      </c>
      <c r="AB2129" s="273" t="s">
        <v>9096</v>
      </c>
      <c r="AC2129" s="273"/>
      <c r="AD2129" s="504" t="s">
        <v>1271</v>
      </c>
      <c r="AE2129" s="304" t="s">
        <v>9097</v>
      </c>
      <c r="AF2129" s="267" t="str">
        <f t="shared" ca="1" si="159"/>
        <v>34años3meses</v>
      </c>
      <c r="AG2129" s="276">
        <v>926457212</v>
      </c>
      <c r="AH2129" s="273" t="s">
        <v>8453</v>
      </c>
    </row>
    <row r="2130" spans="2:34">
      <c r="B2130" s="273" t="str">
        <f t="shared" si="160"/>
        <v>P46988180</v>
      </c>
      <c r="C2130" s="282">
        <v>1</v>
      </c>
      <c r="D2130" s="486" t="s">
        <v>12415</v>
      </c>
      <c r="E2130" s="258" t="s">
        <v>12416</v>
      </c>
      <c r="F2130" s="259">
        <v>31600</v>
      </c>
      <c r="G2130" s="283" t="s">
        <v>1251</v>
      </c>
      <c r="H2130" s="261" t="s">
        <v>137</v>
      </c>
      <c r="I2130" s="263" t="s">
        <v>1252</v>
      </c>
      <c r="J2130" s="261"/>
      <c r="K2130" s="282" t="s">
        <v>2021</v>
      </c>
      <c r="L2130" s="264">
        <v>45551</v>
      </c>
      <c r="M2130" s="264">
        <v>45563</v>
      </c>
      <c r="N2130" s="263" t="s">
        <v>128</v>
      </c>
      <c r="O2130" s="282" t="s">
        <v>12417</v>
      </c>
      <c r="P2130" s="266" t="s">
        <v>138</v>
      </c>
      <c r="Q2130" s="273"/>
      <c r="R2130" s="284" t="s">
        <v>157</v>
      </c>
      <c r="S2130" s="265"/>
      <c r="T2130" s="265">
        <v>0</v>
      </c>
      <c r="U2130" s="269" t="s">
        <v>1256</v>
      </c>
      <c r="V2130" s="270">
        <v>0</v>
      </c>
      <c r="W2130" s="271" t="s">
        <v>118</v>
      </c>
      <c r="X2130" s="272"/>
      <c r="Y2130" s="273"/>
      <c r="Z2130" s="274" t="s">
        <v>1265</v>
      </c>
      <c r="AA2130" s="258" t="b">
        <f t="shared" si="161"/>
        <v>0</v>
      </c>
      <c r="AB2130" s="258" t="s">
        <v>12418</v>
      </c>
      <c r="AC2130" s="273"/>
      <c r="AD2130" s="504" t="s">
        <v>2101</v>
      </c>
      <c r="AE2130" s="275" t="s">
        <v>12419</v>
      </c>
      <c r="AF2130" s="267" t="str">
        <f t="shared" ca="1" si="159"/>
        <v>40años1meses</v>
      </c>
      <c r="AG2130" s="276">
        <v>920057988</v>
      </c>
      <c r="AH2130" s="273" t="s">
        <v>12420</v>
      </c>
    </row>
    <row r="2131" spans="2:34">
      <c r="B2131" s="258" t="str">
        <f t="shared" si="160"/>
        <v>P46992353</v>
      </c>
      <c r="C2131" s="263">
        <v>1</v>
      </c>
      <c r="D2131" s="486" t="s">
        <v>10189</v>
      </c>
      <c r="E2131" s="258" t="s">
        <v>10190</v>
      </c>
      <c r="F2131" s="259">
        <v>33461</v>
      </c>
      <c r="G2131" s="283" t="s">
        <v>1996</v>
      </c>
      <c r="H2131" s="261" t="s">
        <v>137</v>
      </c>
      <c r="I2131" s="261" t="s">
        <v>8999</v>
      </c>
      <c r="J2131" s="261" t="s">
        <v>9469</v>
      </c>
      <c r="K2131" s="282" t="s">
        <v>6840</v>
      </c>
      <c r="L2131" s="264">
        <v>45349</v>
      </c>
      <c r="M2131" s="290">
        <v>45383</v>
      </c>
      <c r="N2131" s="261" t="s">
        <v>128</v>
      </c>
      <c r="O2131" s="282" t="s">
        <v>10191</v>
      </c>
      <c r="P2131" s="266" t="s">
        <v>138</v>
      </c>
      <c r="Q2131" s="273"/>
      <c r="R2131" s="284" t="s">
        <v>157</v>
      </c>
      <c r="S2131" s="265"/>
      <c r="T2131" s="265">
        <v>0</v>
      </c>
      <c r="U2131" s="269" t="s">
        <v>1256</v>
      </c>
      <c r="V2131" s="270">
        <v>1</v>
      </c>
      <c r="W2131" s="271" t="s">
        <v>118</v>
      </c>
      <c r="X2131" s="272"/>
      <c r="Y2131" s="272"/>
      <c r="Z2131" s="274" t="s">
        <v>1257</v>
      </c>
      <c r="AA2131" s="258" t="b">
        <f t="shared" si="161"/>
        <v>0</v>
      </c>
      <c r="AB2131" s="273" t="s">
        <v>10192</v>
      </c>
      <c r="AC2131" s="273"/>
      <c r="AD2131" s="504" t="s">
        <v>1259</v>
      </c>
      <c r="AE2131" s="275" t="s">
        <v>10193</v>
      </c>
      <c r="AF2131" s="267" t="str">
        <f t="shared" ca="1" si="159"/>
        <v>35años0meses</v>
      </c>
      <c r="AG2131" s="276">
        <v>955807139</v>
      </c>
      <c r="AH2131" s="273" t="s">
        <v>10194</v>
      </c>
    </row>
    <row r="2132" spans="2:34">
      <c r="B2132" s="258" t="str">
        <f t="shared" si="160"/>
        <v>O46996857</v>
      </c>
      <c r="C2132" s="257" t="s">
        <v>117</v>
      </c>
      <c r="D2132" s="486" t="s">
        <v>11318</v>
      </c>
      <c r="E2132" s="258" t="s">
        <v>11319</v>
      </c>
      <c r="F2132" s="259">
        <v>33377</v>
      </c>
      <c r="G2132" s="283" t="s">
        <v>1251</v>
      </c>
      <c r="H2132" s="261" t="s">
        <v>113</v>
      </c>
      <c r="I2132" s="261" t="s">
        <v>7410</v>
      </c>
      <c r="J2132" s="261" t="s">
        <v>9469</v>
      </c>
      <c r="K2132" s="282" t="s">
        <v>6840</v>
      </c>
      <c r="L2132" s="264">
        <v>45428</v>
      </c>
      <c r="M2132" s="264">
        <v>45530</v>
      </c>
      <c r="N2132" s="261" t="s">
        <v>174</v>
      </c>
      <c r="O2132" s="282" t="s">
        <v>11320</v>
      </c>
      <c r="P2132" s="266" t="s">
        <v>138</v>
      </c>
      <c r="Q2132" s="273"/>
      <c r="R2132" s="284" t="s">
        <v>157</v>
      </c>
      <c r="S2132" s="265"/>
      <c r="T2132" s="265">
        <v>0</v>
      </c>
      <c r="U2132" s="269" t="s">
        <v>1256</v>
      </c>
      <c r="V2132" s="270">
        <v>1</v>
      </c>
      <c r="W2132" s="271" t="s">
        <v>118</v>
      </c>
      <c r="X2132" s="272"/>
      <c r="Y2132" s="272"/>
      <c r="Z2132" s="274" t="s">
        <v>1257</v>
      </c>
      <c r="AA2132" s="258" t="b">
        <f t="shared" si="161"/>
        <v>0</v>
      </c>
      <c r="AB2132" s="319" t="s">
        <v>11321</v>
      </c>
      <c r="AC2132" s="273"/>
      <c r="AD2132" s="400" t="s">
        <v>1259</v>
      </c>
      <c r="AE2132" s="275" t="s">
        <v>11322</v>
      </c>
      <c r="AF2132" s="267" t="str">
        <f t="shared" ca="1" si="159"/>
        <v>35años3meses</v>
      </c>
      <c r="AG2132" s="276">
        <v>925538871</v>
      </c>
      <c r="AH2132" s="399" t="s">
        <v>11323</v>
      </c>
    </row>
    <row r="2133" spans="2:34">
      <c r="B2133" s="258" t="str">
        <f t="shared" si="160"/>
        <v>O46999708</v>
      </c>
      <c r="C2133" s="257" t="s">
        <v>117</v>
      </c>
      <c r="D2133" s="486" t="s">
        <v>15350</v>
      </c>
      <c r="E2133" s="258" t="s">
        <v>15351</v>
      </c>
      <c r="F2133" s="259">
        <v>33351</v>
      </c>
      <c r="G2133" s="283" t="s">
        <v>1251</v>
      </c>
      <c r="H2133" s="261" t="s">
        <v>113</v>
      </c>
      <c r="I2133" s="261" t="s">
        <v>1339</v>
      </c>
      <c r="J2133" s="261" t="s">
        <v>1276</v>
      </c>
      <c r="K2133" s="282" t="s">
        <v>1254</v>
      </c>
      <c r="L2133" s="264">
        <v>46128</v>
      </c>
      <c r="M2133" s="264">
        <v>46165</v>
      </c>
      <c r="N2133" s="261" t="s">
        <v>128</v>
      </c>
      <c r="O2133" s="282" t="s">
        <v>15352</v>
      </c>
      <c r="P2133" s="266" t="s">
        <v>138</v>
      </c>
      <c r="Q2133" s="258"/>
      <c r="R2133" s="268" t="s">
        <v>157</v>
      </c>
      <c r="S2133" s="265"/>
      <c r="T2133" s="271">
        <v>0</v>
      </c>
      <c r="U2133" s="269" t="s">
        <v>1256</v>
      </c>
      <c r="V2133" s="270">
        <v>1</v>
      </c>
      <c r="W2133" s="271" t="s">
        <v>118</v>
      </c>
      <c r="X2133" s="272"/>
      <c r="Y2133" s="272"/>
      <c r="Z2133" s="342" t="s">
        <v>1257</v>
      </c>
      <c r="AA2133" s="258" t="b">
        <f t="shared" si="161"/>
        <v>0</v>
      </c>
      <c r="AB2133" s="273" t="s">
        <v>15353</v>
      </c>
      <c r="AC2133" s="273"/>
      <c r="AD2133" s="504" t="s">
        <v>1259</v>
      </c>
      <c r="AE2133" s="304" t="s">
        <v>15354</v>
      </c>
      <c r="AF2133" s="267" t="str">
        <f t="shared" ca="1" si="159"/>
        <v>35años3meses</v>
      </c>
      <c r="AG2133" s="276" t="s">
        <v>15355</v>
      </c>
      <c r="AH2133" s="442" t="s">
        <v>15356</v>
      </c>
    </row>
    <row r="2134" spans="2:34">
      <c r="B2134" s="258" t="str">
        <f t="shared" si="160"/>
        <v>P47018920</v>
      </c>
      <c r="C2134" s="257" t="s">
        <v>117</v>
      </c>
      <c r="D2134" s="486" t="s">
        <v>3454</v>
      </c>
      <c r="E2134" s="258" t="s">
        <v>3455</v>
      </c>
      <c r="F2134" s="259">
        <v>33456</v>
      </c>
      <c r="G2134" s="260" t="s">
        <v>1251</v>
      </c>
      <c r="H2134" s="261" t="s">
        <v>137</v>
      </c>
      <c r="I2134" s="262"/>
      <c r="J2134" s="261"/>
      <c r="K2134" s="263" t="s">
        <v>2021</v>
      </c>
      <c r="L2134" s="264">
        <v>44067</v>
      </c>
      <c r="M2134" s="290">
        <v>44093</v>
      </c>
      <c r="N2134" s="263" t="s">
        <v>174</v>
      </c>
      <c r="O2134" s="263" t="s">
        <v>3456</v>
      </c>
      <c r="P2134" s="266" t="s">
        <v>115</v>
      </c>
      <c r="Q2134" s="267"/>
      <c r="R2134" s="284" t="s">
        <v>157</v>
      </c>
      <c r="S2134" s="265"/>
      <c r="T2134" s="265">
        <v>0</v>
      </c>
      <c r="U2134" s="269" t="s">
        <v>1256</v>
      </c>
      <c r="V2134" s="270">
        <v>0</v>
      </c>
      <c r="W2134" s="271" t="s">
        <v>1264</v>
      </c>
      <c r="X2134" s="272"/>
      <c r="Y2134" s="273"/>
      <c r="Z2134" s="274" t="s">
        <v>1265</v>
      </c>
      <c r="AA2134" s="258" t="b">
        <f t="shared" si="161"/>
        <v>0</v>
      </c>
      <c r="AB2134" s="258" t="s">
        <v>3457</v>
      </c>
      <c r="AC2134" s="273" t="s">
        <v>1290</v>
      </c>
      <c r="AD2134" s="504" t="s">
        <v>2101</v>
      </c>
      <c r="AE2134" s="275" t="s">
        <v>3458</v>
      </c>
      <c r="AF2134" s="267" t="str">
        <f t="shared" ca="1" si="159"/>
        <v>35años0meses</v>
      </c>
      <c r="AG2134" s="276">
        <v>963621819</v>
      </c>
      <c r="AH2134" s="273" t="s">
        <v>1412</v>
      </c>
    </row>
    <row r="2135" spans="2:34">
      <c r="B2135" s="258" t="str">
        <f t="shared" si="160"/>
        <v>P47031367</v>
      </c>
      <c r="C2135" s="257" t="s">
        <v>117</v>
      </c>
      <c r="D2135" s="486" t="s">
        <v>11212</v>
      </c>
      <c r="E2135" s="258" t="s">
        <v>11213</v>
      </c>
      <c r="F2135" s="259">
        <v>33396</v>
      </c>
      <c r="G2135" s="283" t="s">
        <v>1251</v>
      </c>
      <c r="H2135" s="261" t="s">
        <v>137</v>
      </c>
      <c r="I2135" s="261" t="s">
        <v>8999</v>
      </c>
      <c r="J2135" s="261"/>
      <c r="K2135" s="282" t="s">
        <v>6840</v>
      </c>
      <c r="L2135" s="264">
        <v>45419</v>
      </c>
      <c r="M2135" s="298">
        <v>45467</v>
      </c>
      <c r="N2135" s="261" t="s">
        <v>128</v>
      </c>
      <c r="O2135" s="261" t="s">
        <v>11214</v>
      </c>
      <c r="P2135" s="266" t="s">
        <v>138</v>
      </c>
      <c r="Q2135" s="273"/>
      <c r="R2135" s="284" t="s">
        <v>157</v>
      </c>
      <c r="S2135" s="265"/>
      <c r="T2135" s="265">
        <v>0</v>
      </c>
      <c r="U2135" s="269" t="s">
        <v>1256</v>
      </c>
      <c r="V2135" s="270">
        <v>1</v>
      </c>
      <c r="W2135" s="271" t="s">
        <v>118</v>
      </c>
      <c r="X2135" s="272"/>
      <c r="Y2135" s="272"/>
      <c r="Z2135" s="274" t="s">
        <v>1257</v>
      </c>
      <c r="AA2135" s="258" t="b">
        <f t="shared" si="161"/>
        <v>0</v>
      </c>
      <c r="AB2135" s="273" t="s">
        <v>11215</v>
      </c>
      <c r="AC2135" s="273"/>
      <c r="AD2135" s="504" t="s">
        <v>1259</v>
      </c>
      <c r="AE2135" s="275" t="s">
        <v>11216</v>
      </c>
      <c r="AF2135" s="267" t="str">
        <f t="shared" ca="1" si="159"/>
        <v>35años2meses</v>
      </c>
      <c r="AG2135" s="294">
        <v>954127771</v>
      </c>
      <c r="AH2135" s="273" t="s">
        <v>11217</v>
      </c>
    </row>
    <row r="2136" spans="2:34">
      <c r="B2136" s="273" t="str">
        <f t="shared" si="160"/>
        <v>P47041865</v>
      </c>
      <c r="C2136" s="257" t="s">
        <v>117</v>
      </c>
      <c r="D2136" s="486" t="s">
        <v>2433</v>
      </c>
      <c r="E2136" s="258" t="s">
        <v>2434</v>
      </c>
      <c r="F2136" s="259">
        <v>33743</v>
      </c>
      <c r="G2136" s="260" t="s">
        <v>1251</v>
      </c>
      <c r="H2136" s="261" t="s">
        <v>137</v>
      </c>
      <c r="I2136" s="262"/>
      <c r="J2136" s="261"/>
      <c r="K2136" s="263" t="s">
        <v>1287</v>
      </c>
      <c r="L2136" s="287">
        <v>43776</v>
      </c>
      <c r="M2136" s="287">
        <v>43789</v>
      </c>
      <c r="N2136" s="263" t="s">
        <v>122</v>
      </c>
      <c r="O2136" s="261"/>
      <c r="P2136" s="266" t="s">
        <v>119</v>
      </c>
      <c r="Q2136" s="267"/>
      <c r="R2136" s="284" t="s">
        <v>157</v>
      </c>
      <c r="S2136" s="265"/>
      <c r="T2136" s="265">
        <v>0</v>
      </c>
      <c r="U2136" s="269" t="s">
        <v>1256</v>
      </c>
      <c r="V2136" s="270">
        <v>0</v>
      </c>
      <c r="W2136" s="271" t="s">
        <v>1264</v>
      </c>
      <c r="X2136" s="272"/>
      <c r="Y2136" s="273"/>
      <c r="Z2136" s="274" t="s">
        <v>1265</v>
      </c>
      <c r="AA2136" s="258" t="b">
        <f t="shared" si="161"/>
        <v>0</v>
      </c>
      <c r="AB2136" s="273" t="s">
        <v>2435</v>
      </c>
      <c r="AC2136" s="273" t="s">
        <v>2000</v>
      </c>
      <c r="AD2136" s="510"/>
      <c r="AE2136" s="275"/>
      <c r="AF2136" s="267" t="str">
        <f t="shared" ca="1" si="159"/>
        <v>34años3meses</v>
      </c>
      <c r="AG2136" s="276"/>
      <c r="AH2136" s="273"/>
    </row>
    <row r="2137" spans="2:34">
      <c r="B2137" s="258" t="str">
        <f t="shared" si="160"/>
        <v>P47055530</v>
      </c>
      <c r="C2137" s="257" t="s">
        <v>117</v>
      </c>
      <c r="D2137" s="486" t="s">
        <v>11570</v>
      </c>
      <c r="E2137" s="258" t="s">
        <v>11571</v>
      </c>
      <c r="F2137" s="259">
        <v>33763</v>
      </c>
      <c r="G2137" s="283" t="s">
        <v>1251</v>
      </c>
      <c r="H2137" s="261" t="s">
        <v>137</v>
      </c>
      <c r="I2137" s="261" t="s">
        <v>8999</v>
      </c>
      <c r="J2137" s="261" t="s">
        <v>9469</v>
      </c>
      <c r="K2137" s="282" t="s">
        <v>6840</v>
      </c>
      <c r="L2137" s="264">
        <v>45454</v>
      </c>
      <c r="M2137" s="264">
        <v>45488</v>
      </c>
      <c r="N2137" s="261" t="s">
        <v>122</v>
      </c>
      <c r="O2137" s="282"/>
      <c r="P2137" s="266"/>
      <c r="Q2137" s="273"/>
      <c r="R2137" s="284" t="s">
        <v>157</v>
      </c>
      <c r="S2137" s="265"/>
      <c r="T2137" s="265">
        <v>0</v>
      </c>
      <c r="U2137" s="269" t="s">
        <v>1256</v>
      </c>
      <c r="V2137" s="270">
        <v>1</v>
      </c>
      <c r="W2137" s="271" t="s">
        <v>118</v>
      </c>
      <c r="X2137" s="272"/>
      <c r="Y2137" s="272"/>
      <c r="Z2137" s="274" t="s">
        <v>1257</v>
      </c>
      <c r="AA2137" s="258" t="b">
        <f t="shared" si="161"/>
        <v>0</v>
      </c>
      <c r="AB2137" s="273" t="s">
        <v>11572</v>
      </c>
      <c r="AC2137" s="273"/>
      <c r="AD2137" s="400" t="s">
        <v>1259</v>
      </c>
      <c r="AE2137" s="275" t="s">
        <v>11573</v>
      </c>
      <c r="AF2137" s="267" t="str">
        <f t="shared" ca="1" si="159"/>
        <v>34años2meses</v>
      </c>
      <c r="AG2137" s="276">
        <v>966514292</v>
      </c>
      <c r="AH2137" s="273" t="s">
        <v>11574</v>
      </c>
    </row>
    <row r="2138" spans="2:34">
      <c r="B2138" s="258" t="str">
        <f t="shared" si="160"/>
        <v>P47057855</v>
      </c>
      <c r="C2138" s="257" t="s">
        <v>117</v>
      </c>
      <c r="D2138" s="486" t="s">
        <v>3502</v>
      </c>
      <c r="E2138" s="258" t="s">
        <v>3503</v>
      </c>
      <c r="F2138" s="259">
        <v>44112</v>
      </c>
      <c r="G2138" s="260" t="s">
        <v>1251</v>
      </c>
      <c r="H2138" s="261" t="s">
        <v>137</v>
      </c>
      <c r="I2138" s="263"/>
      <c r="J2138" s="261"/>
      <c r="K2138" s="263" t="s">
        <v>2021</v>
      </c>
      <c r="L2138" s="264">
        <v>44112</v>
      </c>
      <c r="M2138" s="290">
        <v>44486</v>
      </c>
      <c r="N2138" s="263" t="s">
        <v>128</v>
      </c>
      <c r="O2138" s="263" t="s">
        <v>3504</v>
      </c>
      <c r="P2138" s="266" t="s">
        <v>138</v>
      </c>
      <c r="Q2138" s="267"/>
      <c r="R2138" s="284" t="s">
        <v>157</v>
      </c>
      <c r="S2138" s="265"/>
      <c r="T2138" s="265">
        <v>0</v>
      </c>
      <c r="U2138" s="269" t="s">
        <v>1256</v>
      </c>
      <c r="V2138" s="270">
        <v>0</v>
      </c>
      <c r="W2138" s="271" t="s">
        <v>1264</v>
      </c>
      <c r="X2138" s="272"/>
      <c r="Y2138" s="273"/>
      <c r="Z2138" s="274" t="s">
        <v>1265</v>
      </c>
      <c r="AA2138" s="258" t="b">
        <f t="shared" si="161"/>
        <v>0</v>
      </c>
      <c r="AB2138" s="258" t="s">
        <v>3505</v>
      </c>
      <c r="AC2138" s="273"/>
      <c r="AD2138" s="504" t="s">
        <v>2101</v>
      </c>
      <c r="AE2138" s="275" t="s">
        <v>3506</v>
      </c>
      <c r="AF2138" s="267" t="str">
        <f t="shared" ca="1" si="159"/>
        <v>5años10meses</v>
      </c>
      <c r="AG2138" s="276">
        <v>916266842</v>
      </c>
      <c r="AH2138" s="399" t="s">
        <v>3337</v>
      </c>
    </row>
    <row r="2139" spans="2:34">
      <c r="B2139" s="273" t="str">
        <f t="shared" si="160"/>
        <v>P47062312</v>
      </c>
      <c r="C2139" s="257" t="s">
        <v>117</v>
      </c>
      <c r="D2139" s="486" t="s">
        <v>4576</v>
      </c>
      <c r="E2139" s="258" t="s">
        <v>4577</v>
      </c>
      <c r="F2139" s="259">
        <v>33321</v>
      </c>
      <c r="G2139" s="260" t="s">
        <v>1996</v>
      </c>
      <c r="H2139" s="261" t="s">
        <v>137</v>
      </c>
      <c r="I2139" s="262"/>
      <c r="J2139" s="261"/>
      <c r="K2139" s="282" t="s">
        <v>2021</v>
      </c>
      <c r="L2139" s="264">
        <v>44420</v>
      </c>
      <c r="M2139" s="290">
        <v>44463</v>
      </c>
      <c r="N2139" s="263" t="s">
        <v>128</v>
      </c>
      <c r="O2139" s="261" t="s">
        <v>4578</v>
      </c>
      <c r="P2139" s="266" t="s">
        <v>115</v>
      </c>
      <c r="Q2139" s="258"/>
      <c r="R2139" s="284" t="s">
        <v>157</v>
      </c>
      <c r="S2139" s="265"/>
      <c r="T2139" s="265">
        <v>0</v>
      </c>
      <c r="U2139" s="269" t="s">
        <v>1256</v>
      </c>
      <c r="V2139" s="270">
        <v>1</v>
      </c>
      <c r="W2139" s="271" t="s">
        <v>1264</v>
      </c>
      <c r="X2139" s="272"/>
      <c r="Y2139" s="273"/>
      <c r="Z2139" s="274" t="s">
        <v>1265</v>
      </c>
      <c r="AA2139" s="258" t="b">
        <f t="shared" si="161"/>
        <v>0</v>
      </c>
      <c r="AB2139" s="273" t="s">
        <v>4579</v>
      </c>
      <c r="AC2139" s="273"/>
      <c r="AD2139" s="504" t="s">
        <v>1259</v>
      </c>
      <c r="AE2139" s="275" t="s">
        <v>4580</v>
      </c>
      <c r="AF2139" s="267" t="str">
        <f t="shared" ca="1" si="159"/>
        <v>35años4meses</v>
      </c>
      <c r="AG2139" s="276">
        <v>927560758</v>
      </c>
      <c r="AH2139" s="273" t="s">
        <v>4581</v>
      </c>
    </row>
    <row r="2140" spans="2:34">
      <c r="B2140" s="273" t="str">
        <f t="shared" si="160"/>
        <v>O47062390</v>
      </c>
      <c r="C2140" s="257" t="s">
        <v>117</v>
      </c>
      <c r="D2140" s="486" t="s">
        <v>10044</v>
      </c>
      <c r="E2140" s="258" t="s">
        <v>10045</v>
      </c>
      <c r="F2140" s="259">
        <v>33660</v>
      </c>
      <c r="G2140" s="283" t="s">
        <v>1251</v>
      </c>
      <c r="H2140" s="261" t="s">
        <v>113</v>
      </c>
      <c r="I2140" s="261" t="s">
        <v>9123</v>
      </c>
      <c r="J2140" s="261" t="s">
        <v>7245</v>
      </c>
      <c r="K2140" s="282" t="s">
        <v>6840</v>
      </c>
      <c r="L2140" s="264">
        <v>45336</v>
      </c>
      <c r="M2140" s="264">
        <v>45381</v>
      </c>
      <c r="N2140" s="261" t="s">
        <v>174</v>
      </c>
      <c r="O2140" s="261" t="s">
        <v>10046</v>
      </c>
      <c r="P2140" s="266" t="s">
        <v>138</v>
      </c>
      <c r="Q2140" s="273"/>
      <c r="R2140" s="284" t="s">
        <v>157</v>
      </c>
      <c r="S2140" s="265"/>
      <c r="T2140" s="265">
        <v>0</v>
      </c>
      <c r="U2140" s="269" t="s">
        <v>1256</v>
      </c>
      <c r="V2140" s="270">
        <v>1</v>
      </c>
      <c r="W2140" s="271" t="s">
        <v>118</v>
      </c>
      <c r="X2140" s="272"/>
      <c r="Y2140" s="272"/>
      <c r="Z2140" s="274" t="s">
        <v>1257</v>
      </c>
      <c r="AA2140" s="258" t="b">
        <f t="shared" si="161"/>
        <v>0</v>
      </c>
      <c r="AB2140" s="273" t="s">
        <v>10047</v>
      </c>
      <c r="AC2140" s="273"/>
      <c r="AD2140" s="400" t="s">
        <v>1271</v>
      </c>
      <c r="AE2140" s="275" t="s">
        <v>10048</v>
      </c>
      <c r="AF2140" s="267" t="str">
        <f t="shared" ca="1" si="159"/>
        <v>34años5meses</v>
      </c>
      <c r="AG2140" s="276">
        <v>956724689</v>
      </c>
      <c r="AH2140" s="273" t="s">
        <v>10049</v>
      </c>
    </row>
    <row r="2141" spans="2:34">
      <c r="B2141" s="258" t="str">
        <f t="shared" si="160"/>
        <v>P47075106</v>
      </c>
      <c r="C2141" s="257" t="s">
        <v>117</v>
      </c>
      <c r="D2141" s="486" t="s">
        <v>2288</v>
      </c>
      <c r="E2141" s="258" t="s">
        <v>2289</v>
      </c>
      <c r="F2141" s="259">
        <v>33768</v>
      </c>
      <c r="G2141" s="260" t="s">
        <v>1251</v>
      </c>
      <c r="H2141" s="261" t="s">
        <v>137</v>
      </c>
      <c r="I2141" s="262"/>
      <c r="J2141" s="261"/>
      <c r="K2141" s="263" t="s">
        <v>1287</v>
      </c>
      <c r="L2141" s="287">
        <v>43762</v>
      </c>
      <c r="M2141" s="287">
        <v>43775</v>
      </c>
      <c r="N2141" s="263" t="s">
        <v>114</v>
      </c>
      <c r="O2141" s="261" t="s">
        <v>2290</v>
      </c>
      <c r="P2141" s="266" t="s">
        <v>115</v>
      </c>
      <c r="Q2141" s="267"/>
      <c r="R2141" s="268" t="s">
        <v>157</v>
      </c>
      <c r="S2141" s="265"/>
      <c r="T2141" s="265">
        <v>0</v>
      </c>
      <c r="U2141" s="269" t="s">
        <v>1256</v>
      </c>
      <c r="V2141" s="270">
        <v>0</v>
      </c>
      <c r="W2141" s="271" t="s">
        <v>1264</v>
      </c>
      <c r="X2141" s="272"/>
      <c r="Y2141" s="273"/>
      <c r="Z2141" s="274" t="s">
        <v>1265</v>
      </c>
      <c r="AA2141" s="258" t="b">
        <f t="shared" si="161"/>
        <v>0</v>
      </c>
      <c r="AB2141" s="273" t="s">
        <v>2291</v>
      </c>
      <c r="AC2141" s="273" t="s">
        <v>1290</v>
      </c>
      <c r="AD2141" s="510"/>
      <c r="AE2141" s="275"/>
      <c r="AF2141" s="267" t="str">
        <f t="shared" ca="1" si="159"/>
        <v>34años2meses</v>
      </c>
      <c r="AG2141" s="276">
        <v>959169183</v>
      </c>
      <c r="AH2141" s="273"/>
    </row>
    <row r="2142" spans="2:34">
      <c r="B2142" s="258" t="str">
        <f t="shared" si="160"/>
        <v>P47075117</v>
      </c>
      <c r="C2142" s="257" t="s">
        <v>117</v>
      </c>
      <c r="D2142" s="486" t="s">
        <v>10243</v>
      </c>
      <c r="E2142" s="258" t="s">
        <v>10244</v>
      </c>
      <c r="F2142" s="259">
        <v>33755</v>
      </c>
      <c r="G2142" s="283" t="s">
        <v>1996</v>
      </c>
      <c r="H2142" s="261" t="s">
        <v>137</v>
      </c>
      <c r="I2142" s="261" t="s">
        <v>8999</v>
      </c>
      <c r="J2142" s="261" t="s">
        <v>9000</v>
      </c>
      <c r="K2142" s="282" t="s">
        <v>6899</v>
      </c>
      <c r="L2142" s="264">
        <v>45355</v>
      </c>
      <c r="M2142" s="290">
        <v>45385</v>
      </c>
      <c r="N2142" s="261" t="s">
        <v>128</v>
      </c>
      <c r="O2142" s="282" t="s">
        <v>10245</v>
      </c>
      <c r="P2142" s="266" t="s">
        <v>138</v>
      </c>
      <c r="Q2142" s="273"/>
      <c r="R2142" s="284" t="s">
        <v>157</v>
      </c>
      <c r="S2142" s="265"/>
      <c r="T2142" s="265">
        <v>0</v>
      </c>
      <c r="U2142" s="269" t="s">
        <v>1256</v>
      </c>
      <c r="V2142" s="270">
        <v>1</v>
      </c>
      <c r="W2142" s="271" t="s">
        <v>118</v>
      </c>
      <c r="X2142" s="272"/>
      <c r="Y2142" s="272"/>
      <c r="Z2142" s="274" t="s">
        <v>1257</v>
      </c>
      <c r="AA2142" s="258" t="b">
        <f t="shared" si="161"/>
        <v>0</v>
      </c>
      <c r="AB2142" s="273" t="s">
        <v>10246</v>
      </c>
      <c r="AC2142" s="273"/>
      <c r="AD2142" s="504" t="s">
        <v>1259</v>
      </c>
      <c r="AE2142" s="275" t="s">
        <v>10247</v>
      </c>
      <c r="AF2142" s="267" t="str">
        <f t="shared" ca="1" si="159"/>
        <v>34años2meses</v>
      </c>
      <c r="AG2142" s="276">
        <v>939767337</v>
      </c>
      <c r="AH2142" s="399" t="s">
        <v>10248</v>
      </c>
    </row>
    <row r="2143" spans="2:34">
      <c r="B2143" s="258" t="str">
        <f t="shared" si="160"/>
        <v>O47079588</v>
      </c>
      <c r="C2143" s="257" t="s">
        <v>117</v>
      </c>
      <c r="D2143" s="486" t="s">
        <v>617</v>
      </c>
      <c r="E2143" s="277" t="s">
        <v>618</v>
      </c>
      <c r="F2143" s="259">
        <v>33312</v>
      </c>
      <c r="G2143" s="260" t="s">
        <v>1251</v>
      </c>
      <c r="H2143" s="261" t="s">
        <v>125</v>
      </c>
      <c r="I2143" s="262"/>
      <c r="J2143" s="261"/>
      <c r="K2143" s="282" t="s">
        <v>1301</v>
      </c>
      <c r="L2143" s="302">
        <v>43836</v>
      </c>
      <c r="M2143" s="259">
        <v>43901</v>
      </c>
      <c r="N2143" s="263" t="s">
        <v>122</v>
      </c>
      <c r="O2143" s="261"/>
      <c r="P2143" s="266"/>
      <c r="Q2143" s="267"/>
      <c r="R2143" s="268" t="s">
        <v>157</v>
      </c>
      <c r="S2143" s="265"/>
      <c r="T2143" s="265">
        <v>0</v>
      </c>
      <c r="U2143" s="269" t="s">
        <v>1256</v>
      </c>
      <c r="V2143" s="270">
        <v>0</v>
      </c>
      <c r="W2143" s="271" t="s">
        <v>118</v>
      </c>
      <c r="X2143" s="272"/>
      <c r="Y2143" s="273"/>
      <c r="Z2143" s="274" t="s">
        <v>1265</v>
      </c>
      <c r="AA2143" s="258" t="b">
        <f t="shared" si="161"/>
        <v>0</v>
      </c>
      <c r="AB2143" s="258" t="s">
        <v>1350</v>
      </c>
      <c r="AC2143" s="273" t="s">
        <v>1298</v>
      </c>
      <c r="AD2143" s="510"/>
      <c r="AE2143" s="281"/>
      <c r="AF2143" s="267" t="str">
        <f t="shared" ca="1" si="159"/>
        <v>35años5meses</v>
      </c>
      <c r="AG2143" s="276">
        <v>969495932</v>
      </c>
      <c r="AH2143" s="258"/>
    </row>
    <row r="2144" spans="2:34">
      <c r="B2144" s="258" t="str">
        <f t="shared" si="160"/>
        <v>O47081208</v>
      </c>
      <c r="C2144" s="257" t="s">
        <v>117</v>
      </c>
      <c r="D2144" s="486" t="s">
        <v>7290</v>
      </c>
      <c r="E2144" s="258" t="s">
        <v>7291</v>
      </c>
      <c r="F2144" s="259">
        <v>32905</v>
      </c>
      <c r="G2144" s="283" t="s">
        <v>1251</v>
      </c>
      <c r="H2144" s="261" t="s">
        <v>113</v>
      </c>
      <c r="I2144" s="263" t="s">
        <v>1339</v>
      </c>
      <c r="J2144" s="261"/>
      <c r="K2144" s="282" t="s">
        <v>6305</v>
      </c>
      <c r="L2144" s="264">
        <v>44944</v>
      </c>
      <c r="M2144" s="290">
        <v>44948</v>
      </c>
      <c r="N2144" s="263" t="s">
        <v>128</v>
      </c>
      <c r="O2144" s="282" t="s">
        <v>7292</v>
      </c>
      <c r="P2144" s="266" t="s">
        <v>138</v>
      </c>
      <c r="Q2144" s="273"/>
      <c r="R2144" s="284" t="s">
        <v>157</v>
      </c>
      <c r="S2144" s="265"/>
      <c r="T2144" s="265">
        <v>0</v>
      </c>
      <c r="U2144" s="269" t="s">
        <v>1256</v>
      </c>
      <c r="V2144" s="270">
        <v>1</v>
      </c>
      <c r="W2144" s="271" t="s">
        <v>1264</v>
      </c>
      <c r="X2144" s="272"/>
      <c r="Y2144" s="273"/>
      <c r="Z2144" s="274" t="s">
        <v>1265</v>
      </c>
      <c r="AA2144" s="258" t="b">
        <f t="shared" si="161"/>
        <v>0</v>
      </c>
      <c r="AB2144" s="258" t="s">
        <v>7293</v>
      </c>
      <c r="AC2144" s="273"/>
      <c r="AD2144" s="400" t="s">
        <v>1259</v>
      </c>
      <c r="AE2144" s="303" t="s">
        <v>7294</v>
      </c>
      <c r="AF2144" s="267" t="str">
        <f t="shared" ca="1" si="159"/>
        <v>36años6meses</v>
      </c>
      <c r="AG2144" s="276">
        <v>947935556</v>
      </c>
      <c r="AH2144" s="273" t="s">
        <v>7295</v>
      </c>
    </row>
    <row r="2145" spans="2:36">
      <c r="B2145" s="258" t="str">
        <f t="shared" si="160"/>
        <v>O47095368</v>
      </c>
      <c r="C2145" s="257" t="s">
        <v>117</v>
      </c>
      <c r="D2145" s="486" t="s">
        <v>5498</v>
      </c>
      <c r="E2145" s="258" t="s">
        <v>5499</v>
      </c>
      <c r="F2145" s="259">
        <v>32848</v>
      </c>
      <c r="G2145" s="260" t="s">
        <v>1251</v>
      </c>
      <c r="H2145" s="261" t="s">
        <v>113</v>
      </c>
      <c r="I2145" s="263"/>
      <c r="J2145" s="261"/>
      <c r="K2145" s="282" t="s">
        <v>4784</v>
      </c>
      <c r="L2145" s="264">
        <v>44529</v>
      </c>
      <c r="M2145" s="290">
        <v>44531</v>
      </c>
      <c r="N2145" s="263" t="s">
        <v>169</v>
      </c>
      <c r="O2145" s="261" t="s">
        <v>5500</v>
      </c>
      <c r="P2145" s="266" t="s">
        <v>115</v>
      </c>
      <c r="Q2145" s="273"/>
      <c r="R2145" s="284" t="s">
        <v>157</v>
      </c>
      <c r="S2145" s="265"/>
      <c r="T2145" s="265">
        <v>0</v>
      </c>
      <c r="U2145" s="269" t="s">
        <v>1256</v>
      </c>
      <c r="V2145" s="270">
        <v>1</v>
      </c>
      <c r="W2145" s="271" t="s">
        <v>1264</v>
      </c>
      <c r="X2145" s="272"/>
      <c r="Y2145" s="258"/>
      <c r="Z2145" s="274" t="s">
        <v>1265</v>
      </c>
      <c r="AA2145" s="258" t="b">
        <f t="shared" si="161"/>
        <v>0</v>
      </c>
      <c r="AB2145" s="273" t="s">
        <v>5501</v>
      </c>
      <c r="AC2145" s="273"/>
      <c r="AD2145" s="510"/>
      <c r="AE2145" s="275"/>
      <c r="AF2145" s="267" t="str">
        <f t="shared" ca="1" si="159"/>
        <v>36años8meses</v>
      </c>
      <c r="AG2145" s="276">
        <v>997666101</v>
      </c>
      <c r="AH2145" s="273" t="s">
        <v>5502</v>
      </c>
    </row>
    <row r="2146" spans="2:36">
      <c r="B2146" s="258" t="str">
        <f t="shared" si="160"/>
        <v>O47100747</v>
      </c>
      <c r="C2146" s="257" t="s">
        <v>117</v>
      </c>
      <c r="D2146" s="486" t="s">
        <v>7302</v>
      </c>
      <c r="E2146" s="258" t="s">
        <v>7303</v>
      </c>
      <c r="F2146" s="259">
        <v>33690</v>
      </c>
      <c r="G2146" s="283" t="s">
        <v>1251</v>
      </c>
      <c r="H2146" s="261" t="s">
        <v>113</v>
      </c>
      <c r="I2146" s="263" t="s">
        <v>1339</v>
      </c>
      <c r="J2146" s="261"/>
      <c r="K2146" s="282" t="s">
        <v>6305</v>
      </c>
      <c r="L2146" s="264">
        <v>44944</v>
      </c>
      <c r="M2146" s="290">
        <v>44975</v>
      </c>
      <c r="N2146" s="263" t="s">
        <v>174</v>
      </c>
      <c r="O2146" s="261" t="s">
        <v>7304</v>
      </c>
      <c r="P2146" s="266" t="s">
        <v>138</v>
      </c>
      <c r="Q2146" s="273"/>
      <c r="R2146" s="284" t="s">
        <v>157</v>
      </c>
      <c r="S2146" s="265"/>
      <c r="T2146" s="265">
        <v>0</v>
      </c>
      <c r="U2146" s="269" t="s">
        <v>1256</v>
      </c>
      <c r="V2146" s="270">
        <v>1</v>
      </c>
      <c r="W2146" s="271" t="s">
        <v>118</v>
      </c>
      <c r="X2146" s="272"/>
      <c r="Y2146" s="273"/>
      <c r="Z2146" s="274" t="s">
        <v>1265</v>
      </c>
      <c r="AA2146" s="258" t="b">
        <f t="shared" si="161"/>
        <v>0</v>
      </c>
      <c r="AB2146" s="273" t="s">
        <v>7305</v>
      </c>
      <c r="AC2146" s="273"/>
      <c r="AD2146" s="510" t="s">
        <v>1259</v>
      </c>
      <c r="AE2146" s="275" t="s">
        <v>7306</v>
      </c>
      <c r="AF2146" s="267" t="str">
        <f t="shared" ca="1" si="159"/>
        <v>34años4meses</v>
      </c>
      <c r="AG2146" s="276">
        <v>921110182</v>
      </c>
      <c r="AH2146" s="273" t="s">
        <v>7307</v>
      </c>
    </row>
    <row r="2147" spans="2:36">
      <c r="B2147" s="258" t="str">
        <f t="shared" si="160"/>
        <v>O47105237</v>
      </c>
      <c r="C2147" s="257" t="s">
        <v>117</v>
      </c>
      <c r="D2147" s="486" t="s">
        <v>13631</v>
      </c>
      <c r="E2147" s="258" t="s">
        <v>13632</v>
      </c>
      <c r="F2147" s="259">
        <v>33168</v>
      </c>
      <c r="G2147" s="283" t="s">
        <v>1251</v>
      </c>
      <c r="H2147" s="261" t="s">
        <v>113</v>
      </c>
      <c r="I2147" s="261" t="s">
        <v>8348</v>
      </c>
      <c r="J2147" s="261" t="s">
        <v>1253</v>
      </c>
      <c r="K2147" s="282" t="s">
        <v>12562</v>
      </c>
      <c r="L2147" s="264">
        <v>45849</v>
      </c>
      <c r="M2147" s="264">
        <v>45934</v>
      </c>
      <c r="N2147" s="261" t="s">
        <v>169</v>
      </c>
      <c r="O2147" s="282" t="s">
        <v>13633</v>
      </c>
      <c r="P2147" s="266" t="s">
        <v>138</v>
      </c>
      <c r="Q2147" s="273"/>
      <c r="R2147" s="471" t="s">
        <v>1256</v>
      </c>
      <c r="S2147" s="265"/>
      <c r="T2147" s="271">
        <v>0</v>
      </c>
      <c r="U2147" s="269" t="s">
        <v>1256</v>
      </c>
      <c r="V2147" s="270">
        <v>1</v>
      </c>
      <c r="W2147" s="271" t="s">
        <v>118</v>
      </c>
      <c r="X2147" s="272"/>
      <c r="Y2147" s="272"/>
      <c r="Z2147" s="342" t="s">
        <v>1257</v>
      </c>
      <c r="AA2147" s="258" t="b">
        <f t="shared" si="161"/>
        <v>0</v>
      </c>
      <c r="AB2147" s="273" t="s">
        <v>13634</v>
      </c>
      <c r="AC2147" s="273"/>
      <c r="AD2147" s="504" t="s">
        <v>1271</v>
      </c>
      <c r="AE2147" s="275" t="s">
        <v>13635</v>
      </c>
      <c r="AF2147" s="267" t="str">
        <f t="shared" ca="1" si="159"/>
        <v>35años9meses</v>
      </c>
      <c r="AG2147" s="276" t="s">
        <v>13636</v>
      </c>
      <c r="AH2147" s="273" t="s">
        <v>13637</v>
      </c>
    </row>
    <row r="2148" spans="2:36">
      <c r="B2148" s="258" t="str">
        <f t="shared" si="160"/>
        <v>P47107742</v>
      </c>
      <c r="C2148" s="257" t="s">
        <v>117</v>
      </c>
      <c r="D2148" s="486" t="s">
        <v>2776</v>
      </c>
      <c r="E2148" s="258" t="s">
        <v>2777</v>
      </c>
      <c r="F2148" s="259">
        <v>33754</v>
      </c>
      <c r="G2148" s="260" t="s">
        <v>1251</v>
      </c>
      <c r="H2148" s="261" t="s">
        <v>137</v>
      </c>
      <c r="I2148" s="262"/>
      <c r="J2148" s="261"/>
      <c r="K2148" s="263" t="s">
        <v>1287</v>
      </c>
      <c r="L2148" s="264">
        <v>43811</v>
      </c>
      <c r="M2148" s="264">
        <v>43824</v>
      </c>
      <c r="N2148" s="263" t="s">
        <v>169</v>
      </c>
      <c r="O2148" s="261" t="s">
        <v>2778</v>
      </c>
      <c r="P2148" s="266" t="s">
        <v>115</v>
      </c>
      <c r="Q2148" s="267"/>
      <c r="R2148" s="268" t="s">
        <v>157</v>
      </c>
      <c r="S2148" s="265"/>
      <c r="T2148" s="265">
        <v>0</v>
      </c>
      <c r="U2148" s="269" t="s">
        <v>1256</v>
      </c>
      <c r="V2148" s="270">
        <v>0</v>
      </c>
      <c r="W2148" s="271" t="s">
        <v>1264</v>
      </c>
      <c r="X2148" s="272"/>
      <c r="Y2148" s="273"/>
      <c r="Z2148" s="274" t="s">
        <v>1265</v>
      </c>
      <c r="AA2148" s="258" t="b">
        <f t="shared" si="161"/>
        <v>0</v>
      </c>
      <c r="AB2148" s="273" t="s">
        <v>2779</v>
      </c>
      <c r="AC2148" s="273" t="s">
        <v>1997</v>
      </c>
      <c r="AD2148" s="510"/>
      <c r="AE2148" s="275"/>
      <c r="AF2148" s="267" t="str">
        <f t="shared" ca="1" si="159"/>
        <v>34años2meses</v>
      </c>
      <c r="AG2148" s="276"/>
      <c r="AH2148" s="273"/>
    </row>
    <row r="2149" spans="2:36">
      <c r="B2149" s="258" t="str">
        <f t="shared" si="160"/>
        <v>P47110255</v>
      </c>
      <c r="C2149" s="257" t="s">
        <v>117</v>
      </c>
      <c r="D2149" s="486" t="s">
        <v>5413</v>
      </c>
      <c r="E2149" s="258" t="s">
        <v>5414</v>
      </c>
      <c r="F2149" s="259">
        <v>33790</v>
      </c>
      <c r="G2149" s="260" t="s">
        <v>1251</v>
      </c>
      <c r="H2149" s="261" t="s">
        <v>137</v>
      </c>
      <c r="I2149" s="263"/>
      <c r="J2149" s="261"/>
      <c r="K2149" s="282" t="s">
        <v>1968</v>
      </c>
      <c r="L2149" s="264">
        <v>44511</v>
      </c>
      <c r="M2149" s="290">
        <v>44523</v>
      </c>
      <c r="N2149" s="263" t="s">
        <v>122</v>
      </c>
      <c r="O2149" s="261"/>
      <c r="P2149" s="266"/>
      <c r="Q2149" s="273"/>
      <c r="R2149" s="284" t="s">
        <v>157</v>
      </c>
      <c r="S2149" s="265"/>
      <c r="T2149" s="265">
        <v>0</v>
      </c>
      <c r="U2149" s="269" t="s">
        <v>1256</v>
      </c>
      <c r="V2149" s="270">
        <v>1</v>
      </c>
      <c r="W2149" s="271" t="s">
        <v>1264</v>
      </c>
      <c r="X2149" s="272"/>
      <c r="Y2149" s="258"/>
      <c r="Z2149" s="274" t="s">
        <v>1265</v>
      </c>
      <c r="AA2149" s="258" t="b">
        <f t="shared" si="161"/>
        <v>0</v>
      </c>
      <c r="AB2149" s="273" t="s">
        <v>5415</v>
      </c>
      <c r="AC2149" s="273"/>
      <c r="AD2149" s="504" t="s">
        <v>1259</v>
      </c>
      <c r="AE2149" s="275" t="s">
        <v>5416</v>
      </c>
      <c r="AF2149" s="267" t="str">
        <f t="shared" ca="1" si="159"/>
        <v>34años1meses</v>
      </c>
      <c r="AG2149" s="276">
        <v>917487541</v>
      </c>
      <c r="AH2149" s="273" t="s">
        <v>5417</v>
      </c>
    </row>
    <row r="2150" spans="2:36">
      <c r="B2150" s="258" t="str">
        <f t="shared" si="160"/>
        <v>P47110260</v>
      </c>
      <c r="C2150" s="305">
        <v>1</v>
      </c>
      <c r="D2150" s="486" t="s">
        <v>11671</v>
      </c>
      <c r="E2150" s="258" t="s">
        <v>11672</v>
      </c>
      <c r="F2150" s="259">
        <v>33532</v>
      </c>
      <c r="G2150" s="283" t="s">
        <v>1251</v>
      </c>
      <c r="H2150" s="261" t="s">
        <v>137</v>
      </c>
      <c r="I2150" s="261" t="s">
        <v>5699</v>
      </c>
      <c r="J2150" s="261"/>
      <c r="K2150" s="282" t="s">
        <v>6840</v>
      </c>
      <c r="L2150" s="264">
        <v>45456</v>
      </c>
      <c r="M2150" s="264">
        <v>45549</v>
      </c>
      <c r="N2150" s="261" t="s">
        <v>174</v>
      </c>
      <c r="O2150" s="261" t="s">
        <v>11673</v>
      </c>
      <c r="P2150" s="266" t="s">
        <v>138</v>
      </c>
      <c r="Q2150" s="273"/>
      <c r="R2150" s="268" t="s">
        <v>157</v>
      </c>
      <c r="S2150" s="265"/>
      <c r="T2150" s="265">
        <v>0</v>
      </c>
      <c r="U2150" s="269" t="s">
        <v>1256</v>
      </c>
      <c r="V2150" s="270">
        <v>1</v>
      </c>
      <c r="W2150" s="271" t="s">
        <v>118</v>
      </c>
      <c r="X2150" s="273"/>
      <c r="Y2150" s="273"/>
      <c r="Z2150" s="274" t="s">
        <v>1257</v>
      </c>
      <c r="AA2150" s="258" t="b">
        <f t="shared" si="161"/>
        <v>0</v>
      </c>
      <c r="AB2150" s="273" t="s">
        <v>11674</v>
      </c>
      <c r="AC2150" s="273"/>
      <c r="AD2150" s="504" t="s">
        <v>1259</v>
      </c>
      <c r="AE2150" s="275" t="s">
        <v>11675</v>
      </c>
      <c r="AF2150" s="267" t="str">
        <f t="shared" ca="1" si="159"/>
        <v>34años10meses</v>
      </c>
      <c r="AG2150" s="276">
        <v>991022388</v>
      </c>
      <c r="AH2150" s="273" t="s">
        <v>11676</v>
      </c>
    </row>
    <row r="2151" spans="2:36">
      <c r="B2151" s="258" t="str">
        <f t="shared" si="160"/>
        <v>P47114302</v>
      </c>
      <c r="C2151" s="257" t="s">
        <v>117</v>
      </c>
      <c r="D2151" s="486" t="s">
        <v>10487</v>
      </c>
      <c r="E2151" s="258" t="s">
        <v>10488</v>
      </c>
      <c r="F2151" s="259">
        <v>33798</v>
      </c>
      <c r="G2151" s="283" t="s">
        <v>1251</v>
      </c>
      <c r="H2151" s="261" t="s">
        <v>137</v>
      </c>
      <c r="I2151" s="261" t="s">
        <v>8999</v>
      </c>
      <c r="J2151" s="261" t="s">
        <v>7578</v>
      </c>
      <c r="K2151" s="282" t="s">
        <v>6840</v>
      </c>
      <c r="L2151" s="264">
        <v>45370</v>
      </c>
      <c r="M2151" s="298">
        <v>45467</v>
      </c>
      <c r="N2151" s="261" t="s">
        <v>128</v>
      </c>
      <c r="O2151" s="282" t="s">
        <v>10489</v>
      </c>
      <c r="P2151" s="266" t="s">
        <v>138</v>
      </c>
      <c r="Q2151" s="273"/>
      <c r="R2151" s="284" t="s">
        <v>157</v>
      </c>
      <c r="S2151" s="265"/>
      <c r="T2151" s="265">
        <v>0</v>
      </c>
      <c r="U2151" s="269" t="s">
        <v>1256</v>
      </c>
      <c r="V2151" s="270">
        <v>1</v>
      </c>
      <c r="W2151" s="271" t="s">
        <v>118</v>
      </c>
      <c r="X2151" s="272"/>
      <c r="Y2151" s="272"/>
      <c r="Z2151" s="274" t="s">
        <v>1257</v>
      </c>
      <c r="AA2151" s="258" t="b">
        <f t="shared" si="161"/>
        <v>0</v>
      </c>
      <c r="AB2151" s="319" t="s">
        <v>10490</v>
      </c>
      <c r="AC2151" s="273"/>
      <c r="AD2151" s="504" t="s">
        <v>1259</v>
      </c>
      <c r="AE2151" s="275" t="s">
        <v>10491</v>
      </c>
      <c r="AF2151" s="267" t="str">
        <f t="shared" ca="1" si="159"/>
        <v>34años1meses</v>
      </c>
      <c r="AG2151" s="276">
        <v>904137015</v>
      </c>
      <c r="AH2151" s="273" t="s">
        <v>10492</v>
      </c>
    </row>
    <row r="2152" spans="2:36">
      <c r="B2152" s="258" t="str">
        <f t="shared" si="160"/>
        <v>O47119991</v>
      </c>
      <c r="C2152" s="305">
        <v>1</v>
      </c>
      <c r="D2152" s="486" t="s">
        <v>6888</v>
      </c>
      <c r="E2152" s="258" t="s">
        <v>6889</v>
      </c>
      <c r="F2152" s="259">
        <v>33636</v>
      </c>
      <c r="G2152" s="283" t="s">
        <v>1251</v>
      </c>
      <c r="H2152" s="261" t="s">
        <v>113</v>
      </c>
      <c r="I2152" s="263" t="s">
        <v>5699</v>
      </c>
      <c r="J2152" s="261"/>
      <c r="K2152" s="282" t="s">
        <v>2021</v>
      </c>
      <c r="L2152" s="264">
        <v>44890</v>
      </c>
      <c r="M2152" s="290">
        <v>44912</v>
      </c>
      <c r="N2152" s="263" t="s">
        <v>169</v>
      </c>
      <c r="O2152" s="261" t="s">
        <v>6890</v>
      </c>
      <c r="P2152" s="266" t="s">
        <v>138</v>
      </c>
      <c r="Q2152" s="273"/>
      <c r="R2152" s="284" t="s">
        <v>157</v>
      </c>
      <c r="S2152" s="265"/>
      <c r="T2152" s="265">
        <v>0</v>
      </c>
      <c r="U2152" s="269" t="s">
        <v>1256</v>
      </c>
      <c r="V2152" s="270">
        <v>0</v>
      </c>
      <c r="W2152" s="271" t="s">
        <v>118</v>
      </c>
      <c r="X2152" s="272"/>
      <c r="Y2152" s="273"/>
      <c r="Z2152" s="274" t="s">
        <v>1265</v>
      </c>
      <c r="AA2152" s="258" t="b">
        <f t="shared" si="161"/>
        <v>0</v>
      </c>
      <c r="AB2152" s="273" t="s">
        <v>6891</v>
      </c>
      <c r="AC2152" s="273"/>
      <c r="AD2152" s="504" t="s">
        <v>1259</v>
      </c>
      <c r="AE2152" s="275" t="s">
        <v>6892</v>
      </c>
      <c r="AF2152" s="267" t="str">
        <f t="shared" ca="1" si="159"/>
        <v>34años6meses</v>
      </c>
      <c r="AG2152" s="276">
        <v>943692145</v>
      </c>
      <c r="AH2152" s="273" t="s">
        <v>6893</v>
      </c>
    </row>
    <row r="2153" spans="2:36">
      <c r="B2153" s="258" t="str">
        <f t="shared" si="160"/>
        <v>P47136836</v>
      </c>
      <c r="C2153" s="263">
        <v>1</v>
      </c>
      <c r="D2153" s="486" t="s">
        <v>10481</v>
      </c>
      <c r="E2153" s="258" t="s">
        <v>10482</v>
      </c>
      <c r="F2153" s="259">
        <v>33376</v>
      </c>
      <c r="G2153" s="283" t="s">
        <v>1251</v>
      </c>
      <c r="H2153" s="261" t="s">
        <v>137</v>
      </c>
      <c r="I2153" s="261" t="s">
        <v>8999</v>
      </c>
      <c r="J2153" s="261" t="s">
        <v>7578</v>
      </c>
      <c r="K2153" s="282" t="s">
        <v>6840</v>
      </c>
      <c r="L2153" s="264">
        <v>45370</v>
      </c>
      <c r="M2153" s="290">
        <v>45404</v>
      </c>
      <c r="N2153" s="261" t="s">
        <v>128</v>
      </c>
      <c r="O2153" s="282" t="s">
        <v>10483</v>
      </c>
      <c r="P2153" s="266" t="s">
        <v>138</v>
      </c>
      <c r="Q2153" s="273"/>
      <c r="R2153" s="284" t="s">
        <v>157</v>
      </c>
      <c r="S2153" s="265"/>
      <c r="T2153" s="265">
        <v>0</v>
      </c>
      <c r="U2153" s="269" t="s">
        <v>1256</v>
      </c>
      <c r="V2153" s="270">
        <v>1</v>
      </c>
      <c r="W2153" s="271" t="s">
        <v>118</v>
      </c>
      <c r="X2153" s="272"/>
      <c r="Y2153" s="272"/>
      <c r="Z2153" s="274" t="s">
        <v>1257</v>
      </c>
      <c r="AA2153" s="258" t="b">
        <f t="shared" si="161"/>
        <v>0</v>
      </c>
      <c r="AB2153" s="319" t="s">
        <v>10484</v>
      </c>
      <c r="AC2153" s="273"/>
      <c r="AD2153" s="400" t="s">
        <v>1259</v>
      </c>
      <c r="AE2153" s="275" t="s">
        <v>10485</v>
      </c>
      <c r="AF2153" s="267" t="str">
        <f t="shared" ca="1" si="159"/>
        <v>35años3meses</v>
      </c>
      <c r="AG2153" s="276">
        <v>961520515</v>
      </c>
      <c r="AH2153" s="273" t="s">
        <v>10486</v>
      </c>
    </row>
    <row r="2154" spans="2:36" ht="12.75" customHeight="1">
      <c r="B2154" s="258" t="str">
        <f t="shared" si="160"/>
        <v>O47139262</v>
      </c>
      <c r="C2154" s="257" t="s">
        <v>117</v>
      </c>
      <c r="D2154" s="486" t="s">
        <v>5852</v>
      </c>
      <c r="E2154" s="258" t="s">
        <v>5853</v>
      </c>
      <c r="F2154" s="259">
        <v>26261</v>
      </c>
      <c r="G2154" s="260" t="s">
        <v>1251</v>
      </c>
      <c r="H2154" s="261" t="s">
        <v>113</v>
      </c>
      <c r="I2154" s="263" t="s">
        <v>1339</v>
      </c>
      <c r="J2154" s="261"/>
      <c r="K2154" s="282" t="s">
        <v>3611</v>
      </c>
      <c r="L2154" s="264">
        <v>44592</v>
      </c>
      <c r="M2154" s="264">
        <v>44605</v>
      </c>
      <c r="N2154" s="263" t="s">
        <v>122</v>
      </c>
      <c r="O2154" s="261"/>
      <c r="P2154" s="266"/>
      <c r="Q2154" s="273"/>
      <c r="R2154" s="284" t="s">
        <v>157</v>
      </c>
      <c r="S2154" s="265"/>
      <c r="T2154" s="265">
        <v>0</v>
      </c>
      <c r="U2154" s="269" t="s">
        <v>1256</v>
      </c>
      <c r="V2154" s="270">
        <v>1</v>
      </c>
      <c r="W2154" s="271" t="s">
        <v>118</v>
      </c>
      <c r="X2154" s="272"/>
      <c r="Y2154" s="273"/>
      <c r="Z2154" s="274" t="s">
        <v>1265</v>
      </c>
      <c r="AA2154" s="258" t="b">
        <f t="shared" si="161"/>
        <v>0</v>
      </c>
      <c r="AB2154" s="273" t="s">
        <v>5854</v>
      </c>
      <c r="AC2154" s="273"/>
      <c r="AD2154" s="273"/>
      <c r="AE2154" s="275"/>
      <c r="AF2154" s="267" t="str">
        <f t="shared" ca="1" si="159"/>
        <v>54años8meses</v>
      </c>
      <c r="AG2154" s="276">
        <v>965024188</v>
      </c>
      <c r="AH2154" s="399" t="s">
        <v>5855</v>
      </c>
    </row>
    <row r="2155" spans="2:36">
      <c r="B2155" s="258" t="str">
        <f t="shared" si="160"/>
        <v>P47139869</v>
      </c>
      <c r="C2155" s="305">
        <v>1</v>
      </c>
      <c r="D2155" s="486" t="s">
        <v>5599</v>
      </c>
      <c r="E2155" s="258" t="s">
        <v>5600</v>
      </c>
      <c r="F2155" s="259">
        <v>33776</v>
      </c>
      <c r="G2155" s="283" t="s">
        <v>1251</v>
      </c>
      <c r="H2155" s="261" t="s">
        <v>137</v>
      </c>
      <c r="I2155" s="263"/>
      <c r="J2155" s="261"/>
      <c r="K2155" s="282" t="s">
        <v>1968</v>
      </c>
      <c r="L2155" s="264">
        <v>44543</v>
      </c>
      <c r="M2155" s="264">
        <v>44543</v>
      </c>
      <c r="N2155" s="263" t="s">
        <v>169</v>
      </c>
      <c r="O2155" s="261" t="s">
        <v>5601</v>
      </c>
      <c r="P2155" s="266" t="s">
        <v>138</v>
      </c>
      <c r="Q2155" s="273"/>
      <c r="R2155" s="268" t="s">
        <v>157</v>
      </c>
      <c r="S2155" s="265"/>
      <c r="T2155" s="265">
        <v>0</v>
      </c>
      <c r="U2155" s="269" t="s">
        <v>1256</v>
      </c>
      <c r="V2155" s="270">
        <v>1</v>
      </c>
      <c r="W2155" s="271" t="s">
        <v>1264</v>
      </c>
      <c r="X2155" s="272"/>
      <c r="Y2155" s="258"/>
      <c r="Z2155" s="274" t="s">
        <v>1265</v>
      </c>
      <c r="AA2155" s="258" t="b">
        <f t="shared" si="161"/>
        <v>0</v>
      </c>
      <c r="AB2155" s="273" t="s">
        <v>5602</v>
      </c>
      <c r="AC2155" s="273"/>
      <c r="AD2155" s="510"/>
      <c r="AE2155" s="275"/>
      <c r="AF2155" s="267" t="str">
        <f t="shared" ca="1" si="159"/>
        <v>34años2meses</v>
      </c>
      <c r="AG2155" s="276">
        <v>935704612</v>
      </c>
      <c r="AH2155" s="273" t="s">
        <v>5603</v>
      </c>
    </row>
    <row r="2156" spans="2:36">
      <c r="B2156" s="258" t="str">
        <f t="shared" si="160"/>
        <v>P47144093</v>
      </c>
      <c r="C2156" s="305">
        <v>1</v>
      </c>
      <c r="D2156" s="486" t="s">
        <v>2720</v>
      </c>
      <c r="E2156" s="258" t="s">
        <v>2721</v>
      </c>
      <c r="F2156" s="259">
        <v>33786</v>
      </c>
      <c r="G2156" s="260" t="s">
        <v>1251</v>
      </c>
      <c r="H2156" s="261" t="s">
        <v>137</v>
      </c>
      <c r="I2156" s="262"/>
      <c r="J2156" s="261"/>
      <c r="K2156" s="263" t="s">
        <v>1287</v>
      </c>
      <c r="L2156" s="287">
        <v>43804</v>
      </c>
      <c r="M2156" s="290">
        <v>43817</v>
      </c>
      <c r="N2156" s="263" t="s">
        <v>169</v>
      </c>
      <c r="O2156" s="261" t="s">
        <v>2722</v>
      </c>
      <c r="P2156" s="266" t="s">
        <v>115</v>
      </c>
      <c r="Q2156" s="267"/>
      <c r="R2156" s="284" t="s">
        <v>157</v>
      </c>
      <c r="S2156" s="265"/>
      <c r="T2156" s="265">
        <v>0</v>
      </c>
      <c r="U2156" s="269" t="s">
        <v>1256</v>
      </c>
      <c r="V2156" s="270">
        <v>0</v>
      </c>
      <c r="W2156" s="271" t="s">
        <v>1264</v>
      </c>
      <c r="X2156" s="272"/>
      <c r="Y2156" s="273"/>
      <c r="Z2156" s="274" t="s">
        <v>1265</v>
      </c>
      <c r="AA2156" s="258" t="b">
        <f t="shared" si="161"/>
        <v>0</v>
      </c>
      <c r="AB2156" s="273" t="s">
        <v>2473</v>
      </c>
      <c r="AC2156" s="273" t="s">
        <v>1290</v>
      </c>
      <c r="AD2156" s="510"/>
      <c r="AE2156" s="275"/>
      <c r="AF2156" s="267" t="str">
        <f t="shared" ca="1" si="159"/>
        <v>34años1meses</v>
      </c>
      <c r="AG2156" s="276">
        <v>959169183</v>
      </c>
      <c r="AH2156" s="273"/>
    </row>
    <row r="2157" spans="2:36">
      <c r="B2157" s="258" t="str">
        <f t="shared" si="160"/>
        <v>O47148062</v>
      </c>
      <c r="C2157" s="263">
        <v>1</v>
      </c>
      <c r="D2157" s="486" t="s">
        <v>11979</v>
      </c>
      <c r="E2157" s="258" t="s">
        <v>11980</v>
      </c>
      <c r="F2157" s="259">
        <v>33261</v>
      </c>
      <c r="G2157" s="283" t="s">
        <v>1251</v>
      </c>
      <c r="H2157" s="261" t="s">
        <v>113</v>
      </c>
      <c r="I2157" s="261" t="s">
        <v>8348</v>
      </c>
      <c r="J2157" s="261" t="s">
        <v>7578</v>
      </c>
      <c r="K2157" s="282" t="s">
        <v>2021</v>
      </c>
      <c r="L2157" s="264">
        <v>45504</v>
      </c>
      <c r="M2157" s="264">
        <v>45563</v>
      </c>
      <c r="N2157" s="261" t="s">
        <v>174</v>
      </c>
      <c r="O2157" s="282" t="s">
        <v>11981</v>
      </c>
      <c r="P2157" s="266" t="s">
        <v>138</v>
      </c>
      <c r="Q2157" s="273"/>
      <c r="R2157" s="284" t="s">
        <v>157</v>
      </c>
      <c r="S2157" s="265"/>
      <c r="T2157" s="265">
        <v>0</v>
      </c>
      <c r="U2157" s="269" t="s">
        <v>1256</v>
      </c>
      <c r="V2157" s="270">
        <v>0</v>
      </c>
      <c r="W2157" s="271" t="s">
        <v>118</v>
      </c>
      <c r="X2157" s="272"/>
      <c r="Y2157" s="272"/>
      <c r="Z2157" s="274" t="s">
        <v>1257</v>
      </c>
      <c r="AA2157" s="258" t="b">
        <f t="shared" si="161"/>
        <v>0</v>
      </c>
      <c r="AB2157" s="319" t="s">
        <v>11982</v>
      </c>
      <c r="AC2157" s="273"/>
      <c r="AD2157" s="504" t="s">
        <v>1259</v>
      </c>
      <c r="AE2157" s="275" t="s">
        <v>11983</v>
      </c>
      <c r="AF2157" s="267" t="str">
        <f t="shared" ca="1" si="159"/>
        <v>35años6meses</v>
      </c>
      <c r="AG2157" s="276">
        <v>932210616</v>
      </c>
      <c r="AH2157" s="399" t="s">
        <v>11984</v>
      </c>
      <c r="AJ2157" s="258"/>
    </row>
    <row r="2158" spans="2:36">
      <c r="B2158" s="258" t="str">
        <f t="shared" si="160"/>
        <v>P47148992</v>
      </c>
      <c r="C2158" s="263">
        <v>1</v>
      </c>
      <c r="D2158" s="486" t="s">
        <v>5035</v>
      </c>
      <c r="E2158" s="258" t="s">
        <v>5036</v>
      </c>
      <c r="F2158" s="259">
        <v>33594</v>
      </c>
      <c r="G2158" s="260" t="s">
        <v>1996</v>
      </c>
      <c r="H2158" s="261" t="s">
        <v>137</v>
      </c>
      <c r="I2158" s="263"/>
      <c r="J2158" s="261"/>
      <c r="K2158" s="282" t="s">
        <v>1968</v>
      </c>
      <c r="L2158" s="264">
        <v>44469</v>
      </c>
      <c r="M2158" s="290">
        <v>44482</v>
      </c>
      <c r="N2158" s="263" t="s">
        <v>169</v>
      </c>
      <c r="O2158" s="261" t="s">
        <v>5037</v>
      </c>
      <c r="P2158" s="266" t="s">
        <v>115</v>
      </c>
      <c r="Q2158" s="273"/>
      <c r="R2158" s="284" t="s">
        <v>157</v>
      </c>
      <c r="S2158" s="265"/>
      <c r="T2158" s="265">
        <v>0</v>
      </c>
      <c r="U2158" s="269" t="s">
        <v>1256</v>
      </c>
      <c r="V2158" s="270">
        <v>1</v>
      </c>
      <c r="W2158" s="271" t="s">
        <v>1264</v>
      </c>
      <c r="X2158" s="272"/>
      <c r="Y2158" s="273"/>
      <c r="Z2158" s="274" t="s">
        <v>1265</v>
      </c>
      <c r="AA2158" s="258" t="b">
        <f t="shared" si="161"/>
        <v>0</v>
      </c>
      <c r="AB2158" s="273" t="s">
        <v>5038</v>
      </c>
      <c r="AC2158" s="273"/>
      <c r="AD2158" s="400" t="s">
        <v>1259</v>
      </c>
      <c r="AE2158" s="275" t="s">
        <v>5039</v>
      </c>
      <c r="AF2158" s="267" t="str">
        <f t="shared" ca="1" si="159"/>
        <v>34años7meses</v>
      </c>
      <c r="AG2158" s="276">
        <v>918325080</v>
      </c>
      <c r="AH2158" s="273" t="s">
        <v>5040</v>
      </c>
    </row>
    <row r="2159" spans="2:36" ht="15.75" customHeight="1">
      <c r="B2159" s="258" t="str">
        <f t="shared" si="160"/>
        <v>P47149066</v>
      </c>
      <c r="C2159" s="285">
        <v>1</v>
      </c>
      <c r="D2159" s="486" t="s">
        <v>11150</v>
      </c>
      <c r="E2159" s="258" t="s">
        <v>11151</v>
      </c>
      <c r="F2159" s="259">
        <v>33406</v>
      </c>
      <c r="G2159" s="283" t="s">
        <v>1251</v>
      </c>
      <c r="H2159" s="261" t="s">
        <v>137</v>
      </c>
      <c r="I2159" s="261" t="s">
        <v>8999</v>
      </c>
      <c r="J2159" s="261" t="s">
        <v>9469</v>
      </c>
      <c r="K2159" s="282" t="s">
        <v>6840</v>
      </c>
      <c r="L2159" s="264">
        <v>45419</v>
      </c>
      <c r="M2159" s="264">
        <v>45453</v>
      </c>
      <c r="N2159" s="261" t="s">
        <v>174</v>
      </c>
      <c r="O2159" s="282" t="s">
        <v>11152</v>
      </c>
      <c r="P2159" s="266" t="s">
        <v>138</v>
      </c>
      <c r="Q2159" s="273"/>
      <c r="R2159" s="284" t="s">
        <v>157</v>
      </c>
      <c r="S2159" s="265"/>
      <c r="T2159" s="265">
        <v>0</v>
      </c>
      <c r="U2159" s="269" t="s">
        <v>1256</v>
      </c>
      <c r="V2159" s="270">
        <v>1</v>
      </c>
      <c r="W2159" s="271" t="s">
        <v>118</v>
      </c>
      <c r="X2159" s="272"/>
      <c r="Y2159" s="272"/>
      <c r="Z2159" s="274" t="s">
        <v>1257</v>
      </c>
      <c r="AA2159" s="258" t="b">
        <f t="shared" si="161"/>
        <v>0</v>
      </c>
      <c r="AB2159" s="273" t="s">
        <v>11153</v>
      </c>
      <c r="AC2159" s="273"/>
      <c r="AD2159" s="504" t="s">
        <v>1259</v>
      </c>
      <c r="AE2159" s="275" t="s">
        <v>11154</v>
      </c>
      <c r="AF2159" s="267" t="str">
        <f t="shared" ca="1" si="159"/>
        <v>35años2meses</v>
      </c>
      <c r="AG2159" s="276">
        <v>918943109</v>
      </c>
      <c r="AH2159" s="273" t="s">
        <v>11155</v>
      </c>
    </row>
    <row r="2160" spans="2:36">
      <c r="B2160" s="273" t="str">
        <f t="shared" si="160"/>
        <v>P47167744</v>
      </c>
      <c r="C2160" s="257" t="s">
        <v>117</v>
      </c>
      <c r="D2160" s="294" t="s">
        <v>18621</v>
      </c>
      <c r="E2160" s="258" t="s">
        <v>18622</v>
      </c>
      <c r="F2160" s="259">
        <v>33817</v>
      </c>
      <c r="G2160" s="283" t="s">
        <v>1251</v>
      </c>
      <c r="H2160" s="261" t="s">
        <v>137</v>
      </c>
      <c r="I2160" s="261" t="s">
        <v>1252</v>
      </c>
      <c r="J2160" s="261" t="s">
        <v>1276</v>
      </c>
      <c r="K2160" s="282" t="s">
        <v>1254</v>
      </c>
      <c r="L2160" s="264">
        <v>46106</v>
      </c>
      <c r="M2160" s="264">
        <v>46134</v>
      </c>
      <c r="N2160" s="261" t="s">
        <v>122</v>
      </c>
      <c r="O2160" s="282"/>
      <c r="P2160" s="266"/>
      <c r="Q2160" s="258"/>
      <c r="R2160" s="268" t="s">
        <v>157</v>
      </c>
      <c r="S2160" s="265"/>
      <c r="T2160" s="271">
        <v>0</v>
      </c>
      <c r="U2160" s="269" t="s">
        <v>1256</v>
      </c>
      <c r="V2160" s="270">
        <v>1</v>
      </c>
      <c r="W2160" s="271" t="s">
        <v>118</v>
      </c>
      <c r="X2160" s="272"/>
      <c r="Y2160" s="272"/>
      <c r="Z2160" s="342" t="s">
        <v>1257</v>
      </c>
      <c r="AA2160" s="258" t="b">
        <v>0</v>
      </c>
      <c r="AB2160" s="273" t="s">
        <v>18911</v>
      </c>
      <c r="AC2160" s="273"/>
      <c r="AD2160" s="504" t="s">
        <v>1259</v>
      </c>
      <c r="AE2160" s="275" t="s">
        <v>18629</v>
      </c>
      <c r="AF2160" s="267" t="str">
        <f t="shared" ca="1" si="159"/>
        <v>34años0meses</v>
      </c>
      <c r="AG2160" s="276" t="s">
        <v>18625</v>
      </c>
      <c r="AH2160" s="273" t="s">
        <v>18626</v>
      </c>
    </row>
    <row r="2161" spans="2:36">
      <c r="B2161" s="258" t="str">
        <f t="shared" si="160"/>
        <v>P47168372</v>
      </c>
      <c r="C2161" s="257" t="s">
        <v>117</v>
      </c>
      <c r="D2161" s="486" t="s">
        <v>7641</v>
      </c>
      <c r="E2161" s="258" t="s">
        <v>7642</v>
      </c>
      <c r="F2161" s="259">
        <v>33019</v>
      </c>
      <c r="G2161" s="283" t="s">
        <v>1297</v>
      </c>
      <c r="H2161" s="261" t="s">
        <v>137</v>
      </c>
      <c r="I2161" s="261" t="s">
        <v>1252</v>
      </c>
      <c r="J2161" s="261"/>
      <c r="K2161" s="282" t="s">
        <v>6305</v>
      </c>
      <c r="L2161" s="264">
        <v>45084</v>
      </c>
      <c r="M2161" s="290">
        <v>45246</v>
      </c>
      <c r="N2161" s="263" t="s">
        <v>122</v>
      </c>
      <c r="O2161" s="282"/>
      <c r="P2161" s="266"/>
      <c r="Q2161" s="273"/>
      <c r="R2161" s="268" t="s">
        <v>157</v>
      </c>
      <c r="S2161" s="265"/>
      <c r="T2161" s="265">
        <v>0</v>
      </c>
      <c r="U2161" s="269" t="s">
        <v>1256</v>
      </c>
      <c r="V2161" s="270">
        <v>1</v>
      </c>
      <c r="W2161" s="271" t="s">
        <v>118</v>
      </c>
      <c r="X2161" s="272"/>
      <c r="Y2161" s="273"/>
      <c r="Z2161" s="274" t="s">
        <v>1257</v>
      </c>
      <c r="AA2161" s="258" t="b">
        <f t="shared" ref="AA2161:AA2172" si="162">COUNTIF($D$2:$D$3790,D2161)&gt;1</f>
        <v>0</v>
      </c>
      <c r="AB2161" s="292" t="s">
        <v>7643</v>
      </c>
      <c r="AC2161" s="273"/>
      <c r="AD2161" s="400" t="s">
        <v>2201</v>
      </c>
      <c r="AE2161" s="275" t="s">
        <v>7644</v>
      </c>
      <c r="AF2161" s="267" t="str">
        <f t="shared" ca="1" si="159"/>
        <v>36años2meses</v>
      </c>
      <c r="AG2161" s="276">
        <v>927354184</v>
      </c>
      <c r="AH2161" s="273" t="s">
        <v>7630</v>
      </c>
    </row>
    <row r="2162" spans="2:36">
      <c r="B2162" s="273" t="str">
        <f t="shared" si="160"/>
        <v>P47172175</v>
      </c>
      <c r="C2162" s="257" t="s">
        <v>117</v>
      </c>
      <c r="D2162" s="486" t="s">
        <v>11700</v>
      </c>
      <c r="E2162" s="258" t="s">
        <v>11701</v>
      </c>
      <c r="F2162" s="259">
        <v>33813</v>
      </c>
      <c r="G2162" s="283" t="s">
        <v>1251</v>
      </c>
      <c r="H2162" s="261" t="s">
        <v>137</v>
      </c>
      <c r="I2162" s="261" t="s">
        <v>8999</v>
      </c>
      <c r="J2162" s="261" t="s">
        <v>9469</v>
      </c>
      <c r="K2162" s="282" t="s">
        <v>6840</v>
      </c>
      <c r="L2162" s="264">
        <v>45468</v>
      </c>
      <c r="M2162" s="264">
        <v>45495</v>
      </c>
      <c r="N2162" s="261" t="s">
        <v>128</v>
      </c>
      <c r="O2162" s="282" t="s">
        <v>11702</v>
      </c>
      <c r="P2162" s="266" t="s">
        <v>138</v>
      </c>
      <c r="Q2162" s="273"/>
      <c r="R2162" s="284" t="s">
        <v>157</v>
      </c>
      <c r="S2162" s="265"/>
      <c r="T2162" s="265">
        <v>0</v>
      </c>
      <c r="U2162" s="269" t="s">
        <v>1256</v>
      </c>
      <c r="V2162" s="270">
        <v>1</v>
      </c>
      <c r="W2162" s="271" t="s">
        <v>118</v>
      </c>
      <c r="X2162" s="272"/>
      <c r="Y2162" s="272"/>
      <c r="Z2162" s="274" t="s">
        <v>1257</v>
      </c>
      <c r="AA2162" s="258" t="b">
        <f t="shared" si="162"/>
        <v>0</v>
      </c>
      <c r="AB2162" s="273" t="s">
        <v>11703</v>
      </c>
      <c r="AC2162" s="273"/>
      <c r="AD2162" s="504" t="s">
        <v>1259</v>
      </c>
      <c r="AE2162" s="275" t="s">
        <v>11704</v>
      </c>
      <c r="AF2162" s="267" t="str">
        <f t="shared" ca="1" si="159"/>
        <v>34años0meses</v>
      </c>
      <c r="AG2162" s="276">
        <v>985807693</v>
      </c>
      <c r="AH2162" s="273" t="s">
        <v>11705</v>
      </c>
      <c r="AJ2162" s="554" t="str">
        <f ca="1">IF($D2162&lt;&gt;"",DATEDIF(L2162,TODAY(),"y")&amp;"años"&amp;DATEDIF(L2162,TODAY(),"ym")&amp;"meses"&amp;DATEDIF(L2162,TODAY(),"md")&amp;"dias","")</f>
        <v>2años1meses27dias</v>
      </c>
    </row>
    <row r="2163" spans="2:36">
      <c r="B2163" s="273" t="str">
        <f t="shared" ref="B2163:B2169" si="163">MID(H2163,1,1)&amp;D2163</f>
        <v>E47186638</v>
      </c>
      <c r="C2163" s="257" t="s">
        <v>117</v>
      </c>
      <c r="D2163" s="486" t="s">
        <v>3709</v>
      </c>
      <c r="E2163" s="258" t="s">
        <v>3710</v>
      </c>
      <c r="F2163" s="259" t="s">
        <v>3711</v>
      </c>
      <c r="G2163" s="260" t="s">
        <v>3610</v>
      </c>
      <c r="H2163" s="261" t="s">
        <v>1107</v>
      </c>
      <c r="I2163" s="263"/>
      <c r="J2163" s="261"/>
      <c r="K2163" s="263" t="s">
        <v>3611</v>
      </c>
      <c r="L2163" s="264">
        <v>44228</v>
      </c>
      <c r="M2163" s="290">
        <v>44865</v>
      </c>
      <c r="N2163" s="263" t="s">
        <v>174</v>
      </c>
      <c r="O2163" s="263" t="s">
        <v>3712</v>
      </c>
      <c r="P2163" s="266" t="s">
        <v>138</v>
      </c>
      <c r="Q2163" s="267"/>
      <c r="R2163" s="284" t="s">
        <v>157</v>
      </c>
      <c r="S2163" s="265"/>
      <c r="T2163" s="265">
        <v>0</v>
      </c>
      <c r="U2163" s="269" t="s">
        <v>1256</v>
      </c>
      <c r="V2163" s="270">
        <v>0</v>
      </c>
      <c r="W2163" s="271" t="s">
        <v>1264</v>
      </c>
      <c r="X2163" s="272">
        <v>4000</v>
      </c>
      <c r="Y2163" s="258">
        <v>1500</v>
      </c>
      <c r="Z2163" s="274" t="s">
        <v>1265</v>
      </c>
      <c r="AA2163" s="258" t="b">
        <f t="shared" si="162"/>
        <v>0</v>
      </c>
      <c r="AB2163" s="258" t="s">
        <v>3713</v>
      </c>
      <c r="AC2163" s="273"/>
      <c r="AD2163" s="400" t="s">
        <v>1271</v>
      </c>
      <c r="AE2163" s="275" t="s">
        <v>3714</v>
      </c>
      <c r="AF2163" s="267" t="str">
        <f t="shared" ca="1" si="159"/>
        <v>34años0meses</v>
      </c>
      <c r="AG2163" s="276" t="s">
        <v>3715</v>
      </c>
      <c r="AH2163" s="273" t="s">
        <v>3716</v>
      </c>
      <c r="AJ2163" s="554" t="str">
        <f ca="1">IF($D2163&lt;&gt;"",DATEDIF(L2163,TODAY(),"y")&amp;"años"&amp;DATEDIF(L2163,TODAY(),"ym")&amp;"meses"&amp;DATEDIF(L2163,TODAY(),"md")&amp;"dias","")</f>
        <v>5años6meses20dias</v>
      </c>
    </row>
    <row r="2164" spans="2:36">
      <c r="B2164" s="258" t="str">
        <f t="shared" si="163"/>
        <v>O47186791</v>
      </c>
      <c r="C2164" s="257" t="s">
        <v>117</v>
      </c>
      <c r="D2164" s="486" t="s">
        <v>6450</v>
      </c>
      <c r="E2164" s="258" t="s">
        <v>6451</v>
      </c>
      <c r="F2164" s="259">
        <v>33691</v>
      </c>
      <c r="G2164" s="283" t="s">
        <v>1297</v>
      </c>
      <c r="H2164" s="261" t="s">
        <v>6452</v>
      </c>
      <c r="I2164" s="263" t="s">
        <v>6453</v>
      </c>
      <c r="J2164" s="261"/>
      <c r="K2164" s="282" t="s">
        <v>6305</v>
      </c>
      <c r="L2164" s="264">
        <v>44748</v>
      </c>
      <c r="M2164" s="290">
        <v>44835</v>
      </c>
      <c r="N2164" s="263" t="s">
        <v>122</v>
      </c>
      <c r="O2164" s="282"/>
      <c r="P2164" s="266"/>
      <c r="Q2164" s="273"/>
      <c r="R2164" s="284" t="s">
        <v>157</v>
      </c>
      <c r="S2164" s="265"/>
      <c r="T2164" s="265">
        <v>0</v>
      </c>
      <c r="U2164" s="269" t="s">
        <v>1256</v>
      </c>
      <c r="V2164" s="270">
        <v>1</v>
      </c>
      <c r="W2164" s="271" t="s">
        <v>1264</v>
      </c>
      <c r="X2164" s="272"/>
      <c r="Y2164" s="273"/>
      <c r="Z2164" s="274" t="s">
        <v>1265</v>
      </c>
      <c r="AA2164" s="258" t="b">
        <f t="shared" si="162"/>
        <v>0</v>
      </c>
      <c r="AB2164" s="258" t="s">
        <v>6454</v>
      </c>
      <c r="AC2164" s="273"/>
      <c r="AD2164" s="504" t="s">
        <v>1259</v>
      </c>
      <c r="AE2164" s="329" t="s">
        <v>6455</v>
      </c>
      <c r="AF2164" s="267" t="str">
        <f t="shared" ca="1" si="159"/>
        <v>34años4meses</v>
      </c>
      <c r="AG2164" s="276">
        <v>968112402</v>
      </c>
      <c r="AH2164" s="273" t="s">
        <v>6456</v>
      </c>
    </row>
    <row r="2165" spans="2:36">
      <c r="B2165" s="258" t="str">
        <f t="shared" si="163"/>
        <v>O47187582</v>
      </c>
      <c r="C2165" s="257" t="s">
        <v>117</v>
      </c>
      <c r="D2165" s="486" t="s">
        <v>2134</v>
      </c>
      <c r="E2165" s="258" t="s">
        <v>2135</v>
      </c>
      <c r="F2165" s="259">
        <v>33319</v>
      </c>
      <c r="G2165" s="260" t="s">
        <v>1251</v>
      </c>
      <c r="H2165" s="261" t="s">
        <v>125</v>
      </c>
      <c r="I2165" s="262"/>
      <c r="J2165" s="261"/>
      <c r="K2165" s="263" t="s">
        <v>2021</v>
      </c>
      <c r="L2165" s="264">
        <v>43745</v>
      </c>
      <c r="M2165" s="290">
        <v>43864</v>
      </c>
      <c r="N2165" s="263" t="s">
        <v>128</v>
      </c>
      <c r="O2165" s="282" t="s">
        <v>2136</v>
      </c>
      <c r="P2165" s="266" t="s">
        <v>115</v>
      </c>
      <c r="Q2165" s="267"/>
      <c r="R2165" s="284" t="s">
        <v>157</v>
      </c>
      <c r="S2165" s="265"/>
      <c r="T2165" s="265">
        <v>0</v>
      </c>
      <c r="U2165" s="269" t="s">
        <v>1256</v>
      </c>
      <c r="V2165" s="270">
        <v>0</v>
      </c>
      <c r="W2165" s="271" t="s">
        <v>1264</v>
      </c>
      <c r="X2165" s="272"/>
      <c r="Y2165" s="273"/>
      <c r="Z2165" s="274" t="s">
        <v>1265</v>
      </c>
      <c r="AA2165" s="258" t="b">
        <f t="shared" si="162"/>
        <v>0</v>
      </c>
      <c r="AB2165" s="258" t="s">
        <v>2137</v>
      </c>
      <c r="AC2165" s="273" t="s">
        <v>2138</v>
      </c>
      <c r="AD2165" s="504" t="s">
        <v>2101</v>
      </c>
      <c r="AE2165" s="275" t="s">
        <v>2139</v>
      </c>
      <c r="AF2165" s="267" t="str">
        <f t="shared" ca="1" si="159"/>
        <v>35años4meses</v>
      </c>
      <c r="AG2165" s="276">
        <v>963621819</v>
      </c>
      <c r="AH2165" s="273" t="s">
        <v>1412</v>
      </c>
    </row>
    <row r="2166" spans="2:36">
      <c r="B2166" s="258" t="str">
        <f t="shared" si="163"/>
        <v>P47188308</v>
      </c>
      <c r="C2166" s="257" t="s">
        <v>117</v>
      </c>
      <c r="D2166" s="486">
        <v>47188308</v>
      </c>
      <c r="E2166" s="258" t="s">
        <v>19536</v>
      </c>
      <c r="F2166" s="259"/>
      <c r="G2166" s="260" t="s">
        <v>1251</v>
      </c>
      <c r="H2166" s="261" t="s">
        <v>137</v>
      </c>
      <c r="I2166" s="262" t="s">
        <v>1252</v>
      </c>
      <c r="J2166" s="261"/>
      <c r="K2166" s="282" t="s">
        <v>4784</v>
      </c>
      <c r="L2166" s="264">
        <v>44631</v>
      </c>
      <c r="M2166" s="290">
        <v>44631</v>
      </c>
      <c r="N2166" s="263" t="s">
        <v>174</v>
      </c>
      <c r="O2166" s="261" t="s">
        <v>6176</v>
      </c>
      <c r="P2166" s="266" t="s">
        <v>138</v>
      </c>
      <c r="Q2166" s="273"/>
      <c r="R2166" s="284" t="s">
        <v>157</v>
      </c>
      <c r="S2166" s="265"/>
      <c r="T2166" s="265">
        <v>0</v>
      </c>
      <c r="U2166" s="269" t="s">
        <v>1256</v>
      </c>
      <c r="V2166" s="270">
        <v>1</v>
      </c>
      <c r="W2166" s="271" t="s">
        <v>118</v>
      </c>
      <c r="X2166" s="272"/>
      <c r="Y2166" s="273"/>
      <c r="Z2166" s="274" t="s">
        <v>1265</v>
      </c>
      <c r="AA2166" s="258" t="b">
        <f t="shared" si="162"/>
        <v>0</v>
      </c>
      <c r="AB2166" s="273"/>
      <c r="AC2166" s="273"/>
      <c r="AD2166" s="510"/>
      <c r="AE2166" s="275"/>
      <c r="AF2166" s="267" t="str">
        <f t="shared" ca="1" si="159"/>
        <v>126años7meses</v>
      </c>
      <c r="AG2166" s="276">
        <v>900612467</v>
      </c>
      <c r="AH2166" s="273" t="s">
        <v>6177</v>
      </c>
      <c r="AJ2166" s="554" t="str">
        <f ca="1">IF($D2166&lt;&gt;"",DATEDIF(L2166,TODAY(),"y")&amp;"años"&amp;DATEDIF(L2166,TODAY(),"ym")&amp;"meses"&amp;DATEDIF(L2166,TODAY(),"md")&amp;"dias","")</f>
        <v>4años5meses10dias</v>
      </c>
    </row>
    <row r="2167" spans="2:36">
      <c r="B2167" s="258" t="str">
        <f t="shared" si="163"/>
        <v>P47195993</v>
      </c>
      <c r="C2167" s="257" t="s">
        <v>117</v>
      </c>
      <c r="D2167" s="486" t="s">
        <v>12571</v>
      </c>
      <c r="E2167" s="258" t="s">
        <v>12572</v>
      </c>
      <c r="F2167" s="259">
        <v>32854</v>
      </c>
      <c r="G2167" s="283" t="s">
        <v>1251</v>
      </c>
      <c r="H2167" s="261" t="s">
        <v>137</v>
      </c>
      <c r="I2167" s="263" t="s">
        <v>1252</v>
      </c>
      <c r="J2167" s="261"/>
      <c r="K2167" s="282" t="s">
        <v>6305</v>
      </c>
      <c r="L2167" s="264">
        <v>45661</v>
      </c>
      <c r="M2167" s="298">
        <v>45677</v>
      </c>
      <c r="N2167" s="263" t="s">
        <v>169</v>
      </c>
      <c r="O2167" s="282" t="s">
        <v>12573</v>
      </c>
      <c r="P2167" s="266" t="s">
        <v>138</v>
      </c>
      <c r="Q2167" s="273"/>
      <c r="R2167" s="284" t="s">
        <v>157</v>
      </c>
      <c r="S2167" s="310">
        <v>0</v>
      </c>
      <c r="T2167" s="265">
        <v>0</v>
      </c>
      <c r="U2167" s="269" t="s">
        <v>1256</v>
      </c>
      <c r="V2167" s="270">
        <v>1</v>
      </c>
      <c r="W2167" s="271" t="s">
        <v>118</v>
      </c>
      <c r="X2167" s="272"/>
      <c r="Y2167" s="258"/>
      <c r="Z2167" s="274" t="s">
        <v>1257</v>
      </c>
      <c r="AA2167" s="258" t="b">
        <f t="shared" si="162"/>
        <v>0</v>
      </c>
      <c r="AB2167" s="258" t="s">
        <v>12574</v>
      </c>
      <c r="AC2167" s="273"/>
      <c r="AD2167" s="504" t="s">
        <v>2201</v>
      </c>
      <c r="AE2167" s="275" t="s">
        <v>12575</v>
      </c>
      <c r="AF2167" s="267" t="str">
        <f t="shared" ca="1" si="159"/>
        <v>36años8meses</v>
      </c>
      <c r="AG2167" s="276">
        <v>940144414</v>
      </c>
      <c r="AH2167" s="273" t="s">
        <v>12576</v>
      </c>
      <c r="AJ2167" s="554" t="str">
        <f ca="1">IF($D2167&lt;&gt;"",DATEDIF(L2167,TODAY(),"y")&amp;"años"&amp;DATEDIF(L2167,TODAY(),"ym")&amp;"meses"&amp;DATEDIF(L2167,TODAY(),"md")&amp;"dias","")</f>
        <v>1años7meses17dias</v>
      </c>
    </row>
    <row r="2168" spans="2:36">
      <c r="B2168" s="258" t="str">
        <f t="shared" si="163"/>
        <v>P47196013</v>
      </c>
      <c r="C2168" s="257" t="s">
        <v>117</v>
      </c>
      <c r="D2168" s="486" t="s">
        <v>3279</v>
      </c>
      <c r="E2168" s="258" t="s">
        <v>3280</v>
      </c>
      <c r="F2168" s="259">
        <v>33478</v>
      </c>
      <c r="G2168" s="260" t="s">
        <v>1251</v>
      </c>
      <c r="H2168" s="261" t="s">
        <v>137</v>
      </c>
      <c r="I2168" s="263"/>
      <c r="J2168" s="261"/>
      <c r="K2168" s="282" t="s">
        <v>2021</v>
      </c>
      <c r="L2168" s="264">
        <v>43952</v>
      </c>
      <c r="M2168" s="264">
        <v>44225</v>
      </c>
      <c r="N2168" s="263" t="s">
        <v>122</v>
      </c>
      <c r="O2168" s="282"/>
      <c r="P2168" s="288"/>
      <c r="Q2168" s="267"/>
      <c r="R2168" s="268" t="s">
        <v>157</v>
      </c>
      <c r="S2168" s="265"/>
      <c r="T2168" s="265">
        <v>0</v>
      </c>
      <c r="U2168" s="269" t="s">
        <v>1256</v>
      </c>
      <c r="V2168" s="270">
        <v>0</v>
      </c>
      <c r="W2168" s="271" t="s">
        <v>1264</v>
      </c>
      <c r="X2168" s="272"/>
      <c r="Y2168" s="273"/>
      <c r="Z2168" s="274" t="s">
        <v>1265</v>
      </c>
      <c r="AA2168" s="258" t="b">
        <f t="shared" si="162"/>
        <v>0</v>
      </c>
      <c r="AB2168" s="258" t="s">
        <v>3281</v>
      </c>
      <c r="AC2168" s="273" t="s">
        <v>2018</v>
      </c>
      <c r="AD2168" s="510"/>
      <c r="AE2168" s="281" t="s">
        <v>3282</v>
      </c>
      <c r="AF2168" s="267" t="str">
        <f t="shared" ca="1" si="159"/>
        <v>34años11meses</v>
      </c>
      <c r="AG2168" s="294">
        <v>952456635</v>
      </c>
      <c r="AH2168" s="258" t="s">
        <v>2080</v>
      </c>
    </row>
    <row r="2169" spans="2:36">
      <c r="B2169" s="273" t="str">
        <f t="shared" si="163"/>
        <v>P47200391</v>
      </c>
      <c r="C2169" s="257" t="s">
        <v>117</v>
      </c>
      <c r="D2169" s="486" t="s">
        <v>12321</v>
      </c>
      <c r="E2169" s="258" t="s">
        <v>12322</v>
      </c>
      <c r="F2169" s="259">
        <v>33608</v>
      </c>
      <c r="G2169" s="283" t="s">
        <v>1251</v>
      </c>
      <c r="H2169" s="261" t="s">
        <v>137</v>
      </c>
      <c r="I2169" s="263" t="s">
        <v>1252</v>
      </c>
      <c r="J2169" s="261"/>
      <c r="K2169" s="282" t="s">
        <v>2021</v>
      </c>
      <c r="L2169" s="264">
        <v>45537</v>
      </c>
      <c r="M2169" s="298">
        <v>45550</v>
      </c>
      <c r="N2169" s="263" t="s">
        <v>169</v>
      </c>
      <c r="O2169" s="261" t="s">
        <v>12323</v>
      </c>
      <c r="P2169" s="266" t="s">
        <v>138</v>
      </c>
      <c r="Q2169" s="273"/>
      <c r="R2169" s="284" t="s">
        <v>157</v>
      </c>
      <c r="S2169" s="265"/>
      <c r="T2169" s="265">
        <v>0</v>
      </c>
      <c r="U2169" s="269" t="s">
        <v>1256</v>
      </c>
      <c r="V2169" s="270">
        <v>0</v>
      </c>
      <c r="W2169" s="271" t="s">
        <v>118</v>
      </c>
      <c r="X2169" s="272"/>
      <c r="Y2169" s="273"/>
      <c r="Z2169" s="274" t="s">
        <v>1257</v>
      </c>
      <c r="AA2169" s="258" t="b">
        <f t="shared" si="162"/>
        <v>0</v>
      </c>
      <c r="AB2169" s="342" t="s">
        <v>8100</v>
      </c>
      <c r="AC2169" s="273"/>
      <c r="AD2169" s="504" t="s">
        <v>1259</v>
      </c>
      <c r="AE2169" s="275" t="s">
        <v>12324</v>
      </c>
      <c r="AF2169" s="267" t="str">
        <f t="shared" ca="1" si="159"/>
        <v>34años7meses</v>
      </c>
      <c r="AG2169" s="276"/>
      <c r="AH2169" s="273" t="s">
        <v>12325</v>
      </c>
    </row>
    <row r="2170" spans="2:36">
      <c r="B2170" s="273" t="str">
        <f>MID(AC2170,1,1)&amp;D2170</f>
        <v>47200394</v>
      </c>
      <c r="C2170" s="282">
        <v>1</v>
      </c>
      <c r="D2170" s="486" t="s">
        <v>8476</v>
      </c>
      <c r="E2170" s="258" t="s">
        <v>8477</v>
      </c>
      <c r="F2170" s="259">
        <v>33538</v>
      </c>
      <c r="G2170" s="283" t="s">
        <v>1251</v>
      </c>
      <c r="H2170" s="261" t="s">
        <v>137</v>
      </c>
      <c r="I2170" s="263" t="s">
        <v>1252</v>
      </c>
      <c r="J2170" s="261"/>
      <c r="K2170" s="282" t="s">
        <v>2021</v>
      </c>
      <c r="L2170" s="264">
        <v>45203</v>
      </c>
      <c r="M2170" s="290">
        <v>45234</v>
      </c>
      <c r="N2170" s="263" t="s">
        <v>128</v>
      </c>
      <c r="O2170" s="282" t="s">
        <v>8478</v>
      </c>
      <c r="P2170" s="266" t="s">
        <v>138</v>
      </c>
      <c r="Q2170" s="273"/>
      <c r="R2170" s="284" t="s">
        <v>157</v>
      </c>
      <c r="S2170" s="265"/>
      <c r="T2170" s="265">
        <v>0</v>
      </c>
      <c r="U2170" s="269" t="s">
        <v>1256</v>
      </c>
      <c r="V2170" s="270">
        <v>0</v>
      </c>
      <c r="W2170" s="271" t="s">
        <v>118</v>
      </c>
      <c r="X2170" s="272"/>
      <c r="Y2170" s="273"/>
      <c r="Z2170" s="274" t="s">
        <v>1257</v>
      </c>
      <c r="AA2170" s="258" t="b">
        <f t="shared" si="162"/>
        <v>0</v>
      </c>
      <c r="AB2170" s="258" t="s">
        <v>8479</v>
      </c>
      <c r="AC2170" s="273"/>
      <c r="AD2170" s="504" t="s">
        <v>2101</v>
      </c>
      <c r="AE2170" s="275" t="s">
        <v>8480</v>
      </c>
      <c r="AF2170" s="267" t="str">
        <f t="shared" ca="1" si="159"/>
        <v>34años9meses</v>
      </c>
      <c r="AG2170" s="276">
        <v>902059188</v>
      </c>
      <c r="AH2170" s="273" t="s">
        <v>8481</v>
      </c>
    </row>
    <row r="2171" spans="2:36">
      <c r="B2171" s="273" t="str">
        <f t="shared" ref="B2171:B2224" si="164">MID(H2171,1,1)&amp;D2171</f>
        <v>P47200397</v>
      </c>
      <c r="C2171" s="257" t="s">
        <v>117</v>
      </c>
      <c r="D2171" s="486" t="s">
        <v>8693</v>
      </c>
      <c r="E2171" s="258" t="s">
        <v>8694</v>
      </c>
      <c r="F2171" s="259">
        <v>33735</v>
      </c>
      <c r="G2171" s="283" t="s">
        <v>1251</v>
      </c>
      <c r="H2171" s="261" t="s">
        <v>137</v>
      </c>
      <c r="I2171" s="263" t="s">
        <v>1252</v>
      </c>
      <c r="J2171" s="261"/>
      <c r="K2171" s="282" t="s">
        <v>6899</v>
      </c>
      <c r="L2171" s="264">
        <v>45250</v>
      </c>
      <c r="M2171" s="295">
        <v>45395</v>
      </c>
      <c r="N2171" s="263" t="s">
        <v>174</v>
      </c>
      <c r="O2171" s="282" t="s">
        <v>8695</v>
      </c>
      <c r="P2171" s="266" t="s">
        <v>138</v>
      </c>
      <c r="Q2171" s="273"/>
      <c r="R2171" s="268" t="s">
        <v>157</v>
      </c>
      <c r="S2171" s="265"/>
      <c r="T2171" s="265">
        <v>0</v>
      </c>
      <c r="U2171" s="269" t="s">
        <v>1256</v>
      </c>
      <c r="V2171" s="270">
        <v>1</v>
      </c>
      <c r="W2171" s="271" t="s">
        <v>118</v>
      </c>
      <c r="X2171" s="273"/>
      <c r="Y2171" s="273"/>
      <c r="Z2171" s="274" t="s">
        <v>1257</v>
      </c>
      <c r="AA2171" s="258" t="b">
        <f t="shared" si="162"/>
        <v>0</v>
      </c>
      <c r="AB2171" s="258" t="s">
        <v>8100</v>
      </c>
      <c r="AC2171" s="273"/>
      <c r="AD2171" s="504" t="s">
        <v>1259</v>
      </c>
      <c r="AE2171" s="275" t="s">
        <v>8696</v>
      </c>
      <c r="AF2171" s="267" t="str">
        <f t="shared" ca="1" si="159"/>
        <v>34años3meses</v>
      </c>
      <c r="AG2171" s="276">
        <v>961960311</v>
      </c>
      <c r="AH2171" s="273" t="s">
        <v>8697</v>
      </c>
    </row>
    <row r="2172" spans="2:36">
      <c r="B2172" s="273" t="str">
        <f t="shared" si="164"/>
        <v>O47207196</v>
      </c>
      <c r="C2172" s="257" t="s">
        <v>117</v>
      </c>
      <c r="D2172" s="486" t="s">
        <v>12070</v>
      </c>
      <c r="E2172" s="258" t="s">
        <v>12071</v>
      </c>
      <c r="F2172" s="259">
        <v>33501</v>
      </c>
      <c r="G2172" s="283" t="s">
        <v>1251</v>
      </c>
      <c r="H2172" s="261" t="s">
        <v>113</v>
      </c>
      <c r="I2172" s="263" t="s">
        <v>1339</v>
      </c>
      <c r="J2172" s="261"/>
      <c r="K2172" s="282" t="s">
        <v>2021</v>
      </c>
      <c r="L2172" s="264">
        <v>45509</v>
      </c>
      <c r="M2172" s="264">
        <v>45548</v>
      </c>
      <c r="N2172" s="263" t="s">
        <v>174</v>
      </c>
      <c r="O2172" s="282" t="s">
        <v>12072</v>
      </c>
      <c r="P2172" s="266" t="s">
        <v>138</v>
      </c>
      <c r="Q2172" s="273"/>
      <c r="R2172" s="268" t="s">
        <v>157</v>
      </c>
      <c r="S2172" s="265"/>
      <c r="T2172" s="265">
        <v>0</v>
      </c>
      <c r="U2172" s="269" t="s">
        <v>1256</v>
      </c>
      <c r="V2172" s="270">
        <v>0</v>
      </c>
      <c r="W2172" s="271" t="s">
        <v>118</v>
      </c>
      <c r="X2172" s="272"/>
      <c r="Y2172" s="273"/>
      <c r="Z2172" s="274" t="s">
        <v>1257</v>
      </c>
      <c r="AA2172" s="258" t="b">
        <f t="shared" si="162"/>
        <v>0</v>
      </c>
      <c r="AB2172" s="258" t="s">
        <v>12073</v>
      </c>
      <c r="AC2172" s="273"/>
      <c r="AD2172" s="504" t="s">
        <v>1259</v>
      </c>
      <c r="AE2172" s="275" t="s">
        <v>12074</v>
      </c>
      <c r="AF2172" s="267" t="str">
        <f t="shared" ca="1" si="159"/>
        <v>34años11meses</v>
      </c>
      <c r="AG2172" s="276">
        <v>970358283</v>
      </c>
      <c r="AH2172" s="273" t="s">
        <v>12075</v>
      </c>
    </row>
    <row r="2173" spans="2:36">
      <c r="B2173" s="273" t="str">
        <f t="shared" si="164"/>
        <v>O47207203</v>
      </c>
      <c r="C2173" s="305">
        <v>1</v>
      </c>
      <c r="D2173" s="294" t="s">
        <v>18319</v>
      </c>
      <c r="E2173" s="258" t="s">
        <v>18320</v>
      </c>
      <c r="F2173" s="259">
        <v>33172</v>
      </c>
      <c r="G2173" s="283" t="s">
        <v>1251</v>
      </c>
      <c r="H2173" s="261" t="s">
        <v>113</v>
      </c>
      <c r="I2173" s="261" t="s">
        <v>15642</v>
      </c>
      <c r="J2173" s="261" t="s">
        <v>1276</v>
      </c>
      <c r="K2173" s="282" t="s">
        <v>8700</v>
      </c>
      <c r="L2173" s="264">
        <v>46092</v>
      </c>
      <c r="M2173" s="264">
        <v>46111</v>
      </c>
      <c r="N2173" s="261" t="s">
        <v>128</v>
      </c>
      <c r="O2173" s="282" t="s">
        <v>18321</v>
      </c>
      <c r="P2173" s="266" t="s">
        <v>138</v>
      </c>
      <c r="Q2173" s="258"/>
      <c r="R2173" s="268" t="s">
        <v>157</v>
      </c>
      <c r="S2173" s="265"/>
      <c r="T2173" s="271">
        <v>0</v>
      </c>
      <c r="U2173" s="269" t="s">
        <v>1256</v>
      </c>
      <c r="V2173" s="270">
        <v>1</v>
      </c>
      <c r="W2173" s="271" t="s">
        <v>118</v>
      </c>
      <c r="X2173" s="272"/>
      <c r="Y2173" s="272"/>
      <c r="Z2173" s="342" t="s">
        <v>1257</v>
      </c>
      <c r="AA2173" s="258" t="b">
        <v>0</v>
      </c>
      <c r="AB2173" s="273" t="s">
        <v>18863</v>
      </c>
      <c r="AC2173" s="273"/>
      <c r="AD2173" s="504" t="s">
        <v>1259</v>
      </c>
      <c r="AE2173" s="275" t="s">
        <v>18324</v>
      </c>
      <c r="AF2173" s="267" t="str">
        <f t="shared" ca="1" si="159"/>
        <v>35años9meses</v>
      </c>
      <c r="AG2173" s="276" t="s">
        <v>18322</v>
      </c>
      <c r="AH2173" s="273" t="s">
        <v>18323</v>
      </c>
    </row>
    <row r="2174" spans="2:36">
      <c r="B2174" s="258" t="str">
        <f t="shared" si="164"/>
        <v>P47209737</v>
      </c>
      <c r="C2174" s="257" t="s">
        <v>117</v>
      </c>
      <c r="D2174" s="486" t="s">
        <v>10157</v>
      </c>
      <c r="E2174" s="258" t="s">
        <v>10158</v>
      </c>
      <c r="F2174" s="259">
        <v>33770</v>
      </c>
      <c r="G2174" s="283" t="s">
        <v>1996</v>
      </c>
      <c r="H2174" s="261" t="s">
        <v>137</v>
      </c>
      <c r="I2174" s="261" t="s">
        <v>8999</v>
      </c>
      <c r="J2174" s="261" t="s">
        <v>9469</v>
      </c>
      <c r="K2174" s="282" t="s">
        <v>6840</v>
      </c>
      <c r="L2174" s="264">
        <v>45349</v>
      </c>
      <c r="M2174" s="295">
        <v>45383</v>
      </c>
      <c r="N2174" s="261" t="s">
        <v>128</v>
      </c>
      <c r="O2174" s="282" t="s">
        <v>10159</v>
      </c>
      <c r="P2174" s="266" t="s">
        <v>138</v>
      </c>
      <c r="Q2174" s="273"/>
      <c r="R2174" s="284" t="s">
        <v>157</v>
      </c>
      <c r="S2174" s="265"/>
      <c r="T2174" s="265">
        <v>0</v>
      </c>
      <c r="U2174" s="269" t="s">
        <v>1256</v>
      </c>
      <c r="V2174" s="270">
        <v>1</v>
      </c>
      <c r="W2174" s="271" t="s">
        <v>118</v>
      </c>
      <c r="X2174" s="272"/>
      <c r="Y2174" s="272"/>
      <c r="Z2174" s="274" t="s">
        <v>1257</v>
      </c>
      <c r="AA2174" s="258" t="b">
        <f t="shared" ref="AA2174:AA2191" si="165">COUNTIF($D$2:$D$3790,D2174)&gt;1</f>
        <v>0</v>
      </c>
      <c r="AB2174" s="273" t="s">
        <v>10160</v>
      </c>
      <c r="AC2174" s="273"/>
      <c r="AD2174" s="400" t="s">
        <v>1259</v>
      </c>
      <c r="AE2174" s="275" t="s">
        <v>10161</v>
      </c>
      <c r="AF2174" s="267" t="str">
        <f t="shared" ca="1" si="159"/>
        <v>34años2meses</v>
      </c>
      <c r="AG2174" s="276">
        <v>930469256</v>
      </c>
      <c r="AH2174" s="273" t="s">
        <v>10162</v>
      </c>
    </row>
    <row r="2175" spans="2:36">
      <c r="B2175" s="258" t="str">
        <f t="shared" si="164"/>
        <v>O47214152</v>
      </c>
      <c r="C2175" s="257" t="s">
        <v>117</v>
      </c>
      <c r="D2175" s="486" t="s">
        <v>701</v>
      </c>
      <c r="E2175" s="277" t="s">
        <v>702</v>
      </c>
      <c r="F2175" s="259">
        <v>33831</v>
      </c>
      <c r="G2175" s="260" t="s">
        <v>1251</v>
      </c>
      <c r="H2175" s="261" t="s">
        <v>113</v>
      </c>
      <c r="I2175" s="263" t="s">
        <v>5699</v>
      </c>
      <c r="J2175" s="261" t="s">
        <v>1276</v>
      </c>
      <c r="K2175" s="282" t="s">
        <v>12562</v>
      </c>
      <c r="L2175" s="259">
        <v>46146</v>
      </c>
      <c r="M2175" s="290">
        <v>46158</v>
      </c>
      <c r="N2175" s="263" t="s">
        <v>122</v>
      </c>
      <c r="O2175" s="261"/>
      <c r="P2175" s="266"/>
      <c r="Q2175" s="267"/>
      <c r="R2175" s="284" t="s">
        <v>157</v>
      </c>
      <c r="S2175" s="265"/>
      <c r="T2175" s="265">
        <v>0</v>
      </c>
      <c r="U2175" s="269" t="s">
        <v>1256</v>
      </c>
      <c r="V2175" s="270">
        <v>1</v>
      </c>
      <c r="W2175" s="271" t="s">
        <v>118</v>
      </c>
      <c r="X2175" s="272"/>
      <c r="Y2175" s="258"/>
      <c r="Z2175" s="274" t="s">
        <v>1257</v>
      </c>
      <c r="AA2175" s="258" t="b">
        <f t="shared" si="165"/>
        <v>0</v>
      </c>
      <c r="AB2175" s="258"/>
      <c r="AC2175" s="258"/>
      <c r="AD2175" s="513"/>
      <c r="AE2175" s="281"/>
      <c r="AF2175" s="267" t="str">
        <f t="shared" ca="1" si="159"/>
        <v>34años0meses</v>
      </c>
      <c r="AG2175" s="276" t="s">
        <v>19119</v>
      </c>
      <c r="AH2175" s="258" t="s">
        <v>19120</v>
      </c>
    </row>
    <row r="2176" spans="2:36" ht="14.25" customHeight="1">
      <c r="B2176" s="258" t="str">
        <f t="shared" si="164"/>
        <v>P47223295</v>
      </c>
      <c r="C2176" s="257" t="s">
        <v>117</v>
      </c>
      <c r="D2176" s="486" t="s">
        <v>2937</v>
      </c>
      <c r="E2176" s="273" t="s">
        <v>2938</v>
      </c>
      <c r="F2176" s="259">
        <v>33840</v>
      </c>
      <c r="G2176" s="260" t="s">
        <v>1251</v>
      </c>
      <c r="H2176" s="261" t="s">
        <v>137</v>
      </c>
      <c r="I2176" s="262"/>
      <c r="J2176" s="261"/>
      <c r="K2176" s="263" t="s">
        <v>1287</v>
      </c>
      <c r="L2176" s="264">
        <v>43833</v>
      </c>
      <c r="M2176" s="264">
        <v>43845</v>
      </c>
      <c r="N2176" s="263" t="s">
        <v>174</v>
      </c>
      <c r="O2176" s="261" t="s">
        <v>2939</v>
      </c>
      <c r="P2176" s="266" t="s">
        <v>115</v>
      </c>
      <c r="Q2176" s="267"/>
      <c r="R2176" s="268" t="s">
        <v>157</v>
      </c>
      <c r="S2176" s="265"/>
      <c r="T2176" s="265">
        <v>0</v>
      </c>
      <c r="U2176" s="269" t="s">
        <v>1256</v>
      </c>
      <c r="V2176" s="270">
        <v>0</v>
      </c>
      <c r="W2176" s="271" t="s">
        <v>1264</v>
      </c>
      <c r="X2176" s="272"/>
      <c r="Y2176" s="273"/>
      <c r="Z2176" s="274" t="s">
        <v>1265</v>
      </c>
      <c r="AA2176" s="258" t="b">
        <f t="shared" si="165"/>
        <v>0</v>
      </c>
      <c r="AB2176" s="273" t="s">
        <v>2940</v>
      </c>
      <c r="AC2176" s="273" t="s">
        <v>1290</v>
      </c>
      <c r="AD2176" s="510"/>
      <c r="AE2176" s="275"/>
      <c r="AF2176" s="267" t="str">
        <f t="shared" ca="1" si="159"/>
        <v>33años11meses</v>
      </c>
      <c r="AG2176" s="276"/>
      <c r="AH2176" s="273"/>
      <c r="AJ2176" s="554" t="str">
        <f ca="1">IF($D2176&lt;&gt;"",DATEDIF(L2176,TODAY(),"y")&amp;"años"&amp;DATEDIF(L2176,TODAY(),"ym")&amp;"meses"&amp;DATEDIF(L2176,TODAY(),"md")&amp;"dias","")</f>
        <v>6años7meses18dias</v>
      </c>
    </row>
    <row r="2177" spans="2:36">
      <c r="B2177" s="273" t="str">
        <f t="shared" si="164"/>
        <v>P47225920</v>
      </c>
      <c r="C2177" s="257" t="s">
        <v>117</v>
      </c>
      <c r="D2177" s="486" t="s">
        <v>12404</v>
      </c>
      <c r="E2177" s="258" t="s">
        <v>12405</v>
      </c>
      <c r="F2177" s="259">
        <v>32484</v>
      </c>
      <c r="G2177" s="283" t="s">
        <v>1251</v>
      </c>
      <c r="H2177" s="261" t="s">
        <v>137</v>
      </c>
      <c r="I2177" s="261" t="s">
        <v>1252</v>
      </c>
      <c r="J2177" s="261"/>
      <c r="K2177" s="282" t="s">
        <v>2021</v>
      </c>
      <c r="L2177" s="264">
        <v>45546</v>
      </c>
      <c r="M2177" s="298">
        <v>45553</v>
      </c>
      <c r="N2177" s="263" t="s">
        <v>122</v>
      </c>
      <c r="O2177" s="261"/>
      <c r="P2177" s="266"/>
      <c r="Q2177" s="273"/>
      <c r="R2177" s="284" t="s">
        <v>157</v>
      </c>
      <c r="S2177" s="265"/>
      <c r="T2177" s="265">
        <v>0</v>
      </c>
      <c r="U2177" s="269" t="s">
        <v>1256</v>
      </c>
      <c r="V2177" s="270">
        <v>0</v>
      </c>
      <c r="W2177" s="271" t="s">
        <v>118</v>
      </c>
      <c r="X2177" s="273"/>
      <c r="Y2177" s="273"/>
      <c r="Z2177" s="274" t="s">
        <v>1257</v>
      </c>
      <c r="AA2177" s="258" t="b">
        <f t="shared" si="165"/>
        <v>0</v>
      </c>
      <c r="AB2177" s="273" t="s">
        <v>12406</v>
      </c>
      <c r="AC2177" s="273"/>
      <c r="AD2177" s="400" t="s">
        <v>2101</v>
      </c>
      <c r="AE2177" s="275" t="s">
        <v>12407</v>
      </c>
      <c r="AF2177" s="267" t="str">
        <f t="shared" ca="1" si="159"/>
        <v>37años8meses</v>
      </c>
      <c r="AG2177" s="276">
        <v>953088316</v>
      </c>
      <c r="AH2177" s="273" t="s">
        <v>12408</v>
      </c>
      <c r="AJ2177" s="554" t="str">
        <f ca="1">IF($D2177&lt;&gt;"",DATEDIF(L2177,TODAY(),"y")&amp;"años"&amp;DATEDIF(L2177,TODAY(),"ym")&amp;"meses"&amp;DATEDIF(L2177,TODAY(),"md")&amp;"dias","")</f>
        <v>1años11meses10dias</v>
      </c>
    </row>
    <row r="2178" spans="2:36">
      <c r="B2178" s="273" t="str">
        <f t="shared" si="164"/>
        <v>O47228713</v>
      </c>
      <c r="C2178" s="257" t="s">
        <v>117</v>
      </c>
      <c r="D2178" s="486" t="s">
        <v>7941</v>
      </c>
      <c r="E2178" s="258" t="s">
        <v>7942</v>
      </c>
      <c r="F2178" s="259">
        <v>33254</v>
      </c>
      <c r="G2178" s="283" t="s">
        <v>1251</v>
      </c>
      <c r="H2178" s="266" t="s">
        <v>113</v>
      </c>
      <c r="I2178" s="261" t="s">
        <v>1339</v>
      </c>
      <c r="J2178" s="261"/>
      <c r="K2178" s="282" t="s">
        <v>2021</v>
      </c>
      <c r="L2178" s="264">
        <v>45111</v>
      </c>
      <c r="M2178" s="290">
        <v>45141</v>
      </c>
      <c r="N2178" s="263" t="s">
        <v>169</v>
      </c>
      <c r="O2178" s="261" t="s">
        <v>7943</v>
      </c>
      <c r="P2178" s="266" t="s">
        <v>138</v>
      </c>
      <c r="Q2178" s="273"/>
      <c r="R2178" s="284" t="s">
        <v>157</v>
      </c>
      <c r="S2178" s="265"/>
      <c r="T2178" s="265">
        <v>0</v>
      </c>
      <c r="U2178" s="269" t="s">
        <v>1256</v>
      </c>
      <c r="V2178" s="270">
        <v>0</v>
      </c>
      <c r="W2178" s="271" t="s">
        <v>118</v>
      </c>
      <c r="X2178" s="272"/>
      <c r="Y2178" s="273"/>
      <c r="Z2178" s="274" t="s">
        <v>1257</v>
      </c>
      <c r="AA2178" s="258" t="b">
        <f t="shared" si="165"/>
        <v>0</v>
      </c>
      <c r="AB2178" s="273" t="s">
        <v>7944</v>
      </c>
      <c r="AC2178" s="273"/>
      <c r="AD2178" s="504" t="s">
        <v>1259</v>
      </c>
      <c r="AE2178" s="275" t="s">
        <v>7945</v>
      </c>
      <c r="AF2178" s="267" t="str">
        <f t="shared" ca="1" si="159"/>
        <v>35años7meses</v>
      </c>
      <c r="AG2178" s="276">
        <v>976653033</v>
      </c>
      <c r="AH2178" s="273" t="s">
        <v>7946</v>
      </c>
    </row>
    <row r="2179" spans="2:36">
      <c r="B2179" s="258" t="str">
        <f t="shared" si="164"/>
        <v>O47232837</v>
      </c>
      <c r="C2179" s="257" t="s">
        <v>117</v>
      </c>
      <c r="D2179" s="486">
        <v>47232837</v>
      </c>
      <c r="E2179" s="273" t="s">
        <v>3140</v>
      </c>
      <c r="F2179" s="259">
        <v>33461</v>
      </c>
      <c r="G2179" s="260" t="s">
        <v>1251</v>
      </c>
      <c r="H2179" s="261" t="s">
        <v>113</v>
      </c>
      <c r="I2179" s="262"/>
      <c r="J2179" s="261"/>
      <c r="K2179" s="263" t="s">
        <v>1287</v>
      </c>
      <c r="L2179" s="264">
        <v>43859</v>
      </c>
      <c r="M2179" s="290">
        <v>43904</v>
      </c>
      <c r="N2179" s="263" t="s">
        <v>174</v>
      </c>
      <c r="O2179" s="261" t="s">
        <v>3141</v>
      </c>
      <c r="P2179" s="266" t="s">
        <v>115</v>
      </c>
      <c r="Q2179" s="267"/>
      <c r="R2179" s="284" t="s">
        <v>157</v>
      </c>
      <c r="S2179" s="265"/>
      <c r="T2179" s="265">
        <v>0</v>
      </c>
      <c r="U2179" s="269" t="s">
        <v>1256</v>
      </c>
      <c r="V2179" s="270">
        <v>0</v>
      </c>
      <c r="W2179" s="271" t="s">
        <v>1264</v>
      </c>
      <c r="X2179" s="272"/>
      <c r="Y2179" s="273"/>
      <c r="Z2179" s="274" t="s">
        <v>1265</v>
      </c>
      <c r="AA2179" s="258" t="b">
        <f t="shared" si="165"/>
        <v>0</v>
      </c>
      <c r="AB2179" s="273" t="s">
        <v>3142</v>
      </c>
      <c r="AC2179" s="273"/>
      <c r="AD2179" s="510"/>
      <c r="AE2179" s="275"/>
      <c r="AF2179" s="267" t="str">
        <f t="shared" ref="AF2179:AF2242" ca="1" si="166">IF($D2179&lt;&gt;"",DATEDIF(F2179,TODAY(),"y")&amp;"años"&amp;DATEDIF(F2179,TODAY(),"ym")&amp;"meses","")</f>
        <v>35años0meses</v>
      </c>
      <c r="AG2179" s="276"/>
      <c r="AH2179" s="273"/>
    </row>
    <row r="2180" spans="2:36">
      <c r="B2180" s="258" t="str">
        <f t="shared" si="164"/>
        <v>O47235391</v>
      </c>
      <c r="C2180" s="263">
        <v>1</v>
      </c>
      <c r="D2180" s="486" t="s">
        <v>7987</v>
      </c>
      <c r="E2180" s="258" t="s">
        <v>7988</v>
      </c>
      <c r="F2180" s="259">
        <v>33417</v>
      </c>
      <c r="G2180" s="283" t="s">
        <v>1251</v>
      </c>
      <c r="H2180" s="261" t="s">
        <v>113</v>
      </c>
      <c r="I2180" s="261" t="s">
        <v>1339</v>
      </c>
      <c r="J2180" s="261"/>
      <c r="K2180" s="282" t="s">
        <v>2021</v>
      </c>
      <c r="L2180" s="264">
        <v>45111</v>
      </c>
      <c r="M2180" s="290">
        <v>45275</v>
      </c>
      <c r="N2180" s="263" t="s">
        <v>114</v>
      </c>
      <c r="O2180" s="261" t="s">
        <v>7989</v>
      </c>
      <c r="P2180" s="266" t="s">
        <v>138</v>
      </c>
      <c r="Q2180" s="273"/>
      <c r="R2180" s="268" t="s">
        <v>157</v>
      </c>
      <c r="S2180" s="265"/>
      <c r="T2180" s="265">
        <v>0</v>
      </c>
      <c r="U2180" s="269" t="s">
        <v>1256</v>
      </c>
      <c r="V2180" s="270">
        <v>0</v>
      </c>
      <c r="W2180" s="271" t="s">
        <v>118</v>
      </c>
      <c r="X2180" s="272"/>
      <c r="Y2180" s="273"/>
      <c r="Z2180" s="274" t="s">
        <v>1257</v>
      </c>
      <c r="AA2180" s="258" t="b">
        <f t="shared" si="165"/>
        <v>0</v>
      </c>
      <c r="AB2180" s="273" t="s">
        <v>7990</v>
      </c>
      <c r="AC2180" s="273"/>
      <c r="AD2180" s="504" t="s">
        <v>1259</v>
      </c>
      <c r="AE2180" s="275" t="s">
        <v>7991</v>
      </c>
      <c r="AF2180" s="267" t="str">
        <f t="shared" ca="1" si="166"/>
        <v>35años1meses</v>
      </c>
      <c r="AG2180" s="276">
        <v>947588468</v>
      </c>
      <c r="AH2180" s="273" t="s">
        <v>7992</v>
      </c>
    </row>
    <row r="2181" spans="2:36">
      <c r="B2181" s="258" t="str">
        <f t="shared" si="164"/>
        <v>O47252693</v>
      </c>
      <c r="C2181" s="257" t="s">
        <v>117</v>
      </c>
      <c r="D2181" s="486" t="s">
        <v>8772</v>
      </c>
      <c r="E2181" s="258" t="s">
        <v>8773</v>
      </c>
      <c r="F2181" s="259">
        <v>33224</v>
      </c>
      <c r="G2181" s="283" t="s">
        <v>1251</v>
      </c>
      <c r="H2181" s="261" t="s">
        <v>113</v>
      </c>
      <c r="I2181" s="261" t="s">
        <v>1339</v>
      </c>
      <c r="J2181" s="261"/>
      <c r="K2181" s="282" t="s">
        <v>2021</v>
      </c>
      <c r="L2181" s="264">
        <v>45254</v>
      </c>
      <c r="M2181" s="264">
        <v>45262</v>
      </c>
      <c r="N2181" s="263" t="s">
        <v>122</v>
      </c>
      <c r="O2181" s="261"/>
      <c r="P2181" s="266"/>
      <c r="Q2181" s="273"/>
      <c r="R2181" s="268" t="s">
        <v>157</v>
      </c>
      <c r="S2181" s="265"/>
      <c r="T2181" s="265">
        <v>0</v>
      </c>
      <c r="U2181" s="269" t="s">
        <v>1256</v>
      </c>
      <c r="V2181" s="270">
        <v>0</v>
      </c>
      <c r="W2181" s="271" t="s">
        <v>118</v>
      </c>
      <c r="X2181" s="273"/>
      <c r="Y2181" s="273"/>
      <c r="Z2181" s="274" t="s">
        <v>1257</v>
      </c>
      <c r="AA2181" s="258" t="b">
        <f t="shared" si="165"/>
        <v>0</v>
      </c>
      <c r="AB2181" s="273" t="s">
        <v>6556</v>
      </c>
      <c r="AC2181" s="273"/>
      <c r="AD2181" s="504" t="s">
        <v>1259</v>
      </c>
      <c r="AE2181" s="275" t="s">
        <v>8774</v>
      </c>
      <c r="AF2181" s="267" t="str">
        <f t="shared" ca="1" si="166"/>
        <v>35años8meses</v>
      </c>
      <c r="AG2181" s="276">
        <v>901714436</v>
      </c>
      <c r="AH2181" s="273" t="s">
        <v>8775</v>
      </c>
      <c r="AJ2181" s="258"/>
    </row>
    <row r="2182" spans="2:36">
      <c r="B2182" s="273" t="str">
        <f t="shared" si="164"/>
        <v>P47254027</v>
      </c>
      <c r="C2182" s="285">
        <v>1</v>
      </c>
      <c r="D2182" s="486" t="s">
        <v>2924</v>
      </c>
      <c r="E2182" s="273" t="s">
        <v>2925</v>
      </c>
      <c r="F2182" s="259">
        <v>33405</v>
      </c>
      <c r="G2182" s="260" t="s">
        <v>1251</v>
      </c>
      <c r="H2182" s="261" t="s">
        <v>137</v>
      </c>
      <c r="I2182" s="262"/>
      <c r="J2182" s="261"/>
      <c r="K2182" s="263" t="s">
        <v>1287</v>
      </c>
      <c r="L2182" s="264">
        <v>43833</v>
      </c>
      <c r="M2182" s="264">
        <v>43845</v>
      </c>
      <c r="N2182" s="263" t="s">
        <v>128</v>
      </c>
      <c r="O2182" s="261" t="s">
        <v>2926</v>
      </c>
      <c r="P2182" s="266" t="s">
        <v>115</v>
      </c>
      <c r="Q2182" s="267"/>
      <c r="R2182" s="268" t="s">
        <v>157</v>
      </c>
      <c r="S2182" s="265"/>
      <c r="T2182" s="265">
        <v>0</v>
      </c>
      <c r="U2182" s="269" t="s">
        <v>1256</v>
      </c>
      <c r="V2182" s="270">
        <v>0</v>
      </c>
      <c r="W2182" s="271" t="s">
        <v>1264</v>
      </c>
      <c r="X2182" s="272"/>
      <c r="Y2182" s="273"/>
      <c r="Z2182" s="274" t="s">
        <v>1265</v>
      </c>
      <c r="AA2182" s="258" t="b">
        <f t="shared" si="165"/>
        <v>0</v>
      </c>
      <c r="AB2182" s="273" t="s">
        <v>2927</v>
      </c>
      <c r="AC2182" s="273" t="s">
        <v>1290</v>
      </c>
      <c r="AD2182" s="510"/>
      <c r="AE2182" s="275"/>
      <c r="AF2182" s="267" t="str">
        <f t="shared" ca="1" si="166"/>
        <v>35años2meses</v>
      </c>
      <c r="AG2182" s="276"/>
      <c r="AH2182" s="273"/>
    </row>
    <row r="2183" spans="2:36">
      <c r="B2183" s="301" t="str">
        <f t="shared" si="164"/>
        <v>P47254092</v>
      </c>
      <c r="C2183" s="257" t="s">
        <v>117</v>
      </c>
      <c r="D2183" s="486" t="s">
        <v>3254</v>
      </c>
      <c r="E2183" s="273" t="s">
        <v>3255</v>
      </c>
      <c r="F2183" s="259">
        <v>33462</v>
      </c>
      <c r="G2183" s="260" t="s">
        <v>1251</v>
      </c>
      <c r="H2183" s="261" t="s">
        <v>137</v>
      </c>
      <c r="I2183" s="262"/>
      <c r="J2183" s="261"/>
      <c r="K2183" s="263" t="s">
        <v>1287</v>
      </c>
      <c r="L2183" s="264">
        <v>43902</v>
      </c>
      <c r="M2183" s="290">
        <v>43904</v>
      </c>
      <c r="N2183" s="263" t="s">
        <v>128</v>
      </c>
      <c r="O2183" s="261" t="s">
        <v>3256</v>
      </c>
      <c r="P2183" s="266" t="s">
        <v>115</v>
      </c>
      <c r="Q2183" s="267"/>
      <c r="R2183" s="284" t="s">
        <v>157</v>
      </c>
      <c r="S2183" s="265"/>
      <c r="T2183" s="265">
        <v>0</v>
      </c>
      <c r="U2183" s="269" t="s">
        <v>1256</v>
      </c>
      <c r="V2183" s="270">
        <v>0</v>
      </c>
      <c r="W2183" s="271" t="s">
        <v>1264</v>
      </c>
      <c r="X2183" s="272"/>
      <c r="Y2183" s="273"/>
      <c r="Z2183" s="274" t="s">
        <v>1265</v>
      </c>
      <c r="AA2183" s="258" t="b">
        <f t="shared" si="165"/>
        <v>0</v>
      </c>
      <c r="AB2183" s="273"/>
      <c r="AC2183" s="273"/>
      <c r="AD2183" s="273"/>
      <c r="AE2183" s="275"/>
      <c r="AF2183" s="267" t="str">
        <f t="shared" ca="1" si="166"/>
        <v>35años0meses</v>
      </c>
      <c r="AG2183" s="276"/>
      <c r="AH2183" s="273"/>
    </row>
    <row r="2184" spans="2:36">
      <c r="B2184" s="258" t="str">
        <f t="shared" si="164"/>
        <v>O47254941</v>
      </c>
      <c r="C2184" s="257" t="s">
        <v>117</v>
      </c>
      <c r="D2184" s="486" t="s">
        <v>9666</v>
      </c>
      <c r="E2184" s="301" t="s">
        <v>9667</v>
      </c>
      <c r="F2184" s="259">
        <v>33434</v>
      </c>
      <c r="G2184" s="283" t="s">
        <v>1996</v>
      </c>
      <c r="H2184" s="261" t="s">
        <v>113</v>
      </c>
      <c r="I2184" s="261" t="s">
        <v>7410</v>
      </c>
      <c r="J2184" s="261"/>
      <c r="K2184" s="282" t="s">
        <v>6899</v>
      </c>
      <c r="L2184" s="264">
        <v>45315</v>
      </c>
      <c r="M2184" s="264">
        <v>45315</v>
      </c>
      <c r="N2184" s="261" t="s">
        <v>128</v>
      </c>
      <c r="O2184" s="261" t="s">
        <v>9668</v>
      </c>
      <c r="P2184" s="266" t="s">
        <v>138</v>
      </c>
      <c r="Q2184" s="273"/>
      <c r="R2184" s="284" t="s">
        <v>157</v>
      </c>
      <c r="S2184" s="265"/>
      <c r="T2184" s="265">
        <v>0</v>
      </c>
      <c r="U2184" s="269" t="s">
        <v>1256</v>
      </c>
      <c r="V2184" s="270">
        <v>1</v>
      </c>
      <c r="W2184" s="271" t="s">
        <v>118</v>
      </c>
      <c r="X2184" s="272"/>
      <c r="Y2184" s="272"/>
      <c r="Z2184" s="274" t="s">
        <v>1257</v>
      </c>
      <c r="AA2184" s="258" t="b">
        <f t="shared" si="165"/>
        <v>0</v>
      </c>
      <c r="AB2184" s="273" t="s">
        <v>9669</v>
      </c>
      <c r="AC2184" s="273"/>
      <c r="AD2184" s="510"/>
      <c r="AE2184" s="275"/>
      <c r="AF2184" s="267" t="str">
        <f t="shared" ca="1" si="166"/>
        <v>35años1meses</v>
      </c>
      <c r="AG2184" s="276">
        <v>973503954</v>
      </c>
      <c r="AH2184" s="273" t="s">
        <v>9670</v>
      </c>
    </row>
    <row r="2185" spans="2:36">
      <c r="B2185" s="258" t="str">
        <f t="shared" si="164"/>
        <v>P47270370</v>
      </c>
      <c r="C2185" s="257" t="s">
        <v>117</v>
      </c>
      <c r="D2185" s="486" t="s">
        <v>3507</v>
      </c>
      <c r="E2185" s="258" t="s">
        <v>3508</v>
      </c>
      <c r="F2185" s="259">
        <v>33845</v>
      </c>
      <c r="G2185" s="260" t="s">
        <v>1251</v>
      </c>
      <c r="H2185" s="261" t="s">
        <v>137</v>
      </c>
      <c r="I2185" s="263"/>
      <c r="J2185" s="261"/>
      <c r="K2185" s="263" t="s">
        <v>1287</v>
      </c>
      <c r="L2185" s="264">
        <v>44117</v>
      </c>
      <c r="M2185" s="264">
        <v>44146</v>
      </c>
      <c r="N2185" s="263" t="s">
        <v>128</v>
      </c>
      <c r="O2185" s="261" t="s">
        <v>3509</v>
      </c>
      <c r="P2185" s="266" t="s">
        <v>115</v>
      </c>
      <c r="Q2185" s="267"/>
      <c r="R2185" s="268" t="s">
        <v>157</v>
      </c>
      <c r="S2185" s="265"/>
      <c r="T2185" s="265">
        <v>0</v>
      </c>
      <c r="U2185" s="269" t="s">
        <v>1256</v>
      </c>
      <c r="V2185" s="270">
        <v>0</v>
      </c>
      <c r="W2185" s="271" t="s">
        <v>1264</v>
      </c>
      <c r="X2185" s="272"/>
      <c r="Y2185" s="273"/>
      <c r="Z2185" s="274" t="s">
        <v>1265</v>
      </c>
      <c r="AA2185" s="258" t="b">
        <f t="shared" si="165"/>
        <v>0</v>
      </c>
      <c r="AB2185" s="273"/>
      <c r="AC2185" s="273"/>
      <c r="AD2185" s="510"/>
      <c r="AE2185" s="275"/>
      <c r="AF2185" s="267" t="str">
        <f t="shared" ca="1" si="166"/>
        <v>33años11meses</v>
      </c>
      <c r="AG2185" s="276"/>
      <c r="AH2185" s="273"/>
    </row>
    <row r="2186" spans="2:36">
      <c r="B2186" s="258" t="str">
        <f t="shared" si="164"/>
        <v>O47277315</v>
      </c>
      <c r="C2186" s="282">
        <v>1</v>
      </c>
      <c r="D2186" s="486" t="s">
        <v>12277</v>
      </c>
      <c r="E2186" s="277" t="s">
        <v>12278</v>
      </c>
      <c r="F2186" s="259">
        <v>31283</v>
      </c>
      <c r="G2186" s="260" t="s">
        <v>1251</v>
      </c>
      <c r="H2186" s="261" t="s">
        <v>113</v>
      </c>
      <c r="I2186" s="261" t="s">
        <v>9123</v>
      </c>
      <c r="J2186" s="261" t="s">
        <v>7245</v>
      </c>
      <c r="K2186" s="282" t="s">
        <v>6840</v>
      </c>
      <c r="L2186" s="316">
        <v>45526</v>
      </c>
      <c r="M2186" s="289">
        <v>45526</v>
      </c>
      <c r="N2186" s="263" t="s">
        <v>114</v>
      </c>
      <c r="O2186" s="261" t="s">
        <v>12279</v>
      </c>
      <c r="P2186" s="266" t="s">
        <v>138</v>
      </c>
      <c r="Q2186" s="267"/>
      <c r="R2186" s="268" t="s">
        <v>157</v>
      </c>
      <c r="S2186" s="265"/>
      <c r="T2186" s="265">
        <v>0</v>
      </c>
      <c r="U2186" s="269" t="s">
        <v>1256</v>
      </c>
      <c r="V2186" s="270">
        <v>1</v>
      </c>
      <c r="W2186" s="271" t="s">
        <v>118</v>
      </c>
      <c r="X2186" s="272"/>
      <c r="Y2186" s="273"/>
      <c r="Z2186" s="274" t="s">
        <v>1257</v>
      </c>
      <c r="AA2186" s="258" t="b">
        <f t="shared" si="165"/>
        <v>0</v>
      </c>
      <c r="AB2186" s="258" t="s">
        <v>12280</v>
      </c>
      <c r="AC2186" s="273"/>
      <c r="AD2186" s="504" t="s">
        <v>1259</v>
      </c>
      <c r="AE2186" s="281" t="s">
        <v>12281</v>
      </c>
      <c r="AF2186" s="267" t="str">
        <f t="shared" ca="1" si="166"/>
        <v>40años11meses</v>
      </c>
      <c r="AG2186" s="276">
        <v>930975916</v>
      </c>
      <c r="AH2186" s="258" t="s">
        <v>12282</v>
      </c>
    </row>
    <row r="2187" spans="2:36">
      <c r="B2187" s="258" t="str">
        <f t="shared" si="164"/>
        <v>O47294593</v>
      </c>
      <c r="C2187" s="257" t="s">
        <v>117</v>
      </c>
      <c r="D2187" s="486" t="s">
        <v>7935</v>
      </c>
      <c r="E2187" s="258" t="s">
        <v>7936</v>
      </c>
      <c r="F2187" s="259">
        <v>33856</v>
      </c>
      <c r="G2187" s="283" t="s">
        <v>1251</v>
      </c>
      <c r="H2187" s="266" t="s">
        <v>125</v>
      </c>
      <c r="I2187" s="261" t="s">
        <v>5699</v>
      </c>
      <c r="J2187" s="261"/>
      <c r="K2187" s="282" t="s">
        <v>2021</v>
      </c>
      <c r="L2187" s="264">
        <v>45111</v>
      </c>
      <c r="M2187" s="290">
        <v>45213</v>
      </c>
      <c r="N2187" s="263" t="s">
        <v>128</v>
      </c>
      <c r="O2187" s="261" t="s">
        <v>7937</v>
      </c>
      <c r="P2187" s="266" t="s">
        <v>138</v>
      </c>
      <c r="Q2187" s="273"/>
      <c r="R2187" s="284" t="s">
        <v>157</v>
      </c>
      <c r="S2187" s="265"/>
      <c r="T2187" s="265">
        <v>0</v>
      </c>
      <c r="U2187" s="269" t="s">
        <v>1256</v>
      </c>
      <c r="V2187" s="270">
        <v>0</v>
      </c>
      <c r="W2187" s="271" t="s">
        <v>118</v>
      </c>
      <c r="X2187" s="272"/>
      <c r="Y2187" s="273"/>
      <c r="Z2187" s="274" t="s">
        <v>1257</v>
      </c>
      <c r="AA2187" s="258" t="b">
        <f t="shared" si="165"/>
        <v>0</v>
      </c>
      <c r="AB2187" s="273" t="s">
        <v>7938</v>
      </c>
      <c r="AC2187" s="273"/>
      <c r="AD2187" s="504" t="s">
        <v>1259</v>
      </c>
      <c r="AE2187" s="275" t="s">
        <v>7939</v>
      </c>
      <c r="AF2187" s="267" t="str">
        <f t="shared" ca="1" si="166"/>
        <v>33años11meses</v>
      </c>
      <c r="AG2187" s="276">
        <v>953360138</v>
      </c>
      <c r="AH2187" s="273" t="s">
        <v>7940</v>
      </c>
    </row>
    <row r="2188" spans="2:36">
      <c r="B2188" s="273" t="str">
        <f t="shared" si="164"/>
        <v>P47297457</v>
      </c>
      <c r="C2188" s="273" t="s">
        <v>117</v>
      </c>
      <c r="D2188" s="486" t="s">
        <v>3150</v>
      </c>
      <c r="E2188" s="273" t="s">
        <v>3151</v>
      </c>
      <c r="F2188" s="259">
        <v>33495</v>
      </c>
      <c r="G2188" s="260" t="s">
        <v>1251</v>
      </c>
      <c r="H2188" s="261" t="s">
        <v>137</v>
      </c>
      <c r="I2188" s="262"/>
      <c r="J2188" s="261"/>
      <c r="K2188" s="263" t="s">
        <v>1287</v>
      </c>
      <c r="L2188" s="326">
        <v>43860</v>
      </c>
      <c r="M2188" s="264">
        <v>43873</v>
      </c>
      <c r="N2188" s="263" t="s">
        <v>128</v>
      </c>
      <c r="O2188" s="261" t="s">
        <v>3152</v>
      </c>
      <c r="P2188" s="266" t="s">
        <v>138</v>
      </c>
      <c r="Q2188" s="267"/>
      <c r="R2188" s="268" t="s">
        <v>157</v>
      </c>
      <c r="S2188" s="265"/>
      <c r="T2188" s="265">
        <v>0</v>
      </c>
      <c r="U2188" s="269" t="s">
        <v>1256</v>
      </c>
      <c r="V2188" s="270">
        <v>0</v>
      </c>
      <c r="W2188" s="271" t="s">
        <v>1264</v>
      </c>
      <c r="X2188" s="272"/>
      <c r="Y2188" s="273"/>
      <c r="Z2188" s="274" t="s">
        <v>1265</v>
      </c>
      <c r="AA2188" s="258" t="b">
        <f t="shared" si="165"/>
        <v>0</v>
      </c>
      <c r="AB2188" s="273"/>
      <c r="AC2188" s="273"/>
      <c r="AD2188" s="273"/>
      <c r="AE2188" s="275"/>
      <c r="AF2188" s="267" t="str">
        <f t="shared" ca="1" si="166"/>
        <v>34años11meses</v>
      </c>
      <c r="AG2188" s="276"/>
      <c r="AH2188" s="273"/>
    </row>
    <row r="2189" spans="2:36">
      <c r="B2189" s="273" t="str">
        <f t="shared" si="164"/>
        <v>O47309427</v>
      </c>
      <c r="C2189" s="257" t="s">
        <v>117</v>
      </c>
      <c r="D2189" s="486" t="s">
        <v>9424</v>
      </c>
      <c r="E2189" s="258" t="s">
        <v>9425</v>
      </c>
      <c r="F2189" s="259">
        <v>31994</v>
      </c>
      <c r="G2189" s="283" t="s">
        <v>1291</v>
      </c>
      <c r="H2189" s="261" t="s">
        <v>125</v>
      </c>
      <c r="I2189" s="261" t="s">
        <v>5699</v>
      </c>
      <c r="J2189" s="261"/>
      <c r="K2189" s="282" t="s">
        <v>6899</v>
      </c>
      <c r="L2189" s="264">
        <v>45301</v>
      </c>
      <c r="M2189" s="264">
        <v>45301</v>
      </c>
      <c r="N2189" s="261" t="s">
        <v>114</v>
      </c>
      <c r="O2189" s="261" t="s">
        <v>9426</v>
      </c>
      <c r="P2189" s="266" t="s">
        <v>138</v>
      </c>
      <c r="Q2189" s="273"/>
      <c r="R2189" s="268" t="s">
        <v>157</v>
      </c>
      <c r="S2189" s="265"/>
      <c r="T2189" s="265">
        <v>0</v>
      </c>
      <c r="U2189" s="269" t="s">
        <v>1256</v>
      </c>
      <c r="V2189" s="270">
        <v>1</v>
      </c>
      <c r="W2189" s="271" t="s">
        <v>118</v>
      </c>
      <c r="X2189" s="273"/>
      <c r="Y2189" s="273"/>
      <c r="Z2189" s="274" t="s">
        <v>1257</v>
      </c>
      <c r="AA2189" s="258" t="b">
        <f t="shared" si="165"/>
        <v>0</v>
      </c>
      <c r="AB2189" s="273" t="s">
        <v>9427</v>
      </c>
      <c r="AC2189" s="273"/>
      <c r="AD2189" s="504" t="s">
        <v>7184</v>
      </c>
      <c r="AE2189" s="275" t="s">
        <v>9428</v>
      </c>
      <c r="AF2189" s="267" t="str">
        <f t="shared" ca="1" si="166"/>
        <v>39años0meses</v>
      </c>
      <c r="AG2189" s="276">
        <v>926898370</v>
      </c>
      <c r="AH2189" s="273" t="s">
        <v>8453</v>
      </c>
    </row>
    <row r="2190" spans="2:36">
      <c r="B2190" s="301" t="str">
        <f t="shared" si="164"/>
        <v>P47312536</v>
      </c>
      <c r="C2190" s="257" t="s">
        <v>117</v>
      </c>
      <c r="D2190" s="486" t="s">
        <v>10850</v>
      </c>
      <c r="E2190" s="258" t="s">
        <v>10851</v>
      </c>
      <c r="F2190" s="259">
        <v>33870</v>
      </c>
      <c r="G2190" s="283" t="s">
        <v>1251</v>
      </c>
      <c r="H2190" s="261" t="s">
        <v>137</v>
      </c>
      <c r="I2190" s="261" t="s">
        <v>8999</v>
      </c>
      <c r="J2190" s="261" t="s">
        <v>7578</v>
      </c>
      <c r="K2190" s="282" t="s">
        <v>6840</v>
      </c>
      <c r="L2190" s="264">
        <v>45398</v>
      </c>
      <c r="M2190" s="264">
        <v>45453</v>
      </c>
      <c r="N2190" s="261" t="s">
        <v>174</v>
      </c>
      <c r="O2190" s="282" t="s">
        <v>10852</v>
      </c>
      <c r="P2190" s="266" t="s">
        <v>138</v>
      </c>
      <c r="Q2190" s="273"/>
      <c r="R2190" s="284" t="s">
        <v>157</v>
      </c>
      <c r="S2190" s="265"/>
      <c r="T2190" s="265">
        <v>0</v>
      </c>
      <c r="U2190" s="269" t="s">
        <v>1256</v>
      </c>
      <c r="V2190" s="270">
        <v>1</v>
      </c>
      <c r="W2190" s="271" t="s">
        <v>118</v>
      </c>
      <c r="X2190" s="272"/>
      <c r="Y2190" s="272"/>
      <c r="Z2190" s="274" t="s">
        <v>1257</v>
      </c>
      <c r="AA2190" s="258" t="b">
        <f t="shared" si="165"/>
        <v>0</v>
      </c>
      <c r="AB2190" s="273" t="s">
        <v>10853</v>
      </c>
      <c r="AC2190" s="273"/>
      <c r="AD2190" s="504" t="s">
        <v>1271</v>
      </c>
      <c r="AE2190" s="275" t="s">
        <v>10854</v>
      </c>
      <c r="AF2190" s="267" t="str">
        <f t="shared" ca="1" si="166"/>
        <v>33años10meses</v>
      </c>
      <c r="AG2190" s="276">
        <v>924550130</v>
      </c>
      <c r="AH2190" s="273" t="s">
        <v>10855</v>
      </c>
    </row>
    <row r="2191" spans="2:36">
      <c r="B2191" s="258" t="str">
        <f t="shared" si="164"/>
        <v>P47313326</v>
      </c>
      <c r="C2191" s="257" t="s">
        <v>117</v>
      </c>
      <c r="D2191" s="486" t="s">
        <v>16486</v>
      </c>
      <c r="E2191" s="258" t="s">
        <v>16487</v>
      </c>
      <c r="F2191" s="259">
        <v>33304</v>
      </c>
      <c r="G2191" s="283" t="s">
        <v>1251</v>
      </c>
      <c r="H2191" s="261" t="s">
        <v>137</v>
      </c>
      <c r="I2191" s="261" t="s">
        <v>1252</v>
      </c>
      <c r="J2191" s="261" t="s">
        <v>1253</v>
      </c>
      <c r="K2191" s="282" t="s">
        <v>12562</v>
      </c>
      <c r="L2191" s="264">
        <v>46029</v>
      </c>
      <c r="M2191" s="264">
        <v>46158</v>
      </c>
      <c r="N2191" s="261" t="s">
        <v>174</v>
      </c>
      <c r="O2191" s="282" t="s">
        <v>16488</v>
      </c>
      <c r="P2191" s="266" t="s">
        <v>138</v>
      </c>
      <c r="Q2191" s="258"/>
      <c r="R2191" s="268" t="s">
        <v>157</v>
      </c>
      <c r="S2191" s="265"/>
      <c r="T2191" s="271">
        <v>0</v>
      </c>
      <c r="U2191" s="269" t="s">
        <v>1256</v>
      </c>
      <c r="V2191" s="270">
        <v>1</v>
      </c>
      <c r="W2191" s="524" t="s">
        <v>118</v>
      </c>
      <c r="X2191" s="279"/>
      <c r="Y2191" s="279"/>
      <c r="Z2191" s="525" t="s">
        <v>1257</v>
      </c>
      <c r="AA2191" s="258" t="b">
        <f t="shared" si="165"/>
        <v>0</v>
      </c>
      <c r="AB2191" s="258" t="s">
        <v>16489</v>
      </c>
      <c r="AC2191" s="258"/>
      <c r="AD2191" s="400" t="s">
        <v>1259</v>
      </c>
      <c r="AE2191" s="281" t="s">
        <v>16490</v>
      </c>
      <c r="AF2191" s="267" t="str">
        <f t="shared" ca="1" si="166"/>
        <v>35años5meses</v>
      </c>
      <c r="AG2191" s="294" t="s">
        <v>16491</v>
      </c>
      <c r="AH2191" s="258" t="s">
        <v>16492</v>
      </c>
    </row>
    <row r="2192" spans="2:36" ht="14.25" customHeight="1">
      <c r="B2192" s="273" t="str">
        <f t="shared" si="164"/>
        <v>O47315070</v>
      </c>
      <c r="C2192" s="257" t="s">
        <v>117</v>
      </c>
      <c r="D2192" s="288" t="s">
        <v>17204</v>
      </c>
      <c r="E2192" s="611" t="s">
        <v>17205</v>
      </c>
      <c r="F2192" s="612">
        <v>32711</v>
      </c>
      <c r="G2192" s="261" t="s">
        <v>1251</v>
      </c>
      <c r="H2192" s="261" t="s">
        <v>113</v>
      </c>
      <c r="I2192" s="261" t="s">
        <v>5699</v>
      </c>
      <c r="J2192" s="282" t="s">
        <v>1276</v>
      </c>
      <c r="K2192" s="295" t="s">
        <v>12562</v>
      </c>
      <c r="L2192" s="264">
        <v>46051</v>
      </c>
      <c r="M2192" s="489">
        <v>46095</v>
      </c>
      <c r="N2192" s="282" t="s">
        <v>122</v>
      </c>
      <c r="O2192" s="266"/>
      <c r="P2192" s="288"/>
      <c r="Q2192" s="258"/>
      <c r="R2192" s="268" t="s">
        <v>157</v>
      </c>
      <c r="S2192" s="265"/>
      <c r="T2192" s="271">
        <v>0</v>
      </c>
      <c r="U2192" s="269" t="s">
        <v>1256</v>
      </c>
      <c r="V2192" s="270">
        <v>1</v>
      </c>
      <c r="W2192" s="271" t="s">
        <v>118</v>
      </c>
      <c r="X2192" s="272"/>
      <c r="Y2192" s="272"/>
      <c r="Z2192" s="342" t="s">
        <v>1257</v>
      </c>
      <c r="AA2192" s="258" t="b">
        <v>0</v>
      </c>
      <c r="AB2192" s="273" t="s">
        <v>17311</v>
      </c>
      <c r="AC2192" s="273"/>
      <c r="AD2192" s="504" t="s">
        <v>1259</v>
      </c>
      <c r="AE2192" s="400" t="s">
        <v>17208</v>
      </c>
      <c r="AF2192" s="267" t="str">
        <f t="shared" ca="1" si="166"/>
        <v>37años0meses</v>
      </c>
      <c r="AG2192" s="276" t="s">
        <v>17206</v>
      </c>
      <c r="AH2192" s="273" t="s">
        <v>17207</v>
      </c>
    </row>
    <row r="2193" spans="2:36">
      <c r="B2193" s="273" t="str">
        <f t="shared" si="164"/>
        <v>O47319560</v>
      </c>
      <c r="C2193" s="257" t="s">
        <v>117</v>
      </c>
      <c r="D2193" s="486" t="s">
        <v>13423</v>
      </c>
      <c r="E2193" s="258" t="s">
        <v>13424</v>
      </c>
      <c r="F2193" s="259">
        <v>33874</v>
      </c>
      <c r="G2193" s="258" t="s">
        <v>1251</v>
      </c>
      <c r="H2193" s="263" t="s">
        <v>113</v>
      </c>
      <c r="I2193" s="261" t="s">
        <v>1339</v>
      </c>
      <c r="J2193" s="261" t="s">
        <v>1276</v>
      </c>
      <c r="K2193" s="282" t="s">
        <v>12562</v>
      </c>
      <c r="L2193" s="264">
        <v>45820</v>
      </c>
      <c r="M2193" s="264">
        <v>45850</v>
      </c>
      <c r="N2193" s="261" t="s">
        <v>128</v>
      </c>
      <c r="O2193" s="282" t="s">
        <v>13425</v>
      </c>
      <c r="P2193" s="266" t="s">
        <v>138</v>
      </c>
      <c r="Q2193" s="273"/>
      <c r="R2193" s="268" t="s">
        <v>157</v>
      </c>
      <c r="S2193" s="265"/>
      <c r="T2193" s="271">
        <v>0</v>
      </c>
      <c r="U2193" s="291" t="s">
        <v>117</v>
      </c>
      <c r="V2193" s="270">
        <v>1</v>
      </c>
      <c r="W2193" s="271" t="s">
        <v>118</v>
      </c>
      <c r="X2193" s="272"/>
      <c r="Y2193" s="272"/>
      <c r="Z2193" s="342" t="s">
        <v>1257</v>
      </c>
      <c r="AA2193" s="258" t="b">
        <f t="shared" ref="AA2193:AA2205" si="167">COUNTIF($D$2:$D$3790,D2193)&gt;1</f>
        <v>0</v>
      </c>
      <c r="AB2193" s="273" t="s">
        <v>13426</v>
      </c>
      <c r="AC2193" s="273"/>
      <c r="AD2193" s="504" t="s">
        <v>1259</v>
      </c>
      <c r="AE2193" s="275" t="s">
        <v>13427</v>
      </c>
      <c r="AF2193" s="267" t="str">
        <f t="shared" ca="1" si="166"/>
        <v>33años10meses</v>
      </c>
      <c r="AG2193" s="276" t="s">
        <v>13428</v>
      </c>
      <c r="AH2193" s="273" t="s">
        <v>13429</v>
      </c>
    </row>
    <row r="2194" spans="2:36">
      <c r="B2194" s="273" t="str">
        <f t="shared" si="164"/>
        <v>P47336444</v>
      </c>
      <c r="C2194" s="257" t="s">
        <v>117</v>
      </c>
      <c r="D2194" s="486" t="s">
        <v>14259</v>
      </c>
      <c r="E2194" s="258" t="s">
        <v>14260</v>
      </c>
      <c r="F2194" s="259">
        <v>33349</v>
      </c>
      <c r="G2194" s="283" t="s">
        <v>1251</v>
      </c>
      <c r="H2194" s="261" t="s">
        <v>137</v>
      </c>
      <c r="I2194" s="261" t="s">
        <v>1252</v>
      </c>
      <c r="J2194" s="261" t="s">
        <v>1276</v>
      </c>
      <c r="K2194" s="282" t="s">
        <v>12562</v>
      </c>
      <c r="L2194" s="264">
        <v>45923</v>
      </c>
      <c r="M2194" s="264">
        <v>46158</v>
      </c>
      <c r="N2194" s="261" t="s">
        <v>174</v>
      </c>
      <c r="O2194" s="282" t="s">
        <v>14261</v>
      </c>
      <c r="P2194" s="266" t="s">
        <v>138</v>
      </c>
      <c r="Q2194" s="273"/>
      <c r="R2194" s="268" t="s">
        <v>157</v>
      </c>
      <c r="S2194" s="265"/>
      <c r="T2194" s="265">
        <v>0</v>
      </c>
      <c r="U2194" s="269" t="s">
        <v>1256</v>
      </c>
      <c r="V2194" s="270">
        <v>1</v>
      </c>
      <c r="W2194" s="271" t="s">
        <v>118</v>
      </c>
      <c r="X2194" s="272"/>
      <c r="Y2194" s="272"/>
      <c r="Z2194" s="342" t="s">
        <v>1257</v>
      </c>
      <c r="AA2194" s="258" t="b">
        <f t="shared" si="167"/>
        <v>0</v>
      </c>
      <c r="AB2194" s="273" t="s">
        <v>14262</v>
      </c>
      <c r="AC2194" s="273"/>
      <c r="AD2194" s="504" t="s">
        <v>1259</v>
      </c>
      <c r="AE2194" s="275" t="s">
        <v>14263</v>
      </c>
      <c r="AF2194" s="267" t="str">
        <f t="shared" ca="1" si="166"/>
        <v>35años4meses</v>
      </c>
      <c r="AG2194" s="276" t="s">
        <v>14264</v>
      </c>
      <c r="AH2194" s="273" t="s">
        <v>14265</v>
      </c>
    </row>
    <row r="2195" spans="2:36">
      <c r="B2195" s="258" t="str">
        <f t="shared" si="164"/>
        <v>P47341017</v>
      </c>
      <c r="C2195" s="257" t="s">
        <v>117</v>
      </c>
      <c r="D2195" s="486" t="s">
        <v>6978</v>
      </c>
      <c r="E2195" s="258" t="s">
        <v>6979</v>
      </c>
      <c r="F2195" s="259">
        <v>33875</v>
      </c>
      <c r="G2195" s="283" t="s">
        <v>1251</v>
      </c>
      <c r="H2195" s="261" t="s">
        <v>137</v>
      </c>
      <c r="I2195" s="263" t="s">
        <v>1252</v>
      </c>
      <c r="J2195" s="261"/>
      <c r="K2195" s="282" t="s">
        <v>2021</v>
      </c>
      <c r="L2195" s="264">
        <v>44900</v>
      </c>
      <c r="M2195" s="290">
        <v>44926</v>
      </c>
      <c r="N2195" s="263" t="s">
        <v>122</v>
      </c>
      <c r="O2195" s="282"/>
      <c r="P2195" s="266"/>
      <c r="Q2195" s="273"/>
      <c r="R2195" s="284" t="s">
        <v>157</v>
      </c>
      <c r="S2195" s="265"/>
      <c r="T2195" s="265">
        <v>0</v>
      </c>
      <c r="U2195" s="269" t="s">
        <v>1256</v>
      </c>
      <c r="V2195" s="270">
        <v>0</v>
      </c>
      <c r="W2195" s="271" t="s">
        <v>118</v>
      </c>
      <c r="X2195" s="272"/>
      <c r="Y2195" s="273"/>
      <c r="Z2195" s="274" t="s">
        <v>1265</v>
      </c>
      <c r="AA2195" s="258" t="b">
        <f t="shared" si="167"/>
        <v>0</v>
      </c>
      <c r="AB2195" s="292" t="s">
        <v>6980</v>
      </c>
      <c r="AC2195" s="273"/>
      <c r="AD2195" s="504" t="s">
        <v>2101</v>
      </c>
      <c r="AE2195" s="275" t="s">
        <v>6981</v>
      </c>
      <c r="AF2195" s="267" t="str">
        <f t="shared" ca="1" si="166"/>
        <v>33años10meses</v>
      </c>
      <c r="AG2195" s="276">
        <v>909348384</v>
      </c>
      <c r="AH2195" s="273" t="s">
        <v>6982</v>
      </c>
    </row>
    <row r="2196" spans="2:36">
      <c r="B2196" s="273" t="str">
        <f t="shared" si="164"/>
        <v>P47349081</v>
      </c>
      <c r="C2196" s="257" t="s">
        <v>117</v>
      </c>
      <c r="D2196" s="486" t="s">
        <v>3843</v>
      </c>
      <c r="E2196" s="258" t="s">
        <v>3844</v>
      </c>
      <c r="F2196" s="259">
        <v>32228</v>
      </c>
      <c r="G2196" s="260" t="s">
        <v>1291</v>
      </c>
      <c r="H2196" s="261" t="s">
        <v>137</v>
      </c>
      <c r="I2196" s="263"/>
      <c r="J2196" s="261"/>
      <c r="K2196" s="263" t="s">
        <v>3611</v>
      </c>
      <c r="L2196" s="264">
        <v>44250</v>
      </c>
      <c r="M2196" s="290">
        <v>44263</v>
      </c>
      <c r="N2196" s="263" t="s">
        <v>122</v>
      </c>
      <c r="O2196" s="261"/>
      <c r="P2196" s="266"/>
      <c r="Q2196" s="273"/>
      <c r="R2196" s="284" t="s">
        <v>157</v>
      </c>
      <c r="S2196" s="265"/>
      <c r="T2196" s="265">
        <v>0</v>
      </c>
      <c r="U2196" s="269" t="s">
        <v>1256</v>
      </c>
      <c r="V2196" s="270">
        <v>0</v>
      </c>
      <c r="W2196" s="271" t="s">
        <v>1264</v>
      </c>
      <c r="X2196" s="272"/>
      <c r="Y2196" s="273"/>
      <c r="Z2196" s="274" t="s">
        <v>1265</v>
      </c>
      <c r="AA2196" s="258" t="b">
        <f t="shared" si="167"/>
        <v>0</v>
      </c>
      <c r="AB2196" s="273" t="s">
        <v>3845</v>
      </c>
      <c r="AC2196" s="273" t="s">
        <v>3671</v>
      </c>
      <c r="AD2196" s="510"/>
      <c r="AE2196" s="275"/>
      <c r="AF2196" s="267" t="str">
        <f t="shared" ca="1" si="166"/>
        <v>38años4meses</v>
      </c>
      <c r="AG2196" s="276">
        <v>917723657</v>
      </c>
      <c r="AH2196" s="273" t="s">
        <v>3846</v>
      </c>
      <c r="AJ2196" s="554" t="str">
        <f ca="1">IF($D2196&lt;&gt;"",DATEDIF(L2196,TODAY(),"y")&amp;"años"&amp;DATEDIF(L2196,TODAY(),"ym")&amp;"meses"&amp;DATEDIF(L2196,TODAY(),"md")&amp;"dias","")</f>
        <v>5años5meses29dias</v>
      </c>
    </row>
    <row r="2197" spans="2:36">
      <c r="B2197" s="273" t="str">
        <f t="shared" si="164"/>
        <v>P47353337</v>
      </c>
      <c r="C2197" s="282">
        <v>1</v>
      </c>
      <c r="D2197" s="486" t="s">
        <v>10703</v>
      </c>
      <c r="E2197" s="258" t="s">
        <v>10704</v>
      </c>
      <c r="F2197" s="259">
        <v>33452</v>
      </c>
      <c r="G2197" s="283" t="s">
        <v>1251</v>
      </c>
      <c r="H2197" s="261" t="s">
        <v>137</v>
      </c>
      <c r="I2197" s="261" t="s">
        <v>8999</v>
      </c>
      <c r="J2197" s="261"/>
      <c r="K2197" s="282" t="s">
        <v>6840</v>
      </c>
      <c r="L2197" s="264">
        <v>45384</v>
      </c>
      <c r="M2197" s="290">
        <v>45418</v>
      </c>
      <c r="N2197" s="261" t="s">
        <v>128</v>
      </c>
      <c r="O2197" s="261" t="s">
        <v>10705</v>
      </c>
      <c r="P2197" s="266" t="s">
        <v>138</v>
      </c>
      <c r="Q2197" s="273"/>
      <c r="R2197" s="284" t="s">
        <v>117</v>
      </c>
      <c r="S2197" s="265"/>
      <c r="T2197" s="265">
        <v>0</v>
      </c>
      <c r="U2197" s="269" t="s">
        <v>1256</v>
      </c>
      <c r="V2197" s="270">
        <v>1</v>
      </c>
      <c r="W2197" s="271" t="s">
        <v>118</v>
      </c>
      <c r="X2197" s="272"/>
      <c r="Y2197" s="272"/>
      <c r="Z2197" s="274" t="s">
        <v>1257</v>
      </c>
      <c r="AA2197" s="258" t="b">
        <f t="shared" si="167"/>
        <v>0</v>
      </c>
      <c r="AB2197" s="273" t="s">
        <v>10706</v>
      </c>
      <c r="AC2197" s="273"/>
      <c r="AD2197" s="400" t="s">
        <v>1878</v>
      </c>
      <c r="AE2197" s="275" t="s">
        <v>10707</v>
      </c>
      <c r="AF2197" s="267" t="str">
        <f t="shared" ca="1" si="166"/>
        <v>35años0meses</v>
      </c>
      <c r="AG2197" s="276">
        <v>992592154</v>
      </c>
      <c r="AH2197" s="273" t="s">
        <v>10708</v>
      </c>
    </row>
    <row r="2198" spans="2:36" ht="15">
      <c r="B2198" s="273" t="str">
        <f t="shared" si="164"/>
        <v>P47362059</v>
      </c>
      <c r="C2198" s="257" t="s">
        <v>117</v>
      </c>
      <c r="D2198" s="486" t="s">
        <v>9661</v>
      </c>
      <c r="E2198" s="301" t="s">
        <v>9662</v>
      </c>
      <c r="F2198" s="259">
        <v>33504</v>
      </c>
      <c r="G2198" s="260" t="s">
        <v>1297</v>
      </c>
      <c r="H2198" s="261" t="s">
        <v>137</v>
      </c>
      <c r="I2198" s="261" t="s">
        <v>8999</v>
      </c>
      <c r="J2198" s="261"/>
      <c r="K2198" s="263" t="s">
        <v>6899</v>
      </c>
      <c r="L2198" s="259">
        <v>45315</v>
      </c>
      <c r="M2198" s="669" t="s">
        <v>19477</v>
      </c>
      <c r="N2198" s="261" t="s">
        <v>114</v>
      </c>
      <c r="O2198" s="261" t="s">
        <v>9663</v>
      </c>
      <c r="P2198" s="266" t="s">
        <v>138</v>
      </c>
      <c r="Q2198" s="273"/>
      <c r="R2198" s="284" t="s">
        <v>157</v>
      </c>
      <c r="S2198" s="265"/>
      <c r="T2198" s="265">
        <v>0</v>
      </c>
      <c r="U2198" s="269" t="s">
        <v>1256</v>
      </c>
      <c r="V2198" s="270">
        <v>1</v>
      </c>
      <c r="W2198" s="271" t="s">
        <v>1264</v>
      </c>
      <c r="X2198" s="272"/>
      <c r="Y2198" s="272"/>
      <c r="Z2198" s="274" t="s">
        <v>1257</v>
      </c>
      <c r="AA2198" s="258" t="b">
        <f t="shared" si="167"/>
        <v>0</v>
      </c>
      <c r="AB2198" s="319" t="s">
        <v>9664</v>
      </c>
      <c r="AC2198" s="273"/>
      <c r="AD2198" s="504" t="s">
        <v>2101</v>
      </c>
      <c r="AE2198" s="275" t="s">
        <v>9665</v>
      </c>
      <c r="AF2198" s="267" t="str">
        <f t="shared" ca="1" si="166"/>
        <v>34años10meses</v>
      </c>
      <c r="AG2198" s="276">
        <v>926417462</v>
      </c>
      <c r="AH2198" s="273" t="s">
        <v>9629</v>
      </c>
      <c r="AJ2198" s="258"/>
    </row>
    <row r="2199" spans="2:36" ht="17.25" customHeight="1">
      <c r="B2199" s="258" t="str">
        <f t="shared" si="164"/>
        <v>O47362081</v>
      </c>
      <c r="C2199" s="257" t="s">
        <v>117</v>
      </c>
      <c r="D2199" s="486" t="s">
        <v>9353</v>
      </c>
      <c r="E2199" s="258" t="s">
        <v>9354</v>
      </c>
      <c r="F2199" s="259">
        <v>33213</v>
      </c>
      <c r="G2199" s="260" t="s">
        <v>1291</v>
      </c>
      <c r="H2199" s="261" t="s">
        <v>113</v>
      </c>
      <c r="I2199" s="261" t="s">
        <v>3682</v>
      </c>
      <c r="J2199" s="261" t="s">
        <v>1235</v>
      </c>
      <c r="K2199" s="282" t="s">
        <v>6899</v>
      </c>
      <c r="L2199" s="264">
        <v>45295</v>
      </c>
      <c r="M2199" s="290">
        <v>45360</v>
      </c>
      <c r="N2199" s="263" t="s">
        <v>128</v>
      </c>
      <c r="O2199" s="261" t="s">
        <v>9355</v>
      </c>
      <c r="P2199" s="266" t="s">
        <v>138</v>
      </c>
      <c r="Q2199" s="258"/>
      <c r="R2199" s="268" t="s">
        <v>157</v>
      </c>
      <c r="S2199" s="265"/>
      <c r="T2199" s="265">
        <v>0</v>
      </c>
      <c r="U2199" s="269" t="s">
        <v>1256</v>
      </c>
      <c r="V2199" s="270">
        <v>1</v>
      </c>
      <c r="W2199" s="271" t="s">
        <v>118</v>
      </c>
      <c r="X2199" s="272"/>
      <c r="Y2199" s="258"/>
      <c r="Z2199" s="274" t="s">
        <v>1257</v>
      </c>
      <c r="AA2199" s="258" t="b">
        <f t="shared" si="167"/>
        <v>0</v>
      </c>
      <c r="AB2199" s="273" t="s">
        <v>9356</v>
      </c>
      <c r="AC2199" s="273"/>
      <c r="AD2199" s="400" t="s">
        <v>1259</v>
      </c>
      <c r="AE2199" s="275" t="s">
        <v>9357</v>
      </c>
      <c r="AF2199" s="267" t="str">
        <f t="shared" ca="1" si="166"/>
        <v>35años8meses</v>
      </c>
      <c r="AG2199" s="276">
        <v>930378987</v>
      </c>
      <c r="AH2199" s="273" t="s">
        <v>9358</v>
      </c>
    </row>
    <row r="2200" spans="2:36">
      <c r="B2200" s="258" t="str">
        <f t="shared" si="164"/>
        <v>P47362312</v>
      </c>
      <c r="C2200" s="257" t="s">
        <v>117</v>
      </c>
      <c r="D2200" s="486" t="s">
        <v>2495</v>
      </c>
      <c r="E2200" s="258" t="s">
        <v>2496</v>
      </c>
      <c r="F2200" s="259">
        <v>33530</v>
      </c>
      <c r="G2200" s="260" t="s">
        <v>1251</v>
      </c>
      <c r="H2200" s="261" t="s">
        <v>137</v>
      </c>
      <c r="I2200" s="262"/>
      <c r="J2200" s="261"/>
      <c r="K2200" s="263" t="s">
        <v>1287</v>
      </c>
      <c r="L2200" s="264">
        <v>43783</v>
      </c>
      <c r="M2200" s="290">
        <v>43796</v>
      </c>
      <c r="N2200" s="263" t="s">
        <v>114</v>
      </c>
      <c r="O2200" s="261" t="s">
        <v>2497</v>
      </c>
      <c r="P2200" s="266" t="s">
        <v>138</v>
      </c>
      <c r="Q2200" s="267"/>
      <c r="R2200" s="284" t="s">
        <v>157</v>
      </c>
      <c r="S2200" s="265"/>
      <c r="T2200" s="265">
        <v>0</v>
      </c>
      <c r="U2200" s="269" t="s">
        <v>1256</v>
      </c>
      <c r="V2200" s="270">
        <v>0</v>
      </c>
      <c r="W2200" s="271" t="s">
        <v>1264</v>
      </c>
      <c r="X2200" s="272"/>
      <c r="Y2200" s="258"/>
      <c r="Z2200" s="274" t="s">
        <v>1265</v>
      </c>
      <c r="AA2200" s="258" t="b">
        <f t="shared" si="167"/>
        <v>0</v>
      </c>
      <c r="AB2200" s="273" t="s">
        <v>2498</v>
      </c>
      <c r="AC2200" s="273" t="s">
        <v>1290</v>
      </c>
      <c r="AD2200" s="273"/>
      <c r="AE2200" s="275"/>
      <c r="AF2200" s="267" t="str">
        <f t="shared" ca="1" si="166"/>
        <v>34años10meses</v>
      </c>
      <c r="AG2200" s="276"/>
      <c r="AH2200" s="273"/>
    </row>
    <row r="2201" spans="2:36">
      <c r="B2201" s="273" t="str">
        <f t="shared" si="164"/>
        <v>P47364149</v>
      </c>
      <c r="C2201" s="257" t="s">
        <v>117</v>
      </c>
      <c r="D2201" s="486" t="s">
        <v>10676</v>
      </c>
      <c r="E2201" s="258" t="s">
        <v>10677</v>
      </c>
      <c r="F2201" s="259">
        <v>33824</v>
      </c>
      <c r="G2201" s="283" t="s">
        <v>1251</v>
      </c>
      <c r="H2201" s="261" t="s">
        <v>137</v>
      </c>
      <c r="I2201" s="261" t="s">
        <v>1252</v>
      </c>
      <c r="J2201" s="261"/>
      <c r="K2201" s="282" t="s">
        <v>6840</v>
      </c>
      <c r="L2201" s="264">
        <v>45384</v>
      </c>
      <c r="M2201" s="264">
        <v>45467</v>
      </c>
      <c r="N2201" s="261" t="s">
        <v>128</v>
      </c>
      <c r="O2201" s="261" t="s">
        <v>10678</v>
      </c>
      <c r="P2201" s="266" t="s">
        <v>138</v>
      </c>
      <c r="Q2201" s="273"/>
      <c r="R2201" s="284" t="s">
        <v>157</v>
      </c>
      <c r="S2201" s="265"/>
      <c r="T2201" s="265">
        <v>0</v>
      </c>
      <c r="U2201" s="269" t="s">
        <v>1256</v>
      </c>
      <c r="V2201" s="270">
        <v>1</v>
      </c>
      <c r="W2201" s="271" t="s">
        <v>118</v>
      </c>
      <c r="X2201" s="273"/>
      <c r="Y2201" s="273"/>
      <c r="Z2201" s="274" t="s">
        <v>1257</v>
      </c>
      <c r="AA2201" s="258" t="b">
        <f t="shared" si="167"/>
        <v>0</v>
      </c>
      <c r="AB2201" s="273" t="s">
        <v>9350</v>
      </c>
      <c r="AC2201" s="273"/>
      <c r="AD2201" s="400" t="s">
        <v>1259</v>
      </c>
      <c r="AE2201" s="275" t="s">
        <v>10679</v>
      </c>
      <c r="AF2201" s="267" t="str">
        <f t="shared" ca="1" si="166"/>
        <v>34años0meses</v>
      </c>
      <c r="AG2201" s="276">
        <v>931261266</v>
      </c>
      <c r="AH2201" s="273" t="s">
        <v>10680</v>
      </c>
      <c r="AJ2201" s="258"/>
    </row>
    <row r="2202" spans="2:36">
      <c r="B2202" s="273" t="str">
        <f t="shared" si="164"/>
        <v>O47371775</v>
      </c>
      <c r="C2202" s="257" t="s">
        <v>117</v>
      </c>
      <c r="D2202" s="486" t="s">
        <v>9359</v>
      </c>
      <c r="E2202" s="258" t="s">
        <v>9360</v>
      </c>
      <c r="F2202" s="259">
        <v>27930</v>
      </c>
      <c r="G2202" s="283" t="s">
        <v>1251</v>
      </c>
      <c r="H2202" s="261" t="s">
        <v>125</v>
      </c>
      <c r="I2202" s="261"/>
      <c r="J2202" s="261"/>
      <c r="K2202" s="282" t="s">
        <v>6899</v>
      </c>
      <c r="L2202" s="264">
        <v>45295</v>
      </c>
      <c r="M2202" s="298">
        <v>45493</v>
      </c>
      <c r="N2202" s="261" t="s">
        <v>122</v>
      </c>
      <c r="O2202" s="261"/>
      <c r="P2202" s="266"/>
      <c r="Q2202" s="273"/>
      <c r="R2202" s="284" t="s">
        <v>157</v>
      </c>
      <c r="S2202" s="265"/>
      <c r="T2202" s="265">
        <v>0</v>
      </c>
      <c r="U2202" s="269" t="s">
        <v>1256</v>
      </c>
      <c r="V2202" s="270">
        <v>1</v>
      </c>
      <c r="W2202" s="271" t="s">
        <v>118</v>
      </c>
      <c r="X2202" s="272"/>
      <c r="Y2202" s="272"/>
      <c r="Z2202" s="274" t="s">
        <v>1257</v>
      </c>
      <c r="AA2202" s="258" t="b">
        <f t="shared" si="167"/>
        <v>0</v>
      </c>
      <c r="AB2202" s="273" t="s">
        <v>9361</v>
      </c>
      <c r="AC2202" s="273"/>
      <c r="AD2202" s="400" t="s">
        <v>1878</v>
      </c>
      <c r="AE2202" s="275" t="s">
        <v>9362</v>
      </c>
      <c r="AF2202" s="267" t="str">
        <f t="shared" ca="1" si="166"/>
        <v>50años2meses</v>
      </c>
      <c r="AG2202" s="276">
        <v>971275259</v>
      </c>
      <c r="AH2202" s="273" t="s">
        <v>9363</v>
      </c>
    </row>
    <row r="2203" spans="2:36">
      <c r="B2203" s="273" t="str">
        <f t="shared" si="164"/>
        <v>O47377032</v>
      </c>
      <c r="C2203" s="257" t="s">
        <v>117</v>
      </c>
      <c r="D2203" s="486" t="s">
        <v>10561</v>
      </c>
      <c r="E2203" s="258" t="s">
        <v>10562</v>
      </c>
      <c r="F2203" s="259">
        <v>33425</v>
      </c>
      <c r="G2203" s="283" t="s">
        <v>1251</v>
      </c>
      <c r="H2203" s="261" t="s">
        <v>113</v>
      </c>
      <c r="I2203" s="261" t="s">
        <v>9123</v>
      </c>
      <c r="J2203" s="261" t="s">
        <v>1235</v>
      </c>
      <c r="K2203" s="282" t="s">
        <v>6899</v>
      </c>
      <c r="L2203" s="264">
        <v>45372</v>
      </c>
      <c r="M2203" s="290">
        <v>45372</v>
      </c>
      <c r="N2203" s="261" t="s">
        <v>169</v>
      </c>
      <c r="O2203" s="282" t="s">
        <v>10563</v>
      </c>
      <c r="P2203" s="266" t="s">
        <v>138</v>
      </c>
      <c r="Q2203" s="273"/>
      <c r="R2203" s="284" t="s">
        <v>157</v>
      </c>
      <c r="S2203" s="265"/>
      <c r="T2203" s="265">
        <v>0</v>
      </c>
      <c r="U2203" s="269" t="s">
        <v>1256</v>
      </c>
      <c r="V2203" s="270">
        <v>1</v>
      </c>
      <c r="W2203" s="271" t="s">
        <v>118</v>
      </c>
      <c r="X2203" s="272"/>
      <c r="Y2203" s="272"/>
      <c r="Z2203" s="274" t="s">
        <v>1257</v>
      </c>
      <c r="AA2203" s="258" t="b">
        <f t="shared" si="167"/>
        <v>0</v>
      </c>
      <c r="AB2203" s="273" t="s">
        <v>10564</v>
      </c>
      <c r="AC2203" s="273"/>
      <c r="AD2203" s="273" t="s">
        <v>1259</v>
      </c>
      <c r="AE2203" s="275" t="s">
        <v>10565</v>
      </c>
      <c r="AF2203" s="267" t="str">
        <f t="shared" ca="1" si="166"/>
        <v>35años1meses</v>
      </c>
      <c r="AG2203" s="276">
        <v>930186161</v>
      </c>
      <c r="AH2203" s="273" t="s">
        <v>10566</v>
      </c>
    </row>
    <row r="2204" spans="2:36">
      <c r="B2204" s="273" t="str">
        <f t="shared" si="164"/>
        <v>E47382496</v>
      </c>
      <c r="C2204" s="257" t="s">
        <v>117</v>
      </c>
      <c r="D2204" s="486" t="s">
        <v>7703</v>
      </c>
      <c r="E2204" s="258" t="s">
        <v>7704</v>
      </c>
      <c r="F2204" s="259">
        <v>33906</v>
      </c>
      <c r="G2204" s="283" t="s">
        <v>1251</v>
      </c>
      <c r="H2204" s="261" t="s">
        <v>1107</v>
      </c>
      <c r="I2204" s="263" t="s">
        <v>1275</v>
      </c>
      <c r="J2204" s="261"/>
      <c r="K2204" s="282" t="s">
        <v>2021</v>
      </c>
      <c r="L2204" s="264">
        <v>45089</v>
      </c>
      <c r="M2204" s="290">
        <v>45322</v>
      </c>
      <c r="N2204" s="263" t="s">
        <v>128</v>
      </c>
      <c r="O2204" s="282" t="s">
        <v>7705</v>
      </c>
      <c r="P2204" s="266" t="s">
        <v>138</v>
      </c>
      <c r="Q2204" s="273"/>
      <c r="R2204" s="268" t="s">
        <v>157</v>
      </c>
      <c r="S2204" s="265"/>
      <c r="T2204" s="265">
        <v>0</v>
      </c>
      <c r="U2204" s="269" t="s">
        <v>1256</v>
      </c>
      <c r="V2204" s="270">
        <v>0</v>
      </c>
      <c r="W2204" s="271" t="s">
        <v>118</v>
      </c>
      <c r="X2204" s="272">
        <v>1500</v>
      </c>
      <c r="Y2204" s="279">
        <v>180.5</v>
      </c>
      <c r="Z2204" s="274" t="s">
        <v>1257</v>
      </c>
      <c r="AA2204" s="258" t="b">
        <f t="shared" si="167"/>
        <v>0</v>
      </c>
      <c r="AB2204" s="273" t="s">
        <v>7706</v>
      </c>
      <c r="AC2204" s="273"/>
      <c r="AD2204" s="504" t="s">
        <v>2101</v>
      </c>
      <c r="AE2204" s="275" t="s">
        <v>7707</v>
      </c>
      <c r="AF2204" s="267" t="str">
        <f t="shared" ca="1" si="166"/>
        <v>33años9meses</v>
      </c>
      <c r="AG2204" s="294">
        <v>916610793</v>
      </c>
      <c r="AH2204" s="258" t="s">
        <v>7708</v>
      </c>
    </row>
    <row r="2205" spans="2:36">
      <c r="B2205" s="273" t="str">
        <f t="shared" si="164"/>
        <v>O47396682</v>
      </c>
      <c r="C2205" s="285">
        <v>1</v>
      </c>
      <c r="D2205" s="486" t="s">
        <v>8055</v>
      </c>
      <c r="E2205" s="258" t="s">
        <v>8056</v>
      </c>
      <c r="F2205" s="259">
        <v>33910</v>
      </c>
      <c r="G2205" s="283" t="s">
        <v>1251</v>
      </c>
      <c r="H2205" s="261" t="s">
        <v>113</v>
      </c>
      <c r="I2205" s="263" t="s">
        <v>5699</v>
      </c>
      <c r="J2205" s="261"/>
      <c r="K2205" s="282" t="s">
        <v>2021</v>
      </c>
      <c r="L2205" s="264">
        <v>45117</v>
      </c>
      <c r="M2205" s="290">
        <v>45150</v>
      </c>
      <c r="N2205" s="263" t="s">
        <v>122</v>
      </c>
      <c r="O2205" s="261"/>
      <c r="P2205" s="266"/>
      <c r="Q2205" s="273"/>
      <c r="R2205" s="284" t="s">
        <v>157</v>
      </c>
      <c r="S2205" s="265"/>
      <c r="T2205" s="265">
        <v>0</v>
      </c>
      <c r="U2205" s="269" t="s">
        <v>1256</v>
      </c>
      <c r="V2205" s="270">
        <v>0</v>
      </c>
      <c r="W2205" s="271" t="s">
        <v>118</v>
      </c>
      <c r="X2205" s="272"/>
      <c r="Y2205" s="273"/>
      <c r="Z2205" s="274" t="s">
        <v>1257</v>
      </c>
      <c r="AA2205" s="258" t="b">
        <f t="shared" si="167"/>
        <v>0</v>
      </c>
      <c r="AB2205" s="273" t="s">
        <v>6694</v>
      </c>
      <c r="AC2205" s="273"/>
      <c r="AD2205" s="400" t="s">
        <v>1259</v>
      </c>
      <c r="AE2205" s="275" t="s">
        <v>8057</v>
      </c>
      <c r="AF2205" s="267" t="str">
        <f t="shared" ca="1" si="166"/>
        <v>33años9meses</v>
      </c>
      <c r="AG2205" s="276">
        <v>983418131</v>
      </c>
      <c r="AH2205" s="273" t="s">
        <v>8058</v>
      </c>
      <c r="AJ2205" s="258"/>
    </row>
    <row r="2206" spans="2:36">
      <c r="B2206" s="273" t="str">
        <f t="shared" si="164"/>
        <v>O47397393</v>
      </c>
      <c r="C2206" s="263">
        <v>1</v>
      </c>
      <c r="D2206" s="294" t="s">
        <v>17973</v>
      </c>
      <c r="E2206" s="258" t="s">
        <v>18689</v>
      </c>
      <c r="F2206" s="259">
        <v>33923</v>
      </c>
      <c r="G2206" s="283" t="s">
        <v>1251</v>
      </c>
      <c r="H2206" s="261" t="s">
        <v>125</v>
      </c>
      <c r="I2206" s="261" t="s">
        <v>6453</v>
      </c>
      <c r="J2206" s="261" t="s">
        <v>1276</v>
      </c>
      <c r="K2206" s="282" t="s">
        <v>12562</v>
      </c>
      <c r="L2206" s="264">
        <v>46083</v>
      </c>
      <c r="M2206" s="264">
        <v>46158</v>
      </c>
      <c r="N2206" s="261" t="s">
        <v>174</v>
      </c>
      <c r="O2206" s="282" t="s">
        <v>17976</v>
      </c>
      <c r="P2206" s="266" t="s">
        <v>138</v>
      </c>
      <c r="Q2206" s="258"/>
      <c r="R2206" s="268" t="s">
        <v>157</v>
      </c>
      <c r="S2206" s="265"/>
      <c r="T2206" s="271">
        <v>0</v>
      </c>
      <c r="U2206" s="269" t="s">
        <v>1256</v>
      </c>
      <c r="V2206" s="270">
        <v>1</v>
      </c>
      <c r="W2206" s="271" t="s">
        <v>118</v>
      </c>
      <c r="X2206" s="272"/>
      <c r="Y2206" s="272"/>
      <c r="Z2206" s="342" t="s">
        <v>1257</v>
      </c>
      <c r="AA2206" s="258" t="b">
        <v>0</v>
      </c>
      <c r="AB2206" s="273" t="s">
        <v>18807</v>
      </c>
      <c r="AC2206" s="273"/>
      <c r="AD2206" s="400"/>
      <c r="AE2206" s="275"/>
      <c r="AF2206" s="267" t="str">
        <f t="shared" ca="1" si="166"/>
        <v>33años9meses</v>
      </c>
      <c r="AG2206" s="276" t="s">
        <v>17977</v>
      </c>
      <c r="AH2206" s="273" t="s">
        <v>17978</v>
      </c>
    </row>
    <row r="2207" spans="2:36">
      <c r="B2207" s="258" t="str">
        <f t="shared" si="164"/>
        <v>O47403850</v>
      </c>
      <c r="C2207" s="282">
        <v>1</v>
      </c>
      <c r="D2207" s="486" t="s">
        <v>10232</v>
      </c>
      <c r="E2207" s="258" t="s">
        <v>10233</v>
      </c>
      <c r="F2207" s="259">
        <v>33903</v>
      </c>
      <c r="G2207" s="283" t="s">
        <v>1251</v>
      </c>
      <c r="H2207" s="261" t="s">
        <v>113</v>
      </c>
      <c r="I2207" s="261" t="s">
        <v>7410</v>
      </c>
      <c r="J2207" s="261" t="s">
        <v>9657</v>
      </c>
      <c r="K2207" s="282" t="s">
        <v>6899</v>
      </c>
      <c r="L2207" s="264">
        <v>45355</v>
      </c>
      <c r="M2207" s="264">
        <v>45357</v>
      </c>
      <c r="N2207" s="261" t="s">
        <v>10234</v>
      </c>
      <c r="O2207" s="261" t="s">
        <v>10235</v>
      </c>
      <c r="P2207" s="266" t="s">
        <v>138</v>
      </c>
      <c r="Q2207" s="273"/>
      <c r="R2207" s="284" t="s">
        <v>157</v>
      </c>
      <c r="S2207" s="265"/>
      <c r="T2207" s="265">
        <v>0</v>
      </c>
      <c r="U2207" s="269" t="s">
        <v>1256</v>
      </c>
      <c r="V2207" s="270">
        <v>1</v>
      </c>
      <c r="W2207" s="271" t="s">
        <v>118</v>
      </c>
      <c r="X2207" s="272"/>
      <c r="Y2207" s="272"/>
      <c r="Z2207" s="274" t="s">
        <v>1257</v>
      </c>
      <c r="AA2207" s="258" t="b">
        <f t="shared" ref="AA2207:AA2226" si="168">COUNTIF($D$2:$D$3790,D2207)&gt;1</f>
        <v>0</v>
      </c>
      <c r="AB2207" s="273" t="s">
        <v>10236</v>
      </c>
      <c r="AC2207" s="273"/>
      <c r="AD2207" s="400" t="s">
        <v>1259</v>
      </c>
      <c r="AE2207" s="275" t="s">
        <v>10237</v>
      </c>
      <c r="AF2207" s="267" t="str">
        <f t="shared" ca="1" si="166"/>
        <v>33años9meses</v>
      </c>
      <c r="AG2207" s="276">
        <v>955942838</v>
      </c>
      <c r="AH2207" s="273" t="s">
        <v>10238</v>
      </c>
    </row>
    <row r="2208" spans="2:36">
      <c r="B2208" s="258" t="str">
        <f t="shared" si="164"/>
        <v>O47409392</v>
      </c>
      <c r="C2208" s="282">
        <v>1</v>
      </c>
      <c r="D2208" s="486" t="s">
        <v>15843</v>
      </c>
      <c r="E2208" s="258" t="s">
        <v>15844</v>
      </c>
      <c r="F2208" s="259">
        <v>33527</v>
      </c>
      <c r="G2208" s="283" t="s">
        <v>1251</v>
      </c>
      <c r="H2208" s="261" t="s">
        <v>113</v>
      </c>
      <c r="I2208" s="261" t="s">
        <v>15845</v>
      </c>
      <c r="J2208" s="261" t="s">
        <v>1253</v>
      </c>
      <c r="K2208" s="282" t="s">
        <v>8566</v>
      </c>
      <c r="L2208" s="264">
        <v>45980</v>
      </c>
      <c r="M2208" s="264">
        <v>45997</v>
      </c>
      <c r="N2208" s="261" t="s">
        <v>128</v>
      </c>
      <c r="O2208" s="282" t="s">
        <v>15846</v>
      </c>
      <c r="P2208" s="266" t="s">
        <v>138</v>
      </c>
      <c r="Q2208" s="258"/>
      <c r="R2208" s="268" t="s">
        <v>157</v>
      </c>
      <c r="S2208" s="265"/>
      <c r="T2208" s="271">
        <v>0</v>
      </c>
      <c r="U2208" s="269" t="s">
        <v>1256</v>
      </c>
      <c r="V2208" s="270">
        <v>1</v>
      </c>
      <c r="W2208" s="524" t="s">
        <v>118</v>
      </c>
      <c r="X2208" s="272"/>
      <c r="Y2208" s="272"/>
      <c r="Z2208" s="525" t="s">
        <v>1257</v>
      </c>
      <c r="AA2208" s="258" t="b">
        <f t="shared" si="168"/>
        <v>0</v>
      </c>
      <c r="AB2208" s="273" t="s">
        <v>15847</v>
      </c>
      <c r="AC2208" s="273"/>
      <c r="AD2208" s="504" t="s">
        <v>1259</v>
      </c>
      <c r="AE2208" s="275" t="s">
        <v>15848</v>
      </c>
      <c r="AF2208" s="267" t="str">
        <f t="shared" ca="1" si="166"/>
        <v>34años10meses</v>
      </c>
      <c r="AG2208" s="276" t="s">
        <v>15849</v>
      </c>
      <c r="AH2208" s="273" t="s">
        <v>15850</v>
      </c>
    </row>
    <row r="2209" spans="2:36">
      <c r="B2209" s="273" t="str">
        <f t="shared" si="164"/>
        <v>P47409414</v>
      </c>
      <c r="C2209" s="257" t="s">
        <v>117</v>
      </c>
      <c r="D2209" s="486" t="s">
        <v>3072</v>
      </c>
      <c r="E2209" s="273" t="s">
        <v>3073</v>
      </c>
      <c r="F2209" s="259">
        <v>32855</v>
      </c>
      <c r="G2209" s="260" t="s">
        <v>1251</v>
      </c>
      <c r="H2209" s="261" t="s">
        <v>137</v>
      </c>
      <c r="I2209" s="262"/>
      <c r="J2209" s="261"/>
      <c r="K2209" s="263" t="s">
        <v>2021</v>
      </c>
      <c r="L2209" s="264">
        <v>43846</v>
      </c>
      <c r="M2209" s="290">
        <v>43859</v>
      </c>
      <c r="N2209" s="263" t="s">
        <v>122</v>
      </c>
      <c r="O2209" s="282"/>
      <c r="P2209" s="266"/>
      <c r="Q2209" s="267"/>
      <c r="R2209" s="284" t="s">
        <v>157</v>
      </c>
      <c r="S2209" s="265"/>
      <c r="T2209" s="265">
        <v>0</v>
      </c>
      <c r="U2209" s="269" t="s">
        <v>1256</v>
      </c>
      <c r="V2209" s="270">
        <v>0</v>
      </c>
      <c r="W2209" s="271" t="s">
        <v>1264</v>
      </c>
      <c r="X2209" s="272"/>
      <c r="Y2209" s="273"/>
      <c r="Z2209" s="274" t="s">
        <v>1265</v>
      </c>
      <c r="AA2209" s="258" t="b">
        <f t="shared" si="168"/>
        <v>0</v>
      </c>
      <c r="AB2209" s="258" t="s">
        <v>3074</v>
      </c>
      <c r="AC2209" s="273" t="s">
        <v>2319</v>
      </c>
      <c r="AD2209" s="504" t="s">
        <v>2101</v>
      </c>
      <c r="AE2209" s="275" t="s">
        <v>3075</v>
      </c>
      <c r="AF2209" s="267" t="str">
        <f t="shared" ca="1" si="166"/>
        <v>36años8meses</v>
      </c>
      <c r="AG2209" s="276"/>
      <c r="AH2209" s="273"/>
    </row>
    <row r="2210" spans="2:36">
      <c r="B2210" s="258" t="str">
        <f t="shared" si="164"/>
        <v>P47421843</v>
      </c>
      <c r="C2210" s="257" t="s">
        <v>117</v>
      </c>
      <c r="D2210" s="486" t="s">
        <v>5046</v>
      </c>
      <c r="E2210" s="258" t="s">
        <v>5047</v>
      </c>
      <c r="F2210" s="259">
        <v>33449</v>
      </c>
      <c r="G2210" s="260" t="s">
        <v>1251</v>
      </c>
      <c r="H2210" s="261" t="s">
        <v>137</v>
      </c>
      <c r="I2210" s="263"/>
      <c r="J2210" s="261"/>
      <c r="K2210" s="282" t="s">
        <v>2021</v>
      </c>
      <c r="L2210" s="264">
        <v>44469</v>
      </c>
      <c r="M2210" s="290">
        <v>44482</v>
      </c>
      <c r="N2210" s="263" t="s">
        <v>174</v>
      </c>
      <c r="O2210" s="261" t="s">
        <v>5048</v>
      </c>
      <c r="P2210" s="266" t="s">
        <v>115</v>
      </c>
      <c r="Q2210" s="273"/>
      <c r="R2210" s="284" t="s">
        <v>157</v>
      </c>
      <c r="S2210" s="265"/>
      <c r="T2210" s="265">
        <v>0</v>
      </c>
      <c r="U2210" s="269" t="s">
        <v>1256</v>
      </c>
      <c r="V2210" s="270">
        <v>1</v>
      </c>
      <c r="W2210" s="271" t="s">
        <v>1264</v>
      </c>
      <c r="X2210" s="272"/>
      <c r="Y2210" s="258"/>
      <c r="Z2210" s="274" t="s">
        <v>1265</v>
      </c>
      <c r="AA2210" s="258" t="b">
        <f t="shared" si="168"/>
        <v>0</v>
      </c>
      <c r="AB2210" s="273" t="s">
        <v>5049</v>
      </c>
      <c r="AC2210" s="273"/>
      <c r="AD2210" s="504" t="s">
        <v>1259</v>
      </c>
      <c r="AE2210" s="275" t="s">
        <v>5050</v>
      </c>
      <c r="AF2210" s="267" t="str">
        <f t="shared" ca="1" si="166"/>
        <v>35años0meses</v>
      </c>
      <c r="AG2210" s="276">
        <v>918665906</v>
      </c>
      <c r="AH2210" s="273" t="s">
        <v>5051</v>
      </c>
    </row>
    <row r="2211" spans="2:36">
      <c r="B2211" s="258" t="str">
        <f t="shared" si="164"/>
        <v>P47424530</v>
      </c>
      <c r="C2211" s="257" t="s">
        <v>117</v>
      </c>
      <c r="D2211" s="486" t="s">
        <v>2680</v>
      </c>
      <c r="E2211" s="258" t="s">
        <v>2681</v>
      </c>
      <c r="F2211" s="259">
        <v>33489</v>
      </c>
      <c r="G2211" s="260" t="s">
        <v>1251</v>
      </c>
      <c r="H2211" s="261" t="s">
        <v>137</v>
      </c>
      <c r="I2211" s="262"/>
      <c r="J2211" s="261"/>
      <c r="K2211" s="263" t="s">
        <v>1287</v>
      </c>
      <c r="L2211" s="264">
        <v>43804</v>
      </c>
      <c r="M2211" s="264">
        <v>43817</v>
      </c>
      <c r="N2211" s="263" t="s">
        <v>174</v>
      </c>
      <c r="O2211" s="261" t="s">
        <v>2682</v>
      </c>
      <c r="P2211" s="266" t="s">
        <v>115</v>
      </c>
      <c r="Q2211" s="267"/>
      <c r="R2211" s="268" t="s">
        <v>157</v>
      </c>
      <c r="S2211" s="265"/>
      <c r="T2211" s="265">
        <v>0</v>
      </c>
      <c r="U2211" s="269" t="s">
        <v>1256</v>
      </c>
      <c r="V2211" s="270">
        <v>0</v>
      </c>
      <c r="W2211" s="271" t="s">
        <v>1264</v>
      </c>
      <c r="X2211" s="272"/>
      <c r="Y2211" s="273"/>
      <c r="Z2211" s="274" t="s">
        <v>1265</v>
      </c>
      <c r="AA2211" s="258" t="b">
        <f t="shared" si="168"/>
        <v>0</v>
      </c>
      <c r="AB2211" s="273" t="s">
        <v>2683</v>
      </c>
      <c r="AC2211" s="273" t="s">
        <v>2684</v>
      </c>
      <c r="AD2211" s="510"/>
      <c r="AE2211" s="275"/>
      <c r="AF2211" s="267" t="str">
        <f t="shared" ca="1" si="166"/>
        <v>34años11meses</v>
      </c>
      <c r="AG2211" s="276"/>
      <c r="AH2211" s="273"/>
    </row>
    <row r="2212" spans="2:36">
      <c r="B2212" s="258" t="str">
        <f t="shared" si="164"/>
        <v>P47426387</v>
      </c>
      <c r="C2212" s="257" t="s">
        <v>117</v>
      </c>
      <c r="D2212" s="486" t="s">
        <v>16888</v>
      </c>
      <c r="E2212" s="258" t="s">
        <v>16889</v>
      </c>
      <c r="F2212" s="259">
        <v>32030</v>
      </c>
      <c r="G2212" s="283" t="s">
        <v>1291</v>
      </c>
      <c r="H2212" s="261" t="s">
        <v>137</v>
      </c>
      <c r="I2212" s="261" t="s">
        <v>8999</v>
      </c>
      <c r="J2212" s="261" t="s">
        <v>9000</v>
      </c>
      <c r="K2212" s="282" t="s">
        <v>6899</v>
      </c>
      <c r="L2212" s="264" t="s">
        <v>16876</v>
      </c>
      <c r="M2212" s="295">
        <v>45434</v>
      </c>
      <c r="N2212" s="261" t="s">
        <v>122</v>
      </c>
      <c r="O2212" s="282"/>
      <c r="P2212" s="266"/>
      <c r="Q2212" s="273"/>
      <c r="R2212" s="284" t="s">
        <v>157</v>
      </c>
      <c r="S2212" s="265"/>
      <c r="T2212" s="265">
        <v>0</v>
      </c>
      <c r="U2212" s="269" t="s">
        <v>1256</v>
      </c>
      <c r="V2212" s="270">
        <v>1</v>
      </c>
      <c r="W2212" s="271" t="s">
        <v>118</v>
      </c>
      <c r="X2212" s="272"/>
      <c r="Y2212" s="272"/>
      <c r="Z2212" s="274" t="s">
        <v>1257</v>
      </c>
      <c r="AA2212" s="258" t="b">
        <f t="shared" si="168"/>
        <v>0</v>
      </c>
      <c r="AB2212" s="273" t="s">
        <v>16890</v>
      </c>
      <c r="AC2212" s="273"/>
      <c r="AD2212" s="400" t="s">
        <v>2101</v>
      </c>
      <c r="AE2212" s="275" t="s">
        <v>16891</v>
      </c>
      <c r="AF2212" s="267" t="str">
        <f t="shared" ca="1" si="166"/>
        <v>38años11meses</v>
      </c>
      <c r="AG2212" s="276">
        <v>998733617</v>
      </c>
      <c r="AH2212" s="273" t="s">
        <v>16892</v>
      </c>
    </row>
    <row r="2213" spans="2:36">
      <c r="B2213" s="258" t="str">
        <f t="shared" si="164"/>
        <v>P47435155</v>
      </c>
      <c r="C2213" s="257" t="s">
        <v>117</v>
      </c>
      <c r="D2213" s="486" t="s">
        <v>3204</v>
      </c>
      <c r="E2213" s="258" t="s">
        <v>3205</v>
      </c>
      <c r="F2213" s="259">
        <v>33450</v>
      </c>
      <c r="G2213" s="260" t="s">
        <v>1251</v>
      </c>
      <c r="H2213" s="261" t="s">
        <v>137</v>
      </c>
      <c r="I2213" s="263"/>
      <c r="J2213" s="261"/>
      <c r="K2213" s="263" t="s">
        <v>1287</v>
      </c>
      <c r="L2213" s="264">
        <v>43874</v>
      </c>
      <c r="M2213" s="290">
        <v>43887</v>
      </c>
      <c r="N2213" s="263" t="s">
        <v>128</v>
      </c>
      <c r="O2213" s="261" t="s">
        <v>3206</v>
      </c>
      <c r="P2213" s="266" t="s">
        <v>115</v>
      </c>
      <c r="Q2213" s="267"/>
      <c r="R2213" s="284" t="s">
        <v>157</v>
      </c>
      <c r="S2213" s="265"/>
      <c r="T2213" s="265">
        <v>0</v>
      </c>
      <c r="U2213" s="269" t="s">
        <v>1256</v>
      </c>
      <c r="V2213" s="270">
        <v>0</v>
      </c>
      <c r="W2213" s="271" t="s">
        <v>1264</v>
      </c>
      <c r="X2213" s="272"/>
      <c r="Y2213" s="273"/>
      <c r="Z2213" s="274" t="s">
        <v>1265</v>
      </c>
      <c r="AA2213" s="258" t="b">
        <f t="shared" si="168"/>
        <v>0</v>
      </c>
      <c r="AB2213" s="273"/>
      <c r="AC2213" s="273"/>
      <c r="AD2213" s="273"/>
      <c r="AE2213" s="275"/>
      <c r="AF2213" s="267" t="str">
        <f t="shared" ca="1" si="166"/>
        <v>35años0meses</v>
      </c>
      <c r="AG2213" s="276"/>
      <c r="AH2213" s="273"/>
    </row>
    <row r="2214" spans="2:36" ht="14.25" customHeight="1">
      <c r="B2214" s="258" t="str">
        <f t="shared" si="164"/>
        <v>P47442018</v>
      </c>
      <c r="C2214" s="257" t="s">
        <v>117</v>
      </c>
      <c r="D2214" s="486" t="s">
        <v>4191</v>
      </c>
      <c r="E2214" s="258" t="s">
        <v>4192</v>
      </c>
      <c r="F2214" s="259">
        <v>33384</v>
      </c>
      <c r="G2214" s="260" t="s">
        <v>1291</v>
      </c>
      <c r="H2214" s="261" t="s">
        <v>137</v>
      </c>
      <c r="I2214" s="263"/>
      <c r="J2214" s="261"/>
      <c r="K2214" s="263" t="s">
        <v>3611</v>
      </c>
      <c r="L2214" s="264">
        <v>44347</v>
      </c>
      <c r="M2214" s="290">
        <v>44479</v>
      </c>
      <c r="N2214" s="263" t="s">
        <v>128</v>
      </c>
      <c r="O2214" s="261" t="s">
        <v>4193</v>
      </c>
      <c r="P2214" s="266" t="s">
        <v>115</v>
      </c>
      <c r="Q2214" s="273"/>
      <c r="R2214" s="284" t="s">
        <v>157</v>
      </c>
      <c r="S2214" s="265"/>
      <c r="T2214" s="265">
        <v>0</v>
      </c>
      <c r="U2214" s="269" t="s">
        <v>1256</v>
      </c>
      <c r="V2214" s="270">
        <v>0</v>
      </c>
      <c r="W2214" s="271" t="s">
        <v>1264</v>
      </c>
      <c r="X2214" s="279"/>
      <c r="Y2214" s="273"/>
      <c r="Z2214" s="274" t="s">
        <v>1265</v>
      </c>
      <c r="AA2214" s="258" t="b">
        <f t="shared" si="168"/>
        <v>0</v>
      </c>
      <c r="AB2214" s="273" t="s">
        <v>4194</v>
      </c>
      <c r="AC2214" s="273" t="s">
        <v>4195</v>
      </c>
      <c r="AD2214" s="273"/>
      <c r="AE2214" s="275"/>
      <c r="AF2214" s="267" t="str">
        <f t="shared" ca="1" si="166"/>
        <v>35años2meses</v>
      </c>
      <c r="AG2214" s="276">
        <v>991179914</v>
      </c>
      <c r="AH2214" s="273" t="s">
        <v>4196</v>
      </c>
    </row>
    <row r="2215" spans="2:36">
      <c r="B2215" s="258" t="str">
        <f t="shared" si="164"/>
        <v>O47447144</v>
      </c>
      <c r="C2215" s="263">
        <v>1</v>
      </c>
      <c r="D2215" s="486" t="s">
        <v>8334</v>
      </c>
      <c r="E2215" s="258" t="s">
        <v>8335</v>
      </c>
      <c r="F2215" s="259">
        <v>33496</v>
      </c>
      <c r="G2215" s="283" t="s">
        <v>1251</v>
      </c>
      <c r="H2215" s="266" t="s">
        <v>113</v>
      </c>
      <c r="I2215" s="263" t="s">
        <v>1339</v>
      </c>
      <c r="J2215" s="261"/>
      <c r="K2215" s="282" t="s">
        <v>7444</v>
      </c>
      <c r="L2215" s="264">
        <v>45194</v>
      </c>
      <c r="M2215" s="264">
        <v>45215</v>
      </c>
      <c r="N2215" s="263" t="s">
        <v>169</v>
      </c>
      <c r="O2215" s="261" t="s">
        <v>8336</v>
      </c>
      <c r="P2215" s="266" t="s">
        <v>138</v>
      </c>
      <c r="Q2215" s="273"/>
      <c r="R2215" s="284" t="s">
        <v>157</v>
      </c>
      <c r="S2215" s="265"/>
      <c r="T2215" s="265">
        <v>0</v>
      </c>
      <c r="U2215" s="269" t="s">
        <v>1256</v>
      </c>
      <c r="V2215" s="270">
        <v>1</v>
      </c>
      <c r="W2215" s="271" t="s">
        <v>118</v>
      </c>
      <c r="X2215" s="272"/>
      <c r="Y2215" s="273"/>
      <c r="Z2215" s="274" t="s">
        <v>1257</v>
      </c>
      <c r="AA2215" s="258" t="b">
        <f t="shared" si="168"/>
        <v>0</v>
      </c>
      <c r="AB2215" s="273" t="s">
        <v>8337</v>
      </c>
      <c r="AC2215" s="273"/>
      <c r="AD2215" s="400" t="s">
        <v>1878</v>
      </c>
      <c r="AE2215" s="275" t="s">
        <v>8338</v>
      </c>
      <c r="AF2215" s="267" t="str">
        <f t="shared" ca="1" si="166"/>
        <v>34años11meses</v>
      </c>
      <c r="AG2215" s="276">
        <v>971782003</v>
      </c>
      <c r="AH2215" s="273" t="s">
        <v>8339</v>
      </c>
    </row>
    <row r="2216" spans="2:36">
      <c r="B2216" s="258" t="str">
        <f t="shared" si="164"/>
        <v>P47449977</v>
      </c>
      <c r="C2216" s="263">
        <v>1</v>
      </c>
      <c r="D2216" s="486" t="s">
        <v>2367</v>
      </c>
      <c r="E2216" s="258" t="s">
        <v>2368</v>
      </c>
      <c r="F2216" s="259">
        <v>33944</v>
      </c>
      <c r="G2216" s="260" t="s">
        <v>1251</v>
      </c>
      <c r="H2216" s="261" t="s">
        <v>137</v>
      </c>
      <c r="I2216" s="262"/>
      <c r="J2216" s="261"/>
      <c r="K2216" s="263" t="s">
        <v>1287</v>
      </c>
      <c r="L2216" s="264">
        <v>43768</v>
      </c>
      <c r="M2216" s="290">
        <v>43873</v>
      </c>
      <c r="N2216" s="263" t="s">
        <v>122</v>
      </c>
      <c r="O2216" s="261"/>
      <c r="P2216" s="266"/>
      <c r="Q2216" s="267"/>
      <c r="R2216" s="284" t="s">
        <v>157</v>
      </c>
      <c r="S2216" s="265"/>
      <c r="T2216" s="265">
        <v>0</v>
      </c>
      <c r="U2216" s="269" t="s">
        <v>1256</v>
      </c>
      <c r="V2216" s="270">
        <v>0</v>
      </c>
      <c r="W2216" s="271" t="s">
        <v>1264</v>
      </c>
      <c r="X2216" s="272"/>
      <c r="Y2216" s="258"/>
      <c r="Z2216" s="274" t="s">
        <v>1265</v>
      </c>
      <c r="AA2216" s="258" t="b">
        <f t="shared" si="168"/>
        <v>0</v>
      </c>
      <c r="AB2216" s="273" t="s">
        <v>2369</v>
      </c>
      <c r="AC2216" s="273" t="s">
        <v>2005</v>
      </c>
      <c r="AD2216" s="273"/>
      <c r="AE2216" s="275"/>
      <c r="AF2216" s="267" t="str">
        <f t="shared" ca="1" si="166"/>
        <v>33años8meses</v>
      </c>
      <c r="AG2216" s="276"/>
      <c r="AH2216" s="273"/>
    </row>
    <row r="2217" spans="2:36">
      <c r="B2217" s="258" t="str">
        <f t="shared" si="164"/>
        <v>O47451177</v>
      </c>
      <c r="C2217" s="257" t="s">
        <v>117</v>
      </c>
      <c r="D2217" s="486" t="s">
        <v>5344</v>
      </c>
      <c r="E2217" s="258" t="s">
        <v>5345</v>
      </c>
      <c r="F2217" s="259">
        <v>33916</v>
      </c>
      <c r="G2217" s="260" t="s">
        <v>1251</v>
      </c>
      <c r="H2217" s="261" t="s">
        <v>113</v>
      </c>
      <c r="I2217" s="263"/>
      <c r="J2217" s="261"/>
      <c r="K2217" s="282" t="s">
        <v>1968</v>
      </c>
      <c r="L2217" s="264">
        <v>44503</v>
      </c>
      <c r="M2217" s="264">
        <v>44513</v>
      </c>
      <c r="N2217" s="263" t="s">
        <v>122</v>
      </c>
      <c r="O2217" s="261"/>
      <c r="P2217" s="266"/>
      <c r="Q2217" s="273"/>
      <c r="R2217" s="268" t="s">
        <v>157</v>
      </c>
      <c r="S2217" s="265"/>
      <c r="T2217" s="265">
        <v>0</v>
      </c>
      <c r="U2217" s="269" t="s">
        <v>1256</v>
      </c>
      <c r="V2217" s="270">
        <v>1</v>
      </c>
      <c r="W2217" s="271" t="s">
        <v>1264</v>
      </c>
      <c r="X2217" s="272"/>
      <c r="Y2217" s="273"/>
      <c r="Z2217" s="274" t="s">
        <v>1265</v>
      </c>
      <c r="AA2217" s="258" t="b">
        <f t="shared" si="168"/>
        <v>0</v>
      </c>
      <c r="AB2217" s="273" t="s">
        <v>5346</v>
      </c>
      <c r="AC2217" s="273"/>
      <c r="AD2217" s="273"/>
      <c r="AE2217" s="275"/>
      <c r="AF2217" s="267" t="str">
        <f t="shared" ca="1" si="166"/>
        <v>33años9meses</v>
      </c>
      <c r="AG2217" s="276">
        <v>961279288</v>
      </c>
      <c r="AH2217" s="273" t="s">
        <v>5347</v>
      </c>
    </row>
    <row r="2218" spans="2:36">
      <c r="B2218" s="258" t="str">
        <f t="shared" si="164"/>
        <v>P47456915</v>
      </c>
      <c r="C2218" s="257" t="s">
        <v>117</v>
      </c>
      <c r="D2218" s="486" t="s">
        <v>4432</v>
      </c>
      <c r="E2218" s="258" t="s">
        <v>4433</v>
      </c>
      <c r="F2218" s="259">
        <v>33928</v>
      </c>
      <c r="G2218" s="260" t="s">
        <v>1251</v>
      </c>
      <c r="H2218" s="261" t="s">
        <v>137</v>
      </c>
      <c r="I2218" s="262"/>
      <c r="J2218" s="261"/>
      <c r="K2218" s="263" t="s">
        <v>3611</v>
      </c>
      <c r="L2218" s="264">
        <v>44397</v>
      </c>
      <c r="M2218" s="264">
        <v>44397</v>
      </c>
      <c r="N2218" s="263" t="s">
        <v>122</v>
      </c>
      <c r="O2218" s="263"/>
      <c r="P2218" s="266"/>
      <c r="Q2218" s="267"/>
      <c r="R2218" s="268" t="s">
        <v>157</v>
      </c>
      <c r="S2218" s="265"/>
      <c r="T2218" s="265">
        <v>0</v>
      </c>
      <c r="U2218" s="269" t="s">
        <v>1256</v>
      </c>
      <c r="V2218" s="270">
        <v>0</v>
      </c>
      <c r="W2218" s="271" t="s">
        <v>1264</v>
      </c>
      <c r="X2218" s="272"/>
      <c r="Y2218" s="273"/>
      <c r="Z2218" s="274" t="s">
        <v>1265</v>
      </c>
      <c r="AA2218" s="258" t="b">
        <f t="shared" si="168"/>
        <v>0</v>
      </c>
      <c r="AB2218" s="258" t="s">
        <v>4434</v>
      </c>
      <c r="AC2218" s="273" t="s">
        <v>3671</v>
      </c>
      <c r="AD2218" s="504" t="s">
        <v>1271</v>
      </c>
      <c r="AE2218" s="275" t="s">
        <v>4435</v>
      </c>
      <c r="AF2218" s="267" t="str">
        <f t="shared" ca="1" si="166"/>
        <v>33años9meses</v>
      </c>
      <c r="AG2218" s="276">
        <v>962387081</v>
      </c>
      <c r="AH2218" s="273" t="s">
        <v>4436</v>
      </c>
    </row>
    <row r="2219" spans="2:36">
      <c r="B2219" s="258" t="str">
        <f t="shared" si="164"/>
        <v>O47459381</v>
      </c>
      <c r="C2219" s="257" t="s">
        <v>117</v>
      </c>
      <c r="D2219" s="486" t="s">
        <v>14386</v>
      </c>
      <c r="E2219" s="258" t="s">
        <v>14387</v>
      </c>
      <c r="F2219" s="259">
        <v>31926</v>
      </c>
      <c r="G2219" s="260" t="s">
        <v>1291</v>
      </c>
      <c r="H2219" s="261" t="s">
        <v>113</v>
      </c>
      <c r="I2219" s="263"/>
      <c r="J2219" s="261"/>
      <c r="K2219" s="263" t="s">
        <v>3611</v>
      </c>
      <c r="L2219" s="264">
        <v>45928</v>
      </c>
      <c r="M2219" s="290">
        <v>45941</v>
      </c>
      <c r="N2219" s="263" t="s">
        <v>122</v>
      </c>
      <c r="O2219" s="263"/>
      <c r="P2219" s="266"/>
      <c r="Q2219" s="267"/>
      <c r="R2219" s="284" t="s">
        <v>1256</v>
      </c>
      <c r="S2219" s="265"/>
      <c r="T2219" s="265">
        <v>0</v>
      </c>
      <c r="U2219" s="269" t="s">
        <v>1256</v>
      </c>
      <c r="V2219" s="270">
        <v>0</v>
      </c>
      <c r="W2219" s="271" t="s">
        <v>1264</v>
      </c>
      <c r="X2219" s="272"/>
      <c r="Y2219" s="273"/>
      <c r="Z2219" s="274" t="s">
        <v>1265</v>
      </c>
      <c r="AA2219" s="258" t="b">
        <f t="shared" si="168"/>
        <v>0</v>
      </c>
      <c r="AB2219" s="258" t="s">
        <v>14388</v>
      </c>
      <c r="AC2219" s="273" t="s">
        <v>3706</v>
      </c>
      <c r="AD2219" s="504" t="s">
        <v>1271</v>
      </c>
      <c r="AE2219" s="275" t="s">
        <v>14389</v>
      </c>
      <c r="AF2219" s="267" t="str">
        <f t="shared" ca="1" si="166"/>
        <v>39años2meses</v>
      </c>
      <c r="AG2219" s="276">
        <v>958009872</v>
      </c>
      <c r="AH2219" s="273" t="s">
        <v>14390</v>
      </c>
    </row>
    <row r="2220" spans="2:36">
      <c r="B2220" s="258" t="str">
        <f t="shared" si="164"/>
        <v>O47461823</v>
      </c>
      <c r="C2220" s="257" t="s">
        <v>117</v>
      </c>
      <c r="D2220" s="486" t="s">
        <v>6400</v>
      </c>
      <c r="E2220" s="258" t="s">
        <v>6401</v>
      </c>
      <c r="F2220" s="259">
        <v>33632</v>
      </c>
      <c r="G2220" s="283" t="s">
        <v>1251</v>
      </c>
      <c r="H2220" s="261" t="s">
        <v>113</v>
      </c>
      <c r="I2220" s="263" t="s">
        <v>5699</v>
      </c>
      <c r="J2220" s="261"/>
      <c r="K2220" s="263" t="s">
        <v>3611</v>
      </c>
      <c r="L2220" s="264">
        <v>44732</v>
      </c>
      <c r="M2220" s="290">
        <v>44745</v>
      </c>
      <c r="N2220" s="263" t="s">
        <v>128</v>
      </c>
      <c r="O2220" s="261" t="s">
        <v>6402</v>
      </c>
      <c r="P2220" s="266" t="s">
        <v>138</v>
      </c>
      <c r="Q2220" s="273"/>
      <c r="R2220" s="284" t="s">
        <v>157</v>
      </c>
      <c r="S2220" s="265"/>
      <c r="T2220" s="265">
        <v>0</v>
      </c>
      <c r="U2220" s="269" t="s">
        <v>1256</v>
      </c>
      <c r="V2220" s="270">
        <v>0</v>
      </c>
      <c r="W2220" s="271" t="s">
        <v>118</v>
      </c>
      <c r="X2220" s="272"/>
      <c r="Y2220" s="273"/>
      <c r="Z2220" s="274" t="s">
        <v>1265</v>
      </c>
      <c r="AA2220" s="258" t="b">
        <f t="shared" si="168"/>
        <v>0</v>
      </c>
      <c r="AB2220" s="273" t="s">
        <v>6403</v>
      </c>
      <c r="AC2220" s="273"/>
      <c r="AD2220" s="273"/>
      <c r="AE2220" s="275"/>
      <c r="AF2220" s="267" t="str">
        <f t="shared" ca="1" si="166"/>
        <v>34años6meses</v>
      </c>
      <c r="AG2220" s="276">
        <v>916691870</v>
      </c>
      <c r="AH2220" s="273" t="s">
        <v>6404</v>
      </c>
      <c r="AJ2220" s="554" t="str">
        <f ca="1">IF($D2220&lt;&gt;"",DATEDIF(L2220,TODAY(),"y")&amp;"años"&amp;DATEDIF(L2220,TODAY(),"ym")&amp;"meses"&amp;DATEDIF(L2220,TODAY(),"md")&amp;"dias","")</f>
        <v>4años2meses1dias</v>
      </c>
    </row>
    <row r="2221" spans="2:36">
      <c r="B2221" s="273" t="str">
        <f t="shared" si="164"/>
        <v>P47472394</v>
      </c>
      <c r="C2221" s="285">
        <v>1</v>
      </c>
      <c r="D2221" s="486" t="s">
        <v>8059</v>
      </c>
      <c r="E2221" s="258" t="s">
        <v>8060</v>
      </c>
      <c r="F2221" s="259">
        <v>33486</v>
      </c>
      <c r="G2221" s="283" t="s">
        <v>1251</v>
      </c>
      <c r="H2221" s="261" t="s">
        <v>137</v>
      </c>
      <c r="I2221" s="261" t="s">
        <v>1252</v>
      </c>
      <c r="J2221" s="261"/>
      <c r="K2221" s="282" t="s">
        <v>2021</v>
      </c>
      <c r="L2221" s="264">
        <v>45117</v>
      </c>
      <c r="M2221" s="290">
        <v>45165</v>
      </c>
      <c r="N2221" s="263" t="s">
        <v>122</v>
      </c>
      <c r="O2221" s="261"/>
      <c r="P2221" s="266"/>
      <c r="Q2221" s="273"/>
      <c r="R2221" s="284" t="s">
        <v>157</v>
      </c>
      <c r="S2221" s="265"/>
      <c r="T2221" s="265">
        <v>0</v>
      </c>
      <c r="U2221" s="269" t="s">
        <v>1256</v>
      </c>
      <c r="V2221" s="270">
        <v>0</v>
      </c>
      <c r="W2221" s="271" t="s">
        <v>118</v>
      </c>
      <c r="X2221" s="273"/>
      <c r="Y2221" s="273"/>
      <c r="Z2221" s="274" t="s">
        <v>1257</v>
      </c>
      <c r="AA2221" s="258" t="b">
        <f t="shared" si="168"/>
        <v>0</v>
      </c>
      <c r="AB2221" s="273" t="s">
        <v>8061</v>
      </c>
      <c r="AC2221" s="273"/>
      <c r="AD2221" s="400" t="s">
        <v>1259</v>
      </c>
      <c r="AE2221" s="275" t="s">
        <v>8062</v>
      </c>
      <c r="AF2221" s="267" t="str">
        <f t="shared" ca="1" si="166"/>
        <v>34años11meses</v>
      </c>
      <c r="AG2221" s="276">
        <v>990928269</v>
      </c>
      <c r="AH2221" s="273" t="s">
        <v>8063</v>
      </c>
    </row>
    <row r="2222" spans="2:36" ht="15.75" customHeight="1">
      <c r="B2222" s="258" t="str">
        <f t="shared" si="164"/>
        <v>P47478269</v>
      </c>
      <c r="C2222" s="282">
        <v>1</v>
      </c>
      <c r="D2222" s="486" t="s">
        <v>8530</v>
      </c>
      <c r="E2222" s="258" t="s">
        <v>8531</v>
      </c>
      <c r="F2222" s="259">
        <v>33155</v>
      </c>
      <c r="G2222" s="260" t="s">
        <v>1291</v>
      </c>
      <c r="H2222" s="261" t="s">
        <v>137</v>
      </c>
      <c r="I2222" s="261" t="s">
        <v>1252</v>
      </c>
      <c r="J2222" s="261"/>
      <c r="K2222" s="282" t="s">
        <v>6305</v>
      </c>
      <c r="L2222" s="264">
        <v>45210</v>
      </c>
      <c r="M2222" s="290">
        <v>45267</v>
      </c>
      <c r="N2222" s="263" t="s">
        <v>122</v>
      </c>
      <c r="O2222" s="261"/>
      <c r="P2222" s="266"/>
      <c r="Q2222" s="273"/>
      <c r="R2222" s="284" t="s">
        <v>157</v>
      </c>
      <c r="S2222" s="265"/>
      <c r="T2222" s="265">
        <v>0</v>
      </c>
      <c r="U2222" s="269" t="s">
        <v>1256</v>
      </c>
      <c r="V2222" s="270">
        <v>1</v>
      </c>
      <c r="W2222" s="271" t="s">
        <v>118</v>
      </c>
      <c r="X2222" s="273"/>
      <c r="Y2222" s="273"/>
      <c r="Z2222" s="274" t="s">
        <v>1257</v>
      </c>
      <c r="AA2222" s="258" t="b">
        <f t="shared" si="168"/>
        <v>0</v>
      </c>
      <c r="AB2222" s="273" t="s">
        <v>8532</v>
      </c>
      <c r="AC2222" s="273"/>
      <c r="AD2222" s="504" t="s">
        <v>2201</v>
      </c>
      <c r="AE2222" s="275" t="s">
        <v>8533</v>
      </c>
      <c r="AF2222" s="267" t="str">
        <f t="shared" ca="1" si="166"/>
        <v>35años10meses</v>
      </c>
      <c r="AG2222" s="276">
        <v>958708831</v>
      </c>
      <c r="AH2222" s="399" t="s">
        <v>8534</v>
      </c>
    </row>
    <row r="2223" spans="2:36">
      <c r="B2223" s="258" t="str">
        <f t="shared" si="164"/>
        <v>P47483655</v>
      </c>
      <c r="C2223" s="282">
        <v>1</v>
      </c>
      <c r="D2223" s="486" t="s">
        <v>5186</v>
      </c>
      <c r="E2223" s="258" t="s">
        <v>5187</v>
      </c>
      <c r="F2223" s="259">
        <v>33583</v>
      </c>
      <c r="G2223" s="283" t="s">
        <v>1251</v>
      </c>
      <c r="H2223" s="261" t="s">
        <v>137</v>
      </c>
      <c r="I2223" s="263"/>
      <c r="J2223" s="261"/>
      <c r="K2223" s="282" t="s">
        <v>4784</v>
      </c>
      <c r="L2223" s="264">
        <v>44480</v>
      </c>
      <c r="M2223" s="264">
        <v>44480</v>
      </c>
      <c r="N2223" s="263" t="s">
        <v>122</v>
      </c>
      <c r="O2223" s="261" t="s">
        <v>5188</v>
      </c>
      <c r="P2223" s="266"/>
      <c r="Q2223" s="273"/>
      <c r="R2223" s="284" t="s">
        <v>157</v>
      </c>
      <c r="S2223" s="265"/>
      <c r="T2223" s="265">
        <v>0</v>
      </c>
      <c r="U2223" s="269" t="s">
        <v>1256</v>
      </c>
      <c r="V2223" s="270">
        <v>1</v>
      </c>
      <c r="W2223" s="271" t="s">
        <v>1264</v>
      </c>
      <c r="X2223" s="272"/>
      <c r="Y2223" s="273"/>
      <c r="Z2223" s="274" t="s">
        <v>1265</v>
      </c>
      <c r="AA2223" s="258" t="b">
        <f t="shared" si="168"/>
        <v>0</v>
      </c>
      <c r="AB2223" s="319" t="s">
        <v>5189</v>
      </c>
      <c r="AC2223" s="273"/>
      <c r="AD2223" s="510"/>
      <c r="AE2223" s="275"/>
      <c r="AF2223" s="267" t="str">
        <f t="shared" ca="1" si="166"/>
        <v>34años8meses</v>
      </c>
      <c r="AG2223" s="276">
        <v>955998509</v>
      </c>
      <c r="AH2223" s="273" t="s">
        <v>5190</v>
      </c>
    </row>
    <row r="2224" spans="2:36" ht="18.75" customHeight="1">
      <c r="B2224" s="258" t="str">
        <f t="shared" si="164"/>
        <v>O47489136</v>
      </c>
      <c r="C2224" s="282">
        <v>1</v>
      </c>
      <c r="D2224" s="486" t="s">
        <v>5388</v>
      </c>
      <c r="E2224" s="258" t="s">
        <v>5389</v>
      </c>
      <c r="F2224" s="259">
        <v>32427</v>
      </c>
      <c r="G2224" s="260" t="s">
        <v>1251</v>
      </c>
      <c r="H2224" s="261" t="s">
        <v>113</v>
      </c>
      <c r="I2224" s="263"/>
      <c r="J2224" s="261"/>
      <c r="K2224" s="282" t="s">
        <v>2021</v>
      </c>
      <c r="L2224" s="264">
        <v>44509</v>
      </c>
      <c r="M2224" s="290">
        <v>44513</v>
      </c>
      <c r="N2224" s="263" t="s">
        <v>122</v>
      </c>
      <c r="O2224" s="282"/>
      <c r="P2224" s="266"/>
      <c r="Q2224" s="273"/>
      <c r="R2224" s="268" t="s">
        <v>157</v>
      </c>
      <c r="S2224" s="265"/>
      <c r="T2224" s="265">
        <v>0</v>
      </c>
      <c r="U2224" s="269" t="s">
        <v>1256</v>
      </c>
      <c r="V2224" s="270">
        <v>0</v>
      </c>
      <c r="W2224" s="271" t="s">
        <v>1264</v>
      </c>
      <c r="X2224" s="272"/>
      <c r="Y2224" s="258"/>
      <c r="Z2224" s="274" t="s">
        <v>1265</v>
      </c>
      <c r="AA2224" s="258" t="b">
        <f t="shared" si="168"/>
        <v>0</v>
      </c>
      <c r="AB2224" s="273" t="s">
        <v>5390</v>
      </c>
      <c r="AC2224" s="273"/>
      <c r="AD2224" s="504" t="s">
        <v>1259</v>
      </c>
      <c r="AE2224" s="275" t="s">
        <v>5391</v>
      </c>
      <c r="AF2224" s="267" t="str">
        <f t="shared" ca="1" si="166"/>
        <v>37años10meses</v>
      </c>
      <c r="AG2224" s="276">
        <v>900543057</v>
      </c>
      <c r="AH2224" s="273" t="s">
        <v>5392</v>
      </c>
    </row>
    <row r="2225" spans="2:36">
      <c r="B2225" s="258" t="str">
        <f t="shared" ref="B2225:B2285" si="169">MID(H2225,1,1)&amp;D2225</f>
        <v>O47491547</v>
      </c>
      <c r="C2225" s="285">
        <v>1</v>
      </c>
      <c r="D2225" s="486" t="s">
        <v>718</v>
      </c>
      <c r="E2225" s="472" t="s">
        <v>719</v>
      </c>
      <c r="F2225" s="473">
        <v>33564</v>
      </c>
      <c r="G2225" s="481" t="s">
        <v>1251</v>
      </c>
      <c r="H2225" s="475" t="s">
        <v>113</v>
      </c>
      <c r="I2225" s="479" t="s">
        <v>5699</v>
      </c>
      <c r="J2225" s="475" t="s">
        <v>1276</v>
      </c>
      <c r="K2225" s="476" t="s">
        <v>12562</v>
      </c>
      <c r="L2225" s="477">
        <v>46211</v>
      </c>
      <c r="M2225" s="484">
        <v>46219</v>
      </c>
      <c r="N2225" s="479" t="s">
        <v>122</v>
      </c>
      <c r="O2225" s="261"/>
      <c r="P2225" s="266"/>
      <c r="Q2225" s="267"/>
      <c r="R2225" s="284" t="s">
        <v>157</v>
      </c>
      <c r="S2225" s="265"/>
      <c r="T2225" s="265">
        <v>0</v>
      </c>
      <c r="U2225" s="269" t="s">
        <v>1256</v>
      </c>
      <c r="V2225" s="270">
        <v>1</v>
      </c>
      <c r="W2225" s="271" t="s">
        <v>118</v>
      </c>
      <c r="X2225" s="272"/>
      <c r="Y2225" s="273"/>
      <c r="Z2225" s="274" t="s">
        <v>1257</v>
      </c>
      <c r="AA2225" s="258" t="b">
        <f t="shared" si="168"/>
        <v>0</v>
      </c>
      <c r="AB2225" s="258" t="s">
        <v>14863</v>
      </c>
      <c r="AC2225" s="273"/>
      <c r="AD2225" s="504" t="s">
        <v>1259</v>
      </c>
      <c r="AE2225" s="281" t="s">
        <v>14864</v>
      </c>
      <c r="AF2225" s="267" t="str">
        <f t="shared" ca="1" si="166"/>
        <v>34años8meses</v>
      </c>
      <c r="AG2225" s="294">
        <v>968135344</v>
      </c>
      <c r="AH2225" s="258" t="s">
        <v>14865</v>
      </c>
      <c r="AJ2225" s="258"/>
    </row>
    <row r="2226" spans="2:36">
      <c r="B2226" s="258" t="str">
        <f t="shared" si="169"/>
        <v>O47495852</v>
      </c>
      <c r="C2226" s="257" t="s">
        <v>117</v>
      </c>
      <c r="D2226" s="486" t="s">
        <v>6983</v>
      </c>
      <c r="E2226" s="301" t="s">
        <v>6984</v>
      </c>
      <c r="F2226" s="259">
        <v>33586</v>
      </c>
      <c r="G2226" s="260" t="s">
        <v>1251</v>
      </c>
      <c r="H2226" s="261" t="s">
        <v>6452</v>
      </c>
      <c r="I2226" s="263"/>
      <c r="J2226" s="261"/>
      <c r="K2226" s="263" t="s">
        <v>2021</v>
      </c>
      <c r="L2226" s="259">
        <v>44901</v>
      </c>
      <c r="M2226" s="259">
        <v>44936</v>
      </c>
      <c r="N2226" s="263" t="s">
        <v>169</v>
      </c>
      <c r="O2226" s="261" t="s">
        <v>6985</v>
      </c>
      <c r="P2226" s="266" t="s">
        <v>115</v>
      </c>
      <c r="Q2226" s="267"/>
      <c r="R2226" s="268" t="s">
        <v>157</v>
      </c>
      <c r="S2226" s="265"/>
      <c r="T2226" s="265">
        <v>0</v>
      </c>
      <c r="U2226" s="269" t="s">
        <v>1256</v>
      </c>
      <c r="V2226" s="270">
        <v>0</v>
      </c>
      <c r="W2226" s="271" t="s">
        <v>118</v>
      </c>
      <c r="X2226" s="272"/>
      <c r="Y2226" s="273"/>
      <c r="Z2226" s="274" t="s">
        <v>1265</v>
      </c>
      <c r="AA2226" s="258" t="b">
        <f t="shared" si="168"/>
        <v>0</v>
      </c>
      <c r="AB2226" s="273" t="s">
        <v>6986</v>
      </c>
      <c r="AC2226" s="273" t="s">
        <v>1290</v>
      </c>
      <c r="AD2226" s="504" t="s">
        <v>1259</v>
      </c>
      <c r="AE2226" s="275" t="s">
        <v>6987</v>
      </c>
      <c r="AF2226" s="267" t="str">
        <f t="shared" ca="1" si="166"/>
        <v>34años8meses</v>
      </c>
      <c r="AG2226" s="276">
        <v>968173904</v>
      </c>
      <c r="AH2226" s="273" t="s">
        <v>6988</v>
      </c>
    </row>
    <row r="2227" spans="2:36">
      <c r="B2227" s="273" t="str">
        <f t="shared" si="169"/>
        <v>O47500466</v>
      </c>
      <c r="C2227" s="257" t="s">
        <v>117</v>
      </c>
      <c r="D2227" s="288" t="s">
        <v>17235</v>
      </c>
      <c r="E2227" s="611" t="s">
        <v>17236</v>
      </c>
      <c r="F2227" s="612">
        <v>33279</v>
      </c>
      <c r="G2227" s="261" t="s">
        <v>1996</v>
      </c>
      <c r="H2227" s="261" t="s">
        <v>125</v>
      </c>
      <c r="I2227" s="261" t="s">
        <v>15425</v>
      </c>
      <c r="J2227" s="282" t="s">
        <v>1276</v>
      </c>
      <c r="K2227" s="295" t="s">
        <v>8566</v>
      </c>
      <c r="L2227" s="264">
        <v>46076</v>
      </c>
      <c r="M2227" s="489">
        <v>46093</v>
      </c>
      <c r="N2227" s="282" t="s">
        <v>174</v>
      </c>
      <c r="O2227" s="261" t="s">
        <v>17237</v>
      </c>
      <c r="P2227" s="288" t="s">
        <v>138</v>
      </c>
      <c r="Q2227" s="258"/>
      <c r="R2227" s="268" t="s">
        <v>157</v>
      </c>
      <c r="S2227" s="265"/>
      <c r="T2227" s="271">
        <v>0</v>
      </c>
      <c r="U2227" s="269" t="s">
        <v>1256</v>
      </c>
      <c r="V2227" s="270">
        <v>1</v>
      </c>
      <c r="W2227" s="271" t="s">
        <v>118</v>
      </c>
      <c r="X2227" s="272"/>
      <c r="Y2227" s="272"/>
      <c r="Z2227" s="342" t="s">
        <v>1257</v>
      </c>
      <c r="AA2227" s="258" t="b">
        <v>0</v>
      </c>
      <c r="AB2227" s="273" t="s">
        <v>17316</v>
      </c>
      <c r="AC2227" s="273"/>
      <c r="AD2227" s="400" t="s">
        <v>1271</v>
      </c>
      <c r="AE2227" s="304" t="s">
        <v>17241</v>
      </c>
      <c r="AF2227" s="267" t="str">
        <f t="shared" ca="1" si="166"/>
        <v>35años6meses</v>
      </c>
      <c r="AG2227" s="276" t="s">
        <v>17238</v>
      </c>
      <c r="AH2227" s="273" t="s">
        <v>17239</v>
      </c>
    </row>
    <row r="2228" spans="2:36">
      <c r="B2228" s="258" t="str">
        <f t="shared" si="169"/>
        <v>P47506877</v>
      </c>
      <c r="C2228" s="257" t="s">
        <v>117</v>
      </c>
      <c r="D2228" s="486" t="s">
        <v>11001</v>
      </c>
      <c r="E2228" s="258" t="s">
        <v>11002</v>
      </c>
      <c r="F2228" s="259">
        <v>32192</v>
      </c>
      <c r="G2228" s="283" t="s">
        <v>1251</v>
      </c>
      <c r="H2228" s="261" t="s">
        <v>137</v>
      </c>
      <c r="I2228" s="261" t="s">
        <v>1252</v>
      </c>
      <c r="J2228" s="261" t="s">
        <v>7578</v>
      </c>
      <c r="K2228" s="282" t="s">
        <v>6840</v>
      </c>
      <c r="L2228" s="264">
        <v>45398</v>
      </c>
      <c r="M2228" s="295">
        <v>45432</v>
      </c>
      <c r="N2228" s="261" t="s">
        <v>128</v>
      </c>
      <c r="O2228" s="261" t="s">
        <v>11003</v>
      </c>
      <c r="P2228" s="266" t="s">
        <v>138</v>
      </c>
      <c r="Q2228" s="273"/>
      <c r="R2228" s="268" t="s">
        <v>157</v>
      </c>
      <c r="S2228" s="265"/>
      <c r="T2228" s="265">
        <v>0</v>
      </c>
      <c r="U2228" s="269" t="s">
        <v>1256</v>
      </c>
      <c r="V2228" s="270">
        <v>1</v>
      </c>
      <c r="W2228" s="271" t="s">
        <v>118</v>
      </c>
      <c r="X2228" s="273"/>
      <c r="Y2228" s="273"/>
      <c r="Z2228" s="274" t="s">
        <v>1257</v>
      </c>
      <c r="AA2228" s="258" t="b">
        <f>COUNTIF($D$2:$D$3790,D2228)&gt;1</f>
        <v>0</v>
      </c>
      <c r="AB2228" s="273" t="s">
        <v>11004</v>
      </c>
      <c r="AC2228" s="273"/>
      <c r="AD2228" s="504" t="s">
        <v>1259</v>
      </c>
      <c r="AE2228" s="275" t="s">
        <v>11005</v>
      </c>
      <c r="AF2228" s="267" t="str">
        <f t="shared" ca="1" si="166"/>
        <v>38años6meses</v>
      </c>
      <c r="AG2228" s="276">
        <v>953989024</v>
      </c>
      <c r="AH2228" s="273" t="s">
        <v>11006</v>
      </c>
    </row>
    <row r="2229" spans="2:36">
      <c r="B2229" s="258" t="str">
        <f t="shared" si="169"/>
        <v>P47506887</v>
      </c>
      <c r="C2229" s="257" t="s">
        <v>117</v>
      </c>
      <c r="D2229" s="486" t="s">
        <v>8997</v>
      </c>
      <c r="E2229" s="258" t="s">
        <v>8998</v>
      </c>
      <c r="F2229" s="259">
        <v>33946</v>
      </c>
      <c r="G2229" s="283" t="s">
        <v>1251</v>
      </c>
      <c r="H2229" s="260" t="s">
        <v>137</v>
      </c>
      <c r="I2229" s="261" t="s">
        <v>8999</v>
      </c>
      <c r="J2229" s="261" t="s">
        <v>9000</v>
      </c>
      <c r="K2229" s="282" t="s">
        <v>6899</v>
      </c>
      <c r="L2229" s="264">
        <v>45278</v>
      </c>
      <c r="M2229" s="264">
        <v>45308</v>
      </c>
      <c r="N2229" s="261" t="s">
        <v>174</v>
      </c>
      <c r="O2229" s="261" t="s">
        <v>9001</v>
      </c>
      <c r="P2229" s="266" t="s">
        <v>138</v>
      </c>
      <c r="Q2229" s="273"/>
      <c r="R2229" s="268" t="s">
        <v>157</v>
      </c>
      <c r="S2229" s="265"/>
      <c r="T2229" s="265">
        <v>0</v>
      </c>
      <c r="U2229" s="269" t="s">
        <v>1256</v>
      </c>
      <c r="V2229" s="270">
        <v>1</v>
      </c>
      <c r="W2229" s="271" t="s">
        <v>118</v>
      </c>
      <c r="X2229" s="273"/>
      <c r="Y2229" s="273"/>
      <c r="Z2229" s="274" t="s">
        <v>1257</v>
      </c>
      <c r="AA2229" s="258" t="b">
        <f>COUNTIF($D$2:$D$3790,D2229)&gt;1</f>
        <v>0</v>
      </c>
      <c r="AB2229" s="273" t="s">
        <v>9002</v>
      </c>
      <c r="AC2229" s="273"/>
      <c r="AD2229" s="400" t="s">
        <v>1259</v>
      </c>
      <c r="AE2229" s="275" t="s">
        <v>9003</v>
      </c>
      <c r="AF2229" s="267" t="str">
        <f t="shared" ca="1" si="166"/>
        <v>33años8meses</v>
      </c>
      <c r="AG2229" s="276">
        <v>922496536</v>
      </c>
      <c r="AH2229" s="273" t="s">
        <v>9004</v>
      </c>
    </row>
    <row r="2230" spans="2:36">
      <c r="B2230" s="258" t="str">
        <f t="shared" si="169"/>
        <v>O47509679</v>
      </c>
      <c r="C2230" s="257" t="s">
        <v>117</v>
      </c>
      <c r="D2230" s="486" t="s">
        <v>4182</v>
      </c>
      <c r="E2230" s="258" t="s">
        <v>4183</v>
      </c>
      <c r="F2230" s="259">
        <v>33957</v>
      </c>
      <c r="G2230" s="260" t="s">
        <v>1291</v>
      </c>
      <c r="H2230" s="261" t="s">
        <v>113</v>
      </c>
      <c r="I2230" s="262"/>
      <c r="J2230" s="261"/>
      <c r="K2230" s="263" t="s">
        <v>3611</v>
      </c>
      <c r="L2230" s="264">
        <v>44341</v>
      </c>
      <c r="M2230" s="290">
        <v>44408</v>
      </c>
      <c r="N2230" s="263" t="s">
        <v>122</v>
      </c>
      <c r="O2230" s="261"/>
      <c r="P2230" s="266"/>
      <c r="Q2230" s="273"/>
      <c r="R2230" s="268" t="s">
        <v>157</v>
      </c>
      <c r="S2230" s="265"/>
      <c r="T2230" s="265">
        <v>0</v>
      </c>
      <c r="U2230" s="269" t="s">
        <v>1256</v>
      </c>
      <c r="V2230" s="270">
        <v>0</v>
      </c>
      <c r="W2230" s="271" t="s">
        <v>1264</v>
      </c>
      <c r="X2230" s="272"/>
      <c r="Y2230" s="258"/>
      <c r="Z2230" s="274" t="s">
        <v>1265</v>
      </c>
      <c r="AA2230" s="258" t="b">
        <f>COUNTIF($D$2:$D$3790,D2230)&gt;1</f>
        <v>0</v>
      </c>
      <c r="AB2230" s="273" t="s">
        <v>4184</v>
      </c>
      <c r="AC2230" s="273" t="s">
        <v>3969</v>
      </c>
      <c r="AD2230" s="510"/>
      <c r="AE2230" s="275"/>
      <c r="AF2230" s="267" t="str">
        <f t="shared" ca="1" si="166"/>
        <v>33años8meses</v>
      </c>
      <c r="AG2230" s="276">
        <v>983089496</v>
      </c>
      <c r="AH2230" s="313" t="s">
        <v>4185</v>
      </c>
    </row>
    <row r="2231" spans="2:36">
      <c r="B2231" s="258" t="str">
        <f t="shared" si="169"/>
        <v>P47510823</v>
      </c>
      <c r="C2231" s="257" t="s">
        <v>117</v>
      </c>
      <c r="D2231" s="486" t="s">
        <v>9491</v>
      </c>
      <c r="E2231" s="258" t="s">
        <v>9492</v>
      </c>
      <c r="F2231" s="259">
        <v>33519</v>
      </c>
      <c r="G2231" s="283" t="s">
        <v>1251</v>
      </c>
      <c r="H2231" s="261" t="s">
        <v>137</v>
      </c>
      <c r="I2231" s="261" t="s">
        <v>8999</v>
      </c>
      <c r="J2231" s="261" t="s">
        <v>9469</v>
      </c>
      <c r="K2231" s="282" t="s">
        <v>6840</v>
      </c>
      <c r="L2231" s="264">
        <v>45306</v>
      </c>
      <c r="M2231" s="290">
        <v>45341</v>
      </c>
      <c r="N2231" s="261" t="s">
        <v>174</v>
      </c>
      <c r="O2231" s="261" t="s">
        <v>9493</v>
      </c>
      <c r="P2231" s="266" t="s">
        <v>138</v>
      </c>
      <c r="Q2231" s="273"/>
      <c r="R2231" s="284" t="s">
        <v>157</v>
      </c>
      <c r="S2231" s="265"/>
      <c r="T2231" s="265">
        <v>0</v>
      </c>
      <c r="U2231" s="269" t="s">
        <v>1256</v>
      </c>
      <c r="V2231" s="270">
        <v>1</v>
      </c>
      <c r="W2231" s="271" t="s">
        <v>118</v>
      </c>
      <c r="X2231" s="272"/>
      <c r="Y2231" s="272"/>
      <c r="Z2231" s="274" t="s">
        <v>1257</v>
      </c>
      <c r="AA2231" s="258" t="b">
        <f>COUNTIF($D$2:$D$3790,D2231)&gt;1</f>
        <v>0</v>
      </c>
      <c r="AB2231" s="273" t="s">
        <v>9298</v>
      </c>
      <c r="AC2231" s="273"/>
      <c r="AD2231" s="504" t="s">
        <v>1259</v>
      </c>
      <c r="AE2231" s="275" t="s">
        <v>9494</v>
      </c>
      <c r="AF2231" s="267" t="str">
        <f t="shared" ca="1" si="166"/>
        <v>34años10meses</v>
      </c>
      <c r="AG2231" s="276">
        <v>971020151</v>
      </c>
      <c r="AH2231" s="273" t="s">
        <v>9495</v>
      </c>
    </row>
    <row r="2232" spans="2:36">
      <c r="B2232" s="258" t="str">
        <f t="shared" si="169"/>
        <v>O47511487</v>
      </c>
      <c r="C2232" s="257" t="s">
        <v>117</v>
      </c>
      <c r="D2232" s="294" t="s">
        <v>18269</v>
      </c>
      <c r="E2232" s="258" t="s">
        <v>18270</v>
      </c>
      <c r="F2232" s="259">
        <v>32330</v>
      </c>
      <c r="G2232" s="283" t="s">
        <v>1251</v>
      </c>
      <c r="H2232" s="261" t="s">
        <v>113</v>
      </c>
      <c r="I2232" s="261" t="s">
        <v>1339</v>
      </c>
      <c r="J2232" s="261" t="s">
        <v>1276</v>
      </c>
      <c r="K2232" s="282" t="s">
        <v>12562</v>
      </c>
      <c r="L2232" s="264">
        <v>46092</v>
      </c>
      <c r="M2232" s="264">
        <v>46116</v>
      </c>
      <c r="N2232" s="261" t="s">
        <v>169</v>
      </c>
      <c r="O2232" s="282" t="s">
        <v>18288</v>
      </c>
      <c r="P2232" s="266" t="s">
        <v>138</v>
      </c>
      <c r="Q2232" s="258"/>
      <c r="R2232" s="268" t="s">
        <v>157</v>
      </c>
      <c r="S2232" s="265"/>
      <c r="T2232" s="271">
        <v>0</v>
      </c>
      <c r="U2232" s="269" t="s">
        <v>1256</v>
      </c>
      <c r="V2232" s="270">
        <v>1</v>
      </c>
      <c r="W2232" s="271" t="s">
        <v>118</v>
      </c>
      <c r="X2232" s="272"/>
      <c r="Y2232" s="272"/>
      <c r="Z2232" s="342" t="s">
        <v>1257</v>
      </c>
      <c r="AA2232" s="258" t="b">
        <v>0</v>
      </c>
      <c r="AB2232" s="273" t="s">
        <v>18859</v>
      </c>
      <c r="AC2232" s="273"/>
      <c r="AD2232" s="400" t="s">
        <v>1259</v>
      </c>
      <c r="AE2232" s="275" t="s">
        <v>18305</v>
      </c>
      <c r="AF2232" s="267" t="str">
        <f t="shared" ca="1" si="166"/>
        <v>38años1meses</v>
      </c>
      <c r="AG2232" s="276" t="s">
        <v>18296</v>
      </c>
      <c r="AH2232" s="273" t="s">
        <v>18297</v>
      </c>
    </row>
    <row r="2233" spans="2:36">
      <c r="B2233" s="258" t="str">
        <f t="shared" si="169"/>
        <v>P47518761</v>
      </c>
      <c r="C2233" s="257" t="s">
        <v>117</v>
      </c>
      <c r="D2233" s="486" t="s">
        <v>13162</v>
      </c>
      <c r="E2233" s="258" t="s">
        <v>13163</v>
      </c>
      <c r="F2233" s="259">
        <v>32977</v>
      </c>
      <c r="G2233" s="283" t="s">
        <v>1251</v>
      </c>
      <c r="H2233" s="261" t="s">
        <v>137</v>
      </c>
      <c r="I2233" s="261" t="s">
        <v>1252</v>
      </c>
      <c r="J2233" s="261" t="s">
        <v>1253</v>
      </c>
      <c r="K2233" s="282" t="s">
        <v>1254</v>
      </c>
      <c r="L2233" s="264">
        <v>45805</v>
      </c>
      <c r="M2233" s="264">
        <v>46011</v>
      </c>
      <c r="N2233" s="261" t="s">
        <v>128</v>
      </c>
      <c r="O2233" s="282" t="s">
        <v>13164</v>
      </c>
      <c r="P2233" s="266" t="s">
        <v>138</v>
      </c>
      <c r="Q2233" s="273"/>
      <c r="R2233" s="268" t="s">
        <v>157</v>
      </c>
      <c r="S2233" s="265"/>
      <c r="T2233" s="506">
        <v>0</v>
      </c>
      <c r="U2233" s="269" t="s">
        <v>1256</v>
      </c>
      <c r="V2233" s="270">
        <v>1</v>
      </c>
      <c r="W2233" s="271" t="s">
        <v>118</v>
      </c>
      <c r="X2233" s="272"/>
      <c r="Y2233" s="272"/>
      <c r="Z2233" s="342" t="s">
        <v>1257</v>
      </c>
      <c r="AA2233" s="258" t="b">
        <f t="shared" ref="AA2233:AA2244" si="170">COUNTIF($D$2:$D$3790,D2233)&gt;1</f>
        <v>0</v>
      </c>
      <c r="AB2233" s="273" t="s">
        <v>13165</v>
      </c>
      <c r="AC2233" s="273"/>
      <c r="AD2233" s="504" t="s">
        <v>1259</v>
      </c>
      <c r="AE2233" s="275" t="s">
        <v>13166</v>
      </c>
      <c r="AF2233" s="267" t="str">
        <f t="shared" ca="1" si="166"/>
        <v>36años4meses</v>
      </c>
      <c r="AG2233" s="276">
        <v>997086437</v>
      </c>
      <c r="AH2233" s="273" t="s">
        <v>13167</v>
      </c>
    </row>
    <row r="2234" spans="2:36">
      <c r="B2234" s="258" t="str">
        <f t="shared" si="169"/>
        <v>O47530709</v>
      </c>
      <c r="C2234" s="257" t="s">
        <v>117</v>
      </c>
      <c r="D2234" s="486" t="s">
        <v>14715</v>
      </c>
      <c r="E2234" s="258" t="s">
        <v>14716</v>
      </c>
      <c r="F2234" s="259">
        <v>33666</v>
      </c>
      <c r="G2234" s="283" t="s">
        <v>1251</v>
      </c>
      <c r="H2234" s="261" t="s">
        <v>113</v>
      </c>
      <c r="I2234" s="261" t="s">
        <v>13122</v>
      </c>
      <c r="J2234" s="261" t="s">
        <v>1276</v>
      </c>
      <c r="K2234" s="282" t="s">
        <v>12562</v>
      </c>
      <c r="L2234" s="264">
        <v>46121</v>
      </c>
      <c r="M2234" s="264">
        <v>46130</v>
      </c>
      <c r="N2234" s="261" t="s">
        <v>114</v>
      </c>
      <c r="O2234" s="282" t="s">
        <v>14717</v>
      </c>
      <c r="P2234" s="266" t="s">
        <v>138</v>
      </c>
      <c r="Q2234" s="258"/>
      <c r="R2234" s="268" t="s">
        <v>157</v>
      </c>
      <c r="S2234" s="265"/>
      <c r="T2234" s="265">
        <v>0</v>
      </c>
      <c r="U2234" s="269" t="s">
        <v>1256</v>
      </c>
      <c r="V2234" s="270">
        <v>1</v>
      </c>
      <c r="W2234" s="271" t="s">
        <v>118</v>
      </c>
      <c r="X2234" s="272"/>
      <c r="Y2234" s="272"/>
      <c r="Z2234" s="274" t="s">
        <v>1257</v>
      </c>
      <c r="AA2234" s="273" t="b">
        <f t="shared" si="170"/>
        <v>0</v>
      </c>
      <c r="AB2234" s="273" t="s">
        <v>14718</v>
      </c>
      <c r="AC2234" s="273"/>
      <c r="AD2234" s="504" t="s">
        <v>1259</v>
      </c>
      <c r="AE2234" s="281" t="s">
        <v>14719</v>
      </c>
      <c r="AF2234" s="267" t="str">
        <f t="shared" ca="1" si="166"/>
        <v>34años5meses</v>
      </c>
      <c r="AG2234" s="276" t="s">
        <v>14720</v>
      </c>
      <c r="AH2234" s="273" t="s">
        <v>14721</v>
      </c>
    </row>
    <row r="2235" spans="2:36" ht="15">
      <c r="B2235" s="258" t="str">
        <f t="shared" si="169"/>
        <v>O47533036</v>
      </c>
      <c r="C2235" s="257" t="s">
        <v>117</v>
      </c>
      <c r="D2235" s="486" t="s">
        <v>9804</v>
      </c>
      <c r="E2235" s="301" t="s">
        <v>9805</v>
      </c>
      <c r="F2235" s="259">
        <v>29791</v>
      </c>
      <c r="G2235" s="260" t="s">
        <v>1996</v>
      </c>
      <c r="H2235" s="261" t="s">
        <v>113</v>
      </c>
      <c r="I2235" s="261" t="s">
        <v>7410</v>
      </c>
      <c r="J2235" s="261" t="s">
        <v>9657</v>
      </c>
      <c r="K2235" s="263" t="s">
        <v>6899</v>
      </c>
      <c r="L2235" s="259">
        <v>45327</v>
      </c>
      <c r="M2235" s="669" t="s">
        <v>19477</v>
      </c>
      <c r="N2235" s="261" t="s">
        <v>122</v>
      </c>
      <c r="O2235" s="261"/>
      <c r="P2235" s="266"/>
      <c r="Q2235" s="273"/>
      <c r="R2235" s="284" t="s">
        <v>157</v>
      </c>
      <c r="S2235" s="265"/>
      <c r="T2235" s="265">
        <v>0</v>
      </c>
      <c r="U2235" s="269" t="s">
        <v>1256</v>
      </c>
      <c r="V2235" s="270">
        <v>1</v>
      </c>
      <c r="W2235" s="271" t="s">
        <v>1264</v>
      </c>
      <c r="X2235" s="272"/>
      <c r="Y2235" s="272"/>
      <c r="Z2235" s="274" t="s">
        <v>1257</v>
      </c>
      <c r="AA2235" s="258" t="b">
        <f t="shared" si="170"/>
        <v>0</v>
      </c>
      <c r="AB2235" s="273" t="s">
        <v>9806</v>
      </c>
      <c r="AC2235" s="273"/>
      <c r="AD2235" s="510"/>
      <c r="AE2235" s="275"/>
      <c r="AF2235" s="267" t="str">
        <f t="shared" ca="1" si="166"/>
        <v>45años0meses</v>
      </c>
      <c r="AG2235" s="276">
        <v>975467292</v>
      </c>
      <c r="AH2235" s="273" t="s">
        <v>9807</v>
      </c>
    </row>
    <row r="2236" spans="2:36">
      <c r="B2236" s="258" t="str">
        <f t="shared" si="169"/>
        <v>O47535052</v>
      </c>
      <c r="C2236" s="257" t="s">
        <v>117</v>
      </c>
      <c r="D2236" s="486" t="s">
        <v>9145</v>
      </c>
      <c r="E2236" s="258" t="s">
        <v>9146</v>
      </c>
      <c r="F2236" s="259">
        <v>33230</v>
      </c>
      <c r="G2236" s="260" t="s">
        <v>1251</v>
      </c>
      <c r="H2236" s="261" t="s">
        <v>125</v>
      </c>
      <c r="I2236" s="261" t="s">
        <v>5699</v>
      </c>
      <c r="J2236" s="261"/>
      <c r="K2236" s="282" t="s">
        <v>6840</v>
      </c>
      <c r="L2236" s="264">
        <v>45280</v>
      </c>
      <c r="M2236" s="295">
        <v>45416</v>
      </c>
      <c r="N2236" s="263" t="s">
        <v>122</v>
      </c>
      <c r="O2236" s="261"/>
      <c r="P2236" s="266"/>
      <c r="Q2236" s="273"/>
      <c r="R2236" s="268" t="s">
        <v>157</v>
      </c>
      <c r="S2236" s="265"/>
      <c r="T2236" s="265">
        <v>0</v>
      </c>
      <c r="U2236" s="269" t="s">
        <v>1256</v>
      </c>
      <c r="V2236" s="270">
        <v>1</v>
      </c>
      <c r="W2236" s="271" t="s">
        <v>118</v>
      </c>
      <c r="X2236" s="273"/>
      <c r="Y2236" s="273"/>
      <c r="Z2236" s="274" t="s">
        <v>1257</v>
      </c>
      <c r="AA2236" s="258" t="b">
        <f t="shared" si="170"/>
        <v>0</v>
      </c>
      <c r="AB2236" s="273" t="s">
        <v>8228</v>
      </c>
      <c r="AC2236" s="273"/>
      <c r="AD2236" s="400" t="s">
        <v>2101</v>
      </c>
      <c r="AE2236" s="275" t="s">
        <v>9147</v>
      </c>
      <c r="AF2236" s="267" t="str">
        <f t="shared" ca="1" si="166"/>
        <v>35años7meses</v>
      </c>
      <c r="AG2236" s="276">
        <v>931400294</v>
      </c>
      <c r="AH2236" s="273" t="s">
        <v>9148</v>
      </c>
    </row>
    <row r="2237" spans="2:36">
      <c r="B2237" s="258" t="str">
        <f t="shared" si="169"/>
        <v>P47551774</v>
      </c>
      <c r="C2237" s="282">
        <v>1</v>
      </c>
      <c r="D2237" s="486" t="s">
        <v>4676</v>
      </c>
      <c r="E2237" s="301" t="s">
        <v>4677</v>
      </c>
      <c r="F2237" s="259">
        <v>33597</v>
      </c>
      <c r="G2237" s="260" t="s">
        <v>1251</v>
      </c>
      <c r="H2237" s="263" t="s">
        <v>137</v>
      </c>
      <c r="I2237" s="262"/>
      <c r="J2237" s="261"/>
      <c r="K2237" s="263" t="s">
        <v>2021</v>
      </c>
      <c r="L2237" s="264">
        <v>44431</v>
      </c>
      <c r="M2237" s="290">
        <v>44449</v>
      </c>
      <c r="N2237" s="263" t="s">
        <v>169</v>
      </c>
      <c r="O2237" s="263" t="s">
        <v>4678</v>
      </c>
      <c r="P2237" s="266" t="s">
        <v>115</v>
      </c>
      <c r="Q2237" s="267"/>
      <c r="R2237" s="268" t="s">
        <v>157</v>
      </c>
      <c r="S2237" s="265"/>
      <c r="T2237" s="265">
        <v>0</v>
      </c>
      <c r="U2237" s="269" t="s">
        <v>1256</v>
      </c>
      <c r="V2237" s="270">
        <v>0</v>
      </c>
      <c r="W2237" s="271" t="s">
        <v>1264</v>
      </c>
      <c r="X2237" s="272"/>
      <c r="Y2237" s="258"/>
      <c r="Z2237" s="274" t="s">
        <v>1265</v>
      </c>
      <c r="AA2237" s="258" t="b">
        <f t="shared" si="170"/>
        <v>0</v>
      </c>
      <c r="AB2237" s="258" t="s">
        <v>4679</v>
      </c>
      <c r="AC2237" s="258" t="s">
        <v>2000</v>
      </c>
      <c r="AD2237" s="400" t="s">
        <v>2101</v>
      </c>
      <c r="AE2237" s="281" t="s">
        <v>4680</v>
      </c>
      <c r="AF2237" s="267" t="str">
        <f t="shared" ca="1" si="166"/>
        <v>34años7meses</v>
      </c>
      <c r="AG2237" s="294">
        <v>918862604</v>
      </c>
      <c r="AH2237" s="258" t="s">
        <v>4681</v>
      </c>
    </row>
    <row r="2238" spans="2:36">
      <c r="B2238" s="258" t="str">
        <f t="shared" si="169"/>
        <v>P47553402</v>
      </c>
      <c r="C2238" s="257" t="s">
        <v>117</v>
      </c>
      <c r="D2238" s="486" t="s">
        <v>3397</v>
      </c>
      <c r="E2238" s="258" t="s">
        <v>3398</v>
      </c>
      <c r="F2238" s="259">
        <v>33985</v>
      </c>
      <c r="G2238" s="260" t="s">
        <v>1251</v>
      </c>
      <c r="H2238" s="261" t="s">
        <v>137</v>
      </c>
      <c r="I2238" s="262"/>
      <c r="J2238" s="261"/>
      <c r="K2238" s="263" t="s">
        <v>2021</v>
      </c>
      <c r="L2238" s="264">
        <v>44039</v>
      </c>
      <c r="M2238" s="290">
        <v>44065</v>
      </c>
      <c r="N2238" s="263" t="s">
        <v>122</v>
      </c>
      <c r="O2238" s="282"/>
      <c r="P2238" s="266"/>
      <c r="Q2238" s="267"/>
      <c r="R2238" s="268" t="s">
        <v>157</v>
      </c>
      <c r="S2238" s="265"/>
      <c r="T2238" s="265">
        <v>0</v>
      </c>
      <c r="U2238" s="269" t="s">
        <v>1256</v>
      </c>
      <c r="V2238" s="270">
        <v>0</v>
      </c>
      <c r="W2238" s="271" t="s">
        <v>1264</v>
      </c>
      <c r="X2238" s="272"/>
      <c r="Y2238" s="258"/>
      <c r="Z2238" s="274" t="s">
        <v>1265</v>
      </c>
      <c r="AA2238" s="258" t="b">
        <f t="shared" si="170"/>
        <v>0</v>
      </c>
      <c r="AB2238" s="258" t="s">
        <v>3399</v>
      </c>
      <c r="AC2238" s="273"/>
      <c r="AD2238" s="400" t="s">
        <v>2101</v>
      </c>
      <c r="AE2238" s="275" t="s">
        <v>3400</v>
      </c>
      <c r="AF2238" s="267" t="str">
        <f t="shared" ca="1" si="166"/>
        <v>33años7meses</v>
      </c>
      <c r="AG2238" s="276">
        <v>910999674</v>
      </c>
      <c r="AH2238" s="258" t="s">
        <v>3337</v>
      </c>
    </row>
    <row r="2239" spans="2:36">
      <c r="B2239" s="258" t="str">
        <f t="shared" si="169"/>
        <v>O47554749</v>
      </c>
      <c r="C2239" s="257" t="s">
        <v>117</v>
      </c>
      <c r="D2239" s="486" t="s">
        <v>11967</v>
      </c>
      <c r="E2239" s="258" t="s">
        <v>11968</v>
      </c>
      <c r="F2239" s="259">
        <v>33794</v>
      </c>
      <c r="G2239" s="258" t="s">
        <v>1251</v>
      </c>
      <c r="H2239" s="263" t="s">
        <v>113</v>
      </c>
      <c r="I2239" s="263" t="s">
        <v>8348</v>
      </c>
      <c r="J2239" s="261" t="s">
        <v>1276</v>
      </c>
      <c r="K2239" s="282" t="s">
        <v>2021</v>
      </c>
      <c r="L2239" s="264">
        <v>45503</v>
      </c>
      <c r="M2239" s="289">
        <v>45577</v>
      </c>
      <c r="N2239" s="263" t="s">
        <v>128</v>
      </c>
      <c r="O2239" s="261" t="s">
        <v>11969</v>
      </c>
      <c r="P2239" s="266" t="s">
        <v>138</v>
      </c>
      <c r="Q2239" s="267"/>
      <c r="R2239" s="268" t="s">
        <v>157</v>
      </c>
      <c r="S2239" s="265"/>
      <c r="T2239" s="265">
        <v>0</v>
      </c>
      <c r="U2239" s="269" t="s">
        <v>1256</v>
      </c>
      <c r="V2239" s="270">
        <v>0</v>
      </c>
      <c r="W2239" s="271" t="s">
        <v>118</v>
      </c>
      <c r="X2239" s="272"/>
      <c r="Y2239" s="258"/>
      <c r="Z2239" s="274" t="s">
        <v>1257</v>
      </c>
      <c r="AA2239" s="258" t="b">
        <f t="shared" si="170"/>
        <v>0</v>
      </c>
      <c r="AB2239" s="258" t="s">
        <v>11970</v>
      </c>
      <c r="AC2239" s="258"/>
      <c r="AD2239" s="504" t="s">
        <v>1259</v>
      </c>
      <c r="AE2239" s="281" t="s">
        <v>11971</v>
      </c>
      <c r="AF2239" s="267" t="str">
        <f t="shared" ca="1" si="166"/>
        <v>34años1meses</v>
      </c>
      <c r="AG2239" s="276">
        <v>962599649</v>
      </c>
      <c r="AH2239" s="410" t="s">
        <v>11972</v>
      </c>
      <c r="AJ2239" s="258"/>
    </row>
    <row r="2240" spans="2:36">
      <c r="B2240" s="258" t="str">
        <f t="shared" si="169"/>
        <v>P47554811</v>
      </c>
      <c r="C2240" s="257" t="s">
        <v>117</v>
      </c>
      <c r="D2240" s="486" t="s">
        <v>3814</v>
      </c>
      <c r="E2240" s="258" t="s">
        <v>3815</v>
      </c>
      <c r="F2240" s="259">
        <v>33947</v>
      </c>
      <c r="G2240" s="260" t="s">
        <v>1912</v>
      </c>
      <c r="H2240" s="261" t="s">
        <v>137</v>
      </c>
      <c r="I2240" s="262"/>
      <c r="J2240" s="261"/>
      <c r="K2240" s="263" t="s">
        <v>3611</v>
      </c>
      <c r="L2240" s="264">
        <v>44244</v>
      </c>
      <c r="M2240" s="290">
        <v>44248</v>
      </c>
      <c r="N2240" s="263" t="s">
        <v>174</v>
      </c>
      <c r="O2240" s="261" t="s">
        <v>3816</v>
      </c>
      <c r="P2240" s="266" t="s">
        <v>138</v>
      </c>
      <c r="Q2240" s="267"/>
      <c r="R2240" s="268" t="s">
        <v>157</v>
      </c>
      <c r="S2240" s="265"/>
      <c r="T2240" s="265">
        <v>0</v>
      </c>
      <c r="U2240" s="269" t="s">
        <v>1256</v>
      </c>
      <c r="V2240" s="270">
        <v>0</v>
      </c>
      <c r="W2240" s="271" t="s">
        <v>1264</v>
      </c>
      <c r="X2240" s="272"/>
      <c r="Y2240" s="258"/>
      <c r="Z2240" s="274" t="s">
        <v>1265</v>
      </c>
      <c r="AA2240" s="258" t="b">
        <f t="shared" si="170"/>
        <v>0</v>
      </c>
      <c r="AB2240" s="273" t="s">
        <v>3817</v>
      </c>
      <c r="AC2240" s="273" t="s">
        <v>3818</v>
      </c>
      <c r="AD2240" s="273"/>
      <c r="AE2240" s="275"/>
      <c r="AF2240" s="267" t="str">
        <f t="shared" ca="1" si="166"/>
        <v>33años8meses</v>
      </c>
      <c r="AG2240" s="276">
        <v>918866299</v>
      </c>
      <c r="AH2240" s="273" t="s">
        <v>3819</v>
      </c>
      <c r="AJ2240" s="258"/>
    </row>
    <row r="2241" spans="2:36">
      <c r="B2241" s="258" t="str">
        <f t="shared" si="169"/>
        <v>O47586823</v>
      </c>
      <c r="C2241" s="282">
        <v>1</v>
      </c>
      <c r="D2241" s="486" t="s">
        <v>7593</v>
      </c>
      <c r="E2241" s="258" t="s">
        <v>7594</v>
      </c>
      <c r="F2241" s="259">
        <v>34012</v>
      </c>
      <c r="G2241" s="283" t="s">
        <v>1251</v>
      </c>
      <c r="H2241" s="266" t="s">
        <v>113</v>
      </c>
      <c r="I2241" s="263" t="s">
        <v>1339</v>
      </c>
      <c r="J2241" s="261"/>
      <c r="K2241" s="282" t="s">
        <v>6305</v>
      </c>
      <c r="L2241" s="264">
        <v>45062</v>
      </c>
      <c r="M2241" s="290">
        <v>45182</v>
      </c>
      <c r="N2241" s="263" t="s">
        <v>122</v>
      </c>
      <c r="O2241" s="282"/>
      <c r="P2241" s="266"/>
      <c r="Q2241" s="273"/>
      <c r="R2241" s="268" t="s">
        <v>157</v>
      </c>
      <c r="S2241" s="265"/>
      <c r="T2241" s="265">
        <v>0</v>
      </c>
      <c r="U2241" s="269" t="s">
        <v>1256</v>
      </c>
      <c r="V2241" s="270">
        <v>1</v>
      </c>
      <c r="W2241" s="271" t="s">
        <v>118</v>
      </c>
      <c r="X2241" s="272"/>
      <c r="Y2241" s="273"/>
      <c r="Z2241" s="274" t="s">
        <v>1257</v>
      </c>
      <c r="AA2241" s="258" t="b">
        <f t="shared" si="170"/>
        <v>0</v>
      </c>
      <c r="AB2241" s="258" t="s">
        <v>7595</v>
      </c>
      <c r="AC2241" s="273"/>
      <c r="AD2241" s="400" t="s">
        <v>1271</v>
      </c>
      <c r="AE2241" s="275" t="s">
        <v>7596</v>
      </c>
      <c r="AF2241" s="267" t="str">
        <f t="shared" ca="1" si="166"/>
        <v>33años6meses</v>
      </c>
      <c r="AG2241" s="276">
        <v>990615022</v>
      </c>
      <c r="AH2241" s="273" t="s">
        <v>7597</v>
      </c>
    </row>
    <row r="2242" spans="2:36">
      <c r="B2242" s="258" t="str">
        <f t="shared" si="169"/>
        <v>O47592914</v>
      </c>
      <c r="C2242" s="285">
        <v>1</v>
      </c>
      <c r="D2242" s="486" t="s">
        <v>8553</v>
      </c>
      <c r="E2242" s="258" t="s">
        <v>8554</v>
      </c>
      <c r="F2242" s="259">
        <v>33091</v>
      </c>
      <c r="G2242" s="260" t="s">
        <v>1996</v>
      </c>
      <c r="H2242" s="261" t="s">
        <v>113</v>
      </c>
      <c r="I2242" s="261" t="s">
        <v>8348</v>
      </c>
      <c r="J2242" s="261"/>
      <c r="K2242" s="282" t="s">
        <v>2021</v>
      </c>
      <c r="L2242" s="264">
        <v>45217</v>
      </c>
      <c r="M2242" s="264">
        <v>45243</v>
      </c>
      <c r="N2242" s="263" t="s">
        <v>174</v>
      </c>
      <c r="O2242" s="261" t="s">
        <v>8555</v>
      </c>
      <c r="P2242" s="266" t="s">
        <v>138</v>
      </c>
      <c r="Q2242" s="273"/>
      <c r="R2242" s="268" t="s">
        <v>157</v>
      </c>
      <c r="S2242" s="265"/>
      <c r="T2242" s="265">
        <v>0</v>
      </c>
      <c r="U2242" s="269" t="s">
        <v>1256</v>
      </c>
      <c r="V2242" s="270">
        <v>0</v>
      </c>
      <c r="W2242" s="271" t="s">
        <v>118</v>
      </c>
      <c r="X2242" s="273"/>
      <c r="Y2242" s="273"/>
      <c r="Z2242" s="274" t="s">
        <v>1257</v>
      </c>
      <c r="AA2242" s="258" t="b">
        <f t="shared" si="170"/>
        <v>0</v>
      </c>
      <c r="AB2242" s="273" t="s">
        <v>8556</v>
      </c>
      <c r="AC2242" s="273"/>
      <c r="AD2242" s="504" t="s">
        <v>1259</v>
      </c>
      <c r="AE2242" s="275" t="s">
        <v>8557</v>
      </c>
      <c r="AF2242" s="267" t="str">
        <f t="shared" ca="1" si="166"/>
        <v>36años0meses</v>
      </c>
      <c r="AG2242" s="276">
        <v>983076163</v>
      </c>
      <c r="AH2242" s="399" t="s">
        <v>8558</v>
      </c>
      <c r="AJ2242" s="554" t="str">
        <f ca="1">IF($D2242&lt;&gt;"",DATEDIF(L2242,TODAY(),"y")&amp;"años"&amp;DATEDIF(L2242,TODAY(),"ym")&amp;"meses"&amp;DATEDIF(L2242,TODAY(),"md")&amp;"dias","")</f>
        <v>2años10meses3dias</v>
      </c>
    </row>
    <row r="2243" spans="2:36">
      <c r="B2243" s="258" t="str">
        <f t="shared" si="169"/>
        <v>O47603353</v>
      </c>
      <c r="C2243" s="257" t="s">
        <v>117</v>
      </c>
      <c r="D2243" s="486" t="s">
        <v>10396</v>
      </c>
      <c r="E2243" s="258" t="s">
        <v>10397</v>
      </c>
      <c r="F2243" s="259">
        <v>34020</v>
      </c>
      <c r="G2243" s="283" t="s">
        <v>1251</v>
      </c>
      <c r="H2243" s="260" t="s">
        <v>113</v>
      </c>
      <c r="I2243" s="263" t="s">
        <v>5699</v>
      </c>
      <c r="J2243" s="261" t="s">
        <v>9469</v>
      </c>
      <c r="K2243" s="282" t="s">
        <v>6840</v>
      </c>
      <c r="L2243" s="264">
        <v>45363</v>
      </c>
      <c r="M2243" s="298">
        <v>45500</v>
      </c>
      <c r="N2243" s="263" t="s">
        <v>169</v>
      </c>
      <c r="O2243" s="261" t="s">
        <v>10398</v>
      </c>
      <c r="P2243" s="266" t="s">
        <v>138</v>
      </c>
      <c r="Q2243" s="273"/>
      <c r="R2243" s="284" t="s">
        <v>157</v>
      </c>
      <c r="S2243" s="265"/>
      <c r="T2243" s="265">
        <v>0</v>
      </c>
      <c r="U2243" s="604" t="s">
        <v>1256</v>
      </c>
      <c r="V2243" s="605">
        <v>1</v>
      </c>
      <c r="W2243" s="271" t="s">
        <v>118</v>
      </c>
      <c r="X2243" s="272"/>
      <c r="Y2243" s="273"/>
      <c r="Z2243" s="274" t="s">
        <v>1257</v>
      </c>
      <c r="AA2243" s="258" t="b">
        <f t="shared" si="170"/>
        <v>0</v>
      </c>
      <c r="AB2243" s="273" t="s">
        <v>10399</v>
      </c>
      <c r="AC2243" s="273"/>
      <c r="AD2243" s="400" t="s">
        <v>1259</v>
      </c>
      <c r="AE2243" s="275" t="s">
        <v>10400</v>
      </c>
      <c r="AF2243" s="267" t="str">
        <f t="shared" ref="AF2243:AF2306" ca="1" si="171">IF($D2243&lt;&gt;"",DATEDIF(F2243,TODAY(),"y")&amp;"años"&amp;DATEDIF(F2243,TODAY(),"ym")&amp;"meses","")</f>
        <v>33años6meses</v>
      </c>
      <c r="AG2243" s="276">
        <v>907229561</v>
      </c>
      <c r="AH2243" s="273" t="s">
        <v>10401</v>
      </c>
    </row>
    <row r="2244" spans="2:36">
      <c r="B2244" s="258" t="str">
        <f t="shared" si="169"/>
        <v>O47608539</v>
      </c>
      <c r="C2244" s="282">
        <v>1</v>
      </c>
      <c r="D2244" s="486" t="s">
        <v>5379</v>
      </c>
      <c r="E2244" s="258" t="s">
        <v>5380</v>
      </c>
      <c r="F2244" s="259">
        <v>34009</v>
      </c>
      <c r="G2244" s="260" t="s">
        <v>1251</v>
      </c>
      <c r="H2244" s="261" t="s">
        <v>113</v>
      </c>
      <c r="I2244" s="263"/>
      <c r="J2244" s="261"/>
      <c r="K2244" s="282" t="s">
        <v>4784</v>
      </c>
      <c r="L2244" s="264">
        <v>44508</v>
      </c>
      <c r="M2244" s="264">
        <v>44534</v>
      </c>
      <c r="N2244" s="263" t="s">
        <v>174</v>
      </c>
      <c r="O2244" s="261" t="s">
        <v>5381</v>
      </c>
      <c r="P2244" s="266" t="s">
        <v>115</v>
      </c>
      <c r="Q2244" s="273"/>
      <c r="R2244" s="284" t="s">
        <v>157</v>
      </c>
      <c r="S2244" s="265"/>
      <c r="T2244" s="265">
        <v>0</v>
      </c>
      <c r="U2244" s="269" t="s">
        <v>1256</v>
      </c>
      <c r="V2244" s="270">
        <v>1</v>
      </c>
      <c r="W2244" s="271" t="s">
        <v>1264</v>
      </c>
      <c r="X2244" s="272"/>
      <c r="Y2244" s="273"/>
      <c r="Z2244" s="274" t="s">
        <v>1265</v>
      </c>
      <c r="AA2244" s="258" t="b">
        <f t="shared" si="170"/>
        <v>0</v>
      </c>
      <c r="AB2244" s="273" t="s">
        <v>5382</v>
      </c>
      <c r="AC2244" s="273"/>
      <c r="AD2244" s="510"/>
      <c r="AE2244" s="275"/>
      <c r="AF2244" s="267" t="str">
        <f t="shared" ca="1" si="171"/>
        <v>33años6meses</v>
      </c>
      <c r="AG2244" s="276">
        <v>958256948</v>
      </c>
      <c r="AH2244" s="273" t="s">
        <v>5383</v>
      </c>
    </row>
    <row r="2245" spans="2:36">
      <c r="B2245" s="258" t="str">
        <f t="shared" si="169"/>
        <v>O47619558</v>
      </c>
      <c r="C2245" s="257" t="s">
        <v>117</v>
      </c>
      <c r="D2245" s="294" t="s">
        <v>18114</v>
      </c>
      <c r="E2245" s="258" t="s">
        <v>18115</v>
      </c>
      <c r="F2245" s="259">
        <v>33751</v>
      </c>
      <c r="G2245" s="283" t="s">
        <v>1251</v>
      </c>
      <c r="H2245" s="261" t="s">
        <v>113</v>
      </c>
      <c r="I2245" s="261" t="s">
        <v>1339</v>
      </c>
      <c r="J2245" s="261" t="s">
        <v>1276</v>
      </c>
      <c r="K2245" s="282" t="s">
        <v>12562</v>
      </c>
      <c r="L2245" s="264">
        <v>46090</v>
      </c>
      <c r="M2245" s="264">
        <v>46130</v>
      </c>
      <c r="N2245" s="261" t="s">
        <v>128</v>
      </c>
      <c r="O2245" s="282" t="s">
        <v>18142</v>
      </c>
      <c r="P2245" s="266" t="s">
        <v>138</v>
      </c>
      <c r="Q2245" s="258"/>
      <c r="R2245" s="268" t="s">
        <v>157</v>
      </c>
      <c r="S2245" s="265"/>
      <c r="T2245" s="271">
        <v>0</v>
      </c>
      <c r="U2245" s="269" t="s">
        <v>1256</v>
      </c>
      <c r="V2245" s="270">
        <v>1</v>
      </c>
      <c r="W2245" s="271" t="s">
        <v>118</v>
      </c>
      <c r="X2245" s="272"/>
      <c r="Y2245" s="272"/>
      <c r="Z2245" s="342" t="s">
        <v>1257</v>
      </c>
      <c r="AA2245" s="258" t="b">
        <v>0</v>
      </c>
      <c r="AB2245" s="319" t="s">
        <v>18831</v>
      </c>
      <c r="AC2245" s="273"/>
      <c r="AD2245" s="400" t="s">
        <v>1259</v>
      </c>
      <c r="AE2245" s="275" t="s">
        <v>18187</v>
      </c>
      <c r="AF2245" s="267" t="str">
        <f t="shared" ca="1" si="171"/>
        <v>34años2meses</v>
      </c>
      <c r="AG2245" s="276" t="s">
        <v>18161</v>
      </c>
      <c r="AH2245" s="273" t="s">
        <v>18162</v>
      </c>
      <c r="AJ2245" s="258"/>
    </row>
    <row r="2246" spans="2:36">
      <c r="B2246" s="258" t="str">
        <f t="shared" si="169"/>
        <v>P47620164</v>
      </c>
      <c r="C2246" s="257" t="s">
        <v>117</v>
      </c>
      <c r="D2246" s="486" t="s">
        <v>11786</v>
      </c>
      <c r="E2246" s="258" t="s">
        <v>11787</v>
      </c>
      <c r="F2246" s="259">
        <v>33993</v>
      </c>
      <c r="G2246" s="283" t="s">
        <v>1251</v>
      </c>
      <c r="H2246" s="261" t="s">
        <v>137</v>
      </c>
      <c r="I2246" s="261" t="s">
        <v>8999</v>
      </c>
      <c r="J2246" s="261" t="s">
        <v>9469</v>
      </c>
      <c r="K2246" s="282" t="s">
        <v>6840</v>
      </c>
      <c r="L2246" s="264">
        <v>45468</v>
      </c>
      <c r="M2246" s="264">
        <v>45495</v>
      </c>
      <c r="N2246" s="261" t="s">
        <v>128</v>
      </c>
      <c r="O2246" s="282" t="s">
        <v>11788</v>
      </c>
      <c r="P2246" s="266" t="s">
        <v>138</v>
      </c>
      <c r="Q2246" s="273"/>
      <c r="R2246" s="284" t="s">
        <v>157</v>
      </c>
      <c r="S2246" s="265"/>
      <c r="T2246" s="265">
        <v>0</v>
      </c>
      <c r="U2246" s="269" t="s">
        <v>1256</v>
      </c>
      <c r="V2246" s="270">
        <v>1</v>
      </c>
      <c r="W2246" s="271" t="s">
        <v>118</v>
      </c>
      <c r="X2246" s="272"/>
      <c r="Y2246" s="272"/>
      <c r="Z2246" s="274" t="s">
        <v>1257</v>
      </c>
      <c r="AA2246" s="258" t="b">
        <f t="shared" ref="AA2246:AA2277" si="172">COUNTIF($D$2:$D$3790,D2246)&gt;1</f>
        <v>0</v>
      </c>
      <c r="AB2246" s="273" t="s">
        <v>11789</v>
      </c>
      <c r="AC2246" s="273"/>
      <c r="AD2246" s="504" t="s">
        <v>1259</v>
      </c>
      <c r="AE2246" s="275" t="s">
        <v>11790</v>
      </c>
      <c r="AF2246" s="267" t="str">
        <f t="shared" ca="1" si="171"/>
        <v>33años6meses</v>
      </c>
      <c r="AG2246" s="276">
        <v>900054852</v>
      </c>
      <c r="AH2246" s="273" t="s">
        <v>11791</v>
      </c>
      <c r="AJ2246" s="258"/>
    </row>
    <row r="2247" spans="2:36">
      <c r="B2247" s="258" t="str">
        <f t="shared" si="169"/>
        <v>P47629432</v>
      </c>
      <c r="C2247" s="257" t="s">
        <v>117</v>
      </c>
      <c r="D2247" s="486" t="s">
        <v>14334</v>
      </c>
      <c r="E2247" s="258" t="s">
        <v>14335</v>
      </c>
      <c r="F2247" s="259">
        <v>29706</v>
      </c>
      <c r="G2247" s="283" t="s">
        <v>1251</v>
      </c>
      <c r="H2247" s="261" t="s">
        <v>137</v>
      </c>
      <c r="I2247" s="261" t="s">
        <v>1252</v>
      </c>
      <c r="J2247" s="261" t="s">
        <v>1253</v>
      </c>
      <c r="K2247" s="282" t="s">
        <v>1254</v>
      </c>
      <c r="L2247" s="264">
        <v>45925</v>
      </c>
      <c r="M2247" s="264">
        <v>46046</v>
      </c>
      <c r="N2247" s="261" t="s">
        <v>122</v>
      </c>
      <c r="O2247" s="282"/>
      <c r="P2247" s="266"/>
      <c r="Q2247" s="258"/>
      <c r="R2247" s="268" t="s">
        <v>157</v>
      </c>
      <c r="S2247" s="265"/>
      <c r="T2247" s="506">
        <v>0</v>
      </c>
      <c r="U2247" s="269" t="s">
        <v>1256</v>
      </c>
      <c r="V2247" s="270">
        <v>1</v>
      </c>
      <c r="W2247" s="271" t="s">
        <v>118</v>
      </c>
      <c r="X2247" s="272"/>
      <c r="Y2247" s="272"/>
      <c r="Z2247" s="274" t="s">
        <v>1257</v>
      </c>
      <c r="AA2247" s="258" t="b">
        <f t="shared" si="172"/>
        <v>0</v>
      </c>
      <c r="AB2247" s="273" t="s">
        <v>14336</v>
      </c>
      <c r="AC2247" s="273"/>
      <c r="AD2247" s="400" t="s">
        <v>1271</v>
      </c>
      <c r="AE2247" s="304" t="s">
        <v>14337</v>
      </c>
      <c r="AF2247" s="267" t="str">
        <f t="shared" ca="1" si="171"/>
        <v>45años3meses</v>
      </c>
      <c r="AG2247" s="276" t="s">
        <v>14338</v>
      </c>
      <c r="AH2247" s="273"/>
      <c r="AJ2247" s="258"/>
    </row>
    <row r="2248" spans="2:36">
      <c r="B2248" s="258" t="str">
        <f t="shared" si="169"/>
        <v>P47632359</v>
      </c>
      <c r="C2248" s="257" t="s">
        <v>117</v>
      </c>
      <c r="D2248" s="486" t="s">
        <v>15760</v>
      </c>
      <c r="E2248" s="258" t="s">
        <v>15761</v>
      </c>
      <c r="F2248" s="259">
        <v>31508</v>
      </c>
      <c r="G2248" s="283" t="s">
        <v>1251</v>
      </c>
      <c r="H2248" s="261" t="s">
        <v>137</v>
      </c>
      <c r="I2248" s="261" t="s">
        <v>1252</v>
      </c>
      <c r="J2248" s="261" t="s">
        <v>1276</v>
      </c>
      <c r="K2248" s="282" t="s">
        <v>12562</v>
      </c>
      <c r="L2248" s="264">
        <v>45978</v>
      </c>
      <c r="M2248" s="264">
        <v>46119</v>
      </c>
      <c r="N2248" s="261" t="s">
        <v>174</v>
      </c>
      <c r="O2248" s="282" t="s">
        <v>15762</v>
      </c>
      <c r="P2248" s="266" t="s">
        <v>138</v>
      </c>
      <c r="Q2248" s="258"/>
      <c r="R2248" s="268" t="s">
        <v>157</v>
      </c>
      <c r="S2248" s="265"/>
      <c r="T2248" s="271">
        <v>0</v>
      </c>
      <c r="U2248" s="269" t="s">
        <v>1256</v>
      </c>
      <c r="V2248" s="270">
        <v>1</v>
      </c>
      <c r="W2248" s="524" t="s">
        <v>118</v>
      </c>
      <c r="X2248" s="272"/>
      <c r="Y2248" s="272"/>
      <c r="Z2248" s="525" t="s">
        <v>1257</v>
      </c>
      <c r="AA2248" s="258" t="b">
        <f t="shared" si="172"/>
        <v>0</v>
      </c>
      <c r="AB2248" s="273" t="s">
        <v>15763</v>
      </c>
      <c r="AC2248" s="273"/>
      <c r="AD2248" s="504" t="s">
        <v>1259</v>
      </c>
      <c r="AE2248" s="275" t="s">
        <v>15764</v>
      </c>
      <c r="AF2248" s="267" t="str">
        <f t="shared" ca="1" si="171"/>
        <v>40años4meses</v>
      </c>
      <c r="AG2248" s="276" t="s">
        <v>15765</v>
      </c>
      <c r="AH2248" s="273" t="s">
        <v>15766</v>
      </c>
      <c r="AJ2248" s="554" t="str">
        <f ca="1">IF($D2248&lt;&gt;"",DATEDIF(L2248,TODAY(),"y")&amp;"años"&amp;DATEDIF(L2248,TODAY(),"ym")&amp;"meses"&amp;DATEDIF(L2248,TODAY(),"md")&amp;"dias","")</f>
        <v>0años9meses4dias</v>
      </c>
    </row>
    <row r="2249" spans="2:36" ht="16.5" customHeight="1">
      <c r="B2249" s="258" t="str">
        <f t="shared" si="169"/>
        <v>P47639682</v>
      </c>
      <c r="C2249" s="282">
        <v>1</v>
      </c>
      <c r="D2249" s="486" t="s">
        <v>13208</v>
      </c>
      <c r="E2249" s="258" t="s">
        <v>13209</v>
      </c>
      <c r="F2249" s="259">
        <v>33437</v>
      </c>
      <c r="G2249" s="283" t="s">
        <v>1912</v>
      </c>
      <c r="H2249" s="261" t="s">
        <v>137</v>
      </c>
      <c r="I2249" s="261" t="s">
        <v>1252</v>
      </c>
      <c r="J2249" s="261" t="s">
        <v>1276</v>
      </c>
      <c r="K2249" s="282" t="s">
        <v>1877</v>
      </c>
      <c r="L2249" s="264">
        <v>45806</v>
      </c>
      <c r="M2249" s="489">
        <v>45864</v>
      </c>
      <c r="N2249" s="261" t="s">
        <v>128</v>
      </c>
      <c r="O2249" s="282" t="s">
        <v>13210</v>
      </c>
      <c r="P2249" s="266" t="s">
        <v>138</v>
      </c>
      <c r="Q2249" s="273"/>
      <c r="R2249" s="268" t="s">
        <v>157</v>
      </c>
      <c r="S2249" s="265"/>
      <c r="T2249" s="271">
        <v>0</v>
      </c>
      <c r="U2249" s="291" t="s">
        <v>117</v>
      </c>
      <c r="V2249" s="270">
        <v>0</v>
      </c>
      <c r="W2249" s="271" t="s">
        <v>118</v>
      </c>
      <c r="X2249" s="272"/>
      <c r="Y2249" s="272"/>
      <c r="Z2249" s="342" t="s">
        <v>1257</v>
      </c>
      <c r="AA2249" s="258" t="b">
        <f t="shared" si="172"/>
        <v>0</v>
      </c>
      <c r="AB2249" s="273" t="s">
        <v>13211</v>
      </c>
      <c r="AC2249" s="273"/>
      <c r="AD2249" s="504" t="s">
        <v>1271</v>
      </c>
      <c r="AE2249" s="303">
        <v>1102670201207590</v>
      </c>
      <c r="AF2249" s="267" t="str">
        <f t="shared" ca="1" si="171"/>
        <v>35años1meses</v>
      </c>
      <c r="AG2249" s="276" t="s">
        <v>13212</v>
      </c>
      <c r="AH2249" s="273" t="s">
        <v>13213</v>
      </c>
    </row>
    <row r="2250" spans="2:36">
      <c r="B2250" s="258" t="str">
        <f t="shared" si="169"/>
        <v>P47644046</v>
      </c>
      <c r="C2250" s="257" t="s">
        <v>117</v>
      </c>
      <c r="D2250" s="486" t="s">
        <v>4487</v>
      </c>
      <c r="E2250" s="258" t="s">
        <v>4488</v>
      </c>
      <c r="F2250" s="259">
        <v>33119</v>
      </c>
      <c r="G2250" s="260" t="s">
        <v>1251</v>
      </c>
      <c r="H2250" s="261" t="s">
        <v>137</v>
      </c>
      <c r="I2250" s="263"/>
      <c r="J2250" s="261"/>
      <c r="K2250" s="263" t="s">
        <v>3611</v>
      </c>
      <c r="L2250" s="264">
        <v>44410</v>
      </c>
      <c r="M2250" s="290">
        <v>44437</v>
      </c>
      <c r="N2250" s="263" t="s">
        <v>169</v>
      </c>
      <c r="O2250" s="261" t="s">
        <v>4489</v>
      </c>
      <c r="P2250" s="266" t="s">
        <v>115</v>
      </c>
      <c r="Q2250" s="273"/>
      <c r="R2250" s="284" t="s">
        <v>157</v>
      </c>
      <c r="S2250" s="265"/>
      <c r="T2250" s="265">
        <v>0</v>
      </c>
      <c r="U2250" s="269" t="s">
        <v>1256</v>
      </c>
      <c r="V2250" s="270">
        <v>0</v>
      </c>
      <c r="W2250" s="271" t="s">
        <v>1264</v>
      </c>
      <c r="X2250" s="272"/>
      <c r="Y2250" s="258"/>
      <c r="Z2250" s="274" t="s">
        <v>1265</v>
      </c>
      <c r="AA2250" s="258" t="b">
        <f t="shared" si="172"/>
        <v>0</v>
      </c>
      <c r="AB2250" s="273" t="s">
        <v>4490</v>
      </c>
      <c r="AC2250" s="273" t="s">
        <v>3671</v>
      </c>
      <c r="AD2250" s="273"/>
      <c r="AE2250" s="275"/>
      <c r="AF2250" s="267" t="str">
        <f t="shared" ca="1" si="171"/>
        <v>35años11meses</v>
      </c>
      <c r="AG2250" s="276">
        <v>900824971</v>
      </c>
      <c r="AH2250" s="273" t="s">
        <v>4491</v>
      </c>
    </row>
    <row r="2251" spans="2:36">
      <c r="B2251" s="258" t="str">
        <f t="shared" si="169"/>
        <v>P47647550</v>
      </c>
      <c r="C2251" s="257" t="s">
        <v>117</v>
      </c>
      <c r="D2251" s="486" t="s">
        <v>4794</v>
      </c>
      <c r="E2251" s="258" t="s">
        <v>4795</v>
      </c>
      <c r="F2251" s="259">
        <v>33948</v>
      </c>
      <c r="G2251" s="260" t="s">
        <v>1251</v>
      </c>
      <c r="H2251" s="261" t="s">
        <v>137</v>
      </c>
      <c r="I2251" s="262"/>
      <c r="J2251" s="261"/>
      <c r="K2251" s="263" t="s">
        <v>3611</v>
      </c>
      <c r="L2251" s="264">
        <v>44445</v>
      </c>
      <c r="M2251" s="290">
        <v>44451</v>
      </c>
      <c r="N2251" s="263" t="s">
        <v>122</v>
      </c>
      <c r="O2251" s="263" t="s">
        <v>1108</v>
      </c>
      <c r="P2251" s="266"/>
      <c r="Q2251" s="267"/>
      <c r="R2251" s="268" t="s">
        <v>157</v>
      </c>
      <c r="S2251" s="265"/>
      <c r="T2251" s="265">
        <v>0</v>
      </c>
      <c r="U2251" s="269" t="s">
        <v>1256</v>
      </c>
      <c r="V2251" s="270">
        <v>0</v>
      </c>
      <c r="W2251" s="271" t="s">
        <v>1264</v>
      </c>
      <c r="X2251" s="272"/>
      <c r="Y2251" s="258"/>
      <c r="Z2251" s="274" t="s">
        <v>1265</v>
      </c>
      <c r="AA2251" s="258" t="b">
        <f t="shared" si="172"/>
        <v>0</v>
      </c>
      <c r="AB2251" s="258" t="s">
        <v>4796</v>
      </c>
      <c r="AC2251" s="273" t="s">
        <v>4797</v>
      </c>
      <c r="AD2251" s="400" t="s">
        <v>1271</v>
      </c>
      <c r="AE2251" s="275" t="s">
        <v>4798</v>
      </c>
      <c r="AF2251" s="267" t="str">
        <f t="shared" ca="1" si="171"/>
        <v>33años8meses</v>
      </c>
      <c r="AG2251" s="276">
        <v>957542906</v>
      </c>
      <c r="AH2251" s="273" t="s">
        <v>4799</v>
      </c>
    </row>
    <row r="2252" spans="2:36">
      <c r="B2252" s="258" t="str">
        <f t="shared" si="169"/>
        <v>E47649818</v>
      </c>
      <c r="C2252" s="282">
        <v>1</v>
      </c>
      <c r="D2252" s="486" t="s">
        <v>3740</v>
      </c>
      <c r="E2252" s="258" t="s">
        <v>3741</v>
      </c>
      <c r="F2252" s="259" t="s">
        <v>3742</v>
      </c>
      <c r="G2252" s="260" t="s">
        <v>1605</v>
      </c>
      <c r="H2252" s="261" t="s">
        <v>1107</v>
      </c>
      <c r="I2252" s="263"/>
      <c r="J2252" s="261"/>
      <c r="K2252" s="263" t="s">
        <v>3611</v>
      </c>
      <c r="L2252" s="264">
        <v>44228</v>
      </c>
      <c r="M2252" s="264">
        <v>44487</v>
      </c>
      <c r="N2252" s="263" t="s">
        <v>128</v>
      </c>
      <c r="O2252" s="321" t="s">
        <v>3743</v>
      </c>
      <c r="P2252" s="266" t="s">
        <v>138</v>
      </c>
      <c r="Q2252" s="267"/>
      <c r="R2252" s="268" t="s">
        <v>157</v>
      </c>
      <c r="S2252" s="265"/>
      <c r="T2252" s="265">
        <v>0</v>
      </c>
      <c r="U2252" s="269" t="s">
        <v>1256</v>
      </c>
      <c r="V2252" s="270">
        <v>0</v>
      </c>
      <c r="W2252" s="271" t="s">
        <v>1264</v>
      </c>
      <c r="X2252" s="272">
        <v>3500</v>
      </c>
      <c r="Y2252" s="272">
        <v>1500</v>
      </c>
      <c r="Z2252" s="274" t="s">
        <v>1265</v>
      </c>
      <c r="AA2252" s="258" t="b">
        <f t="shared" si="172"/>
        <v>0</v>
      </c>
      <c r="AB2252" s="258" t="s">
        <v>3744</v>
      </c>
      <c r="AC2252" s="273"/>
      <c r="AD2252" s="400" t="s">
        <v>1271</v>
      </c>
      <c r="AE2252" s="275" t="s">
        <v>3745</v>
      </c>
      <c r="AF2252" s="267" t="str">
        <f t="shared" ca="1" si="171"/>
        <v>33años5meses</v>
      </c>
      <c r="AG2252" s="276" t="s">
        <v>3746</v>
      </c>
      <c r="AH2252" s="273" t="s">
        <v>3747</v>
      </c>
    </row>
    <row r="2253" spans="2:36" ht="15.75" customHeight="1">
      <c r="B2253" s="258" t="str">
        <f t="shared" si="169"/>
        <v>O47650410</v>
      </c>
      <c r="C2253" s="257" t="s">
        <v>117</v>
      </c>
      <c r="D2253" s="486" t="s">
        <v>14973</v>
      </c>
      <c r="E2253" s="258" t="s">
        <v>14974</v>
      </c>
      <c r="F2253" s="259">
        <v>33568</v>
      </c>
      <c r="G2253" s="283" t="s">
        <v>1251</v>
      </c>
      <c r="H2253" s="261" t="s">
        <v>113</v>
      </c>
      <c r="I2253" s="650" t="s">
        <v>5699</v>
      </c>
      <c r="J2253" s="261" t="s">
        <v>1276</v>
      </c>
      <c r="K2253" s="282" t="s">
        <v>8566</v>
      </c>
      <c r="L2253" s="264">
        <v>46084</v>
      </c>
      <c r="M2253" s="264">
        <v>46165</v>
      </c>
      <c r="N2253" s="261" t="s">
        <v>128</v>
      </c>
      <c r="O2253" s="282" t="s">
        <v>14975</v>
      </c>
      <c r="P2253" s="266" t="s">
        <v>138</v>
      </c>
      <c r="Q2253" s="258"/>
      <c r="R2253" s="471" t="s">
        <v>117</v>
      </c>
      <c r="S2253" s="265"/>
      <c r="T2253" s="506">
        <v>0</v>
      </c>
      <c r="U2253" s="269" t="s">
        <v>1256</v>
      </c>
      <c r="V2253" s="270">
        <v>1</v>
      </c>
      <c r="W2253" s="271" t="s">
        <v>118</v>
      </c>
      <c r="X2253" s="272"/>
      <c r="Y2253" s="272"/>
      <c r="Z2253" s="342" t="s">
        <v>1257</v>
      </c>
      <c r="AA2253" s="273" t="b">
        <f t="shared" si="172"/>
        <v>0</v>
      </c>
      <c r="AB2253" s="273" t="s">
        <v>14976</v>
      </c>
      <c r="AC2253" s="273"/>
      <c r="AD2253" s="400" t="s">
        <v>1259</v>
      </c>
      <c r="AE2253" s="304"/>
      <c r="AF2253" s="267" t="str">
        <f t="shared" ca="1" si="171"/>
        <v>34años8meses</v>
      </c>
      <c r="AG2253" s="294" t="s">
        <v>18025</v>
      </c>
      <c r="AH2253" s="273" t="s">
        <v>14977</v>
      </c>
      <c r="AJ2253" s="267" t="str">
        <f ca="1">IF($D2253&lt;&gt;"",DATEDIF(L2253,TODAY(),"y")&amp;"años"&amp;DATEDIF(L2253,TODAY(),"ym")&amp;"meses"&amp;DATEDIF(L2253,TODAY(),"md")&amp;"dias","")</f>
        <v>0años5meses18dias</v>
      </c>
    </row>
    <row r="2254" spans="2:36">
      <c r="B2254" s="258" t="str">
        <f t="shared" si="169"/>
        <v>O47653476</v>
      </c>
      <c r="C2254" s="257" t="s">
        <v>117</v>
      </c>
      <c r="D2254" s="486" t="s">
        <v>6703</v>
      </c>
      <c r="E2254" s="258" t="s">
        <v>6704</v>
      </c>
      <c r="F2254" s="259">
        <v>33956</v>
      </c>
      <c r="G2254" s="283" t="s">
        <v>1251</v>
      </c>
      <c r="H2254" s="261" t="s">
        <v>113</v>
      </c>
      <c r="I2254" s="263" t="s">
        <v>5699</v>
      </c>
      <c r="J2254" s="261"/>
      <c r="K2254" s="282" t="s">
        <v>2021</v>
      </c>
      <c r="L2254" s="264">
        <v>44859</v>
      </c>
      <c r="M2254" s="290">
        <v>44884</v>
      </c>
      <c r="N2254" s="263" t="s">
        <v>114</v>
      </c>
      <c r="O2254" s="282" t="s">
        <v>6705</v>
      </c>
      <c r="P2254" s="266" t="s">
        <v>138</v>
      </c>
      <c r="Q2254" s="273"/>
      <c r="R2254" s="284" t="s">
        <v>157</v>
      </c>
      <c r="S2254" s="265"/>
      <c r="T2254" s="265">
        <v>0</v>
      </c>
      <c r="U2254" s="269" t="s">
        <v>1256</v>
      </c>
      <c r="V2254" s="270">
        <v>0</v>
      </c>
      <c r="W2254" s="271" t="s">
        <v>1264</v>
      </c>
      <c r="X2254" s="272"/>
      <c r="Y2254" s="273"/>
      <c r="Z2254" s="274" t="s">
        <v>1265</v>
      </c>
      <c r="AA2254" s="258" t="b">
        <f t="shared" si="172"/>
        <v>0</v>
      </c>
      <c r="AB2254" s="258" t="s">
        <v>6706</v>
      </c>
      <c r="AC2254" s="273"/>
      <c r="AD2254" s="504" t="s">
        <v>1259</v>
      </c>
      <c r="AE2254" s="275" t="s">
        <v>6707</v>
      </c>
      <c r="AF2254" s="267" t="str">
        <f t="shared" ca="1" si="171"/>
        <v>33años8meses</v>
      </c>
      <c r="AG2254" s="294">
        <v>931895648</v>
      </c>
      <c r="AH2254" s="258" t="s">
        <v>6708</v>
      </c>
      <c r="AJ2254" s="258"/>
    </row>
    <row r="2255" spans="2:36">
      <c r="B2255" s="258" t="str">
        <f t="shared" si="169"/>
        <v>P47660490</v>
      </c>
      <c r="C2255" s="257" t="s">
        <v>117</v>
      </c>
      <c r="D2255" s="486" t="s">
        <v>5264</v>
      </c>
      <c r="E2255" s="258" t="s">
        <v>5265</v>
      </c>
      <c r="F2255" s="259">
        <v>34052</v>
      </c>
      <c r="G2255" s="260" t="s">
        <v>1251</v>
      </c>
      <c r="H2255" s="261" t="s">
        <v>137</v>
      </c>
      <c r="I2255" s="263"/>
      <c r="J2255" s="261"/>
      <c r="K2255" s="282" t="s">
        <v>2021</v>
      </c>
      <c r="L2255" s="264">
        <v>44483</v>
      </c>
      <c r="M2255" s="290">
        <v>44533</v>
      </c>
      <c r="N2255" s="263" t="s">
        <v>122</v>
      </c>
      <c r="O2255" s="261"/>
      <c r="P2255" s="266"/>
      <c r="Q2255" s="273"/>
      <c r="R2255" s="284" t="s">
        <v>157</v>
      </c>
      <c r="S2255" s="265"/>
      <c r="T2255" s="265">
        <v>0</v>
      </c>
      <c r="U2255" s="269" t="s">
        <v>1256</v>
      </c>
      <c r="V2255" s="270">
        <v>0</v>
      </c>
      <c r="W2255" s="271" t="s">
        <v>1264</v>
      </c>
      <c r="X2255" s="272"/>
      <c r="Y2255" s="273"/>
      <c r="Z2255" s="274" t="s">
        <v>1265</v>
      </c>
      <c r="AA2255" s="258" t="b">
        <f t="shared" si="172"/>
        <v>0</v>
      </c>
      <c r="AB2255" s="273" t="s">
        <v>5266</v>
      </c>
      <c r="AC2255" s="273"/>
      <c r="AD2255" s="400" t="s">
        <v>1259</v>
      </c>
      <c r="AE2255" s="275" t="s">
        <v>5267</v>
      </c>
      <c r="AF2255" s="267" t="str">
        <f t="shared" ca="1" si="171"/>
        <v>33años4meses</v>
      </c>
      <c r="AG2255" s="276">
        <v>967510936</v>
      </c>
      <c r="AH2255" s="273" t="s">
        <v>5268</v>
      </c>
      <c r="AJ2255" s="258"/>
    </row>
    <row r="2256" spans="2:36">
      <c r="B2256" s="258" t="str">
        <f t="shared" si="169"/>
        <v>P47660735</v>
      </c>
      <c r="C2256" s="257" t="s">
        <v>117</v>
      </c>
      <c r="D2256" s="486" t="s">
        <v>9524</v>
      </c>
      <c r="E2256" s="472" t="s">
        <v>9525</v>
      </c>
      <c r="F2256" s="473">
        <v>33221</v>
      </c>
      <c r="G2256" s="481" t="s">
        <v>1251</v>
      </c>
      <c r="H2256" s="475" t="s">
        <v>137</v>
      </c>
      <c r="I2256" s="479" t="s">
        <v>1252</v>
      </c>
      <c r="J2256" s="475" t="s">
        <v>1276</v>
      </c>
      <c r="K2256" s="476" t="s">
        <v>8566</v>
      </c>
      <c r="L2256" s="477">
        <v>46171</v>
      </c>
      <c r="M2256" s="484" t="s">
        <v>1269</v>
      </c>
      <c r="N2256" s="479" t="s">
        <v>122</v>
      </c>
      <c r="O2256" s="261"/>
      <c r="P2256" s="266"/>
      <c r="Q2256" s="267"/>
      <c r="R2256" s="284" t="s">
        <v>157</v>
      </c>
      <c r="S2256" s="265"/>
      <c r="T2256" s="265">
        <v>0</v>
      </c>
      <c r="U2256" s="269" t="s">
        <v>1256</v>
      </c>
      <c r="V2256" s="270">
        <v>1</v>
      </c>
      <c r="W2256" s="271" t="s">
        <v>118</v>
      </c>
      <c r="X2256" s="272"/>
      <c r="Y2256" s="258"/>
      <c r="Z2256" s="274" t="s">
        <v>1257</v>
      </c>
      <c r="AA2256" s="258" t="b">
        <f t="shared" si="172"/>
        <v>0</v>
      </c>
      <c r="AB2256" s="273" t="s">
        <v>9526</v>
      </c>
      <c r="AC2256" s="273"/>
      <c r="AD2256" s="400" t="s">
        <v>1259</v>
      </c>
      <c r="AE2256" s="275" t="s">
        <v>9527</v>
      </c>
      <c r="AF2256" s="267" t="str">
        <f t="shared" ca="1" si="171"/>
        <v>35años8meses</v>
      </c>
      <c r="AG2256" s="276">
        <v>915067779</v>
      </c>
      <c r="AH2256" s="273" t="s">
        <v>9528</v>
      </c>
      <c r="AI2256" s="292" t="s">
        <v>1412</v>
      </c>
    </row>
    <row r="2257" spans="2:36">
      <c r="B2257" s="258" t="str">
        <f t="shared" si="169"/>
        <v>P47681886</v>
      </c>
      <c r="C2257" s="257" t="s">
        <v>117</v>
      </c>
      <c r="D2257" s="486" t="s">
        <v>7558</v>
      </c>
      <c r="E2257" s="258" t="s">
        <v>7559</v>
      </c>
      <c r="F2257" s="259">
        <v>34072</v>
      </c>
      <c r="G2257" s="283" t="s">
        <v>1251</v>
      </c>
      <c r="H2257" s="266" t="s">
        <v>137</v>
      </c>
      <c r="I2257" s="263" t="s">
        <v>1252</v>
      </c>
      <c r="J2257" s="261"/>
      <c r="K2257" s="282" t="s">
        <v>7444</v>
      </c>
      <c r="L2257" s="264">
        <v>45042</v>
      </c>
      <c r="M2257" s="290">
        <v>45074</v>
      </c>
      <c r="N2257" s="263" t="s">
        <v>122</v>
      </c>
      <c r="O2257" s="261" t="s">
        <v>7560</v>
      </c>
      <c r="P2257" s="266" t="s">
        <v>138</v>
      </c>
      <c r="Q2257" s="273"/>
      <c r="R2257" s="284" t="s">
        <v>157</v>
      </c>
      <c r="S2257" s="265"/>
      <c r="T2257" s="265">
        <v>0</v>
      </c>
      <c r="U2257" s="269" t="s">
        <v>1256</v>
      </c>
      <c r="V2257" s="270">
        <v>1</v>
      </c>
      <c r="W2257" s="271" t="s">
        <v>118</v>
      </c>
      <c r="X2257" s="272"/>
      <c r="Y2257" s="273"/>
      <c r="Z2257" s="274" t="s">
        <v>1257</v>
      </c>
      <c r="AA2257" s="258" t="b">
        <f t="shared" si="172"/>
        <v>0</v>
      </c>
      <c r="AB2257" s="273" t="s">
        <v>7561</v>
      </c>
      <c r="AC2257" s="273"/>
      <c r="AD2257" s="400" t="s">
        <v>1259</v>
      </c>
      <c r="AE2257" s="275" t="s">
        <v>7562</v>
      </c>
      <c r="AF2257" s="267" t="str">
        <f t="shared" ca="1" si="171"/>
        <v>33años4meses</v>
      </c>
      <c r="AG2257" s="276">
        <v>902062769</v>
      </c>
      <c r="AH2257" s="273" t="s">
        <v>7563</v>
      </c>
    </row>
    <row r="2258" spans="2:36">
      <c r="B2258" s="258" t="str">
        <f t="shared" si="169"/>
        <v>P47684139</v>
      </c>
      <c r="C2258" s="257" t="s">
        <v>117</v>
      </c>
      <c r="D2258" s="486" t="s">
        <v>3008</v>
      </c>
      <c r="E2258" s="273" t="s">
        <v>3009</v>
      </c>
      <c r="F2258" s="259">
        <v>33996</v>
      </c>
      <c r="G2258" s="260" t="s">
        <v>1251</v>
      </c>
      <c r="H2258" s="261" t="s">
        <v>137</v>
      </c>
      <c r="I2258" s="262"/>
      <c r="J2258" s="261"/>
      <c r="K2258" s="263" t="s">
        <v>2021</v>
      </c>
      <c r="L2258" s="264">
        <v>43839</v>
      </c>
      <c r="M2258" s="290">
        <v>43852</v>
      </c>
      <c r="N2258" s="263" t="s">
        <v>128</v>
      </c>
      <c r="O2258" s="282" t="s">
        <v>3010</v>
      </c>
      <c r="P2258" s="266" t="s">
        <v>115</v>
      </c>
      <c r="Q2258" s="267"/>
      <c r="R2258" s="268" t="s">
        <v>157</v>
      </c>
      <c r="S2258" s="265"/>
      <c r="T2258" s="265">
        <v>0</v>
      </c>
      <c r="U2258" s="269" t="s">
        <v>1256</v>
      </c>
      <c r="V2258" s="270">
        <v>0</v>
      </c>
      <c r="W2258" s="271" t="s">
        <v>1264</v>
      </c>
      <c r="X2258" s="272"/>
      <c r="Y2258" s="258"/>
      <c r="Z2258" s="274" t="s">
        <v>1265</v>
      </c>
      <c r="AA2258" s="258" t="b">
        <f t="shared" si="172"/>
        <v>0</v>
      </c>
      <c r="AB2258" s="273" t="s">
        <v>3011</v>
      </c>
      <c r="AC2258" s="273" t="s">
        <v>3012</v>
      </c>
      <c r="AD2258" s="504" t="s">
        <v>2101</v>
      </c>
      <c r="AE2258" s="275" t="s">
        <v>3013</v>
      </c>
      <c r="AF2258" s="267" t="str">
        <f t="shared" ca="1" si="171"/>
        <v>33años6meses</v>
      </c>
      <c r="AG2258" s="276"/>
      <c r="AH2258" s="273"/>
    </row>
    <row r="2259" spans="2:36">
      <c r="B2259" s="273" t="str">
        <f t="shared" si="169"/>
        <v>P47688985</v>
      </c>
      <c r="C2259" s="257" t="s">
        <v>117</v>
      </c>
      <c r="D2259" s="486" t="s">
        <v>6697</v>
      </c>
      <c r="E2259" s="258" t="s">
        <v>6698</v>
      </c>
      <c r="F2259" s="259">
        <v>33750</v>
      </c>
      <c r="G2259" s="283" t="s">
        <v>1251</v>
      </c>
      <c r="H2259" s="261" t="s">
        <v>137</v>
      </c>
      <c r="I2259" s="263" t="s">
        <v>5699</v>
      </c>
      <c r="J2259" s="261"/>
      <c r="K2259" s="282" t="s">
        <v>2021</v>
      </c>
      <c r="L2259" s="264">
        <v>44859</v>
      </c>
      <c r="M2259" s="290">
        <v>44884</v>
      </c>
      <c r="N2259" s="263" t="s">
        <v>174</v>
      </c>
      <c r="O2259" s="261" t="s">
        <v>6699</v>
      </c>
      <c r="P2259" s="266" t="s">
        <v>138</v>
      </c>
      <c r="Q2259" s="273"/>
      <c r="R2259" s="284" t="s">
        <v>157</v>
      </c>
      <c r="S2259" s="265"/>
      <c r="T2259" s="265">
        <v>0</v>
      </c>
      <c r="U2259" s="269" t="s">
        <v>1256</v>
      </c>
      <c r="V2259" s="270">
        <v>0</v>
      </c>
      <c r="W2259" s="271" t="s">
        <v>118</v>
      </c>
      <c r="X2259" s="272"/>
      <c r="Y2259" s="273"/>
      <c r="Z2259" s="274" t="s">
        <v>1265</v>
      </c>
      <c r="AA2259" s="258" t="b">
        <f t="shared" si="172"/>
        <v>0</v>
      </c>
      <c r="AB2259" s="273" t="s">
        <v>6700</v>
      </c>
      <c r="AC2259" s="273"/>
      <c r="AD2259" s="504" t="s">
        <v>1259</v>
      </c>
      <c r="AE2259" s="275" t="s">
        <v>6701</v>
      </c>
      <c r="AF2259" s="267" t="str">
        <f t="shared" ca="1" si="171"/>
        <v>34años2meses</v>
      </c>
      <c r="AG2259" s="294">
        <v>921249870</v>
      </c>
      <c r="AH2259" s="258" t="s">
        <v>6702</v>
      </c>
    </row>
    <row r="2260" spans="2:36" ht="15">
      <c r="B2260" s="258" t="str">
        <f t="shared" si="169"/>
        <v>P47693205</v>
      </c>
      <c r="C2260" s="257" t="s">
        <v>117</v>
      </c>
      <c r="D2260" s="486" t="s">
        <v>6715</v>
      </c>
      <c r="E2260" s="258" t="s">
        <v>6716</v>
      </c>
      <c r="F2260" s="259">
        <v>34076</v>
      </c>
      <c r="G2260" s="283" t="s">
        <v>1251</v>
      </c>
      <c r="H2260" s="261" t="s">
        <v>137</v>
      </c>
      <c r="I2260" s="263" t="s">
        <v>5699</v>
      </c>
      <c r="J2260" s="261"/>
      <c r="K2260" s="282" t="s">
        <v>2021</v>
      </c>
      <c r="L2260" s="264">
        <v>44860</v>
      </c>
      <c r="M2260" s="669" t="s">
        <v>19477</v>
      </c>
      <c r="N2260" s="263" t="s">
        <v>122</v>
      </c>
      <c r="O2260" s="261"/>
      <c r="P2260" s="266"/>
      <c r="Q2260" s="273"/>
      <c r="R2260" s="284" t="s">
        <v>157</v>
      </c>
      <c r="S2260" s="265"/>
      <c r="T2260" s="265">
        <v>0</v>
      </c>
      <c r="U2260" s="269" t="s">
        <v>1256</v>
      </c>
      <c r="V2260" s="270">
        <v>0</v>
      </c>
      <c r="W2260" s="271" t="s">
        <v>1264</v>
      </c>
      <c r="X2260" s="272"/>
      <c r="Y2260" s="273"/>
      <c r="Z2260" s="274" t="s">
        <v>1265</v>
      </c>
      <c r="AA2260" s="258" t="b">
        <f t="shared" si="172"/>
        <v>0</v>
      </c>
      <c r="AB2260" s="273" t="s">
        <v>6717</v>
      </c>
      <c r="AC2260" s="273"/>
      <c r="AD2260" s="510"/>
      <c r="AE2260" s="275"/>
      <c r="AF2260" s="267" t="str">
        <f t="shared" ca="1" si="171"/>
        <v>33años4meses</v>
      </c>
      <c r="AG2260" s="276">
        <v>927966952</v>
      </c>
      <c r="AH2260" s="273" t="s">
        <v>6718</v>
      </c>
      <c r="AJ2260" s="258"/>
    </row>
    <row r="2261" spans="2:36">
      <c r="B2261" s="258" t="str">
        <f t="shared" si="169"/>
        <v>P47697413</v>
      </c>
      <c r="C2261" s="257" t="s">
        <v>117</v>
      </c>
      <c r="D2261" s="486" t="s">
        <v>6666</v>
      </c>
      <c r="E2261" s="258" t="s">
        <v>6667</v>
      </c>
      <c r="F2261" s="259">
        <v>33640</v>
      </c>
      <c r="G2261" s="283" t="s">
        <v>1251</v>
      </c>
      <c r="H2261" s="261" t="s">
        <v>137</v>
      </c>
      <c r="I2261" s="263" t="s">
        <v>1252</v>
      </c>
      <c r="J2261" s="261"/>
      <c r="K2261" s="282" t="s">
        <v>2021</v>
      </c>
      <c r="L2261" s="264">
        <v>44852</v>
      </c>
      <c r="M2261" s="264">
        <v>44912</v>
      </c>
      <c r="N2261" s="263" t="s">
        <v>128</v>
      </c>
      <c r="O2261" s="261" t="s">
        <v>6668</v>
      </c>
      <c r="P2261" s="266" t="s">
        <v>138</v>
      </c>
      <c r="Q2261" s="273"/>
      <c r="R2261" s="268" t="s">
        <v>157</v>
      </c>
      <c r="S2261" s="265"/>
      <c r="T2261" s="265">
        <v>0</v>
      </c>
      <c r="U2261" s="269" t="s">
        <v>1256</v>
      </c>
      <c r="V2261" s="270">
        <v>0</v>
      </c>
      <c r="W2261" s="271" t="s">
        <v>118</v>
      </c>
      <c r="X2261" s="272"/>
      <c r="Y2261" s="273"/>
      <c r="Z2261" s="274" t="s">
        <v>1265</v>
      </c>
      <c r="AA2261" s="258" t="b">
        <f t="shared" si="172"/>
        <v>0</v>
      </c>
      <c r="AB2261" s="273" t="s">
        <v>6669</v>
      </c>
      <c r="AC2261" s="273"/>
      <c r="AD2261" s="504" t="s">
        <v>1259</v>
      </c>
      <c r="AE2261" s="275" t="s">
        <v>6670</v>
      </c>
      <c r="AF2261" s="267" t="str">
        <f t="shared" ca="1" si="171"/>
        <v>34años6meses</v>
      </c>
      <c r="AG2261" s="276">
        <v>999207597</v>
      </c>
      <c r="AH2261" s="273" t="s">
        <v>6671</v>
      </c>
      <c r="AJ2261" s="258"/>
    </row>
    <row r="2262" spans="2:36" ht="17.25" customHeight="1">
      <c r="B2262" s="258" t="str">
        <f t="shared" si="169"/>
        <v>O47698440</v>
      </c>
      <c r="C2262" s="257" t="s">
        <v>117</v>
      </c>
      <c r="D2262" s="486" t="s">
        <v>9407</v>
      </c>
      <c r="E2262" s="258" t="s">
        <v>9408</v>
      </c>
      <c r="F2262" s="259">
        <v>33275</v>
      </c>
      <c r="G2262" s="283" t="s">
        <v>1251</v>
      </c>
      <c r="H2262" s="261" t="s">
        <v>113</v>
      </c>
      <c r="I2262" s="261" t="s">
        <v>9123</v>
      </c>
      <c r="J2262" s="261" t="s">
        <v>7245</v>
      </c>
      <c r="K2262" s="282" t="s">
        <v>6899</v>
      </c>
      <c r="L2262" s="264">
        <v>45301</v>
      </c>
      <c r="M2262" s="264">
        <v>45367</v>
      </c>
      <c r="N2262" s="261" t="s">
        <v>122</v>
      </c>
      <c r="O2262" s="261"/>
      <c r="P2262" s="266"/>
      <c r="Q2262" s="273"/>
      <c r="R2262" s="284" t="s">
        <v>157</v>
      </c>
      <c r="S2262" s="265"/>
      <c r="T2262" s="265">
        <v>0</v>
      </c>
      <c r="U2262" s="269" t="s">
        <v>1256</v>
      </c>
      <c r="V2262" s="270">
        <v>1</v>
      </c>
      <c r="W2262" s="271" t="s">
        <v>118</v>
      </c>
      <c r="X2262" s="272"/>
      <c r="Y2262" s="272"/>
      <c r="Z2262" s="274" t="s">
        <v>1257</v>
      </c>
      <c r="AA2262" s="258" t="b">
        <f t="shared" si="172"/>
        <v>0</v>
      </c>
      <c r="AB2262" s="273" t="s">
        <v>9409</v>
      </c>
      <c r="AC2262" s="273"/>
      <c r="AD2262" s="504" t="s">
        <v>1259</v>
      </c>
      <c r="AE2262" s="275" t="s">
        <v>9410</v>
      </c>
      <c r="AF2262" s="267" t="str">
        <f t="shared" ca="1" si="171"/>
        <v>35años6meses</v>
      </c>
      <c r="AG2262" s="276">
        <v>935847082</v>
      </c>
      <c r="AH2262" s="273" t="s">
        <v>9411</v>
      </c>
    </row>
    <row r="2263" spans="2:36">
      <c r="B2263" s="258" t="str">
        <f t="shared" si="169"/>
        <v>P47701898</v>
      </c>
      <c r="C2263" s="285">
        <v>1</v>
      </c>
      <c r="D2263" s="486" t="s">
        <v>2285</v>
      </c>
      <c r="E2263" s="258" t="s">
        <v>2286</v>
      </c>
      <c r="F2263" s="259">
        <v>34083</v>
      </c>
      <c r="G2263" s="260" t="s">
        <v>1251</v>
      </c>
      <c r="H2263" s="261" t="s">
        <v>137</v>
      </c>
      <c r="I2263" s="262"/>
      <c r="J2263" s="261"/>
      <c r="K2263" s="263" t="s">
        <v>1287</v>
      </c>
      <c r="L2263" s="287">
        <v>43762</v>
      </c>
      <c r="M2263" s="287">
        <v>43775</v>
      </c>
      <c r="N2263" s="263" t="s">
        <v>122</v>
      </c>
      <c r="O2263" s="261"/>
      <c r="P2263" s="266"/>
      <c r="Q2263" s="267"/>
      <c r="R2263" s="268" t="s">
        <v>157</v>
      </c>
      <c r="S2263" s="265"/>
      <c r="T2263" s="265">
        <v>0</v>
      </c>
      <c r="U2263" s="269" t="s">
        <v>1256</v>
      </c>
      <c r="V2263" s="270">
        <v>0</v>
      </c>
      <c r="W2263" s="271" t="s">
        <v>1264</v>
      </c>
      <c r="X2263" s="272"/>
      <c r="Y2263" s="273"/>
      <c r="Z2263" s="274" t="s">
        <v>1265</v>
      </c>
      <c r="AA2263" s="258" t="b">
        <f t="shared" si="172"/>
        <v>0</v>
      </c>
      <c r="AB2263" s="273" t="s">
        <v>2287</v>
      </c>
      <c r="AC2263" s="273" t="s">
        <v>1290</v>
      </c>
      <c r="AD2263" s="273"/>
      <c r="AE2263" s="275"/>
      <c r="AF2263" s="267" t="str">
        <f t="shared" ca="1" si="171"/>
        <v>33años3meses</v>
      </c>
      <c r="AG2263" s="276">
        <v>959169183</v>
      </c>
      <c r="AH2263" s="273"/>
      <c r="AJ2263" s="258"/>
    </row>
    <row r="2264" spans="2:36">
      <c r="B2264" s="258" t="str">
        <f t="shared" si="169"/>
        <v>P47701925</v>
      </c>
      <c r="C2264" s="257" t="s">
        <v>117</v>
      </c>
      <c r="D2264" s="486" t="s">
        <v>11598</v>
      </c>
      <c r="E2264" s="258" t="s">
        <v>11599</v>
      </c>
      <c r="F2264" s="259">
        <v>34074</v>
      </c>
      <c r="G2264" s="283" t="s">
        <v>1251</v>
      </c>
      <c r="H2264" s="261" t="s">
        <v>137</v>
      </c>
      <c r="I2264" s="261" t="s">
        <v>8999</v>
      </c>
      <c r="J2264" s="261" t="s">
        <v>9469</v>
      </c>
      <c r="K2264" s="282" t="s">
        <v>6840</v>
      </c>
      <c r="L2264" s="264">
        <v>45454</v>
      </c>
      <c r="M2264" s="264">
        <v>45574</v>
      </c>
      <c r="N2264" s="261" t="s">
        <v>128</v>
      </c>
      <c r="O2264" s="282" t="s">
        <v>11600</v>
      </c>
      <c r="P2264" s="266" t="s">
        <v>138</v>
      </c>
      <c r="Q2264" s="273"/>
      <c r="R2264" s="284" t="s">
        <v>157</v>
      </c>
      <c r="S2264" s="265"/>
      <c r="T2264" s="265">
        <v>0</v>
      </c>
      <c r="U2264" s="269" t="s">
        <v>1256</v>
      </c>
      <c r="V2264" s="270">
        <v>1</v>
      </c>
      <c r="W2264" s="271" t="s">
        <v>118</v>
      </c>
      <c r="X2264" s="272"/>
      <c r="Y2264" s="272"/>
      <c r="Z2264" s="274" t="s">
        <v>1257</v>
      </c>
      <c r="AA2264" s="258" t="b">
        <f t="shared" si="172"/>
        <v>0</v>
      </c>
      <c r="AB2264" s="273" t="s">
        <v>11601</v>
      </c>
      <c r="AC2264" s="273"/>
      <c r="AD2264" s="504" t="s">
        <v>1259</v>
      </c>
      <c r="AE2264" s="275" t="s">
        <v>11602</v>
      </c>
      <c r="AF2264" s="267" t="str">
        <f t="shared" ca="1" si="171"/>
        <v>33años4meses</v>
      </c>
      <c r="AG2264" s="276">
        <v>931804719</v>
      </c>
      <c r="AH2264" s="273" t="s">
        <v>11603</v>
      </c>
    </row>
    <row r="2265" spans="2:36" ht="28.5">
      <c r="B2265" s="258" t="str">
        <f t="shared" si="169"/>
        <v>P47707320</v>
      </c>
      <c r="C2265" s="257" t="s">
        <v>117</v>
      </c>
      <c r="D2265" s="486" t="s">
        <v>8254</v>
      </c>
      <c r="E2265" s="258" t="s">
        <v>8255</v>
      </c>
      <c r="F2265" s="259">
        <v>29874</v>
      </c>
      <c r="G2265" s="283" t="s">
        <v>1251</v>
      </c>
      <c r="H2265" s="261" t="s">
        <v>137</v>
      </c>
      <c r="I2265" s="263" t="s">
        <v>3227</v>
      </c>
      <c r="J2265" s="261"/>
      <c r="K2265" s="282" t="s">
        <v>2021</v>
      </c>
      <c r="L2265" s="264">
        <v>45152</v>
      </c>
      <c r="M2265" s="264">
        <v>45248</v>
      </c>
      <c r="N2265" s="263" t="s">
        <v>122</v>
      </c>
      <c r="O2265" s="282"/>
      <c r="P2265" s="266"/>
      <c r="Q2265" s="273"/>
      <c r="R2265" s="268" t="s">
        <v>157</v>
      </c>
      <c r="S2265" s="265"/>
      <c r="T2265" s="265">
        <v>0</v>
      </c>
      <c r="U2265" s="269" t="s">
        <v>1256</v>
      </c>
      <c r="V2265" s="270">
        <v>0</v>
      </c>
      <c r="W2265" s="271" t="s">
        <v>118</v>
      </c>
      <c r="X2265" s="272"/>
      <c r="Y2265" s="273"/>
      <c r="Z2265" s="274" t="s">
        <v>1257</v>
      </c>
      <c r="AA2265" s="258" t="b">
        <f t="shared" si="172"/>
        <v>0</v>
      </c>
      <c r="AB2265" s="258" t="s">
        <v>8256</v>
      </c>
      <c r="AC2265" s="273"/>
      <c r="AD2265" s="400" t="s">
        <v>2101</v>
      </c>
      <c r="AE2265" s="312" t="s">
        <v>8257</v>
      </c>
      <c r="AF2265" s="267" t="str">
        <f t="shared" ca="1" si="171"/>
        <v>44años10meses</v>
      </c>
      <c r="AG2265" s="276"/>
      <c r="AH2265" s="273" t="s">
        <v>8258</v>
      </c>
    </row>
    <row r="2266" spans="2:36">
      <c r="B2266" s="258" t="str">
        <f t="shared" si="169"/>
        <v>O47710534</v>
      </c>
      <c r="C2266" s="257" t="s">
        <v>117</v>
      </c>
      <c r="D2266" s="486" t="s">
        <v>2076</v>
      </c>
      <c r="E2266" s="258" t="s">
        <v>2077</v>
      </c>
      <c r="F2266" s="259">
        <v>33983</v>
      </c>
      <c r="G2266" s="260" t="s">
        <v>1251</v>
      </c>
      <c r="H2266" s="261" t="s">
        <v>2055</v>
      </c>
      <c r="I2266" s="262"/>
      <c r="J2266" s="261"/>
      <c r="K2266" s="282" t="s">
        <v>1301</v>
      </c>
      <c r="L2266" s="287">
        <v>43472</v>
      </c>
      <c r="M2266" s="287">
        <v>43496</v>
      </c>
      <c r="N2266" s="263" t="s">
        <v>169</v>
      </c>
      <c r="O2266" s="261" t="s">
        <v>2078</v>
      </c>
      <c r="P2266" s="266" t="s">
        <v>115</v>
      </c>
      <c r="Q2266" s="267"/>
      <c r="R2266" s="268" t="s">
        <v>157</v>
      </c>
      <c r="S2266" s="265"/>
      <c r="T2266" s="265">
        <v>0</v>
      </c>
      <c r="U2266" s="269" t="s">
        <v>1256</v>
      </c>
      <c r="V2266" s="270">
        <v>0</v>
      </c>
      <c r="W2266" s="271" t="s">
        <v>1264</v>
      </c>
      <c r="X2266" s="272"/>
      <c r="Y2266" s="273"/>
      <c r="Z2266" s="274" t="s">
        <v>1265</v>
      </c>
      <c r="AA2266" s="258" t="b">
        <f t="shared" si="172"/>
        <v>0</v>
      </c>
      <c r="AB2266" s="258" t="s">
        <v>2079</v>
      </c>
      <c r="AC2266" s="273" t="s">
        <v>2018</v>
      </c>
      <c r="AD2266" s="510"/>
      <c r="AE2266" s="281"/>
      <c r="AF2266" s="267" t="str">
        <f t="shared" ca="1" si="171"/>
        <v>33años7meses</v>
      </c>
      <c r="AG2266" s="276">
        <v>952456635</v>
      </c>
      <c r="AH2266" s="258" t="s">
        <v>2080</v>
      </c>
    </row>
    <row r="2267" spans="2:36">
      <c r="B2267" s="258" t="str">
        <f t="shared" si="169"/>
        <v>O47710535</v>
      </c>
      <c r="C2267" s="257" t="s">
        <v>117</v>
      </c>
      <c r="D2267" s="486" t="s">
        <v>3345</v>
      </c>
      <c r="E2267" s="258" t="s">
        <v>3346</v>
      </c>
      <c r="F2267" s="259">
        <v>33998</v>
      </c>
      <c r="G2267" s="260" t="s">
        <v>1251</v>
      </c>
      <c r="H2267" s="261" t="s">
        <v>113</v>
      </c>
      <c r="I2267" s="262"/>
      <c r="J2267" s="261"/>
      <c r="K2267" s="282" t="s">
        <v>1301</v>
      </c>
      <c r="L2267" s="264">
        <v>44037</v>
      </c>
      <c r="M2267" s="264">
        <v>44130</v>
      </c>
      <c r="N2267" s="263" t="s">
        <v>122</v>
      </c>
      <c r="O2267" s="261"/>
      <c r="P2267" s="309"/>
      <c r="Q2267" s="267"/>
      <c r="R2267" s="268" t="s">
        <v>157</v>
      </c>
      <c r="S2267" s="265"/>
      <c r="T2267" s="265">
        <v>0</v>
      </c>
      <c r="U2267" s="269" t="s">
        <v>1256</v>
      </c>
      <c r="V2267" s="270">
        <v>0</v>
      </c>
      <c r="W2267" s="271" t="s">
        <v>1264</v>
      </c>
      <c r="X2267" s="272"/>
      <c r="Y2267" s="273"/>
      <c r="Z2267" s="274" t="s">
        <v>1265</v>
      </c>
      <c r="AA2267" s="258" t="b">
        <f t="shared" si="172"/>
        <v>0</v>
      </c>
      <c r="AB2267" s="258" t="s">
        <v>3347</v>
      </c>
      <c r="AC2267" s="273" t="s">
        <v>2018</v>
      </c>
      <c r="AD2267" s="273"/>
      <c r="AE2267" s="281"/>
      <c r="AF2267" s="267" t="str">
        <f t="shared" ca="1" si="171"/>
        <v>33años6meses</v>
      </c>
      <c r="AG2267" s="276">
        <v>952456635</v>
      </c>
      <c r="AH2267" s="258" t="s">
        <v>2080</v>
      </c>
    </row>
    <row r="2268" spans="2:36">
      <c r="B2268" s="258" t="str">
        <f t="shared" si="169"/>
        <v>O47712783</v>
      </c>
      <c r="C2268" s="257" t="s">
        <v>117</v>
      </c>
      <c r="D2268" s="486" t="s">
        <v>5212</v>
      </c>
      <c r="E2268" s="258" t="s">
        <v>5213</v>
      </c>
      <c r="F2268" s="259">
        <v>34094</v>
      </c>
      <c r="G2268" s="283" t="s">
        <v>1251</v>
      </c>
      <c r="H2268" s="261" t="s">
        <v>113</v>
      </c>
      <c r="I2268" s="263"/>
      <c r="J2268" s="261"/>
      <c r="K2268" s="282" t="s">
        <v>2021</v>
      </c>
      <c r="L2268" s="264">
        <v>44480</v>
      </c>
      <c r="M2268" s="290">
        <v>44485</v>
      </c>
      <c r="N2268" s="263" t="s">
        <v>122</v>
      </c>
      <c r="O2268" s="282"/>
      <c r="P2268" s="266"/>
      <c r="Q2268" s="273"/>
      <c r="R2268" s="284" t="s">
        <v>157</v>
      </c>
      <c r="S2268" s="265"/>
      <c r="T2268" s="265">
        <v>0</v>
      </c>
      <c r="U2268" s="269" t="s">
        <v>1256</v>
      </c>
      <c r="V2268" s="270">
        <v>0</v>
      </c>
      <c r="W2268" s="271" t="s">
        <v>1264</v>
      </c>
      <c r="X2268" s="272"/>
      <c r="Y2268" s="258"/>
      <c r="Z2268" s="274" t="s">
        <v>1265</v>
      </c>
      <c r="AA2268" s="258" t="b">
        <f t="shared" si="172"/>
        <v>0</v>
      </c>
      <c r="AB2268" s="258" t="s">
        <v>5214</v>
      </c>
      <c r="AC2268" s="273"/>
      <c r="AD2268" s="400" t="s">
        <v>1271</v>
      </c>
      <c r="AE2268" s="275" t="s">
        <v>5215</v>
      </c>
      <c r="AF2268" s="267" t="str">
        <f t="shared" ca="1" si="171"/>
        <v>33años3meses</v>
      </c>
      <c r="AG2268" s="276">
        <v>944889017</v>
      </c>
      <c r="AH2268" s="273" t="s">
        <v>5216</v>
      </c>
    </row>
    <row r="2269" spans="2:36">
      <c r="B2269" s="258" t="str">
        <f t="shared" si="169"/>
        <v>O47725645</v>
      </c>
      <c r="C2269" s="282">
        <v>1</v>
      </c>
      <c r="D2269" s="486" t="s">
        <v>7691</v>
      </c>
      <c r="E2269" s="258" t="s">
        <v>7692</v>
      </c>
      <c r="F2269" s="259">
        <v>33785</v>
      </c>
      <c r="G2269" s="283" t="s">
        <v>1251</v>
      </c>
      <c r="H2269" s="266" t="s">
        <v>113</v>
      </c>
      <c r="I2269" s="261" t="s">
        <v>1339</v>
      </c>
      <c r="J2269" s="261"/>
      <c r="K2269" s="282" t="s">
        <v>6305</v>
      </c>
      <c r="L2269" s="264">
        <v>45087</v>
      </c>
      <c r="M2269" s="290">
        <v>45185</v>
      </c>
      <c r="N2269" s="263" t="s">
        <v>128</v>
      </c>
      <c r="O2269" s="261" t="s">
        <v>7693</v>
      </c>
      <c r="P2269" s="266" t="s">
        <v>138</v>
      </c>
      <c r="Q2269" s="273"/>
      <c r="R2269" s="284" t="s">
        <v>157</v>
      </c>
      <c r="S2269" s="265"/>
      <c r="T2269" s="265">
        <v>0</v>
      </c>
      <c r="U2269" s="269" t="s">
        <v>1256</v>
      </c>
      <c r="V2269" s="270">
        <v>1</v>
      </c>
      <c r="W2269" s="271" t="s">
        <v>118</v>
      </c>
      <c r="X2269" s="272"/>
      <c r="Y2269" s="273"/>
      <c r="Z2269" s="274" t="s">
        <v>1257</v>
      </c>
      <c r="AA2269" s="258" t="b">
        <f t="shared" si="172"/>
        <v>0</v>
      </c>
      <c r="AB2269" s="273" t="s">
        <v>7694</v>
      </c>
      <c r="AC2269" s="273"/>
      <c r="AD2269" s="400" t="s">
        <v>1259</v>
      </c>
      <c r="AE2269" s="275" t="s">
        <v>7695</v>
      </c>
      <c r="AF2269" s="267" t="str">
        <f t="shared" ca="1" si="171"/>
        <v>34años1meses</v>
      </c>
      <c r="AG2269" s="276">
        <v>954138950</v>
      </c>
      <c r="AH2269" s="273" t="s">
        <v>7696</v>
      </c>
    </row>
    <row r="2270" spans="2:36">
      <c r="B2270" s="258" t="str">
        <f t="shared" si="169"/>
        <v>P47735171</v>
      </c>
      <c r="C2270" s="257" t="s">
        <v>117</v>
      </c>
      <c r="D2270" s="486" t="s">
        <v>2934</v>
      </c>
      <c r="E2270" s="273" t="s">
        <v>2935</v>
      </c>
      <c r="F2270" s="259">
        <v>33385</v>
      </c>
      <c r="G2270" s="260" t="s">
        <v>1251</v>
      </c>
      <c r="H2270" s="261" t="s">
        <v>137</v>
      </c>
      <c r="I2270" s="262"/>
      <c r="J2270" s="261"/>
      <c r="K2270" s="263" t="s">
        <v>1287</v>
      </c>
      <c r="L2270" s="264">
        <v>43833</v>
      </c>
      <c r="M2270" s="264">
        <v>43866</v>
      </c>
      <c r="N2270" s="263" t="s">
        <v>128</v>
      </c>
      <c r="O2270" s="261" t="s">
        <v>2936</v>
      </c>
      <c r="P2270" s="266" t="s">
        <v>115</v>
      </c>
      <c r="Q2270" s="267"/>
      <c r="R2270" s="268" t="s">
        <v>157</v>
      </c>
      <c r="S2270" s="265"/>
      <c r="T2270" s="265">
        <v>0</v>
      </c>
      <c r="U2270" s="269" t="s">
        <v>1256</v>
      </c>
      <c r="V2270" s="270">
        <v>0</v>
      </c>
      <c r="W2270" s="271" t="s">
        <v>1264</v>
      </c>
      <c r="X2270" s="272"/>
      <c r="Y2270" s="273"/>
      <c r="Z2270" s="274" t="s">
        <v>1265</v>
      </c>
      <c r="AA2270" s="258" t="b">
        <f t="shared" si="172"/>
        <v>0</v>
      </c>
      <c r="AB2270" s="273" t="s">
        <v>2164</v>
      </c>
      <c r="AC2270" s="273" t="s">
        <v>1290</v>
      </c>
      <c r="AD2270" s="510"/>
      <c r="AE2270" s="275"/>
      <c r="AF2270" s="267" t="str">
        <f t="shared" ca="1" si="171"/>
        <v>35años2meses</v>
      </c>
      <c r="AG2270" s="276"/>
      <c r="AH2270" s="273"/>
    </row>
    <row r="2271" spans="2:36" ht="17.25" customHeight="1">
      <c r="B2271" s="258" t="str">
        <f t="shared" si="169"/>
        <v>O47738336</v>
      </c>
      <c r="C2271" s="257" t="s">
        <v>117</v>
      </c>
      <c r="D2271" s="486" t="s">
        <v>7924</v>
      </c>
      <c r="E2271" s="258" t="s">
        <v>7925</v>
      </c>
      <c r="F2271" s="259">
        <v>32830</v>
      </c>
      <c r="G2271" s="283" t="s">
        <v>1251</v>
      </c>
      <c r="H2271" s="261" t="s">
        <v>113</v>
      </c>
      <c r="I2271" s="261" t="s">
        <v>1339</v>
      </c>
      <c r="J2271" s="261"/>
      <c r="K2271" s="282" t="s">
        <v>2021</v>
      </c>
      <c r="L2271" s="264">
        <v>45111</v>
      </c>
      <c r="M2271" s="290">
        <v>45275</v>
      </c>
      <c r="N2271" s="263" t="s">
        <v>122</v>
      </c>
      <c r="O2271" s="261"/>
      <c r="P2271" s="266"/>
      <c r="Q2271" s="273"/>
      <c r="R2271" s="284" t="s">
        <v>157</v>
      </c>
      <c r="S2271" s="265"/>
      <c r="T2271" s="265">
        <v>0</v>
      </c>
      <c r="U2271" s="269" t="s">
        <v>1256</v>
      </c>
      <c r="V2271" s="270">
        <v>0</v>
      </c>
      <c r="W2271" s="271" t="s">
        <v>118</v>
      </c>
      <c r="X2271" s="272"/>
      <c r="Y2271" s="273"/>
      <c r="Z2271" s="274" t="s">
        <v>1257</v>
      </c>
      <c r="AA2271" s="258" t="b">
        <f t="shared" si="172"/>
        <v>0</v>
      </c>
      <c r="AB2271" s="273" t="s">
        <v>7926</v>
      </c>
      <c r="AC2271" s="273"/>
      <c r="AD2271" s="400" t="s">
        <v>1259</v>
      </c>
      <c r="AE2271" s="275" t="s">
        <v>7927</v>
      </c>
      <c r="AF2271" s="267" t="str">
        <f t="shared" ca="1" si="171"/>
        <v>36años9meses</v>
      </c>
      <c r="AG2271" s="276">
        <v>946800984</v>
      </c>
      <c r="AH2271" s="273" t="s">
        <v>7928</v>
      </c>
    </row>
    <row r="2272" spans="2:36" ht="15.75" customHeight="1">
      <c r="B2272" s="258" t="str">
        <f t="shared" si="169"/>
        <v>P47742541</v>
      </c>
      <c r="C2272" s="285">
        <v>1</v>
      </c>
      <c r="D2272" s="486" t="s">
        <v>8933</v>
      </c>
      <c r="E2272" s="258" t="s">
        <v>8934</v>
      </c>
      <c r="F2272" s="259">
        <v>33953</v>
      </c>
      <c r="G2272" s="283" t="s">
        <v>1251</v>
      </c>
      <c r="H2272" s="261" t="s">
        <v>137</v>
      </c>
      <c r="I2272" s="263" t="s">
        <v>1252</v>
      </c>
      <c r="J2272" s="261"/>
      <c r="K2272" s="263" t="s">
        <v>2021</v>
      </c>
      <c r="L2272" s="264">
        <v>45271</v>
      </c>
      <c r="M2272" s="290">
        <v>45283</v>
      </c>
      <c r="N2272" s="263" t="s">
        <v>122</v>
      </c>
      <c r="O2272" s="282"/>
      <c r="P2272" s="266"/>
      <c r="Q2272" s="273"/>
      <c r="R2272" s="284" t="s">
        <v>157</v>
      </c>
      <c r="S2272" s="265"/>
      <c r="T2272" s="265">
        <v>0</v>
      </c>
      <c r="U2272" s="269" t="s">
        <v>1256</v>
      </c>
      <c r="V2272" s="270">
        <v>0</v>
      </c>
      <c r="W2272" s="271" t="s">
        <v>118</v>
      </c>
      <c r="X2272" s="272"/>
      <c r="Y2272" s="273"/>
      <c r="Z2272" s="274" t="s">
        <v>1257</v>
      </c>
      <c r="AA2272" s="258" t="b">
        <f t="shared" si="172"/>
        <v>0</v>
      </c>
      <c r="AB2272" s="258" t="s">
        <v>8935</v>
      </c>
      <c r="AC2272" s="273"/>
      <c r="AD2272" s="504" t="s">
        <v>1259</v>
      </c>
      <c r="AE2272" s="275" t="s">
        <v>8936</v>
      </c>
      <c r="AF2272" s="267" t="str">
        <f t="shared" ca="1" si="171"/>
        <v>33años8meses</v>
      </c>
      <c r="AG2272" s="276">
        <v>946078468</v>
      </c>
      <c r="AH2272" s="273" t="s">
        <v>8937</v>
      </c>
    </row>
    <row r="2273" spans="2:36">
      <c r="B2273" s="258" t="str">
        <f t="shared" si="169"/>
        <v>P47752931</v>
      </c>
      <c r="C2273" s="285">
        <v>1</v>
      </c>
      <c r="D2273" s="486" t="s">
        <v>10940</v>
      </c>
      <c r="E2273" s="258" t="s">
        <v>10941</v>
      </c>
      <c r="F2273" s="259">
        <v>34119</v>
      </c>
      <c r="G2273" s="283" t="s">
        <v>1251</v>
      </c>
      <c r="H2273" s="261" t="s">
        <v>137</v>
      </c>
      <c r="I2273" s="261" t="s">
        <v>1252</v>
      </c>
      <c r="J2273" s="261" t="s">
        <v>7578</v>
      </c>
      <c r="K2273" s="282" t="s">
        <v>6840</v>
      </c>
      <c r="L2273" s="264">
        <v>45398</v>
      </c>
      <c r="M2273" s="290">
        <v>45432</v>
      </c>
      <c r="N2273" s="261" t="s">
        <v>128</v>
      </c>
      <c r="O2273" s="261" t="s">
        <v>10942</v>
      </c>
      <c r="P2273" s="266" t="s">
        <v>138</v>
      </c>
      <c r="Q2273" s="273"/>
      <c r="R2273" s="284" t="s">
        <v>157</v>
      </c>
      <c r="S2273" s="265"/>
      <c r="T2273" s="265">
        <v>0</v>
      </c>
      <c r="U2273" s="269" t="s">
        <v>1256</v>
      </c>
      <c r="V2273" s="270">
        <v>1</v>
      </c>
      <c r="W2273" s="271" t="s">
        <v>118</v>
      </c>
      <c r="X2273" s="273"/>
      <c r="Y2273" s="273"/>
      <c r="Z2273" s="274" t="s">
        <v>1257</v>
      </c>
      <c r="AA2273" s="258" t="b">
        <f t="shared" si="172"/>
        <v>0</v>
      </c>
      <c r="AB2273" s="273" t="s">
        <v>10943</v>
      </c>
      <c r="AC2273" s="273"/>
      <c r="AD2273" s="400" t="s">
        <v>1259</v>
      </c>
      <c r="AE2273" s="275" t="s">
        <v>10944</v>
      </c>
      <c r="AF2273" s="267" t="str">
        <f t="shared" ca="1" si="171"/>
        <v>33años2meses</v>
      </c>
      <c r="AG2273" s="276">
        <v>985674796</v>
      </c>
      <c r="AH2273" s="273" t="s">
        <v>10945</v>
      </c>
    </row>
    <row r="2274" spans="2:36">
      <c r="B2274" s="258" t="str">
        <f t="shared" si="169"/>
        <v>P47756987</v>
      </c>
      <c r="C2274" s="257" t="s">
        <v>117</v>
      </c>
      <c r="D2274" s="486" t="s">
        <v>10567</v>
      </c>
      <c r="E2274" s="258" t="s">
        <v>10568</v>
      </c>
      <c r="F2274" s="259">
        <v>34012</v>
      </c>
      <c r="G2274" s="283" t="s">
        <v>1251</v>
      </c>
      <c r="H2274" s="261" t="s">
        <v>137</v>
      </c>
      <c r="I2274" s="261" t="s">
        <v>8999</v>
      </c>
      <c r="J2274" s="261" t="s">
        <v>9000</v>
      </c>
      <c r="K2274" s="282" t="s">
        <v>6899</v>
      </c>
      <c r="L2274" s="264">
        <v>45372</v>
      </c>
      <c r="M2274" s="290">
        <v>45402</v>
      </c>
      <c r="N2274" s="261" t="s">
        <v>169</v>
      </c>
      <c r="O2274" s="282" t="s">
        <v>10569</v>
      </c>
      <c r="P2274" s="266" t="s">
        <v>138</v>
      </c>
      <c r="Q2274" s="273"/>
      <c r="R2274" s="284" t="s">
        <v>157</v>
      </c>
      <c r="S2274" s="265"/>
      <c r="T2274" s="265">
        <v>0</v>
      </c>
      <c r="U2274" s="269" t="s">
        <v>1256</v>
      </c>
      <c r="V2274" s="270">
        <v>1</v>
      </c>
      <c r="W2274" s="271" t="s">
        <v>118</v>
      </c>
      <c r="X2274" s="272"/>
      <c r="Y2274" s="272"/>
      <c r="Z2274" s="274" t="s">
        <v>1257</v>
      </c>
      <c r="AA2274" s="258" t="b">
        <f t="shared" si="172"/>
        <v>0</v>
      </c>
      <c r="AB2274" s="273" t="s">
        <v>10570</v>
      </c>
      <c r="AC2274" s="273"/>
      <c r="AD2274" s="400" t="s">
        <v>1271</v>
      </c>
      <c r="AE2274" s="275" t="s">
        <v>10571</v>
      </c>
      <c r="AF2274" s="267" t="str">
        <f t="shared" ca="1" si="171"/>
        <v>33años6meses</v>
      </c>
      <c r="AG2274" s="276">
        <v>926113775</v>
      </c>
      <c r="AH2274" s="273" t="s">
        <v>10572</v>
      </c>
    </row>
    <row r="2275" spans="2:36">
      <c r="B2275" s="258" t="str">
        <f t="shared" si="169"/>
        <v>P47758064</v>
      </c>
      <c r="C2275" s="282">
        <v>1</v>
      </c>
      <c r="D2275" s="486" t="s">
        <v>11867</v>
      </c>
      <c r="E2275" s="258" t="s">
        <v>11868</v>
      </c>
      <c r="F2275" s="259">
        <v>33542</v>
      </c>
      <c r="G2275" s="283" t="s">
        <v>1251</v>
      </c>
      <c r="H2275" s="261" t="s">
        <v>137</v>
      </c>
      <c r="I2275" s="261" t="s">
        <v>8999</v>
      </c>
      <c r="J2275" s="261" t="s">
        <v>9469</v>
      </c>
      <c r="K2275" s="282" t="s">
        <v>6840</v>
      </c>
      <c r="L2275" s="264">
        <v>45475</v>
      </c>
      <c r="M2275" s="264">
        <v>45516</v>
      </c>
      <c r="N2275" s="261" t="s">
        <v>174</v>
      </c>
      <c r="O2275" s="282" t="s">
        <v>11869</v>
      </c>
      <c r="P2275" s="266" t="s">
        <v>138</v>
      </c>
      <c r="Q2275" s="273"/>
      <c r="R2275" s="284" t="s">
        <v>157</v>
      </c>
      <c r="S2275" s="265"/>
      <c r="T2275" s="265">
        <v>0</v>
      </c>
      <c r="U2275" s="269" t="s">
        <v>1256</v>
      </c>
      <c r="V2275" s="270">
        <v>1</v>
      </c>
      <c r="W2275" s="271" t="s">
        <v>118</v>
      </c>
      <c r="X2275" s="272"/>
      <c r="Y2275" s="272"/>
      <c r="Z2275" s="274" t="s">
        <v>1257</v>
      </c>
      <c r="AA2275" s="258" t="b">
        <f t="shared" si="172"/>
        <v>0</v>
      </c>
      <c r="AB2275" s="273" t="s">
        <v>11870</v>
      </c>
      <c r="AC2275" s="273"/>
      <c r="AD2275" s="504" t="s">
        <v>1259</v>
      </c>
      <c r="AE2275" s="275" t="s">
        <v>11871</v>
      </c>
      <c r="AF2275" s="267" t="str">
        <f t="shared" ca="1" si="171"/>
        <v>34años9meses</v>
      </c>
      <c r="AG2275" s="276">
        <v>957439056</v>
      </c>
      <c r="AH2275" s="273" t="s">
        <v>11872</v>
      </c>
    </row>
    <row r="2276" spans="2:36">
      <c r="B2276" s="273" t="str">
        <f t="shared" si="169"/>
        <v>P47758103</v>
      </c>
      <c r="C2276" s="282">
        <v>1</v>
      </c>
      <c r="D2276" s="486" t="s">
        <v>10823</v>
      </c>
      <c r="E2276" s="258" t="s">
        <v>10824</v>
      </c>
      <c r="F2276" s="259">
        <v>34052</v>
      </c>
      <c r="G2276" s="283" t="s">
        <v>1251</v>
      </c>
      <c r="H2276" s="261" t="s">
        <v>137</v>
      </c>
      <c r="I2276" s="261" t="s">
        <v>8999</v>
      </c>
      <c r="J2276" s="261" t="s">
        <v>9657</v>
      </c>
      <c r="K2276" s="282" t="s">
        <v>6899</v>
      </c>
      <c r="L2276" s="264">
        <v>45394</v>
      </c>
      <c r="M2276" s="290">
        <v>45416</v>
      </c>
      <c r="N2276" s="261" t="s">
        <v>122</v>
      </c>
      <c r="O2276" s="261"/>
      <c r="P2276" s="266"/>
      <c r="Q2276" s="273"/>
      <c r="R2276" s="284" t="s">
        <v>157</v>
      </c>
      <c r="S2276" s="265"/>
      <c r="T2276" s="265">
        <v>0</v>
      </c>
      <c r="U2276" s="269" t="s">
        <v>1256</v>
      </c>
      <c r="V2276" s="270">
        <v>1</v>
      </c>
      <c r="W2276" s="271" t="s">
        <v>118</v>
      </c>
      <c r="X2276" s="272"/>
      <c r="Y2276" s="272"/>
      <c r="Z2276" s="274" t="s">
        <v>1257</v>
      </c>
      <c r="AA2276" s="258" t="b">
        <f t="shared" si="172"/>
        <v>0</v>
      </c>
      <c r="AB2276" s="273" t="s">
        <v>10825</v>
      </c>
      <c r="AC2276" s="273"/>
      <c r="AD2276" s="504" t="s">
        <v>1259</v>
      </c>
      <c r="AE2276" s="275" t="s">
        <v>10826</v>
      </c>
      <c r="AF2276" s="267" t="str">
        <f t="shared" ca="1" si="171"/>
        <v>33años4meses</v>
      </c>
      <c r="AG2276" s="276">
        <v>965086427</v>
      </c>
      <c r="AH2276" s="273" t="s">
        <v>10827</v>
      </c>
    </row>
    <row r="2277" spans="2:36" ht="17.25" customHeight="1">
      <c r="B2277" s="258" t="str">
        <f t="shared" si="169"/>
        <v>O47758930</v>
      </c>
      <c r="C2277" s="257" t="s">
        <v>117</v>
      </c>
      <c r="D2277" s="486" t="s">
        <v>11896</v>
      </c>
      <c r="E2277" s="258" t="s">
        <v>11897</v>
      </c>
      <c r="F2277" s="259">
        <v>34030</v>
      </c>
      <c r="G2277" s="283" t="s">
        <v>1251</v>
      </c>
      <c r="H2277" s="261" t="s">
        <v>113</v>
      </c>
      <c r="I2277" s="261" t="s">
        <v>7410</v>
      </c>
      <c r="J2277" s="261" t="s">
        <v>1235</v>
      </c>
      <c r="K2277" s="282" t="s">
        <v>6899</v>
      </c>
      <c r="L2277" s="264">
        <v>45484</v>
      </c>
      <c r="M2277" s="298">
        <v>45498</v>
      </c>
      <c r="N2277" s="261" t="s">
        <v>122</v>
      </c>
      <c r="O2277" s="261"/>
      <c r="P2277" s="266"/>
      <c r="Q2277" s="273"/>
      <c r="R2277" s="284" t="s">
        <v>157</v>
      </c>
      <c r="S2277" s="265"/>
      <c r="T2277" s="265">
        <v>0</v>
      </c>
      <c r="U2277" s="269" t="s">
        <v>1256</v>
      </c>
      <c r="V2277" s="270">
        <v>1</v>
      </c>
      <c r="W2277" s="271" t="s">
        <v>118</v>
      </c>
      <c r="X2277" s="272"/>
      <c r="Y2277" s="272"/>
      <c r="Z2277" s="274" t="s">
        <v>1257</v>
      </c>
      <c r="AA2277" s="258" t="b">
        <f t="shared" si="172"/>
        <v>0</v>
      </c>
      <c r="AB2277" s="273" t="s">
        <v>11898</v>
      </c>
      <c r="AC2277" s="273"/>
      <c r="AD2277" s="504" t="s">
        <v>1259</v>
      </c>
      <c r="AE2277" s="275" t="s">
        <v>11899</v>
      </c>
      <c r="AF2277" s="267" t="str">
        <f t="shared" ca="1" si="171"/>
        <v>33años5meses</v>
      </c>
      <c r="AG2277" s="276">
        <v>925001440</v>
      </c>
      <c r="AH2277" s="273" t="s">
        <v>11900</v>
      </c>
    </row>
    <row r="2278" spans="2:36">
      <c r="B2278" s="258" t="str">
        <f t="shared" si="169"/>
        <v>P47759233</v>
      </c>
      <c r="C2278" s="257" t="s">
        <v>117</v>
      </c>
      <c r="D2278" s="486" t="s">
        <v>8259</v>
      </c>
      <c r="E2278" s="258" t="s">
        <v>8260</v>
      </c>
      <c r="F2278" s="259">
        <v>33646</v>
      </c>
      <c r="G2278" s="283" t="s">
        <v>1251</v>
      </c>
      <c r="H2278" s="261" t="s">
        <v>137</v>
      </c>
      <c r="I2278" s="263" t="s">
        <v>1252</v>
      </c>
      <c r="J2278" s="261"/>
      <c r="K2278" s="282" t="s">
        <v>2021</v>
      </c>
      <c r="L2278" s="264">
        <v>45152</v>
      </c>
      <c r="M2278" s="264">
        <v>45178</v>
      </c>
      <c r="N2278" s="263" t="s">
        <v>174</v>
      </c>
      <c r="O2278" s="282" t="s">
        <v>8261</v>
      </c>
      <c r="P2278" s="266" t="s">
        <v>138</v>
      </c>
      <c r="Q2278" s="273"/>
      <c r="R2278" s="268" t="s">
        <v>157</v>
      </c>
      <c r="S2278" s="265"/>
      <c r="T2278" s="265">
        <v>0</v>
      </c>
      <c r="U2278" s="269" t="s">
        <v>1256</v>
      </c>
      <c r="V2278" s="270">
        <v>0</v>
      </c>
      <c r="W2278" s="271" t="s">
        <v>118</v>
      </c>
      <c r="X2278" s="258"/>
      <c r="Y2278" s="273"/>
      <c r="Z2278" s="274" t="s">
        <v>1257</v>
      </c>
      <c r="AA2278" s="258" t="b">
        <f t="shared" ref="AA2278:AA2299" si="173">COUNTIF($D$2:$D$3790,D2278)&gt;1</f>
        <v>0</v>
      </c>
      <c r="AB2278" s="258" t="s">
        <v>8262</v>
      </c>
      <c r="AC2278" s="273"/>
      <c r="AD2278" s="504" t="s">
        <v>1878</v>
      </c>
      <c r="AE2278" s="275">
        <v>2843098209544</v>
      </c>
      <c r="AF2278" s="267" t="str">
        <f t="shared" ca="1" si="171"/>
        <v>34años6meses</v>
      </c>
      <c r="AG2278" s="276">
        <v>976109238</v>
      </c>
      <c r="AH2278" s="273" t="s">
        <v>8263</v>
      </c>
      <c r="AJ2278" s="554" t="str">
        <f ca="1">IF($D2278&lt;&gt;"",DATEDIF(L2278,TODAY(),"y")&amp;"años"&amp;DATEDIF(L2278,TODAY(),"ym")&amp;"meses"&amp;DATEDIF(L2278,TODAY(),"md")&amp;"dias","")</f>
        <v>3años0meses7dias</v>
      </c>
    </row>
    <row r="2279" spans="2:36">
      <c r="B2279" s="273" t="str">
        <f t="shared" si="169"/>
        <v>P47761852</v>
      </c>
      <c r="C2279" s="257" t="s">
        <v>117</v>
      </c>
      <c r="D2279" s="486" t="s">
        <v>584</v>
      </c>
      <c r="E2279" s="277" t="s">
        <v>4800</v>
      </c>
      <c r="F2279" s="259">
        <v>33440</v>
      </c>
      <c r="G2279" s="260" t="s">
        <v>1251</v>
      </c>
      <c r="H2279" s="261" t="s">
        <v>137</v>
      </c>
      <c r="I2279" s="263"/>
      <c r="J2279" s="261"/>
      <c r="K2279" s="263" t="s">
        <v>2021</v>
      </c>
      <c r="L2279" s="259">
        <v>44448</v>
      </c>
      <c r="M2279" s="289">
        <v>44684</v>
      </c>
      <c r="N2279" s="263" t="s">
        <v>122</v>
      </c>
      <c r="O2279" s="261"/>
      <c r="P2279" s="266"/>
      <c r="Q2279" s="267"/>
      <c r="R2279" s="284" t="s">
        <v>157</v>
      </c>
      <c r="S2279" s="265"/>
      <c r="T2279" s="265">
        <v>0</v>
      </c>
      <c r="U2279" s="269" t="s">
        <v>1256</v>
      </c>
      <c r="V2279" s="270">
        <v>0</v>
      </c>
      <c r="W2279" s="271" t="s">
        <v>118</v>
      </c>
      <c r="X2279" s="272"/>
      <c r="Y2279" s="273"/>
      <c r="Z2279" s="274" t="s">
        <v>1265</v>
      </c>
      <c r="AA2279" s="258" t="b">
        <f t="shared" si="173"/>
        <v>0</v>
      </c>
      <c r="AB2279" s="258" t="s">
        <v>1733</v>
      </c>
      <c r="AC2279" s="273" t="s">
        <v>1298</v>
      </c>
      <c r="AD2279" s="504" t="s">
        <v>1259</v>
      </c>
      <c r="AE2279" s="281" t="s">
        <v>4801</v>
      </c>
      <c r="AF2279" s="267" t="str">
        <f t="shared" ca="1" si="171"/>
        <v>35años1meses</v>
      </c>
      <c r="AG2279" s="294">
        <v>900555067</v>
      </c>
      <c r="AH2279" s="405" t="s">
        <v>4802</v>
      </c>
    </row>
    <row r="2280" spans="2:36">
      <c r="B2280" s="273" t="str">
        <f t="shared" si="169"/>
        <v>O47767733</v>
      </c>
      <c r="C2280" s="282">
        <v>1</v>
      </c>
      <c r="D2280" s="486" t="s">
        <v>4461</v>
      </c>
      <c r="E2280" s="258" t="s">
        <v>4462</v>
      </c>
      <c r="F2280" s="259">
        <v>34104</v>
      </c>
      <c r="G2280" s="260" t="s">
        <v>1251</v>
      </c>
      <c r="H2280" s="261" t="s">
        <v>113</v>
      </c>
      <c r="I2280" s="262"/>
      <c r="J2280" s="261"/>
      <c r="K2280" s="263" t="s">
        <v>3611</v>
      </c>
      <c r="L2280" s="264">
        <v>44403</v>
      </c>
      <c r="M2280" s="264">
        <v>44423</v>
      </c>
      <c r="N2280" s="263" t="s">
        <v>122</v>
      </c>
      <c r="O2280" s="261"/>
      <c r="P2280" s="266"/>
      <c r="Q2280" s="273"/>
      <c r="R2280" s="268" t="s">
        <v>157</v>
      </c>
      <c r="S2280" s="265"/>
      <c r="T2280" s="265">
        <v>0</v>
      </c>
      <c r="U2280" s="269" t="s">
        <v>1256</v>
      </c>
      <c r="V2280" s="270">
        <v>0</v>
      </c>
      <c r="W2280" s="271" t="s">
        <v>1264</v>
      </c>
      <c r="X2280" s="272"/>
      <c r="Y2280" s="273"/>
      <c r="Z2280" s="274" t="s">
        <v>1265</v>
      </c>
      <c r="AA2280" s="258" t="b">
        <f t="shared" si="173"/>
        <v>0</v>
      </c>
      <c r="AB2280" s="273" t="s">
        <v>4463</v>
      </c>
      <c r="AC2280" s="273" t="s">
        <v>4464</v>
      </c>
      <c r="AD2280" s="510"/>
      <c r="AE2280" s="275"/>
      <c r="AF2280" s="267" t="str">
        <f t="shared" ca="1" si="171"/>
        <v>33años3meses</v>
      </c>
      <c r="AG2280" s="276">
        <v>960866612</v>
      </c>
      <c r="AH2280" s="273" t="s">
        <v>4465</v>
      </c>
    </row>
    <row r="2281" spans="2:36">
      <c r="B2281" s="258" t="str">
        <f t="shared" si="169"/>
        <v>P47776952</v>
      </c>
      <c r="C2281" s="257" t="s">
        <v>117</v>
      </c>
      <c r="D2281" s="486" t="s">
        <v>4437</v>
      </c>
      <c r="E2281" s="258" t="s">
        <v>4438</v>
      </c>
      <c r="F2281" s="259">
        <v>32541</v>
      </c>
      <c r="G2281" s="260" t="s">
        <v>1251</v>
      </c>
      <c r="H2281" s="261" t="s">
        <v>137</v>
      </c>
      <c r="I2281" s="263"/>
      <c r="J2281" s="261"/>
      <c r="K2281" s="263" t="s">
        <v>3611</v>
      </c>
      <c r="L2281" s="264">
        <v>44397</v>
      </c>
      <c r="M2281" s="264">
        <v>44493</v>
      </c>
      <c r="N2281" s="263" t="s">
        <v>122</v>
      </c>
      <c r="O2281" s="263"/>
      <c r="P2281" s="266"/>
      <c r="Q2281" s="267"/>
      <c r="R2281" s="268" t="s">
        <v>157</v>
      </c>
      <c r="S2281" s="265"/>
      <c r="T2281" s="265">
        <v>0</v>
      </c>
      <c r="U2281" s="269" t="s">
        <v>1256</v>
      </c>
      <c r="V2281" s="270">
        <v>0</v>
      </c>
      <c r="W2281" s="271" t="s">
        <v>1264</v>
      </c>
      <c r="X2281" s="272"/>
      <c r="Y2281" s="273"/>
      <c r="Z2281" s="274" t="s">
        <v>1265</v>
      </c>
      <c r="AA2281" s="258" t="b">
        <f t="shared" si="173"/>
        <v>0</v>
      </c>
      <c r="AB2281" s="258" t="s">
        <v>4439</v>
      </c>
      <c r="AC2281" s="273" t="s">
        <v>3671</v>
      </c>
      <c r="AD2281" s="400" t="s">
        <v>1271</v>
      </c>
      <c r="AE2281" s="275" t="s">
        <v>4440</v>
      </c>
      <c r="AF2281" s="267" t="str">
        <f t="shared" ca="1" si="171"/>
        <v>37años6meses</v>
      </c>
      <c r="AG2281" s="276">
        <v>935883585</v>
      </c>
      <c r="AH2281" s="273" t="s">
        <v>4441</v>
      </c>
    </row>
    <row r="2282" spans="2:36">
      <c r="B2282" s="258" t="str">
        <f t="shared" si="169"/>
        <v>P47785278</v>
      </c>
      <c r="C2282" s="257" t="s">
        <v>117</v>
      </c>
      <c r="D2282" s="486" t="s">
        <v>4633</v>
      </c>
      <c r="E2282" s="258" t="s">
        <v>4634</v>
      </c>
      <c r="F2282" s="259">
        <v>34098</v>
      </c>
      <c r="G2282" s="260" t="s">
        <v>1291</v>
      </c>
      <c r="H2282" s="261" t="s">
        <v>137</v>
      </c>
      <c r="I2282" s="263"/>
      <c r="J2282" s="261"/>
      <c r="K2282" s="282" t="s">
        <v>2021</v>
      </c>
      <c r="L2282" s="264">
        <v>44427</v>
      </c>
      <c r="M2282" s="264">
        <v>44440</v>
      </c>
      <c r="N2282" s="263" t="s">
        <v>169</v>
      </c>
      <c r="O2282" s="282" t="s">
        <v>4635</v>
      </c>
      <c r="P2282" s="266" t="s">
        <v>138</v>
      </c>
      <c r="Q2282" s="273"/>
      <c r="R2282" s="268" t="s">
        <v>157</v>
      </c>
      <c r="S2282" s="265"/>
      <c r="T2282" s="265">
        <v>0</v>
      </c>
      <c r="U2282" s="269" t="s">
        <v>1256</v>
      </c>
      <c r="V2282" s="270">
        <v>0</v>
      </c>
      <c r="W2282" s="271" t="s">
        <v>1264</v>
      </c>
      <c r="X2282" s="272"/>
      <c r="Y2282" s="258"/>
      <c r="Z2282" s="274" t="s">
        <v>1265</v>
      </c>
      <c r="AA2282" s="258" t="b">
        <f t="shared" si="173"/>
        <v>0</v>
      </c>
      <c r="AB2282" s="273" t="s">
        <v>4636</v>
      </c>
      <c r="AC2282" s="273"/>
      <c r="AD2282" s="504" t="s">
        <v>1259</v>
      </c>
      <c r="AE2282" s="275" t="s">
        <v>4637</v>
      </c>
      <c r="AF2282" s="267" t="str">
        <f t="shared" ca="1" si="171"/>
        <v>33años3meses</v>
      </c>
      <c r="AG2282" s="276" t="s">
        <v>4638</v>
      </c>
      <c r="AH2282" s="273" t="s">
        <v>4639</v>
      </c>
      <c r="AJ2282" s="554" t="str">
        <f ca="1">IF($D2282&lt;&gt;"",DATEDIF(L2282,TODAY(),"y")&amp;"años"&amp;DATEDIF(L2282,TODAY(),"ym")&amp;"meses"&amp;DATEDIF(L2282,TODAY(),"md")&amp;"dias","")</f>
        <v>5años0meses2dias</v>
      </c>
    </row>
    <row r="2283" spans="2:36">
      <c r="B2283" s="258" t="str">
        <f t="shared" si="169"/>
        <v>P47786754</v>
      </c>
      <c r="C2283" s="305">
        <v>1</v>
      </c>
      <c r="D2283" s="486" t="s">
        <v>11558</v>
      </c>
      <c r="E2283" s="258" t="s">
        <v>11559</v>
      </c>
      <c r="F2283" s="259">
        <v>34015</v>
      </c>
      <c r="G2283" s="283" t="s">
        <v>1251</v>
      </c>
      <c r="H2283" s="261" t="s">
        <v>137</v>
      </c>
      <c r="I2283" s="261" t="s">
        <v>8999</v>
      </c>
      <c r="J2283" s="261" t="s">
        <v>9882</v>
      </c>
      <c r="K2283" s="282" t="s">
        <v>6899</v>
      </c>
      <c r="L2283" s="264">
        <v>45446</v>
      </c>
      <c r="M2283" s="264">
        <v>45458</v>
      </c>
      <c r="N2283" s="261" t="s">
        <v>174</v>
      </c>
      <c r="O2283" s="282" t="s">
        <v>11560</v>
      </c>
      <c r="P2283" s="266" t="s">
        <v>138</v>
      </c>
      <c r="Q2283" s="273"/>
      <c r="R2283" s="284" t="s">
        <v>157</v>
      </c>
      <c r="S2283" s="265"/>
      <c r="T2283" s="265">
        <v>0</v>
      </c>
      <c r="U2283" s="269" t="s">
        <v>1256</v>
      </c>
      <c r="V2283" s="270">
        <v>1</v>
      </c>
      <c r="W2283" s="271" t="s">
        <v>118</v>
      </c>
      <c r="X2283" s="272"/>
      <c r="Y2283" s="272"/>
      <c r="Z2283" s="274" t="s">
        <v>1257</v>
      </c>
      <c r="AA2283" s="258" t="b">
        <f t="shared" si="173"/>
        <v>0</v>
      </c>
      <c r="AB2283" s="273" t="s">
        <v>11561</v>
      </c>
      <c r="AC2283" s="273"/>
      <c r="AD2283" s="400" t="s">
        <v>1259</v>
      </c>
      <c r="AE2283" s="275" t="s">
        <v>11562</v>
      </c>
      <c r="AF2283" s="267" t="str">
        <f t="shared" ca="1" si="171"/>
        <v>33años6meses</v>
      </c>
      <c r="AG2283" s="276">
        <v>945025153</v>
      </c>
      <c r="AH2283" s="273" t="s">
        <v>11563</v>
      </c>
    </row>
    <row r="2284" spans="2:36">
      <c r="B2284" s="258" t="str">
        <f t="shared" si="169"/>
        <v>O47791228</v>
      </c>
      <c r="C2284" s="257" t="s">
        <v>117</v>
      </c>
      <c r="D2284" s="486" t="s">
        <v>11345</v>
      </c>
      <c r="E2284" s="258" t="s">
        <v>11346</v>
      </c>
      <c r="F2284" s="259">
        <v>32965</v>
      </c>
      <c r="G2284" s="283" t="s">
        <v>1251</v>
      </c>
      <c r="H2284" s="261" t="s">
        <v>113</v>
      </c>
      <c r="I2284" s="261" t="s">
        <v>7410</v>
      </c>
      <c r="J2284" s="261" t="s">
        <v>9657</v>
      </c>
      <c r="K2284" s="282" t="s">
        <v>6899</v>
      </c>
      <c r="L2284" s="264">
        <v>45428</v>
      </c>
      <c r="M2284" s="290">
        <v>45429</v>
      </c>
      <c r="N2284" s="261" t="s">
        <v>169</v>
      </c>
      <c r="O2284" s="282" t="s">
        <v>11347</v>
      </c>
      <c r="P2284" s="266" t="s">
        <v>138</v>
      </c>
      <c r="Q2284" s="273"/>
      <c r="R2284" s="284" t="s">
        <v>157</v>
      </c>
      <c r="S2284" s="265"/>
      <c r="T2284" s="265">
        <v>0</v>
      </c>
      <c r="U2284" s="269" t="s">
        <v>1256</v>
      </c>
      <c r="V2284" s="270">
        <v>1</v>
      </c>
      <c r="W2284" s="271" t="s">
        <v>118</v>
      </c>
      <c r="X2284" s="272"/>
      <c r="Y2284" s="272"/>
      <c r="Z2284" s="274" t="s">
        <v>1257</v>
      </c>
      <c r="AA2284" s="258" t="b">
        <f t="shared" si="173"/>
        <v>0</v>
      </c>
      <c r="AB2284" s="273" t="s">
        <v>11348</v>
      </c>
      <c r="AC2284" s="273"/>
      <c r="AD2284" s="504" t="s">
        <v>1259</v>
      </c>
      <c r="AE2284" s="275" t="s">
        <v>11349</v>
      </c>
      <c r="AF2284" s="267" t="str">
        <f t="shared" ca="1" si="171"/>
        <v>36años4meses</v>
      </c>
      <c r="AG2284" s="276">
        <v>921011456</v>
      </c>
      <c r="AH2284" s="273" t="s">
        <v>11350</v>
      </c>
    </row>
    <row r="2285" spans="2:36">
      <c r="B2285" s="258" t="str">
        <f t="shared" si="169"/>
        <v>P47796681</v>
      </c>
      <c r="C2285" s="282">
        <v>1</v>
      </c>
      <c r="D2285" s="486" t="s">
        <v>5466</v>
      </c>
      <c r="E2285" s="258" t="s">
        <v>5467</v>
      </c>
      <c r="F2285" s="259">
        <v>33877</v>
      </c>
      <c r="G2285" s="260" t="s">
        <v>1251</v>
      </c>
      <c r="H2285" s="261" t="s">
        <v>137</v>
      </c>
      <c r="I2285" s="263" t="s">
        <v>1252</v>
      </c>
      <c r="J2285" s="261" t="s">
        <v>1276</v>
      </c>
      <c r="K2285" s="282" t="s">
        <v>12562</v>
      </c>
      <c r="L2285" s="264">
        <v>46092</v>
      </c>
      <c r="M2285" s="290">
        <v>46130</v>
      </c>
      <c r="N2285" s="263" t="s">
        <v>128</v>
      </c>
      <c r="O2285" s="261" t="s">
        <v>5468</v>
      </c>
      <c r="P2285" s="266" t="s">
        <v>138</v>
      </c>
      <c r="Q2285" s="273"/>
      <c r="R2285" s="268" t="s">
        <v>157</v>
      </c>
      <c r="S2285" s="265"/>
      <c r="T2285" s="271">
        <v>0</v>
      </c>
      <c r="U2285" s="291" t="s">
        <v>1256</v>
      </c>
      <c r="V2285" s="270">
        <v>1</v>
      </c>
      <c r="W2285" s="271" t="s">
        <v>118</v>
      </c>
      <c r="X2285" s="272"/>
      <c r="Y2285" s="258"/>
      <c r="Z2285" s="274" t="s">
        <v>1257</v>
      </c>
      <c r="AA2285" s="258" t="b">
        <f t="shared" si="173"/>
        <v>0</v>
      </c>
      <c r="AB2285" s="273" t="s">
        <v>5469</v>
      </c>
      <c r="AC2285" s="273"/>
      <c r="AD2285" s="400" t="s">
        <v>1259</v>
      </c>
      <c r="AE2285" s="275" t="s">
        <v>18318</v>
      </c>
      <c r="AF2285" s="267" t="str">
        <f t="shared" ca="1" si="171"/>
        <v>33años10meses</v>
      </c>
      <c r="AG2285" s="276" t="s">
        <v>18316</v>
      </c>
      <c r="AH2285" s="273" t="s">
        <v>18317</v>
      </c>
    </row>
    <row r="2286" spans="2:36">
      <c r="B2286" s="258" t="str">
        <f t="shared" ref="B2286:B2342" si="174">MID(H2286,1,1)&amp;D2286</f>
        <v>O47799100</v>
      </c>
      <c r="C2286" s="257" t="s">
        <v>117</v>
      </c>
      <c r="D2286" s="486" t="s">
        <v>8623</v>
      </c>
      <c r="E2286" s="258" t="s">
        <v>8624</v>
      </c>
      <c r="F2286" s="259">
        <v>33747</v>
      </c>
      <c r="G2286" s="283" t="s">
        <v>1251</v>
      </c>
      <c r="H2286" s="261" t="s">
        <v>125</v>
      </c>
      <c r="I2286" s="261" t="s">
        <v>5699</v>
      </c>
      <c r="J2286" s="261"/>
      <c r="K2286" s="282" t="s">
        <v>2021</v>
      </c>
      <c r="L2286" s="264">
        <v>45236</v>
      </c>
      <c r="M2286" s="290">
        <v>45275</v>
      </c>
      <c r="N2286" s="263" t="s">
        <v>128</v>
      </c>
      <c r="O2286" s="261" t="s">
        <v>8625</v>
      </c>
      <c r="P2286" s="266" t="s">
        <v>138</v>
      </c>
      <c r="Q2286" s="273"/>
      <c r="R2286" s="284" t="s">
        <v>157</v>
      </c>
      <c r="S2286" s="265"/>
      <c r="T2286" s="265">
        <v>0</v>
      </c>
      <c r="U2286" s="269" t="s">
        <v>1256</v>
      </c>
      <c r="V2286" s="270">
        <v>0</v>
      </c>
      <c r="W2286" s="271" t="s">
        <v>118</v>
      </c>
      <c r="X2286" s="273"/>
      <c r="Y2286" s="273"/>
      <c r="Z2286" s="274" t="s">
        <v>1257</v>
      </c>
      <c r="AA2286" s="258" t="b">
        <f t="shared" si="173"/>
        <v>0</v>
      </c>
      <c r="AB2286" s="273" t="s">
        <v>8626</v>
      </c>
      <c r="AC2286" s="273"/>
      <c r="AD2286" s="400" t="s">
        <v>1259</v>
      </c>
      <c r="AE2286" s="275" t="s">
        <v>8627</v>
      </c>
      <c r="AF2286" s="267" t="str">
        <f t="shared" ca="1" si="171"/>
        <v>34años2meses</v>
      </c>
      <c r="AG2286" s="276">
        <v>978485104</v>
      </c>
      <c r="AH2286" s="402" t="s">
        <v>8628</v>
      </c>
    </row>
    <row r="2287" spans="2:36" ht="15">
      <c r="B2287" s="258" t="str">
        <f t="shared" si="174"/>
        <v>P47802366</v>
      </c>
      <c r="C2287" s="263">
        <v>1</v>
      </c>
      <c r="D2287" s="500" t="s">
        <v>13898</v>
      </c>
      <c r="E2287" s="258" t="s">
        <v>13899</v>
      </c>
      <c r="F2287" s="259">
        <v>29746</v>
      </c>
      <c r="G2287" s="283" t="s">
        <v>1251</v>
      </c>
      <c r="H2287" s="261" t="s">
        <v>137</v>
      </c>
      <c r="I2287" s="261" t="s">
        <v>1252</v>
      </c>
      <c r="J2287" s="261" t="s">
        <v>1276</v>
      </c>
      <c r="K2287" s="282" t="s">
        <v>1254</v>
      </c>
      <c r="L2287" s="264">
        <v>45881</v>
      </c>
      <c r="M2287" s="264">
        <v>46039</v>
      </c>
      <c r="N2287" s="261" t="s">
        <v>122</v>
      </c>
      <c r="O2287" s="282"/>
      <c r="P2287" s="266"/>
      <c r="Q2287" s="273"/>
      <c r="R2287" s="268" t="s">
        <v>157</v>
      </c>
      <c r="S2287" s="265"/>
      <c r="T2287" s="506">
        <v>0</v>
      </c>
      <c r="U2287" s="269" t="s">
        <v>1256</v>
      </c>
      <c r="V2287" s="270">
        <v>1</v>
      </c>
      <c r="W2287" s="271" t="s">
        <v>118</v>
      </c>
      <c r="X2287" s="272"/>
      <c r="Y2287" s="272"/>
      <c r="Z2287" s="342" t="s">
        <v>1257</v>
      </c>
      <c r="AA2287" s="258" t="b">
        <f t="shared" si="173"/>
        <v>0</v>
      </c>
      <c r="AB2287" s="273" t="s">
        <v>13900</v>
      </c>
      <c r="AC2287" s="273"/>
      <c r="AD2287" s="504" t="s">
        <v>1259</v>
      </c>
      <c r="AE2287" s="303">
        <v>30509907140098</v>
      </c>
      <c r="AF2287" s="267" t="str">
        <f t="shared" ca="1" si="171"/>
        <v>45años2meses</v>
      </c>
      <c r="AG2287" s="276" t="s">
        <v>13901</v>
      </c>
      <c r="AH2287" s="273" t="s">
        <v>13902</v>
      </c>
      <c r="AJ2287" s="554" t="str">
        <f ca="1">IF($D2287&lt;&gt;"",DATEDIF(L2287,TODAY(),"y")&amp;"años"&amp;DATEDIF(L2287,TODAY(),"ym")&amp;"meses"&amp;DATEDIF(L2287,TODAY(),"md")&amp;"dias","")</f>
        <v>1años0meses9dias</v>
      </c>
    </row>
    <row r="2288" spans="2:36" ht="12" customHeight="1">
      <c r="B2288" s="258" t="str">
        <f t="shared" si="174"/>
        <v>R47809848</v>
      </c>
      <c r="C2288" s="257" t="s">
        <v>117</v>
      </c>
      <c r="D2288" s="486" t="s">
        <v>4424</v>
      </c>
      <c r="E2288" s="258" t="s">
        <v>4425</v>
      </c>
      <c r="F2288" s="259">
        <v>34088</v>
      </c>
      <c r="G2288" s="260" t="s">
        <v>1297</v>
      </c>
      <c r="H2288" s="261" t="s">
        <v>4426</v>
      </c>
      <c r="I2288" s="262" t="s">
        <v>4427</v>
      </c>
      <c r="J2288" s="261"/>
      <c r="K2288" s="282" t="s">
        <v>2021</v>
      </c>
      <c r="L2288" s="287">
        <v>44392</v>
      </c>
      <c r="M2288" s="290">
        <v>44515</v>
      </c>
      <c r="N2288" s="263" t="s">
        <v>128</v>
      </c>
      <c r="O2288" s="282" t="s">
        <v>4428</v>
      </c>
      <c r="P2288" s="266" t="s">
        <v>115</v>
      </c>
      <c r="Q2288" s="273"/>
      <c r="R2288" s="284" t="s">
        <v>157</v>
      </c>
      <c r="S2288" s="265"/>
      <c r="T2288" s="265">
        <v>0</v>
      </c>
      <c r="U2288" s="269" t="s">
        <v>1256</v>
      </c>
      <c r="V2288" s="270">
        <v>0</v>
      </c>
      <c r="W2288" s="271" t="s">
        <v>1264</v>
      </c>
      <c r="X2288" s="272"/>
      <c r="Y2288" s="258"/>
      <c r="Z2288" s="274" t="s">
        <v>1265</v>
      </c>
      <c r="AA2288" s="258" t="b">
        <f t="shared" si="173"/>
        <v>0</v>
      </c>
      <c r="AB2288" s="273" t="s">
        <v>4429</v>
      </c>
      <c r="AC2288" s="273"/>
      <c r="AD2288" s="504" t="s">
        <v>1259</v>
      </c>
      <c r="AE2288" s="275" t="s">
        <v>4430</v>
      </c>
      <c r="AF2288" s="267" t="str">
        <f t="shared" ca="1" si="171"/>
        <v>33años3meses</v>
      </c>
      <c r="AG2288" s="276">
        <v>947484505</v>
      </c>
      <c r="AH2288" s="273" t="s">
        <v>4431</v>
      </c>
    </row>
    <row r="2289" spans="2:36">
      <c r="B2289" s="258" t="str">
        <f t="shared" si="174"/>
        <v>P47814875</v>
      </c>
      <c r="C2289" s="257" t="s">
        <v>117</v>
      </c>
      <c r="D2289" s="486" t="s">
        <v>5316</v>
      </c>
      <c r="E2289" s="258" t="s">
        <v>5317</v>
      </c>
      <c r="F2289" s="259">
        <v>34155</v>
      </c>
      <c r="G2289" s="260" t="s">
        <v>1251</v>
      </c>
      <c r="H2289" s="261" t="s">
        <v>137</v>
      </c>
      <c r="I2289" s="263"/>
      <c r="J2289" s="261"/>
      <c r="K2289" s="282" t="s">
        <v>1968</v>
      </c>
      <c r="L2289" s="264">
        <v>44497</v>
      </c>
      <c r="M2289" s="264">
        <v>44510</v>
      </c>
      <c r="N2289" s="263" t="s">
        <v>122</v>
      </c>
      <c r="O2289" s="261"/>
      <c r="P2289" s="266"/>
      <c r="Q2289" s="273"/>
      <c r="R2289" s="268" t="s">
        <v>157</v>
      </c>
      <c r="S2289" s="265"/>
      <c r="T2289" s="265">
        <v>0</v>
      </c>
      <c r="U2289" s="269" t="s">
        <v>1256</v>
      </c>
      <c r="V2289" s="270">
        <v>1</v>
      </c>
      <c r="W2289" s="271" t="s">
        <v>1264</v>
      </c>
      <c r="X2289" s="272"/>
      <c r="Y2289" s="273"/>
      <c r="Z2289" s="274" t="s">
        <v>1265</v>
      </c>
      <c r="AA2289" s="258" t="b">
        <f t="shared" si="173"/>
        <v>0</v>
      </c>
      <c r="AB2289" s="273" t="s">
        <v>5318</v>
      </c>
      <c r="AC2289" s="273"/>
      <c r="AD2289" s="400" t="s">
        <v>1259</v>
      </c>
      <c r="AE2289" s="322" t="s">
        <v>5319</v>
      </c>
      <c r="AF2289" s="267" t="str">
        <f t="shared" ca="1" si="171"/>
        <v>33años1meses</v>
      </c>
      <c r="AG2289" s="276">
        <v>918061955</v>
      </c>
      <c r="AH2289" s="273" t="s">
        <v>5320</v>
      </c>
    </row>
    <row r="2290" spans="2:36">
      <c r="B2290" s="258" t="str">
        <f t="shared" si="174"/>
        <v>O47817346</v>
      </c>
      <c r="C2290" s="257" t="s">
        <v>117</v>
      </c>
      <c r="D2290" s="486" t="s">
        <v>5725</v>
      </c>
      <c r="E2290" s="258" t="s">
        <v>5726</v>
      </c>
      <c r="F2290" s="259">
        <v>29778</v>
      </c>
      <c r="G2290" s="260" t="s">
        <v>1996</v>
      </c>
      <c r="H2290" s="261" t="s">
        <v>113</v>
      </c>
      <c r="I2290" s="263"/>
      <c r="J2290" s="261"/>
      <c r="K2290" s="282" t="s">
        <v>4784</v>
      </c>
      <c r="L2290" s="264">
        <v>44579</v>
      </c>
      <c r="M2290" s="264">
        <v>44590</v>
      </c>
      <c r="N2290" s="263" t="s">
        <v>122</v>
      </c>
      <c r="O2290" s="261"/>
      <c r="P2290" s="266"/>
      <c r="Q2290" s="273" t="s">
        <v>5727</v>
      </c>
      <c r="R2290" s="268" t="s">
        <v>157</v>
      </c>
      <c r="S2290" s="265"/>
      <c r="T2290" s="265">
        <v>0</v>
      </c>
      <c r="U2290" s="269" t="s">
        <v>1256</v>
      </c>
      <c r="V2290" s="270">
        <v>1</v>
      </c>
      <c r="W2290" s="271" t="s">
        <v>118</v>
      </c>
      <c r="X2290" s="272"/>
      <c r="Y2290" s="273"/>
      <c r="Z2290" s="274" t="s">
        <v>1265</v>
      </c>
      <c r="AA2290" s="258" t="b">
        <f t="shared" si="173"/>
        <v>0</v>
      </c>
      <c r="AB2290" s="273" t="s">
        <v>5728</v>
      </c>
      <c r="AC2290" s="273"/>
      <c r="AD2290" s="273"/>
      <c r="AE2290" s="275"/>
      <c r="AF2290" s="267" t="str">
        <f t="shared" ca="1" si="171"/>
        <v>45años1meses</v>
      </c>
      <c r="AG2290" s="276">
        <v>929424349</v>
      </c>
      <c r="AH2290" s="273" t="s">
        <v>5729</v>
      </c>
    </row>
    <row r="2291" spans="2:36" ht="15">
      <c r="B2291" s="258" t="str">
        <f t="shared" si="174"/>
        <v>P47819533</v>
      </c>
      <c r="C2291" s="257" t="s">
        <v>117</v>
      </c>
      <c r="D2291" s="500" t="s">
        <v>14140</v>
      </c>
      <c r="E2291" s="258" t="s">
        <v>14141</v>
      </c>
      <c r="F2291" s="259">
        <v>33301</v>
      </c>
      <c r="G2291" s="283" t="s">
        <v>1996</v>
      </c>
      <c r="H2291" s="261" t="s">
        <v>137</v>
      </c>
      <c r="I2291" s="261" t="s">
        <v>1252</v>
      </c>
      <c r="J2291" s="261" t="s">
        <v>1253</v>
      </c>
      <c r="K2291" s="282" t="s">
        <v>8700</v>
      </c>
      <c r="L2291" s="264">
        <v>46093</v>
      </c>
      <c r="M2291" s="264">
        <v>46102</v>
      </c>
      <c r="N2291" s="261" t="s">
        <v>122</v>
      </c>
      <c r="O2291" s="282"/>
      <c r="P2291" s="266"/>
      <c r="Q2291" s="258"/>
      <c r="R2291" s="471" t="s">
        <v>117</v>
      </c>
      <c r="S2291" s="265"/>
      <c r="T2291" s="265">
        <v>0</v>
      </c>
      <c r="U2291" s="332" t="s">
        <v>1256</v>
      </c>
      <c r="V2291" s="270">
        <v>1</v>
      </c>
      <c r="W2291" s="271" t="s">
        <v>118</v>
      </c>
      <c r="X2291" s="272"/>
      <c r="Y2291" s="272"/>
      <c r="Z2291" s="274" t="s">
        <v>1257</v>
      </c>
      <c r="AA2291" s="258" t="b">
        <f t="shared" si="173"/>
        <v>0</v>
      </c>
      <c r="AB2291" s="273" t="s">
        <v>14142</v>
      </c>
      <c r="AC2291" s="273"/>
      <c r="AD2291" s="400" t="s">
        <v>1271</v>
      </c>
      <c r="AE2291" s="304" t="s">
        <v>14143</v>
      </c>
      <c r="AF2291" s="267" t="str">
        <f t="shared" ca="1" si="171"/>
        <v>35años5meses</v>
      </c>
      <c r="AG2291" s="276" t="s">
        <v>14144</v>
      </c>
      <c r="AH2291" s="273" t="s">
        <v>14145</v>
      </c>
    </row>
    <row r="2292" spans="2:36">
      <c r="B2292" s="258" t="str">
        <f t="shared" si="174"/>
        <v>P47823299</v>
      </c>
      <c r="C2292" s="285">
        <v>1</v>
      </c>
      <c r="D2292" s="486" t="s">
        <v>6387</v>
      </c>
      <c r="E2292" s="258" t="s">
        <v>6388</v>
      </c>
      <c r="F2292" s="259">
        <v>33297</v>
      </c>
      <c r="G2292" s="260" t="s">
        <v>1251</v>
      </c>
      <c r="H2292" s="261" t="s">
        <v>137</v>
      </c>
      <c r="I2292" s="263"/>
      <c r="J2292" s="261"/>
      <c r="K2292" s="263" t="s">
        <v>3611</v>
      </c>
      <c r="L2292" s="264">
        <v>44727</v>
      </c>
      <c r="M2292" s="290">
        <v>44756</v>
      </c>
      <c r="N2292" s="263" t="s">
        <v>122</v>
      </c>
      <c r="O2292" s="261"/>
      <c r="P2292" s="266"/>
      <c r="Q2292" s="273"/>
      <c r="R2292" s="284" t="s">
        <v>157</v>
      </c>
      <c r="S2292" s="265"/>
      <c r="T2292" s="265">
        <v>0</v>
      </c>
      <c r="U2292" s="269" t="s">
        <v>1256</v>
      </c>
      <c r="V2292" s="270">
        <v>0</v>
      </c>
      <c r="W2292" s="271" t="s">
        <v>118</v>
      </c>
      <c r="X2292" s="272"/>
      <c r="Y2292" s="273"/>
      <c r="Z2292" s="274" t="s">
        <v>1265</v>
      </c>
      <c r="AA2292" s="258" t="b">
        <f t="shared" si="173"/>
        <v>0</v>
      </c>
      <c r="AB2292" s="273" t="s">
        <v>6389</v>
      </c>
      <c r="AC2292" s="273" t="s">
        <v>3671</v>
      </c>
      <c r="AD2292" s="510"/>
      <c r="AE2292" s="275"/>
      <c r="AF2292" s="267" t="str">
        <f t="shared" ca="1" si="171"/>
        <v>35años5meses</v>
      </c>
      <c r="AG2292" s="276">
        <v>979431919</v>
      </c>
      <c r="AH2292" s="273" t="s">
        <v>6390</v>
      </c>
    </row>
    <row r="2293" spans="2:36">
      <c r="B2293" s="258" t="str">
        <f t="shared" si="174"/>
        <v>O47829561</v>
      </c>
      <c r="C2293" s="257" t="s">
        <v>117</v>
      </c>
      <c r="D2293" s="486" t="s">
        <v>5829</v>
      </c>
      <c r="E2293" s="258" t="s">
        <v>5830</v>
      </c>
      <c r="F2293" s="259">
        <v>34168</v>
      </c>
      <c r="G2293" s="260" t="s">
        <v>1251</v>
      </c>
      <c r="H2293" s="261" t="s">
        <v>113</v>
      </c>
      <c r="I2293" s="263" t="s">
        <v>1339</v>
      </c>
      <c r="J2293" s="261"/>
      <c r="K2293" s="282" t="s">
        <v>2021</v>
      </c>
      <c r="L2293" s="264">
        <v>44586</v>
      </c>
      <c r="M2293" s="290">
        <v>44603</v>
      </c>
      <c r="N2293" s="263" t="s">
        <v>174</v>
      </c>
      <c r="O2293" s="261" t="s">
        <v>5831</v>
      </c>
      <c r="P2293" s="266" t="s">
        <v>115</v>
      </c>
      <c r="Q2293" s="273"/>
      <c r="R2293" s="268" t="s">
        <v>157</v>
      </c>
      <c r="S2293" s="265"/>
      <c r="T2293" s="265">
        <v>0</v>
      </c>
      <c r="U2293" s="269" t="s">
        <v>1256</v>
      </c>
      <c r="V2293" s="270">
        <v>1</v>
      </c>
      <c r="W2293" s="271" t="s">
        <v>118</v>
      </c>
      <c r="X2293" s="272"/>
      <c r="Y2293" s="258"/>
      <c r="Z2293" s="274" t="s">
        <v>1265</v>
      </c>
      <c r="AA2293" s="258" t="b">
        <f t="shared" si="173"/>
        <v>0</v>
      </c>
      <c r="AB2293" s="273" t="s">
        <v>5832</v>
      </c>
      <c r="AC2293" s="273"/>
      <c r="AD2293" s="400" t="s">
        <v>1259</v>
      </c>
      <c r="AE2293" s="313" t="s">
        <v>5833</v>
      </c>
      <c r="AF2293" s="267" t="str">
        <f t="shared" ca="1" si="171"/>
        <v>33años1meses</v>
      </c>
      <c r="AG2293" s="276">
        <v>998238895</v>
      </c>
      <c r="AH2293" s="273" t="s">
        <v>5802</v>
      </c>
    </row>
    <row r="2294" spans="2:36">
      <c r="B2294" s="273" t="str">
        <f t="shared" si="174"/>
        <v>P47840486</v>
      </c>
      <c r="C2294" s="257" t="s">
        <v>117</v>
      </c>
      <c r="D2294" s="486" t="s">
        <v>9051</v>
      </c>
      <c r="E2294" s="258" t="s">
        <v>9052</v>
      </c>
      <c r="F2294" s="259">
        <v>34096</v>
      </c>
      <c r="G2294" s="260" t="s">
        <v>1251</v>
      </c>
      <c r="H2294" s="261" t="s">
        <v>137</v>
      </c>
      <c r="I2294" s="261" t="s">
        <v>1252</v>
      </c>
      <c r="J2294" s="261"/>
      <c r="K2294" s="282" t="s">
        <v>6305</v>
      </c>
      <c r="L2294" s="264">
        <v>45278</v>
      </c>
      <c r="M2294" s="290">
        <v>45283</v>
      </c>
      <c r="N2294" s="263" t="s">
        <v>169</v>
      </c>
      <c r="O2294" s="261" t="s">
        <v>9053</v>
      </c>
      <c r="P2294" s="266" t="s">
        <v>138</v>
      </c>
      <c r="Q2294" s="273"/>
      <c r="R2294" s="284" t="s">
        <v>157</v>
      </c>
      <c r="S2294" s="265"/>
      <c r="T2294" s="265">
        <v>0</v>
      </c>
      <c r="U2294" s="269" t="s">
        <v>1256</v>
      </c>
      <c r="V2294" s="270">
        <v>1</v>
      </c>
      <c r="W2294" s="271" t="s">
        <v>118</v>
      </c>
      <c r="X2294" s="273"/>
      <c r="Y2294" s="273"/>
      <c r="Z2294" s="274" t="s">
        <v>1257</v>
      </c>
      <c r="AA2294" s="258" t="b">
        <f t="shared" si="173"/>
        <v>0</v>
      </c>
      <c r="AB2294" s="273" t="s">
        <v>9054</v>
      </c>
      <c r="AC2294" s="273"/>
      <c r="AD2294" s="504" t="s">
        <v>2201</v>
      </c>
      <c r="AE2294" s="275" t="s">
        <v>9055</v>
      </c>
      <c r="AF2294" s="267" t="str">
        <f t="shared" ca="1" si="171"/>
        <v>33años3meses</v>
      </c>
      <c r="AG2294" s="276">
        <v>957439965</v>
      </c>
      <c r="AH2294" s="399" t="s">
        <v>9056</v>
      </c>
      <c r="AJ2294" s="554" t="str">
        <f ca="1">IF($D2294&lt;&gt;"",DATEDIF(L2294,TODAY(),"y")&amp;"años"&amp;DATEDIF(L2294,TODAY(),"ym")&amp;"meses"&amp;DATEDIF(L2294,TODAY(),"md")&amp;"dias","")</f>
        <v>2años8meses3dias</v>
      </c>
    </row>
    <row r="2295" spans="2:36" ht="15" customHeight="1">
      <c r="B2295" s="258" t="str">
        <f t="shared" si="174"/>
        <v>O47841091</v>
      </c>
      <c r="C2295" s="257" t="s">
        <v>117</v>
      </c>
      <c r="D2295" s="486" t="s">
        <v>10513</v>
      </c>
      <c r="E2295" s="258" t="s">
        <v>10514</v>
      </c>
      <c r="F2295" s="259">
        <v>33898</v>
      </c>
      <c r="G2295" s="283" t="s">
        <v>1251</v>
      </c>
      <c r="H2295" s="261" t="s">
        <v>113</v>
      </c>
      <c r="I2295" s="261" t="s">
        <v>7410</v>
      </c>
      <c r="J2295" s="261" t="s">
        <v>10410</v>
      </c>
      <c r="K2295" s="282" t="s">
        <v>6899</v>
      </c>
      <c r="L2295" s="264">
        <v>45371</v>
      </c>
      <c r="M2295" s="290">
        <v>45437</v>
      </c>
      <c r="N2295" s="261" t="s">
        <v>128</v>
      </c>
      <c r="O2295" s="282" t="s">
        <v>10515</v>
      </c>
      <c r="P2295" s="266" t="s">
        <v>138</v>
      </c>
      <c r="Q2295" s="273"/>
      <c r="R2295" s="284" t="s">
        <v>157</v>
      </c>
      <c r="S2295" s="265"/>
      <c r="T2295" s="265">
        <v>0</v>
      </c>
      <c r="U2295" s="269" t="s">
        <v>1256</v>
      </c>
      <c r="V2295" s="270">
        <v>1</v>
      </c>
      <c r="W2295" s="271" t="s">
        <v>118</v>
      </c>
      <c r="X2295" s="272"/>
      <c r="Y2295" s="272"/>
      <c r="Z2295" s="274" t="s">
        <v>1257</v>
      </c>
      <c r="AA2295" s="258" t="b">
        <f t="shared" si="173"/>
        <v>0</v>
      </c>
      <c r="AB2295" s="273" t="s">
        <v>10516</v>
      </c>
      <c r="AC2295" s="273"/>
      <c r="AD2295" s="400" t="s">
        <v>1271</v>
      </c>
      <c r="AE2295" s="275" t="s">
        <v>10517</v>
      </c>
      <c r="AF2295" s="267" t="str">
        <f t="shared" ca="1" si="171"/>
        <v>33años10meses</v>
      </c>
      <c r="AG2295" s="276">
        <v>995294199</v>
      </c>
      <c r="AH2295" s="273" t="s">
        <v>10518</v>
      </c>
    </row>
    <row r="2296" spans="2:36">
      <c r="B2296" s="258" t="str">
        <f t="shared" si="174"/>
        <v>P47847469</v>
      </c>
      <c r="C2296" s="257" t="s">
        <v>117</v>
      </c>
      <c r="D2296" s="486" t="s">
        <v>4398</v>
      </c>
      <c r="E2296" s="258" t="s">
        <v>4399</v>
      </c>
      <c r="F2296" s="259">
        <v>33510</v>
      </c>
      <c r="G2296" s="260" t="s">
        <v>1291</v>
      </c>
      <c r="H2296" s="261" t="s">
        <v>137</v>
      </c>
      <c r="I2296" s="262"/>
      <c r="J2296" s="261"/>
      <c r="K2296" s="263" t="s">
        <v>3611</v>
      </c>
      <c r="L2296" s="264">
        <v>44384</v>
      </c>
      <c r="M2296" s="290">
        <v>44395</v>
      </c>
      <c r="N2296" s="263" t="s">
        <v>122</v>
      </c>
      <c r="O2296" s="261"/>
      <c r="P2296" s="266"/>
      <c r="Q2296" s="273"/>
      <c r="R2296" s="268" t="s">
        <v>157</v>
      </c>
      <c r="S2296" s="265"/>
      <c r="T2296" s="265">
        <v>0</v>
      </c>
      <c r="U2296" s="269" t="s">
        <v>1256</v>
      </c>
      <c r="V2296" s="270">
        <v>0</v>
      </c>
      <c r="W2296" s="271" t="s">
        <v>1264</v>
      </c>
      <c r="X2296" s="272"/>
      <c r="Y2296" s="258"/>
      <c r="Z2296" s="274" t="s">
        <v>1265</v>
      </c>
      <c r="AA2296" s="258" t="b">
        <f t="shared" si="173"/>
        <v>0</v>
      </c>
      <c r="AB2296" s="273" t="s">
        <v>4400</v>
      </c>
      <c r="AC2296" s="273" t="s">
        <v>4401</v>
      </c>
      <c r="AD2296" s="510"/>
      <c r="AE2296" s="275"/>
      <c r="AF2296" s="267" t="str">
        <f t="shared" ca="1" si="171"/>
        <v>34años10meses</v>
      </c>
      <c r="AG2296" s="276">
        <v>928904992</v>
      </c>
      <c r="AH2296" s="273" t="s">
        <v>4402</v>
      </c>
    </row>
    <row r="2297" spans="2:36">
      <c r="B2297" s="258" t="str">
        <f t="shared" si="174"/>
        <v>P47855037</v>
      </c>
      <c r="C2297" s="257" t="s">
        <v>117</v>
      </c>
      <c r="D2297" s="486" t="s">
        <v>5528</v>
      </c>
      <c r="E2297" s="258" t="s">
        <v>5529</v>
      </c>
      <c r="F2297" s="259">
        <v>34184</v>
      </c>
      <c r="G2297" s="260" t="s">
        <v>1251</v>
      </c>
      <c r="H2297" s="261" t="s">
        <v>137</v>
      </c>
      <c r="I2297" s="263"/>
      <c r="J2297" s="261"/>
      <c r="K2297" s="282" t="s">
        <v>2021</v>
      </c>
      <c r="L2297" s="264">
        <v>44534</v>
      </c>
      <c r="M2297" s="290">
        <v>44548</v>
      </c>
      <c r="N2297" s="263" t="s">
        <v>122</v>
      </c>
      <c r="O2297" s="261"/>
      <c r="P2297" s="266"/>
      <c r="Q2297" s="258"/>
      <c r="R2297" s="284" t="s">
        <v>157</v>
      </c>
      <c r="S2297" s="265"/>
      <c r="T2297" s="265">
        <v>0</v>
      </c>
      <c r="U2297" s="269" t="s">
        <v>1256</v>
      </c>
      <c r="V2297" s="270">
        <v>1</v>
      </c>
      <c r="W2297" s="271" t="s">
        <v>1264</v>
      </c>
      <c r="X2297" s="272"/>
      <c r="Y2297" s="273"/>
      <c r="Z2297" s="274" t="s">
        <v>1265</v>
      </c>
      <c r="AA2297" s="258" t="b">
        <f t="shared" si="173"/>
        <v>0</v>
      </c>
      <c r="AB2297" s="273" t="s">
        <v>5530</v>
      </c>
      <c r="AC2297" s="273"/>
      <c r="AD2297" s="504" t="s">
        <v>1259</v>
      </c>
      <c r="AE2297" s="275" t="s">
        <v>5531</v>
      </c>
      <c r="AF2297" s="267" t="str">
        <f t="shared" ca="1" si="171"/>
        <v>33años0meses</v>
      </c>
      <c r="AG2297" s="276">
        <v>931322412</v>
      </c>
      <c r="AH2297" s="273" t="s">
        <v>5532</v>
      </c>
    </row>
    <row r="2298" spans="2:36">
      <c r="B2298" s="258" t="str">
        <f t="shared" si="174"/>
        <v>O47857039</v>
      </c>
      <c r="C2298" s="257" t="s">
        <v>117</v>
      </c>
      <c r="D2298" s="486" t="s">
        <v>14093</v>
      </c>
      <c r="E2298" s="258" t="s">
        <v>14094</v>
      </c>
      <c r="F2298" s="259">
        <v>34185</v>
      </c>
      <c r="G2298" s="283" t="s">
        <v>1251</v>
      </c>
      <c r="H2298" s="261" t="s">
        <v>125</v>
      </c>
      <c r="I2298" s="261" t="s">
        <v>1339</v>
      </c>
      <c r="J2298" s="261" t="s">
        <v>1276</v>
      </c>
      <c r="K2298" s="282" t="s">
        <v>8700</v>
      </c>
      <c r="L2298" s="264">
        <v>45894</v>
      </c>
      <c r="M2298" s="298">
        <v>45908</v>
      </c>
      <c r="N2298" s="261" t="s">
        <v>122</v>
      </c>
      <c r="O2298" s="282"/>
      <c r="P2298" s="266"/>
      <c r="Q2298" s="273"/>
      <c r="R2298" s="284" t="s">
        <v>157</v>
      </c>
      <c r="S2298" s="265"/>
      <c r="T2298" s="265">
        <v>0</v>
      </c>
      <c r="U2298" s="269" t="s">
        <v>117</v>
      </c>
      <c r="V2298" s="270">
        <v>1</v>
      </c>
      <c r="W2298" s="271" t="s">
        <v>118</v>
      </c>
      <c r="X2298" s="272"/>
      <c r="Y2298" s="272"/>
      <c r="Z2298" s="274" t="s">
        <v>1257</v>
      </c>
      <c r="AA2298" s="258" t="b">
        <f t="shared" si="173"/>
        <v>0</v>
      </c>
      <c r="AB2298" s="273" t="s">
        <v>14095</v>
      </c>
      <c r="AC2298" s="273"/>
      <c r="AD2298" s="504" t="s">
        <v>1259</v>
      </c>
      <c r="AE2298" s="275" t="s">
        <v>14096</v>
      </c>
      <c r="AF2298" s="267" t="str">
        <f t="shared" ca="1" si="171"/>
        <v>33años0meses</v>
      </c>
      <c r="AG2298" s="276">
        <v>960105857</v>
      </c>
      <c r="AH2298" s="273" t="s">
        <v>14097</v>
      </c>
    </row>
    <row r="2299" spans="2:36">
      <c r="B2299" s="301" t="str">
        <f t="shared" si="174"/>
        <v>P47858893</v>
      </c>
      <c r="C2299" s="257" t="s">
        <v>117</v>
      </c>
      <c r="D2299" s="486" t="s">
        <v>11736</v>
      </c>
      <c r="E2299" s="258" t="s">
        <v>11737</v>
      </c>
      <c r="F2299" s="259">
        <v>34055</v>
      </c>
      <c r="G2299" s="283" t="s">
        <v>1251</v>
      </c>
      <c r="H2299" s="261" t="s">
        <v>137</v>
      </c>
      <c r="I2299" s="261" t="s">
        <v>8999</v>
      </c>
      <c r="J2299" s="261" t="s">
        <v>9469</v>
      </c>
      <c r="K2299" s="282" t="s">
        <v>6840</v>
      </c>
      <c r="L2299" s="264">
        <v>45468</v>
      </c>
      <c r="M2299" s="264">
        <v>45481</v>
      </c>
      <c r="N2299" s="261" t="s">
        <v>114</v>
      </c>
      <c r="O2299" s="282" t="s">
        <v>11738</v>
      </c>
      <c r="P2299" s="266" t="s">
        <v>138</v>
      </c>
      <c r="Q2299" s="273"/>
      <c r="R2299" s="284" t="s">
        <v>157</v>
      </c>
      <c r="S2299" s="265"/>
      <c r="T2299" s="265">
        <v>0</v>
      </c>
      <c r="U2299" s="269" t="s">
        <v>1256</v>
      </c>
      <c r="V2299" s="270">
        <v>1</v>
      </c>
      <c r="W2299" s="271" t="s">
        <v>118</v>
      </c>
      <c r="X2299" s="272"/>
      <c r="Y2299" s="272"/>
      <c r="Z2299" s="274" t="s">
        <v>1257</v>
      </c>
      <c r="AA2299" s="258" t="b">
        <f t="shared" si="173"/>
        <v>0</v>
      </c>
      <c r="AB2299" s="273" t="s">
        <v>11739</v>
      </c>
      <c r="AC2299" s="273"/>
      <c r="AD2299" s="504" t="s">
        <v>1259</v>
      </c>
      <c r="AE2299" s="275" t="s">
        <v>11740</v>
      </c>
      <c r="AF2299" s="267" t="str">
        <f t="shared" ca="1" si="171"/>
        <v>33años4meses</v>
      </c>
      <c r="AG2299" s="276">
        <v>967238974</v>
      </c>
      <c r="AH2299" s="273" t="s">
        <v>11741</v>
      </c>
      <c r="AJ2299" s="258"/>
    </row>
    <row r="2300" spans="2:36">
      <c r="B2300" s="258" t="str">
        <f t="shared" si="174"/>
        <v>P47859746</v>
      </c>
      <c r="C2300" s="263">
        <v>1</v>
      </c>
      <c r="D2300" s="294" t="s">
        <v>18106</v>
      </c>
      <c r="E2300" s="258" t="s">
        <v>18107</v>
      </c>
      <c r="F2300" s="259">
        <v>34176</v>
      </c>
      <c r="G2300" s="283" t="s">
        <v>1251</v>
      </c>
      <c r="H2300" s="261" t="s">
        <v>137</v>
      </c>
      <c r="I2300" s="261" t="s">
        <v>1252</v>
      </c>
      <c r="J2300" s="261" t="s">
        <v>1253</v>
      </c>
      <c r="K2300" s="282" t="s">
        <v>12562</v>
      </c>
      <c r="L2300" s="264">
        <v>46090</v>
      </c>
      <c r="M2300" s="264">
        <v>46158</v>
      </c>
      <c r="N2300" s="261" t="s">
        <v>169</v>
      </c>
      <c r="O2300" s="282" t="s">
        <v>18139</v>
      </c>
      <c r="P2300" s="266" t="s">
        <v>138</v>
      </c>
      <c r="Q2300" s="258"/>
      <c r="R2300" s="268" t="s">
        <v>157</v>
      </c>
      <c r="S2300" s="265"/>
      <c r="T2300" s="271">
        <v>0</v>
      </c>
      <c r="U2300" s="269" t="s">
        <v>1256</v>
      </c>
      <c r="V2300" s="270">
        <v>1</v>
      </c>
      <c r="W2300" s="271" t="s">
        <v>118</v>
      </c>
      <c r="X2300" s="272"/>
      <c r="Y2300" s="272"/>
      <c r="Z2300" s="342" t="s">
        <v>1257</v>
      </c>
      <c r="AA2300" s="258" t="b">
        <v>0</v>
      </c>
      <c r="AB2300" s="273" t="s">
        <v>18827</v>
      </c>
      <c r="AC2300" s="273"/>
      <c r="AD2300" s="400"/>
      <c r="AE2300" s="275"/>
      <c r="AF2300" s="267" t="str">
        <f t="shared" ca="1" si="171"/>
        <v>33años0meses</v>
      </c>
      <c r="AG2300" s="276" t="s">
        <v>18153</v>
      </c>
      <c r="AH2300" s="273" t="s">
        <v>18154</v>
      </c>
    </row>
    <row r="2301" spans="2:36">
      <c r="B2301" s="258" t="str">
        <f t="shared" si="174"/>
        <v>P47860059</v>
      </c>
      <c r="C2301" s="257" t="s">
        <v>117</v>
      </c>
      <c r="D2301" s="486" t="s">
        <v>8408</v>
      </c>
      <c r="E2301" s="258" t="s">
        <v>8409</v>
      </c>
      <c r="F2301" s="259">
        <v>33982</v>
      </c>
      <c r="G2301" s="283" t="s">
        <v>3863</v>
      </c>
      <c r="H2301" s="266" t="s">
        <v>137</v>
      </c>
      <c r="I2301" s="263" t="s">
        <v>1252</v>
      </c>
      <c r="J2301" s="261"/>
      <c r="K2301" s="282" t="s">
        <v>7444</v>
      </c>
      <c r="L2301" s="264">
        <v>45197</v>
      </c>
      <c r="M2301" s="290">
        <v>45213</v>
      </c>
      <c r="N2301" s="263" t="s">
        <v>128</v>
      </c>
      <c r="O2301" s="261" t="s">
        <v>8410</v>
      </c>
      <c r="P2301" s="266" t="s">
        <v>138</v>
      </c>
      <c r="Q2301" s="273"/>
      <c r="R2301" s="284" t="s">
        <v>157</v>
      </c>
      <c r="S2301" s="265"/>
      <c r="T2301" s="265">
        <v>0</v>
      </c>
      <c r="U2301" s="269" t="s">
        <v>1256</v>
      </c>
      <c r="V2301" s="270">
        <v>1</v>
      </c>
      <c r="W2301" s="271" t="s">
        <v>118</v>
      </c>
      <c r="X2301" s="272"/>
      <c r="Y2301" s="273"/>
      <c r="Z2301" s="274" t="s">
        <v>1257</v>
      </c>
      <c r="AA2301" s="258" t="b">
        <f>COUNTIF($D$2:$D$3790,D2301)&gt;1</f>
        <v>0</v>
      </c>
      <c r="AB2301" s="273" t="s">
        <v>8411</v>
      </c>
      <c r="AC2301" s="273"/>
      <c r="AD2301" s="400" t="s">
        <v>1259</v>
      </c>
      <c r="AE2301" s="275" t="s">
        <v>8412</v>
      </c>
      <c r="AF2301" s="267" t="str">
        <f t="shared" ca="1" si="171"/>
        <v>33años7meses</v>
      </c>
      <c r="AG2301" s="276">
        <v>987597559</v>
      </c>
      <c r="AH2301" s="634" t="s">
        <v>8413</v>
      </c>
    </row>
    <row r="2302" spans="2:36">
      <c r="B2302" s="258" t="str">
        <f t="shared" si="174"/>
        <v>P47864116</v>
      </c>
      <c r="C2302" s="257" t="s">
        <v>117</v>
      </c>
      <c r="D2302" s="486" t="s">
        <v>12483</v>
      </c>
      <c r="E2302" s="258" t="s">
        <v>12484</v>
      </c>
      <c r="F2302" s="259">
        <v>33529</v>
      </c>
      <c r="G2302" s="283" t="s">
        <v>1251</v>
      </c>
      <c r="H2302" s="261" t="s">
        <v>137</v>
      </c>
      <c r="I2302" s="261" t="s">
        <v>3227</v>
      </c>
      <c r="J2302" s="261" t="s">
        <v>9469</v>
      </c>
      <c r="K2302" s="282" t="s">
        <v>6840</v>
      </c>
      <c r="L2302" s="264">
        <v>45569</v>
      </c>
      <c r="M2302" s="264">
        <v>45599</v>
      </c>
      <c r="N2302" s="261" t="s">
        <v>114</v>
      </c>
      <c r="O2302" s="282" t="s">
        <v>12485</v>
      </c>
      <c r="P2302" s="266" t="s">
        <v>138</v>
      </c>
      <c r="Q2302" s="273"/>
      <c r="R2302" s="284" t="s">
        <v>157</v>
      </c>
      <c r="S2302" s="265"/>
      <c r="T2302" s="265">
        <v>0</v>
      </c>
      <c r="U2302" s="269" t="s">
        <v>1256</v>
      </c>
      <c r="V2302" s="270">
        <v>0</v>
      </c>
      <c r="W2302" s="271" t="s">
        <v>118</v>
      </c>
      <c r="X2302" s="272"/>
      <c r="Y2302" s="272"/>
      <c r="Z2302" s="274" t="s">
        <v>1257</v>
      </c>
      <c r="AA2302" s="258" t="b">
        <f>COUNTIF($D$2:$D$3790,D2302)&gt;1</f>
        <v>0</v>
      </c>
      <c r="AB2302" s="273" t="s">
        <v>10387</v>
      </c>
      <c r="AC2302" s="273"/>
      <c r="AD2302" s="504" t="s">
        <v>1259</v>
      </c>
      <c r="AE2302" s="275" t="s">
        <v>12486</v>
      </c>
      <c r="AF2302" s="267" t="str">
        <f t="shared" ca="1" si="171"/>
        <v>34años10meses</v>
      </c>
      <c r="AG2302" s="276"/>
      <c r="AH2302" s="273" t="s">
        <v>12487</v>
      </c>
    </row>
    <row r="2303" spans="2:36">
      <c r="B2303" s="273" t="str">
        <f t="shared" si="174"/>
        <v>O47873106</v>
      </c>
      <c r="C2303" s="282">
        <v>1</v>
      </c>
      <c r="D2303" s="486" t="s">
        <v>15816</v>
      </c>
      <c r="E2303" s="258" t="s">
        <v>15817</v>
      </c>
      <c r="F2303" s="259">
        <v>33392</v>
      </c>
      <c r="G2303" s="283" t="s">
        <v>1251</v>
      </c>
      <c r="H2303" s="261" t="s">
        <v>113</v>
      </c>
      <c r="I2303" s="261" t="s">
        <v>1339</v>
      </c>
      <c r="J2303" s="261" t="s">
        <v>1253</v>
      </c>
      <c r="K2303" s="282" t="s">
        <v>12562</v>
      </c>
      <c r="L2303" s="264">
        <v>45979</v>
      </c>
      <c r="M2303" s="264">
        <v>46055</v>
      </c>
      <c r="N2303" s="261" t="s">
        <v>128</v>
      </c>
      <c r="O2303" s="282" t="s">
        <v>15818</v>
      </c>
      <c r="P2303" s="266" t="s">
        <v>138</v>
      </c>
      <c r="Q2303" s="258"/>
      <c r="R2303" s="471" t="s">
        <v>1256</v>
      </c>
      <c r="S2303" s="265"/>
      <c r="T2303" s="271">
        <v>0</v>
      </c>
      <c r="U2303" s="269" t="s">
        <v>1256</v>
      </c>
      <c r="V2303" s="270">
        <v>1</v>
      </c>
      <c r="W2303" s="524" t="s">
        <v>118</v>
      </c>
      <c r="X2303" s="272"/>
      <c r="Y2303" s="272"/>
      <c r="Z2303" s="525" t="s">
        <v>1257</v>
      </c>
      <c r="AA2303" s="258" t="b">
        <f>COUNTIF($D$2:$D$3790,D2303)&gt;1</f>
        <v>0</v>
      </c>
      <c r="AB2303" s="273" t="s">
        <v>15819</v>
      </c>
      <c r="AC2303" s="273"/>
      <c r="AD2303" s="504" t="s">
        <v>1259</v>
      </c>
      <c r="AE2303" s="275" t="s">
        <v>15820</v>
      </c>
      <c r="AF2303" s="267" t="str">
        <f t="shared" ca="1" si="171"/>
        <v>35años2meses</v>
      </c>
      <c r="AG2303" s="276">
        <v>960520065</v>
      </c>
      <c r="AH2303" s="273" t="s">
        <v>15821</v>
      </c>
      <c r="AJ2303" s="554" t="str">
        <f ca="1">IF($D2303&lt;&gt;"",DATEDIF(L2303,TODAY(),"y")&amp;"años"&amp;DATEDIF(L2303,TODAY(),"ym")&amp;"meses"&amp;DATEDIF(L2303,TODAY(),"md")&amp;"dias","")</f>
        <v>0años9meses3dias</v>
      </c>
    </row>
    <row r="2304" spans="2:36">
      <c r="B2304" s="258" t="str">
        <f t="shared" si="174"/>
        <v>R47878019</v>
      </c>
      <c r="C2304" s="263">
        <v>1</v>
      </c>
      <c r="D2304" s="294" t="s">
        <v>17393</v>
      </c>
      <c r="E2304" s="258" t="s">
        <v>17394</v>
      </c>
      <c r="F2304" s="259">
        <v>36904</v>
      </c>
      <c r="G2304" s="283" t="s">
        <v>8311</v>
      </c>
      <c r="H2304" s="261" t="s">
        <v>4426</v>
      </c>
      <c r="I2304" s="261" t="s">
        <v>5918</v>
      </c>
      <c r="J2304" s="261" t="s">
        <v>1276</v>
      </c>
      <c r="K2304" s="282" t="s">
        <v>12562</v>
      </c>
      <c r="L2304" s="264">
        <v>46057</v>
      </c>
      <c r="M2304" s="264">
        <v>46122</v>
      </c>
      <c r="N2304" s="261" t="s">
        <v>122</v>
      </c>
      <c r="O2304" s="282"/>
      <c r="P2304" s="266"/>
      <c r="Q2304" s="258"/>
      <c r="R2304" s="268"/>
      <c r="S2304" s="265"/>
      <c r="T2304" s="271"/>
      <c r="U2304" s="269"/>
      <c r="V2304" s="270"/>
      <c r="W2304" s="271"/>
      <c r="X2304" s="272">
        <v>2600</v>
      </c>
      <c r="Y2304" s="272"/>
      <c r="Z2304" s="342"/>
      <c r="AA2304" s="258"/>
      <c r="AB2304" s="273"/>
      <c r="AC2304" s="273"/>
      <c r="AD2304" s="400" t="s">
        <v>1259</v>
      </c>
      <c r="AE2304" s="275" t="s">
        <v>17397</v>
      </c>
      <c r="AF2304" s="267" t="str">
        <f t="shared" ca="1" si="171"/>
        <v>25años7meses</v>
      </c>
      <c r="AG2304" s="276" t="s">
        <v>17395</v>
      </c>
      <c r="AH2304" s="273" t="s">
        <v>17396</v>
      </c>
    </row>
    <row r="2305" spans="2:36">
      <c r="B2305" s="258" t="str">
        <f t="shared" si="174"/>
        <v>O47880493</v>
      </c>
      <c r="C2305" s="282">
        <v>1</v>
      </c>
      <c r="D2305" s="486" t="s">
        <v>4989</v>
      </c>
      <c r="E2305" s="258" t="s">
        <v>4990</v>
      </c>
      <c r="F2305" s="259">
        <v>34177</v>
      </c>
      <c r="G2305" s="260" t="s">
        <v>1251</v>
      </c>
      <c r="H2305" s="261" t="s">
        <v>113</v>
      </c>
      <c r="I2305" s="263"/>
      <c r="J2305" s="261"/>
      <c r="K2305" s="282" t="s">
        <v>3611</v>
      </c>
      <c r="L2305" s="264">
        <v>44466</v>
      </c>
      <c r="M2305" s="290">
        <v>44472</v>
      </c>
      <c r="N2305" s="263" t="s">
        <v>122</v>
      </c>
      <c r="O2305" s="261"/>
      <c r="P2305" s="266"/>
      <c r="Q2305" s="273"/>
      <c r="R2305" s="284" t="s">
        <v>157</v>
      </c>
      <c r="S2305" s="265"/>
      <c r="T2305" s="265">
        <v>0</v>
      </c>
      <c r="U2305" s="269" t="s">
        <v>1256</v>
      </c>
      <c r="V2305" s="270">
        <v>0</v>
      </c>
      <c r="W2305" s="271" t="s">
        <v>1264</v>
      </c>
      <c r="X2305" s="272"/>
      <c r="Y2305" s="258"/>
      <c r="Z2305" s="274" t="s">
        <v>1265</v>
      </c>
      <c r="AA2305" s="258" t="b">
        <f t="shared" ref="AA2305:AA2336" si="175">COUNTIF($D$2:$D$3790,D2305)&gt;1</f>
        <v>0</v>
      </c>
      <c r="AB2305" s="273" t="s">
        <v>4991</v>
      </c>
      <c r="AC2305" s="273" t="s">
        <v>4065</v>
      </c>
      <c r="AD2305" s="273"/>
      <c r="AE2305" s="275"/>
      <c r="AF2305" s="267" t="str">
        <f t="shared" ca="1" si="171"/>
        <v>33años0meses</v>
      </c>
      <c r="AG2305" s="276">
        <v>944417691</v>
      </c>
      <c r="AH2305" s="273" t="s">
        <v>4992</v>
      </c>
    </row>
    <row r="2306" spans="2:36">
      <c r="B2306" s="258" t="str">
        <f t="shared" si="174"/>
        <v>P47885184</v>
      </c>
      <c r="C2306" s="257" t="s">
        <v>117</v>
      </c>
      <c r="D2306" s="486" t="s">
        <v>6141</v>
      </c>
      <c r="E2306" s="258" t="s">
        <v>6142</v>
      </c>
      <c r="F2306" s="259">
        <v>32384</v>
      </c>
      <c r="G2306" s="258" t="s">
        <v>1251</v>
      </c>
      <c r="H2306" s="261" t="s">
        <v>137</v>
      </c>
      <c r="I2306" s="263" t="s">
        <v>1252</v>
      </c>
      <c r="J2306" s="261"/>
      <c r="K2306" s="263" t="s">
        <v>3611</v>
      </c>
      <c r="L2306" s="264">
        <v>44620</v>
      </c>
      <c r="M2306" s="290">
        <v>44647</v>
      </c>
      <c r="N2306" s="263" t="s">
        <v>174</v>
      </c>
      <c r="O2306" s="261" t="s">
        <v>6143</v>
      </c>
      <c r="P2306" s="266" t="s">
        <v>115</v>
      </c>
      <c r="Q2306" s="267"/>
      <c r="R2306" s="284" t="s">
        <v>157</v>
      </c>
      <c r="S2306" s="265"/>
      <c r="T2306" s="265">
        <v>0</v>
      </c>
      <c r="U2306" s="269" t="s">
        <v>1256</v>
      </c>
      <c r="V2306" s="270">
        <v>0</v>
      </c>
      <c r="W2306" s="271" t="s">
        <v>118</v>
      </c>
      <c r="X2306" s="272"/>
      <c r="Y2306" s="273"/>
      <c r="Z2306" s="274" t="s">
        <v>1265</v>
      </c>
      <c r="AA2306" s="258" t="b">
        <f t="shared" si="175"/>
        <v>0</v>
      </c>
      <c r="AB2306" s="273" t="s">
        <v>6144</v>
      </c>
      <c r="AC2306" s="273" t="s">
        <v>3671</v>
      </c>
      <c r="AD2306" s="273"/>
      <c r="AE2306" s="275"/>
      <c r="AF2306" s="267" t="str">
        <f t="shared" ca="1" si="171"/>
        <v>37años11meses</v>
      </c>
      <c r="AG2306" s="276">
        <v>901643499</v>
      </c>
      <c r="AH2306" s="273" t="s">
        <v>6145</v>
      </c>
    </row>
    <row r="2307" spans="2:36">
      <c r="B2307" s="258" t="str">
        <f t="shared" si="174"/>
        <v>P47886958</v>
      </c>
      <c r="C2307" s="257" t="s">
        <v>117</v>
      </c>
      <c r="D2307" s="486" t="s">
        <v>9441</v>
      </c>
      <c r="E2307" s="258" t="s">
        <v>9442</v>
      </c>
      <c r="F2307" s="259">
        <v>34204</v>
      </c>
      <c r="G2307" s="283" t="s">
        <v>1251</v>
      </c>
      <c r="H2307" s="261" t="s">
        <v>137</v>
      </c>
      <c r="I2307" s="261" t="s">
        <v>1252</v>
      </c>
      <c r="J2307" s="261" t="s">
        <v>7578</v>
      </c>
      <c r="K2307" s="282" t="s">
        <v>6840</v>
      </c>
      <c r="L2307" s="264">
        <v>45302</v>
      </c>
      <c r="M2307" s="290">
        <v>45334</v>
      </c>
      <c r="N2307" s="261" t="s">
        <v>174</v>
      </c>
      <c r="O2307" s="261" t="s">
        <v>9443</v>
      </c>
      <c r="P2307" s="266" t="s">
        <v>138</v>
      </c>
      <c r="Q2307" s="273"/>
      <c r="R2307" s="284" t="s">
        <v>157</v>
      </c>
      <c r="S2307" s="265"/>
      <c r="T2307" s="265">
        <v>0</v>
      </c>
      <c r="U2307" s="269" t="s">
        <v>1256</v>
      </c>
      <c r="V2307" s="270">
        <v>1</v>
      </c>
      <c r="W2307" s="271" t="s">
        <v>118</v>
      </c>
      <c r="X2307" s="272"/>
      <c r="Y2307" s="272"/>
      <c r="Z2307" s="274" t="s">
        <v>1257</v>
      </c>
      <c r="AA2307" s="258" t="b">
        <f t="shared" si="175"/>
        <v>0</v>
      </c>
      <c r="AB2307" s="273" t="s">
        <v>9298</v>
      </c>
      <c r="AC2307" s="273"/>
      <c r="AD2307" s="504" t="s">
        <v>1259</v>
      </c>
      <c r="AE2307" s="275" t="s">
        <v>9444</v>
      </c>
      <c r="AF2307" s="267" t="str">
        <f t="shared" ref="AF2307:AF2370" ca="1" si="176">IF($D2307&lt;&gt;"",DATEDIF(F2307,TODAY(),"y")&amp;"años"&amp;DATEDIF(F2307,TODAY(),"ym")&amp;"meses","")</f>
        <v>32años11meses</v>
      </c>
      <c r="AG2307" s="276">
        <v>904629008</v>
      </c>
      <c r="AH2307" s="273" t="s">
        <v>9445</v>
      </c>
    </row>
    <row r="2308" spans="2:36">
      <c r="B2308" s="258" t="str">
        <f t="shared" si="174"/>
        <v>P47887329</v>
      </c>
      <c r="C2308" s="257" t="s">
        <v>117</v>
      </c>
      <c r="D2308" s="486" t="s">
        <v>11411</v>
      </c>
      <c r="E2308" s="258" t="s">
        <v>11412</v>
      </c>
      <c r="F2308" s="259">
        <v>34179</v>
      </c>
      <c r="G2308" s="283" t="s">
        <v>1251</v>
      </c>
      <c r="H2308" s="261" t="s">
        <v>137</v>
      </c>
      <c r="I2308" s="261" t="s">
        <v>8999</v>
      </c>
      <c r="J2308" s="261" t="s">
        <v>9469</v>
      </c>
      <c r="K2308" s="282" t="s">
        <v>6840</v>
      </c>
      <c r="L2308" s="264">
        <v>45433</v>
      </c>
      <c r="M2308" s="264">
        <v>45467</v>
      </c>
      <c r="N2308" s="261" t="s">
        <v>128</v>
      </c>
      <c r="O2308" s="261" t="s">
        <v>11413</v>
      </c>
      <c r="P2308" s="266" t="s">
        <v>138</v>
      </c>
      <c r="Q2308" s="273"/>
      <c r="R2308" s="284" t="s">
        <v>157</v>
      </c>
      <c r="S2308" s="265"/>
      <c r="T2308" s="265">
        <v>0</v>
      </c>
      <c r="U2308" s="269" t="s">
        <v>1256</v>
      </c>
      <c r="V2308" s="270">
        <v>1</v>
      </c>
      <c r="W2308" s="271" t="s">
        <v>118</v>
      </c>
      <c r="X2308" s="272"/>
      <c r="Y2308" s="272"/>
      <c r="Z2308" s="274" t="s">
        <v>1257</v>
      </c>
      <c r="AA2308" s="258" t="b">
        <f t="shared" si="175"/>
        <v>0</v>
      </c>
      <c r="AB2308" s="273" t="s">
        <v>11414</v>
      </c>
      <c r="AC2308" s="273"/>
      <c r="AD2308" s="504" t="s">
        <v>1259</v>
      </c>
      <c r="AE2308" s="275" t="s">
        <v>11415</v>
      </c>
      <c r="AF2308" s="267" t="str">
        <f t="shared" ca="1" si="176"/>
        <v>33años0meses</v>
      </c>
      <c r="AG2308" s="276">
        <v>953560462</v>
      </c>
      <c r="AH2308" s="273" t="s">
        <v>11416</v>
      </c>
    </row>
    <row r="2309" spans="2:36">
      <c r="B2309" s="258" t="str">
        <f t="shared" si="174"/>
        <v>O47888709</v>
      </c>
      <c r="C2309" s="282">
        <v>1</v>
      </c>
      <c r="D2309" s="486" t="s">
        <v>10883</v>
      </c>
      <c r="E2309" s="258" t="s">
        <v>10884</v>
      </c>
      <c r="F2309" s="259">
        <v>32361</v>
      </c>
      <c r="G2309" s="283" t="s">
        <v>1296</v>
      </c>
      <c r="H2309" s="261" t="s">
        <v>113</v>
      </c>
      <c r="I2309" s="263" t="s">
        <v>1339</v>
      </c>
      <c r="J2309" s="261"/>
      <c r="K2309" s="282" t="s">
        <v>6840</v>
      </c>
      <c r="L2309" s="264">
        <v>45398</v>
      </c>
      <c r="M2309" s="298">
        <v>45549</v>
      </c>
      <c r="N2309" s="263" t="s">
        <v>122</v>
      </c>
      <c r="O2309" s="261"/>
      <c r="P2309" s="266"/>
      <c r="Q2309" s="273"/>
      <c r="R2309" s="268" t="s">
        <v>157</v>
      </c>
      <c r="S2309" s="265"/>
      <c r="T2309" s="265">
        <v>0</v>
      </c>
      <c r="U2309" s="269" t="s">
        <v>1256</v>
      </c>
      <c r="V2309" s="270">
        <v>1</v>
      </c>
      <c r="W2309" s="271" t="s">
        <v>118</v>
      </c>
      <c r="X2309" s="272"/>
      <c r="Y2309" s="273"/>
      <c r="Z2309" s="274" t="s">
        <v>1257</v>
      </c>
      <c r="AA2309" s="258" t="b">
        <f t="shared" si="175"/>
        <v>0</v>
      </c>
      <c r="AB2309" s="273" t="s">
        <v>10885</v>
      </c>
      <c r="AC2309" s="273"/>
      <c r="AD2309" s="504" t="s">
        <v>1259</v>
      </c>
      <c r="AE2309" s="275" t="s">
        <v>10886</v>
      </c>
      <c r="AF2309" s="267" t="str">
        <f t="shared" ca="1" si="176"/>
        <v>38años0meses</v>
      </c>
      <c r="AG2309" s="276">
        <v>906404247</v>
      </c>
      <c r="AH2309" s="273" t="s">
        <v>10887</v>
      </c>
    </row>
    <row r="2310" spans="2:36">
      <c r="B2310" s="258" t="str">
        <f t="shared" si="174"/>
        <v>P47891364</v>
      </c>
      <c r="C2310" s="282">
        <v>1</v>
      </c>
      <c r="D2310" s="486" t="s">
        <v>14308</v>
      </c>
      <c r="E2310" s="258" t="s">
        <v>14309</v>
      </c>
      <c r="F2310" s="259">
        <v>33703</v>
      </c>
      <c r="G2310" s="283" t="s">
        <v>1251</v>
      </c>
      <c r="H2310" s="261" t="s">
        <v>137</v>
      </c>
      <c r="I2310" s="261" t="s">
        <v>1252</v>
      </c>
      <c r="J2310" s="261" t="s">
        <v>1253</v>
      </c>
      <c r="K2310" s="282" t="s">
        <v>1254</v>
      </c>
      <c r="L2310" s="264">
        <v>45925</v>
      </c>
      <c r="M2310" s="264">
        <v>46022</v>
      </c>
      <c r="N2310" s="261" t="s">
        <v>114</v>
      </c>
      <c r="O2310" s="282" t="s">
        <v>14310</v>
      </c>
      <c r="P2310" s="266" t="s">
        <v>138</v>
      </c>
      <c r="Q2310" s="258"/>
      <c r="R2310" s="268" t="s">
        <v>157</v>
      </c>
      <c r="S2310" s="265"/>
      <c r="T2310" s="506">
        <v>0</v>
      </c>
      <c r="U2310" s="269" t="s">
        <v>1256</v>
      </c>
      <c r="V2310" s="270">
        <v>1</v>
      </c>
      <c r="W2310" s="271" t="s">
        <v>118</v>
      </c>
      <c r="X2310" s="272"/>
      <c r="Y2310" s="272"/>
      <c r="Z2310" s="274" t="s">
        <v>1257</v>
      </c>
      <c r="AA2310" s="258" t="b">
        <f t="shared" si="175"/>
        <v>0</v>
      </c>
      <c r="AB2310" s="273" t="s">
        <v>14311</v>
      </c>
      <c r="AC2310" s="273"/>
      <c r="AD2310" s="504" t="s">
        <v>1259</v>
      </c>
      <c r="AE2310" s="275" t="s">
        <v>14312</v>
      </c>
      <c r="AF2310" s="267" t="str">
        <f t="shared" ca="1" si="176"/>
        <v>34años4meses</v>
      </c>
      <c r="AG2310" s="276" t="s">
        <v>14313</v>
      </c>
      <c r="AH2310" s="273" t="s">
        <v>14314</v>
      </c>
    </row>
    <row r="2311" spans="2:36">
      <c r="B2311" s="258" t="str">
        <f t="shared" si="174"/>
        <v>P47893232</v>
      </c>
      <c r="C2311" s="257" t="s">
        <v>117</v>
      </c>
      <c r="D2311" s="486" t="s">
        <v>13113</v>
      </c>
      <c r="E2311" s="258" t="s">
        <v>13114</v>
      </c>
      <c r="F2311" s="259">
        <v>34194</v>
      </c>
      <c r="G2311" s="283" t="s">
        <v>1251</v>
      </c>
      <c r="H2311" s="261" t="s">
        <v>137</v>
      </c>
      <c r="I2311" s="261" t="s">
        <v>3227</v>
      </c>
      <c r="J2311" s="261" t="s">
        <v>1276</v>
      </c>
      <c r="K2311" s="282" t="s">
        <v>12562</v>
      </c>
      <c r="L2311" s="264">
        <v>45793</v>
      </c>
      <c r="M2311" s="264">
        <v>45808</v>
      </c>
      <c r="N2311" s="261" t="s">
        <v>174</v>
      </c>
      <c r="O2311" s="282" t="s">
        <v>13115</v>
      </c>
      <c r="P2311" s="266" t="s">
        <v>138</v>
      </c>
      <c r="Q2311" s="258"/>
      <c r="R2311" s="268" t="s">
        <v>157</v>
      </c>
      <c r="S2311" s="265"/>
      <c r="T2311" s="265">
        <v>0</v>
      </c>
      <c r="U2311" s="269" t="s">
        <v>1256</v>
      </c>
      <c r="V2311" s="270">
        <v>0</v>
      </c>
      <c r="W2311" s="265" t="s">
        <v>118</v>
      </c>
      <c r="X2311" s="279">
        <v>1200</v>
      </c>
      <c r="Y2311" s="279"/>
      <c r="Z2311" s="274" t="s">
        <v>1257</v>
      </c>
      <c r="AA2311" s="258" t="b">
        <f t="shared" si="175"/>
        <v>0</v>
      </c>
      <c r="AB2311" s="273" t="s">
        <v>13116</v>
      </c>
      <c r="AC2311" s="273"/>
      <c r="AD2311" s="400" t="s">
        <v>1259</v>
      </c>
      <c r="AE2311" s="281" t="s">
        <v>13117</v>
      </c>
      <c r="AF2311" s="267" t="str">
        <f t="shared" ca="1" si="176"/>
        <v>33años0meses</v>
      </c>
      <c r="AG2311" s="294" t="s">
        <v>13118</v>
      </c>
      <c r="AH2311" s="258" t="s">
        <v>13119</v>
      </c>
      <c r="AJ2311" s="554" t="str">
        <f ca="1">IF($D2311&lt;&gt;"",DATEDIF(L2311,TODAY(),"y")&amp;"años"&amp;DATEDIF(L2311,TODAY(),"ym")&amp;"meses"&amp;DATEDIF(L2311,TODAY(),"md")&amp;"dias","")</f>
        <v>1años3meses5dias</v>
      </c>
    </row>
    <row r="2312" spans="2:36">
      <c r="B2312" s="258" t="str">
        <f t="shared" si="174"/>
        <v>P47897164</v>
      </c>
      <c r="C2312" s="257" t="s">
        <v>117</v>
      </c>
      <c r="D2312" s="486" t="s">
        <v>8110</v>
      </c>
      <c r="E2312" s="258" t="s">
        <v>8111</v>
      </c>
      <c r="F2312" s="259">
        <v>32227</v>
      </c>
      <c r="G2312" s="283" t="s">
        <v>1251</v>
      </c>
      <c r="H2312" s="261" t="s">
        <v>137</v>
      </c>
      <c r="I2312" s="263" t="s">
        <v>1252</v>
      </c>
      <c r="J2312" s="261"/>
      <c r="K2312" s="282" t="s">
        <v>2021</v>
      </c>
      <c r="L2312" s="264">
        <v>45124</v>
      </c>
      <c r="M2312" s="290">
        <v>45150</v>
      </c>
      <c r="N2312" s="263" t="s">
        <v>122</v>
      </c>
      <c r="O2312" s="261"/>
      <c r="P2312" s="266"/>
      <c r="Q2312" s="273"/>
      <c r="R2312" s="284" t="s">
        <v>157</v>
      </c>
      <c r="S2312" s="265"/>
      <c r="T2312" s="265">
        <v>0</v>
      </c>
      <c r="U2312" s="269" t="s">
        <v>1256</v>
      </c>
      <c r="V2312" s="270">
        <v>0</v>
      </c>
      <c r="W2312" s="271" t="s">
        <v>118</v>
      </c>
      <c r="X2312" s="272"/>
      <c r="Y2312" s="273"/>
      <c r="Z2312" s="274" t="s">
        <v>1265</v>
      </c>
      <c r="AA2312" s="258" t="b">
        <f t="shared" si="175"/>
        <v>0</v>
      </c>
      <c r="AB2312" s="273" t="s">
        <v>8112</v>
      </c>
      <c r="AC2312" s="273"/>
      <c r="AD2312" s="504" t="s">
        <v>1259</v>
      </c>
      <c r="AE2312" s="275" t="s">
        <v>8113</v>
      </c>
      <c r="AF2312" s="267" t="str">
        <f t="shared" ca="1" si="176"/>
        <v>38años4meses</v>
      </c>
      <c r="AG2312" s="276">
        <v>934176418</v>
      </c>
      <c r="AH2312" s="258" t="s">
        <v>8114</v>
      </c>
      <c r="AJ2312" s="258"/>
    </row>
    <row r="2313" spans="2:36">
      <c r="B2313" s="258" t="str">
        <f t="shared" si="174"/>
        <v>O47897643</v>
      </c>
      <c r="C2313" s="257" t="s">
        <v>117</v>
      </c>
      <c r="D2313" s="486" t="s">
        <v>13944</v>
      </c>
      <c r="E2313" s="258" t="s">
        <v>13945</v>
      </c>
      <c r="F2313" s="259">
        <v>34162</v>
      </c>
      <c r="G2313" s="258" t="s">
        <v>1251</v>
      </c>
      <c r="H2313" s="261" t="s">
        <v>113</v>
      </c>
      <c r="I2313" s="261" t="s">
        <v>1339</v>
      </c>
      <c r="J2313" s="261" t="s">
        <v>1253</v>
      </c>
      <c r="K2313" s="282" t="s">
        <v>1254</v>
      </c>
      <c r="L2313" s="264">
        <v>45883</v>
      </c>
      <c r="M2313" s="264">
        <v>45987</v>
      </c>
      <c r="N2313" s="261" t="s">
        <v>122</v>
      </c>
      <c r="O2313" s="282"/>
      <c r="P2313" s="266"/>
      <c r="Q2313" s="273"/>
      <c r="R2313" s="268" t="s">
        <v>157</v>
      </c>
      <c r="S2313" s="265"/>
      <c r="T2313" s="506">
        <v>0</v>
      </c>
      <c r="U2313" s="269" t="s">
        <v>1256</v>
      </c>
      <c r="V2313" s="270">
        <v>1</v>
      </c>
      <c r="W2313" s="271" t="s">
        <v>118</v>
      </c>
      <c r="X2313" s="272"/>
      <c r="Y2313" s="279"/>
      <c r="Z2313" s="342" t="s">
        <v>1257</v>
      </c>
      <c r="AA2313" s="258" t="b">
        <f t="shared" si="175"/>
        <v>0</v>
      </c>
      <c r="AB2313" s="273" t="s">
        <v>13946</v>
      </c>
      <c r="AC2313" s="273"/>
      <c r="AD2313" s="504" t="s">
        <v>1271</v>
      </c>
      <c r="AE2313" s="304" t="s">
        <v>13947</v>
      </c>
      <c r="AF2313" s="267" t="str">
        <f t="shared" ca="1" si="176"/>
        <v>33años1meses</v>
      </c>
      <c r="AG2313" s="276" t="s">
        <v>13948</v>
      </c>
      <c r="AH2313" s="273" t="s">
        <v>13949</v>
      </c>
    </row>
    <row r="2314" spans="2:36">
      <c r="B2314" s="258" t="str">
        <f t="shared" si="174"/>
        <v>O47902515</v>
      </c>
      <c r="C2314" s="257" t="s">
        <v>117</v>
      </c>
      <c r="D2314" s="486" t="s">
        <v>11307</v>
      </c>
      <c r="E2314" s="258" t="s">
        <v>11308</v>
      </c>
      <c r="F2314" s="259">
        <v>34201</v>
      </c>
      <c r="G2314" s="283" t="s">
        <v>1251</v>
      </c>
      <c r="H2314" s="261" t="s">
        <v>113</v>
      </c>
      <c r="I2314" s="261" t="s">
        <v>1339</v>
      </c>
      <c r="J2314" s="261" t="s">
        <v>9469</v>
      </c>
      <c r="K2314" s="282" t="s">
        <v>6840</v>
      </c>
      <c r="L2314" s="264">
        <v>45428</v>
      </c>
      <c r="M2314" s="264">
        <v>45565</v>
      </c>
      <c r="N2314" s="261" t="s">
        <v>122</v>
      </c>
      <c r="O2314" s="282"/>
      <c r="P2314" s="266"/>
      <c r="Q2314" s="273"/>
      <c r="R2314" s="284" t="s">
        <v>157</v>
      </c>
      <c r="S2314" s="265"/>
      <c r="T2314" s="265">
        <v>0</v>
      </c>
      <c r="U2314" s="269" t="s">
        <v>1256</v>
      </c>
      <c r="V2314" s="270">
        <v>1</v>
      </c>
      <c r="W2314" s="271" t="s">
        <v>118</v>
      </c>
      <c r="X2314" s="272"/>
      <c r="Y2314" s="272"/>
      <c r="Z2314" s="274" t="s">
        <v>1257</v>
      </c>
      <c r="AA2314" s="258" t="b">
        <f t="shared" si="175"/>
        <v>0</v>
      </c>
      <c r="AB2314" s="258" t="s">
        <v>11309</v>
      </c>
      <c r="AC2314" s="258"/>
      <c r="AD2314" s="504" t="s">
        <v>1259</v>
      </c>
      <c r="AE2314" s="281" t="s">
        <v>11310</v>
      </c>
      <c r="AF2314" s="267" t="str">
        <f t="shared" ca="1" si="176"/>
        <v>33años0meses</v>
      </c>
      <c r="AG2314" s="294">
        <v>946168719</v>
      </c>
      <c r="AH2314" s="405" t="s">
        <v>11311</v>
      </c>
    </row>
    <row r="2315" spans="2:36">
      <c r="B2315" s="258" t="str">
        <f t="shared" si="174"/>
        <v>P47920634</v>
      </c>
      <c r="C2315" s="257" t="s">
        <v>117</v>
      </c>
      <c r="D2315" s="486" t="s">
        <v>5682</v>
      </c>
      <c r="E2315" s="258" t="s">
        <v>5683</v>
      </c>
      <c r="F2315" s="259">
        <v>33850</v>
      </c>
      <c r="G2315" s="260" t="s">
        <v>1996</v>
      </c>
      <c r="H2315" s="261" t="s">
        <v>137</v>
      </c>
      <c r="I2315" s="263"/>
      <c r="J2315" s="261"/>
      <c r="K2315" s="282" t="s">
        <v>4784</v>
      </c>
      <c r="L2315" s="264">
        <v>44573</v>
      </c>
      <c r="M2315" s="290">
        <v>44593</v>
      </c>
      <c r="N2315" s="263" t="s">
        <v>169</v>
      </c>
      <c r="O2315" s="261" t="s">
        <v>5684</v>
      </c>
      <c r="P2315" s="266" t="s">
        <v>138</v>
      </c>
      <c r="Q2315" s="273"/>
      <c r="R2315" s="284" t="s">
        <v>157</v>
      </c>
      <c r="S2315" s="265"/>
      <c r="T2315" s="265">
        <v>0</v>
      </c>
      <c r="U2315" s="269" t="s">
        <v>1256</v>
      </c>
      <c r="V2315" s="270">
        <v>1</v>
      </c>
      <c r="W2315" s="271" t="s">
        <v>118</v>
      </c>
      <c r="X2315" s="272"/>
      <c r="Y2315" s="273"/>
      <c r="Z2315" s="274" t="s">
        <v>1265</v>
      </c>
      <c r="AA2315" s="258" t="b">
        <f t="shared" si="175"/>
        <v>0</v>
      </c>
      <c r="AB2315" s="273" t="s">
        <v>5685</v>
      </c>
      <c r="AC2315" s="273"/>
      <c r="AD2315" s="510"/>
      <c r="AE2315" s="275"/>
      <c r="AF2315" s="267" t="str">
        <f t="shared" ca="1" si="176"/>
        <v>33años11meses</v>
      </c>
      <c r="AG2315" s="276">
        <v>928580414</v>
      </c>
      <c r="AH2315" s="273" t="s">
        <v>5686</v>
      </c>
    </row>
    <row r="2316" spans="2:36">
      <c r="B2316" s="258" t="str">
        <f t="shared" si="174"/>
        <v>P47927234</v>
      </c>
      <c r="C2316" s="257" t="s">
        <v>117</v>
      </c>
      <c r="D2316" s="486" t="s">
        <v>12206</v>
      </c>
      <c r="E2316" s="258" t="s">
        <v>12207</v>
      </c>
      <c r="F2316" s="259">
        <v>33418</v>
      </c>
      <c r="G2316" s="283" t="s">
        <v>1251</v>
      </c>
      <c r="H2316" s="261" t="s">
        <v>137</v>
      </c>
      <c r="I2316" s="263" t="s">
        <v>1252</v>
      </c>
      <c r="J2316" s="261"/>
      <c r="K2316" s="282" t="s">
        <v>2021</v>
      </c>
      <c r="L2316" s="264">
        <v>45523</v>
      </c>
      <c r="M2316" s="264">
        <v>45535</v>
      </c>
      <c r="N2316" s="263" t="s">
        <v>169</v>
      </c>
      <c r="O2316" s="282" t="s">
        <v>12208</v>
      </c>
      <c r="P2316" s="266" t="s">
        <v>138</v>
      </c>
      <c r="Q2316" s="273"/>
      <c r="R2316" s="268" t="s">
        <v>157</v>
      </c>
      <c r="S2316" s="265"/>
      <c r="T2316" s="265">
        <v>0</v>
      </c>
      <c r="U2316" s="269" t="s">
        <v>1256</v>
      </c>
      <c r="V2316" s="270">
        <v>0</v>
      </c>
      <c r="W2316" s="271" t="s">
        <v>118</v>
      </c>
      <c r="X2316" s="272"/>
      <c r="Y2316" s="273"/>
      <c r="Z2316" s="274" t="s">
        <v>1265</v>
      </c>
      <c r="AA2316" s="258" t="b">
        <f t="shared" si="175"/>
        <v>0</v>
      </c>
      <c r="AB2316" s="258" t="s">
        <v>12209</v>
      </c>
      <c r="AC2316" s="273"/>
      <c r="AD2316" s="504" t="s">
        <v>2101</v>
      </c>
      <c r="AE2316" s="275" t="s">
        <v>12210</v>
      </c>
      <c r="AF2316" s="267" t="str">
        <f t="shared" ca="1" si="176"/>
        <v>35años1meses</v>
      </c>
      <c r="AG2316" s="276">
        <v>923345251</v>
      </c>
      <c r="AH2316" s="403" t="s">
        <v>12211</v>
      </c>
    </row>
    <row r="2317" spans="2:36">
      <c r="B2317" s="273" t="str">
        <f t="shared" si="174"/>
        <v>P47936979</v>
      </c>
      <c r="C2317" s="257" t="s">
        <v>117</v>
      </c>
      <c r="D2317" s="486" t="s">
        <v>4889</v>
      </c>
      <c r="E2317" s="258" t="s">
        <v>4890</v>
      </c>
      <c r="F2317" s="259">
        <v>34247</v>
      </c>
      <c r="G2317" s="260" t="s">
        <v>1291</v>
      </c>
      <c r="H2317" s="261" t="s">
        <v>137</v>
      </c>
      <c r="I2317" s="263"/>
      <c r="J2317" s="261"/>
      <c r="K2317" s="282" t="s">
        <v>2021</v>
      </c>
      <c r="L2317" s="264">
        <v>44455</v>
      </c>
      <c r="M2317" s="290">
        <v>44632</v>
      </c>
      <c r="N2317" s="263" t="s">
        <v>122</v>
      </c>
      <c r="O2317" s="282"/>
      <c r="P2317" s="266"/>
      <c r="Q2317" s="258"/>
      <c r="R2317" s="284" t="s">
        <v>157</v>
      </c>
      <c r="S2317" s="265"/>
      <c r="T2317" s="265">
        <v>0</v>
      </c>
      <c r="U2317" s="269" t="s">
        <v>1256</v>
      </c>
      <c r="V2317" s="270">
        <v>0</v>
      </c>
      <c r="W2317" s="271" t="s">
        <v>118</v>
      </c>
      <c r="X2317" s="272"/>
      <c r="Y2317" s="273"/>
      <c r="Z2317" s="274" t="s">
        <v>1265</v>
      </c>
      <c r="AA2317" s="258" t="b">
        <f t="shared" si="175"/>
        <v>0</v>
      </c>
      <c r="AB2317" s="273" t="s">
        <v>4406</v>
      </c>
      <c r="AC2317" s="273"/>
      <c r="AD2317" s="504" t="s">
        <v>1259</v>
      </c>
      <c r="AE2317" s="275" t="s">
        <v>4891</v>
      </c>
      <c r="AF2317" s="267" t="str">
        <f t="shared" ca="1" si="176"/>
        <v>32años10meses</v>
      </c>
      <c r="AG2317" s="276">
        <v>931864291</v>
      </c>
      <c r="AH2317" s="273"/>
    </row>
    <row r="2318" spans="2:36">
      <c r="B2318" s="258" t="str">
        <f t="shared" si="174"/>
        <v>P47940300</v>
      </c>
      <c r="C2318" s="263">
        <v>1</v>
      </c>
      <c r="D2318" s="486" t="s">
        <v>14911</v>
      </c>
      <c r="E2318" s="258" t="s">
        <v>14912</v>
      </c>
      <c r="F2318" s="259">
        <v>33888</v>
      </c>
      <c r="G2318" s="283" t="s">
        <v>14913</v>
      </c>
      <c r="H2318" s="261" t="s">
        <v>137</v>
      </c>
      <c r="I2318" s="261" t="s">
        <v>12610</v>
      </c>
      <c r="J2318" s="261" t="s">
        <v>1253</v>
      </c>
      <c r="K2318" s="282" t="s">
        <v>8700</v>
      </c>
      <c r="L2318" s="264">
        <v>45950</v>
      </c>
      <c r="M2318" s="264">
        <v>46065</v>
      </c>
      <c r="N2318" s="261" t="s">
        <v>128</v>
      </c>
      <c r="O2318" s="282" t="s">
        <v>14914</v>
      </c>
      <c r="P2318" s="266" t="s">
        <v>138</v>
      </c>
      <c r="Q2318" s="258"/>
      <c r="R2318" s="471" t="s">
        <v>117</v>
      </c>
      <c r="S2318" s="265"/>
      <c r="T2318" s="506">
        <v>0</v>
      </c>
      <c r="U2318" s="269" t="s">
        <v>1256</v>
      </c>
      <c r="V2318" s="270">
        <v>1</v>
      </c>
      <c r="W2318" s="271" t="s">
        <v>118</v>
      </c>
      <c r="X2318" s="272"/>
      <c r="Y2318" s="272"/>
      <c r="Z2318" s="342" t="s">
        <v>1257</v>
      </c>
      <c r="AA2318" s="273" t="b">
        <f t="shared" si="175"/>
        <v>0</v>
      </c>
      <c r="AB2318" s="273" t="s">
        <v>14915</v>
      </c>
      <c r="AC2318" s="273"/>
      <c r="AD2318" s="504" t="s">
        <v>1271</v>
      </c>
      <c r="AE2318" s="304" t="s">
        <v>14916</v>
      </c>
      <c r="AF2318" s="267" t="str">
        <f t="shared" ca="1" si="176"/>
        <v>33años10meses</v>
      </c>
      <c r="AG2318" s="294" t="s">
        <v>14917</v>
      </c>
      <c r="AH2318" s="258" t="s">
        <v>14918</v>
      </c>
    </row>
    <row r="2319" spans="2:36">
      <c r="B2319" s="258" t="str">
        <f t="shared" si="174"/>
        <v>P47942729</v>
      </c>
      <c r="C2319" s="257" t="s">
        <v>117</v>
      </c>
      <c r="D2319" s="486" t="s">
        <v>655</v>
      </c>
      <c r="E2319" s="258" t="s">
        <v>4998</v>
      </c>
      <c r="F2319" s="259">
        <v>34184</v>
      </c>
      <c r="G2319" s="260" t="s">
        <v>1251</v>
      </c>
      <c r="H2319" s="261" t="s">
        <v>137</v>
      </c>
      <c r="I2319" s="263"/>
      <c r="J2319" s="261"/>
      <c r="K2319" s="282" t="s">
        <v>2021</v>
      </c>
      <c r="L2319" s="264">
        <v>44466</v>
      </c>
      <c r="M2319" s="290">
        <v>44509</v>
      </c>
      <c r="N2319" s="263" t="s">
        <v>122</v>
      </c>
      <c r="O2319" s="261"/>
      <c r="P2319" s="266"/>
      <c r="Q2319" s="267"/>
      <c r="R2319" s="284" t="s">
        <v>157</v>
      </c>
      <c r="S2319" s="265"/>
      <c r="T2319" s="265">
        <v>0</v>
      </c>
      <c r="U2319" s="269" t="s">
        <v>1256</v>
      </c>
      <c r="V2319" s="270">
        <v>1</v>
      </c>
      <c r="W2319" s="271" t="s">
        <v>1264</v>
      </c>
      <c r="X2319" s="272"/>
      <c r="Y2319" s="258"/>
      <c r="Z2319" s="274" t="s">
        <v>1265</v>
      </c>
      <c r="AA2319" s="258" t="b">
        <f t="shared" si="175"/>
        <v>0</v>
      </c>
      <c r="AB2319" s="258" t="s">
        <v>4999</v>
      </c>
      <c r="AC2319" s="258" t="s">
        <v>1298</v>
      </c>
      <c r="AD2319" s="504" t="s">
        <v>1259</v>
      </c>
      <c r="AE2319" s="281" t="s">
        <v>5000</v>
      </c>
      <c r="AF2319" s="267" t="str">
        <f t="shared" ca="1" si="176"/>
        <v>33años0meses</v>
      </c>
      <c r="AG2319" s="294">
        <v>949010275</v>
      </c>
      <c r="AH2319" s="258" t="s">
        <v>5001</v>
      </c>
    </row>
    <row r="2320" spans="2:36">
      <c r="B2320" s="258" t="str">
        <f t="shared" si="174"/>
        <v>P47949593</v>
      </c>
      <c r="C2320" s="257" t="s">
        <v>117</v>
      </c>
      <c r="D2320" s="486" t="s">
        <v>4409</v>
      </c>
      <c r="E2320" s="258" t="s">
        <v>4410</v>
      </c>
      <c r="F2320" s="259">
        <v>32949</v>
      </c>
      <c r="G2320" s="260" t="s">
        <v>1291</v>
      </c>
      <c r="H2320" s="261" t="s">
        <v>137</v>
      </c>
      <c r="I2320" s="263"/>
      <c r="J2320" s="261"/>
      <c r="K2320" s="282" t="s">
        <v>2021</v>
      </c>
      <c r="L2320" s="264">
        <v>44385</v>
      </c>
      <c r="M2320" s="290">
        <v>44609</v>
      </c>
      <c r="N2320" s="263" t="s">
        <v>114</v>
      </c>
      <c r="O2320" s="282" t="s">
        <v>4411</v>
      </c>
      <c r="P2320" s="266" t="s">
        <v>115</v>
      </c>
      <c r="Q2320" s="258"/>
      <c r="R2320" s="284" t="s">
        <v>157</v>
      </c>
      <c r="S2320" s="265"/>
      <c r="T2320" s="265">
        <v>0</v>
      </c>
      <c r="U2320" s="269" t="s">
        <v>1256</v>
      </c>
      <c r="V2320" s="270">
        <v>0</v>
      </c>
      <c r="W2320" s="271" t="s">
        <v>118</v>
      </c>
      <c r="X2320" s="272"/>
      <c r="Y2320" s="273"/>
      <c r="Z2320" s="274" t="s">
        <v>1265</v>
      </c>
      <c r="AA2320" s="258" t="b">
        <f t="shared" si="175"/>
        <v>0</v>
      </c>
      <c r="AB2320" s="273" t="s">
        <v>4412</v>
      </c>
      <c r="AC2320" s="273"/>
      <c r="AD2320" s="504" t="s">
        <v>1259</v>
      </c>
      <c r="AE2320" s="275" t="s">
        <v>4413</v>
      </c>
      <c r="AF2320" s="267" t="str">
        <f t="shared" ca="1" si="176"/>
        <v>36años5meses</v>
      </c>
      <c r="AG2320" s="276">
        <v>930775007</v>
      </c>
      <c r="AH2320" s="273" t="s">
        <v>4408</v>
      </c>
    </row>
    <row r="2321" spans="2:36">
      <c r="B2321" s="273" t="str">
        <f t="shared" si="174"/>
        <v>E47952506</v>
      </c>
      <c r="C2321" s="263">
        <v>1</v>
      </c>
      <c r="D2321" s="486" t="s">
        <v>8912</v>
      </c>
      <c r="E2321" s="258" t="s">
        <v>8913</v>
      </c>
      <c r="F2321" s="259">
        <v>34234</v>
      </c>
      <c r="G2321" s="283" t="s">
        <v>1297</v>
      </c>
      <c r="H2321" s="261" t="s">
        <v>1107</v>
      </c>
      <c r="I2321" s="263" t="s">
        <v>4427</v>
      </c>
      <c r="J2321" s="261"/>
      <c r="K2321" s="263" t="s">
        <v>6899</v>
      </c>
      <c r="L2321" s="264">
        <v>45267</v>
      </c>
      <c r="M2321" s="298">
        <v>45458</v>
      </c>
      <c r="N2321" s="263" t="s">
        <v>128</v>
      </c>
      <c r="O2321" s="261" t="s">
        <v>8914</v>
      </c>
      <c r="P2321" s="266" t="s">
        <v>138</v>
      </c>
      <c r="Q2321" s="273"/>
      <c r="R2321" s="284" t="s">
        <v>117</v>
      </c>
      <c r="S2321" s="265"/>
      <c r="T2321" s="265">
        <v>0</v>
      </c>
      <c r="U2321" s="269" t="s">
        <v>1256</v>
      </c>
      <c r="V2321" s="270">
        <v>0</v>
      </c>
      <c r="W2321" s="271" t="s">
        <v>118</v>
      </c>
      <c r="X2321" s="272">
        <v>3000</v>
      </c>
      <c r="Y2321" s="273"/>
      <c r="Z2321" s="274" t="s">
        <v>1257</v>
      </c>
      <c r="AA2321" s="258" t="b">
        <f t="shared" si="175"/>
        <v>0</v>
      </c>
      <c r="AB2321" s="273" t="s">
        <v>8915</v>
      </c>
      <c r="AC2321" s="273"/>
      <c r="AD2321" s="504" t="s">
        <v>1259</v>
      </c>
      <c r="AE2321" s="275" t="s">
        <v>8916</v>
      </c>
      <c r="AF2321" s="267" t="str">
        <f t="shared" ca="1" si="176"/>
        <v>32años10meses</v>
      </c>
      <c r="AG2321" s="276">
        <v>938487291</v>
      </c>
      <c r="AH2321" s="273" t="s">
        <v>8917</v>
      </c>
    </row>
    <row r="2322" spans="2:36">
      <c r="B2322" s="258" t="str">
        <f t="shared" si="174"/>
        <v>O47957866</v>
      </c>
      <c r="C2322" s="257" t="s">
        <v>117</v>
      </c>
      <c r="D2322" s="486" t="s">
        <v>4822</v>
      </c>
      <c r="E2322" s="258" t="s">
        <v>4823</v>
      </c>
      <c r="F2322" s="259">
        <v>34260</v>
      </c>
      <c r="G2322" s="260" t="s">
        <v>1251</v>
      </c>
      <c r="H2322" s="261" t="s">
        <v>113</v>
      </c>
      <c r="I2322" s="263"/>
      <c r="J2322" s="261"/>
      <c r="K2322" s="282" t="s">
        <v>1287</v>
      </c>
      <c r="L2322" s="264">
        <v>44452</v>
      </c>
      <c r="M2322" s="290">
        <v>44453</v>
      </c>
      <c r="N2322" s="263" t="s">
        <v>174</v>
      </c>
      <c r="O2322" s="282" t="s">
        <v>4824</v>
      </c>
      <c r="P2322" s="266" t="s">
        <v>115</v>
      </c>
      <c r="Q2322" s="273"/>
      <c r="R2322" s="284" t="s">
        <v>157</v>
      </c>
      <c r="S2322" s="265"/>
      <c r="T2322" s="265">
        <v>0</v>
      </c>
      <c r="U2322" s="269" t="s">
        <v>1256</v>
      </c>
      <c r="V2322" s="270">
        <v>0</v>
      </c>
      <c r="W2322" s="271" t="s">
        <v>1264</v>
      </c>
      <c r="X2322" s="272"/>
      <c r="Y2322" s="273"/>
      <c r="Z2322" s="274" t="s">
        <v>1265</v>
      </c>
      <c r="AA2322" s="258" t="b">
        <f t="shared" si="175"/>
        <v>0</v>
      </c>
      <c r="AB2322" s="258" t="s">
        <v>4825</v>
      </c>
      <c r="AC2322" s="273"/>
      <c r="AD2322" s="504" t="s">
        <v>1271</v>
      </c>
      <c r="AE2322" s="275" t="s">
        <v>4826</v>
      </c>
      <c r="AF2322" s="267" t="str">
        <f t="shared" ca="1" si="176"/>
        <v>32años10meses</v>
      </c>
      <c r="AG2322" s="276">
        <v>973017836</v>
      </c>
      <c r="AH2322" s="273" t="s">
        <v>4827</v>
      </c>
    </row>
    <row r="2323" spans="2:36">
      <c r="B2323" s="258" t="str">
        <f t="shared" si="174"/>
        <v>P47959903</v>
      </c>
      <c r="C2323" s="257" t="s">
        <v>117</v>
      </c>
      <c r="D2323" s="486" t="s">
        <v>511</v>
      </c>
      <c r="E2323" s="258" t="s">
        <v>512</v>
      </c>
      <c r="F2323" s="259">
        <v>34261</v>
      </c>
      <c r="G2323" s="258" t="s">
        <v>1251</v>
      </c>
      <c r="H2323" s="261" t="s">
        <v>137</v>
      </c>
      <c r="I2323" s="262"/>
      <c r="J2323" s="261"/>
      <c r="K2323" s="263" t="s">
        <v>2021</v>
      </c>
      <c r="L2323" s="264">
        <v>44452</v>
      </c>
      <c r="M2323" s="290">
        <v>44453</v>
      </c>
      <c r="N2323" s="263" t="s">
        <v>122</v>
      </c>
      <c r="O2323" s="282"/>
      <c r="P2323" s="266"/>
      <c r="Q2323" s="267"/>
      <c r="R2323" s="284" t="s">
        <v>157</v>
      </c>
      <c r="S2323" s="265"/>
      <c r="T2323" s="265">
        <v>0</v>
      </c>
      <c r="U2323" s="269" t="s">
        <v>1256</v>
      </c>
      <c r="V2323" s="270">
        <v>0</v>
      </c>
      <c r="W2323" s="271" t="s">
        <v>1264</v>
      </c>
      <c r="X2323" s="272"/>
      <c r="Y2323" s="273"/>
      <c r="Z2323" s="274" t="s">
        <v>1265</v>
      </c>
      <c r="AA2323" s="258" t="b">
        <f t="shared" si="175"/>
        <v>0</v>
      </c>
      <c r="AB2323" s="258" t="s">
        <v>4820</v>
      </c>
      <c r="AC2323" s="258" t="s">
        <v>1290</v>
      </c>
      <c r="AD2323" s="504" t="s">
        <v>2101</v>
      </c>
      <c r="AE2323" s="281" t="s">
        <v>4821</v>
      </c>
      <c r="AF2323" s="267" t="str">
        <f t="shared" ca="1" si="176"/>
        <v>32años10meses</v>
      </c>
      <c r="AG2323" s="294"/>
      <c r="AH2323" s="258"/>
    </row>
    <row r="2324" spans="2:36">
      <c r="B2324" s="258" t="str">
        <f t="shared" si="174"/>
        <v>O47961784</v>
      </c>
      <c r="C2324" s="263">
        <v>1</v>
      </c>
      <c r="D2324" s="486" t="s">
        <v>15362</v>
      </c>
      <c r="E2324" s="258" t="s">
        <v>15363</v>
      </c>
      <c r="F2324" s="259">
        <v>34012</v>
      </c>
      <c r="G2324" s="283" t="s">
        <v>1251</v>
      </c>
      <c r="H2324" s="261" t="s">
        <v>125</v>
      </c>
      <c r="I2324" s="261" t="s">
        <v>13485</v>
      </c>
      <c r="J2324" s="261" t="s">
        <v>1276</v>
      </c>
      <c r="K2324" s="282" t="s">
        <v>12562</v>
      </c>
      <c r="L2324" s="264">
        <v>46083</v>
      </c>
      <c r="M2324" s="264">
        <v>46083</v>
      </c>
      <c r="N2324" s="261" t="s">
        <v>128</v>
      </c>
      <c r="O2324" s="282" t="s">
        <v>15364</v>
      </c>
      <c r="P2324" s="266" t="s">
        <v>138</v>
      </c>
      <c r="Q2324" s="258"/>
      <c r="R2324" s="268" t="s">
        <v>157</v>
      </c>
      <c r="S2324" s="265"/>
      <c r="T2324" s="271">
        <v>0</v>
      </c>
      <c r="U2324" s="269" t="s">
        <v>1256</v>
      </c>
      <c r="V2324" s="270">
        <v>1</v>
      </c>
      <c r="W2324" s="271" t="s">
        <v>118</v>
      </c>
      <c r="X2324" s="272"/>
      <c r="Y2324" s="272"/>
      <c r="Z2324" s="342" t="s">
        <v>1257</v>
      </c>
      <c r="AA2324" s="258" t="b">
        <f t="shared" si="175"/>
        <v>0</v>
      </c>
      <c r="AB2324" s="273" t="s">
        <v>15365</v>
      </c>
      <c r="AC2324" s="273"/>
      <c r="AD2324" s="511" t="s">
        <v>1878</v>
      </c>
      <c r="AE2324" s="275" t="s">
        <v>17982</v>
      </c>
      <c r="AF2324" s="267" t="str">
        <f t="shared" ca="1" si="176"/>
        <v>33años6meses</v>
      </c>
      <c r="AG2324" s="276" t="s">
        <v>15366</v>
      </c>
      <c r="AH2324" s="273" t="s">
        <v>15367</v>
      </c>
    </row>
    <row r="2325" spans="2:36">
      <c r="B2325" s="258" t="str">
        <f t="shared" si="174"/>
        <v>P47965350</v>
      </c>
      <c r="C2325" s="257" t="s">
        <v>117</v>
      </c>
      <c r="D2325" s="486" t="s">
        <v>9208</v>
      </c>
      <c r="E2325" s="258" t="s">
        <v>9209</v>
      </c>
      <c r="F2325" s="259">
        <v>34268</v>
      </c>
      <c r="G2325" s="283" t="s">
        <v>1251</v>
      </c>
      <c r="H2325" s="261" t="s">
        <v>137</v>
      </c>
      <c r="I2325" s="261" t="s">
        <v>5699</v>
      </c>
      <c r="J2325" s="261" t="s">
        <v>7245</v>
      </c>
      <c r="K2325" s="282" t="s">
        <v>6899</v>
      </c>
      <c r="L2325" s="264">
        <v>45287</v>
      </c>
      <c r="M2325" s="264">
        <v>45306</v>
      </c>
      <c r="N2325" s="261" t="s">
        <v>174</v>
      </c>
      <c r="O2325" s="282" t="s">
        <v>9210</v>
      </c>
      <c r="P2325" s="266" t="s">
        <v>138</v>
      </c>
      <c r="Q2325" s="273"/>
      <c r="R2325" s="284">
        <v>0</v>
      </c>
      <c r="S2325" s="265"/>
      <c r="T2325" s="265">
        <v>0</v>
      </c>
      <c r="U2325" s="269" t="s">
        <v>1256</v>
      </c>
      <c r="V2325" s="270">
        <v>1</v>
      </c>
      <c r="W2325" s="271" t="s">
        <v>118</v>
      </c>
      <c r="X2325" s="272"/>
      <c r="Y2325" s="272"/>
      <c r="Z2325" s="274" t="s">
        <v>1257</v>
      </c>
      <c r="AA2325" s="258" t="b">
        <f t="shared" si="175"/>
        <v>0</v>
      </c>
      <c r="AB2325" s="273" t="s">
        <v>9211</v>
      </c>
      <c r="AC2325" s="273"/>
      <c r="AD2325" s="504" t="s">
        <v>1259</v>
      </c>
      <c r="AE2325" s="275" t="s">
        <v>9212</v>
      </c>
      <c r="AF2325" s="267" t="str">
        <f t="shared" ca="1" si="176"/>
        <v>32años9meses</v>
      </c>
      <c r="AG2325" s="276">
        <v>907727044</v>
      </c>
      <c r="AH2325" s="273" t="s">
        <v>9213</v>
      </c>
    </row>
    <row r="2326" spans="2:36">
      <c r="B2326" s="258" t="str">
        <f t="shared" si="174"/>
        <v>P47983134</v>
      </c>
      <c r="C2326" s="285">
        <v>1</v>
      </c>
      <c r="D2326" s="486" t="s">
        <v>9320</v>
      </c>
      <c r="E2326" s="258" t="s">
        <v>9321</v>
      </c>
      <c r="F2326" s="259">
        <v>33913</v>
      </c>
      <c r="G2326" s="283" t="s">
        <v>1251</v>
      </c>
      <c r="H2326" s="261" t="s">
        <v>137</v>
      </c>
      <c r="I2326" s="261" t="s">
        <v>8999</v>
      </c>
      <c r="J2326" s="261"/>
      <c r="K2326" s="282" t="s">
        <v>6840</v>
      </c>
      <c r="L2326" s="264">
        <v>45295</v>
      </c>
      <c r="M2326" s="290">
        <v>45327</v>
      </c>
      <c r="N2326" s="261" t="s">
        <v>122</v>
      </c>
      <c r="O2326" s="261"/>
      <c r="P2326" s="266"/>
      <c r="Q2326" s="273"/>
      <c r="R2326" s="284" t="s">
        <v>157</v>
      </c>
      <c r="S2326" s="265"/>
      <c r="T2326" s="265">
        <v>0</v>
      </c>
      <c r="U2326" s="269" t="s">
        <v>1256</v>
      </c>
      <c r="V2326" s="270">
        <v>1</v>
      </c>
      <c r="W2326" s="271" t="s">
        <v>118</v>
      </c>
      <c r="X2326" s="272"/>
      <c r="Y2326" s="272"/>
      <c r="Z2326" s="274" t="s">
        <v>1257</v>
      </c>
      <c r="AA2326" s="258" t="b">
        <f t="shared" si="175"/>
        <v>0</v>
      </c>
      <c r="AB2326" s="273" t="s">
        <v>9322</v>
      </c>
      <c r="AC2326" s="273"/>
      <c r="AD2326" s="504" t="s">
        <v>1259</v>
      </c>
      <c r="AE2326" s="275" t="s">
        <v>9323</v>
      </c>
      <c r="AF2326" s="267" t="str">
        <f t="shared" ca="1" si="176"/>
        <v>33años9meses</v>
      </c>
      <c r="AG2326" s="276">
        <v>928742285</v>
      </c>
      <c r="AH2326" s="273" t="s">
        <v>9324</v>
      </c>
    </row>
    <row r="2327" spans="2:36">
      <c r="B2327" s="258" t="str">
        <f t="shared" si="174"/>
        <v>P47989575</v>
      </c>
      <c r="C2327" s="282">
        <v>1</v>
      </c>
      <c r="D2327" s="486" t="s">
        <v>7322</v>
      </c>
      <c r="E2327" s="273" t="s">
        <v>7323</v>
      </c>
      <c r="F2327" s="259">
        <v>34239</v>
      </c>
      <c r="G2327" s="283" t="s">
        <v>3610</v>
      </c>
      <c r="H2327" s="261" t="s">
        <v>6271</v>
      </c>
      <c r="I2327" s="262" t="s">
        <v>5918</v>
      </c>
      <c r="J2327" s="261"/>
      <c r="K2327" s="282" t="s">
        <v>6305</v>
      </c>
      <c r="L2327" s="287">
        <v>44950</v>
      </c>
      <c r="M2327" s="290">
        <v>44985</v>
      </c>
      <c r="N2327" s="263" t="s">
        <v>174</v>
      </c>
      <c r="O2327" s="261" t="s">
        <v>7324</v>
      </c>
      <c r="P2327" s="266" t="s">
        <v>138</v>
      </c>
      <c r="Q2327" s="273"/>
      <c r="R2327" s="284" t="s">
        <v>157</v>
      </c>
      <c r="S2327" s="265"/>
      <c r="T2327" s="265">
        <v>0</v>
      </c>
      <c r="U2327" s="269" t="s">
        <v>1256</v>
      </c>
      <c r="V2327" s="270">
        <v>1</v>
      </c>
      <c r="W2327" s="271" t="s">
        <v>1264</v>
      </c>
      <c r="X2327" s="272"/>
      <c r="Y2327" s="273"/>
      <c r="Z2327" s="274" t="s">
        <v>1265</v>
      </c>
      <c r="AA2327" s="258" t="b">
        <f t="shared" si="175"/>
        <v>0</v>
      </c>
      <c r="AB2327" s="273" t="s">
        <v>7325</v>
      </c>
      <c r="AC2327" s="273"/>
      <c r="AD2327" s="510"/>
      <c r="AE2327" s="275"/>
      <c r="AF2327" s="267" t="str">
        <f t="shared" ca="1" si="176"/>
        <v>32años10meses</v>
      </c>
      <c r="AG2327" s="276">
        <v>994167479</v>
      </c>
      <c r="AH2327" s="273" t="s">
        <v>7326</v>
      </c>
      <c r="AJ2327" s="554" t="str">
        <f ca="1">IF($D2327&lt;&gt;"",DATEDIF(L2327,TODAY(),"y")&amp;"años"&amp;DATEDIF(L2327,TODAY(),"ym")&amp;"meses"&amp;DATEDIF(L2327,TODAY(),"md")&amp;"dias","")</f>
        <v>3años6meses28dias</v>
      </c>
    </row>
    <row r="2328" spans="2:36" ht="28.5">
      <c r="B2328" s="258" t="str">
        <f t="shared" si="174"/>
        <v>P47998151</v>
      </c>
      <c r="C2328" s="257" t="s">
        <v>117</v>
      </c>
      <c r="D2328" s="486" t="s">
        <v>12305</v>
      </c>
      <c r="E2328" s="258" t="s">
        <v>12306</v>
      </c>
      <c r="F2328" s="259">
        <v>32556</v>
      </c>
      <c r="G2328" s="283" t="s">
        <v>1251</v>
      </c>
      <c r="H2328" s="261" t="s">
        <v>137</v>
      </c>
      <c r="I2328" s="263" t="s">
        <v>1252</v>
      </c>
      <c r="J2328" s="261"/>
      <c r="K2328" s="282" t="s">
        <v>2021</v>
      </c>
      <c r="L2328" s="264">
        <v>45537</v>
      </c>
      <c r="M2328" s="264">
        <v>45550</v>
      </c>
      <c r="N2328" s="263" t="s">
        <v>122</v>
      </c>
      <c r="O2328" s="282"/>
      <c r="P2328" s="266"/>
      <c r="Q2328" s="273"/>
      <c r="R2328" s="268" t="s">
        <v>157</v>
      </c>
      <c r="S2328" s="265"/>
      <c r="T2328" s="265">
        <v>0</v>
      </c>
      <c r="U2328" s="269" t="s">
        <v>1256</v>
      </c>
      <c r="V2328" s="270">
        <v>0</v>
      </c>
      <c r="W2328" s="271" t="s">
        <v>118</v>
      </c>
      <c r="X2328" s="272"/>
      <c r="Y2328" s="273"/>
      <c r="Z2328" s="274" t="s">
        <v>1257</v>
      </c>
      <c r="AA2328" s="258" t="b">
        <f t="shared" si="175"/>
        <v>0</v>
      </c>
      <c r="AB2328" s="258" t="s">
        <v>8844</v>
      </c>
      <c r="AC2328" s="273"/>
      <c r="AD2328" s="400" t="s">
        <v>2101</v>
      </c>
      <c r="AE2328" s="312" t="s">
        <v>12307</v>
      </c>
      <c r="AF2328" s="267" t="str">
        <f t="shared" ca="1" si="176"/>
        <v>37años6meses</v>
      </c>
      <c r="AG2328" s="276">
        <v>943493854</v>
      </c>
      <c r="AH2328" s="273" t="s">
        <v>12308</v>
      </c>
    </row>
    <row r="2329" spans="2:36">
      <c r="B2329" s="258" t="str">
        <f t="shared" si="174"/>
        <v>P48021713</v>
      </c>
      <c r="C2329" s="257" t="s">
        <v>117</v>
      </c>
      <c r="D2329" s="486" t="s">
        <v>3449</v>
      </c>
      <c r="E2329" s="258" t="s">
        <v>3450</v>
      </c>
      <c r="F2329" s="259">
        <v>34295</v>
      </c>
      <c r="G2329" s="260" t="s">
        <v>1251</v>
      </c>
      <c r="H2329" s="261" t="s">
        <v>137</v>
      </c>
      <c r="I2329" s="262"/>
      <c r="J2329" s="261"/>
      <c r="K2329" s="263" t="s">
        <v>2021</v>
      </c>
      <c r="L2329" s="264">
        <v>44067</v>
      </c>
      <c r="M2329" s="264">
        <v>44093</v>
      </c>
      <c r="N2329" s="263" t="s">
        <v>128</v>
      </c>
      <c r="O2329" s="282" t="s">
        <v>3451</v>
      </c>
      <c r="P2329" s="266" t="s">
        <v>115</v>
      </c>
      <c r="Q2329" s="267"/>
      <c r="R2329" s="268" t="s">
        <v>157</v>
      </c>
      <c r="S2329" s="265"/>
      <c r="T2329" s="265">
        <v>0</v>
      </c>
      <c r="U2329" s="269" t="s">
        <v>1256</v>
      </c>
      <c r="V2329" s="270">
        <v>0</v>
      </c>
      <c r="W2329" s="271" t="s">
        <v>1264</v>
      </c>
      <c r="X2329" s="272"/>
      <c r="Y2329" s="273"/>
      <c r="Z2329" s="274" t="s">
        <v>1265</v>
      </c>
      <c r="AA2329" s="258" t="b">
        <f t="shared" si="175"/>
        <v>0</v>
      </c>
      <c r="AB2329" s="258" t="s">
        <v>3452</v>
      </c>
      <c r="AC2329" s="273" t="s">
        <v>1290</v>
      </c>
      <c r="AD2329" s="504" t="s">
        <v>2101</v>
      </c>
      <c r="AE2329" s="275" t="s">
        <v>3453</v>
      </c>
      <c r="AF2329" s="267" t="str">
        <f t="shared" ca="1" si="176"/>
        <v>32años8meses</v>
      </c>
      <c r="AG2329" s="276"/>
      <c r="AH2329" s="273"/>
    </row>
    <row r="2330" spans="2:36">
      <c r="B2330" s="258" t="str">
        <f t="shared" si="174"/>
        <v>P48024286</v>
      </c>
      <c r="C2330" s="257" t="s">
        <v>117</v>
      </c>
      <c r="D2330" s="486" t="s">
        <v>13541</v>
      </c>
      <c r="E2330" s="258" t="s">
        <v>13542</v>
      </c>
      <c r="F2330" s="259">
        <v>34277</v>
      </c>
      <c r="G2330" s="283" t="s">
        <v>1996</v>
      </c>
      <c r="H2330" s="261" t="s">
        <v>137</v>
      </c>
      <c r="I2330" s="261" t="s">
        <v>1252</v>
      </c>
      <c r="J2330" s="261" t="s">
        <v>1276</v>
      </c>
      <c r="K2330" s="282" t="s">
        <v>1877</v>
      </c>
      <c r="L2330" s="264">
        <v>45839</v>
      </c>
      <c r="M2330" s="264">
        <v>45864</v>
      </c>
      <c r="N2330" s="261" t="s">
        <v>122</v>
      </c>
      <c r="O2330" s="282"/>
      <c r="P2330" s="266"/>
      <c r="Q2330" s="273"/>
      <c r="R2330" s="268" t="s">
        <v>157</v>
      </c>
      <c r="S2330" s="265"/>
      <c r="T2330" s="271">
        <v>0</v>
      </c>
      <c r="U2330" s="291" t="s">
        <v>117</v>
      </c>
      <c r="V2330" s="270">
        <v>1</v>
      </c>
      <c r="W2330" s="271" t="s">
        <v>118</v>
      </c>
      <c r="X2330" s="272"/>
      <c r="Y2330" s="272"/>
      <c r="Z2330" s="342" t="s">
        <v>1257</v>
      </c>
      <c r="AA2330" s="258" t="b">
        <f t="shared" si="175"/>
        <v>0</v>
      </c>
      <c r="AB2330" s="273" t="s">
        <v>13543</v>
      </c>
      <c r="AC2330" s="273"/>
      <c r="AD2330" s="504" t="s">
        <v>1259</v>
      </c>
      <c r="AE2330" s="275" t="s">
        <v>13544</v>
      </c>
      <c r="AF2330" s="267" t="str">
        <f t="shared" ca="1" si="176"/>
        <v>32años9meses</v>
      </c>
      <c r="AG2330" s="276" t="s">
        <v>13545</v>
      </c>
      <c r="AH2330" s="273" t="s">
        <v>13546</v>
      </c>
    </row>
    <row r="2331" spans="2:36">
      <c r="B2331" s="273" t="str">
        <f t="shared" si="174"/>
        <v>P48029566</v>
      </c>
      <c r="C2331" s="257" t="s">
        <v>117</v>
      </c>
      <c r="D2331" s="486" t="s">
        <v>6477</v>
      </c>
      <c r="E2331" s="258" t="s">
        <v>6478</v>
      </c>
      <c r="F2331" s="259">
        <v>34194</v>
      </c>
      <c r="G2331" s="258" t="s">
        <v>1251</v>
      </c>
      <c r="H2331" s="263" t="s">
        <v>137</v>
      </c>
      <c r="I2331" s="263" t="s">
        <v>1252</v>
      </c>
      <c r="J2331" s="261"/>
      <c r="K2331" s="282" t="s">
        <v>2021</v>
      </c>
      <c r="L2331" s="264">
        <v>44789</v>
      </c>
      <c r="M2331" s="289">
        <v>44898</v>
      </c>
      <c r="N2331" s="263" t="s">
        <v>122</v>
      </c>
      <c r="O2331" s="282"/>
      <c r="P2331" s="266"/>
      <c r="Q2331" s="267"/>
      <c r="R2331" s="308" t="s">
        <v>157</v>
      </c>
      <c r="S2331" s="265"/>
      <c r="T2331" s="265">
        <v>0</v>
      </c>
      <c r="U2331" s="269" t="s">
        <v>1256</v>
      </c>
      <c r="V2331" s="270">
        <v>0</v>
      </c>
      <c r="W2331" s="271" t="s">
        <v>1264</v>
      </c>
      <c r="X2331" s="272"/>
      <c r="Y2331" s="273"/>
      <c r="Z2331" s="274" t="s">
        <v>1265</v>
      </c>
      <c r="AA2331" s="258" t="b">
        <f t="shared" si="175"/>
        <v>0</v>
      </c>
      <c r="AB2331" s="258" t="s">
        <v>6479</v>
      </c>
      <c r="AC2331" s="273"/>
      <c r="AD2331" s="400" t="s">
        <v>2201</v>
      </c>
      <c r="AE2331" s="320" t="s">
        <v>6480</v>
      </c>
      <c r="AF2331" s="267" t="str">
        <f t="shared" ca="1" si="176"/>
        <v>33años0meses</v>
      </c>
      <c r="AG2331" s="294">
        <v>916949015</v>
      </c>
      <c r="AH2331" s="258" t="s">
        <v>6481</v>
      </c>
      <c r="AJ2331" s="554" t="str">
        <f ca="1">IF($D2331&lt;&gt;"",DATEDIF(L2331,TODAY(),"y")&amp;"años"&amp;DATEDIF(L2331,TODAY(),"ym")&amp;"meses"&amp;DATEDIF(L2331,TODAY(),"md")&amp;"dias","")</f>
        <v>4años0meses5dias</v>
      </c>
    </row>
    <row r="2332" spans="2:36">
      <c r="B2332" s="258" t="str">
        <f t="shared" si="174"/>
        <v>P48040246</v>
      </c>
      <c r="C2332" s="257" t="s">
        <v>117</v>
      </c>
      <c r="D2332" s="486" t="s">
        <v>11019</v>
      </c>
      <c r="E2332" s="258" t="s">
        <v>11020</v>
      </c>
      <c r="F2332" s="259">
        <v>34022</v>
      </c>
      <c r="G2332" s="283" t="s">
        <v>1251</v>
      </c>
      <c r="H2332" s="261" t="s">
        <v>137</v>
      </c>
      <c r="I2332" s="261" t="s">
        <v>8999</v>
      </c>
      <c r="J2332" s="261" t="s">
        <v>9657</v>
      </c>
      <c r="K2332" s="282" t="s">
        <v>6899</v>
      </c>
      <c r="L2332" s="264">
        <v>45400</v>
      </c>
      <c r="M2332" s="290">
        <v>45404</v>
      </c>
      <c r="N2332" s="261" t="s">
        <v>122</v>
      </c>
      <c r="O2332" s="282"/>
      <c r="P2332" s="266"/>
      <c r="Q2332" s="273"/>
      <c r="R2332" s="284" t="s">
        <v>157</v>
      </c>
      <c r="S2332" s="265"/>
      <c r="T2332" s="265">
        <v>0</v>
      </c>
      <c r="U2332" s="269" t="s">
        <v>1256</v>
      </c>
      <c r="V2332" s="270">
        <v>1</v>
      </c>
      <c r="W2332" s="271" t="s">
        <v>118</v>
      </c>
      <c r="X2332" s="272"/>
      <c r="Y2332" s="272"/>
      <c r="Z2332" s="274" t="s">
        <v>1257</v>
      </c>
      <c r="AA2332" s="258" t="b">
        <f t="shared" si="175"/>
        <v>0</v>
      </c>
      <c r="AB2332" s="273" t="s">
        <v>11021</v>
      </c>
      <c r="AC2332" s="273"/>
      <c r="AD2332" s="400" t="s">
        <v>1259</v>
      </c>
      <c r="AE2332" s="313" t="s">
        <v>11022</v>
      </c>
      <c r="AF2332" s="267" t="str">
        <f t="shared" ca="1" si="176"/>
        <v>33años5meses</v>
      </c>
      <c r="AG2332" s="276">
        <v>972932437</v>
      </c>
      <c r="AH2332" s="273" t="s">
        <v>11023</v>
      </c>
    </row>
    <row r="2333" spans="2:36">
      <c r="B2333" s="258" t="str">
        <f t="shared" si="174"/>
        <v>P48047158</v>
      </c>
      <c r="C2333" s="257" t="s">
        <v>117</v>
      </c>
      <c r="D2333" s="486" t="s">
        <v>8103</v>
      </c>
      <c r="E2333" s="258" t="s">
        <v>8104</v>
      </c>
      <c r="F2333" s="259">
        <v>33811</v>
      </c>
      <c r="G2333" s="283" t="s">
        <v>1251</v>
      </c>
      <c r="H2333" s="266" t="s">
        <v>137</v>
      </c>
      <c r="I2333" s="261" t="s">
        <v>1252</v>
      </c>
      <c r="J2333" s="261"/>
      <c r="K2333" s="282" t="s">
        <v>2021</v>
      </c>
      <c r="L2333" s="264">
        <v>45124</v>
      </c>
      <c r="M2333" s="290">
        <v>45199</v>
      </c>
      <c r="N2333" s="263" t="s">
        <v>122</v>
      </c>
      <c r="O2333" s="261"/>
      <c r="P2333" s="266"/>
      <c r="Q2333" s="273"/>
      <c r="R2333" s="284" t="s">
        <v>157</v>
      </c>
      <c r="S2333" s="265"/>
      <c r="T2333" s="265">
        <v>0</v>
      </c>
      <c r="U2333" s="269" t="s">
        <v>1256</v>
      </c>
      <c r="V2333" s="270">
        <v>0</v>
      </c>
      <c r="W2333" s="271" t="s">
        <v>118</v>
      </c>
      <c r="X2333" s="273"/>
      <c r="Y2333" s="273"/>
      <c r="Z2333" s="274" t="s">
        <v>1257</v>
      </c>
      <c r="AA2333" s="258" t="b">
        <f t="shared" si="175"/>
        <v>0</v>
      </c>
      <c r="AB2333" s="273" t="s">
        <v>6694</v>
      </c>
      <c r="AC2333" s="273"/>
      <c r="AD2333" s="504" t="s">
        <v>1259</v>
      </c>
      <c r="AE2333" s="275"/>
      <c r="AF2333" s="267" t="str">
        <f t="shared" ca="1" si="176"/>
        <v>34años0meses</v>
      </c>
      <c r="AG2333" s="276">
        <v>906273916</v>
      </c>
      <c r="AH2333" s="273"/>
    </row>
    <row r="2334" spans="2:36">
      <c r="B2334" s="273" t="str">
        <f t="shared" si="174"/>
        <v>P48048357</v>
      </c>
      <c r="C2334" s="257" t="s">
        <v>117</v>
      </c>
      <c r="D2334" s="486" t="s">
        <v>11912</v>
      </c>
      <c r="E2334" s="258" t="s">
        <v>11913</v>
      </c>
      <c r="F2334" s="259">
        <v>34273</v>
      </c>
      <c r="G2334" s="283" t="s">
        <v>1251</v>
      </c>
      <c r="H2334" s="261" t="s">
        <v>137</v>
      </c>
      <c r="I2334" s="261" t="s">
        <v>1252</v>
      </c>
      <c r="J2334" s="261" t="s">
        <v>7578</v>
      </c>
      <c r="K2334" s="282" t="s">
        <v>6840</v>
      </c>
      <c r="L2334" s="264">
        <v>45489</v>
      </c>
      <c r="M2334" s="264">
        <v>45565</v>
      </c>
      <c r="N2334" s="261" t="s">
        <v>128</v>
      </c>
      <c r="O2334" s="282" t="s">
        <v>11914</v>
      </c>
      <c r="P2334" s="266" t="s">
        <v>138</v>
      </c>
      <c r="Q2334" s="273"/>
      <c r="R2334" s="284" t="s">
        <v>157</v>
      </c>
      <c r="S2334" s="265"/>
      <c r="T2334" s="265">
        <v>0</v>
      </c>
      <c r="U2334" s="269" t="s">
        <v>1256</v>
      </c>
      <c r="V2334" s="270">
        <v>1</v>
      </c>
      <c r="W2334" s="271" t="s">
        <v>118</v>
      </c>
      <c r="X2334" s="272"/>
      <c r="Y2334" s="272"/>
      <c r="Z2334" s="274" t="s">
        <v>1257</v>
      </c>
      <c r="AA2334" s="258" t="b">
        <f t="shared" si="175"/>
        <v>0</v>
      </c>
      <c r="AB2334" s="273" t="s">
        <v>11915</v>
      </c>
      <c r="AC2334" s="273"/>
      <c r="AD2334" s="400" t="s">
        <v>1259</v>
      </c>
      <c r="AE2334" s="275" t="s">
        <v>11916</v>
      </c>
      <c r="AF2334" s="267" t="str">
        <f t="shared" ca="1" si="176"/>
        <v>32años9meses</v>
      </c>
      <c r="AG2334" s="276">
        <v>985137523</v>
      </c>
      <c r="AH2334" s="397" t="s">
        <v>11917</v>
      </c>
      <c r="AJ2334" s="554" t="str">
        <f ca="1">IF($D2334&lt;&gt;"",DATEDIF(L2334,TODAY(),"y")&amp;"años"&amp;DATEDIF(L2334,TODAY(),"ym")&amp;"meses"&amp;DATEDIF(L2334,TODAY(),"md")&amp;"dias","")</f>
        <v>2años1meses5dias</v>
      </c>
    </row>
    <row r="2335" spans="2:36">
      <c r="B2335" s="258" t="str">
        <f t="shared" si="174"/>
        <v>P48064965</v>
      </c>
      <c r="C2335" s="257" t="s">
        <v>117</v>
      </c>
      <c r="D2335" s="486" t="s">
        <v>11007</v>
      </c>
      <c r="E2335" s="258" t="s">
        <v>11008</v>
      </c>
      <c r="F2335" s="259">
        <v>34126</v>
      </c>
      <c r="G2335" s="283" t="s">
        <v>1251</v>
      </c>
      <c r="H2335" s="261" t="s">
        <v>137</v>
      </c>
      <c r="I2335" s="261" t="s">
        <v>8999</v>
      </c>
      <c r="J2335" s="261" t="s">
        <v>9469</v>
      </c>
      <c r="K2335" s="282" t="s">
        <v>6840</v>
      </c>
      <c r="L2335" s="264">
        <v>45399</v>
      </c>
      <c r="M2335" s="290">
        <v>45433</v>
      </c>
      <c r="N2335" s="261" t="s">
        <v>174</v>
      </c>
      <c r="O2335" s="261" t="s">
        <v>11009</v>
      </c>
      <c r="P2335" s="266" t="s">
        <v>138</v>
      </c>
      <c r="Q2335" s="273"/>
      <c r="R2335" s="284" t="s">
        <v>157</v>
      </c>
      <c r="S2335" s="265"/>
      <c r="T2335" s="265">
        <v>0</v>
      </c>
      <c r="U2335" s="269" t="s">
        <v>1256</v>
      </c>
      <c r="V2335" s="270">
        <v>1</v>
      </c>
      <c r="W2335" s="271" t="s">
        <v>118</v>
      </c>
      <c r="X2335" s="272"/>
      <c r="Y2335" s="272"/>
      <c r="Z2335" s="274" t="s">
        <v>1257</v>
      </c>
      <c r="AA2335" s="258" t="b">
        <f t="shared" si="175"/>
        <v>0</v>
      </c>
      <c r="AB2335" s="273" t="s">
        <v>11010</v>
      </c>
      <c r="AC2335" s="273"/>
      <c r="AD2335" s="504" t="s">
        <v>1259</v>
      </c>
      <c r="AE2335" s="275" t="s">
        <v>11011</v>
      </c>
      <c r="AF2335" s="267" t="str">
        <f t="shared" ca="1" si="176"/>
        <v>33años2meses</v>
      </c>
      <c r="AG2335" s="276">
        <v>931728706</v>
      </c>
      <c r="AH2335" s="273" t="s">
        <v>11012</v>
      </c>
      <c r="AJ2335" s="554" t="str">
        <f ca="1">IF($D2335&lt;&gt;"",DATEDIF(L2335,TODAY(),"y")&amp;"años"&amp;DATEDIF(L2335,TODAY(),"ym")&amp;"meses"&amp;DATEDIF(L2335,TODAY(),"md")&amp;"dias","")</f>
        <v>2años4meses4dias</v>
      </c>
    </row>
    <row r="2336" spans="2:36">
      <c r="B2336" s="258" t="str">
        <f t="shared" si="174"/>
        <v>P48066983</v>
      </c>
      <c r="C2336" s="257" t="s">
        <v>117</v>
      </c>
      <c r="D2336" s="486" t="s">
        <v>7747</v>
      </c>
      <c r="E2336" s="258" t="s">
        <v>7748</v>
      </c>
      <c r="F2336" s="259">
        <v>33488</v>
      </c>
      <c r="G2336" s="260" t="s">
        <v>1251</v>
      </c>
      <c r="H2336" s="261" t="s">
        <v>137</v>
      </c>
      <c r="I2336" s="263" t="s">
        <v>1252</v>
      </c>
      <c r="J2336" s="261"/>
      <c r="K2336" s="282" t="s">
        <v>1287</v>
      </c>
      <c r="L2336" s="264">
        <v>45090</v>
      </c>
      <c r="M2336" s="264">
        <v>45150</v>
      </c>
      <c r="N2336" s="263" t="s">
        <v>128</v>
      </c>
      <c r="O2336" s="261" t="s">
        <v>7749</v>
      </c>
      <c r="P2336" s="266" t="s">
        <v>138</v>
      </c>
      <c r="Q2336" s="267"/>
      <c r="R2336" s="268" t="s">
        <v>157</v>
      </c>
      <c r="S2336" s="265"/>
      <c r="T2336" s="265">
        <v>0</v>
      </c>
      <c r="U2336" s="269" t="s">
        <v>1256</v>
      </c>
      <c r="V2336" s="270">
        <v>0</v>
      </c>
      <c r="W2336" s="271" t="s">
        <v>118</v>
      </c>
      <c r="X2336" s="272"/>
      <c r="Y2336" s="258"/>
      <c r="Z2336" s="274" t="s">
        <v>1265</v>
      </c>
      <c r="AA2336" s="258" t="b">
        <f t="shared" si="175"/>
        <v>0</v>
      </c>
      <c r="AB2336" s="273" t="s">
        <v>7750</v>
      </c>
      <c r="AC2336" s="273"/>
      <c r="AD2336" s="400" t="s">
        <v>1259</v>
      </c>
      <c r="AE2336" s="275" t="s">
        <v>7751</v>
      </c>
      <c r="AF2336" s="267" t="str">
        <f t="shared" ca="1" si="176"/>
        <v>34años11meses</v>
      </c>
      <c r="AG2336" s="276">
        <v>963621819</v>
      </c>
      <c r="AH2336" s="258" t="s">
        <v>7752</v>
      </c>
    </row>
    <row r="2337" spans="2:36">
      <c r="B2337" s="258" t="str">
        <f t="shared" si="174"/>
        <v>P48067492</v>
      </c>
      <c r="C2337" s="257" t="s">
        <v>117</v>
      </c>
      <c r="D2337" s="486" t="s">
        <v>3038</v>
      </c>
      <c r="E2337" s="273" t="s">
        <v>3039</v>
      </c>
      <c r="F2337" s="259">
        <v>33973</v>
      </c>
      <c r="G2337" s="260" t="s">
        <v>1251</v>
      </c>
      <c r="H2337" s="261" t="s">
        <v>137</v>
      </c>
      <c r="I2337" s="262"/>
      <c r="J2337" s="261"/>
      <c r="K2337" s="263" t="s">
        <v>1287</v>
      </c>
      <c r="L2337" s="264">
        <v>43846</v>
      </c>
      <c r="M2337" s="264">
        <v>43859</v>
      </c>
      <c r="N2337" s="263" t="s">
        <v>122</v>
      </c>
      <c r="O2337" s="261"/>
      <c r="P2337" s="266"/>
      <c r="Q2337" s="267"/>
      <c r="R2337" s="268" t="s">
        <v>157</v>
      </c>
      <c r="S2337" s="265"/>
      <c r="T2337" s="265">
        <v>0</v>
      </c>
      <c r="U2337" s="269" t="s">
        <v>1256</v>
      </c>
      <c r="V2337" s="270">
        <v>0</v>
      </c>
      <c r="W2337" s="271" t="s">
        <v>1264</v>
      </c>
      <c r="X2337" s="272"/>
      <c r="Y2337" s="273"/>
      <c r="Z2337" s="274" t="s">
        <v>1265</v>
      </c>
      <c r="AA2337" s="258" t="b">
        <f t="shared" ref="AA2337:AA2363" si="177">COUNTIF($D$2:$D$3790,D2337)&gt;1</f>
        <v>0</v>
      </c>
      <c r="AB2337" s="273" t="s">
        <v>3040</v>
      </c>
      <c r="AC2337" s="273" t="s">
        <v>2452</v>
      </c>
      <c r="AD2337" s="510"/>
      <c r="AE2337" s="275"/>
      <c r="AF2337" s="267" t="str">
        <f t="shared" ca="1" si="176"/>
        <v>33años7meses</v>
      </c>
      <c r="AG2337" s="276"/>
      <c r="AH2337" s="273"/>
    </row>
    <row r="2338" spans="2:36">
      <c r="B2338" s="258" t="str">
        <f t="shared" si="174"/>
        <v>P48075297</v>
      </c>
      <c r="C2338" s="257" t="s">
        <v>117</v>
      </c>
      <c r="D2338" s="486" t="s">
        <v>16408</v>
      </c>
      <c r="E2338" s="258" t="s">
        <v>19302</v>
      </c>
      <c r="F2338" s="259">
        <v>34248</v>
      </c>
      <c r="G2338" s="283" t="s">
        <v>1996</v>
      </c>
      <c r="H2338" s="261" t="s">
        <v>137</v>
      </c>
      <c r="I2338" s="261" t="s">
        <v>1252</v>
      </c>
      <c r="J2338" s="261" t="s">
        <v>1253</v>
      </c>
      <c r="K2338" s="282" t="s">
        <v>8566</v>
      </c>
      <c r="L2338" s="264">
        <v>46028</v>
      </c>
      <c r="M2338" s="264">
        <v>46129</v>
      </c>
      <c r="N2338" s="261" t="s">
        <v>128</v>
      </c>
      <c r="O2338" s="282" t="s">
        <v>16409</v>
      </c>
      <c r="P2338" s="266" t="s">
        <v>138</v>
      </c>
      <c r="Q2338" s="258"/>
      <c r="R2338" s="268" t="s">
        <v>597</v>
      </c>
      <c r="S2338" s="265"/>
      <c r="T2338" s="271">
        <v>0</v>
      </c>
      <c r="U2338" s="269" t="s">
        <v>1256</v>
      </c>
      <c r="V2338" s="270">
        <v>1</v>
      </c>
      <c r="W2338" s="524" t="s">
        <v>118</v>
      </c>
      <c r="X2338" s="272"/>
      <c r="Y2338" s="272"/>
      <c r="Z2338" s="525" t="s">
        <v>1257</v>
      </c>
      <c r="AA2338" s="258" t="b">
        <f t="shared" si="177"/>
        <v>0</v>
      </c>
      <c r="AB2338" s="273" t="s">
        <v>16410</v>
      </c>
      <c r="AC2338" s="273"/>
      <c r="AD2338" s="504" t="s">
        <v>1259</v>
      </c>
      <c r="AE2338" s="275" t="s">
        <v>16411</v>
      </c>
      <c r="AF2338" s="267" t="str">
        <f t="shared" ca="1" si="176"/>
        <v>32años10meses</v>
      </c>
      <c r="AG2338" s="276">
        <v>918517090</v>
      </c>
      <c r="AH2338" s="273" t="s">
        <v>16412</v>
      </c>
    </row>
    <row r="2339" spans="2:36">
      <c r="B2339" s="258" t="str">
        <f t="shared" si="174"/>
        <v>O48077314</v>
      </c>
      <c r="C2339" s="257" t="s">
        <v>117</v>
      </c>
      <c r="D2339" s="486" t="s">
        <v>5508</v>
      </c>
      <c r="E2339" s="258" t="s">
        <v>5509</v>
      </c>
      <c r="F2339" s="259">
        <v>34115</v>
      </c>
      <c r="G2339" s="260" t="s">
        <v>1291</v>
      </c>
      <c r="H2339" s="261" t="s">
        <v>113</v>
      </c>
      <c r="I2339" s="263"/>
      <c r="J2339" s="261"/>
      <c r="K2339" s="380" t="s">
        <v>4784</v>
      </c>
      <c r="L2339" s="264">
        <v>44530</v>
      </c>
      <c r="M2339" s="264">
        <v>44539</v>
      </c>
      <c r="N2339" s="263" t="s">
        <v>122</v>
      </c>
      <c r="O2339" s="261"/>
      <c r="P2339" s="266"/>
      <c r="Q2339" s="273"/>
      <c r="R2339" s="268" t="s">
        <v>157</v>
      </c>
      <c r="S2339" s="265"/>
      <c r="T2339" s="265">
        <v>0</v>
      </c>
      <c r="U2339" s="269" t="s">
        <v>1256</v>
      </c>
      <c r="V2339" s="270">
        <v>1</v>
      </c>
      <c r="W2339" s="271" t="s">
        <v>1264</v>
      </c>
      <c r="X2339" s="272"/>
      <c r="Y2339" s="273"/>
      <c r="Z2339" s="274" t="s">
        <v>1265</v>
      </c>
      <c r="AA2339" s="258" t="b">
        <f t="shared" si="177"/>
        <v>0</v>
      </c>
      <c r="AB2339" s="273" t="s">
        <v>5510</v>
      </c>
      <c r="AC2339" s="273"/>
      <c r="AD2339" s="510"/>
      <c r="AE2339" s="275"/>
      <c r="AF2339" s="267" t="str">
        <f t="shared" ca="1" si="176"/>
        <v>33años2meses</v>
      </c>
      <c r="AG2339" s="276">
        <v>960158703</v>
      </c>
      <c r="AH2339" s="273" t="s">
        <v>5511</v>
      </c>
    </row>
    <row r="2340" spans="2:36">
      <c r="B2340" s="258" t="str">
        <f t="shared" si="174"/>
        <v>P48089503</v>
      </c>
      <c r="C2340" s="257" t="s">
        <v>117</v>
      </c>
      <c r="D2340" s="486" t="s">
        <v>2111</v>
      </c>
      <c r="E2340" s="258" t="s">
        <v>2112</v>
      </c>
      <c r="F2340" s="259">
        <v>29875</v>
      </c>
      <c r="G2340" s="260" t="s">
        <v>1251</v>
      </c>
      <c r="H2340" s="261" t="s">
        <v>137</v>
      </c>
      <c r="I2340" s="262"/>
      <c r="J2340" s="261"/>
      <c r="K2340" s="263" t="s">
        <v>2021</v>
      </c>
      <c r="L2340" s="264">
        <v>43741</v>
      </c>
      <c r="M2340" s="264">
        <v>43964</v>
      </c>
      <c r="N2340" s="263" t="s">
        <v>122</v>
      </c>
      <c r="O2340" s="282"/>
      <c r="P2340" s="266"/>
      <c r="Q2340" s="267"/>
      <c r="R2340" s="268" t="s">
        <v>157</v>
      </c>
      <c r="S2340" s="265"/>
      <c r="T2340" s="265">
        <v>0</v>
      </c>
      <c r="U2340" s="269" t="s">
        <v>1256</v>
      </c>
      <c r="V2340" s="270">
        <v>0</v>
      </c>
      <c r="W2340" s="271" t="s">
        <v>1264</v>
      </c>
      <c r="X2340" s="272"/>
      <c r="Y2340" s="273"/>
      <c r="Z2340" s="274" t="s">
        <v>1265</v>
      </c>
      <c r="AA2340" s="258" t="b">
        <f t="shared" si="177"/>
        <v>0</v>
      </c>
      <c r="AB2340" s="273" t="s">
        <v>2113</v>
      </c>
      <c r="AC2340" s="273" t="s">
        <v>1290</v>
      </c>
      <c r="AD2340" s="504" t="s">
        <v>2101</v>
      </c>
      <c r="AE2340" s="275" t="s">
        <v>2114</v>
      </c>
      <c r="AF2340" s="267" t="str">
        <f t="shared" ca="1" si="176"/>
        <v>44años10meses</v>
      </c>
      <c r="AG2340" s="276">
        <v>963621819</v>
      </c>
      <c r="AH2340" s="273" t="s">
        <v>1412</v>
      </c>
    </row>
    <row r="2341" spans="2:36">
      <c r="B2341" s="258" t="str">
        <f t="shared" si="174"/>
        <v>O48094438</v>
      </c>
      <c r="C2341" s="257" t="s">
        <v>117</v>
      </c>
      <c r="D2341" s="486" t="s">
        <v>6067</v>
      </c>
      <c r="E2341" s="258" t="s">
        <v>6068</v>
      </c>
      <c r="F2341" s="259">
        <v>34360</v>
      </c>
      <c r="G2341" s="260" t="s">
        <v>1251</v>
      </c>
      <c r="H2341" s="261" t="s">
        <v>113</v>
      </c>
      <c r="I2341" s="263" t="s">
        <v>1339</v>
      </c>
      <c r="J2341" s="261"/>
      <c r="K2341" s="282" t="s">
        <v>4784</v>
      </c>
      <c r="L2341" s="264">
        <v>44610</v>
      </c>
      <c r="M2341" s="264">
        <v>44638</v>
      </c>
      <c r="N2341" s="263" t="s">
        <v>122</v>
      </c>
      <c r="O2341" s="261"/>
      <c r="P2341" s="266"/>
      <c r="Q2341" s="258" t="s">
        <v>6069</v>
      </c>
      <c r="R2341" s="268" t="s">
        <v>157</v>
      </c>
      <c r="S2341" s="265"/>
      <c r="T2341" s="265">
        <v>0</v>
      </c>
      <c r="U2341" s="269" t="s">
        <v>1256</v>
      </c>
      <c r="V2341" s="270">
        <v>1</v>
      </c>
      <c r="W2341" s="271" t="s">
        <v>118</v>
      </c>
      <c r="X2341" s="272"/>
      <c r="Y2341" s="258"/>
      <c r="Z2341" s="274" t="s">
        <v>1265</v>
      </c>
      <c r="AA2341" s="258" t="b">
        <f t="shared" si="177"/>
        <v>0</v>
      </c>
      <c r="AB2341" s="258" t="s">
        <v>6070</v>
      </c>
      <c r="AC2341" s="258"/>
      <c r="AD2341" s="510"/>
      <c r="AE2341" s="275"/>
      <c r="AF2341" s="267" t="str">
        <f t="shared" ca="1" si="176"/>
        <v>32años6meses</v>
      </c>
      <c r="AG2341" s="276">
        <v>990208177</v>
      </c>
      <c r="AH2341" s="273" t="s">
        <v>6071</v>
      </c>
    </row>
    <row r="2342" spans="2:36">
      <c r="B2342" s="258" t="str">
        <f t="shared" si="174"/>
        <v>P48097763</v>
      </c>
      <c r="C2342" s="257" t="s">
        <v>117</v>
      </c>
      <c r="D2342" s="486" t="s">
        <v>12511</v>
      </c>
      <c r="E2342" s="258" t="s">
        <v>12512</v>
      </c>
      <c r="F2342" s="259">
        <v>31553</v>
      </c>
      <c r="G2342" s="283" t="s">
        <v>1251</v>
      </c>
      <c r="H2342" s="261" t="s">
        <v>137</v>
      </c>
      <c r="I2342" s="261" t="s">
        <v>8999</v>
      </c>
      <c r="J2342" s="261" t="s">
        <v>1276</v>
      </c>
      <c r="K2342" s="282" t="s">
        <v>2021</v>
      </c>
      <c r="L2342" s="264">
        <v>45583</v>
      </c>
      <c r="M2342" s="264">
        <v>45586</v>
      </c>
      <c r="N2342" s="261" t="s">
        <v>122</v>
      </c>
      <c r="O2342" s="282"/>
      <c r="P2342" s="266"/>
      <c r="Q2342" s="273"/>
      <c r="R2342" s="268" t="s">
        <v>157</v>
      </c>
      <c r="S2342" s="265"/>
      <c r="T2342" s="265">
        <v>0</v>
      </c>
      <c r="U2342" s="269" t="s">
        <v>1256</v>
      </c>
      <c r="V2342" s="270">
        <v>0</v>
      </c>
      <c r="W2342" s="271" t="s">
        <v>118</v>
      </c>
      <c r="X2342" s="272"/>
      <c r="Y2342" s="272"/>
      <c r="Z2342" s="274" t="s">
        <v>1257</v>
      </c>
      <c r="AA2342" s="258" t="b">
        <f t="shared" si="177"/>
        <v>0</v>
      </c>
      <c r="AB2342" s="273" t="s">
        <v>12513</v>
      </c>
      <c r="AC2342" s="273"/>
      <c r="AD2342" s="504" t="s">
        <v>2101</v>
      </c>
      <c r="AE2342" s="400" t="s">
        <v>12514</v>
      </c>
      <c r="AF2342" s="267" t="str">
        <f t="shared" ca="1" si="176"/>
        <v>40años3meses</v>
      </c>
      <c r="AG2342" s="468">
        <v>904234673</v>
      </c>
      <c r="AH2342" s="273"/>
    </row>
    <row r="2343" spans="2:36">
      <c r="B2343" s="258" t="str">
        <f t="shared" ref="B2343:B2393" si="178">MID(H2343,1,1)&amp;D2343</f>
        <v>P48103439</v>
      </c>
      <c r="C2343" s="257" t="s">
        <v>117</v>
      </c>
      <c r="D2343" s="486" t="s">
        <v>11377</v>
      </c>
      <c r="E2343" s="258" t="s">
        <v>11378</v>
      </c>
      <c r="F2343" s="259">
        <v>29836</v>
      </c>
      <c r="G2343" s="283" t="s">
        <v>11379</v>
      </c>
      <c r="H2343" s="261" t="s">
        <v>137</v>
      </c>
      <c r="I2343" s="261" t="s">
        <v>8999</v>
      </c>
      <c r="J2343" s="261" t="s">
        <v>9882</v>
      </c>
      <c r="K2343" s="282" t="s">
        <v>6899</v>
      </c>
      <c r="L2343" s="264">
        <v>45432</v>
      </c>
      <c r="M2343" s="264">
        <v>45444</v>
      </c>
      <c r="N2343" s="261" t="s">
        <v>122</v>
      </c>
      <c r="O2343" s="282"/>
      <c r="P2343" s="266"/>
      <c r="Q2343" s="273"/>
      <c r="R2343" s="284" t="s">
        <v>157</v>
      </c>
      <c r="S2343" s="265"/>
      <c r="T2343" s="265">
        <v>0</v>
      </c>
      <c r="U2343" s="269" t="s">
        <v>1256</v>
      </c>
      <c r="V2343" s="270">
        <v>1</v>
      </c>
      <c r="W2343" s="271" t="s">
        <v>118</v>
      </c>
      <c r="X2343" s="272"/>
      <c r="Y2343" s="272"/>
      <c r="Z2343" s="274" t="s">
        <v>1257</v>
      </c>
      <c r="AA2343" s="258" t="b">
        <f t="shared" si="177"/>
        <v>0</v>
      </c>
      <c r="AB2343" s="273" t="s">
        <v>11380</v>
      </c>
      <c r="AC2343" s="273"/>
      <c r="AD2343" s="504" t="s">
        <v>1259</v>
      </c>
      <c r="AE2343" s="275" t="s">
        <v>11381</v>
      </c>
      <c r="AF2343" s="267" t="str">
        <f t="shared" ca="1" si="176"/>
        <v>44años11meses</v>
      </c>
      <c r="AG2343" s="276">
        <v>901116759</v>
      </c>
      <c r="AH2343" s="399" t="s">
        <v>11382</v>
      </c>
    </row>
    <row r="2344" spans="2:36">
      <c r="B2344" s="258" t="str">
        <f t="shared" si="178"/>
        <v>P48108578</v>
      </c>
      <c r="C2344" s="257" t="s">
        <v>117</v>
      </c>
      <c r="D2344" s="486" t="s">
        <v>7370</v>
      </c>
      <c r="E2344" s="258" t="s">
        <v>7371</v>
      </c>
      <c r="F2344" s="259">
        <v>34238</v>
      </c>
      <c r="G2344" s="283" t="s">
        <v>1996</v>
      </c>
      <c r="H2344" s="260" t="s">
        <v>137</v>
      </c>
      <c r="I2344" s="263" t="s">
        <v>1252</v>
      </c>
      <c r="J2344" s="261"/>
      <c r="K2344" s="282" t="s">
        <v>6305</v>
      </c>
      <c r="L2344" s="264">
        <v>44964</v>
      </c>
      <c r="M2344" s="290">
        <v>44974</v>
      </c>
      <c r="N2344" s="263" t="s">
        <v>174</v>
      </c>
      <c r="O2344" s="282" t="s">
        <v>7372</v>
      </c>
      <c r="P2344" s="266" t="s">
        <v>138</v>
      </c>
      <c r="Q2344" s="273"/>
      <c r="R2344" s="284" t="s">
        <v>157</v>
      </c>
      <c r="S2344" s="265"/>
      <c r="T2344" s="265">
        <v>0</v>
      </c>
      <c r="U2344" s="269" t="s">
        <v>1256</v>
      </c>
      <c r="V2344" s="270">
        <v>1</v>
      </c>
      <c r="W2344" s="271" t="s">
        <v>1264</v>
      </c>
      <c r="X2344" s="272"/>
      <c r="Y2344" s="273"/>
      <c r="Z2344" s="274" t="s">
        <v>1265</v>
      </c>
      <c r="AA2344" s="258" t="b">
        <f t="shared" si="177"/>
        <v>0</v>
      </c>
      <c r="AB2344" s="258" t="s">
        <v>7373</v>
      </c>
      <c r="AC2344" s="273"/>
      <c r="AD2344" s="504" t="s">
        <v>1271</v>
      </c>
      <c r="AE2344" s="275">
        <v>1.1814000237516001E+18</v>
      </c>
      <c r="AF2344" s="267" t="str">
        <f t="shared" ca="1" si="176"/>
        <v>32años10meses</v>
      </c>
      <c r="AG2344" s="294">
        <v>913869137</v>
      </c>
      <c r="AH2344" s="258" t="s">
        <v>7374</v>
      </c>
    </row>
    <row r="2345" spans="2:36">
      <c r="B2345" s="258" t="str">
        <f t="shared" si="178"/>
        <v>P48122051</v>
      </c>
      <c r="C2345" s="257" t="s">
        <v>117</v>
      </c>
      <c r="D2345" s="486" t="s">
        <v>5148</v>
      </c>
      <c r="E2345" s="258" t="s">
        <v>5149</v>
      </c>
      <c r="F2345" s="259">
        <v>34166</v>
      </c>
      <c r="G2345" s="260" t="s">
        <v>1251</v>
      </c>
      <c r="H2345" s="261" t="s">
        <v>137</v>
      </c>
      <c r="I2345" s="263"/>
      <c r="J2345" s="261"/>
      <c r="K2345" s="282" t="s">
        <v>4784</v>
      </c>
      <c r="L2345" s="264">
        <v>44470</v>
      </c>
      <c r="M2345" s="290">
        <v>44504</v>
      </c>
      <c r="N2345" s="261" t="s">
        <v>128</v>
      </c>
      <c r="O2345" s="261" t="s">
        <v>5150</v>
      </c>
      <c r="P2345" s="266" t="s">
        <v>115</v>
      </c>
      <c r="Q2345" s="273" t="s">
        <v>5069</v>
      </c>
      <c r="R2345" s="268" t="s">
        <v>157</v>
      </c>
      <c r="S2345" s="265"/>
      <c r="T2345" s="265">
        <v>0</v>
      </c>
      <c r="U2345" s="269" t="s">
        <v>1256</v>
      </c>
      <c r="V2345" s="270">
        <v>1</v>
      </c>
      <c r="W2345" s="271" t="s">
        <v>1264</v>
      </c>
      <c r="X2345" s="272"/>
      <c r="Y2345" s="258"/>
      <c r="Z2345" s="274" t="s">
        <v>1265</v>
      </c>
      <c r="AA2345" s="258" t="b">
        <f t="shared" si="177"/>
        <v>0</v>
      </c>
      <c r="AB2345" s="273" t="s">
        <v>5151</v>
      </c>
      <c r="AC2345" s="273"/>
      <c r="AD2345" s="400" t="s">
        <v>1259</v>
      </c>
      <c r="AE2345" s="275" t="s">
        <v>5152</v>
      </c>
      <c r="AF2345" s="267" t="str">
        <f t="shared" ca="1" si="176"/>
        <v>33años1meses</v>
      </c>
      <c r="AG2345" s="276">
        <v>926094409</v>
      </c>
      <c r="AH2345" s="273" t="s">
        <v>5153</v>
      </c>
    </row>
    <row r="2346" spans="2:36">
      <c r="B2346" s="258" t="str">
        <f t="shared" si="178"/>
        <v>O48123990</v>
      </c>
      <c r="C2346" s="257" t="s">
        <v>117</v>
      </c>
      <c r="D2346" s="486" t="s">
        <v>10839</v>
      </c>
      <c r="E2346" s="258" t="s">
        <v>10840</v>
      </c>
      <c r="F2346" s="259">
        <v>29767</v>
      </c>
      <c r="G2346" s="283" t="s">
        <v>1291</v>
      </c>
      <c r="H2346" s="261" t="s">
        <v>113</v>
      </c>
      <c r="I2346" s="261" t="s">
        <v>7410</v>
      </c>
      <c r="J2346" s="261" t="s">
        <v>7578</v>
      </c>
      <c r="K2346" s="282" t="s">
        <v>6899</v>
      </c>
      <c r="L2346" s="264">
        <v>45397</v>
      </c>
      <c r="M2346" s="298">
        <v>45444</v>
      </c>
      <c r="N2346" s="261" t="s">
        <v>122</v>
      </c>
      <c r="O2346" s="282"/>
      <c r="P2346" s="266"/>
      <c r="Q2346" s="273"/>
      <c r="R2346" s="284" t="s">
        <v>157</v>
      </c>
      <c r="S2346" s="265"/>
      <c r="T2346" s="265">
        <v>0</v>
      </c>
      <c r="U2346" s="269" t="s">
        <v>1256</v>
      </c>
      <c r="V2346" s="270">
        <v>1</v>
      </c>
      <c r="W2346" s="271" t="s">
        <v>118</v>
      </c>
      <c r="X2346" s="272"/>
      <c r="Y2346" s="272"/>
      <c r="Z2346" s="274" t="s">
        <v>1257</v>
      </c>
      <c r="AA2346" s="258" t="b">
        <f t="shared" si="177"/>
        <v>0</v>
      </c>
      <c r="AB2346" s="273" t="s">
        <v>10841</v>
      </c>
      <c r="AC2346" s="273"/>
      <c r="AD2346" s="400" t="s">
        <v>1259</v>
      </c>
      <c r="AE2346" s="275" t="s">
        <v>10842</v>
      </c>
      <c r="AF2346" s="267" t="str">
        <f t="shared" ca="1" si="176"/>
        <v>45años1meses</v>
      </c>
      <c r="AG2346" s="276">
        <v>932613192</v>
      </c>
      <c r="AH2346" s="273" t="s">
        <v>10843</v>
      </c>
    </row>
    <row r="2347" spans="2:36">
      <c r="B2347" s="258" t="str">
        <f t="shared" si="178"/>
        <v>O48128265</v>
      </c>
      <c r="C2347" s="257" t="s">
        <v>117</v>
      </c>
      <c r="D2347" s="486" t="s">
        <v>4005</v>
      </c>
      <c r="E2347" s="258" t="s">
        <v>4006</v>
      </c>
      <c r="F2347" s="259">
        <v>34382</v>
      </c>
      <c r="G2347" s="260" t="s">
        <v>1291</v>
      </c>
      <c r="H2347" s="261" t="s">
        <v>125</v>
      </c>
      <c r="I2347" s="262"/>
      <c r="J2347" s="261"/>
      <c r="K2347" s="263" t="s">
        <v>3611</v>
      </c>
      <c r="L2347" s="264">
        <v>44302</v>
      </c>
      <c r="M2347" s="290">
        <v>44332</v>
      </c>
      <c r="N2347" s="263" t="s">
        <v>122</v>
      </c>
      <c r="O2347" s="261" t="s">
        <v>1108</v>
      </c>
      <c r="P2347" s="266"/>
      <c r="Q2347" s="273"/>
      <c r="R2347" s="268" t="s">
        <v>157</v>
      </c>
      <c r="S2347" s="265"/>
      <c r="T2347" s="265">
        <v>0</v>
      </c>
      <c r="U2347" s="269" t="s">
        <v>1256</v>
      </c>
      <c r="V2347" s="270">
        <v>0</v>
      </c>
      <c r="W2347" s="271" t="s">
        <v>1264</v>
      </c>
      <c r="X2347" s="272"/>
      <c r="Y2347" s="258"/>
      <c r="Z2347" s="274" t="s">
        <v>1265</v>
      </c>
      <c r="AA2347" s="258" t="b">
        <f t="shared" si="177"/>
        <v>0</v>
      </c>
      <c r="AB2347" s="273" t="s">
        <v>4007</v>
      </c>
      <c r="AC2347" s="273" t="s">
        <v>3671</v>
      </c>
      <c r="AD2347" s="510"/>
      <c r="AE2347" s="275"/>
      <c r="AF2347" s="267" t="str">
        <f t="shared" ca="1" si="176"/>
        <v>32años6meses</v>
      </c>
      <c r="AG2347" s="276">
        <v>969436616</v>
      </c>
      <c r="AH2347" s="273" t="s">
        <v>4008</v>
      </c>
    </row>
    <row r="2348" spans="2:36">
      <c r="B2348" s="301" t="str">
        <f t="shared" si="178"/>
        <v>P48139483</v>
      </c>
      <c r="C2348" s="257" t="s">
        <v>117</v>
      </c>
      <c r="D2348" s="486" t="s">
        <v>12189</v>
      </c>
      <c r="E2348" s="258" t="s">
        <v>12190</v>
      </c>
      <c r="F2348" s="259">
        <v>32994</v>
      </c>
      <c r="G2348" s="260" t="s">
        <v>1251</v>
      </c>
      <c r="H2348" s="266" t="s">
        <v>137</v>
      </c>
      <c r="I2348" s="261" t="s">
        <v>1252</v>
      </c>
      <c r="J2348" s="261"/>
      <c r="K2348" s="282" t="s">
        <v>2021</v>
      </c>
      <c r="L2348" s="264">
        <v>45516</v>
      </c>
      <c r="M2348" s="290">
        <v>45516</v>
      </c>
      <c r="N2348" s="263" t="s">
        <v>128</v>
      </c>
      <c r="O2348" s="261" t="s">
        <v>12191</v>
      </c>
      <c r="P2348" s="266" t="s">
        <v>138</v>
      </c>
      <c r="Q2348" s="258"/>
      <c r="R2348" s="284" t="s">
        <v>157</v>
      </c>
      <c r="S2348" s="265"/>
      <c r="T2348" s="265">
        <v>0</v>
      </c>
      <c r="U2348" s="269" t="s">
        <v>1256</v>
      </c>
      <c r="V2348" s="270">
        <v>0</v>
      </c>
      <c r="W2348" s="271" t="s">
        <v>118</v>
      </c>
      <c r="X2348" s="273"/>
      <c r="Y2348" s="273"/>
      <c r="Z2348" s="274" t="s">
        <v>1257</v>
      </c>
      <c r="AA2348" s="258" t="b">
        <f t="shared" si="177"/>
        <v>0</v>
      </c>
      <c r="AB2348" s="273" t="s">
        <v>12192</v>
      </c>
      <c r="AC2348" s="273"/>
      <c r="AD2348" s="400" t="s">
        <v>2101</v>
      </c>
      <c r="AE2348" s="275" t="s">
        <v>12193</v>
      </c>
      <c r="AF2348" s="267" t="str">
        <f t="shared" ca="1" si="176"/>
        <v>36años3meses</v>
      </c>
      <c r="AG2348" s="276">
        <v>912764271</v>
      </c>
      <c r="AH2348" s="399" t="s">
        <v>12194</v>
      </c>
      <c r="AJ2348" s="554" t="str">
        <f ca="1">IF($D2348&lt;&gt;"",DATEDIF(L2348,TODAY(),"y")&amp;"años"&amp;DATEDIF(L2348,TODAY(),"ym")&amp;"meses"&amp;DATEDIF(L2348,TODAY(),"md")&amp;"dias","")</f>
        <v>2años0meses9dias</v>
      </c>
    </row>
    <row r="2349" spans="2:36">
      <c r="B2349" s="258" t="str">
        <f t="shared" si="178"/>
        <v>P48143646</v>
      </c>
      <c r="C2349" s="257" t="s">
        <v>117</v>
      </c>
      <c r="D2349" s="486" t="s">
        <v>5860</v>
      </c>
      <c r="E2349" s="258" t="s">
        <v>5861</v>
      </c>
      <c r="F2349" s="259">
        <v>33634</v>
      </c>
      <c r="G2349" s="260" t="s">
        <v>1251</v>
      </c>
      <c r="H2349" s="261" t="s">
        <v>137</v>
      </c>
      <c r="I2349" s="263" t="s">
        <v>1252</v>
      </c>
      <c r="J2349" s="261"/>
      <c r="K2349" s="263" t="s">
        <v>3611</v>
      </c>
      <c r="L2349" s="264">
        <v>44592</v>
      </c>
      <c r="M2349" s="290">
        <v>44619</v>
      </c>
      <c r="N2349" s="263" t="s">
        <v>122</v>
      </c>
      <c r="O2349" s="261"/>
      <c r="P2349" s="266"/>
      <c r="Q2349" s="273"/>
      <c r="R2349" s="284" t="s">
        <v>157</v>
      </c>
      <c r="S2349" s="265"/>
      <c r="T2349" s="265">
        <v>0</v>
      </c>
      <c r="U2349" s="269" t="s">
        <v>1256</v>
      </c>
      <c r="V2349" s="270">
        <v>0</v>
      </c>
      <c r="W2349" s="271" t="s">
        <v>118</v>
      </c>
      <c r="X2349" s="272"/>
      <c r="Y2349" s="273"/>
      <c r="Z2349" s="274" t="s">
        <v>1265</v>
      </c>
      <c r="AA2349" s="258" t="b">
        <f t="shared" si="177"/>
        <v>0</v>
      </c>
      <c r="AB2349" s="273" t="s">
        <v>5862</v>
      </c>
      <c r="AC2349" s="273" t="s">
        <v>4065</v>
      </c>
      <c r="AD2349" s="510"/>
      <c r="AE2349" s="275"/>
      <c r="AF2349" s="267" t="str">
        <f t="shared" ca="1" si="176"/>
        <v>34años6meses</v>
      </c>
      <c r="AG2349" s="276">
        <v>978688422</v>
      </c>
      <c r="AH2349" s="273" t="s">
        <v>5863</v>
      </c>
    </row>
    <row r="2350" spans="2:36">
      <c r="B2350" s="258" t="str">
        <f t="shared" si="178"/>
        <v>P48143647</v>
      </c>
      <c r="C2350" s="257" t="s">
        <v>117</v>
      </c>
      <c r="D2350" s="486" t="s">
        <v>4169</v>
      </c>
      <c r="E2350" s="258" t="s">
        <v>4170</v>
      </c>
      <c r="F2350" s="259">
        <v>34030</v>
      </c>
      <c r="G2350" s="260" t="s">
        <v>1291</v>
      </c>
      <c r="H2350" s="261" t="s">
        <v>137</v>
      </c>
      <c r="I2350" s="263"/>
      <c r="J2350" s="261"/>
      <c r="K2350" s="263" t="s">
        <v>3611</v>
      </c>
      <c r="L2350" s="264">
        <v>44340</v>
      </c>
      <c r="M2350" s="290">
        <v>44346</v>
      </c>
      <c r="N2350" s="263" t="s">
        <v>122</v>
      </c>
      <c r="O2350" s="261"/>
      <c r="P2350" s="266"/>
      <c r="Q2350" s="273"/>
      <c r="R2350" s="284" t="s">
        <v>157</v>
      </c>
      <c r="S2350" s="265"/>
      <c r="T2350" s="265">
        <v>0</v>
      </c>
      <c r="U2350" s="269" t="s">
        <v>1256</v>
      </c>
      <c r="V2350" s="270">
        <v>0</v>
      </c>
      <c r="W2350" s="271" t="s">
        <v>1264</v>
      </c>
      <c r="X2350" s="272"/>
      <c r="Y2350" s="273"/>
      <c r="Z2350" s="274" t="s">
        <v>1265</v>
      </c>
      <c r="AA2350" s="258" t="b">
        <f t="shared" si="177"/>
        <v>0</v>
      </c>
      <c r="AB2350" s="273" t="s">
        <v>4171</v>
      </c>
      <c r="AC2350" s="273" t="s">
        <v>3671</v>
      </c>
      <c r="AD2350" s="510"/>
      <c r="AE2350" s="275"/>
      <c r="AF2350" s="267" t="str">
        <f t="shared" ca="1" si="176"/>
        <v>33años5meses</v>
      </c>
      <c r="AG2350" s="276">
        <v>996816877</v>
      </c>
      <c r="AH2350" s="313" t="s">
        <v>4168</v>
      </c>
    </row>
    <row r="2351" spans="2:36">
      <c r="B2351" s="258" t="str">
        <f t="shared" si="178"/>
        <v>P48157866</v>
      </c>
      <c r="C2351" s="257" t="s">
        <v>117</v>
      </c>
      <c r="D2351" s="486" t="s">
        <v>11918</v>
      </c>
      <c r="E2351" s="258" t="s">
        <v>11919</v>
      </c>
      <c r="F2351" s="259">
        <v>34288</v>
      </c>
      <c r="G2351" s="283" t="s">
        <v>1251</v>
      </c>
      <c r="H2351" s="261" t="s">
        <v>137</v>
      </c>
      <c r="I2351" s="261" t="s">
        <v>8999</v>
      </c>
      <c r="J2351" s="261" t="s">
        <v>9469</v>
      </c>
      <c r="K2351" s="282" t="s">
        <v>6840</v>
      </c>
      <c r="L2351" s="264">
        <v>45489</v>
      </c>
      <c r="M2351" s="298">
        <v>45544</v>
      </c>
      <c r="N2351" s="261" t="s">
        <v>114</v>
      </c>
      <c r="O2351" s="282" t="s">
        <v>11920</v>
      </c>
      <c r="P2351" s="266" t="s">
        <v>138</v>
      </c>
      <c r="Q2351" s="273"/>
      <c r="R2351" s="284" t="s">
        <v>157</v>
      </c>
      <c r="S2351" s="265"/>
      <c r="T2351" s="265">
        <v>0</v>
      </c>
      <c r="U2351" s="269" t="s">
        <v>1256</v>
      </c>
      <c r="V2351" s="270">
        <v>1</v>
      </c>
      <c r="W2351" s="271" t="s">
        <v>118</v>
      </c>
      <c r="X2351" s="272"/>
      <c r="Y2351" s="272"/>
      <c r="Z2351" s="274" t="s">
        <v>1257</v>
      </c>
      <c r="AA2351" s="258" t="b">
        <f t="shared" si="177"/>
        <v>0</v>
      </c>
      <c r="AB2351" s="273" t="s">
        <v>9471</v>
      </c>
      <c r="AC2351" s="273"/>
      <c r="AD2351" s="504" t="s">
        <v>1259</v>
      </c>
      <c r="AE2351" s="275" t="s">
        <v>11921</v>
      </c>
      <c r="AF2351" s="267" t="str">
        <f t="shared" ca="1" si="176"/>
        <v>32años9meses</v>
      </c>
      <c r="AG2351" s="276">
        <v>962549902</v>
      </c>
      <c r="AH2351" s="273" t="s">
        <v>11922</v>
      </c>
    </row>
    <row r="2352" spans="2:36">
      <c r="B2352" s="258" t="str">
        <f t="shared" si="178"/>
        <v>O48160660</v>
      </c>
      <c r="C2352" s="257" t="s">
        <v>117</v>
      </c>
      <c r="D2352" s="486" t="s">
        <v>12515</v>
      </c>
      <c r="E2352" s="258" t="s">
        <v>12516</v>
      </c>
      <c r="F2352" s="259">
        <v>30115</v>
      </c>
      <c r="G2352" s="260" t="s">
        <v>1251</v>
      </c>
      <c r="H2352" s="261" t="s">
        <v>125</v>
      </c>
      <c r="I2352" s="261" t="s">
        <v>9123</v>
      </c>
      <c r="J2352" s="261"/>
      <c r="K2352" s="282" t="s">
        <v>2021</v>
      </c>
      <c r="L2352" s="264">
        <v>45583</v>
      </c>
      <c r="M2352" s="298">
        <v>45616</v>
      </c>
      <c r="N2352" s="263" t="s">
        <v>169</v>
      </c>
      <c r="O2352" s="261" t="s">
        <v>12517</v>
      </c>
      <c r="P2352" s="266" t="s">
        <v>138</v>
      </c>
      <c r="Q2352" s="273"/>
      <c r="R2352" s="284" t="s">
        <v>157</v>
      </c>
      <c r="S2352" s="265"/>
      <c r="T2352" s="265">
        <v>0</v>
      </c>
      <c r="U2352" s="269" t="s">
        <v>1256</v>
      </c>
      <c r="V2352" s="270">
        <v>0</v>
      </c>
      <c r="W2352" s="271" t="s">
        <v>118</v>
      </c>
      <c r="X2352" s="272"/>
      <c r="Y2352" s="273"/>
      <c r="Z2352" s="274" t="s">
        <v>1257</v>
      </c>
      <c r="AA2352" s="258" t="b">
        <f t="shared" si="177"/>
        <v>0</v>
      </c>
      <c r="AB2352" s="273" t="s">
        <v>1665</v>
      </c>
      <c r="AC2352" s="273"/>
      <c r="AD2352" s="504" t="s">
        <v>1259</v>
      </c>
      <c r="AE2352" s="275" t="s">
        <v>12518</v>
      </c>
      <c r="AF2352" s="267" t="str">
        <f t="shared" ca="1" si="176"/>
        <v>44años2meses</v>
      </c>
      <c r="AG2352" s="276">
        <v>935925463</v>
      </c>
      <c r="AH2352" s="273" t="s">
        <v>12519</v>
      </c>
    </row>
    <row r="2353" spans="2:36">
      <c r="B2353" s="258" t="str">
        <f t="shared" si="178"/>
        <v>O48162198</v>
      </c>
      <c r="C2353" s="282">
        <v>1</v>
      </c>
      <c r="D2353" s="486" t="s">
        <v>5083</v>
      </c>
      <c r="E2353" s="258" t="s">
        <v>5084</v>
      </c>
      <c r="F2353" s="259">
        <v>33539</v>
      </c>
      <c r="G2353" s="260" t="s">
        <v>1251</v>
      </c>
      <c r="H2353" s="261" t="s">
        <v>113</v>
      </c>
      <c r="I2353" s="263"/>
      <c r="J2353" s="261"/>
      <c r="K2353" s="282" t="s">
        <v>2021</v>
      </c>
      <c r="L2353" s="264">
        <v>44470</v>
      </c>
      <c r="M2353" s="290">
        <v>44491</v>
      </c>
      <c r="N2353" s="263" t="s">
        <v>122</v>
      </c>
      <c r="O2353" s="282"/>
      <c r="P2353" s="266"/>
      <c r="Q2353" s="258"/>
      <c r="R2353" s="284" t="s">
        <v>157</v>
      </c>
      <c r="S2353" s="265"/>
      <c r="T2353" s="265">
        <v>0</v>
      </c>
      <c r="U2353" s="269" t="s">
        <v>1256</v>
      </c>
      <c r="V2353" s="270">
        <v>0</v>
      </c>
      <c r="W2353" s="271" t="s">
        <v>1264</v>
      </c>
      <c r="X2353" s="272"/>
      <c r="Y2353" s="273"/>
      <c r="Z2353" s="274" t="s">
        <v>1265</v>
      </c>
      <c r="AA2353" s="258" t="b">
        <f t="shared" si="177"/>
        <v>0</v>
      </c>
      <c r="AB2353" s="258" t="s">
        <v>5085</v>
      </c>
      <c r="AC2353" s="273"/>
      <c r="AD2353" s="510"/>
      <c r="AE2353" s="275" t="s">
        <v>5086</v>
      </c>
      <c r="AF2353" s="267" t="str">
        <f t="shared" ca="1" si="176"/>
        <v>34años9meses</v>
      </c>
      <c r="AG2353" s="276">
        <v>902853686</v>
      </c>
      <c r="AH2353" s="273" t="s">
        <v>5087</v>
      </c>
    </row>
    <row r="2354" spans="2:36">
      <c r="B2354" s="258" t="str">
        <f t="shared" si="178"/>
        <v>O48162320</v>
      </c>
      <c r="C2354" s="257" t="s">
        <v>117</v>
      </c>
      <c r="D2354" s="486" t="s">
        <v>5674</v>
      </c>
      <c r="E2354" s="258" t="s">
        <v>5675</v>
      </c>
      <c r="F2354" s="259">
        <v>33698</v>
      </c>
      <c r="G2354" s="260" t="s">
        <v>1251</v>
      </c>
      <c r="H2354" s="261" t="s">
        <v>113</v>
      </c>
      <c r="I2354" s="263"/>
      <c r="J2354" s="261"/>
      <c r="K2354" s="282" t="s">
        <v>4784</v>
      </c>
      <c r="L2354" s="264">
        <v>44571</v>
      </c>
      <c r="M2354" s="290">
        <v>44573</v>
      </c>
      <c r="N2354" s="263" t="s">
        <v>122</v>
      </c>
      <c r="O2354" s="261"/>
      <c r="P2354" s="266"/>
      <c r="Q2354" s="273"/>
      <c r="R2354" s="284" t="s">
        <v>157</v>
      </c>
      <c r="S2354" s="265"/>
      <c r="T2354" s="265">
        <v>0</v>
      </c>
      <c r="U2354" s="269" t="s">
        <v>1256</v>
      </c>
      <c r="V2354" s="270">
        <v>1</v>
      </c>
      <c r="W2354" s="271" t="s">
        <v>118</v>
      </c>
      <c r="X2354" s="272"/>
      <c r="Y2354" s="273"/>
      <c r="Z2354" s="274" t="s">
        <v>1265</v>
      </c>
      <c r="AA2354" s="258" t="b">
        <f t="shared" si="177"/>
        <v>0</v>
      </c>
      <c r="AB2354" s="273" t="s">
        <v>5676</v>
      </c>
      <c r="AC2354" s="273"/>
      <c r="AD2354" s="273"/>
      <c r="AE2354" s="275"/>
      <c r="AF2354" s="267" t="str">
        <f t="shared" ca="1" si="176"/>
        <v>34años4meses</v>
      </c>
      <c r="AG2354" s="276">
        <v>929200173</v>
      </c>
      <c r="AH2354" s="273" t="s">
        <v>5677</v>
      </c>
    </row>
    <row r="2355" spans="2:36">
      <c r="B2355" s="258" t="str">
        <f t="shared" si="178"/>
        <v>P48170473</v>
      </c>
      <c r="C2355" s="257" t="s">
        <v>117</v>
      </c>
      <c r="D2355" s="486" t="s">
        <v>8889</v>
      </c>
      <c r="E2355" s="258" t="s">
        <v>8890</v>
      </c>
      <c r="F2355" s="259">
        <v>34386</v>
      </c>
      <c r="G2355" s="283" t="s">
        <v>1251</v>
      </c>
      <c r="H2355" s="261" t="s">
        <v>137</v>
      </c>
      <c r="I2355" s="263" t="s">
        <v>1252</v>
      </c>
      <c r="J2355" s="261"/>
      <c r="K2355" s="282" t="s">
        <v>2021</v>
      </c>
      <c r="L2355" s="264">
        <v>45264</v>
      </c>
      <c r="M2355" s="290">
        <v>45275</v>
      </c>
      <c r="N2355" s="263" t="s">
        <v>122</v>
      </c>
      <c r="O2355" s="282"/>
      <c r="P2355" s="266"/>
      <c r="Q2355" s="273"/>
      <c r="R2355" s="284" t="s">
        <v>157</v>
      </c>
      <c r="S2355" s="265"/>
      <c r="T2355" s="265">
        <v>0</v>
      </c>
      <c r="U2355" s="269" t="s">
        <v>1256</v>
      </c>
      <c r="V2355" s="270">
        <v>0</v>
      </c>
      <c r="W2355" s="271" t="s">
        <v>118</v>
      </c>
      <c r="X2355" s="272"/>
      <c r="Y2355" s="273"/>
      <c r="Z2355" s="274" t="s">
        <v>1257</v>
      </c>
      <c r="AA2355" s="258" t="b">
        <f t="shared" si="177"/>
        <v>0</v>
      </c>
      <c r="AB2355" s="258" t="s">
        <v>8844</v>
      </c>
      <c r="AC2355" s="273"/>
      <c r="AD2355" s="504" t="s">
        <v>2101</v>
      </c>
      <c r="AE2355" s="275" t="s">
        <v>8891</v>
      </c>
      <c r="AF2355" s="267" t="str">
        <f t="shared" ca="1" si="176"/>
        <v>32años6meses</v>
      </c>
      <c r="AG2355" s="276">
        <v>947906252</v>
      </c>
      <c r="AH2355" s="273" t="s">
        <v>8892</v>
      </c>
      <c r="AJ2355" s="554" t="str">
        <f ca="1">IF($D2355&lt;&gt;"",DATEDIF(L2355,TODAY(),"y")&amp;"años"&amp;DATEDIF(L2355,TODAY(),"ym")&amp;"meses"&amp;DATEDIF(L2355,TODAY(),"md")&amp;"dias","")</f>
        <v>2años8meses17dias</v>
      </c>
    </row>
    <row r="2356" spans="2:36">
      <c r="B2356" s="258" t="str">
        <f t="shared" si="178"/>
        <v>P48170475</v>
      </c>
      <c r="C2356" s="257" t="s">
        <v>117</v>
      </c>
      <c r="D2356" s="486" t="s">
        <v>12055</v>
      </c>
      <c r="E2356" s="258" t="s">
        <v>12056</v>
      </c>
      <c r="F2356" s="259">
        <v>34375</v>
      </c>
      <c r="G2356" s="283" t="s">
        <v>1251</v>
      </c>
      <c r="H2356" s="261" t="s">
        <v>137</v>
      </c>
      <c r="I2356" s="261" t="s">
        <v>1252</v>
      </c>
      <c r="J2356" s="261"/>
      <c r="K2356" s="282" t="s">
        <v>2021</v>
      </c>
      <c r="L2356" s="264">
        <v>45509</v>
      </c>
      <c r="M2356" s="264">
        <v>45521</v>
      </c>
      <c r="N2356" s="263" t="s">
        <v>122</v>
      </c>
      <c r="O2356" s="261"/>
      <c r="P2356" s="266"/>
      <c r="Q2356" s="273"/>
      <c r="R2356" s="268" t="s">
        <v>157</v>
      </c>
      <c r="S2356" s="265"/>
      <c r="T2356" s="265">
        <v>0</v>
      </c>
      <c r="U2356" s="269" t="s">
        <v>1256</v>
      </c>
      <c r="V2356" s="270">
        <v>0</v>
      </c>
      <c r="W2356" s="271" t="s">
        <v>118</v>
      </c>
      <c r="X2356" s="273"/>
      <c r="Y2356" s="273"/>
      <c r="Z2356" s="274" t="s">
        <v>1257</v>
      </c>
      <c r="AA2356" s="258" t="b">
        <f t="shared" si="177"/>
        <v>0</v>
      </c>
      <c r="AB2356" s="273" t="s">
        <v>8945</v>
      </c>
      <c r="AC2356" s="273"/>
      <c r="AD2356" s="400" t="s">
        <v>2101</v>
      </c>
      <c r="AE2356" s="275" t="s">
        <v>12057</v>
      </c>
      <c r="AF2356" s="267" t="str">
        <f t="shared" ca="1" si="176"/>
        <v>32años6meses</v>
      </c>
      <c r="AG2356" s="276">
        <v>985252525</v>
      </c>
      <c r="AH2356" s="273" t="s">
        <v>12058</v>
      </c>
    </row>
    <row r="2357" spans="2:36">
      <c r="B2357" s="258" t="str">
        <f t="shared" si="178"/>
        <v>P48178941</v>
      </c>
      <c r="C2357" s="282">
        <v>1</v>
      </c>
      <c r="D2357" s="486" t="s">
        <v>13014</v>
      </c>
      <c r="E2357" s="258" t="s">
        <v>13015</v>
      </c>
      <c r="F2357" s="259">
        <v>34217</v>
      </c>
      <c r="G2357" s="283" t="s">
        <v>1251</v>
      </c>
      <c r="H2357" s="261" t="s">
        <v>137</v>
      </c>
      <c r="I2357" s="261" t="s">
        <v>1252</v>
      </c>
      <c r="J2357" s="261" t="s">
        <v>1276</v>
      </c>
      <c r="K2357" s="282" t="s">
        <v>1254</v>
      </c>
      <c r="L2357" s="264">
        <v>46106</v>
      </c>
      <c r="M2357" s="489">
        <v>46106</v>
      </c>
      <c r="N2357" s="263" t="s">
        <v>174</v>
      </c>
      <c r="O2357" s="261" t="s">
        <v>13016</v>
      </c>
      <c r="P2357" s="266" t="s">
        <v>138</v>
      </c>
      <c r="Q2357" s="273"/>
      <c r="R2357" s="268" t="s">
        <v>157</v>
      </c>
      <c r="S2357" s="265"/>
      <c r="T2357" s="271">
        <v>0</v>
      </c>
      <c r="U2357" s="291" t="s">
        <v>1256</v>
      </c>
      <c r="V2357" s="270">
        <v>1</v>
      </c>
      <c r="W2357" s="271" t="s">
        <v>118</v>
      </c>
      <c r="X2357" s="272"/>
      <c r="Y2357" s="272"/>
      <c r="Z2357" s="342" t="s">
        <v>1257</v>
      </c>
      <c r="AA2357" s="258" t="b">
        <f t="shared" si="177"/>
        <v>0</v>
      </c>
      <c r="AB2357" s="273" t="s">
        <v>13017</v>
      </c>
      <c r="AC2357" s="273"/>
      <c r="AD2357" s="504" t="s">
        <v>1259</v>
      </c>
      <c r="AE2357" s="303" t="s">
        <v>13018</v>
      </c>
      <c r="AF2357" s="267" t="str">
        <f t="shared" ca="1" si="176"/>
        <v>32años11meses</v>
      </c>
      <c r="AG2357" s="276" t="s">
        <v>13019</v>
      </c>
      <c r="AH2357" s="273" t="s">
        <v>13020</v>
      </c>
    </row>
    <row r="2358" spans="2:36">
      <c r="B2358" s="273" t="str">
        <f t="shared" si="178"/>
        <v>P48183759</v>
      </c>
      <c r="C2358" s="257" t="s">
        <v>117</v>
      </c>
      <c r="D2358" s="486" t="s">
        <v>7061</v>
      </c>
      <c r="E2358" s="258" t="s">
        <v>7062</v>
      </c>
      <c r="F2358" s="259">
        <v>34342</v>
      </c>
      <c r="G2358" s="260" t="s">
        <v>1251</v>
      </c>
      <c r="H2358" s="261" t="s">
        <v>137</v>
      </c>
      <c r="I2358" s="263" t="s">
        <v>1252</v>
      </c>
      <c r="J2358" s="261"/>
      <c r="K2358" s="282" t="s">
        <v>2021</v>
      </c>
      <c r="L2358" s="264">
        <v>44907</v>
      </c>
      <c r="M2358" s="290">
        <v>44912</v>
      </c>
      <c r="N2358" s="263" t="s">
        <v>122</v>
      </c>
      <c r="O2358" s="282"/>
      <c r="P2358" s="266"/>
      <c r="Q2358" s="273"/>
      <c r="R2358" s="284" t="s">
        <v>157</v>
      </c>
      <c r="S2358" s="265"/>
      <c r="T2358" s="265">
        <v>0</v>
      </c>
      <c r="U2358" s="269" t="s">
        <v>1256</v>
      </c>
      <c r="V2358" s="270">
        <v>0</v>
      </c>
      <c r="W2358" s="271" t="s">
        <v>1264</v>
      </c>
      <c r="X2358" s="272"/>
      <c r="Y2358" s="273"/>
      <c r="Z2358" s="274" t="s">
        <v>1265</v>
      </c>
      <c r="AA2358" s="258" t="b">
        <f t="shared" si="177"/>
        <v>0</v>
      </c>
      <c r="AB2358" s="258" t="s">
        <v>6694</v>
      </c>
      <c r="AC2358" s="273"/>
      <c r="AD2358" s="400" t="s">
        <v>1259</v>
      </c>
      <c r="AE2358" s="275" t="s">
        <v>7063</v>
      </c>
      <c r="AF2358" s="267" t="str">
        <f t="shared" ca="1" si="176"/>
        <v>32años7meses</v>
      </c>
      <c r="AG2358" s="276">
        <v>900550069</v>
      </c>
      <c r="AH2358" s="273" t="s">
        <v>7064</v>
      </c>
    </row>
    <row r="2359" spans="2:36">
      <c r="B2359" s="273" t="str">
        <f t="shared" si="178"/>
        <v>P48192167</v>
      </c>
      <c r="C2359" s="282">
        <v>1</v>
      </c>
      <c r="D2359" s="486" t="s">
        <v>4567</v>
      </c>
      <c r="E2359" s="258" t="s">
        <v>4568</v>
      </c>
      <c r="F2359" s="259">
        <v>34257</v>
      </c>
      <c r="G2359" s="260" t="s">
        <v>1251</v>
      </c>
      <c r="H2359" s="261" t="s">
        <v>137</v>
      </c>
      <c r="I2359" s="262"/>
      <c r="J2359" s="261"/>
      <c r="K2359" s="263" t="s">
        <v>3611</v>
      </c>
      <c r="L2359" s="264">
        <v>44420</v>
      </c>
      <c r="M2359" s="264">
        <v>44458</v>
      </c>
      <c r="N2359" s="263" t="s">
        <v>122</v>
      </c>
      <c r="O2359" s="263" t="s">
        <v>1108</v>
      </c>
      <c r="P2359" s="266"/>
      <c r="Q2359" s="267"/>
      <c r="R2359" s="268" t="s">
        <v>157</v>
      </c>
      <c r="S2359" s="265"/>
      <c r="T2359" s="265">
        <v>0</v>
      </c>
      <c r="U2359" s="269" t="s">
        <v>1256</v>
      </c>
      <c r="V2359" s="270">
        <v>0</v>
      </c>
      <c r="W2359" s="271" t="s">
        <v>1264</v>
      </c>
      <c r="X2359" s="272"/>
      <c r="Y2359" s="273"/>
      <c r="Z2359" s="274" t="s">
        <v>1265</v>
      </c>
      <c r="AA2359" s="258" t="b">
        <f t="shared" si="177"/>
        <v>0</v>
      </c>
      <c r="AB2359" s="258" t="s">
        <v>4569</v>
      </c>
      <c r="AC2359" s="273" t="s">
        <v>3671</v>
      </c>
      <c r="AD2359" s="400" t="s">
        <v>1271</v>
      </c>
      <c r="AE2359" s="275" t="s">
        <v>4570</v>
      </c>
      <c r="AF2359" s="267" t="str">
        <f t="shared" ca="1" si="176"/>
        <v>32años10meses</v>
      </c>
      <c r="AG2359" s="276">
        <v>916730073</v>
      </c>
      <c r="AH2359" s="273" t="s">
        <v>4571</v>
      </c>
      <c r="AJ2359" s="258"/>
    </row>
    <row r="2360" spans="2:36" ht="15">
      <c r="B2360" s="258" t="str">
        <f t="shared" si="178"/>
        <v>P48193738</v>
      </c>
      <c r="C2360" s="257" t="s">
        <v>117</v>
      </c>
      <c r="D2360" s="486" t="s">
        <v>9973</v>
      </c>
      <c r="E2360" s="301" t="s">
        <v>9974</v>
      </c>
      <c r="F2360" s="259">
        <v>33570</v>
      </c>
      <c r="G2360" s="260" t="s">
        <v>1251</v>
      </c>
      <c r="H2360" s="261" t="s">
        <v>137</v>
      </c>
      <c r="I2360" s="261" t="s">
        <v>8999</v>
      </c>
      <c r="J2360" s="261" t="s">
        <v>9657</v>
      </c>
      <c r="K2360" s="282" t="s">
        <v>6899</v>
      </c>
      <c r="L2360" s="259">
        <v>45334</v>
      </c>
      <c r="M2360" s="669" t="s">
        <v>19477</v>
      </c>
      <c r="N2360" s="261" t="s">
        <v>169</v>
      </c>
      <c r="O2360" s="261" t="s">
        <v>9975</v>
      </c>
      <c r="P2360" s="266" t="s">
        <v>138</v>
      </c>
      <c r="Q2360" s="273"/>
      <c r="R2360" s="284" t="s">
        <v>157</v>
      </c>
      <c r="S2360" s="265"/>
      <c r="T2360" s="265">
        <v>0</v>
      </c>
      <c r="U2360" s="269" t="s">
        <v>1256</v>
      </c>
      <c r="V2360" s="270">
        <v>1</v>
      </c>
      <c r="W2360" s="271" t="s">
        <v>1264</v>
      </c>
      <c r="X2360" s="272"/>
      <c r="Y2360" s="272"/>
      <c r="Z2360" s="274" t="s">
        <v>1257</v>
      </c>
      <c r="AA2360" s="258" t="b">
        <f t="shared" si="177"/>
        <v>0</v>
      </c>
      <c r="AB2360" s="273" t="s">
        <v>9976</v>
      </c>
      <c r="AC2360" s="273"/>
      <c r="AD2360" s="273"/>
      <c r="AE2360" s="275"/>
      <c r="AF2360" s="267" t="str">
        <f t="shared" ca="1" si="176"/>
        <v>34años8meses</v>
      </c>
      <c r="AG2360" s="276">
        <v>943613017</v>
      </c>
      <c r="AH2360" s="273" t="s">
        <v>9977</v>
      </c>
    </row>
    <row r="2361" spans="2:36">
      <c r="B2361" s="258" t="str">
        <f t="shared" si="178"/>
        <v>P48200451</v>
      </c>
      <c r="C2361" s="305">
        <v>1</v>
      </c>
      <c r="D2361" s="486" t="s">
        <v>5730</v>
      </c>
      <c r="E2361" s="258" t="s">
        <v>5731</v>
      </c>
      <c r="F2361" s="259">
        <v>33984</v>
      </c>
      <c r="G2361" s="260" t="s">
        <v>1996</v>
      </c>
      <c r="H2361" s="261" t="s">
        <v>137</v>
      </c>
      <c r="I2361" s="263"/>
      <c r="J2361" s="261"/>
      <c r="K2361" s="282" t="s">
        <v>4784</v>
      </c>
      <c r="L2361" s="264">
        <v>44579</v>
      </c>
      <c r="M2361" s="290">
        <v>44592</v>
      </c>
      <c r="N2361" s="263" t="s">
        <v>122</v>
      </c>
      <c r="O2361" s="261"/>
      <c r="P2361" s="266"/>
      <c r="Q2361" s="258"/>
      <c r="R2361" s="284" t="s">
        <v>157</v>
      </c>
      <c r="S2361" s="265"/>
      <c r="T2361" s="265">
        <v>0</v>
      </c>
      <c r="U2361" s="269" t="s">
        <v>1256</v>
      </c>
      <c r="V2361" s="270">
        <v>1</v>
      </c>
      <c r="W2361" s="271" t="s">
        <v>118</v>
      </c>
      <c r="X2361" s="272"/>
      <c r="Y2361" s="273"/>
      <c r="Z2361" s="274" t="s">
        <v>1265</v>
      </c>
      <c r="AA2361" s="258" t="b">
        <f t="shared" si="177"/>
        <v>0</v>
      </c>
      <c r="AB2361" s="273" t="s">
        <v>5732</v>
      </c>
      <c r="AC2361" s="273"/>
      <c r="AD2361" s="273"/>
      <c r="AE2361" s="275"/>
      <c r="AF2361" s="267" t="str">
        <f t="shared" ca="1" si="176"/>
        <v>33años7meses</v>
      </c>
      <c r="AG2361" s="276">
        <v>935569778</v>
      </c>
      <c r="AH2361" s="273" t="s">
        <v>5733</v>
      </c>
    </row>
    <row r="2362" spans="2:36">
      <c r="B2362" s="258" t="str">
        <f t="shared" si="178"/>
        <v>O48201814</v>
      </c>
      <c r="C2362" s="282">
        <v>1</v>
      </c>
      <c r="D2362" s="486" t="s">
        <v>6166</v>
      </c>
      <c r="E2362" s="258" t="s">
        <v>6167</v>
      </c>
      <c r="F2362" s="259">
        <v>34267</v>
      </c>
      <c r="G2362" s="260" t="s">
        <v>1251</v>
      </c>
      <c r="H2362" s="261" t="s">
        <v>113</v>
      </c>
      <c r="I2362" s="263" t="s">
        <v>1339</v>
      </c>
      <c r="J2362" s="261"/>
      <c r="K2362" s="263" t="s">
        <v>3611</v>
      </c>
      <c r="L2362" s="264">
        <v>44630</v>
      </c>
      <c r="M2362" s="290">
        <v>44647</v>
      </c>
      <c r="N2362" s="263" t="s">
        <v>122</v>
      </c>
      <c r="O2362" s="261"/>
      <c r="P2362" s="266"/>
      <c r="Q2362" s="273"/>
      <c r="R2362" s="284" t="s">
        <v>157</v>
      </c>
      <c r="S2362" s="265"/>
      <c r="T2362" s="265">
        <v>0</v>
      </c>
      <c r="U2362" s="269" t="s">
        <v>1256</v>
      </c>
      <c r="V2362" s="270">
        <v>0</v>
      </c>
      <c r="W2362" s="271" t="s">
        <v>118</v>
      </c>
      <c r="X2362" s="272"/>
      <c r="Y2362" s="273"/>
      <c r="Z2362" s="274" t="s">
        <v>1265</v>
      </c>
      <c r="AA2362" s="258" t="b">
        <f t="shared" si="177"/>
        <v>0</v>
      </c>
      <c r="AB2362" s="273" t="s">
        <v>6168</v>
      </c>
      <c r="AC2362" s="273" t="s">
        <v>3760</v>
      </c>
      <c r="AD2362" s="510"/>
      <c r="AE2362" s="275"/>
      <c r="AF2362" s="267" t="str">
        <f t="shared" ca="1" si="176"/>
        <v>32años9meses</v>
      </c>
      <c r="AG2362" s="276">
        <v>939368647</v>
      </c>
      <c r="AH2362" s="273" t="s">
        <v>6169</v>
      </c>
    </row>
    <row r="2363" spans="2:36">
      <c r="B2363" s="273" t="str">
        <f t="shared" si="178"/>
        <v>P48208796</v>
      </c>
      <c r="C2363" s="257" t="s">
        <v>117</v>
      </c>
      <c r="D2363" s="486" t="s">
        <v>2386</v>
      </c>
      <c r="E2363" s="258" t="s">
        <v>2387</v>
      </c>
      <c r="F2363" s="259">
        <v>34437</v>
      </c>
      <c r="G2363" s="260" t="s">
        <v>1251</v>
      </c>
      <c r="H2363" s="261" t="s">
        <v>137</v>
      </c>
      <c r="I2363" s="262"/>
      <c r="J2363" s="261"/>
      <c r="K2363" s="263" t="s">
        <v>1287</v>
      </c>
      <c r="L2363" s="264">
        <v>43773</v>
      </c>
      <c r="M2363" s="264">
        <v>43880</v>
      </c>
      <c r="N2363" s="261" t="s">
        <v>128</v>
      </c>
      <c r="O2363" s="261" t="s">
        <v>2388</v>
      </c>
      <c r="P2363" s="266" t="s">
        <v>115</v>
      </c>
      <c r="Q2363" s="267"/>
      <c r="R2363" s="268" t="s">
        <v>157</v>
      </c>
      <c r="S2363" s="265"/>
      <c r="T2363" s="265">
        <v>0</v>
      </c>
      <c r="U2363" s="269" t="s">
        <v>1256</v>
      </c>
      <c r="V2363" s="270">
        <v>0</v>
      </c>
      <c r="W2363" s="271" t="s">
        <v>118</v>
      </c>
      <c r="X2363" s="272"/>
      <c r="Y2363" s="273"/>
      <c r="Z2363" s="274" t="s">
        <v>1265</v>
      </c>
      <c r="AA2363" s="258" t="b">
        <f t="shared" si="177"/>
        <v>0</v>
      </c>
      <c r="AB2363" s="273" t="s">
        <v>2385</v>
      </c>
      <c r="AC2363" s="273" t="s">
        <v>2000</v>
      </c>
      <c r="AD2363" s="510"/>
      <c r="AE2363" s="275"/>
      <c r="AF2363" s="267" t="str">
        <f t="shared" ca="1" si="176"/>
        <v>32años4meses</v>
      </c>
      <c r="AG2363" s="276"/>
      <c r="AH2363" s="273"/>
    </row>
    <row r="2364" spans="2:36">
      <c r="B2364" s="258" t="str">
        <f t="shared" si="178"/>
        <v>O48216482</v>
      </c>
      <c r="C2364" s="285">
        <v>1</v>
      </c>
      <c r="D2364" s="294" t="s">
        <v>18383</v>
      </c>
      <c r="E2364" s="258" t="s">
        <v>18384</v>
      </c>
      <c r="F2364" s="259">
        <v>34435</v>
      </c>
      <c r="G2364" s="283" t="s">
        <v>1251</v>
      </c>
      <c r="H2364" s="400" t="s">
        <v>113</v>
      </c>
      <c r="I2364" s="261" t="s">
        <v>5699</v>
      </c>
      <c r="J2364" s="261" t="s">
        <v>1276</v>
      </c>
      <c r="K2364" s="282" t="s">
        <v>12562</v>
      </c>
      <c r="L2364" s="264"/>
      <c r="M2364" s="264"/>
      <c r="N2364" s="261" t="s">
        <v>169</v>
      </c>
      <c r="O2364" s="282" t="s">
        <v>18405</v>
      </c>
      <c r="P2364" s="266" t="s">
        <v>138</v>
      </c>
      <c r="Q2364" s="258"/>
      <c r="R2364" s="268" t="s">
        <v>157</v>
      </c>
      <c r="S2364" s="265"/>
      <c r="T2364" s="271">
        <v>0</v>
      </c>
      <c r="U2364" s="269" t="s">
        <v>1256</v>
      </c>
      <c r="V2364" s="270">
        <v>1</v>
      </c>
      <c r="W2364" s="271" t="s">
        <v>118</v>
      </c>
      <c r="X2364" s="272"/>
      <c r="Y2364" s="272"/>
      <c r="Z2364" s="342" t="s">
        <v>1257</v>
      </c>
      <c r="AA2364" s="258" t="b">
        <v>0</v>
      </c>
      <c r="AB2364" s="273"/>
      <c r="AC2364" s="273"/>
      <c r="AD2364" s="504"/>
      <c r="AE2364" s="275"/>
      <c r="AF2364" s="267" t="str">
        <f t="shared" ca="1" si="176"/>
        <v>32años4meses</v>
      </c>
      <c r="AG2364" s="276" t="s">
        <v>18435</v>
      </c>
      <c r="AH2364" s="273" t="s">
        <v>18466</v>
      </c>
    </row>
    <row r="2365" spans="2:36">
      <c r="B2365" s="258" t="str">
        <f t="shared" si="178"/>
        <v>P48217250</v>
      </c>
      <c r="C2365" s="257" t="s">
        <v>117</v>
      </c>
      <c r="D2365" s="294" t="s">
        <v>18376</v>
      </c>
      <c r="E2365" s="258" t="s">
        <v>18377</v>
      </c>
      <c r="F2365" s="259">
        <v>34227</v>
      </c>
      <c r="G2365" s="283" t="s">
        <v>1251</v>
      </c>
      <c r="H2365" s="400" t="s">
        <v>137</v>
      </c>
      <c r="I2365" s="261" t="s">
        <v>1252</v>
      </c>
      <c r="J2365" s="261" t="s">
        <v>1253</v>
      </c>
      <c r="K2365" s="282" t="s">
        <v>12562</v>
      </c>
      <c r="L2365" s="264">
        <v>46098</v>
      </c>
      <c r="M2365" s="264">
        <v>46158</v>
      </c>
      <c r="N2365" s="261" t="s">
        <v>122</v>
      </c>
      <c r="O2365" s="282"/>
      <c r="P2365" s="266"/>
      <c r="Q2365" s="258"/>
      <c r="R2365" s="268" t="s">
        <v>157</v>
      </c>
      <c r="S2365" s="265"/>
      <c r="T2365" s="271">
        <v>0</v>
      </c>
      <c r="U2365" s="269" t="s">
        <v>1256</v>
      </c>
      <c r="V2365" s="270">
        <v>1</v>
      </c>
      <c r="W2365" s="271" t="s">
        <v>118</v>
      </c>
      <c r="X2365" s="272"/>
      <c r="Y2365" s="272"/>
      <c r="Z2365" s="342" t="s">
        <v>1257</v>
      </c>
      <c r="AA2365" s="258" t="b">
        <v>0</v>
      </c>
      <c r="AB2365" s="273" t="s">
        <v>18878</v>
      </c>
      <c r="AC2365" s="273"/>
      <c r="AD2365" s="504" t="s">
        <v>1259</v>
      </c>
      <c r="AE2365" s="275" t="s">
        <v>18454</v>
      </c>
      <c r="AF2365" s="267" t="str">
        <f t="shared" ca="1" si="176"/>
        <v>32años11meses</v>
      </c>
      <c r="AG2365" s="276" t="s">
        <v>18429</v>
      </c>
      <c r="AH2365" s="273" t="s">
        <v>18430</v>
      </c>
    </row>
    <row r="2366" spans="2:36">
      <c r="B2366" s="258" t="str">
        <f t="shared" si="178"/>
        <v>O48223496</v>
      </c>
      <c r="C2366" s="282">
        <v>1</v>
      </c>
      <c r="D2366" s="486" t="s">
        <v>14722</v>
      </c>
      <c r="E2366" s="258" t="s">
        <v>14723</v>
      </c>
      <c r="F2366" s="259">
        <v>34424</v>
      </c>
      <c r="G2366" s="283" t="s">
        <v>1251</v>
      </c>
      <c r="H2366" s="261" t="s">
        <v>125</v>
      </c>
      <c r="I2366" s="261" t="s">
        <v>13485</v>
      </c>
      <c r="J2366" s="261" t="s">
        <v>1276</v>
      </c>
      <c r="K2366" s="282" t="s">
        <v>12562</v>
      </c>
      <c r="L2366" s="264">
        <v>45940</v>
      </c>
      <c r="M2366" s="264">
        <v>46158</v>
      </c>
      <c r="N2366" s="261" t="s">
        <v>128</v>
      </c>
      <c r="O2366" s="282" t="s">
        <v>14724</v>
      </c>
      <c r="P2366" s="266" t="s">
        <v>138</v>
      </c>
      <c r="Q2366" s="258"/>
      <c r="R2366" s="268" t="s">
        <v>157</v>
      </c>
      <c r="S2366" s="265"/>
      <c r="T2366" s="265">
        <v>0</v>
      </c>
      <c r="U2366" s="269" t="s">
        <v>1256</v>
      </c>
      <c r="V2366" s="270">
        <v>1</v>
      </c>
      <c r="W2366" s="271" t="s">
        <v>118</v>
      </c>
      <c r="X2366" s="272"/>
      <c r="Y2366" s="272"/>
      <c r="Z2366" s="274" t="s">
        <v>1257</v>
      </c>
      <c r="AA2366" s="273" t="b">
        <f t="shared" ref="AA2366:AA2381" si="179">COUNTIF($D$2:$D$3790,D2366)&gt;1</f>
        <v>0</v>
      </c>
      <c r="AB2366" s="273" t="s">
        <v>14725</v>
      </c>
      <c r="AC2366" s="273"/>
      <c r="AD2366" s="504" t="s">
        <v>1271</v>
      </c>
      <c r="AE2366" s="275" t="s">
        <v>14726</v>
      </c>
      <c r="AF2366" s="267" t="str">
        <f t="shared" ca="1" si="176"/>
        <v>32años4meses</v>
      </c>
      <c r="AG2366" s="276" t="s">
        <v>14727</v>
      </c>
      <c r="AH2366" s="273" t="s">
        <v>14728</v>
      </c>
    </row>
    <row r="2367" spans="2:36">
      <c r="B2367" s="258" t="str">
        <f t="shared" si="178"/>
        <v>O48237914</v>
      </c>
      <c r="C2367" s="305">
        <v>1</v>
      </c>
      <c r="D2367" s="486" t="s">
        <v>2081</v>
      </c>
      <c r="E2367" s="258" t="s">
        <v>2082</v>
      </c>
      <c r="F2367" s="259">
        <v>26352</v>
      </c>
      <c r="G2367" s="260" t="s">
        <v>1251</v>
      </c>
      <c r="H2367" s="261" t="s">
        <v>2055</v>
      </c>
      <c r="I2367" s="262"/>
      <c r="J2367" s="261"/>
      <c r="K2367" s="282" t="s">
        <v>1301</v>
      </c>
      <c r="L2367" s="287">
        <v>43472</v>
      </c>
      <c r="M2367" s="290">
        <v>43496</v>
      </c>
      <c r="N2367" s="263" t="s">
        <v>122</v>
      </c>
      <c r="O2367" s="261"/>
      <c r="P2367" s="266"/>
      <c r="Q2367" s="267"/>
      <c r="R2367" s="284" t="s">
        <v>157</v>
      </c>
      <c r="S2367" s="265"/>
      <c r="T2367" s="265">
        <v>0</v>
      </c>
      <c r="U2367" s="269" t="s">
        <v>1256</v>
      </c>
      <c r="V2367" s="270">
        <v>0</v>
      </c>
      <c r="W2367" s="271" t="s">
        <v>1264</v>
      </c>
      <c r="X2367" s="272"/>
      <c r="Y2367" s="273"/>
      <c r="Z2367" s="274" t="s">
        <v>1265</v>
      </c>
      <c r="AA2367" s="258" t="b">
        <f t="shared" si="179"/>
        <v>0</v>
      </c>
      <c r="AB2367" s="258" t="s">
        <v>2083</v>
      </c>
      <c r="AC2367" s="273" t="s">
        <v>1997</v>
      </c>
      <c r="AD2367" s="510"/>
      <c r="AE2367" s="281"/>
      <c r="AF2367" s="267" t="str">
        <f t="shared" ca="1" si="176"/>
        <v>54años5meses</v>
      </c>
      <c r="AG2367" s="276">
        <v>951982358</v>
      </c>
      <c r="AH2367" s="258" t="s">
        <v>2084</v>
      </c>
    </row>
    <row r="2368" spans="2:36">
      <c r="B2368" s="258" t="str">
        <f t="shared" si="178"/>
        <v>O48242387</v>
      </c>
      <c r="C2368" s="257" t="s">
        <v>117</v>
      </c>
      <c r="D2368" s="486" t="s">
        <v>10957</v>
      </c>
      <c r="E2368" s="258" t="s">
        <v>10958</v>
      </c>
      <c r="F2368" s="259">
        <v>34451</v>
      </c>
      <c r="G2368" s="260" t="s">
        <v>1251</v>
      </c>
      <c r="H2368" s="261" t="s">
        <v>113</v>
      </c>
      <c r="I2368" s="261" t="s">
        <v>1339</v>
      </c>
      <c r="J2368" s="261"/>
      <c r="K2368" s="282" t="s">
        <v>6840</v>
      </c>
      <c r="L2368" s="264">
        <v>45398</v>
      </c>
      <c r="M2368" s="298">
        <v>45551</v>
      </c>
      <c r="N2368" s="263" t="s">
        <v>122</v>
      </c>
      <c r="O2368" s="261"/>
      <c r="P2368" s="266"/>
      <c r="Q2368" s="273"/>
      <c r="R2368" s="284" t="s">
        <v>157</v>
      </c>
      <c r="S2368" s="265"/>
      <c r="T2368" s="265">
        <v>0</v>
      </c>
      <c r="U2368" s="269" t="s">
        <v>1256</v>
      </c>
      <c r="V2368" s="270">
        <v>1</v>
      </c>
      <c r="W2368" s="271" t="s">
        <v>118</v>
      </c>
      <c r="X2368" s="272"/>
      <c r="Y2368" s="258"/>
      <c r="Z2368" s="274" t="s">
        <v>1257</v>
      </c>
      <c r="AA2368" s="258" t="b">
        <f t="shared" si="179"/>
        <v>0</v>
      </c>
      <c r="AB2368" s="273" t="s">
        <v>6556</v>
      </c>
      <c r="AC2368" s="273"/>
      <c r="AD2368" s="504" t="s">
        <v>1259</v>
      </c>
      <c r="AE2368" s="275" t="s">
        <v>10959</v>
      </c>
      <c r="AF2368" s="267" t="str">
        <f t="shared" ca="1" si="176"/>
        <v>32años3meses</v>
      </c>
      <c r="AG2368" s="276">
        <v>910473816</v>
      </c>
      <c r="AH2368" s="273" t="s">
        <v>1951</v>
      </c>
    </row>
    <row r="2369" spans="2:36">
      <c r="B2369" s="258" t="str">
        <f t="shared" si="178"/>
        <v>O48285415</v>
      </c>
      <c r="C2369" s="282">
        <v>1</v>
      </c>
      <c r="D2369" s="486" t="s">
        <v>9285</v>
      </c>
      <c r="E2369" s="258" t="s">
        <v>19375</v>
      </c>
      <c r="F2369" s="259">
        <v>33864</v>
      </c>
      <c r="G2369" s="283" t="s">
        <v>1251</v>
      </c>
      <c r="H2369" s="261" t="s">
        <v>113</v>
      </c>
      <c r="I2369" s="261" t="s">
        <v>9123</v>
      </c>
      <c r="J2369" s="261" t="s">
        <v>7245</v>
      </c>
      <c r="K2369" s="282" t="s">
        <v>6899</v>
      </c>
      <c r="L2369" s="264">
        <v>45294</v>
      </c>
      <c r="M2369" s="290">
        <v>45297</v>
      </c>
      <c r="N2369" s="261" t="s">
        <v>174</v>
      </c>
      <c r="O2369" s="261" t="s">
        <v>9286</v>
      </c>
      <c r="P2369" s="266" t="s">
        <v>138</v>
      </c>
      <c r="Q2369" s="273"/>
      <c r="R2369" s="268" t="s">
        <v>157</v>
      </c>
      <c r="S2369" s="265"/>
      <c r="T2369" s="265">
        <v>0</v>
      </c>
      <c r="U2369" s="269" t="s">
        <v>1256</v>
      </c>
      <c r="V2369" s="270">
        <v>1</v>
      </c>
      <c r="W2369" s="271" t="s">
        <v>118</v>
      </c>
      <c r="X2369" s="272"/>
      <c r="Y2369" s="272"/>
      <c r="Z2369" s="274" t="s">
        <v>1257</v>
      </c>
      <c r="AA2369" s="258" t="b">
        <f t="shared" si="179"/>
        <v>0</v>
      </c>
      <c r="AB2369" s="273" t="s">
        <v>9287</v>
      </c>
      <c r="AC2369" s="273"/>
      <c r="AD2369" s="504" t="s">
        <v>1259</v>
      </c>
      <c r="AE2369" s="275" t="s">
        <v>9288</v>
      </c>
      <c r="AF2369" s="267" t="str">
        <f t="shared" ca="1" si="176"/>
        <v>33años11meses</v>
      </c>
      <c r="AG2369" s="276">
        <v>917294491</v>
      </c>
      <c r="AH2369" s="273" t="s">
        <v>9289</v>
      </c>
    </row>
    <row r="2370" spans="2:36">
      <c r="B2370" s="258" t="str">
        <f t="shared" si="178"/>
        <v>P48288186</v>
      </c>
      <c r="C2370" s="257" t="s">
        <v>117</v>
      </c>
      <c r="D2370" s="486" t="s">
        <v>9757</v>
      </c>
      <c r="E2370" s="258" t="s">
        <v>9758</v>
      </c>
      <c r="F2370" s="259">
        <v>34035</v>
      </c>
      <c r="G2370" s="283" t="s">
        <v>1996</v>
      </c>
      <c r="H2370" s="261" t="s">
        <v>137</v>
      </c>
      <c r="I2370" s="261" t="s">
        <v>8999</v>
      </c>
      <c r="J2370" s="261" t="s">
        <v>9000</v>
      </c>
      <c r="K2370" s="282" t="s">
        <v>6899</v>
      </c>
      <c r="L2370" s="264">
        <v>45323</v>
      </c>
      <c r="M2370" s="264">
        <v>45353</v>
      </c>
      <c r="N2370" s="261" t="s">
        <v>128</v>
      </c>
      <c r="O2370" s="261" t="s">
        <v>9759</v>
      </c>
      <c r="P2370" s="266" t="s">
        <v>138</v>
      </c>
      <c r="Q2370" s="273"/>
      <c r="R2370" s="284" t="s">
        <v>157</v>
      </c>
      <c r="S2370" s="265"/>
      <c r="T2370" s="265">
        <v>0</v>
      </c>
      <c r="U2370" s="269" t="s">
        <v>1256</v>
      </c>
      <c r="V2370" s="270">
        <v>1</v>
      </c>
      <c r="W2370" s="271" t="s">
        <v>118</v>
      </c>
      <c r="X2370" s="272"/>
      <c r="Y2370" s="272"/>
      <c r="Z2370" s="274" t="s">
        <v>1257</v>
      </c>
      <c r="AA2370" s="258" t="b">
        <f t="shared" si="179"/>
        <v>0</v>
      </c>
      <c r="AB2370" s="273" t="s">
        <v>9760</v>
      </c>
      <c r="AC2370" s="273"/>
      <c r="AD2370" s="504" t="s">
        <v>1259</v>
      </c>
      <c r="AE2370" s="275"/>
      <c r="AF2370" s="267" t="str">
        <f t="shared" ca="1" si="176"/>
        <v>33años5meses</v>
      </c>
      <c r="AG2370" s="276">
        <v>953535416</v>
      </c>
      <c r="AH2370" s="273" t="s">
        <v>9761</v>
      </c>
      <c r="AJ2370" s="267" t="str">
        <f ca="1">IF($D2370&lt;&gt;"",DATEDIF(L2370,TODAY(),"y")&amp;"años"&amp;DATEDIF(L2370,TODAY(),"ym")&amp;"meses"&amp;DATEDIF(L2370,TODAY(),"md")&amp;"dias","")</f>
        <v>2años6meses20dias</v>
      </c>
    </row>
    <row r="2371" spans="2:36">
      <c r="B2371" s="273" t="str">
        <f t="shared" si="178"/>
        <v>P48294164</v>
      </c>
      <c r="C2371" s="257" t="s">
        <v>117</v>
      </c>
      <c r="D2371" s="486" t="s">
        <v>11088</v>
      </c>
      <c r="E2371" s="258" t="s">
        <v>11089</v>
      </c>
      <c r="F2371" s="259">
        <v>33989</v>
      </c>
      <c r="G2371" s="283" t="s">
        <v>1251</v>
      </c>
      <c r="H2371" s="261" t="s">
        <v>137</v>
      </c>
      <c r="I2371" s="261" t="s">
        <v>8999</v>
      </c>
      <c r="J2371" s="261" t="s">
        <v>9469</v>
      </c>
      <c r="K2371" s="282" t="s">
        <v>6899</v>
      </c>
      <c r="L2371" s="264">
        <v>45407</v>
      </c>
      <c r="M2371" s="295">
        <v>45421</v>
      </c>
      <c r="N2371" s="261" t="s">
        <v>128</v>
      </c>
      <c r="O2371" s="282" t="s">
        <v>11090</v>
      </c>
      <c r="P2371" s="266" t="s">
        <v>138</v>
      </c>
      <c r="Q2371" s="273"/>
      <c r="R2371" s="284" t="s">
        <v>1256</v>
      </c>
      <c r="S2371" s="265"/>
      <c r="T2371" s="265">
        <v>0</v>
      </c>
      <c r="U2371" s="269" t="s">
        <v>1256</v>
      </c>
      <c r="V2371" s="270">
        <v>1</v>
      </c>
      <c r="W2371" s="271" t="s">
        <v>118</v>
      </c>
      <c r="X2371" s="272"/>
      <c r="Y2371" s="272"/>
      <c r="Z2371" s="274" t="s">
        <v>1257</v>
      </c>
      <c r="AA2371" s="258" t="b">
        <f t="shared" si="179"/>
        <v>0</v>
      </c>
      <c r="AB2371" s="273" t="s">
        <v>11091</v>
      </c>
      <c r="AC2371" s="273"/>
      <c r="AD2371" s="504" t="s">
        <v>1259</v>
      </c>
      <c r="AE2371" s="275" t="s">
        <v>11092</v>
      </c>
      <c r="AF2371" s="267" t="str">
        <f t="shared" ref="AF2371:AF2434" ca="1" si="180">IF($D2371&lt;&gt;"",DATEDIF(F2371,TODAY(),"y")&amp;"años"&amp;DATEDIF(F2371,TODAY(),"ym")&amp;"meses","")</f>
        <v>33años7meses</v>
      </c>
      <c r="AG2371" s="276">
        <v>934905882</v>
      </c>
      <c r="AH2371" s="273" t="s">
        <v>11093</v>
      </c>
      <c r="AJ2371" s="258"/>
    </row>
    <row r="2372" spans="2:36">
      <c r="B2372" s="273" t="str">
        <f t="shared" si="178"/>
        <v>P48299816</v>
      </c>
      <c r="C2372" s="257" t="s">
        <v>117</v>
      </c>
      <c r="D2372" s="486" t="s">
        <v>8867</v>
      </c>
      <c r="E2372" s="258" t="s">
        <v>8868</v>
      </c>
      <c r="F2372" s="259">
        <v>34035</v>
      </c>
      <c r="G2372" s="283" t="s">
        <v>1996</v>
      </c>
      <c r="H2372" s="261" t="s">
        <v>137</v>
      </c>
      <c r="I2372" s="261" t="s">
        <v>1252</v>
      </c>
      <c r="J2372" s="261" t="s">
        <v>1235</v>
      </c>
      <c r="K2372" s="282" t="s">
        <v>6899</v>
      </c>
      <c r="L2372" s="264">
        <v>45264</v>
      </c>
      <c r="M2372" s="290">
        <v>45318</v>
      </c>
      <c r="N2372" s="261" t="s">
        <v>122</v>
      </c>
      <c r="O2372" s="261"/>
      <c r="P2372" s="266"/>
      <c r="Q2372" s="273"/>
      <c r="R2372" s="284" t="s">
        <v>117</v>
      </c>
      <c r="S2372" s="265"/>
      <c r="T2372" s="265">
        <v>0</v>
      </c>
      <c r="U2372" s="269" t="s">
        <v>1256</v>
      </c>
      <c r="V2372" s="270">
        <v>1</v>
      </c>
      <c r="W2372" s="271" t="s">
        <v>118</v>
      </c>
      <c r="X2372" s="273"/>
      <c r="Y2372" s="273"/>
      <c r="Z2372" s="274" t="s">
        <v>1257</v>
      </c>
      <c r="AA2372" s="258" t="b">
        <f t="shared" si="179"/>
        <v>0</v>
      </c>
      <c r="AB2372" s="273" t="s">
        <v>8869</v>
      </c>
      <c r="AC2372" s="273"/>
      <c r="AD2372" s="504" t="s">
        <v>1259</v>
      </c>
      <c r="AE2372" s="275" t="s">
        <v>8870</v>
      </c>
      <c r="AF2372" s="267" t="str">
        <f t="shared" ca="1" si="180"/>
        <v>33años5meses</v>
      </c>
      <c r="AG2372" s="276">
        <v>957807086</v>
      </c>
      <c r="AH2372" s="273" t="s">
        <v>8871</v>
      </c>
      <c r="AJ2372" s="258"/>
    </row>
    <row r="2373" spans="2:36">
      <c r="B2373" s="258" t="str">
        <f t="shared" si="178"/>
        <v>O48302190</v>
      </c>
      <c r="C2373" s="257" t="s">
        <v>117</v>
      </c>
      <c r="D2373" s="486" t="s">
        <v>8489</v>
      </c>
      <c r="E2373" s="258" t="s">
        <v>8490</v>
      </c>
      <c r="F2373" s="259">
        <v>33721</v>
      </c>
      <c r="G2373" s="260" t="s">
        <v>1291</v>
      </c>
      <c r="H2373" s="261" t="s">
        <v>125</v>
      </c>
      <c r="I2373" s="261" t="s">
        <v>5933</v>
      </c>
      <c r="J2373" s="261"/>
      <c r="K2373" s="282" t="s">
        <v>6899</v>
      </c>
      <c r="L2373" s="264">
        <v>45205</v>
      </c>
      <c r="M2373" s="264">
        <v>45294</v>
      </c>
      <c r="N2373" s="263" t="s">
        <v>128</v>
      </c>
      <c r="O2373" s="261" t="s">
        <v>8491</v>
      </c>
      <c r="P2373" s="266" t="s">
        <v>138</v>
      </c>
      <c r="Q2373" s="273"/>
      <c r="R2373" s="284" t="s">
        <v>157</v>
      </c>
      <c r="S2373" s="265"/>
      <c r="T2373" s="265">
        <v>0</v>
      </c>
      <c r="U2373" s="269" t="s">
        <v>1256</v>
      </c>
      <c r="V2373" s="270">
        <v>1</v>
      </c>
      <c r="W2373" s="271" t="s">
        <v>118</v>
      </c>
      <c r="X2373" s="273"/>
      <c r="Y2373" s="273"/>
      <c r="Z2373" s="274" t="s">
        <v>1257</v>
      </c>
      <c r="AA2373" s="258" t="b">
        <f t="shared" si="179"/>
        <v>0</v>
      </c>
      <c r="AB2373" s="273" t="s">
        <v>8492</v>
      </c>
      <c r="AC2373" s="273"/>
      <c r="AD2373" s="510"/>
      <c r="AE2373" s="275"/>
      <c r="AF2373" s="267" t="str">
        <f t="shared" ca="1" si="180"/>
        <v>34años3meses</v>
      </c>
      <c r="AG2373" s="276">
        <v>969577366</v>
      </c>
      <c r="AH2373" s="273"/>
      <c r="AJ2373" s="258"/>
    </row>
    <row r="2374" spans="2:36">
      <c r="B2374" s="258" t="str">
        <f t="shared" si="178"/>
        <v>P48304373</v>
      </c>
      <c r="C2374" s="257" t="s">
        <v>117</v>
      </c>
      <c r="D2374" s="486" t="s">
        <v>15856</v>
      </c>
      <c r="E2374" s="258" t="s">
        <v>15857</v>
      </c>
      <c r="F2374" s="259">
        <v>34438</v>
      </c>
      <c r="G2374" s="283" t="s">
        <v>1251</v>
      </c>
      <c r="H2374" s="261" t="s">
        <v>137</v>
      </c>
      <c r="I2374" s="261" t="s">
        <v>12610</v>
      </c>
      <c r="J2374" s="261" t="s">
        <v>1253</v>
      </c>
      <c r="K2374" s="282" t="s">
        <v>8700</v>
      </c>
      <c r="L2374" s="264">
        <v>45985</v>
      </c>
      <c r="M2374" s="264">
        <v>46032</v>
      </c>
      <c r="N2374" s="261" t="s">
        <v>122</v>
      </c>
      <c r="O2374" s="282"/>
      <c r="P2374" s="266"/>
      <c r="Q2374" s="258"/>
      <c r="R2374" s="471" t="s">
        <v>597</v>
      </c>
      <c r="S2374" s="265"/>
      <c r="T2374" s="271">
        <v>0</v>
      </c>
      <c r="U2374" s="269" t="s">
        <v>1256</v>
      </c>
      <c r="V2374" s="270">
        <v>1</v>
      </c>
      <c r="W2374" s="524" t="s">
        <v>118</v>
      </c>
      <c r="X2374" s="272"/>
      <c r="Y2374" s="272"/>
      <c r="Z2374" s="525" t="s">
        <v>1257</v>
      </c>
      <c r="AA2374" s="258" t="b">
        <f t="shared" si="179"/>
        <v>0</v>
      </c>
      <c r="AB2374" s="273" t="s">
        <v>15858</v>
      </c>
      <c r="AC2374" s="273"/>
      <c r="AD2374" s="504" t="s">
        <v>7184</v>
      </c>
      <c r="AE2374" s="304" t="s">
        <v>15859</v>
      </c>
      <c r="AF2374" s="267" t="str">
        <f t="shared" ca="1" si="180"/>
        <v>32años4meses</v>
      </c>
      <c r="AG2374" s="276" t="s">
        <v>15860</v>
      </c>
      <c r="AH2374" s="273" t="s">
        <v>15861</v>
      </c>
      <c r="AJ2374" s="258"/>
    </row>
    <row r="2375" spans="2:36">
      <c r="B2375" s="258" t="str">
        <f t="shared" si="178"/>
        <v>O48323417</v>
      </c>
      <c r="C2375" s="257" t="s">
        <v>117</v>
      </c>
      <c r="D2375" s="486" t="s">
        <v>3698</v>
      </c>
      <c r="E2375" s="258" t="s">
        <v>3699</v>
      </c>
      <c r="F2375" s="259">
        <v>34510</v>
      </c>
      <c r="G2375" s="260" t="s">
        <v>1251</v>
      </c>
      <c r="H2375" s="261" t="s">
        <v>113</v>
      </c>
      <c r="I2375" s="263" t="s">
        <v>1339</v>
      </c>
      <c r="J2375" s="261"/>
      <c r="K2375" s="282" t="s">
        <v>3611</v>
      </c>
      <c r="L2375" s="264">
        <v>44227</v>
      </c>
      <c r="M2375" s="290">
        <v>44667</v>
      </c>
      <c r="N2375" s="263" t="s">
        <v>122</v>
      </c>
      <c r="O2375" s="261"/>
      <c r="P2375" s="266"/>
      <c r="Q2375" s="273"/>
      <c r="R2375" s="284" t="s">
        <v>157</v>
      </c>
      <c r="S2375" s="265"/>
      <c r="T2375" s="265">
        <v>0</v>
      </c>
      <c r="U2375" s="269" t="s">
        <v>1256</v>
      </c>
      <c r="V2375" s="270">
        <v>0</v>
      </c>
      <c r="W2375" s="271" t="s">
        <v>118</v>
      </c>
      <c r="X2375" s="272"/>
      <c r="Y2375" s="273"/>
      <c r="Z2375" s="274" t="s">
        <v>1265</v>
      </c>
      <c r="AA2375" s="258" t="b">
        <f t="shared" si="179"/>
        <v>0</v>
      </c>
      <c r="AB2375" s="273" t="s">
        <v>3700</v>
      </c>
      <c r="AC2375" s="273"/>
      <c r="AD2375" s="510"/>
      <c r="AE2375" s="275"/>
      <c r="AF2375" s="267" t="str">
        <f t="shared" ca="1" si="180"/>
        <v>32años1meses</v>
      </c>
      <c r="AG2375" s="276">
        <v>931387624</v>
      </c>
      <c r="AH2375" s="273" t="s">
        <v>3701</v>
      </c>
      <c r="AJ2375" s="258"/>
    </row>
    <row r="2376" spans="2:36">
      <c r="B2376" s="273" t="str">
        <f t="shared" si="178"/>
        <v>P48325140</v>
      </c>
      <c r="C2376" s="257" t="s">
        <v>117</v>
      </c>
      <c r="D2376" s="486" t="s">
        <v>6909</v>
      </c>
      <c r="E2376" s="258" t="s">
        <v>6910</v>
      </c>
      <c r="F2376" s="259">
        <v>34272</v>
      </c>
      <c r="G2376" s="283" t="s">
        <v>1251</v>
      </c>
      <c r="H2376" s="261" t="s">
        <v>137</v>
      </c>
      <c r="I2376" s="263" t="s">
        <v>5699</v>
      </c>
      <c r="J2376" s="261"/>
      <c r="K2376" s="282" t="s">
        <v>2021</v>
      </c>
      <c r="L2376" s="264">
        <v>44893</v>
      </c>
      <c r="M2376" s="264">
        <v>44905</v>
      </c>
      <c r="N2376" s="263" t="s">
        <v>122</v>
      </c>
      <c r="O2376" s="261"/>
      <c r="P2376" s="266"/>
      <c r="Q2376" s="273"/>
      <c r="R2376" s="284" t="s">
        <v>157</v>
      </c>
      <c r="S2376" s="265"/>
      <c r="T2376" s="265">
        <v>0</v>
      </c>
      <c r="U2376" s="269" t="s">
        <v>1256</v>
      </c>
      <c r="V2376" s="270">
        <v>0</v>
      </c>
      <c r="W2376" s="271" t="s">
        <v>118</v>
      </c>
      <c r="X2376" s="272"/>
      <c r="Y2376" s="258"/>
      <c r="Z2376" s="274" t="s">
        <v>1265</v>
      </c>
      <c r="AA2376" s="258" t="b">
        <f t="shared" si="179"/>
        <v>0</v>
      </c>
      <c r="AB2376" s="273" t="s">
        <v>6911</v>
      </c>
      <c r="AC2376" s="273"/>
      <c r="AD2376" s="504" t="s">
        <v>1259</v>
      </c>
      <c r="AE2376" s="275" t="s">
        <v>6912</v>
      </c>
      <c r="AF2376" s="267" t="str">
        <f t="shared" ca="1" si="180"/>
        <v>32años9meses</v>
      </c>
      <c r="AG2376" s="276">
        <v>916855023</v>
      </c>
      <c r="AH2376" s="273" t="s">
        <v>6913</v>
      </c>
      <c r="AJ2376" s="258"/>
    </row>
    <row r="2377" spans="2:36">
      <c r="B2377" s="258" t="str">
        <f t="shared" si="178"/>
        <v>P48330584</v>
      </c>
      <c r="C2377" s="257" t="s">
        <v>117</v>
      </c>
      <c r="D2377" s="486" t="s">
        <v>8010</v>
      </c>
      <c r="E2377" s="258" t="s">
        <v>8011</v>
      </c>
      <c r="F2377" s="259">
        <v>34490</v>
      </c>
      <c r="G2377" s="260" t="s">
        <v>1251</v>
      </c>
      <c r="H2377" s="261" t="s">
        <v>137</v>
      </c>
      <c r="I2377" s="263" t="s">
        <v>1252</v>
      </c>
      <c r="J2377" s="261"/>
      <c r="K2377" s="282" t="s">
        <v>2021</v>
      </c>
      <c r="L2377" s="328">
        <v>45112</v>
      </c>
      <c r="M2377" s="290">
        <v>45213</v>
      </c>
      <c r="N2377" s="263" t="s">
        <v>122</v>
      </c>
      <c r="O2377" s="282"/>
      <c r="P2377" s="266"/>
      <c r="Q2377" s="273"/>
      <c r="R2377" s="284" t="s">
        <v>157</v>
      </c>
      <c r="S2377" s="265"/>
      <c r="T2377" s="265">
        <v>0</v>
      </c>
      <c r="U2377" s="269" t="s">
        <v>1256</v>
      </c>
      <c r="V2377" s="270">
        <v>0</v>
      </c>
      <c r="W2377" s="271" t="s">
        <v>118</v>
      </c>
      <c r="X2377" s="272"/>
      <c r="Y2377" s="273"/>
      <c r="Z2377" s="274" t="s">
        <v>1265</v>
      </c>
      <c r="AA2377" s="258" t="b">
        <f t="shared" si="179"/>
        <v>0</v>
      </c>
      <c r="AB2377" s="258" t="s">
        <v>7820</v>
      </c>
      <c r="AC2377" s="273"/>
      <c r="AD2377" s="400" t="s">
        <v>1259</v>
      </c>
      <c r="AE2377" s="275" t="s">
        <v>8012</v>
      </c>
      <c r="AF2377" s="267" t="str">
        <f t="shared" ca="1" si="180"/>
        <v>32años2meses</v>
      </c>
      <c r="AG2377" s="276">
        <v>937753985</v>
      </c>
      <c r="AH2377" s="273" t="s">
        <v>8013</v>
      </c>
      <c r="AJ2377" s="258"/>
    </row>
    <row r="2378" spans="2:36">
      <c r="B2378" s="258" t="str">
        <f t="shared" si="178"/>
        <v>P48332981</v>
      </c>
      <c r="C2378" s="257" t="s">
        <v>117</v>
      </c>
      <c r="D2378" s="486" t="s">
        <v>2902</v>
      </c>
      <c r="E2378" s="258" t="s">
        <v>2903</v>
      </c>
      <c r="F2378" s="259">
        <v>34214</v>
      </c>
      <c r="G2378" s="260" t="s">
        <v>1251</v>
      </c>
      <c r="H2378" s="261" t="s">
        <v>137</v>
      </c>
      <c r="I2378" s="263"/>
      <c r="J2378" s="261"/>
      <c r="K2378" s="263" t="s">
        <v>1287</v>
      </c>
      <c r="L2378" s="264">
        <v>43825</v>
      </c>
      <c r="M2378" s="290">
        <v>43838</v>
      </c>
      <c r="N2378" s="263" t="s">
        <v>128</v>
      </c>
      <c r="O2378" s="261" t="s">
        <v>2904</v>
      </c>
      <c r="P2378" s="266" t="s">
        <v>115</v>
      </c>
      <c r="Q2378" s="267"/>
      <c r="R2378" s="284" t="s">
        <v>157</v>
      </c>
      <c r="S2378" s="265"/>
      <c r="T2378" s="265">
        <v>0</v>
      </c>
      <c r="U2378" s="269" t="s">
        <v>1256</v>
      </c>
      <c r="V2378" s="270">
        <v>0</v>
      </c>
      <c r="W2378" s="271" t="s">
        <v>1264</v>
      </c>
      <c r="X2378" s="272"/>
      <c r="Y2378" s="273"/>
      <c r="Z2378" s="274" t="s">
        <v>1265</v>
      </c>
      <c r="AA2378" s="258" t="b">
        <f t="shared" si="179"/>
        <v>0</v>
      </c>
      <c r="AB2378" s="273" t="s">
        <v>2905</v>
      </c>
      <c r="AC2378" s="273" t="s">
        <v>2452</v>
      </c>
      <c r="AD2378" s="273"/>
      <c r="AE2378" s="275"/>
      <c r="AF2378" s="267" t="str">
        <f t="shared" ca="1" si="180"/>
        <v>32años11meses</v>
      </c>
      <c r="AG2378" s="276"/>
      <c r="AH2378" s="273"/>
      <c r="AJ2378" s="258"/>
    </row>
    <row r="2379" spans="2:36">
      <c r="B2379" s="273" t="str">
        <f t="shared" si="178"/>
        <v>P48334058</v>
      </c>
      <c r="C2379" s="257" t="s">
        <v>117</v>
      </c>
      <c r="D2379" s="486" t="s">
        <v>5810</v>
      </c>
      <c r="E2379" s="258" t="s">
        <v>5811</v>
      </c>
      <c r="F2379" s="259">
        <v>34552</v>
      </c>
      <c r="G2379" s="260" t="s">
        <v>1251</v>
      </c>
      <c r="H2379" s="261" t="s">
        <v>137</v>
      </c>
      <c r="I2379" s="263"/>
      <c r="J2379" s="261"/>
      <c r="K2379" s="282" t="s">
        <v>2021</v>
      </c>
      <c r="L2379" s="264">
        <v>44586</v>
      </c>
      <c r="M2379" s="290">
        <v>44611</v>
      </c>
      <c r="N2379" s="624" t="s">
        <v>122</v>
      </c>
      <c r="O2379" s="261"/>
      <c r="P2379" s="266"/>
      <c r="Q2379" s="273"/>
      <c r="R2379" s="284" t="s">
        <v>157</v>
      </c>
      <c r="S2379" s="265"/>
      <c r="T2379" s="265">
        <v>0</v>
      </c>
      <c r="U2379" s="269" t="s">
        <v>1256</v>
      </c>
      <c r="V2379" s="270">
        <v>0</v>
      </c>
      <c r="W2379" s="271" t="s">
        <v>118</v>
      </c>
      <c r="X2379" s="272"/>
      <c r="Y2379" s="273"/>
      <c r="Z2379" s="274" t="s">
        <v>1265</v>
      </c>
      <c r="AA2379" s="258" t="b">
        <f t="shared" si="179"/>
        <v>0</v>
      </c>
      <c r="AB2379" s="273" t="s">
        <v>5812</v>
      </c>
      <c r="AC2379" s="273"/>
      <c r="AD2379" s="504" t="s">
        <v>1259</v>
      </c>
      <c r="AE2379" s="275" t="s">
        <v>5813</v>
      </c>
      <c r="AF2379" s="267" t="str">
        <f t="shared" ca="1" si="180"/>
        <v>32años0meses</v>
      </c>
      <c r="AG2379" s="276">
        <v>997586656</v>
      </c>
      <c r="AH2379" s="273" t="s">
        <v>5814</v>
      </c>
      <c r="AJ2379" s="267" t="str">
        <f ca="1">IF($D2379&lt;&gt;"",DATEDIF(L2379,TODAY(),"y")&amp;"años"&amp;DATEDIF(L2379,TODAY(),"ym")&amp;"meses"&amp;DATEDIF(L2379,TODAY(),"md")&amp;"dias","")</f>
        <v>4años6meses27dias</v>
      </c>
    </row>
    <row r="2380" spans="2:36">
      <c r="B2380" s="273" t="str">
        <f t="shared" si="178"/>
        <v>P48336311</v>
      </c>
      <c r="C2380" s="257" t="s">
        <v>117</v>
      </c>
      <c r="D2380" s="486" t="s">
        <v>12958</v>
      </c>
      <c r="E2380" s="258" t="s">
        <v>12959</v>
      </c>
      <c r="F2380" s="259">
        <v>28852</v>
      </c>
      <c r="G2380" s="283" t="s">
        <v>1251</v>
      </c>
      <c r="H2380" s="261" t="s">
        <v>137</v>
      </c>
      <c r="I2380" s="261" t="s">
        <v>1252</v>
      </c>
      <c r="J2380" s="261" t="s">
        <v>1253</v>
      </c>
      <c r="K2380" s="282" t="s">
        <v>1254</v>
      </c>
      <c r="L2380" s="264">
        <v>45783</v>
      </c>
      <c r="M2380" s="264">
        <v>45816</v>
      </c>
      <c r="N2380" s="261" t="s">
        <v>169</v>
      </c>
      <c r="O2380" s="282" t="s">
        <v>12960</v>
      </c>
      <c r="P2380" s="266" t="s">
        <v>138</v>
      </c>
      <c r="Q2380" s="273"/>
      <c r="R2380" s="268" t="s">
        <v>157</v>
      </c>
      <c r="S2380" s="265"/>
      <c r="T2380" s="271">
        <v>0</v>
      </c>
      <c r="U2380" s="291" t="s">
        <v>117</v>
      </c>
      <c r="V2380" s="270">
        <v>1</v>
      </c>
      <c r="W2380" s="271" t="s">
        <v>118</v>
      </c>
      <c r="X2380" s="272"/>
      <c r="Y2380" s="272"/>
      <c r="Z2380" s="342" t="s">
        <v>1257</v>
      </c>
      <c r="AA2380" s="258" t="b">
        <f t="shared" si="179"/>
        <v>0</v>
      </c>
      <c r="AB2380" s="273" t="s">
        <v>12961</v>
      </c>
      <c r="AC2380" s="273"/>
      <c r="AD2380" s="504" t="s">
        <v>1259</v>
      </c>
      <c r="AE2380" s="303" t="s">
        <v>12962</v>
      </c>
      <c r="AF2380" s="267" t="str">
        <f t="shared" ca="1" si="180"/>
        <v>47años7meses</v>
      </c>
      <c r="AG2380" s="276" t="s">
        <v>12963</v>
      </c>
      <c r="AH2380" s="273" t="s">
        <v>12964</v>
      </c>
      <c r="AJ2380" s="258"/>
    </row>
    <row r="2381" spans="2:36">
      <c r="B2381" s="273" t="str">
        <f t="shared" si="178"/>
        <v>P48336686</v>
      </c>
      <c r="C2381" s="257" t="s">
        <v>117</v>
      </c>
      <c r="D2381" s="486" t="s">
        <v>2470</v>
      </c>
      <c r="E2381" s="258" t="s">
        <v>2471</v>
      </c>
      <c r="F2381" s="259">
        <v>33524</v>
      </c>
      <c r="G2381" s="260" t="s">
        <v>1251</v>
      </c>
      <c r="H2381" s="261" t="s">
        <v>137</v>
      </c>
      <c r="I2381" s="262"/>
      <c r="J2381" s="261"/>
      <c r="K2381" s="263" t="s">
        <v>1287</v>
      </c>
      <c r="L2381" s="264">
        <v>43776</v>
      </c>
      <c r="M2381" s="290">
        <v>43789</v>
      </c>
      <c r="N2381" s="263" t="s">
        <v>174</v>
      </c>
      <c r="O2381" s="261" t="s">
        <v>2472</v>
      </c>
      <c r="P2381" s="266" t="s">
        <v>115</v>
      </c>
      <c r="Q2381" s="267"/>
      <c r="R2381" s="268" t="s">
        <v>157</v>
      </c>
      <c r="S2381" s="265"/>
      <c r="T2381" s="265">
        <v>0</v>
      </c>
      <c r="U2381" s="269" t="s">
        <v>1256</v>
      </c>
      <c r="V2381" s="270">
        <v>0</v>
      </c>
      <c r="W2381" s="271" t="s">
        <v>1264</v>
      </c>
      <c r="X2381" s="272"/>
      <c r="Y2381" s="258"/>
      <c r="Z2381" s="274" t="s">
        <v>1265</v>
      </c>
      <c r="AA2381" s="258" t="b">
        <f t="shared" si="179"/>
        <v>0</v>
      </c>
      <c r="AB2381" s="273" t="s">
        <v>2473</v>
      </c>
      <c r="AC2381" s="273" t="s">
        <v>1290</v>
      </c>
      <c r="AD2381" s="510"/>
      <c r="AE2381" s="275"/>
      <c r="AF2381" s="267" t="str">
        <f t="shared" ca="1" si="180"/>
        <v>34años10meses</v>
      </c>
      <c r="AG2381" s="276"/>
      <c r="AH2381" s="273"/>
      <c r="AJ2381" s="258"/>
    </row>
    <row r="2382" spans="2:36">
      <c r="B2382" s="258" t="str">
        <f t="shared" si="178"/>
        <v>O48349217</v>
      </c>
      <c r="C2382" s="257" t="s">
        <v>117</v>
      </c>
      <c r="D2382" s="294" t="s">
        <v>18473</v>
      </c>
      <c r="E2382" s="258" t="s">
        <v>18474</v>
      </c>
      <c r="F2382" s="259">
        <v>34261</v>
      </c>
      <c r="G2382" s="283" t="s">
        <v>1251</v>
      </c>
      <c r="H2382" s="261" t="s">
        <v>125</v>
      </c>
      <c r="I2382" s="261" t="s">
        <v>5699</v>
      </c>
      <c r="J2382" s="261" t="s">
        <v>1276</v>
      </c>
      <c r="K2382" s="282" t="s">
        <v>12562</v>
      </c>
      <c r="L2382" s="264"/>
      <c r="M2382" s="264"/>
      <c r="N2382" s="261" t="s">
        <v>128</v>
      </c>
      <c r="O2382" s="282" t="s">
        <v>18475</v>
      </c>
      <c r="P2382" s="266" t="s">
        <v>138</v>
      </c>
      <c r="Q2382" s="258"/>
      <c r="R2382" s="268" t="s">
        <v>157</v>
      </c>
      <c r="S2382" s="265"/>
      <c r="T2382" s="271">
        <v>0</v>
      </c>
      <c r="U2382" s="269" t="s">
        <v>1256</v>
      </c>
      <c r="V2382" s="270">
        <v>1</v>
      </c>
      <c r="W2382" s="271" t="s">
        <v>118</v>
      </c>
      <c r="X2382" s="272"/>
      <c r="Y2382" s="272"/>
      <c r="Z2382" s="342" t="s">
        <v>1257</v>
      </c>
      <c r="AA2382" s="258" t="b">
        <v>0</v>
      </c>
      <c r="AB2382" s="273"/>
      <c r="AC2382" s="273"/>
      <c r="AD2382" s="504" t="s">
        <v>1259</v>
      </c>
      <c r="AE2382" s="275" t="s">
        <v>18478</v>
      </c>
      <c r="AF2382" s="267" t="str">
        <f t="shared" ca="1" si="180"/>
        <v>32años10meses</v>
      </c>
      <c r="AG2382" s="276" t="s">
        <v>18476</v>
      </c>
      <c r="AH2382" s="273" t="s">
        <v>18477</v>
      </c>
      <c r="AJ2382" s="258"/>
    </row>
    <row r="2383" spans="2:36">
      <c r="B2383" s="258" t="str">
        <f t="shared" si="178"/>
        <v>O48352358</v>
      </c>
      <c r="C2383" s="257" t="s">
        <v>117</v>
      </c>
      <c r="D2383" s="486" t="s">
        <v>10763</v>
      </c>
      <c r="E2383" s="258" t="s">
        <v>10764</v>
      </c>
      <c r="F2383" s="259">
        <v>34494</v>
      </c>
      <c r="G2383" s="283" t="s">
        <v>1996</v>
      </c>
      <c r="H2383" s="261" t="s">
        <v>113</v>
      </c>
      <c r="I2383" s="261" t="s">
        <v>7410</v>
      </c>
      <c r="J2383" s="261" t="s">
        <v>9657</v>
      </c>
      <c r="K2383" s="282" t="s">
        <v>6899</v>
      </c>
      <c r="L2383" s="264">
        <v>45386</v>
      </c>
      <c r="M2383" s="295">
        <v>45414</v>
      </c>
      <c r="N2383" s="261" t="s">
        <v>128</v>
      </c>
      <c r="O2383" s="282" t="s">
        <v>10765</v>
      </c>
      <c r="P2383" s="266" t="s">
        <v>138</v>
      </c>
      <c r="Q2383" s="273"/>
      <c r="R2383" s="284" t="s">
        <v>157</v>
      </c>
      <c r="S2383" s="265"/>
      <c r="T2383" s="265">
        <v>0</v>
      </c>
      <c r="U2383" s="269" t="s">
        <v>1256</v>
      </c>
      <c r="V2383" s="270">
        <v>1</v>
      </c>
      <c r="W2383" s="271" t="s">
        <v>118</v>
      </c>
      <c r="X2383" s="272"/>
      <c r="Y2383" s="272"/>
      <c r="Z2383" s="274" t="s">
        <v>1257</v>
      </c>
      <c r="AA2383" s="258" t="b">
        <f>COUNTIF($D$2:$D$3790,D2383)&gt;1</f>
        <v>0</v>
      </c>
      <c r="AB2383" s="273" t="s">
        <v>10766</v>
      </c>
      <c r="AC2383" s="273"/>
      <c r="AD2383" s="504" t="s">
        <v>1259</v>
      </c>
      <c r="AE2383" s="275" t="s">
        <v>10767</v>
      </c>
      <c r="AF2383" s="267" t="str">
        <f t="shared" ca="1" si="180"/>
        <v>32años2meses</v>
      </c>
      <c r="AG2383" s="276">
        <v>954262576</v>
      </c>
      <c r="AH2383" s="273" t="s">
        <v>10768</v>
      </c>
      <c r="AJ2383" s="258"/>
    </row>
    <row r="2384" spans="2:36">
      <c r="B2384" s="258" t="str">
        <f t="shared" si="178"/>
        <v>P48355941</v>
      </c>
      <c r="C2384" s="257" t="s">
        <v>117</v>
      </c>
      <c r="D2384" s="486" t="s">
        <v>4421</v>
      </c>
      <c r="E2384" s="258" t="s">
        <v>4422</v>
      </c>
      <c r="F2384" s="259">
        <v>34051</v>
      </c>
      <c r="G2384" s="260" t="s">
        <v>1251</v>
      </c>
      <c r="H2384" s="261" t="s">
        <v>137</v>
      </c>
      <c r="I2384" s="262"/>
      <c r="J2384" s="261"/>
      <c r="K2384" s="282" t="s">
        <v>3611</v>
      </c>
      <c r="L2384" s="264">
        <v>44389</v>
      </c>
      <c r="M2384" s="290">
        <v>44430</v>
      </c>
      <c r="N2384" s="263" t="s">
        <v>122</v>
      </c>
      <c r="O2384" s="261"/>
      <c r="P2384" s="266"/>
      <c r="Q2384" s="273"/>
      <c r="R2384" s="268" t="s">
        <v>157</v>
      </c>
      <c r="S2384" s="265"/>
      <c r="T2384" s="265">
        <v>0</v>
      </c>
      <c r="U2384" s="269" t="s">
        <v>1256</v>
      </c>
      <c r="V2384" s="270">
        <v>0</v>
      </c>
      <c r="W2384" s="271" t="s">
        <v>1264</v>
      </c>
      <c r="X2384" s="272"/>
      <c r="Y2384" s="258"/>
      <c r="Z2384" s="274" t="s">
        <v>1265</v>
      </c>
      <c r="AA2384" s="258" t="b">
        <f>COUNTIF($D$2:$D$3790,D2384)&gt;1</f>
        <v>0</v>
      </c>
      <c r="AB2384" s="273" t="s">
        <v>3831</v>
      </c>
      <c r="AC2384" s="273" t="s">
        <v>4224</v>
      </c>
      <c r="AD2384" s="510"/>
      <c r="AE2384" s="275"/>
      <c r="AF2384" s="267" t="str">
        <f t="shared" ca="1" si="180"/>
        <v>33años4meses</v>
      </c>
      <c r="AG2384" s="276">
        <v>922497224</v>
      </c>
      <c r="AH2384" s="273" t="s">
        <v>4423</v>
      </c>
      <c r="AJ2384" s="258"/>
    </row>
    <row r="2385" spans="2:36">
      <c r="B2385" s="258" t="str">
        <f t="shared" si="178"/>
        <v>O48359009</v>
      </c>
      <c r="C2385" s="257" t="s">
        <v>117</v>
      </c>
      <c r="D2385" s="486" t="s">
        <v>15945</v>
      </c>
      <c r="E2385" s="258" t="s">
        <v>15946</v>
      </c>
      <c r="F2385" s="259">
        <v>34579</v>
      </c>
      <c r="G2385" s="283" t="s">
        <v>1251</v>
      </c>
      <c r="H2385" s="261" t="s">
        <v>113</v>
      </c>
      <c r="I2385" s="261" t="s">
        <v>5699</v>
      </c>
      <c r="J2385" s="261" t="s">
        <v>1276</v>
      </c>
      <c r="K2385" s="282" t="s">
        <v>12562</v>
      </c>
      <c r="L2385" s="264">
        <v>45988</v>
      </c>
      <c r="M2385" s="264">
        <v>46039</v>
      </c>
      <c r="N2385" s="261" t="s">
        <v>169</v>
      </c>
      <c r="O2385" s="282" t="s">
        <v>15947</v>
      </c>
      <c r="P2385" s="266" t="s">
        <v>138</v>
      </c>
      <c r="Q2385" s="258"/>
      <c r="R2385" s="268" t="s">
        <v>157</v>
      </c>
      <c r="S2385" s="265"/>
      <c r="T2385" s="271">
        <v>0</v>
      </c>
      <c r="U2385" s="269" t="s">
        <v>1256</v>
      </c>
      <c r="V2385" s="270">
        <v>1</v>
      </c>
      <c r="W2385" s="524" t="s">
        <v>118</v>
      </c>
      <c r="X2385" s="272"/>
      <c r="Y2385" s="272"/>
      <c r="Z2385" s="525" t="s">
        <v>1257</v>
      </c>
      <c r="AA2385" s="258" t="b">
        <f>COUNTIF($D$2:$D$3790,D2385)&gt;1</f>
        <v>0</v>
      </c>
      <c r="AB2385" s="273" t="s">
        <v>15948</v>
      </c>
      <c r="AC2385" s="273"/>
      <c r="AD2385" s="504" t="s">
        <v>1259</v>
      </c>
      <c r="AE2385" s="275" t="s">
        <v>15949</v>
      </c>
      <c r="AF2385" s="267" t="str">
        <f t="shared" ca="1" si="180"/>
        <v>31años11meses</v>
      </c>
      <c r="AG2385" s="276" t="s">
        <v>15950</v>
      </c>
      <c r="AH2385" s="273" t="s">
        <v>15951</v>
      </c>
      <c r="AJ2385" s="267" t="str">
        <f ca="1">IF($D2385&lt;&gt;"",DATEDIF(L2385,TODAY(),"y")&amp;"años"&amp;DATEDIF(L2385,TODAY(),"ym")&amp;"meses"&amp;DATEDIF(L2385,TODAY(),"md")&amp;"dias","")</f>
        <v>0años8meses25dias</v>
      </c>
    </row>
    <row r="2386" spans="2:36">
      <c r="B2386" s="258" t="str">
        <f t="shared" si="178"/>
        <v>P48365645</v>
      </c>
      <c r="C2386" s="282">
        <v>1</v>
      </c>
      <c r="D2386" s="486" t="s">
        <v>4746</v>
      </c>
      <c r="E2386" s="258" t="s">
        <v>4747</v>
      </c>
      <c r="F2386" s="259">
        <v>34586</v>
      </c>
      <c r="G2386" s="260" t="s">
        <v>1291</v>
      </c>
      <c r="H2386" s="261" t="s">
        <v>137</v>
      </c>
      <c r="I2386" s="263"/>
      <c r="J2386" s="261"/>
      <c r="K2386" s="282" t="s">
        <v>2021</v>
      </c>
      <c r="L2386" s="264">
        <v>44441</v>
      </c>
      <c r="M2386" s="290">
        <v>44468</v>
      </c>
      <c r="N2386" s="263" t="s">
        <v>122</v>
      </c>
      <c r="O2386" s="282"/>
      <c r="P2386" s="266"/>
      <c r="Q2386" s="273"/>
      <c r="R2386" s="284" t="s">
        <v>157</v>
      </c>
      <c r="S2386" s="265"/>
      <c r="T2386" s="265">
        <v>0</v>
      </c>
      <c r="U2386" s="269" t="s">
        <v>1256</v>
      </c>
      <c r="V2386" s="270">
        <v>0</v>
      </c>
      <c r="W2386" s="271" t="s">
        <v>1264</v>
      </c>
      <c r="X2386" s="272"/>
      <c r="Y2386" s="273"/>
      <c r="Z2386" s="274" t="s">
        <v>1265</v>
      </c>
      <c r="AA2386" s="258" t="b">
        <f>COUNTIF($D$2:$D$3790,D2386)&gt;1</f>
        <v>0</v>
      </c>
      <c r="AB2386" s="258" t="s">
        <v>4748</v>
      </c>
      <c r="AC2386" s="273"/>
      <c r="AD2386" s="400" t="s">
        <v>1259</v>
      </c>
      <c r="AE2386" s="275" t="s">
        <v>4749</v>
      </c>
      <c r="AF2386" s="267" t="str">
        <f t="shared" ca="1" si="180"/>
        <v>31años11meses</v>
      </c>
      <c r="AG2386" s="276">
        <v>917350566</v>
      </c>
      <c r="AH2386" s="273" t="s">
        <v>4750</v>
      </c>
      <c r="AJ2386" s="267" t="str">
        <f ca="1">IF($D2386&lt;&gt;"",DATEDIF(L2386,TODAY(),"y")&amp;"años"&amp;DATEDIF(L2386,TODAY(),"ym")&amp;"meses"&amp;DATEDIF(L2386,TODAY(),"md")&amp;"dias","")</f>
        <v>4años11meses19dias</v>
      </c>
    </row>
    <row r="2387" spans="2:36">
      <c r="B2387" s="258" t="str">
        <f t="shared" si="178"/>
        <v>O48365653</v>
      </c>
      <c r="C2387" s="282">
        <v>1</v>
      </c>
      <c r="D2387" s="486" t="s">
        <v>10524</v>
      </c>
      <c r="E2387" s="258" t="s">
        <v>10525</v>
      </c>
      <c r="F2387" s="259">
        <v>34008</v>
      </c>
      <c r="G2387" s="283" t="s">
        <v>1251</v>
      </c>
      <c r="H2387" s="261" t="s">
        <v>113</v>
      </c>
      <c r="I2387" s="261" t="s">
        <v>7410</v>
      </c>
      <c r="J2387" s="261" t="s">
        <v>9657</v>
      </c>
      <c r="K2387" s="282" t="s">
        <v>6899</v>
      </c>
      <c r="L2387" s="264">
        <v>45371</v>
      </c>
      <c r="M2387" s="290">
        <v>45409</v>
      </c>
      <c r="N2387" s="261" t="s">
        <v>128</v>
      </c>
      <c r="O2387" s="282" t="s">
        <v>10526</v>
      </c>
      <c r="P2387" s="266" t="s">
        <v>138</v>
      </c>
      <c r="Q2387" s="273"/>
      <c r="R2387" s="284" t="s">
        <v>157</v>
      </c>
      <c r="S2387" s="265"/>
      <c r="T2387" s="265">
        <v>0</v>
      </c>
      <c r="U2387" s="269" t="s">
        <v>1256</v>
      </c>
      <c r="V2387" s="270">
        <v>1</v>
      </c>
      <c r="W2387" s="271" t="s">
        <v>118</v>
      </c>
      <c r="X2387" s="272"/>
      <c r="Y2387" s="272"/>
      <c r="Z2387" s="274" t="s">
        <v>1257</v>
      </c>
      <c r="AA2387" s="258" t="b">
        <f>COUNTIF($D$2:$D$3790,D2387)&gt;1</f>
        <v>0</v>
      </c>
      <c r="AB2387" s="273" t="s">
        <v>10527</v>
      </c>
      <c r="AC2387" s="273"/>
      <c r="AD2387" s="504" t="s">
        <v>1259</v>
      </c>
      <c r="AE2387" s="275" t="s">
        <v>10528</v>
      </c>
      <c r="AF2387" s="267" t="str">
        <f t="shared" ca="1" si="180"/>
        <v>33años6meses</v>
      </c>
      <c r="AG2387" s="276">
        <v>957424333</v>
      </c>
      <c r="AH2387" s="273" t="s">
        <v>10529</v>
      </c>
      <c r="AJ2387" s="258"/>
    </row>
    <row r="2388" spans="2:36">
      <c r="B2388" s="258" t="str">
        <f t="shared" si="178"/>
        <v>P48366615</v>
      </c>
      <c r="C2388" s="257" t="s">
        <v>117</v>
      </c>
      <c r="D2388" s="486" t="s">
        <v>17134</v>
      </c>
      <c r="E2388" s="258" t="s">
        <v>16859</v>
      </c>
      <c r="F2388" s="259">
        <v>34596</v>
      </c>
      <c r="G2388" s="283" t="s">
        <v>1251</v>
      </c>
      <c r="H2388" s="261" t="s">
        <v>137</v>
      </c>
      <c r="I2388" s="261" t="s">
        <v>1252</v>
      </c>
      <c r="J2388" s="261" t="s">
        <v>1253</v>
      </c>
      <c r="K2388" s="282" t="s">
        <v>8566</v>
      </c>
      <c r="L2388" s="264">
        <v>46042</v>
      </c>
      <c r="M2388" s="264">
        <v>46142</v>
      </c>
      <c r="N2388" s="261" t="s">
        <v>128</v>
      </c>
      <c r="O2388" s="282" t="s">
        <v>17135</v>
      </c>
      <c r="P2388" s="266" t="s">
        <v>138</v>
      </c>
      <c r="Q2388" s="258"/>
      <c r="R2388" s="268" t="s">
        <v>1256</v>
      </c>
      <c r="S2388" s="265"/>
      <c r="T2388" s="271">
        <v>0</v>
      </c>
      <c r="U2388" s="269" t="s">
        <v>1256</v>
      </c>
      <c r="V2388" s="270">
        <v>1</v>
      </c>
      <c r="W2388" s="271" t="s">
        <v>118</v>
      </c>
      <c r="X2388" s="272"/>
      <c r="Y2388" s="272"/>
      <c r="Z2388" s="342" t="s">
        <v>1257</v>
      </c>
      <c r="AA2388" s="258" t="b">
        <v>0</v>
      </c>
      <c r="AB2388" s="273" t="s">
        <v>17157</v>
      </c>
      <c r="AC2388" s="273"/>
      <c r="AD2388" s="504" t="s">
        <v>1259</v>
      </c>
      <c r="AE2388" s="275" t="s">
        <v>16860</v>
      </c>
      <c r="AF2388" s="267" t="str">
        <f t="shared" ca="1" si="180"/>
        <v>31años11meses</v>
      </c>
      <c r="AG2388" s="276" t="s">
        <v>16861</v>
      </c>
      <c r="AH2388" s="273" t="s">
        <v>16862</v>
      </c>
      <c r="AJ2388" s="258"/>
    </row>
    <row r="2389" spans="2:36">
      <c r="B2389" s="258" t="str">
        <f t="shared" si="178"/>
        <v>P48369577</v>
      </c>
      <c r="C2389" s="282">
        <v>1</v>
      </c>
      <c r="D2389" s="486" t="s">
        <v>3401</v>
      </c>
      <c r="E2389" s="258" t="s">
        <v>3402</v>
      </c>
      <c r="F2389" s="259">
        <v>34593</v>
      </c>
      <c r="G2389" s="260" t="s">
        <v>1251</v>
      </c>
      <c r="H2389" s="261" t="s">
        <v>137</v>
      </c>
      <c r="I2389" s="262"/>
      <c r="J2389" s="261"/>
      <c r="K2389" s="263" t="s">
        <v>1287</v>
      </c>
      <c r="L2389" s="264">
        <v>44039</v>
      </c>
      <c r="M2389" s="290">
        <v>44047</v>
      </c>
      <c r="N2389" s="263" t="s">
        <v>174</v>
      </c>
      <c r="O2389" s="261" t="s">
        <v>3403</v>
      </c>
      <c r="P2389" s="266" t="s">
        <v>115</v>
      </c>
      <c r="Q2389" s="267"/>
      <c r="R2389" s="268" t="s">
        <v>157</v>
      </c>
      <c r="S2389" s="265"/>
      <c r="T2389" s="265">
        <v>0</v>
      </c>
      <c r="U2389" s="269" t="s">
        <v>1256</v>
      </c>
      <c r="V2389" s="270">
        <v>0</v>
      </c>
      <c r="W2389" s="271" t="s">
        <v>1264</v>
      </c>
      <c r="X2389" s="272"/>
      <c r="Y2389" s="258"/>
      <c r="Z2389" s="274" t="s">
        <v>1265</v>
      </c>
      <c r="AA2389" s="258" t="b">
        <f t="shared" ref="AA2389:AA2395" si="181">COUNTIF($D$2:$D$3790,D2389)&gt;1</f>
        <v>0</v>
      </c>
      <c r="AB2389" s="273"/>
      <c r="AC2389" s="273"/>
      <c r="AD2389" s="510"/>
      <c r="AE2389" s="275"/>
      <c r="AF2389" s="267" t="str">
        <f t="shared" ca="1" si="180"/>
        <v>31años11meses</v>
      </c>
      <c r="AG2389" s="276"/>
      <c r="AH2389" s="273"/>
      <c r="AJ2389" s="258"/>
    </row>
    <row r="2390" spans="2:36" ht="15">
      <c r="B2390" s="273" t="str">
        <f t="shared" si="178"/>
        <v>P48390549</v>
      </c>
      <c r="C2390" s="257" t="s">
        <v>117</v>
      </c>
      <c r="D2390" s="486" t="s">
        <v>1990</v>
      </c>
      <c r="E2390" s="277" t="s">
        <v>1991</v>
      </c>
      <c r="F2390" s="259"/>
      <c r="G2390" s="260" t="s">
        <v>1251</v>
      </c>
      <c r="H2390" s="261" t="s">
        <v>137</v>
      </c>
      <c r="I2390" s="262"/>
      <c r="J2390" s="261"/>
      <c r="K2390" s="282" t="s">
        <v>1263</v>
      </c>
      <c r="L2390" s="259">
        <v>42793</v>
      </c>
      <c r="M2390" s="669" t="s">
        <v>19477</v>
      </c>
      <c r="N2390" s="263" t="s">
        <v>122</v>
      </c>
      <c r="O2390" s="261"/>
      <c r="P2390" s="307"/>
      <c r="Q2390" s="267"/>
      <c r="R2390" s="268" t="s">
        <v>157</v>
      </c>
      <c r="S2390" s="265"/>
      <c r="T2390" s="265">
        <v>0</v>
      </c>
      <c r="U2390" s="269" t="s">
        <v>1256</v>
      </c>
      <c r="V2390" s="270">
        <v>0</v>
      </c>
      <c r="W2390" s="271" t="s">
        <v>1264</v>
      </c>
      <c r="X2390" s="272"/>
      <c r="Y2390" s="273"/>
      <c r="Z2390" s="274" t="s">
        <v>1265</v>
      </c>
      <c r="AA2390" s="258" t="b">
        <f t="shared" si="181"/>
        <v>0</v>
      </c>
      <c r="AB2390" s="258"/>
      <c r="AC2390" s="273"/>
      <c r="AD2390" s="273"/>
      <c r="AE2390" s="281"/>
      <c r="AF2390" s="267" t="str">
        <f t="shared" ca="1" si="180"/>
        <v>126años7meses</v>
      </c>
      <c r="AG2390" s="276"/>
      <c r="AH2390" s="258"/>
    </row>
    <row r="2391" spans="2:36">
      <c r="B2391" s="258" t="str">
        <f t="shared" si="178"/>
        <v>O48396304</v>
      </c>
      <c r="C2391" s="257" t="s">
        <v>117</v>
      </c>
      <c r="D2391" s="486" t="s">
        <v>11955</v>
      </c>
      <c r="E2391" s="258" t="s">
        <v>11956</v>
      </c>
      <c r="F2391" s="259">
        <v>34612</v>
      </c>
      <c r="G2391" s="283" t="s">
        <v>1251</v>
      </c>
      <c r="H2391" s="261" t="s">
        <v>113</v>
      </c>
      <c r="I2391" s="261" t="s">
        <v>8348</v>
      </c>
      <c r="J2391" s="261" t="s">
        <v>7578</v>
      </c>
      <c r="K2391" s="282" t="s">
        <v>2021</v>
      </c>
      <c r="L2391" s="264">
        <v>45503</v>
      </c>
      <c r="M2391" s="264">
        <v>45535</v>
      </c>
      <c r="N2391" s="261" t="s">
        <v>128</v>
      </c>
      <c r="O2391" s="282" t="s">
        <v>11957</v>
      </c>
      <c r="P2391" s="266" t="s">
        <v>138</v>
      </c>
      <c r="Q2391" s="273"/>
      <c r="R2391" s="284" t="s">
        <v>157</v>
      </c>
      <c r="S2391" s="265"/>
      <c r="T2391" s="265">
        <v>0</v>
      </c>
      <c r="U2391" s="269" t="s">
        <v>1256</v>
      </c>
      <c r="V2391" s="270">
        <v>0</v>
      </c>
      <c r="W2391" s="271" t="s">
        <v>118</v>
      </c>
      <c r="X2391" s="272"/>
      <c r="Y2391" s="272"/>
      <c r="Z2391" s="274" t="s">
        <v>1257</v>
      </c>
      <c r="AA2391" s="258" t="b">
        <f t="shared" si="181"/>
        <v>0</v>
      </c>
      <c r="AB2391" s="273" t="s">
        <v>11958</v>
      </c>
      <c r="AC2391" s="273"/>
      <c r="AD2391" s="400" t="s">
        <v>1259</v>
      </c>
      <c r="AE2391" s="281" t="s">
        <v>11959</v>
      </c>
      <c r="AF2391" s="267" t="str">
        <f t="shared" ca="1" si="180"/>
        <v>31años10meses</v>
      </c>
      <c r="AG2391" s="276">
        <v>983601728</v>
      </c>
      <c r="AH2391" s="399" t="s">
        <v>11960</v>
      </c>
    </row>
    <row r="2392" spans="2:36">
      <c r="B2392" s="273" t="str">
        <f t="shared" si="178"/>
        <v>O48410270</v>
      </c>
      <c r="C2392" s="282">
        <v>1</v>
      </c>
      <c r="D2392" s="486" t="s">
        <v>6204</v>
      </c>
      <c r="E2392" s="258" t="s">
        <v>6205</v>
      </c>
      <c r="F2392" s="259">
        <v>34605</v>
      </c>
      <c r="G2392" s="283" t="s">
        <v>1251</v>
      </c>
      <c r="H2392" s="261" t="s">
        <v>113</v>
      </c>
      <c r="I2392" s="263" t="s">
        <v>1339</v>
      </c>
      <c r="J2392" s="261"/>
      <c r="K2392" s="282" t="s">
        <v>4784</v>
      </c>
      <c r="L2392" s="264">
        <v>44649</v>
      </c>
      <c r="M2392" s="264">
        <v>44679</v>
      </c>
      <c r="N2392" s="263" t="s">
        <v>122</v>
      </c>
      <c r="O2392" s="261"/>
      <c r="P2392" s="266"/>
      <c r="Q2392" s="273"/>
      <c r="R2392" s="284" t="s">
        <v>157</v>
      </c>
      <c r="S2392" s="265"/>
      <c r="T2392" s="265">
        <v>0</v>
      </c>
      <c r="U2392" s="269" t="s">
        <v>1256</v>
      </c>
      <c r="V2392" s="270">
        <v>1</v>
      </c>
      <c r="W2392" s="271" t="s">
        <v>118</v>
      </c>
      <c r="X2392" s="272"/>
      <c r="Y2392" s="258"/>
      <c r="Z2392" s="274" t="s">
        <v>1265</v>
      </c>
      <c r="AA2392" s="258" t="b">
        <f t="shared" si="181"/>
        <v>0</v>
      </c>
      <c r="AB2392" s="273" t="s">
        <v>6206</v>
      </c>
      <c r="AD2392" s="273"/>
      <c r="AE2392" s="301"/>
      <c r="AF2392" s="267" t="str">
        <f t="shared" ca="1" si="180"/>
        <v>31años10meses</v>
      </c>
      <c r="AG2392" s="276">
        <v>949841082</v>
      </c>
      <c r="AH2392" s="273" t="s">
        <v>6207</v>
      </c>
    </row>
    <row r="2393" spans="2:36" ht="18.75" customHeight="1">
      <c r="B2393" s="258" t="str">
        <f t="shared" si="178"/>
        <v>P48412790</v>
      </c>
      <c r="C2393" s="257" t="s">
        <v>117</v>
      </c>
      <c r="D2393" s="486" t="s">
        <v>11251</v>
      </c>
      <c r="E2393" s="258" t="s">
        <v>11252</v>
      </c>
      <c r="F2393" s="259">
        <v>34422</v>
      </c>
      <c r="G2393" s="283" t="s">
        <v>1251</v>
      </c>
      <c r="H2393" s="261" t="s">
        <v>137</v>
      </c>
      <c r="I2393" s="261" t="s">
        <v>1967</v>
      </c>
      <c r="J2393" s="261"/>
      <c r="K2393" s="282" t="s">
        <v>6899</v>
      </c>
      <c r="L2393" s="264">
        <v>45419</v>
      </c>
      <c r="M2393" s="298">
        <v>45471</v>
      </c>
      <c r="N2393" s="263" t="s">
        <v>122</v>
      </c>
      <c r="O2393" s="261"/>
      <c r="P2393" s="266"/>
      <c r="Q2393" s="273"/>
      <c r="R2393" s="268" t="s">
        <v>157</v>
      </c>
      <c r="S2393" s="265"/>
      <c r="T2393" s="265">
        <v>0</v>
      </c>
      <c r="U2393" s="269" t="s">
        <v>1256</v>
      </c>
      <c r="V2393" s="270">
        <v>1</v>
      </c>
      <c r="W2393" s="271" t="s">
        <v>118</v>
      </c>
      <c r="X2393" s="273"/>
      <c r="Y2393" s="273"/>
      <c r="Z2393" s="274" t="s">
        <v>1257</v>
      </c>
      <c r="AA2393" s="258" t="b">
        <f t="shared" si="181"/>
        <v>0</v>
      </c>
      <c r="AB2393" s="273" t="s">
        <v>11253</v>
      </c>
      <c r="AC2393" s="273"/>
      <c r="AD2393" s="504" t="s">
        <v>1259</v>
      </c>
      <c r="AE2393" s="275" t="s">
        <v>11254</v>
      </c>
      <c r="AF2393" s="267" t="str">
        <f t="shared" ca="1" si="180"/>
        <v>32años4meses</v>
      </c>
      <c r="AG2393" s="276">
        <v>928970021</v>
      </c>
      <c r="AH2393" s="273" t="s">
        <v>11255</v>
      </c>
    </row>
    <row r="2394" spans="2:36" ht="15.75" customHeight="1">
      <c r="B2394" s="258" t="str">
        <f t="shared" ref="B2394:B2439" si="182">MID(H2394,1,1)&amp;D2394</f>
        <v>O48414275</v>
      </c>
      <c r="C2394" s="257" t="s">
        <v>117</v>
      </c>
      <c r="D2394" s="486" t="s">
        <v>9149</v>
      </c>
      <c r="E2394" s="258" t="s">
        <v>9150</v>
      </c>
      <c r="F2394" s="259">
        <v>34300</v>
      </c>
      <c r="G2394" s="283" t="s">
        <v>1251</v>
      </c>
      <c r="H2394" s="261" t="s">
        <v>113</v>
      </c>
      <c r="I2394" s="261" t="s">
        <v>5699</v>
      </c>
      <c r="J2394" s="261"/>
      <c r="K2394" s="282" t="s">
        <v>6899</v>
      </c>
      <c r="L2394" s="264">
        <v>45280</v>
      </c>
      <c r="M2394" s="264">
        <v>45287</v>
      </c>
      <c r="N2394" s="261" t="s">
        <v>122</v>
      </c>
      <c r="O2394" s="261"/>
      <c r="P2394" s="266"/>
      <c r="Q2394" s="273"/>
      <c r="R2394" s="268" t="s">
        <v>157</v>
      </c>
      <c r="S2394" s="265"/>
      <c r="T2394" s="265">
        <v>0</v>
      </c>
      <c r="U2394" s="269" t="s">
        <v>1256</v>
      </c>
      <c r="V2394" s="270">
        <v>1</v>
      </c>
      <c r="W2394" s="271" t="s">
        <v>118</v>
      </c>
      <c r="X2394" s="273"/>
      <c r="Y2394" s="273"/>
      <c r="Z2394" s="274" t="s">
        <v>1257</v>
      </c>
      <c r="AA2394" s="258" t="b">
        <f t="shared" si="181"/>
        <v>0</v>
      </c>
      <c r="AB2394" s="273" t="s">
        <v>9151</v>
      </c>
      <c r="AC2394" s="273"/>
      <c r="AD2394" s="400" t="s">
        <v>1259</v>
      </c>
      <c r="AE2394" s="275" t="s">
        <v>9152</v>
      </c>
      <c r="AF2394" s="267" t="str">
        <f t="shared" ca="1" si="180"/>
        <v>32años8meses</v>
      </c>
      <c r="AG2394" s="276">
        <v>901724617</v>
      </c>
      <c r="AH2394" s="273" t="s">
        <v>9153</v>
      </c>
    </row>
    <row r="2395" spans="2:36">
      <c r="B2395" s="258" t="str">
        <f t="shared" si="182"/>
        <v>O48423330</v>
      </c>
      <c r="C2395" s="257" t="s">
        <v>117</v>
      </c>
      <c r="D2395" s="486" t="s">
        <v>15754</v>
      </c>
      <c r="E2395" s="258" t="s">
        <v>15755</v>
      </c>
      <c r="F2395" s="259">
        <v>34308</v>
      </c>
      <c r="G2395" s="283" t="s">
        <v>1251</v>
      </c>
      <c r="H2395" s="261" t="s">
        <v>113</v>
      </c>
      <c r="I2395" s="261" t="s">
        <v>8348</v>
      </c>
      <c r="J2395" s="261" t="s">
        <v>1276</v>
      </c>
      <c r="K2395" s="282" t="s">
        <v>8566</v>
      </c>
      <c r="L2395" s="264">
        <v>46147</v>
      </c>
      <c r="M2395" s="298">
        <v>46158</v>
      </c>
      <c r="N2395" s="263" t="s">
        <v>128</v>
      </c>
      <c r="O2395" s="261" t="s">
        <v>15756</v>
      </c>
      <c r="P2395" s="266" t="s">
        <v>138</v>
      </c>
      <c r="Q2395" s="273"/>
      <c r="R2395" s="284" t="s">
        <v>157</v>
      </c>
      <c r="S2395" s="265"/>
      <c r="T2395" s="265">
        <v>0</v>
      </c>
      <c r="U2395" s="269" t="s">
        <v>1256</v>
      </c>
      <c r="V2395" s="270">
        <v>1</v>
      </c>
      <c r="W2395" s="271" t="s">
        <v>118</v>
      </c>
      <c r="X2395" s="272"/>
      <c r="Y2395" s="301"/>
      <c r="Z2395" s="274" t="s">
        <v>1257</v>
      </c>
      <c r="AA2395" s="258" t="b">
        <f t="shared" si="181"/>
        <v>0</v>
      </c>
      <c r="AB2395" s="273" t="s">
        <v>15757</v>
      </c>
      <c r="AC2395" s="273"/>
      <c r="AD2395" s="400" t="s">
        <v>1259</v>
      </c>
      <c r="AE2395" s="281" t="s">
        <v>15758</v>
      </c>
      <c r="AF2395" s="267" t="str">
        <f t="shared" ca="1" si="180"/>
        <v>32años8meses</v>
      </c>
      <c r="AG2395" s="276">
        <v>933402500</v>
      </c>
      <c r="AH2395" s="273" t="s">
        <v>15759</v>
      </c>
    </row>
    <row r="2396" spans="2:36">
      <c r="B2396" s="258" t="str">
        <f t="shared" si="182"/>
        <v>O48424972</v>
      </c>
      <c r="C2396" s="257" t="s">
        <v>117</v>
      </c>
      <c r="D2396" s="294" t="s">
        <v>18207</v>
      </c>
      <c r="E2396" s="258" t="s">
        <v>18208</v>
      </c>
      <c r="F2396" s="259">
        <v>34460</v>
      </c>
      <c r="G2396" s="283" t="s">
        <v>1251</v>
      </c>
      <c r="H2396" s="261" t="s">
        <v>125</v>
      </c>
      <c r="I2396" s="261" t="s">
        <v>5699</v>
      </c>
      <c r="J2396" s="261" t="s">
        <v>1276</v>
      </c>
      <c r="K2396" s="282" t="s">
        <v>12562</v>
      </c>
      <c r="L2396" s="264">
        <v>46090</v>
      </c>
      <c r="M2396" s="264">
        <v>46158</v>
      </c>
      <c r="N2396" s="261" t="s">
        <v>174</v>
      </c>
      <c r="O2396" s="282" t="s">
        <v>18215</v>
      </c>
      <c r="P2396" s="266" t="s">
        <v>138</v>
      </c>
      <c r="Q2396" s="258"/>
      <c r="R2396" s="268" t="s">
        <v>157</v>
      </c>
      <c r="S2396" s="265"/>
      <c r="T2396" s="271">
        <v>0</v>
      </c>
      <c r="U2396" s="269" t="s">
        <v>1256</v>
      </c>
      <c r="V2396" s="270">
        <v>1</v>
      </c>
      <c r="W2396" s="271" t="s">
        <v>118</v>
      </c>
      <c r="X2396" s="272"/>
      <c r="Y2396" s="272"/>
      <c r="Z2396" s="342" t="s">
        <v>1257</v>
      </c>
      <c r="AA2396" s="258" t="b">
        <v>0</v>
      </c>
      <c r="AB2396" s="273" t="s">
        <v>18846</v>
      </c>
      <c r="AC2396" s="273"/>
      <c r="AD2396" s="400" t="s">
        <v>1271</v>
      </c>
      <c r="AE2396" s="275" t="s">
        <v>18229</v>
      </c>
      <c r="AF2396" s="267" t="str">
        <f t="shared" ca="1" si="180"/>
        <v>32años3meses</v>
      </c>
      <c r="AG2396" s="276" t="s">
        <v>18222</v>
      </c>
      <c r="AH2396" s="273" t="s">
        <v>18223</v>
      </c>
    </row>
    <row r="2397" spans="2:36">
      <c r="B2397" s="258" t="str">
        <f t="shared" si="182"/>
        <v>O48426115</v>
      </c>
      <c r="C2397" s="257" t="s">
        <v>117</v>
      </c>
      <c r="D2397" s="486" t="s">
        <v>11513</v>
      </c>
      <c r="E2397" s="258" t="s">
        <v>11514</v>
      </c>
      <c r="F2397" s="259">
        <v>34602</v>
      </c>
      <c r="G2397" s="283" t="s">
        <v>1251</v>
      </c>
      <c r="H2397" s="261" t="s">
        <v>113</v>
      </c>
      <c r="I2397" s="261" t="s">
        <v>7410</v>
      </c>
      <c r="J2397" s="261" t="s">
        <v>9469</v>
      </c>
      <c r="K2397" s="282" t="s">
        <v>6840</v>
      </c>
      <c r="L2397" s="264">
        <v>45440</v>
      </c>
      <c r="M2397" s="264">
        <v>45464</v>
      </c>
      <c r="N2397" s="261" t="s">
        <v>174</v>
      </c>
      <c r="O2397" s="282" t="s">
        <v>11515</v>
      </c>
      <c r="P2397" s="266" t="s">
        <v>138</v>
      </c>
      <c r="Q2397" s="273"/>
      <c r="R2397" s="284" t="s">
        <v>157</v>
      </c>
      <c r="S2397" s="265"/>
      <c r="T2397" s="265">
        <v>0</v>
      </c>
      <c r="U2397" s="269" t="s">
        <v>1256</v>
      </c>
      <c r="V2397" s="270">
        <v>1</v>
      </c>
      <c r="W2397" s="271" t="s">
        <v>118</v>
      </c>
      <c r="X2397" s="272"/>
      <c r="Y2397" s="272"/>
      <c r="Z2397" s="274" t="s">
        <v>1257</v>
      </c>
      <c r="AA2397" s="258" t="b">
        <f>COUNTIF($D$2:$D$3790,D2397)&gt;1</f>
        <v>0</v>
      </c>
      <c r="AB2397" s="273" t="s">
        <v>11516</v>
      </c>
      <c r="AC2397" s="273"/>
      <c r="AD2397" s="504" t="s">
        <v>1259</v>
      </c>
      <c r="AE2397" s="275" t="s">
        <v>11517</v>
      </c>
      <c r="AF2397" s="267" t="str">
        <f t="shared" ca="1" si="180"/>
        <v>31años10meses</v>
      </c>
      <c r="AG2397" s="276">
        <v>928407349</v>
      </c>
      <c r="AH2397" s="273" t="s">
        <v>11518</v>
      </c>
    </row>
    <row r="2398" spans="2:36">
      <c r="B2398" s="258" t="str">
        <f t="shared" si="182"/>
        <v>O48438342</v>
      </c>
      <c r="C2398" s="257" t="s">
        <v>117</v>
      </c>
      <c r="D2398" s="486" t="s">
        <v>3233</v>
      </c>
      <c r="E2398" s="273" t="s">
        <v>3234</v>
      </c>
      <c r="F2398" s="259">
        <v>31786</v>
      </c>
      <c r="G2398" s="260" t="s">
        <v>1251</v>
      </c>
      <c r="H2398" s="261" t="s">
        <v>113</v>
      </c>
      <c r="I2398" s="262"/>
      <c r="J2398" s="261"/>
      <c r="K2398" s="263" t="s">
        <v>1287</v>
      </c>
      <c r="L2398" s="264">
        <v>43892</v>
      </c>
      <c r="M2398" s="264">
        <v>43904</v>
      </c>
      <c r="N2398" s="263" t="s">
        <v>122</v>
      </c>
      <c r="O2398" s="261"/>
      <c r="P2398" s="266"/>
      <c r="Q2398" s="267"/>
      <c r="R2398" s="268" t="s">
        <v>157</v>
      </c>
      <c r="S2398" s="265"/>
      <c r="T2398" s="265">
        <v>0</v>
      </c>
      <c r="U2398" s="269" t="s">
        <v>1256</v>
      </c>
      <c r="V2398" s="270">
        <v>0</v>
      </c>
      <c r="W2398" s="271" t="s">
        <v>1264</v>
      </c>
      <c r="X2398" s="272"/>
      <c r="Y2398" s="273"/>
      <c r="Z2398" s="274" t="s">
        <v>1265</v>
      </c>
      <c r="AA2398" s="258" t="b">
        <f>COUNTIF($D$2:$D$3790,D2398)&gt;1</f>
        <v>0</v>
      </c>
      <c r="AB2398" s="273"/>
      <c r="AC2398" s="273"/>
      <c r="AD2398" s="273"/>
      <c r="AE2398" s="275"/>
      <c r="AF2398" s="267" t="str">
        <f t="shared" ca="1" si="180"/>
        <v>39años7meses</v>
      </c>
      <c r="AG2398" s="276"/>
      <c r="AH2398" s="273"/>
    </row>
    <row r="2399" spans="2:36">
      <c r="B2399" s="258" t="str">
        <f t="shared" si="182"/>
        <v>P48438604</v>
      </c>
      <c r="C2399" s="257" t="s">
        <v>117</v>
      </c>
      <c r="D2399" s="486" t="s">
        <v>2687</v>
      </c>
      <c r="E2399" s="273" t="s">
        <v>2688</v>
      </c>
      <c r="F2399" s="259">
        <v>34685</v>
      </c>
      <c r="G2399" s="260" t="s">
        <v>1251</v>
      </c>
      <c r="H2399" s="261" t="s">
        <v>137</v>
      </c>
      <c r="I2399" s="262"/>
      <c r="J2399" s="261"/>
      <c r="K2399" s="263" t="s">
        <v>1287</v>
      </c>
      <c r="L2399" s="264">
        <v>43804</v>
      </c>
      <c r="M2399" s="264">
        <v>43817</v>
      </c>
      <c r="N2399" s="263" t="s">
        <v>169</v>
      </c>
      <c r="O2399" s="261" t="s">
        <v>2689</v>
      </c>
      <c r="P2399" s="266" t="s">
        <v>115</v>
      </c>
      <c r="Q2399" s="267"/>
      <c r="R2399" s="268" t="s">
        <v>157</v>
      </c>
      <c r="S2399" s="265"/>
      <c r="T2399" s="265">
        <v>0</v>
      </c>
      <c r="U2399" s="269" t="s">
        <v>1256</v>
      </c>
      <c r="V2399" s="270">
        <v>0</v>
      </c>
      <c r="W2399" s="271" t="s">
        <v>1264</v>
      </c>
      <c r="X2399" s="272"/>
      <c r="Y2399" s="273"/>
      <c r="Z2399" s="274" t="s">
        <v>1265</v>
      </c>
      <c r="AA2399" s="258" t="b">
        <f>COUNTIF($D$2:$D$3790,D2399)&gt;1</f>
        <v>0</v>
      </c>
      <c r="AB2399" s="273" t="s">
        <v>2690</v>
      </c>
      <c r="AC2399" s="273" t="s">
        <v>1290</v>
      </c>
      <c r="AD2399" s="510"/>
      <c r="AE2399" s="275"/>
      <c r="AF2399" s="267" t="str">
        <f t="shared" ca="1" si="180"/>
        <v>31años8meses</v>
      </c>
      <c r="AG2399" s="276"/>
      <c r="AH2399" s="273"/>
    </row>
    <row r="2400" spans="2:36">
      <c r="B2400" s="258" t="str">
        <f t="shared" si="182"/>
        <v>P48442900</v>
      </c>
      <c r="C2400" s="257" t="s">
        <v>117</v>
      </c>
      <c r="D2400" s="486" t="s">
        <v>11405</v>
      </c>
      <c r="E2400" s="258" t="s">
        <v>11406</v>
      </c>
      <c r="F2400" s="259">
        <v>34631</v>
      </c>
      <c r="G2400" s="283" t="s">
        <v>1251</v>
      </c>
      <c r="H2400" s="261" t="s">
        <v>137</v>
      </c>
      <c r="I2400" s="261" t="s">
        <v>8999</v>
      </c>
      <c r="J2400" s="261" t="s">
        <v>9469</v>
      </c>
      <c r="K2400" s="282" t="s">
        <v>6840</v>
      </c>
      <c r="L2400" s="264">
        <v>45433</v>
      </c>
      <c r="M2400" s="264">
        <v>45467</v>
      </c>
      <c r="N2400" s="261" t="s">
        <v>174</v>
      </c>
      <c r="O2400" s="282" t="s">
        <v>11407</v>
      </c>
      <c r="P2400" s="266" t="s">
        <v>138</v>
      </c>
      <c r="Q2400" s="273"/>
      <c r="R2400" s="284" t="s">
        <v>157</v>
      </c>
      <c r="S2400" s="265"/>
      <c r="T2400" s="265">
        <v>0</v>
      </c>
      <c r="U2400" s="269" t="s">
        <v>1256</v>
      </c>
      <c r="V2400" s="270">
        <v>1</v>
      </c>
      <c r="W2400" s="271" t="s">
        <v>118</v>
      </c>
      <c r="X2400" s="272"/>
      <c r="Y2400" s="272"/>
      <c r="Z2400" s="274" t="s">
        <v>1257</v>
      </c>
      <c r="AA2400" s="258" t="b">
        <f>COUNTIF($D$2:$D$3790,D2400)&gt;1</f>
        <v>0</v>
      </c>
      <c r="AB2400" s="273" t="s">
        <v>11408</v>
      </c>
      <c r="AC2400" s="273"/>
      <c r="AD2400" s="400" t="s">
        <v>1259</v>
      </c>
      <c r="AE2400" s="275" t="s">
        <v>11409</v>
      </c>
      <c r="AF2400" s="267" t="str">
        <f t="shared" ca="1" si="180"/>
        <v>31años9meses</v>
      </c>
      <c r="AG2400" s="276">
        <v>929297280</v>
      </c>
      <c r="AH2400" s="273" t="s">
        <v>11410</v>
      </c>
    </row>
    <row r="2401" spans="2:36">
      <c r="B2401" s="258" t="str">
        <f t="shared" si="182"/>
        <v>O48445386</v>
      </c>
      <c r="C2401" s="257" t="s">
        <v>117</v>
      </c>
      <c r="D2401" s="294" t="s">
        <v>17939</v>
      </c>
      <c r="E2401" s="258" t="s">
        <v>17940</v>
      </c>
      <c r="F2401" s="259">
        <v>34638</v>
      </c>
      <c r="G2401" s="283" t="s">
        <v>1251</v>
      </c>
      <c r="H2401" s="261" t="s">
        <v>113</v>
      </c>
      <c r="I2401" s="261" t="s">
        <v>5699</v>
      </c>
      <c r="J2401" s="261" t="s">
        <v>1276</v>
      </c>
      <c r="K2401" s="282" t="s">
        <v>12562</v>
      </c>
      <c r="L2401" s="264">
        <v>46083</v>
      </c>
      <c r="M2401" s="264">
        <v>46129</v>
      </c>
      <c r="N2401" s="261" t="s">
        <v>169</v>
      </c>
      <c r="O2401" s="282" t="s">
        <v>17947</v>
      </c>
      <c r="P2401" s="266" t="s">
        <v>138</v>
      </c>
      <c r="Q2401" s="258"/>
      <c r="R2401" s="268" t="s">
        <v>157</v>
      </c>
      <c r="S2401" s="265"/>
      <c r="T2401" s="271">
        <v>0</v>
      </c>
      <c r="U2401" s="269" t="s">
        <v>1256</v>
      </c>
      <c r="V2401" s="270">
        <v>1</v>
      </c>
      <c r="W2401" s="271" t="s">
        <v>118</v>
      </c>
      <c r="X2401" s="272"/>
      <c r="Y2401" s="272"/>
      <c r="Z2401" s="342" t="s">
        <v>1257</v>
      </c>
      <c r="AA2401" s="258" t="b">
        <v>0</v>
      </c>
      <c r="AB2401" s="273" t="s">
        <v>18802</v>
      </c>
      <c r="AC2401" s="273"/>
      <c r="AD2401" s="400" t="s">
        <v>1259</v>
      </c>
      <c r="AE2401" s="275" t="s">
        <v>17956</v>
      </c>
      <c r="AF2401" s="267" t="str">
        <f t="shared" ca="1" si="180"/>
        <v>31años9meses</v>
      </c>
      <c r="AG2401" s="276" t="s">
        <v>17948</v>
      </c>
      <c r="AH2401" s="273" t="s">
        <v>17949</v>
      </c>
    </row>
    <row r="2402" spans="2:36">
      <c r="B2402" s="258" t="str">
        <f t="shared" si="182"/>
        <v>O48460313</v>
      </c>
      <c r="C2402" s="257" t="s">
        <v>117</v>
      </c>
      <c r="D2402" s="486" t="s">
        <v>5987</v>
      </c>
      <c r="E2402" s="258" t="s">
        <v>5988</v>
      </c>
      <c r="F2402" s="259">
        <v>34693</v>
      </c>
      <c r="G2402" s="260" t="s">
        <v>1251</v>
      </c>
      <c r="H2402" s="261" t="s">
        <v>113</v>
      </c>
      <c r="I2402" s="263" t="s">
        <v>5699</v>
      </c>
      <c r="J2402" s="261"/>
      <c r="K2402" s="282" t="s">
        <v>4784</v>
      </c>
      <c r="L2402" s="264">
        <v>44607</v>
      </c>
      <c r="M2402" s="264">
        <v>44618</v>
      </c>
      <c r="N2402" s="263" t="s">
        <v>122</v>
      </c>
      <c r="O2402" s="261"/>
      <c r="P2402" s="266"/>
      <c r="Q2402" s="273" t="s">
        <v>5989</v>
      </c>
      <c r="R2402" s="268" t="s">
        <v>157</v>
      </c>
      <c r="S2402" s="265"/>
      <c r="T2402" s="265">
        <v>0</v>
      </c>
      <c r="U2402" s="269" t="s">
        <v>1256</v>
      </c>
      <c r="V2402" s="270">
        <v>1</v>
      </c>
      <c r="W2402" s="271" t="s">
        <v>118</v>
      </c>
      <c r="X2402" s="272"/>
      <c r="Y2402" s="273"/>
      <c r="Z2402" s="274" t="s">
        <v>1265</v>
      </c>
      <c r="AA2402" s="258" t="b">
        <f t="shared" ref="AA2402:AA2421" si="183">COUNTIF($D$2:$D$3790,D2402)&gt;1</f>
        <v>0</v>
      </c>
      <c r="AB2402" s="273" t="s">
        <v>5990</v>
      </c>
      <c r="AC2402" s="273"/>
      <c r="AD2402" s="510"/>
      <c r="AE2402" s="275"/>
      <c r="AF2402" s="267" t="str">
        <f t="shared" ca="1" si="180"/>
        <v>31años7meses</v>
      </c>
      <c r="AG2402" s="276">
        <v>953545026</v>
      </c>
      <c r="AH2402" s="273" t="s">
        <v>5991</v>
      </c>
    </row>
    <row r="2403" spans="2:36" ht="15.75" customHeight="1">
      <c r="B2403" s="258" t="str">
        <f t="shared" si="182"/>
        <v>O48464188</v>
      </c>
      <c r="C2403" s="257" t="s">
        <v>117</v>
      </c>
      <c r="D2403" s="486" t="s">
        <v>14933</v>
      </c>
      <c r="E2403" s="258" t="s">
        <v>14934</v>
      </c>
      <c r="F2403" s="259">
        <v>34310</v>
      </c>
      <c r="G2403" s="283" t="s">
        <v>1251</v>
      </c>
      <c r="H2403" s="261" t="s">
        <v>113</v>
      </c>
      <c r="I2403" s="261" t="s">
        <v>14678</v>
      </c>
      <c r="J2403" s="261" t="s">
        <v>1276</v>
      </c>
      <c r="K2403" s="282" t="s">
        <v>8700</v>
      </c>
      <c r="L2403" s="264">
        <v>45950</v>
      </c>
      <c r="M2403" s="264">
        <v>46172</v>
      </c>
      <c r="N2403" s="261" t="s">
        <v>169</v>
      </c>
      <c r="O2403" s="282" t="s">
        <v>14935</v>
      </c>
      <c r="P2403" s="266" t="s">
        <v>138</v>
      </c>
      <c r="Q2403" s="258"/>
      <c r="R2403" s="471" t="s">
        <v>117</v>
      </c>
      <c r="S2403" s="265"/>
      <c r="T2403" s="506">
        <v>0</v>
      </c>
      <c r="U2403" s="269" t="s">
        <v>1256</v>
      </c>
      <c r="V2403" s="270">
        <v>1</v>
      </c>
      <c r="W2403" s="271" t="s">
        <v>118</v>
      </c>
      <c r="X2403" s="272"/>
      <c r="Y2403" s="272"/>
      <c r="Z2403" s="342" t="s">
        <v>1257</v>
      </c>
      <c r="AA2403" s="273" t="b">
        <f t="shared" si="183"/>
        <v>0</v>
      </c>
      <c r="AB2403" s="273" t="s">
        <v>14936</v>
      </c>
      <c r="AC2403" s="273"/>
      <c r="AD2403" s="504" t="s">
        <v>1271</v>
      </c>
      <c r="AE2403" s="526" t="s">
        <v>14937</v>
      </c>
      <c r="AF2403" s="267" t="str">
        <f t="shared" ca="1" si="180"/>
        <v>32años8meses</v>
      </c>
      <c r="AG2403" s="276" t="s">
        <v>14938</v>
      </c>
      <c r="AH2403" s="273" t="s">
        <v>14939</v>
      </c>
    </row>
    <row r="2404" spans="2:36" ht="15">
      <c r="B2404" s="258" t="str">
        <f t="shared" si="182"/>
        <v>P48465982</v>
      </c>
      <c r="C2404" s="257" t="s">
        <v>117</v>
      </c>
      <c r="D2404" s="500" t="s">
        <v>14967</v>
      </c>
      <c r="E2404" s="258" t="s">
        <v>14968</v>
      </c>
      <c r="F2404" s="259">
        <v>34489</v>
      </c>
      <c r="G2404" s="283" t="s">
        <v>1291</v>
      </c>
      <c r="H2404" s="261" t="s">
        <v>137</v>
      </c>
      <c r="I2404" s="261" t="s">
        <v>1252</v>
      </c>
      <c r="J2404" s="261" t="s">
        <v>1276</v>
      </c>
      <c r="K2404" s="282" t="s">
        <v>8700</v>
      </c>
      <c r="L2404" s="264">
        <v>45950</v>
      </c>
      <c r="M2404" s="264">
        <v>45976</v>
      </c>
      <c r="N2404" s="261" t="s">
        <v>122</v>
      </c>
      <c r="O2404" s="305"/>
      <c r="P2404" s="266"/>
      <c r="Q2404" s="273"/>
      <c r="R2404" s="268" t="s">
        <v>157</v>
      </c>
      <c r="S2404" s="265"/>
      <c r="T2404" s="506">
        <v>0</v>
      </c>
      <c r="U2404" s="269" t="s">
        <v>1256</v>
      </c>
      <c r="V2404" s="270">
        <v>1</v>
      </c>
      <c r="W2404" s="271" t="s">
        <v>118</v>
      </c>
      <c r="X2404" s="272"/>
      <c r="Y2404" s="272"/>
      <c r="Z2404" s="342" t="s">
        <v>1257</v>
      </c>
      <c r="AA2404" s="258" t="b">
        <f t="shared" si="183"/>
        <v>0</v>
      </c>
      <c r="AB2404" s="273" t="s">
        <v>14969</v>
      </c>
      <c r="AC2404" s="273"/>
      <c r="AD2404" s="504" t="s">
        <v>1259</v>
      </c>
      <c r="AE2404" s="275" t="s">
        <v>14970</v>
      </c>
      <c r="AF2404" s="267" t="str">
        <f t="shared" ca="1" si="180"/>
        <v>32años2meses</v>
      </c>
      <c r="AG2404" s="276" t="s">
        <v>14971</v>
      </c>
      <c r="AH2404" s="273" t="s">
        <v>14972</v>
      </c>
    </row>
    <row r="2405" spans="2:36">
      <c r="B2405" s="258" t="str">
        <f t="shared" si="182"/>
        <v>P48478689</v>
      </c>
      <c r="C2405" s="257" t="s">
        <v>117</v>
      </c>
      <c r="D2405" s="486" t="s">
        <v>7364</v>
      </c>
      <c r="E2405" s="258" t="s">
        <v>7365</v>
      </c>
      <c r="F2405" s="259">
        <v>34451</v>
      </c>
      <c r="G2405" s="260" t="s">
        <v>1251</v>
      </c>
      <c r="H2405" s="261" t="s">
        <v>137</v>
      </c>
      <c r="I2405" s="263" t="s">
        <v>1252</v>
      </c>
      <c r="J2405" s="261"/>
      <c r="K2405" s="263" t="s">
        <v>2021</v>
      </c>
      <c r="L2405" s="264">
        <v>44963</v>
      </c>
      <c r="M2405" s="290">
        <v>44966</v>
      </c>
      <c r="N2405" s="263" t="s">
        <v>174</v>
      </c>
      <c r="O2405" s="282" t="s">
        <v>7366</v>
      </c>
      <c r="P2405" s="266" t="s">
        <v>138</v>
      </c>
      <c r="Q2405" s="267"/>
      <c r="R2405" s="284" t="s">
        <v>157</v>
      </c>
      <c r="S2405" s="265"/>
      <c r="T2405" s="265">
        <v>0</v>
      </c>
      <c r="U2405" s="269" t="s">
        <v>1256</v>
      </c>
      <c r="V2405" s="270">
        <v>0</v>
      </c>
      <c r="W2405" s="271" t="s">
        <v>118</v>
      </c>
      <c r="X2405" s="272"/>
      <c r="Y2405" s="273"/>
      <c r="Z2405" s="274" t="s">
        <v>1257</v>
      </c>
      <c r="AA2405" s="258" t="b">
        <f t="shared" si="183"/>
        <v>0</v>
      </c>
      <c r="AB2405" s="258" t="s">
        <v>7367</v>
      </c>
      <c r="AC2405" s="273" t="s">
        <v>2452</v>
      </c>
      <c r="AD2405" s="504" t="s">
        <v>2101</v>
      </c>
      <c r="AE2405" s="275" t="s">
        <v>7368</v>
      </c>
      <c r="AF2405" s="267" t="str">
        <f t="shared" ca="1" si="180"/>
        <v>32años3meses</v>
      </c>
      <c r="AG2405" s="276">
        <v>982448995</v>
      </c>
      <c r="AH2405" s="273" t="s">
        <v>7369</v>
      </c>
    </row>
    <row r="2406" spans="2:36">
      <c r="B2406" s="258" t="str">
        <f t="shared" si="182"/>
        <v>P48485164</v>
      </c>
      <c r="C2406" s="305">
        <v>1</v>
      </c>
      <c r="D2406" s="486" t="s">
        <v>9121</v>
      </c>
      <c r="E2406" s="258" t="s">
        <v>9122</v>
      </c>
      <c r="F2406" s="259">
        <v>34140</v>
      </c>
      <c r="G2406" s="283" t="s">
        <v>1251</v>
      </c>
      <c r="H2406" s="261" t="s">
        <v>137</v>
      </c>
      <c r="I2406" s="261" t="s">
        <v>9123</v>
      </c>
      <c r="J2406" s="261"/>
      <c r="K2406" s="282" t="s">
        <v>6899</v>
      </c>
      <c r="L2406" s="264">
        <v>45278</v>
      </c>
      <c r="M2406" s="264">
        <v>45290</v>
      </c>
      <c r="N2406" s="261" t="s">
        <v>174</v>
      </c>
      <c r="O2406" s="261" t="s">
        <v>9124</v>
      </c>
      <c r="P2406" s="266" t="s">
        <v>138</v>
      </c>
      <c r="Q2406" s="273"/>
      <c r="R2406" s="268" t="s">
        <v>157</v>
      </c>
      <c r="S2406" s="265"/>
      <c r="T2406" s="265">
        <v>0</v>
      </c>
      <c r="U2406" s="269" t="s">
        <v>1256</v>
      </c>
      <c r="V2406" s="270">
        <v>1</v>
      </c>
      <c r="W2406" s="271" t="s">
        <v>118</v>
      </c>
      <c r="X2406" s="273"/>
      <c r="Y2406" s="273"/>
      <c r="Z2406" s="274" t="s">
        <v>1257</v>
      </c>
      <c r="AA2406" s="258" t="b">
        <f t="shared" si="183"/>
        <v>0</v>
      </c>
      <c r="AB2406" s="273" t="s">
        <v>9125</v>
      </c>
      <c r="AC2406" s="273"/>
      <c r="AD2406" s="504" t="s">
        <v>1259</v>
      </c>
      <c r="AE2406" s="275" t="s">
        <v>9126</v>
      </c>
      <c r="AF2406" s="267" t="str">
        <f t="shared" ca="1" si="180"/>
        <v>33años2meses</v>
      </c>
      <c r="AG2406" s="276">
        <v>931761349</v>
      </c>
      <c r="AH2406" s="273" t="s">
        <v>9077</v>
      </c>
    </row>
    <row r="2407" spans="2:36">
      <c r="B2407" s="258" t="str">
        <f t="shared" si="182"/>
        <v>P48489663</v>
      </c>
      <c r="C2407" s="257" t="s">
        <v>117</v>
      </c>
      <c r="D2407" s="486" t="s">
        <v>3792</v>
      </c>
      <c r="E2407" s="258" t="s">
        <v>3793</v>
      </c>
      <c r="F2407" s="259">
        <v>34281</v>
      </c>
      <c r="G2407" s="260" t="s">
        <v>1251</v>
      </c>
      <c r="H2407" s="261" t="s">
        <v>137</v>
      </c>
      <c r="I2407" s="262"/>
      <c r="J2407" s="261"/>
      <c r="K2407" s="263" t="s">
        <v>3611</v>
      </c>
      <c r="L2407" s="264">
        <v>44244</v>
      </c>
      <c r="M2407" s="264">
        <v>44269</v>
      </c>
      <c r="N2407" s="263" t="s">
        <v>128</v>
      </c>
      <c r="O2407" s="261" t="s">
        <v>3794</v>
      </c>
      <c r="P2407" s="266" t="s">
        <v>115</v>
      </c>
      <c r="Q2407" s="267"/>
      <c r="R2407" s="268" t="s">
        <v>157</v>
      </c>
      <c r="S2407" s="265"/>
      <c r="T2407" s="265">
        <v>0</v>
      </c>
      <c r="U2407" s="269" t="s">
        <v>1256</v>
      </c>
      <c r="V2407" s="270">
        <v>0</v>
      </c>
      <c r="W2407" s="271" t="s">
        <v>1264</v>
      </c>
      <c r="X2407" s="272"/>
      <c r="Y2407" s="273"/>
      <c r="Z2407" s="280" t="s">
        <v>1265</v>
      </c>
      <c r="AA2407" s="258" t="b">
        <f t="shared" si="183"/>
        <v>0</v>
      </c>
      <c r="AB2407" s="273" t="s">
        <v>3795</v>
      </c>
      <c r="AC2407" s="273" t="s">
        <v>3671</v>
      </c>
      <c r="AD2407" s="273"/>
      <c r="AE2407" s="275"/>
      <c r="AF2407" s="267" t="str">
        <f t="shared" ca="1" si="180"/>
        <v>32años9meses</v>
      </c>
      <c r="AG2407" s="276">
        <v>920077826</v>
      </c>
      <c r="AH2407" s="273" t="s">
        <v>3796</v>
      </c>
    </row>
    <row r="2408" spans="2:36">
      <c r="B2408" s="258" t="str">
        <f t="shared" si="182"/>
        <v>O48518278</v>
      </c>
      <c r="C2408" s="257" t="s">
        <v>117</v>
      </c>
      <c r="D2408" s="486" t="s">
        <v>5834</v>
      </c>
      <c r="E2408" s="258" t="s">
        <v>5835</v>
      </c>
      <c r="F2408" s="259">
        <v>34317</v>
      </c>
      <c r="G2408" s="260" t="s">
        <v>1251</v>
      </c>
      <c r="H2408" s="261" t="s">
        <v>113</v>
      </c>
      <c r="I2408" s="263" t="s">
        <v>1339</v>
      </c>
      <c r="J2408" s="261"/>
      <c r="K2408" s="282" t="s">
        <v>4784</v>
      </c>
      <c r="L2408" s="264">
        <v>44587</v>
      </c>
      <c r="M2408" s="264">
        <v>44704</v>
      </c>
      <c r="N2408" s="263" t="s">
        <v>128</v>
      </c>
      <c r="O2408" s="282" t="s">
        <v>5836</v>
      </c>
      <c r="P2408" s="266" t="s">
        <v>115</v>
      </c>
      <c r="Q2408" s="273"/>
      <c r="R2408" s="268" t="s">
        <v>157</v>
      </c>
      <c r="S2408" s="265"/>
      <c r="T2408" s="265">
        <v>0</v>
      </c>
      <c r="U2408" s="269" t="s">
        <v>1256</v>
      </c>
      <c r="V2408" s="270">
        <v>1</v>
      </c>
      <c r="W2408" s="271" t="s">
        <v>1264</v>
      </c>
      <c r="X2408" s="273"/>
      <c r="Y2408" s="273"/>
      <c r="Z2408" s="274" t="s">
        <v>1265</v>
      </c>
      <c r="AA2408" s="258" t="b">
        <f t="shared" si="183"/>
        <v>0</v>
      </c>
      <c r="AB2408" s="258" t="s">
        <v>5837</v>
      </c>
      <c r="AC2408" s="273"/>
      <c r="AD2408" s="504" t="s">
        <v>1878</v>
      </c>
      <c r="AE2408" s="275">
        <v>8983163789789</v>
      </c>
      <c r="AF2408" s="267" t="str">
        <f t="shared" ca="1" si="180"/>
        <v>32años8meses</v>
      </c>
      <c r="AG2408" s="276">
        <v>926731660</v>
      </c>
      <c r="AH2408" s="273" t="s">
        <v>5838</v>
      </c>
    </row>
    <row r="2409" spans="2:36">
      <c r="B2409" s="258" t="str">
        <f t="shared" si="182"/>
        <v>P48540497</v>
      </c>
      <c r="C2409" s="282">
        <v>1</v>
      </c>
      <c r="D2409" s="486" t="s">
        <v>13133</v>
      </c>
      <c r="E2409" s="258" t="s">
        <v>13134</v>
      </c>
      <c r="F2409" s="259">
        <v>34132</v>
      </c>
      <c r="G2409" s="283" t="s">
        <v>1251</v>
      </c>
      <c r="H2409" s="261" t="s">
        <v>137</v>
      </c>
      <c r="I2409" s="261" t="s">
        <v>3227</v>
      </c>
      <c r="J2409" s="261" t="s">
        <v>1276</v>
      </c>
      <c r="K2409" s="282" t="s">
        <v>12562</v>
      </c>
      <c r="L2409" s="264">
        <v>45799</v>
      </c>
      <c r="M2409" s="264">
        <v>45961</v>
      </c>
      <c r="N2409" s="261" t="s">
        <v>174</v>
      </c>
      <c r="O2409" s="282" t="s">
        <v>13135</v>
      </c>
      <c r="P2409" s="266" t="s">
        <v>138</v>
      </c>
      <c r="Q2409" s="273"/>
      <c r="R2409" s="268" t="s">
        <v>157</v>
      </c>
      <c r="S2409" s="265"/>
      <c r="T2409" s="265">
        <v>0</v>
      </c>
      <c r="U2409" s="269" t="s">
        <v>1256</v>
      </c>
      <c r="V2409" s="270">
        <v>1</v>
      </c>
      <c r="W2409" s="271" t="s">
        <v>118</v>
      </c>
      <c r="X2409" s="272">
        <v>1300</v>
      </c>
      <c r="Y2409" s="272"/>
      <c r="Z2409" s="342" t="s">
        <v>1257</v>
      </c>
      <c r="AA2409" s="258" t="b">
        <f t="shared" si="183"/>
        <v>0</v>
      </c>
      <c r="AB2409" s="273" t="s">
        <v>13136</v>
      </c>
      <c r="AC2409" s="273"/>
      <c r="AD2409" s="504" t="s">
        <v>1259</v>
      </c>
      <c r="AE2409" s="281" t="s">
        <v>13137</v>
      </c>
      <c r="AF2409" s="267" t="str">
        <f t="shared" ca="1" si="180"/>
        <v>33años2meses</v>
      </c>
      <c r="AG2409" s="276" t="s">
        <v>13138</v>
      </c>
      <c r="AH2409" s="333" t="s">
        <v>13139</v>
      </c>
    </row>
    <row r="2410" spans="2:36">
      <c r="B2410" s="258" t="str">
        <f t="shared" si="182"/>
        <v>P48548335</v>
      </c>
      <c r="C2410" s="257" t="s">
        <v>117</v>
      </c>
      <c r="D2410" s="486" t="s">
        <v>2997</v>
      </c>
      <c r="E2410" s="258" t="s">
        <v>2998</v>
      </c>
      <c r="F2410" s="259">
        <v>34407</v>
      </c>
      <c r="G2410" s="260" t="s">
        <v>1251</v>
      </c>
      <c r="H2410" s="261" t="s">
        <v>137</v>
      </c>
      <c r="I2410" s="262"/>
      <c r="J2410" s="261"/>
      <c r="K2410" s="263" t="s">
        <v>1287</v>
      </c>
      <c r="L2410" s="264">
        <v>43839</v>
      </c>
      <c r="M2410" s="264">
        <v>43852</v>
      </c>
      <c r="N2410" s="263" t="s">
        <v>122</v>
      </c>
      <c r="O2410" s="261"/>
      <c r="P2410" s="266"/>
      <c r="Q2410" s="267"/>
      <c r="R2410" s="268" t="s">
        <v>157</v>
      </c>
      <c r="S2410" s="265"/>
      <c r="T2410" s="265">
        <v>0</v>
      </c>
      <c r="U2410" s="269" t="s">
        <v>1256</v>
      </c>
      <c r="V2410" s="270">
        <v>0</v>
      </c>
      <c r="W2410" s="271" t="s">
        <v>1264</v>
      </c>
      <c r="X2410" s="272"/>
      <c r="Y2410" s="273"/>
      <c r="Z2410" s="274" t="s">
        <v>1265</v>
      </c>
      <c r="AA2410" s="258" t="b">
        <f t="shared" si="183"/>
        <v>0</v>
      </c>
      <c r="AB2410" s="273" t="s">
        <v>2999</v>
      </c>
      <c r="AC2410" s="273" t="s">
        <v>1290</v>
      </c>
      <c r="AD2410" s="273"/>
      <c r="AE2410" s="275"/>
      <c r="AF2410" s="267" t="str">
        <f t="shared" ca="1" si="180"/>
        <v>32años5meses</v>
      </c>
      <c r="AG2410" s="276">
        <v>959169183</v>
      </c>
      <c r="AH2410" s="333"/>
      <c r="AJ2410" s="554" t="str">
        <f ca="1">IF($D2410&lt;&gt;"",DATEDIF(L2410,TODAY(),"y")&amp;"años"&amp;DATEDIF(L2410,TODAY(),"ym")&amp;"meses"&amp;DATEDIF(L2410,TODAY(),"md")&amp;"dias","")</f>
        <v>6años7meses12dias</v>
      </c>
    </row>
    <row r="2411" spans="2:36">
      <c r="B2411" s="273" t="str">
        <f t="shared" si="182"/>
        <v>P48551171</v>
      </c>
      <c r="C2411" s="257" t="s">
        <v>117</v>
      </c>
      <c r="D2411" s="486" t="s">
        <v>12283</v>
      </c>
      <c r="E2411" s="258" t="s">
        <v>12284</v>
      </c>
      <c r="F2411" s="259">
        <v>31780</v>
      </c>
      <c r="G2411" s="283" t="s">
        <v>1251</v>
      </c>
      <c r="H2411" s="261" t="s">
        <v>137</v>
      </c>
      <c r="I2411" s="263" t="s">
        <v>1252</v>
      </c>
      <c r="J2411" s="261"/>
      <c r="K2411" s="282" t="s">
        <v>2021</v>
      </c>
      <c r="L2411" s="264">
        <v>45526</v>
      </c>
      <c r="M2411" s="264">
        <v>45543</v>
      </c>
      <c r="N2411" s="263" t="s">
        <v>128</v>
      </c>
      <c r="O2411" s="282" t="s">
        <v>12285</v>
      </c>
      <c r="P2411" s="266" t="s">
        <v>138</v>
      </c>
      <c r="Q2411" s="273"/>
      <c r="R2411" s="284" t="s">
        <v>157</v>
      </c>
      <c r="S2411" s="265"/>
      <c r="T2411" s="265">
        <v>0</v>
      </c>
      <c r="U2411" s="269" t="s">
        <v>1256</v>
      </c>
      <c r="V2411" s="270">
        <v>0</v>
      </c>
      <c r="W2411" s="271" t="s">
        <v>118</v>
      </c>
      <c r="X2411" s="272"/>
      <c r="Y2411" s="273"/>
      <c r="Z2411" s="274" t="s">
        <v>1257</v>
      </c>
      <c r="AA2411" s="258" t="b">
        <f t="shared" si="183"/>
        <v>0</v>
      </c>
      <c r="AB2411" s="273" t="s">
        <v>12286</v>
      </c>
      <c r="AC2411" s="273"/>
      <c r="AD2411" s="504" t="s">
        <v>1259</v>
      </c>
      <c r="AE2411" s="275" t="s">
        <v>12287</v>
      </c>
      <c r="AF2411" s="267" t="str">
        <f t="shared" ca="1" si="180"/>
        <v>39años7meses</v>
      </c>
      <c r="AG2411" s="276">
        <v>960776521</v>
      </c>
      <c r="AH2411" s="273" t="s">
        <v>12288</v>
      </c>
    </row>
    <row r="2412" spans="2:36">
      <c r="B2412" s="273" t="str">
        <f t="shared" si="182"/>
        <v>O48558875</v>
      </c>
      <c r="C2412" s="257" t="s">
        <v>117</v>
      </c>
      <c r="D2412" s="486" t="s">
        <v>13038</v>
      </c>
      <c r="E2412" s="258" t="s">
        <v>13039</v>
      </c>
      <c r="F2412" s="259">
        <v>34832</v>
      </c>
      <c r="G2412" s="283" t="s">
        <v>1251</v>
      </c>
      <c r="H2412" s="261" t="s">
        <v>125</v>
      </c>
      <c r="I2412" s="261" t="s">
        <v>5933</v>
      </c>
      <c r="J2412" s="261" t="s">
        <v>1276</v>
      </c>
      <c r="K2412" s="282" t="s">
        <v>12562</v>
      </c>
      <c r="L2412" s="264">
        <v>45789</v>
      </c>
      <c r="M2412" s="264">
        <v>45831</v>
      </c>
      <c r="N2412" s="261" t="s">
        <v>169</v>
      </c>
      <c r="O2412" s="282" t="s">
        <v>13040</v>
      </c>
      <c r="P2412" s="266" t="s">
        <v>138</v>
      </c>
      <c r="Q2412" s="273"/>
      <c r="R2412" s="268" t="s">
        <v>157</v>
      </c>
      <c r="S2412" s="265"/>
      <c r="T2412" s="271">
        <v>0</v>
      </c>
      <c r="U2412" s="291" t="s">
        <v>117</v>
      </c>
      <c r="V2412" s="270">
        <v>1</v>
      </c>
      <c r="W2412" s="271" t="s">
        <v>118</v>
      </c>
      <c r="X2412" s="272"/>
      <c r="Y2412" s="272"/>
      <c r="Z2412" s="342" t="s">
        <v>1257</v>
      </c>
      <c r="AA2412" s="258" t="b">
        <f t="shared" si="183"/>
        <v>0</v>
      </c>
      <c r="AB2412" s="273" t="s">
        <v>13041</v>
      </c>
      <c r="AC2412" s="273"/>
      <c r="AD2412" s="504" t="s">
        <v>1271</v>
      </c>
      <c r="AE2412" s="275" t="s">
        <v>13042</v>
      </c>
      <c r="AF2412" s="267" t="str">
        <f t="shared" ca="1" si="180"/>
        <v>31años3meses</v>
      </c>
      <c r="AG2412" s="276" t="s">
        <v>13043</v>
      </c>
      <c r="AH2412" s="273" t="s">
        <v>13044</v>
      </c>
    </row>
    <row r="2413" spans="2:36">
      <c r="B2413" s="258" t="str">
        <f t="shared" si="182"/>
        <v>O48559992</v>
      </c>
      <c r="C2413" s="285">
        <v>1</v>
      </c>
      <c r="D2413" s="486" t="s">
        <v>7176</v>
      </c>
      <c r="E2413" s="258" t="s">
        <v>7177</v>
      </c>
      <c r="F2413" s="259">
        <v>34845</v>
      </c>
      <c r="G2413" s="283" t="s">
        <v>1251</v>
      </c>
      <c r="H2413" s="261" t="s">
        <v>113</v>
      </c>
      <c r="I2413" s="263" t="s">
        <v>1339</v>
      </c>
      <c r="J2413" s="261"/>
      <c r="K2413" s="263" t="s">
        <v>2021</v>
      </c>
      <c r="L2413" s="264">
        <v>44923</v>
      </c>
      <c r="M2413" s="264">
        <v>44931</v>
      </c>
      <c r="N2413" s="263" t="s">
        <v>122</v>
      </c>
      <c r="O2413" s="261"/>
      <c r="P2413" s="266"/>
      <c r="Q2413" s="273"/>
      <c r="R2413" s="284" t="s">
        <v>157</v>
      </c>
      <c r="S2413" s="265"/>
      <c r="T2413" s="265">
        <v>0</v>
      </c>
      <c r="U2413" s="269" t="s">
        <v>1256</v>
      </c>
      <c r="V2413" s="270">
        <v>0</v>
      </c>
      <c r="W2413" s="271" t="s">
        <v>118</v>
      </c>
      <c r="X2413" s="272"/>
      <c r="Y2413" s="273"/>
      <c r="Z2413" s="274" t="s">
        <v>1265</v>
      </c>
      <c r="AA2413" s="258" t="b">
        <f t="shared" si="183"/>
        <v>0</v>
      </c>
      <c r="AB2413" s="273" t="s">
        <v>7178</v>
      </c>
      <c r="AC2413" s="273"/>
      <c r="AD2413" s="400" t="s">
        <v>1259</v>
      </c>
      <c r="AE2413" s="275" t="s">
        <v>7179</v>
      </c>
      <c r="AF2413" s="267" t="str">
        <f t="shared" ca="1" si="180"/>
        <v>31años2meses</v>
      </c>
      <c r="AG2413" s="276">
        <v>951869378</v>
      </c>
      <c r="AH2413" s="273" t="s">
        <v>7180</v>
      </c>
    </row>
    <row r="2414" spans="2:36">
      <c r="B2414" s="258" t="str">
        <f t="shared" si="182"/>
        <v>O48566578</v>
      </c>
      <c r="C2414" s="257" t="s">
        <v>117</v>
      </c>
      <c r="D2414" s="486" t="s">
        <v>7284</v>
      </c>
      <c r="E2414" s="258" t="s">
        <v>7285</v>
      </c>
      <c r="F2414" s="259">
        <v>34594</v>
      </c>
      <c r="G2414" s="283" t="s">
        <v>1251</v>
      </c>
      <c r="H2414" s="261" t="s">
        <v>113</v>
      </c>
      <c r="I2414" s="263" t="s">
        <v>1339</v>
      </c>
      <c r="J2414" s="261"/>
      <c r="K2414" s="282" t="s">
        <v>6305</v>
      </c>
      <c r="L2414" s="264">
        <v>44944</v>
      </c>
      <c r="M2414" s="290">
        <v>44975</v>
      </c>
      <c r="N2414" s="263" t="s">
        <v>169</v>
      </c>
      <c r="O2414" s="282" t="s">
        <v>7286</v>
      </c>
      <c r="P2414" s="266" t="s">
        <v>138</v>
      </c>
      <c r="Q2414" s="273"/>
      <c r="R2414" s="284" t="s">
        <v>157</v>
      </c>
      <c r="S2414" s="265"/>
      <c r="T2414" s="265">
        <v>0</v>
      </c>
      <c r="U2414" s="269" t="s">
        <v>1256</v>
      </c>
      <c r="V2414" s="270">
        <v>1</v>
      </c>
      <c r="W2414" s="271" t="s">
        <v>1264</v>
      </c>
      <c r="X2414" s="272"/>
      <c r="Y2414" s="273"/>
      <c r="Z2414" s="274" t="s">
        <v>1257</v>
      </c>
      <c r="AA2414" s="258" t="b">
        <f t="shared" si="183"/>
        <v>0</v>
      </c>
      <c r="AB2414" s="258" t="s">
        <v>7287</v>
      </c>
      <c r="AC2414" s="273"/>
      <c r="AD2414" s="504" t="s">
        <v>1259</v>
      </c>
      <c r="AE2414" s="303" t="s">
        <v>7288</v>
      </c>
      <c r="AF2414" s="267" t="str">
        <f t="shared" ca="1" si="180"/>
        <v>31años11meses</v>
      </c>
      <c r="AG2414" s="276">
        <v>915947745</v>
      </c>
      <c r="AH2414" s="273" t="s">
        <v>7289</v>
      </c>
    </row>
    <row r="2415" spans="2:36">
      <c r="B2415" s="273" t="str">
        <f t="shared" si="182"/>
        <v>P48572750</v>
      </c>
      <c r="C2415" s="257" t="s">
        <v>117</v>
      </c>
      <c r="D2415" s="486" t="s">
        <v>8663</v>
      </c>
      <c r="E2415" s="258" t="s">
        <v>8664</v>
      </c>
      <c r="F2415" s="259">
        <v>34861</v>
      </c>
      <c r="G2415" s="283" t="s">
        <v>1996</v>
      </c>
      <c r="H2415" s="261" t="s">
        <v>137</v>
      </c>
      <c r="I2415" s="263" t="s">
        <v>1252</v>
      </c>
      <c r="J2415" s="261"/>
      <c r="K2415" s="282" t="s">
        <v>7444</v>
      </c>
      <c r="L2415" s="264">
        <v>45243</v>
      </c>
      <c r="M2415" s="264">
        <v>45263</v>
      </c>
      <c r="N2415" s="263" t="s">
        <v>128</v>
      </c>
      <c r="O2415" s="261" t="s">
        <v>8665</v>
      </c>
      <c r="P2415" s="266" t="s">
        <v>138</v>
      </c>
      <c r="Q2415" s="273"/>
      <c r="R2415" s="284" t="s">
        <v>157</v>
      </c>
      <c r="S2415" s="265"/>
      <c r="T2415" s="265">
        <v>0</v>
      </c>
      <c r="U2415" s="269" t="s">
        <v>1256</v>
      </c>
      <c r="V2415" s="270">
        <v>1</v>
      </c>
      <c r="W2415" s="271" t="s">
        <v>118</v>
      </c>
      <c r="X2415" s="272"/>
      <c r="Y2415" s="273"/>
      <c r="Z2415" s="274" t="s">
        <v>1257</v>
      </c>
      <c r="AA2415" s="258" t="b">
        <f t="shared" si="183"/>
        <v>0</v>
      </c>
      <c r="AB2415" s="273" t="s">
        <v>8666</v>
      </c>
      <c r="AC2415" s="273"/>
      <c r="AD2415" s="400" t="s">
        <v>1259</v>
      </c>
      <c r="AE2415" s="275" t="s">
        <v>8667</v>
      </c>
      <c r="AF2415" s="267" t="str">
        <f t="shared" ca="1" si="180"/>
        <v>31años2meses</v>
      </c>
      <c r="AG2415" s="404">
        <v>916071246</v>
      </c>
      <c r="AH2415" s="634" t="s">
        <v>8668</v>
      </c>
    </row>
    <row r="2416" spans="2:36">
      <c r="B2416" s="273" t="str">
        <f t="shared" si="182"/>
        <v>P48575323</v>
      </c>
      <c r="C2416" s="257" t="s">
        <v>117</v>
      </c>
      <c r="D2416" s="486" t="s">
        <v>10239</v>
      </c>
      <c r="E2416" s="258" t="s">
        <v>10240</v>
      </c>
      <c r="F2416" s="259">
        <v>34624</v>
      </c>
      <c r="G2416" s="283" t="s">
        <v>1291</v>
      </c>
      <c r="H2416" s="261" t="s">
        <v>137</v>
      </c>
      <c r="I2416" s="261" t="s">
        <v>8999</v>
      </c>
      <c r="J2416" s="261" t="s">
        <v>9000</v>
      </c>
      <c r="K2416" s="282" t="s">
        <v>6899</v>
      </c>
      <c r="L2416" s="264">
        <v>45355</v>
      </c>
      <c r="M2416" s="264">
        <v>45367</v>
      </c>
      <c r="N2416" s="261" t="s">
        <v>122</v>
      </c>
      <c r="O2416" s="282"/>
      <c r="P2416" s="266"/>
      <c r="Q2416" s="273"/>
      <c r="R2416" s="284" t="s">
        <v>157</v>
      </c>
      <c r="S2416" s="265"/>
      <c r="T2416" s="265">
        <v>0</v>
      </c>
      <c r="U2416" s="269" t="s">
        <v>1256</v>
      </c>
      <c r="V2416" s="270">
        <v>1</v>
      </c>
      <c r="W2416" s="271" t="s">
        <v>118</v>
      </c>
      <c r="X2416" s="272"/>
      <c r="Y2416" s="272"/>
      <c r="Z2416" s="274" t="s">
        <v>1257</v>
      </c>
      <c r="AA2416" s="258" t="b">
        <f t="shared" si="183"/>
        <v>0</v>
      </c>
      <c r="AB2416" s="273" t="s">
        <v>10241</v>
      </c>
      <c r="AC2416" s="273"/>
      <c r="AD2416" s="504" t="s">
        <v>1259</v>
      </c>
      <c r="AE2416" s="275" t="s">
        <v>10242</v>
      </c>
      <c r="AF2416" s="267" t="str">
        <f t="shared" ca="1" si="180"/>
        <v>31años10meses</v>
      </c>
      <c r="AG2416" s="276">
        <v>945195502</v>
      </c>
      <c r="AH2416" s="273"/>
      <c r="AI2416" s="292" t="s">
        <v>1412</v>
      </c>
    </row>
    <row r="2417" spans="2:36">
      <c r="B2417" s="258" t="str">
        <f t="shared" si="182"/>
        <v>P48577383</v>
      </c>
      <c r="C2417" s="257" t="s">
        <v>117</v>
      </c>
      <c r="D2417" s="486" t="s">
        <v>3734</v>
      </c>
      <c r="E2417" s="258" t="s">
        <v>3735</v>
      </c>
      <c r="F2417" s="259">
        <v>34757</v>
      </c>
      <c r="G2417" s="260" t="s">
        <v>1251</v>
      </c>
      <c r="H2417" s="261" t="s">
        <v>137</v>
      </c>
      <c r="I2417" s="262"/>
      <c r="J2417" s="261"/>
      <c r="K2417" s="263" t="s">
        <v>3611</v>
      </c>
      <c r="L2417" s="264">
        <v>44228</v>
      </c>
      <c r="M2417" s="290">
        <v>44241</v>
      </c>
      <c r="N2417" s="263" t="s">
        <v>174</v>
      </c>
      <c r="O2417" s="263" t="s">
        <v>3736</v>
      </c>
      <c r="P2417" s="266" t="s">
        <v>115</v>
      </c>
      <c r="Q2417" s="267"/>
      <c r="R2417" s="268" t="s">
        <v>157</v>
      </c>
      <c r="S2417" s="265"/>
      <c r="T2417" s="265">
        <v>0</v>
      </c>
      <c r="U2417" s="269" t="s">
        <v>1256</v>
      </c>
      <c r="V2417" s="270">
        <v>0</v>
      </c>
      <c r="W2417" s="271" t="s">
        <v>1264</v>
      </c>
      <c r="X2417" s="272"/>
      <c r="Y2417" s="258"/>
      <c r="Z2417" s="274" t="s">
        <v>1265</v>
      </c>
      <c r="AA2417" s="258" t="b">
        <f t="shared" si="183"/>
        <v>0</v>
      </c>
      <c r="AB2417" s="258" t="s">
        <v>3737</v>
      </c>
      <c r="AC2417" s="273" t="s">
        <v>3671</v>
      </c>
      <c r="AD2417" s="400" t="s">
        <v>1271</v>
      </c>
      <c r="AE2417" s="275" t="s">
        <v>3738</v>
      </c>
      <c r="AF2417" s="267" t="str">
        <f t="shared" ca="1" si="180"/>
        <v>31años5meses</v>
      </c>
      <c r="AG2417" s="276">
        <v>938460685</v>
      </c>
      <c r="AH2417" s="273" t="s">
        <v>3739</v>
      </c>
      <c r="AI2417" s="292" t="s">
        <v>1412</v>
      </c>
    </row>
    <row r="2418" spans="2:36">
      <c r="B2418" s="258" t="str">
        <f t="shared" si="182"/>
        <v>P48582974</v>
      </c>
      <c r="C2418" s="282">
        <v>1</v>
      </c>
      <c r="D2418" s="486" t="s">
        <v>4872</v>
      </c>
      <c r="E2418" s="258" t="s">
        <v>4873</v>
      </c>
      <c r="F2418" s="259">
        <v>34786</v>
      </c>
      <c r="G2418" s="260" t="s">
        <v>1996</v>
      </c>
      <c r="H2418" s="261" t="s">
        <v>137</v>
      </c>
      <c r="I2418" s="263"/>
      <c r="J2418" s="261"/>
      <c r="K2418" s="282" t="s">
        <v>2021</v>
      </c>
      <c r="L2418" s="264">
        <v>44455</v>
      </c>
      <c r="M2418" s="264">
        <v>44510</v>
      </c>
      <c r="N2418" s="263" t="s">
        <v>174</v>
      </c>
      <c r="O2418" s="261" t="s">
        <v>4874</v>
      </c>
      <c r="P2418" s="266" t="s">
        <v>115</v>
      </c>
      <c r="Q2418" s="258"/>
      <c r="R2418" s="268" t="s">
        <v>157</v>
      </c>
      <c r="S2418" s="265"/>
      <c r="T2418" s="265">
        <v>0</v>
      </c>
      <c r="U2418" s="269" t="s">
        <v>1256</v>
      </c>
      <c r="V2418" s="270">
        <v>0</v>
      </c>
      <c r="W2418" s="271" t="s">
        <v>1264</v>
      </c>
      <c r="X2418" s="272"/>
      <c r="Y2418" s="273"/>
      <c r="Z2418" s="274" t="s">
        <v>1265</v>
      </c>
      <c r="AA2418" s="258" t="b">
        <f t="shared" si="183"/>
        <v>0</v>
      </c>
      <c r="AB2418" s="273" t="s">
        <v>4875</v>
      </c>
      <c r="AC2418" s="273"/>
      <c r="AD2418" s="504" t="s">
        <v>1259</v>
      </c>
      <c r="AE2418" s="275" t="s">
        <v>4876</v>
      </c>
      <c r="AF2418" s="267" t="str">
        <f t="shared" ca="1" si="180"/>
        <v>31años4meses</v>
      </c>
      <c r="AG2418" s="276">
        <v>900554187</v>
      </c>
      <c r="AH2418" s="273" t="s">
        <v>4877</v>
      </c>
    </row>
    <row r="2419" spans="2:36">
      <c r="B2419" s="258" t="str">
        <f t="shared" si="182"/>
        <v>P48589684</v>
      </c>
      <c r="C2419" s="257" t="s">
        <v>117</v>
      </c>
      <c r="D2419" s="486" t="s">
        <v>6329</v>
      </c>
      <c r="E2419" s="258" t="s">
        <v>6330</v>
      </c>
      <c r="F2419" s="259">
        <v>30615</v>
      </c>
      <c r="G2419" s="260" t="s">
        <v>1291</v>
      </c>
      <c r="H2419" s="261" t="s">
        <v>137</v>
      </c>
      <c r="I2419" s="263" t="s">
        <v>1252</v>
      </c>
      <c r="J2419" s="261"/>
      <c r="K2419" s="263" t="s">
        <v>3611</v>
      </c>
      <c r="L2419" s="264">
        <v>44726</v>
      </c>
      <c r="M2419" s="264">
        <v>44745</v>
      </c>
      <c r="N2419" s="263" t="s">
        <v>128</v>
      </c>
      <c r="O2419" s="261" t="s">
        <v>6331</v>
      </c>
      <c r="P2419" s="266" t="s">
        <v>138</v>
      </c>
      <c r="Q2419" s="258"/>
      <c r="R2419" s="268" t="s">
        <v>157</v>
      </c>
      <c r="S2419" s="265"/>
      <c r="T2419" s="265">
        <v>0</v>
      </c>
      <c r="U2419" s="269" t="s">
        <v>1256</v>
      </c>
      <c r="V2419" s="270">
        <v>0</v>
      </c>
      <c r="W2419" s="271" t="s">
        <v>118</v>
      </c>
      <c r="X2419" s="272"/>
      <c r="Y2419" s="273"/>
      <c r="Z2419" s="274" t="s">
        <v>1265</v>
      </c>
      <c r="AA2419" s="258" t="b">
        <f t="shared" si="183"/>
        <v>0</v>
      </c>
      <c r="AB2419" s="273" t="s">
        <v>6332</v>
      </c>
      <c r="AC2419" s="273" t="s">
        <v>3671</v>
      </c>
      <c r="AD2419" s="510"/>
      <c r="AE2419" s="275"/>
      <c r="AF2419" s="267" t="str">
        <f t="shared" ca="1" si="180"/>
        <v>42años9meses</v>
      </c>
      <c r="AG2419" s="276">
        <v>900216636</v>
      </c>
      <c r="AH2419" s="273" t="s">
        <v>6333</v>
      </c>
    </row>
    <row r="2420" spans="2:36">
      <c r="B2420" s="258" t="str">
        <f t="shared" si="182"/>
        <v>O48594967</v>
      </c>
      <c r="C2420" s="257" t="s">
        <v>117</v>
      </c>
      <c r="D2420" s="486" t="s">
        <v>4211</v>
      </c>
      <c r="E2420" s="258" t="s">
        <v>4212</v>
      </c>
      <c r="F2420" s="259">
        <v>34295</v>
      </c>
      <c r="G2420" s="260" t="s">
        <v>1291</v>
      </c>
      <c r="H2420" s="261" t="s">
        <v>113</v>
      </c>
      <c r="I2420" s="262"/>
      <c r="J2420" s="261"/>
      <c r="K2420" s="263" t="s">
        <v>3611</v>
      </c>
      <c r="L2420" s="328">
        <v>44354</v>
      </c>
      <c r="M2420" s="290">
        <v>44408</v>
      </c>
      <c r="N2420" s="261" t="s">
        <v>122</v>
      </c>
      <c r="O2420" s="261" t="s">
        <v>1108</v>
      </c>
      <c r="P2420" s="266"/>
      <c r="Q2420" s="273"/>
      <c r="R2420" s="284" t="s">
        <v>157</v>
      </c>
      <c r="S2420" s="265"/>
      <c r="T2420" s="265">
        <v>0</v>
      </c>
      <c r="U2420" s="269" t="s">
        <v>1256</v>
      </c>
      <c r="V2420" s="270">
        <v>0</v>
      </c>
      <c r="W2420" s="271" t="s">
        <v>1264</v>
      </c>
      <c r="X2420" s="272"/>
      <c r="Y2420" s="273"/>
      <c r="Z2420" s="274" t="s">
        <v>1265</v>
      </c>
      <c r="AA2420" s="258" t="b">
        <f t="shared" si="183"/>
        <v>0</v>
      </c>
      <c r="AB2420" s="273" t="s">
        <v>4213</v>
      </c>
      <c r="AC2420" s="273" t="s">
        <v>4214</v>
      </c>
      <c r="AD2420" s="510"/>
      <c r="AE2420" s="349"/>
      <c r="AF2420" s="267" t="str">
        <f t="shared" ca="1" si="180"/>
        <v>32años8meses</v>
      </c>
      <c r="AG2420" s="276">
        <v>921332924</v>
      </c>
      <c r="AH2420" s="333" t="s">
        <v>4215</v>
      </c>
      <c r="AJ2420" s="554" t="str">
        <f ca="1">IF($D2420&lt;&gt;"",DATEDIF(L2420,TODAY(),"y")&amp;"años"&amp;DATEDIF(L2420,TODAY(),"ym")&amp;"meses"&amp;DATEDIF(L2420,TODAY(),"md")&amp;"dias","")</f>
        <v>5años2meses14dias</v>
      </c>
    </row>
    <row r="2421" spans="2:36">
      <c r="B2421" s="258" t="str">
        <f t="shared" si="182"/>
        <v>P48611575</v>
      </c>
      <c r="C2421" s="257" t="s">
        <v>117</v>
      </c>
      <c r="D2421" s="486" t="s">
        <v>6904</v>
      </c>
      <c r="E2421" s="258" t="s">
        <v>6905</v>
      </c>
      <c r="F2421" s="259">
        <v>34643</v>
      </c>
      <c r="G2421" s="283" t="s">
        <v>1251</v>
      </c>
      <c r="H2421" s="261" t="s">
        <v>137</v>
      </c>
      <c r="I2421" s="263" t="s">
        <v>5699</v>
      </c>
      <c r="J2421" s="261"/>
      <c r="K2421" s="282" t="s">
        <v>2021</v>
      </c>
      <c r="L2421" s="264">
        <v>44893</v>
      </c>
      <c r="M2421" s="264">
        <v>44909</v>
      </c>
      <c r="N2421" s="263" t="s">
        <v>122</v>
      </c>
      <c r="O2421" s="261"/>
      <c r="P2421" s="266"/>
      <c r="Q2421" s="273"/>
      <c r="R2421" s="284" t="s">
        <v>157</v>
      </c>
      <c r="S2421" s="265"/>
      <c r="T2421" s="265">
        <v>0</v>
      </c>
      <c r="U2421" s="269" t="s">
        <v>1256</v>
      </c>
      <c r="V2421" s="270">
        <v>0</v>
      </c>
      <c r="W2421" s="271" t="s">
        <v>118</v>
      </c>
      <c r="X2421" s="272"/>
      <c r="Y2421" s="273"/>
      <c r="Z2421" s="274" t="s">
        <v>1265</v>
      </c>
      <c r="AA2421" s="258" t="b">
        <f t="shared" si="183"/>
        <v>0</v>
      </c>
      <c r="AB2421" s="273" t="s">
        <v>6906</v>
      </c>
      <c r="AC2421" s="273"/>
      <c r="AD2421" s="504" t="s">
        <v>1259</v>
      </c>
      <c r="AE2421" s="349" t="s">
        <v>6907</v>
      </c>
      <c r="AF2421" s="267" t="str">
        <f t="shared" ca="1" si="180"/>
        <v>31años9meses</v>
      </c>
      <c r="AG2421" s="276">
        <v>917538177</v>
      </c>
      <c r="AH2421" s="333" t="s">
        <v>6908</v>
      </c>
    </row>
    <row r="2422" spans="2:36">
      <c r="B2422" s="258" t="str">
        <f t="shared" si="182"/>
        <v>P48612270</v>
      </c>
      <c r="C2422" s="257" t="s">
        <v>117</v>
      </c>
      <c r="D2422" s="294" t="s">
        <v>17691</v>
      </c>
      <c r="E2422" s="258" t="s">
        <v>17692</v>
      </c>
      <c r="F2422" s="259">
        <v>34937</v>
      </c>
      <c r="G2422" s="283" t="s">
        <v>1251</v>
      </c>
      <c r="H2422" s="261" t="s">
        <v>137</v>
      </c>
      <c r="I2422" s="261" t="s">
        <v>1252</v>
      </c>
      <c r="J2422" s="261" t="s">
        <v>1253</v>
      </c>
      <c r="K2422" s="282" t="s">
        <v>12562</v>
      </c>
      <c r="L2422" s="264">
        <v>46074</v>
      </c>
      <c r="M2422" s="264">
        <v>46158</v>
      </c>
      <c r="N2422" s="261" t="s">
        <v>169</v>
      </c>
      <c r="O2422" s="282" t="s">
        <v>17696</v>
      </c>
      <c r="P2422" s="266" t="s">
        <v>138</v>
      </c>
      <c r="Q2422" s="258"/>
      <c r="R2422" s="268" t="s">
        <v>157</v>
      </c>
      <c r="S2422" s="265"/>
      <c r="T2422" s="271">
        <v>0</v>
      </c>
      <c r="U2422" s="269" t="s">
        <v>1256</v>
      </c>
      <c r="V2422" s="270">
        <v>1</v>
      </c>
      <c r="W2422" s="271" t="s">
        <v>118</v>
      </c>
      <c r="X2422" s="272"/>
      <c r="Y2422" s="272"/>
      <c r="Z2422" s="342" t="s">
        <v>1257</v>
      </c>
      <c r="AA2422" s="258" t="b">
        <v>0</v>
      </c>
      <c r="AB2422" s="273" t="s">
        <v>17909</v>
      </c>
      <c r="AC2422" s="273"/>
      <c r="AD2422" s="504" t="s">
        <v>1259</v>
      </c>
      <c r="AE2422" s="349" t="s">
        <v>17717</v>
      </c>
      <c r="AF2422" s="267" t="str">
        <f t="shared" ca="1" si="180"/>
        <v>30años11meses</v>
      </c>
      <c r="AG2422" s="276" t="s">
        <v>17709</v>
      </c>
      <c r="AH2422" s="333" t="s">
        <v>17710</v>
      </c>
    </row>
    <row r="2423" spans="2:36">
      <c r="B2423" s="273" t="str">
        <f t="shared" si="182"/>
        <v>P48616869</v>
      </c>
      <c r="C2423" s="257" t="s">
        <v>117</v>
      </c>
      <c r="D2423" s="486" t="s">
        <v>12913</v>
      </c>
      <c r="E2423" s="258" t="s">
        <v>12914</v>
      </c>
      <c r="F2423" s="259">
        <v>28955</v>
      </c>
      <c r="G2423" s="283" t="s">
        <v>1996</v>
      </c>
      <c r="H2423" s="261" t="s">
        <v>137</v>
      </c>
      <c r="I2423" s="261" t="s">
        <v>1252</v>
      </c>
      <c r="J2423" s="261" t="s">
        <v>1276</v>
      </c>
      <c r="K2423" s="282" t="s">
        <v>1254</v>
      </c>
      <c r="L2423" s="264">
        <v>45782</v>
      </c>
      <c r="M2423" s="610">
        <v>46172</v>
      </c>
      <c r="N2423" s="261" t="s">
        <v>128</v>
      </c>
      <c r="O2423" s="282" t="s">
        <v>12915</v>
      </c>
      <c r="P2423" s="266" t="s">
        <v>138</v>
      </c>
      <c r="Q2423" s="273"/>
      <c r="R2423" s="268" t="s">
        <v>157</v>
      </c>
      <c r="S2423" s="265"/>
      <c r="T2423" s="506">
        <v>0</v>
      </c>
      <c r="U2423" s="269" t="s">
        <v>1256</v>
      </c>
      <c r="V2423" s="270">
        <v>1</v>
      </c>
      <c r="W2423" s="271" t="s">
        <v>118</v>
      </c>
      <c r="X2423" s="272"/>
      <c r="Y2423" s="272"/>
      <c r="Z2423" s="342" t="s">
        <v>1257</v>
      </c>
      <c r="AA2423" s="258" t="b">
        <f t="shared" ref="AA2423:AA2432" si="184">COUNTIF($D$2:$D$3790,D2423)&gt;1</f>
        <v>0</v>
      </c>
      <c r="AB2423" s="273" t="s">
        <v>12916</v>
      </c>
      <c r="AC2423" s="273"/>
      <c r="AD2423" s="504" t="s">
        <v>1271</v>
      </c>
      <c r="AE2423" s="304" t="s">
        <v>12917</v>
      </c>
      <c r="AF2423" s="267" t="str">
        <f t="shared" ca="1" si="180"/>
        <v>47años4meses</v>
      </c>
      <c r="AG2423" s="276" t="s">
        <v>12918</v>
      </c>
      <c r="AH2423" s="273" t="s">
        <v>12919</v>
      </c>
    </row>
    <row r="2424" spans="2:36">
      <c r="B2424" s="258" t="str">
        <f t="shared" si="182"/>
        <v>O48621542</v>
      </c>
      <c r="C2424" s="257" t="s">
        <v>117</v>
      </c>
      <c r="D2424" s="486" t="s">
        <v>16576</v>
      </c>
      <c r="E2424" s="258" t="s">
        <v>16577</v>
      </c>
      <c r="F2424" s="259">
        <v>33180</v>
      </c>
      <c r="G2424" s="283" t="s">
        <v>1251</v>
      </c>
      <c r="H2424" s="261" t="s">
        <v>113</v>
      </c>
      <c r="I2424" s="261" t="s">
        <v>1339</v>
      </c>
      <c r="J2424" s="261" t="s">
        <v>1253</v>
      </c>
      <c r="K2424" s="282" t="s">
        <v>12562</v>
      </c>
      <c r="L2424" s="264">
        <v>46076</v>
      </c>
      <c r="M2424" s="264">
        <v>46158</v>
      </c>
      <c r="N2424" s="261" t="s">
        <v>122</v>
      </c>
      <c r="O2424" s="282"/>
      <c r="P2424" s="266"/>
      <c r="Q2424" s="258"/>
      <c r="R2424" s="471" t="s">
        <v>1256</v>
      </c>
      <c r="S2424" s="265"/>
      <c r="T2424" s="271">
        <v>0</v>
      </c>
      <c r="U2424" s="269" t="s">
        <v>1256</v>
      </c>
      <c r="V2424" s="270">
        <v>1</v>
      </c>
      <c r="W2424" s="524" t="s">
        <v>118</v>
      </c>
      <c r="X2424" s="272"/>
      <c r="Y2424" s="272"/>
      <c r="Z2424" s="525" t="s">
        <v>1257</v>
      </c>
      <c r="AA2424" s="258" t="b">
        <f t="shared" si="184"/>
        <v>0</v>
      </c>
      <c r="AB2424" s="273" t="s">
        <v>16578</v>
      </c>
      <c r="AC2424" s="273"/>
      <c r="AD2424" s="400"/>
      <c r="AE2424" s="275"/>
      <c r="AF2424" s="267" t="str">
        <f t="shared" ca="1" si="180"/>
        <v>35años9meses</v>
      </c>
      <c r="AG2424" s="276" t="s">
        <v>16579</v>
      </c>
      <c r="AH2424" s="273" t="s">
        <v>16580</v>
      </c>
      <c r="AJ2424" s="554" t="str">
        <f ca="1">IF($D2424&lt;&gt;"",DATEDIF(L2424,TODAY(),"y")&amp;"años"&amp;DATEDIF(L2424,TODAY(),"ym")&amp;"meses"&amp;DATEDIF(L2424,TODAY(),"md")&amp;"dias","")</f>
        <v>0años5meses29dias</v>
      </c>
    </row>
    <row r="2425" spans="2:36">
      <c r="B2425" s="273" t="str">
        <f t="shared" si="182"/>
        <v>P48631625</v>
      </c>
      <c r="C2425" s="257" t="s">
        <v>117</v>
      </c>
      <c r="D2425" s="486" t="s">
        <v>12894</v>
      </c>
      <c r="E2425" s="258" t="s">
        <v>12895</v>
      </c>
      <c r="F2425" s="259">
        <v>34955</v>
      </c>
      <c r="G2425" s="283" t="s">
        <v>1251</v>
      </c>
      <c r="H2425" s="261" t="s">
        <v>137</v>
      </c>
      <c r="I2425" s="261" t="s">
        <v>1252</v>
      </c>
      <c r="J2425" s="261" t="s">
        <v>1253</v>
      </c>
      <c r="K2425" s="282" t="s">
        <v>1254</v>
      </c>
      <c r="L2425" s="264">
        <v>45782</v>
      </c>
      <c r="M2425" s="264">
        <v>46053</v>
      </c>
      <c r="N2425" s="261" t="s">
        <v>128</v>
      </c>
      <c r="O2425" s="282" t="s">
        <v>12896</v>
      </c>
      <c r="P2425" s="266" t="s">
        <v>138</v>
      </c>
      <c r="Q2425" s="273"/>
      <c r="R2425" s="471" t="s">
        <v>117</v>
      </c>
      <c r="S2425" s="265"/>
      <c r="T2425" s="506">
        <v>0</v>
      </c>
      <c r="U2425" s="269" t="s">
        <v>1256</v>
      </c>
      <c r="V2425" s="270">
        <v>1</v>
      </c>
      <c r="W2425" s="271" t="s">
        <v>118</v>
      </c>
      <c r="X2425" s="279"/>
      <c r="Y2425" s="279"/>
      <c r="Z2425" s="342" t="s">
        <v>1257</v>
      </c>
      <c r="AA2425" s="258" t="b">
        <f t="shared" si="184"/>
        <v>0</v>
      </c>
      <c r="AB2425" s="292" t="s">
        <v>12897</v>
      </c>
      <c r="AC2425" s="273"/>
      <c r="AD2425" s="400" t="s">
        <v>1259</v>
      </c>
      <c r="AE2425" s="304" t="s">
        <v>12898</v>
      </c>
      <c r="AF2425" s="267" t="str">
        <f t="shared" ca="1" si="180"/>
        <v>30años11meses</v>
      </c>
      <c r="AG2425" s="276" t="s">
        <v>12899</v>
      </c>
      <c r="AH2425" s="333" t="s">
        <v>12900</v>
      </c>
    </row>
    <row r="2426" spans="2:36">
      <c r="B2426" s="273" t="str">
        <f t="shared" si="182"/>
        <v>P48637783</v>
      </c>
      <c r="C2426" s="257" t="s">
        <v>117</v>
      </c>
      <c r="D2426" s="486" t="s">
        <v>8855</v>
      </c>
      <c r="E2426" s="258" t="s">
        <v>8856</v>
      </c>
      <c r="F2426" s="259">
        <v>25877</v>
      </c>
      <c r="G2426" s="283" t="s">
        <v>1996</v>
      </c>
      <c r="H2426" s="261" t="s">
        <v>137</v>
      </c>
      <c r="I2426" s="263" t="s">
        <v>1252</v>
      </c>
      <c r="J2426" s="261"/>
      <c r="K2426" s="282" t="s">
        <v>2021</v>
      </c>
      <c r="L2426" s="264">
        <v>45264</v>
      </c>
      <c r="M2426" s="290">
        <v>45275</v>
      </c>
      <c r="N2426" s="263" t="s">
        <v>122</v>
      </c>
      <c r="O2426" s="282"/>
      <c r="P2426" s="266"/>
      <c r="Q2426" s="273"/>
      <c r="R2426" s="284" t="s">
        <v>157</v>
      </c>
      <c r="S2426" s="265"/>
      <c r="T2426" s="265">
        <v>0</v>
      </c>
      <c r="U2426" s="269" t="s">
        <v>1256</v>
      </c>
      <c r="V2426" s="270">
        <v>0</v>
      </c>
      <c r="W2426" s="271" t="s">
        <v>118</v>
      </c>
      <c r="X2426" s="272"/>
      <c r="Y2426" s="273"/>
      <c r="Z2426" s="274" t="s">
        <v>1265</v>
      </c>
      <c r="AA2426" s="258" t="b">
        <f t="shared" si="184"/>
        <v>0</v>
      </c>
      <c r="AB2426" s="258" t="s">
        <v>8857</v>
      </c>
      <c r="AC2426" s="273"/>
      <c r="AD2426" s="400" t="s">
        <v>2101</v>
      </c>
      <c r="AE2426" s="275" t="s">
        <v>8858</v>
      </c>
      <c r="AF2426" s="267" t="str">
        <f t="shared" ca="1" si="180"/>
        <v>55años9meses</v>
      </c>
      <c r="AG2426" s="276">
        <v>942033134</v>
      </c>
      <c r="AH2426" s="333" t="s">
        <v>8859</v>
      </c>
    </row>
    <row r="2427" spans="2:36" ht="15" customHeight="1">
      <c r="B2427" s="258" t="str">
        <f t="shared" si="182"/>
        <v>P48653892</v>
      </c>
      <c r="C2427" s="257" t="s">
        <v>117</v>
      </c>
      <c r="D2427" s="486" t="s">
        <v>4944</v>
      </c>
      <c r="E2427" s="258" t="s">
        <v>4945</v>
      </c>
      <c r="F2427" s="259">
        <v>33362</v>
      </c>
      <c r="G2427" s="260" t="s">
        <v>1291</v>
      </c>
      <c r="H2427" s="261" t="s">
        <v>137</v>
      </c>
      <c r="I2427" s="263"/>
      <c r="J2427" s="261"/>
      <c r="K2427" s="263" t="s">
        <v>3611</v>
      </c>
      <c r="L2427" s="264">
        <v>44459</v>
      </c>
      <c r="M2427" s="290">
        <v>44479</v>
      </c>
      <c r="N2427" s="263" t="s">
        <v>122</v>
      </c>
      <c r="O2427" s="261"/>
      <c r="P2427" s="266"/>
      <c r="Q2427" s="273"/>
      <c r="R2427" s="284" t="s">
        <v>157</v>
      </c>
      <c r="S2427" s="265"/>
      <c r="T2427" s="265">
        <v>0</v>
      </c>
      <c r="U2427" s="269" t="s">
        <v>1256</v>
      </c>
      <c r="V2427" s="270">
        <v>0</v>
      </c>
      <c r="W2427" s="271" t="s">
        <v>1264</v>
      </c>
      <c r="X2427" s="272"/>
      <c r="Y2427" s="258"/>
      <c r="Z2427" s="274" t="s">
        <v>1265</v>
      </c>
      <c r="AA2427" s="258" t="b">
        <f t="shared" si="184"/>
        <v>0</v>
      </c>
      <c r="AB2427" s="273" t="s">
        <v>4946</v>
      </c>
      <c r="AC2427" s="273" t="s">
        <v>3706</v>
      </c>
      <c r="AD2427" s="510"/>
      <c r="AE2427" s="275"/>
      <c r="AF2427" s="267" t="str">
        <f t="shared" ca="1" si="180"/>
        <v>35años3meses</v>
      </c>
      <c r="AG2427" s="276">
        <v>939919652</v>
      </c>
      <c r="AH2427" s="273" t="s">
        <v>4947</v>
      </c>
    </row>
    <row r="2428" spans="2:36">
      <c r="B2428" s="273" t="str">
        <f t="shared" si="182"/>
        <v>P48654699</v>
      </c>
      <c r="C2428" s="257" t="s">
        <v>117</v>
      </c>
      <c r="D2428" s="486" t="s">
        <v>15896</v>
      </c>
      <c r="E2428" s="258" t="s">
        <v>15897</v>
      </c>
      <c r="F2428" s="259">
        <v>33415</v>
      </c>
      <c r="G2428" s="283" t="s">
        <v>1251</v>
      </c>
      <c r="H2428" s="261" t="s">
        <v>137</v>
      </c>
      <c r="I2428" s="261" t="s">
        <v>12610</v>
      </c>
      <c r="J2428" s="261" t="s">
        <v>1276</v>
      </c>
      <c r="K2428" s="282" t="s">
        <v>8566</v>
      </c>
      <c r="L2428" s="264">
        <v>45987</v>
      </c>
      <c r="M2428" s="264">
        <v>46004</v>
      </c>
      <c r="N2428" s="261" t="s">
        <v>174</v>
      </c>
      <c r="O2428" s="282" t="s">
        <v>15898</v>
      </c>
      <c r="P2428" s="266" t="s">
        <v>138</v>
      </c>
      <c r="Q2428" s="258"/>
      <c r="R2428" s="268" t="s">
        <v>157</v>
      </c>
      <c r="S2428" s="265"/>
      <c r="T2428" s="271">
        <v>0</v>
      </c>
      <c r="U2428" s="269" t="s">
        <v>1256</v>
      </c>
      <c r="V2428" s="270">
        <v>1</v>
      </c>
      <c r="W2428" s="524" t="s">
        <v>118</v>
      </c>
      <c r="X2428" s="272"/>
      <c r="Y2428" s="272"/>
      <c r="Z2428" s="525" t="s">
        <v>1257</v>
      </c>
      <c r="AA2428" s="258" t="b">
        <f t="shared" si="184"/>
        <v>0</v>
      </c>
      <c r="AB2428" s="273" t="s">
        <v>15899</v>
      </c>
      <c r="AC2428" s="273"/>
      <c r="AD2428" s="400" t="s">
        <v>1259</v>
      </c>
      <c r="AE2428" s="275" t="s">
        <v>15900</v>
      </c>
      <c r="AF2428" s="267" t="str">
        <f t="shared" ca="1" si="180"/>
        <v>35años1meses</v>
      </c>
      <c r="AG2428" s="276" t="s">
        <v>15901</v>
      </c>
      <c r="AH2428" s="333" t="s">
        <v>15902</v>
      </c>
    </row>
    <row r="2429" spans="2:36">
      <c r="B2429" s="273" t="str">
        <f t="shared" si="182"/>
        <v>O48660024</v>
      </c>
      <c r="C2429" s="257" t="s">
        <v>117</v>
      </c>
      <c r="D2429" s="486" t="s">
        <v>8433</v>
      </c>
      <c r="E2429" s="258" t="s">
        <v>8434</v>
      </c>
      <c r="F2429" s="259">
        <v>34842</v>
      </c>
      <c r="G2429" s="260" t="s">
        <v>1251</v>
      </c>
      <c r="H2429" s="261" t="s">
        <v>113</v>
      </c>
      <c r="I2429" s="261" t="s">
        <v>1339</v>
      </c>
      <c r="J2429" s="261"/>
      <c r="K2429" s="282" t="s">
        <v>2021</v>
      </c>
      <c r="L2429" s="264">
        <v>45201</v>
      </c>
      <c r="M2429" s="264">
        <v>45234</v>
      </c>
      <c r="N2429" s="263" t="s">
        <v>122</v>
      </c>
      <c r="O2429" s="261"/>
      <c r="P2429" s="266"/>
      <c r="Q2429" s="273"/>
      <c r="R2429" s="284" t="s">
        <v>157</v>
      </c>
      <c r="S2429" s="265"/>
      <c r="T2429" s="265">
        <v>0</v>
      </c>
      <c r="U2429" s="269" t="s">
        <v>1256</v>
      </c>
      <c r="V2429" s="270">
        <v>0</v>
      </c>
      <c r="W2429" s="271" t="s">
        <v>118</v>
      </c>
      <c r="X2429" s="273"/>
      <c r="Y2429" s="273"/>
      <c r="Z2429" s="274" t="s">
        <v>1257</v>
      </c>
      <c r="AA2429" s="258" t="b">
        <f t="shared" si="184"/>
        <v>0</v>
      </c>
      <c r="AB2429" s="273" t="s">
        <v>8435</v>
      </c>
      <c r="AC2429" s="273"/>
      <c r="AD2429" s="504" t="s">
        <v>1259</v>
      </c>
      <c r="AE2429" s="275" t="s">
        <v>8436</v>
      </c>
      <c r="AF2429" s="267" t="str">
        <f t="shared" ca="1" si="180"/>
        <v>31años2meses</v>
      </c>
      <c r="AG2429" s="276">
        <v>920562734</v>
      </c>
      <c r="AH2429" s="333" t="s">
        <v>8437</v>
      </c>
    </row>
    <row r="2430" spans="2:36">
      <c r="B2430" s="273" t="str">
        <f t="shared" si="182"/>
        <v>O48660617</v>
      </c>
      <c r="C2430" s="257" t="s">
        <v>117</v>
      </c>
      <c r="D2430" s="486" t="s">
        <v>4380</v>
      </c>
      <c r="E2430" s="258" t="s">
        <v>4381</v>
      </c>
      <c r="F2430" s="259">
        <v>34462</v>
      </c>
      <c r="G2430" s="260" t="s">
        <v>1251</v>
      </c>
      <c r="H2430" s="261" t="s">
        <v>113</v>
      </c>
      <c r="I2430" s="262"/>
      <c r="J2430" s="261"/>
      <c r="K2430" s="263" t="s">
        <v>3611</v>
      </c>
      <c r="L2430" s="264">
        <v>44382</v>
      </c>
      <c r="M2430" s="290">
        <v>44390</v>
      </c>
      <c r="N2430" s="263" t="s">
        <v>122</v>
      </c>
      <c r="O2430" s="261"/>
      <c r="P2430" s="266"/>
      <c r="Q2430" s="273"/>
      <c r="R2430" s="284" t="s">
        <v>157</v>
      </c>
      <c r="S2430" s="265"/>
      <c r="T2430" s="265">
        <v>0</v>
      </c>
      <c r="U2430" s="269" t="s">
        <v>1256</v>
      </c>
      <c r="V2430" s="270">
        <v>0</v>
      </c>
      <c r="W2430" s="271" t="s">
        <v>1264</v>
      </c>
      <c r="X2430" s="272"/>
      <c r="Y2430" s="273"/>
      <c r="Z2430" s="274" t="s">
        <v>1265</v>
      </c>
      <c r="AA2430" s="258" t="b">
        <f t="shared" si="184"/>
        <v>0</v>
      </c>
      <c r="AB2430" s="273" t="s">
        <v>4382</v>
      </c>
      <c r="AC2430" s="273" t="s">
        <v>3969</v>
      </c>
      <c r="AD2430" s="510"/>
      <c r="AE2430" s="275"/>
      <c r="AF2430" s="267" t="str">
        <f t="shared" ca="1" si="180"/>
        <v>32años3meses</v>
      </c>
      <c r="AG2430" s="276">
        <v>949166587</v>
      </c>
      <c r="AH2430" s="333" t="s">
        <v>4383</v>
      </c>
    </row>
    <row r="2431" spans="2:36">
      <c r="B2431" s="362" t="str">
        <f t="shared" si="182"/>
        <v>O48667457</v>
      </c>
      <c r="C2431" s="340">
        <v>1</v>
      </c>
      <c r="D2431" s="486" t="s">
        <v>7982</v>
      </c>
      <c r="E2431" s="362" t="s">
        <v>7983</v>
      </c>
      <c r="F2431" s="363">
        <v>35013</v>
      </c>
      <c r="G2431" s="598" t="s">
        <v>1251</v>
      </c>
      <c r="H2431" s="366" t="s">
        <v>113</v>
      </c>
      <c r="I2431" s="364" t="s">
        <v>1339</v>
      </c>
      <c r="J2431" s="364"/>
      <c r="K2431" s="340" t="s">
        <v>2021</v>
      </c>
      <c r="L2431" s="264">
        <v>45111</v>
      </c>
      <c r="M2431" s="643">
        <v>45151</v>
      </c>
      <c r="N2431" s="339" t="s">
        <v>122</v>
      </c>
      <c r="O2431" s="364"/>
      <c r="P2431" s="366"/>
      <c r="Q2431" s="296"/>
      <c r="R2431" s="268" t="s">
        <v>157</v>
      </c>
      <c r="S2431" s="265"/>
      <c r="T2431" s="265">
        <v>0</v>
      </c>
      <c r="U2431" s="269" t="s">
        <v>1256</v>
      </c>
      <c r="V2431" s="367">
        <v>0</v>
      </c>
      <c r="W2431" s="389" t="s">
        <v>118</v>
      </c>
      <c r="X2431" s="417"/>
      <c r="Y2431" s="296"/>
      <c r="Z2431" s="645" t="s">
        <v>1257</v>
      </c>
      <c r="AA2431" s="258" t="b">
        <f t="shared" si="184"/>
        <v>0</v>
      </c>
      <c r="AB2431" s="296" t="s">
        <v>7984</v>
      </c>
      <c r="AC2431" s="296"/>
      <c r="AD2431" s="573" t="s">
        <v>1259</v>
      </c>
      <c r="AE2431" s="576" t="s">
        <v>7985</v>
      </c>
      <c r="AF2431" s="368" t="str">
        <f t="shared" ca="1" si="180"/>
        <v>30años9meses</v>
      </c>
      <c r="AG2431" s="276">
        <v>957439047</v>
      </c>
      <c r="AH2431" s="372" t="s">
        <v>7986</v>
      </c>
    </row>
    <row r="2432" spans="2:36">
      <c r="B2432" s="362" t="str">
        <f t="shared" si="182"/>
        <v>P48693587</v>
      </c>
      <c r="C2432" s="369" t="s">
        <v>117</v>
      </c>
      <c r="D2432" s="486" t="s">
        <v>14574</v>
      </c>
      <c r="E2432" s="561" t="s">
        <v>14575</v>
      </c>
      <c r="F2432" s="370">
        <v>33919</v>
      </c>
      <c r="G2432" s="598" t="s">
        <v>1251</v>
      </c>
      <c r="H2432" s="364" t="s">
        <v>137</v>
      </c>
      <c r="I2432" s="364" t="s">
        <v>12682</v>
      </c>
      <c r="J2432" s="364" t="s">
        <v>1253</v>
      </c>
      <c r="K2432" s="340" t="s">
        <v>8700</v>
      </c>
      <c r="L2432" s="264">
        <v>45933</v>
      </c>
      <c r="M2432" s="564">
        <v>45945</v>
      </c>
      <c r="N2432" s="696" t="s">
        <v>122</v>
      </c>
      <c r="O2432" s="340"/>
      <c r="P2432" s="366"/>
      <c r="Q2432" s="362"/>
      <c r="R2432" s="471" t="s">
        <v>117</v>
      </c>
      <c r="S2432" s="265"/>
      <c r="T2432" s="506">
        <v>0</v>
      </c>
      <c r="U2432" s="269" t="s">
        <v>1256</v>
      </c>
      <c r="V2432" s="367">
        <v>1</v>
      </c>
      <c r="W2432" s="418" t="s">
        <v>118</v>
      </c>
      <c r="X2432" s="419"/>
      <c r="Y2432" s="419"/>
      <c r="Z2432" s="371" t="s">
        <v>1257</v>
      </c>
      <c r="AA2432" s="258" t="b">
        <f t="shared" si="184"/>
        <v>0</v>
      </c>
      <c r="AB2432" s="372" t="s">
        <v>13746</v>
      </c>
      <c r="AC2432" s="372"/>
      <c r="AD2432" s="510"/>
      <c r="AE2432" s="577"/>
      <c r="AF2432" s="373" t="str">
        <f t="shared" ca="1" si="180"/>
        <v>33años9meses</v>
      </c>
      <c r="AG2432" s="433" t="s">
        <v>14576</v>
      </c>
      <c r="AH2432" s="372" t="s">
        <v>14577</v>
      </c>
    </row>
    <row r="2433" spans="2:36">
      <c r="B2433" s="424" t="str">
        <f t="shared" si="182"/>
        <v>O48699335</v>
      </c>
      <c r="C2433" s="257" t="s">
        <v>117</v>
      </c>
      <c r="D2433" s="294" t="s">
        <v>18700</v>
      </c>
      <c r="E2433" s="422" t="s">
        <v>18701</v>
      </c>
      <c r="F2433" s="423">
        <v>33011</v>
      </c>
      <c r="G2433" s="681" t="s">
        <v>1996</v>
      </c>
      <c r="H2433" s="379" t="s">
        <v>113</v>
      </c>
      <c r="I2433" s="379" t="s">
        <v>1339</v>
      </c>
      <c r="J2433" s="379" t="s">
        <v>1276</v>
      </c>
      <c r="K2433" s="380" t="s">
        <v>8700</v>
      </c>
      <c r="L2433" s="264">
        <v>46112</v>
      </c>
      <c r="M2433" s="564">
        <v>46112</v>
      </c>
      <c r="N2433" s="379" t="s">
        <v>128</v>
      </c>
      <c r="O2433" s="340" t="s">
        <v>18703</v>
      </c>
      <c r="P2433" s="381" t="s">
        <v>138</v>
      </c>
      <c r="Q2433" s="698"/>
      <c r="R2433" s="268" t="s">
        <v>157</v>
      </c>
      <c r="S2433" s="265"/>
      <c r="T2433" s="271">
        <v>0</v>
      </c>
      <c r="U2433" s="269" t="s">
        <v>1256</v>
      </c>
      <c r="V2433" s="376">
        <v>1</v>
      </c>
      <c r="W2433" s="420" t="s">
        <v>118</v>
      </c>
      <c r="X2433" s="421"/>
      <c r="Y2433" s="421"/>
      <c r="Z2433" s="700" t="s">
        <v>1257</v>
      </c>
      <c r="AA2433" s="258" t="b">
        <v>0</v>
      </c>
      <c r="AB2433" s="355" t="s">
        <v>18925</v>
      </c>
      <c r="AC2433" s="355"/>
      <c r="AD2433" s="512" t="s">
        <v>1259</v>
      </c>
      <c r="AE2433" s="349" t="s">
        <v>18709</v>
      </c>
      <c r="AF2433" s="382" t="str">
        <f t="shared" ca="1" si="180"/>
        <v>36años3meses</v>
      </c>
      <c r="AG2433" s="378" t="s">
        <v>18706</v>
      </c>
      <c r="AH2433" s="333" t="s">
        <v>18707</v>
      </c>
    </row>
    <row r="2434" spans="2:36">
      <c r="B2434" s="425" t="str">
        <f t="shared" si="182"/>
        <v>O48699804</v>
      </c>
      <c r="C2434" s="257" t="s">
        <v>117</v>
      </c>
      <c r="D2434" s="486" t="s">
        <v>9919</v>
      </c>
      <c r="E2434" s="422" t="s">
        <v>9920</v>
      </c>
      <c r="F2434" s="423">
        <v>34799</v>
      </c>
      <c r="G2434" s="616" t="s">
        <v>1251</v>
      </c>
      <c r="H2434" s="375" t="s">
        <v>113</v>
      </c>
      <c r="I2434" s="375" t="s">
        <v>7410</v>
      </c>
      <c r="J2434" s="375" t="s">
        <v>9657</v>
      </c>
      <c r="K2434" s="563" t="s">
        <v>6899</v>
      </c>
      <c r="L2434" s="264">
        <v>45330</v>
      </c>
      <c r="M2434" s="644">
        <v>45458</v>
      </c>
      <c r="N2434" s="694" t="s">
        <v>128</v>
      </c>
      <c r="O2434" s="364" t="s">
        <v>9921</v>
      </c>
      <c r="P2434" s="602" t="s">
        <v>138</v>
      </c>
      <c r="Q2434" s="569"/>
      <c r="R2434" s="284" t="s">
        <v>157</v>
      </c>
      <c r="S2434" s="265"/>
      <c r="T2434" s="265">
        <v>0</v>
      </c>
      <c r="U2434" s="269" t="s">
        <v>1256</v>
      </c>
      <c r="V2434" s="270">
        <v>1</v>
      </c>
      <c r="W2434" s="420" t="s">
        <v>118</v>
      </c>
      <c r="X2434" s="421"/>
      <c r="Y2434" s="421"/>
      <c r="Z2434" s="629" t="s">
        <v>1257</v>
      </c>
      <c r="AA2434" s="258" t="b">
        <f>COUNTIF($D$2:$D$3790,D2434)&gt;1</f>
        <v>0</v>
      </c>
      <c r="AB2434" s="355" t="s">
        <v>9922</v>
      </c>
      <c r="AC2434" s="355"/>
      <c r="AD2434" s="575" t="s">
        <v>1259</v>
      </c>
      <c r="AE2434" s="646" t="s">
        <v>9923</v>
      </c>
      <c r="AF2434" s="382" t="str">
        <f t="shared" ca="1" si="180"/>
        <v>31años4meses</v>
      </c>
      <c r="AG2434" s="558">
        <v>921413362</v>
      </c>
      <c r="AH2434" s="355" t="s">
        <v>9924</v>
      </c>
    </row>
    <row r="2435" spans="2:36">
      <c r="B2435" s="296" t="str">
        <f t="shared" si="182"/>
        <v>O48711548</v>
      </c>
      <c r="C2435" s="257" t="s">
        <v>117</v>
      </c>
      <c r="D2435" s="486" t="s">
        <v>4062</v>
      </c>
      <c r="E2435" s="336" t="s">
        <v>4063</v>
      </c>
      <c r="F2435" s="374">
        <v>34846</v>
      </c>
      <c r="G2435" s="615" t="s">
        <v>1291</v>
      </c>
      <c r="H2435" s="364" t="s">
        <v>113</v>
      </c>
      <c r="I2435" s="618"/>
      <c r="J2435" s="364"/>
      <c r="K2435" s="407" t="s">
        <v>3611</v>
      </c>
      <c r="L2435" s="264">
        <v>44312</v>
      </c>
      <c r="M2435" s="357">
        <v>44325</v>
      </c>
      <c r="N2435" s="339" t="s">
        <v>122</v>
      </c>
      <c r="O2435" s="364"/>
      <c r="P2435" s="366"/>
      <c r="Q2435" s="296"/>
      <c r="R2435" s="268" t="s">
        <v>157</v>
      </c>
      <c r="S2435" s="265"/>
      <c r="T2435" s="265">
        <v>0</v>
      </c>
      <c r="U2435" s="269" t="s">
        <v>1256</v>
      </c>
      <c r="V2435" s="367">
        <v>0</v>
      </c>
      <c r="W2435" s="420" t="s">
        <v>1264</v>
      </c>
      <c r="X2435" s="421"/>
      <c r="Y2435" s="336"/>
      <c r="Z2435" s="629" t="s">
        <v>1265</v>
      </c>
      <c r="AA2435" s="258" t="b">
        <f>COUNTIF($D$2:$D$3790,D2435)&gt;1</f>
        <v>0</v>
      </c>
      <c r="AB2435" s="333" t="s">
        <v>4064</v>
      </c>
      <c r="AC2435" s="333" t="s">
        <v>4065</v>
      </c>
      <c r="AD2435" s="333"/>
      <c r="AE2435" s="349"/>
      <c r="AF2435" s="377" t="str">
        <f t="shared" ref="AF2435:AF2498" ca="1" si="185">IF($D2435&lt;&gt;"",DATEDIF(F2435,TODAY(),"y")&amp;"años"&amp;DATEDIF(F2435,TODAY(),"ym")&amp;"meses","")</f>
        <v>31años2meses</v>
      </c>
      <c r="AG2435" s="378">
        <v>932204209</v>
      </c>
      <c r="AH2435" s="333" t="s">
        <v>4066</v>
      </c>
      <c r="AJ2435" s="554" t="str">
        <f ca="1">IF($D2435&lt;&gt;"",DATEDIF(L2435,TODAY(),"y")&amp;"años"&amp;DATEDIF(L2435,TODAY(),"ym")&amp;"meses"&amp;DATEDIF(L2435,TODAY(),"md")&amp;"dias","")</f>
        <v>5años3meses26dias</v>
      </c>
    </row>
    <row r="2436" spans="2:36">
      <c r="B2436" s="296" t="str">
        <f t="shared" si="182"/>
        <v>P48713049</v>
      </c>
      <c r="C2436" s="257" t="s">
        <v>117</v>
      </c>
      <c r="D2436" s="294" t="s">
        <v>17681</v>
      </c>
      <c r="E2436" s="336" t="s">
        <v>17682</v>
      </c>
      <c r="F2436" s="374">
        <v>34543</v>
      </c>
      <c r="G2436" s="598" t="s">
        <v>1251</v>
      </c>
      <c r="H2436" s="364" t="s">
        <v>137</v>
      </c>
      <c r="I2436" s="364" t="s">
        <v>1252</v>
      </c>
      <c r="J2436" s="364" t="s">
        <v>1276</v>
      </c>
      <c r="K2436" s="380" t="s">
        <v>12562</v>
      </c>
      <c r="L2436" s="264">
        <v>46074</v>
      </c>
      <c r="M2436" s="564">
        <v>46158</v>
      </c>
      <c r="N2436" s="364" t="s">
        <v>122</v>
      </c>
      <c r="O2436" s="340"/>
      <c r="P2436" s="366"/>
      <c r="Q2436" s="362"/>
      <c r="R2436" s="268" t="s">
        <v>157</v>
      </c>
      <c r="S2436" s="265"/>
      <c r="T2436" s="271">
        <v>0</v>
      </c>
      <c r="U2436" s="269" t="s">
        <v>1256</v>
      </c>
      <c r="V2436" s="367">
        <v>1</v>
      </c>
      <c r="W2436" s="420" t="s">
        <v>118</v>
      </c>
      <c r="X2436" s="421"/>
      <c r="Y2436" s="421"/>
      <c r="Z2436" s="700" t="s">
        <v>1257</v>
      </c>
      <c r="AA2436" s="258" t="b">
        <v>0</v>
      </c>
      <c r="AB2436" s="333" t="s">
        <v>17904</v>
      </c>
      <c r="AC2436" s="333"/>
      <c r="AD2436" s="574" t="s">
        <v>1271</v>
      </c>
      <c r="AE2436" s="349" t="s">
        <v>17712</v>
      </c>
      <c r="AF2436" s="377" t="str">
        <f t="shared" ca="1" si="185"/>
        <v>32años0meses</v>
      </c>
      <c r="AG2436" s="378" t="s">
        <v>17699</v>
      </c>
      <c r="AH2436" s="333" t="s">
        <v>17700</v>
      </c>
    </row>
    <row r="2437" spans="2:36">
      <c r="B2437" s="362" t="str">
        <f t="shared" si="182"/>
        <v>P48722063</v>
      </c>
      <c r="C2437" s="257" t="s">
        <v>117</v>
      </c>
      <c r="D2437" s="486" t="s">
        <v>16893</v>
      </c>
      <c r="E2437" s="426" t="s">
        <v>16894</v>
      </c>
      <c r="F2437" s="370" t="s">
        <v>16895</v>
      </c>
      <c r="G2437" s="598" t="s">
        <v>1291</v>
      </c>
      <c r="H2437" s="364" t="s">
        <v>137</v>
      </c>
      <c r="I2437" s="364" t="s">
        <v>8999</v>
      </c>
      <c r="J2437" s="364" t="s">
        <v>9000</v>
      </c>
      <c r="K2437" s="380" t="s">
        <v>6899</v>
      </c>
      <c r="L2437" s="264" t="s">
        <v>16876</v>
      </c>
      <c r="M2437" s="295">
        <v>45434</v>
      </c>
      <c r="N2437" s="364" t="s">
        <v>114</v>
      </c>
      <c r="O2437" s="340" t="s">
        <v>11034</v>
      </c>
      <c r="P2437" s="366" t="s">
        <v>138</v>
      </c>
      <c r="Q2437" s="296"/>
      <c r="R2437" s="284" t="s">
        <v>157</v>
      </c>
      <c r="S2437" s="265"/>
      <c r="T2437" s="265">
        <v>0</v>
      </c>
      <c r="U2437" s="269" t="s">
        <v>1256</v>
      </c>
      <c r="V2437" s="367">
        <v>1</v>
      </c>
      <c r="W2437" s="420" t="s">
        <v>118</v>
      </c>
      <c r="X2437" s="421"/>
      <c r="Y2437" s="421"/>
      <c r="Z2437" s="629" t="s">
        <v>1257</v>
      </c>
      <c r="AA2437" s="258" t="b">
        <f t="shared" ref="AA2437:AA2449" si="186">COUNTIF($D$2:$D$3790,D2437)&gt;1</f>
        <v>0</v>
      </c>
      <c r="AB2437" s="333" t="s">
        <v>16896</v>
      </c>
      <c r="AC2437" s="333"/>
      <c r="AD2437" s="574" t="s">
        <v>1259</v>
      </c>
      <c r="AE2437" s="349" t="s">
        <v>16897</v>
      </c>
      <c r="AF2437" s="377" t="str">
        <f t="shared" ca="1" si="185"/>
        <v>32años7meses</v>
      </c>
      <c r="AG2437" s="378">
        <v>998733617</v>
      </c>
      <c r="AH2437" s="333"/>
    </row>
    <row r="2438" spans="2:36">
      <c r="B2438" s="372" t="str">
        <f t="shared" si="182"/>
        <v>P48732295</v>
      </c>
      <c r="C2438" s="369" t="s">
        <v>117</v>
      </c>
      <c r="D2438" s="486" t="s">
        <v>10665</v>
      </c>
      <c r="E2438" s="597" t="s">
        <v>10666</v>
      </c>
      <c r="F2438" s="370">
        <v>34530</v>
      </c>
      <c r="G2438" s="338" t="s">
        <v>1251</v>
      </c>
      <c r="H2438" s="383" t="s">
        <v>137</v>
      </c>
      <c r="I2438" s="383" t="s">
        <v>8999</v>
      </c>
      <c r="J2438" s="383" t="s">
        <v>9469</v>
      </c>
      <c r="K2438" s="599" t="s">
        <v>6840</v>
      </c>
      <c r="L2438" s="264">
        <v>45384</v>
      </c>
      <c r="M2438" s="688">
        <v>45418</v>
      </c>
      <c r="N2438" s="383" t="s">
        <v>174</v>
      </c>
      <c r="O2438" s="340" t="s">
        <v>10667</v>
      </c>
      <c r="P2438" s="384" t="s">
        <v>138</v>
      </c>
      <c r="Q2438" s="372"/>
      <c r="R2438" s="284" t="s">
        <v>157</v>
      </c>
      <c r="S2438" s="265"/>
      <c r="T2438" s="265">
        <v>0</v>
      </c>
      <c r="U2438" s="269" t="s">
        <v>1256</v>
      </c>
      <c r="V2438" s="385">
        <v>1</v>
      </c>
      <c r="W2438" s="427" t="s">
        <v>118</v>
      </c>
      <c r="X2438" s="419"/>
      <c r="Y2438" s="419"/>
      <c r="Z2438" s="371" t="s">
        <v>1257</v>
      </c>
      <c r="AA2438" s="258" t="b">
        <f t="shared" si="186"/>
        <v>0</v>
      </c>
      <c r="AB2438" s="372" t="s">
        <v>10668</v>
      </c>
      <c r="AC2438" s="372"/>
      <c r="AD2438" s="504" t="s">
        <v>1259</v>
      </c>
      <c r="AE2438" s="577" t="s">
        <v>10669</v>
      </c>
      <c r="AF2438" s="373" t="str">
        <f t="shared" ca="1" si="185"/>
        <v>32años1meses</v>
      </c>
      <c r="AG2438" s="386">
        <v>917447527</v>
      </c>
      <c r="AH2438" s="372" t="s">
        <v>10670</v>
      </c>
    </row>
    <row r="2439" spans="2:36">
      <c r="B2439" s="372" t="str">
        <f t="shared" si="182"/>
        <v>O48735734</v>
      </c>
      <c r="C2439" s="455">
        <v>1</v>
      </c>
      <c r="D2439" s="486" t="s">
        <v>9502</v>
      </c>
      <c r="E2439" s="336" t="s">
        <v>9503</v>
      </c>
      <c r="F2439" s="374">
        <v>32549</v>
      </c>
      <c r="G2439" s="338" t="s">
        <v>1605</v>
      </c>
      <c r="H2439" s="364" t="s">
        <v>113</v>
      </c>
      <c r="I2439" s="383" t="s">
        <v>5699</v>
      </c>
      <c r="J2439" s="383"/>
      <c r="K2439" s="380" t="s">
        <v>6840</v>
      </c>
      <c r="L2439" s="264">
        <v>45307</v>
      </c>
      <c r="M2439" s="564">
        <v>45381</v>
      </c>
      <c r="N2439" s="383" t="s">
        <v>169</v>
      </c>
      <c r="O2439" s="375" t="s">
        <v>9504</v>
      </c>
      <c r="P2439" s="384" t="s">
        <v>138</v>
      </c>
      <c r="Q2439" s="372"/>
      <c r="R2439" s="268" t="s">
        <v>157</v>
      </c>
      <c r="S2439" s="265"/>
      <c r="T2439" s="265">
        <v>0</v>
      </c>
      <c r="U2439" s="269" t="s">
        <v>1256</v>
      </c>
      <c r="V2439" s="385">
        <v>1</v>
      </c>
      <c r="W2439" s="427" t="s">
        <v>118</v>
      </c>
      <c r="X2439" s="372"/>
      <c r="Y2439" s="372"/>
      <c r="Z2439" s="371" t="s">
        <v>1257</v>
      </c>
      <c r="AA2439" s="258" t="b">
        <f t="shared" si="186"/>
        <v>0</v>
      </c>
      <c r="AB2439" s="333" t="s">
        <v>9505</v>
      </c>
      <c r="AC2439" s="333"/>
      <c r="AD2439" s="574" t="s">
        <v>1259</v>
      </c>
      <c r="AE2439" s="349" t="s">
        <v>9506</v>
      </c>
      <c r="AF2439" s="373" t="str">
        <f t="shared" ca="1" si="185"/>
        <v>37años6meses</v>
      </c>
      <c r="AG2439" s="378">
        <v>940844729</v>
      </c>
      <c r="AH2439" s="333" t="s">
        <v>9507</v>
      </c>
    </row>
    <row r="2440" spans="2:36">
      <c r="B2440" s="372" t="str">
        <f t="shared" ref="B2440:B2499" si="187">MID(H2440,1,1)&amp;D2440</f>
        <v>P48736266</v>
      </c>
      <c r="C2440" s="454">
        <v>1</v>
      </c>
      <c r="D2440" s="486" t="s">
        <v>4364</v>
      </c>
      <c r="E2440" s="336" t="s">
        <v>4365</v>
      </c>
      <c r="F2440" s="374">
        <v>34801</v>
      </c>
      <c r="G2440" s="461" t="s">
        <v>1291</v>
      </c>
      <c r="H2440" s="364" t="s">
        <v>137</v>
      </c>
      <c r="I2440" s="620"/>
      <c r="J2440" s="383"/>
      <c r="K2440" s="407" t="s">
        <v>3611</v>
      </c>
      <c r="L2440" s="264">
        <v>44376</v>
      </c>
      <c r="M2440" s="357">
        <v>44408</v>
      </c>
      <c r="N2440" s="592" t="s">
        <v>174</v>
      </c>
      <c r="O2440" s="375" t="s">
        <v>4366</v>
      </c>
      <c r="P2440" s="384" t="s">
        <v>115</v>
      </c>
      <c r="Q2440" s="372"/>
      <c r="R2440" s="284" t="s">
        <v>157</v>
      </c>
      <c r="S2440" s="265"/>
      <c r="T2440" s="265">
        <v>0</v>
      </c>
      <c r="U2440" s="269" t="s">
        <v>1256</v>
      </c>
      <c r="V2440" s="385">
        <v>0</v>
      </c>
      <c r="W2440" s="427" t="s">
        <v>1264</v>
      </c>
      <c r="X2440" s="419"/>
      <c r="Y2440" s="372"/>
      <c r="Z2440" s="371" t="s">
        <v>1265</v>
      </c>
      <c r="AA2440" s="258" t="b">
        <f t="shared" si="186"/>
        <v>0</v>
      </c>
      <c r="AB2440" s="333" t="s">
        <v>4367</v>
      </c>
      <c r="AC2440" s="333"/>
      <c r="AD2440" s="333"/>
      <c r="AE2440" s="349"/>
      <c r="AF2440" s="373" t="str">
        <f t="shared" ca="1" si="185"/>
        <v>31años4meses</v>
      </c>
      <c r="AG2440" s="378">
        <v>910091767</v>
      </c>
      <c r="AH2440" s="333" t="s">
        <v>4368</v>
      </c>
    </row>
    <row r="2441" spans="2:36">
      <c r="B2441" s="426" t="str">
        <f t="shared" si="187"/>
        <v>P48773223</v>
      </c>
      <c r="C2441" s="369" t="s">
        <v>117</v>
      </c>
      <c r="D2441" s="486" t="s">
        <v>4623</v>
      </c>
      <c r="E2441" s="336" t="s">
        <v>4624</v>
      </c>
      <c r="F2441" s="374">
        <v>35339</v>
      </c>
      <c r="G2441" s="461" t="s">
        <v>1291</v>
      </c>
      <c r="H2441" s="364" t="s">
        <v>137</v>
      </c>
      <c r="I2441" s="592"/>
      <c r="J2441" s="383"/>
      <c r="K2441" s="380" t="s">
        <v>2021</v>
      </c>
      <c r="L2441" s="264">
        <v>44427</v>
      </c>
      <c r="M2441" s="357">
        <v>44468</v>
      </c>
      <c r="N2441" s="592" t="s">
        <v>122</v>
      </c>
      <c r="O2441" s="380" t="s">
        <v>1108</v>
      </c>
      <c r="P2441" s="384"/>
      <c r="Q2441" s="426"/>
      <c r="R2441" s="284" t="s">
        <v>157</v>
      </c>
      <c r="S2441" s="265"/>
      <c r="T2441" s="265">
        <v>0</v>
      </c>
      <c r="U2441" s="269" t="s">
        <v>1256</v>
      </c>
      <c r="V2441" s="385">
        <v>0</v>
      </c>
      <c r="W2441" s="427" t="s">
        <v>1264</v>
      </c>
      <c r="X2441" s="419"/>
      <c r="Y2441" s="372"/>
      <c r="Z2441" s="371" t="s">
        <v>1265</v>
      </c>
      <c r="AA2441" s="258" t="b">
        <f t="shared" si="186"/>
        <v>0</v>
      </c>
      <c r="AB2441" s="336" t="s">
        <v>4625</v>
      </c>
      <c r="AC2441" s="333"/>
      <c r="AD2441" s="504" t="s">
        <v>1259</v>
      </c>
      <c r="AE2441" s="349" t="s">
        <v>4626</v>
      </c>
      <c r="AF2441" s="373" t="str">
        <f t="shared" ca="1" si="185"/>
        <v>29años10meses</v>
      </c>
      <c r="AG2441" s="378">
        <v>928930401</v>
      </c>
      <c r="AH2441" s="333"/>
    </row>
    <row r="2442" spans="2:36">
      <c r="B2442" s="426" t="str">
        <f t="shared" si="187"/>
        <v>O48787810</v>
      </c>
      <c r="C2442" s="369" t="s">
        <v>117</v>
      </c>
      <c r="D2442" s="486" t="s">
        <v>6844</v>
      </c>
      <c r="E2442" s="336" t="s">
        <v>6845</v>
      </c>
      <c r="F2442" s="374">
        <v>32644</v>
      </c>
      <c r="G2442" s="338" t="s">
        <v>1251</v>
      </c>
      <c r="H2442" s="615" t="s">
        <v>113</v>
      </c>
      <c r="I2442" s="592" t="s">
        <v>1339</v>
      </c>
      <c r="J2442" s="383"/>
      <c r="K2442" s="380" t="s">
        <v>2021</v>
      </c>
      <c r="L2442" s="264">
        <v>44881</v>
      </c>
      <c r="M2442" s="357">
        <v>44912</v>
      </c>
      <c r="N2442" s="592" t="s">
        <v>122</v>
      </c>
      <c r="O2442" s="375"/>
      <c r="P2442" s="384"/>
      <c r="Q2442" s="372"/>
      <c r="R2442" s="284" t="s">
        <v>157</v>
      </c>
      <c r="S2442" s="265"/>
      <c r="T2442" s="265">
        <v>0</v>
      </c>
      <c r="U2442" s="269" t="s">
        <v>1256</v>
      </c>
      <c r="V2442" s="385">
        <v>0</v>
      </c>
      <c r="W2442" s="427" t="s">
        <v>118</v>
      </c>
      <c r="X2442" s="419"/>
      <c r="Y2442" s="372"/>
      <c r="Z2442" s="371" t="s">
        <v>1265</v>
      </c>
      <c r="AA2442" s="258" t="b">
        <f t="shared" si="186"/>
        <v>0</v>
      </c>
      <c r="AB2442" s="333" t="s">
        <v>6846</v>
      </c>
      <c r="AC2442" s="333"/>
      <c r="AD2442" s="504" t="s">
        <v>1259</v>
      </c>
      <c r="AE2442" s="349" t="s">
        <v>6847</v>
      </c>
      <c r="AF2442" s="373" t="str">
        <f t="shared" ca="1" si="185"/>
        <v>37años3meses</v>
      </c>
      <c r="AG2442" s="378">
        <v>981109983</v>
      </c>
      <c r="AH2442" s="333" t="s">
        <v>6848</v>
      </c>
    </row>
    <row r="2443" spans="2:36">
      <c r="B2443" s="426" t="str">
        <f t="shared" si="187"/>
        <v>P48794540</v>
      </c>
      <c r="C2443" s="369" t="s">
        <v>117</v>
      </c>
      <c r="D2443" s="486" t="s">
        <v>11742</v>
      </c>
      <c r="E2443" s="336" t="s">
        <v>11743</v>
      </c>
      <c r="F2443" s="374">
        <v>34624</v>
      </c>
      <c r="G2443" s="338" t="s">
        <v>1251</v>
      </c>
      <c r="H2443" s="364" t="s">
        <v>137</v>
      </c>
      <c r="I2443" s="383" t="s">
        <v>8999</v>
      </c>
      <c r="J2443" s="383" t="s">
        <v>9469</v>
      </c>
      <c r="K2443" s="380" t="s">
        <v>6840</v>
      </c>
      <c r="L2443" s="264">
        <v>45468</v>
      </c>
      <c r="M2443" s="564">
        <v>45565</v>
      </c>
      <c r="N2443" s="383" t="s">
        <v>174</v>
      </c>
      <c r="O2443" s="380" t="s">
        <v>11744</v>
      </c>
      <c r="P2443" s="384" t="s">
        <v>138</v>
      </c>
      <c r="Q2443" s="372"/>
      <c r="R2443" s="284" t="s">
        <v>157</v>
      </c>
      <c r="S2443" s="265"/>
      <c r="T2443" s="265">
        <v>0</v>
      </c>
      <c r="U2443" s="269" t="s">
        <v>1256</v>
      </c>
      <c r="V2443" s="385">
        <v>1</v>
      </c>
      <c r="W2443" s="427" t="s">
        <v>118</v>
      </c>
      <c r="X2443" s="419"/>
      <c r="Y2443" s="419"/>
      <c r="Z2443" s="371" t="s">
        <v>1257</v>
      </c>
      <c r="AA2443" s="258" t="b">
        <f t="shared" si="186"/>
        <v>0</v>
      </c>
      <c r="AB2443" s="333" t="s">
        <v>11745</v>
      </c>
      <c r="AC2443" s="333"/>
      <c r="AD2443" s="504" t="s">
        <v>1271</v>
      </c>
      <c r="AE2443" s="349" t="s">
        <v>11746</v>
      </c>
      <c r="AF2443" s="373" t="str">
        <f t="shared" ca="1" si="185"/>
        <v>31años10meses</v>
      </c>
      <c r="AG2443" s="378">
        <v>963911217</v>
      </c>
      <c r="AH2443" s="333" t="s">
        <v>11747</v>
      </c>
    </row>
    <row r="2444" spans="2:36">
      <c r="B2444" s="426" t="str">
        <f t="shared" si="187"/>
        <v>O48809994</v>
      </c>
      <c r="C2444" s="369" t="s">
        <v>117</v>
      </c>
      <c r="D2444" s="486" t="s">
        <v>11223</v>
      </c>
      <c r="E2444" s="336" t="s">
        <v>11224</v>
      </c>
      <c r="F2444" s="374">
        <v>33043</v>
      </c>
      <c r="G2444" s="338" t="s">
        <v>1251</v>
      </c>
      <c r="H2444" s="364" t="s">
        <v>113</v>
      </c>
      <c r="I2444" s="383" t="s">
        <v>7410</v>
      </c>
      <c r="J2444" s="383" t="s">
        <v>9469</v>
      </c>
      <c r="K2444" s="380" t="s">
        <v>6840</v>
      </c>
      <c r="L2444" s="264">
        <v>45419</v>
      </c>
      <c r="M2444" s="564">
        <v>45495</v>
      </c>
      <c r="N2444" s="383" t="s">
        <v>122</v>
      </c>
      <c r="O2444" s="380"/>
      <c r="P2444" s="384"/>
      <c r="Q2444" s="372"/>
      <c r="R2444" s="284" t="s">
        <v>157</v>
      </c>
      <c r="S2444" s="265"/>
      <c r="T2444" s="265">
        <v>0</v>
      </c>
      <c r="U2444" s="269" t="s">
        <v>1256</v>
      </c>
      <c r="V2444" s="385">
        <v>1</v>
      </c>
      <c r="W2444" s="427" t="s">
        <v>118</v>
      </c>
      <c r="X2444" s="419"/>
      <c r="Y2444" s="419"/>
      <c r="Z2444" s="371" t="s">
        <v>1257</v>
      </c>
      <c r="AA2444" s="258" t="b">
        <f t="shared" si="186"/>
        <v>0</v>
      </c>
      <c r="AB2444" s="333" t="s">
        <v>11225</v>
      </c>
      <c r="AC2444" s="333"/>
      <c r="AD2444" s="504" t="s">
        <v>1259</v>
      </c>
      <c r="AE2444" s="349" t="s">
        <v>11226</v>
      </c>
      <c r="AF2444" s="373" t="str">
        <f t="shared" ca="1" si="185"/>
        <v>36años2meses</v>
      </c>
      <c r="AG2444" s="378">
        <v>955655261</v>
      </c>
      <c r="AH2444" s="333" t="s">
        <v>11227</v>
      </c>
    </row>
    <row r="2445" spans="2:36">
      <c r="B2445" s="426" t="str">
        <f t="shared" si="187"/>
        <v>O48818837</v>
      </c>
      <c r="C2445" s="369" t="s">
        <v>117</v>
      </c>
      <c r="D2445" s="486" t="s">
        <v>8115</v>
      </c>
      <c r="E2445" s="336" t="s">
        <v>8116</v>
      </c>
      <c r="F2445" s="374">
        <v>35351</v>
      </c>
      <c r="G2445" s="338" t="s">
        <v>1291</v>
      </c>
      <c r="H2445" s="364" t="s">
        <v>113</v>
      </c>
      <c r="I2445" s="383" t="s">
        <v>1339</v>
      </c>
      <c r="J2445" s="383"/>
      <c r="K2445" s="380" t="s">
        <v>6305</v>
      </c>
      <c r="L2445" s="264">
        <v>45125</v>
      </c>
      <c r="M2445" s="564">
        <v>45182</v>
      </c>
      <c r="N2445" s="592" t="s">
        <v>122</v>
      </c>
      <c r="O2445" s="375"/>
      <c r="P2445" s="384"/>
      <c r="Q2445" s="372"/>
      <c r="R2445" s="268" t="s">
        <v>157</v>
      </c>
      <c r="S2445" s="265"/>
      <c r="T2445" s="265">
        <v>0</v>
      </c>
      <c r="U2445" s="269" t="s">
        <v>1256</v>
      </c>
      <c r="V2445" s="385">
        <v>1</v>
      </c>
      <c r="W2445" s="427" t="s">
        <v>118</v>
      </c>
      <c r="X2445" s="372"/>
      <c r="Y2445" s="372"/>
      <c r="Z2445" s="371" t="s">
        <v>1257</v>
      </c>
      <c r="AA2445" s="258" t="b">
        <f t="shared" si="186"/>
        <v>0</v>
      </c>
      <c r="AB2445" s="333" t="s">
        <v>8117</v>
      </c>
      <c r="AC2445" s="333"/>
      <c r="AD2445" s="504" t="s">
        <v>1271</v>
      </c>
      <c r="AE2445" s="349" t="s">
        <v>8118</v>
      </c>
      <c r="AF2445" s="373" t="str">
        <f t="shared" ca="1" si="185"/>
        <v>29años10meses</v>
      </c>
      <c r="AG2445" s="378"/>
      <c r="AH2445" s="578" t="s">
        <v>8119</v>
      </c>
    </row>
    <row r="2446" spans="2:36">
      <c r="B2446" s="426" t="str">
        <f t="shared" si="187"/>
        <v>P48822591</v>
      </c>
      <c r="C2446" s="369" t="s">
        <v>117</v>
      </c>
      <c r="D2446" s="486" t="s">
        <v>13275</v>
      </c>
      <c r="E2446" s="336" t="s">
        <v>13276</v>
      </c>
      <c r="F2446" s="374">
        <v>35236</v>
      </c>
      <c r="G2446" s="338" t="s">
        <v>1251</v>
      </c>
      <c r="H2446" s="364" t="s">
        <v>137</v>
      </c>
      <c r="I2446" s="383" t="s">
        <v>1252</v>
      </c>
      <c r="J2446" s="383" t="s">
        <v>1253</v>
      </c>
      <c r="K2446" s="380" t="s">
        <v>1254</v>
      </c>
      <c r="L2446" s="264">
        <v>45812</v>
      </c>
      <c r="M2446" s="564">
        <v>45988</v>
      </c>
      <c r="N2446" s="383" t="s">
        <v>128</v>
      </c>
      <c r="O2446" s="380" t="s">
        <v>13277</v>
      </c>
      <c r="P2446" s="384" t="s">
        <v>138</v>
      </c>
      <c r="Q2446" s="372"/>
      <c r="R2446" s="268" t="s">
        <v>157</v>
      </c>
      <c r="S2446" s="265"/>
      <c r="T2446" s="506">
        <v>0</v>
      </c>
      <c r="U2446" s="269" t="s">
        <v>1256</v>
      </c>
      <c r="V2446" s="385">
        <v>1</v>
      </c>
      <c r="W2446" s="427" t="s">
        <v>118</v>
      </c>
      <c r="X2446" s="419"/>
      <c r="Y2446" s="419"/>
      <c r="Z2446" s="571" t="s">
        <v>1257</v>
      </c>
      <c r="AA2446" s="258" t="b">
        <f t="shared" si="186"/>
        <v>0</v>
      </c>
      <c r="AB2446" s="333" t="s">
        <v>13278</v>
      </c>
      <c r="AC2446" s="333"/>
      <c r="AD2446" s="504" t="s">
        <v>1259</v>
      </c>
      <c r="AE2446" s="349" t="s">
        <v>13279</v>
      </c>
      <c r="AF2446" s="373" t="str">
        <f t="shared" ca="1" si="185"/>
        <v>30años2meses</v>
      </c>
      <c r="AG2446" s="378" t="s">
        <v>13280</v>
      </c>
      <c r="AH2446" s="333" t="s">
        <v>13281</v>
      </c>
    </row>
    <row r="2447" spans="2:36" ht="15">
      <c r="B2447" s="426" t="str">
        <f t="shared" si="187"/>
        <v>O48825159</v>
      </c>
      <c r="C2447" s="369" t="s">
        <v>117</v>
      </c>
      <c r="D2447" s="500" t="s">
        <v>14035</v>
      </c>
      <c r="E2447" s="336" t="s">
        <v>14036</v>
      </c>
      <c r="F2447" s="374">
        <v>33503</v>
      </c>
      <c r="G2447" s="338" t="s">
        <v>1251</v>
      </c>
      <c r="H2447" s="364" t="s">
        <v>113</v>
      </c>
      <c r="I2447" s="383" t="s">
        <v>8348</v>
      </c>
      <c r="J2447" s="383" t="s">
        <v>1276</v>
      </c>
      <c r="K2447" s="380" t="s">
        <v>8700</v>
      </c>
      <c r="L2447" s="264">
        <v>45890</v>
      </c>
      <c r="M2447" s="564">
        <v>45905</v>
      </c>
      <c r="N2447" s="383" t="s">
        <v>114</v>
      </c>
      <c r="O2447" s="380" t="s">
        <v>14037</v>
      </c>
      <c r="P2447" s="384" t="s">
        <v>138</v>
      </c>
      <c r="Q2447" s="372"/>
      <c r="R2447" s="471" t="s">
        <v>117</v>
      </c>
      <c r="S2447" s="265"/>
      <c r="T2447" s="271">
        <v>0</v>
      </c>
      <c r="U2447" s="291" t="s">
        <v>117</v>
      </c>
      <c r="V2447" s="385">
        <v>1</v>
      </c>
      <c r="W2447" s="427" t="s">
        <v>118</v>
      </c>
      <c r="X2447" s="419"/>
      <c r="Y2447" s="419"/>
      <c r="Z2447" s="571" t="s">
        <v>1257</v>
      </c>
      <c r="AA2447" s="258" t="b">
        <f t="shared" si="186"/>
        <v>0</v>
      </c>
      <c r="AB2447" s="333" t="s">
        <v>14038</v>
      </c>
      <c r="AC2447" s="333"/>
      <c r="AD2447" s="504" t="s">
        <v>1259</v>
      </c>
      <c r="AE2447" s="349" t="s">
        <v>14039</v>
      </c>
      <c r="AF2447" s="373" t="str">
        <f t="shared" ca="1" si="185"/>
        <v>34años10meses</v>
      </c>
      <c r="AG2447" s="378" t="s">
        <v>14040</v>
      </c>
      <c r="AH2447" s="710" t="s">
        <v>14041</v>
      </c>
    </row>
    <row r="2448" spans="2:36">
      <c r="B2448" s="426" t="str">
        <f t="shared" si="187"/>
        <v>O48831697</v>
      </c>
      <c r="C2448" s="369" t="s">
        <v>117</v>
      </c>
      <c r="D2448" s="486" t="s">
        <v>5959</v>
      </c>
      <c r="E2448" s="426" t="s">
        <v>5960</v>
      </c>
      <c r="F2448" s="370">
        <v>35531</v>
      </c>
      <c r="G2448" s="461" t="s">
        <v>1251</v>
      </c>
      <c r="H2448" s="364" t="s">
        <v>113</v>
      </c>
      <c r="I2448" s="592" t="s">
        <v>3682</v>
      </c>
      <c r="J2448" s="383"/>
      <c r="K2448" s="380" t="s">
        <v>2021</v>
      </c>
      <c r="L2448" s="264">
        <v>44600</v>
      </c>
      <c r="M2448" s="357">
        <v>44625</v>
      </c>
      <c r="N2448" s="592" t="s">
        <v>128</v>
      </c>
      <c r="O2448" s="567" t="s">
        <v>5961</v>
      </c>
      <c r="P2448" s="384" t="s">
        <v>138</v>
      </c>
      <c r="Q2448" s="372"/>
      <c r="R2448" s="268" t="s">
        <v>157</v>
      </c>
      <c r="S2448" s="265"/>
      <c r="T2448" s="265">
        <v>0</v>
      </c>
      <c r="U2448" s="269" t="s">
        <v>1256</v>
      </c>
      <c r="V2448" s="385">
        <v>0</v>
      </c>
      <c r="W2448" s="427" t="s">
        <v>1264</v>
      </c>
      <c r="X2448" s="419"/>
      <c r="Y2448" s="426"/>
      <c r="Z2448" s="371" t="s">
        <v>1265</v>
      </c>
      <c r="AA2448" s="258" t="b">
        <f t="shared" si="186"/>
        <v>0</v>
      </c>
      <c r="AB2448" s="258" t="s">
        <v>5962</v>
      </c>
      <c r="AC2448" s="372"/>
      <c r="AD2448" s="504" t="s">
        <v>1271</v>
      </c>
      <c r="AE2448" s="577" t="s">
        <v>5963</v>
      </c>
      <c r="AF2448" s="373" t="str">
        <f t="shared" ca="1" si="185"/>
        <v>29años4meses</v>
      </c>
      <c r="AG2448" s="378">
        <v>942764705</v>
      </c>
      <c r="AH2448" s="372" t="s">
        <v>5964</v>
      </c>
    </row>
    <row r="2449" spans="2:34">
      <c r="B2449" s="426" t="str">
        <f t="shared" si="187"/>
        <v>P48841483</v>
      </c>
      <c r="C2449" s="369" t="s">
        <v>117</v>
      </c>
      <c r="D2449" s="486" t="s">
        <v>2827</v>
      </c>
      <c r="E2449" s="273" t="s">
        <v>2828</v>
      </c>
      <c r="F2449" s="259">
        <v>30303</v>
      </c>
      <c r="G2449" s="461" t="s">
        <v>1251</v>
      </c>
      <c r="H2449" s="364" t="s">
        <v>137</v>
      </c>
      <c r="I2449" s="620"/>
      <c r="J2449" s="383"/>
      <c r="K2449" s="407" t="s">
        <v>1287</v>
      </c>
      <c r="L2449" s="264">
        <v>43818</v>
      </c>
      <c r="M2449" s="357">
        <v>43830</v>
      </c>
      <c r="N2449" s="592" t="s">
        <v>169</v>
      </c>
      <c r="O2449" s="261" t="s">
        <v>2829</v>
      </c>
      <c r="P2449" s="266" t="s">
        <v>115</v>
      </c>
      <c r="Q2449" s="267"/>
      <c r="R2449" s="284" t="s">
        <v>157</v>
      </c>
      <c r="S2449" s="265"/>
      <c r="T2449" s="265">
        <v>0</v>
      </c>
      <c r="U2449" s="269" t="s">
        <v>1256</v>
      </c>
      <c r="V2449" s="385">
        <v>0</v>
      </c>
      <c r="W2449" s="427" t="s">
        <v>1264</v>
      </c>
      <c r="X2449" s="419"/>
      <c r="Y2449" s="372"/>
      <c r="Z2449" s="371" t="s">
        <v>1265</v>
      </c>
      <c r="AA2449" s="258" t="b">
        <f t="shared" si="186"/>
        <v>0</v>
      </c>
      <c r="AB2449" s="273" t="s">
        <v>2690</v>
      </c>
      <c r="AC2449" s="273" t="s">
        <v>1290</v>
      </c>
      <c r="AD2449" s="510"/>
      <c r="AE2449" s="577"/>
      <c r="AF2449" s="373" t="str">
        <f t="shared" ca="1" si="185"/>
        <v>43años8meses</v>
      </c>
      <c r="AG2449" s="276"/>
      <c r="AH2449" s="273"/>
    </row>
    <row r="2450" spans="2:34">
      <c r="B2450" s="372" t="str">
        <f t="shared" si="187"/>
        <v>P48843936</v>
      </c>
      <c r="C2450" s="369" t="s">
        <v>117</v>
      </c>
      <c r="D2450" s="294" t="s">
        <v>17679</v>
      </c>
      <c r="E2450" s="362" t="s">
        <v>17680</v>
      </c>
      <c r="F2450" s="370">
        <v>35651</v>
      </c>
      <c r="G2450" s="338" t="s">
        <v>1251</v>
      </c>
      <c r="H2450" s="364" t="s">
        <v>137</v>
      </c>
      <c r="I2450" s="383" t="s">
        <v>1252</v>
      </c>
      <c r="J2450" s="383" t="s">
        <v>1276</v>
      </c>
      <c r="K2450" s="380" t="s">
        <v>12562</v>
      </c>
      <c r="L2450" s="264">
        <v>46074</v>
      </c>
      <c r="M2450" s="565">
        <v>46144</v>
      </c>
      <c r="N2450" s="383" t="s">
        <v>122</v>
      </c>
      <c r="O2450" s="340"/>
      <c r="P2450" s="434"/>
      <c r="Q2450" s="443"/>
      <c r="R2450" s="268" t="s">
        <v>157</v>
      </c>
      <c r="S2450" s="388"/>
      <c r="T2450" s="271">
        <v>0</v>
      </c>
      <c r="U2450" s="269" t="s">
        <v>1256</v>
      </c>
      <c r="V2450" s="385">
        <v>1</v>
      </c>
      <c r="W2450" s="427" t="s">
        <v>118</v>
      </c>
      <c r="X2450" s="419"/>
      <c r="Y2450" s="419"/>
      <c r="Z2450" s="571" t="s">
        <v>1257</v>
      </c>
      <c r="AA2450" s="258" t="b">
        <v>0</v>
      </c>
      <c r="AB2450" s="296" t="s">
        <v>17903</v>
      </c>
      <c r="AC2450" s="296"/>
      <c r="AD2450" s="574" t="s">
        <v>1259</v>
      </c>
      <c r="AE2450" s="577" t="s">
        <v>17711</v>
      </c>
      <c r="AF2450" s="373" t="str">
        <f t="shared" ca="1" si="185"/>
        <v>29años0meses</v>
      </c>
      <c r="AG2450" s="433" t="s">
        <v>17697</v>
      </c>
      <c r="AH2450" s="296" t="s">
        <v>17698</v>
      </c>
    </row>
    <row r="2451" spans="2:34">
      <c r="B2451" s="372" t="str">
        <f t="shared" si="187"/>
        <v>O48869281</v>
      </c>
      <c r="C2451" s="369" t="s">
        <v>117</v>
      </c>
      <c r="D2451" s="486" t="s">
        <v>7296</v>
      </c>
      <c r="E2451" s="258" t="s">
        <v>7297</v>
      </c>
      <c r="F2451" s="259">
        <v>35525</v>
      </c>
      <c r="G2451" s="283" t="s">
        <v>1996</v>
      </c>
      <c r="H2451" s="261" t="s">
        <v>113</v>
      </c>
      <c r="I2451" s="263" t="s">
        <v>1339</v>
      </c>
      <c r="J2451" s="261"/>
      <c r="K2451" s="380" t="s">
        <v>6305</v>
      </c>
      <c r="L2451" s="264">
        <v>44944</v>
      </c>
      <c r="M2451" s="290">
        <v>44975</v>
      </c>
      <c r="N2451" s="263" t="s">
        <v>174</v>
      </c>
      <c r="O2451" s="282" t="s">
        <v>7298</v>
      </c>
      <c r="P2451" s="366" t="s">
        <v>138</v>
      </c>
      <c r="Q2451" s="296"/>
      <c r="R2451" s="284" t="s">
        <v>157</v>
      </c>
      <c r="S2451" s="265"/>
      <c r="T2451" s="265">
        <v>0</v>
      </c>
      <c r="U2451" s="269" t="s">
        <v>1256</v>
      </c>
      <c r="V2451" s="270">
        <v>1</v>
      </c>
      <c r="W2451" s="271" t="s">
        <v>1264</v>
      </c>
      <c r="X2451" s="272"/>
      <c r="Y2451" s="273"/>
      <c r="Z2451" s="274" t="s">
        <v>1265</v>
      </c>
      <c r="AA2451" s="258" t="b">
        <f>COUNTIF($D$2:$D$3790,D2451)&gt;1</f>
        <v>0</v>
      </c>
      <c r="AB2451" s="258" t="s">
        <v>7299</v>
      </c>
      <c r="AC2451" s="273"/>
      <c r="AD2451" s="504" t="s">
        <v>1259</v>
      </c>
      <c r="AE2451" s="303" t="s">
        <v>7300</v>
      </c>
      <c r="AF2451" s="267" t="str">
        <f t="shared" ca="1" si="185"/>
        <v>29años4meses</v>
      </c>
      <c r="AG2451" s="276">
        <v>925179766</v>
      </c>
      <c r="AH2451" s="273" t="s">
        <v>7301</v>
      </c>
    </row>
    <row r="2452" spans="2:34">
      <c r="B2452" s="372" t="str">
        <f t="shared" si="187"/>
        <v>P48921031</v>
      </c>
      <c r="C2452" s="369" t="s">
        <v>117</v>
      </c>
      <c r="D2452" s="486" t="s">
        <v>1249</v>
      </c>
      <c r="E2452" s="422" t="s">
        <v>1250</v>
      </c>
      <c r="F2452" s="423">
        <v>35360</v>
      </c>
      <c r="G2452" s="617" t="s">
        <v>1251</v>
      </c>
      <c r="H2452" s="658" t="s">
        <v>137</v>
      </c>
      <c r="I2452" s="562" t="s">
        <v>1252</v>
      </c>
      <c r="J2452" s="593" t="s">
        <v>1253</v>
      </c>
      <c r="K2452" s="282" t="s">
        <v>1254</v>
      </c>
      <c r="L2452" s="264">
        <v>35362</v>
      </c>
      <c r="M2452" s="601">
        <v>46020</v>
      </c>
      <c r="N2452" s="593" t="s">
        <v>114</v>
      </c>
      <c r="O2452" s="556" t="s">
        <v>1255</v>
      </c>
      <c r="P2452" s="266" t="s">
        <v>138</v>
      </c>
      <c r="Q2452" s="258"/>
      <c r="R2452" s="268" t="s">
        <v>157</v>
      </c>
      <c r="S2452" s="436"/>
      <c r="T2452" s="699">
        <v>0</v>
      </c>
      <c r="U2452" s="626" t="s">
        <v>1256</v>
      </c>
      <c r="V2452" s="437">
        <v>1</v>
      </c>
      <c r="W2452" s="438" t="s">
        <v>118</v>
      </c>
      <c r="X2452" s="439"/>
      <c r="Y2452" s="439"/>
      <c r="Z2452" s="701" t="s">
        <v>1257</v>
      </c>
      <c r="AA2452" s="258" t="b">
        <f>COUNTIF($D$2:$D$3790,D2452)&gt;1</f>
        <v>0</v>
      </c>
      <c r="AB2452" s="569" t="s">
        <v>1258</v>
      </c>
      <c r="AC2452" s="569"/>
      <c r="AD2452" s="504" t="s">
        <v>1259</v>
      </c>
      <c r="AE2452" s="608" t="s">
        <v>1260</v>
      </c>
      <c r="AF2452" s="440" t="str">
        <f t="shared" ca="1" si="185"/>
        <v>29años9meses</v>
      </c>
      <c r="AG2452" s="441" t="s">
        <v>1261</v>
      </c>
      <c r="AH2452" s="569" t="s">
        <v>1262</v>
      </c>
    </row>
    <row r="2453" spans="2:34">
      <c r="B2453" s="426" t="str">
        <f t="shared" si="187"/>
        <v>P48951186</v>
      </c>
      <c r="C2453" s="369" t="s">
        <v>117</v>
      </c>
      <c r="D2453" s="294" t="s">
        <v>17420</v>
      </c>
      <c r="E2453" s="426" t="s">
        <v>17421</v>
      </c>
      <c r="F2453" s="370">
        <v>31094</v>
      </c>
      <c r="G2453" s="283" t="s">
        <v>1251</v>
      </c>
      <c r="H2453" s="364" t="s">
        <v>137</v>
      </c>
      <c r="I2453" s="387" t="s">
        <v>12610</v>
      </c>
      <c r="J2453" s="383" t="s">
        <v>1253</v>
      </c>
      <c r="K2453" s="282" t="s">
        <v>8700</v>
      </c>
      <c r="L2453" s="264">
        <v>46063</v>
      </c>
      <c r="M2453" s="264">
        <v>46088</v>
      </c>
      <c r="N2453" s="383" t="s">
        <v>122</v>
      </c>
      <c r="O2453" s="282"/>
      <c r="P2453" s="434"/>
      <c r="Q2453" s="443"/>
      <c r="R2453" s="268" t="s">
        <v>157</v>
      </c>
      <c r="S2453" s="265"/>
      <c r="T2453" s="271">
        <v>0</v>
      </c>
      <c r="U2453" s="269" t="s">
        <v>1256</v>
      </c>
      <c r="V2453" s="270">
        <v>1</v>
      </c>
      <c r="W2453" s="271" t="s">
        <v>118</v>
      </c>
      <c r="X2453" s="419"/>
      <c r="Y2453" s="419"/>
      <c r="Z2453" s="342" t="s">
        <v>1257</v>
      </c>
      <c r="AA2453" s="258" t="b">
        <v>0</v>
      </c>
      <c r="AB2453" s="273" t="s">
        <v>17440</v>
      </c>
      <c r="AC2453" s="273"/>
      <c r="AD2453" s="504" t="s">
        <v>1259</v>
      </c>
      <c r="AE2453" s="275" t="s">
        <v>17424</v>
      </c>
      <c r="AF2453" s="373" t="str">
        <f t="shared" ca="1" si="185"/>
        <v>41años6meses</v>
      </c>
      <c r="AG2453" s="276" t="s">
        <v>17422</v>
      </c>
      <c r="AH2453" s="273" t="s">
        <v>17423</v>
      </c>
    </row>
    <row r="2454" spans="2:34" ht="15">
      <c r="B2454" s="426" t="str">
        <f t="shared" si="187"/>
        <v>P48953316</v>
      </c>
      <c r="C2454" s="369" t="s">
        <v>117</v>
      </c>
      <c r="D2454" s="500" t="s">
        <v>14075</v>
      </c>
      <c r="E2454" s="258" t="s">
        <v>14076</v>
      </c>
      <c r="F2454" s="259">
        <v>34965</v>
      </c>
      <c r="G2454" s="283" t="s">
        <v>1251</v>
      </c>
      <c r="H2454" s="364" t="s">
        <v>137</v>
      </c>
      <c r="I2454" s="387" t="s">
        <v>1252</v>
      </c>
      <c r="J2454" s="383" t="s">
        <v>1253</v>
      </c>
      <c r="K2454" s="282" t="s">
        <v>1254</v>
      </c>
      <c r="L2454" s="264">
        <v>45894</v>
      </c>
      <c r="M2454" s="264">
        <v>45996</v>
      </c>
      <c r="N2454" s="383" t="s">
        <v>174</v>
      </c>
      <c r="O2454" s="282" t="s">
        <v>14077</v>
      </c>
      <c r="P2454" s="384" t="s">
        <v>138</v>
      </c>
      <c r="Q2454" s="372"/>
      <c r="R2454" s="268" t="s">
        <v>157</v>
      </c>
      <c r="S2454" s="265"/>
      <c r="T2454" s="506">
        <v>0</v>
      </c>
      <c r="U2454" s="269" t="s">
        <v>1256</v>
      </c>
      <c r="V2454" s="270">
        <v>1</v>
      </c>
      <c r="W2454" s="271" t="s">
        <v>118</v>
      </c>
      <c r="X2454" s="419"/>
      <c r="Y2454" s="419"/>
      <c r="Z2454" s="342" t="s">
        <v>1257</v>
      </c>
      <c r="AA2454" s="258" t="b">
        <f t="shared" ref="AA2454:AA2465" si="188">COUNTIF($D$2:$D$3790,D2454)&gt;1</f>
        <v>0</v>
      </c>
      <c r="AB2454" s="273" t="s">
        <v>14078</v>
      </c>
      <c r="AC2454" s="273"/>
      <c r="AD2454" s="504" t="s">
        <v>1878</v>
      </c>
      <c r="AE2454" s="275" t="s">
        <v>14079</v>
      </c>
      <c r="AF2454" s="373" t="str">
        <f t="shared" ca="1" si="185"/>
        <v>30años10meses</v>
      </c>
      <c r="AG2454" s="276" t="s">
        <v>14080</v>
      </c>
      <c r="AH2454" s="273" t="s">
        <v>14081</v>
      </c>
    </row>
    <row r="2455" spans="2:34">
      <c r="B2455" s="372" t="str">
        <f t="shared" si="187"/>
        <v>O48960023</v>
      </c>
      <c r="C2455" s="457">
        <v>1</v>
      </c>
      <c r="D2455" s="486" t="s">
        <v>3807</v>
      </c>
      <c r="E2455" s="258" t="s">
        <v>3808</v>
      </c>
      <c r="F2455" s="259">
        <v>32043</v>
      </c>
      <c r="G2455" s="260" t="s">
        <v>1291</v>
      </c>
      <c r="H2455" s="261" t="s">
        <v>113</v>
      </c>
      <c r="I2455" s="462"/>
      <c r="J2455" s="383"/>
      <c r="K2455" s="263" t="s">
        <v>3611</v>
      </c>
      <c r="L2455" s="264">
        <v>44244</v>
      </c>
      <c r="M2455" s="290">
        <v>44507</v>
      </c>
      <c r="N2455" s="592" t="s">
        <v>174</v>
      </c>
      <c r="O2455" s="263" t="s">
        <v>3809</v>
      </c>
      <c r="P2455" s="384" t="s">
        <v>115</v>
      </c>
      <c r="Q2455" s="373"/>
      <c r="R2455" s="284" t="s">
        <v>157</v>
      </c>
      <c r="S2455" s="265"/>
      <c r="T2455" s="265">
        <v>0</v>
      </c>
      <c r="U2455" s="269" t="s">
        <v>1256</v>
      </c>
      <c r="V2455" s="270">
        <v>0</v>
      </c>
      <c r="W2455" s="271" t="s">
        <v>1264</v>
      </c>
      <c r="X2455" s="419"/>
      <c r="Y2455" s="419"/>
      <c r="Z2455" s="274" t="s">
        <v>1265</v>
      </c>
      <c r="AA2455" s="258" t="b">
        <f t="shared" si="188"/>
        <v>0</v>
      </c>
      <c r="AB2455" s="258" t="s">
        <v>3810</v>
      </c>
      <c r="AC2455" s="273" t="s">
        <v>3690</v>
      </c>
      <c r="AD2455" s="504" t="s">
        <v>1271</v>
      </c>
      <c r="AE2455" s="275" t="s">
        <v>3811</v>
      </c>
      <c r="AF2455" s="373" t="str">
        <f t="shared" ca="1" si="185"/>
        <v>38años10meses</v>
      </c>
      <c r="AG2455" s="276" t="s">
        <v>3812</v>
      </c>
      <c r="AH2455" s="273" t="s">
        <v>3813</v>
      </c>
    </row>
    <row r="2456" spans="2:34">
      <c r="B2456" s="372" t="str">
        <f t="shared" si="187"/>
        <v>P49016624</v>
      </c>
      <c r="C2456" s="369" t="s">
        <v>117</v>
      </c>
      <c r="D2456" s="486" t="s">
        <v>6814</v>
      </c>
      <c r="E2456" s="258" t="s">
        <v>6815</v>
      </c>
      <c r="F2456" s="259">
        <v>33481</v>
      </c>
      <c r="G2456" s="338" t="s">
        <v>1251</v>
      </c>
      <c r="H2456" s="261" t="s">
        <v>137</v>
      </c>
      <c r="I2456" s="462" t="s">
        <v>1252</v>
      </c>
      <c r="J2456" s="383"/>
      <c r="K2456" s="282" t="s">
        <v>6305</v>
      </c>
      <c r="L2456" s="264">
        <v>44880</v>
      </c>
      <c r="M2456" s="264">
        <v>44886</v>
      </c>
      <c r="N2456" s="592" t="s">
        <v>128</v>
      </c>
      <c r="O2456" s="261" t="s">
        <v>6816</v>
      </c>
      <c r="P2456" s="384" t="s">
        <v>138</v>
      </c>
      <c r="Q2456" s="372"/>
      <c r="R2456" s="284" t="s">
        <v>157</v>
      </c>
      <c r="S2456" s="265"/>
      <c r="T2456" s="265">
        <v>0</v>
      </c>
      <c r="U2456" s="269" t="s">
        <v>1256</v>
      </c>
      <c r="V2456" s="270">
        <v>1</v>
      </c>
      <c r="W2456" s="271" t="s">
        <v>118</v>
      </c>
      <c r="X2456" s="419"/>
      <c r="Y2456" s="372"/>
      <c r="Z2456" s="274" t="s">
        <v>1265</v>
      </c>
      <c r="AA2456" s="258" t="b">
        <f t="shared" si="188"/>
        <v>0</v>
      </c>
      <c r="AB2456" s="273" t="s">
        <v>6817</v>
      </c>
      <c r="AC2456" s="273"/>
      <c r="AD2456" s="504" t="s">
        <v>1259</v>
      </c>
      <c r="AE2456" s="275" t="s">
        <v>6818</v>
      </c>
      <c r="AF2456" s="373" t="str">
        <f t="shared" ca="1" si="185"/>
        <v>34años11meses</v>
      </c>
      <c r="AG2456" s="276" t="s">
        <v>6819</v>
      </c>
      <c r="AH2456" s="273" t="s">
        <v>6820</v>
      </c>
    </row>
    <row r="2457" spans="2:34">
      <c r="B2457" s="372" t="str">
        <f t="shared" si="187"/>
        <v>P60040331</v>
      </c>
      <c r="C2457" s="369" t="s">
        <v>117</v>
      </c>
      <c r="D2457" s="486" t="s">
        <v>8105</v>
      </c>
      <c r="E2457" s="258" t="s">
        <v>8106</v>
      </c>
      <c r="F2457" s="259">
        <v>38219</v>
      </c>
      <c r="G2457" s="338" t="s">
        <v>1251</v>
      </c>
      <c r="H2457" s="266" t="s">
        <v>137</v>
      </c>
      <c r="I2457" s="387" t="s">
        <v>1252</v>
      </c>
      <c r="J2457" s="383"/>
      <c r="K2457" s="282" t="s">
        <v>2021</v>
      </c>
      <c r="L2457" s="264">
        <v>45124</v>
      </c>
      <c r="M2457" s="290">
        <v>45168</v>
      </c>
      <c r="N2457" s="592" t="s">
        <v>122</v>
      </c>
      <c r="O2457" s="261"/>
      <c r="P2457" s="384"/>
      <c r="Q2457" s="372"/>
      <c r="R2457" s="284" t="s">
        <v>157</v>
      </c>
      <c r="S2457" s="265"/>
      <c r="T2457" s="265">
        <v>0</v>
      </c>
      <c r="U2457" s="269" t="s">
        <v>1256</v>
      </c>
      <c r="V2457" s="270">
        <v>0</v>
      </c>
      <c r="W2457" s="271" t="s">
        <v>118</v>
      </c>
      <c r="X2457" s="372"/>
      <c r="Y2457" s="372"/>
      <c r="Z2457" s="274" t="s">
        <v>1257</v>
      </c>
      <c r="AA2457" s="258" t="b">
        <f t="shared" si="188"/>
        <v>0</v>
      </c>
      <c r="AB2457" s="273" t="s">
        <v>8107</v>
      </c>
      <c r="AC2457" s="273"/>
      <c r="AD2457" s="504" t="s">
        <v>1259</v>
      </c>
      <c r="AE2457" s="275" t="s">
        <v>8108</v>
      </c>
      <c r="AF2457" s="373" t="str">
        <f t="shared" ca="1" si="185"/>
        <v>22años0meses</v>
      </c>
      <c r="AG2457" s="276">
        <v>947387798</v>
      </c>
      <c r="AH2457" s="273" t="s">
        <v>8109</v>
      </c>
    </row>
    <row r="2458" spans="2:34">
      <c r="B2458" s="372" t="str">
        <f t="shared" si="187"/>
        <v>P60162980</v>
      </c>
      <c r="C2458" s="369" t="s">
        <v>117</v>
      </c>
      <c r="D2458" s="486" t="s">
        <v>12015</v>
      </c>
      <c r="E2458" s="258" t="s">
        <v>12016</v>
      </c>
      <c r="F2458" s="259">
        <v>38904</v>
      </c>
      <c r="G2458" s="338" t="s">
        <v>1251</v>
      </c>
      <c r="H2458" s="261" t="s">
        <v>137</v>
      </c>
      <c r="I2458" s="387" t="s">
        <v>8999</v>
      </c>
      <c r="J2458" s="383" t="s">
        <v>7578</v>
      </c>
      <c r="K2458" s="282" t="s">
        <v>6840</v>
      </c>
      <c r="L2458" s="264">
        <v>45505</v>
      </c>
      <c r="M2458" s="264">
        <v>45565</v>
      </c>
      <c r="N2458" s="383" t="s">
        <v>128</v>
      </c>
      <c r="O2458" s="282" t="s">
        <v>12017</v>
      </c>
      <c r="P2458" s="384" t="s">
        <v>138</v>
      </c>
      <c r="Q2458" s="372"/>
      <c r="R2458" s="284" t="s">
        <v>157</v>
      </c>
      <c r="S2458" s="265"/>
      <c r="T2458" s="265">
        <v>0</v>
      </c>
      <c r="U2458" s="269" t="s">
        <v>1256</v>
      </c>
      <c r="V2458" s="270">
        <v>1</v>
      </c>
      <c r="W2458" s="271" t="s">
        <v>118</v>
      </c>
      <c r="X2458" s="419"/>
      <c r="Y2458" s="419"/>
      <c r="Z2458" s="274" t="s">
        <v>1257</v>
      </c>
      <c r="AA2458" s="258" t="b">
        <f t="shared" si="188"/>
        <v>0</v>
      </c>
      <c r="AB2458" s="273" t="s">
        <v>10098</v>
      </c>
      <c r="AC2458" s="273"/>
      <c r="AD2458" s="504" t="s">
        <v>1259</v>
      </c>
      <c r="AE2458" s="275" t="s">
        <v>12018</v>
      </c>
      <c r="AF2458" s="373" t="str">
        <f t="shared" ca="1" si="185"/>
        <v>20años1meses</v>
      </c>
      <c r="AG2458" s="276">
        <v>975477534</v>
      </c>
      <c r="AH2458" s="273" t="s">
        <v>12019</v>
      </c>
    </row>
    <row r="2459" spans="2:34">
      <c r="B2459" s="426" t="str">
        <f t="shared" si="187"/>
        <v>P60249476</v>
      </c>
      <c r="C2459" s="369" t="s">
        <v>117</v>
      </c>
      <c r="D2459" s="486" t="s">
        <v>3222</v>
      </c>
      <c r="E2459" s="273" t="s">
        <v>3223</v>
      </c>
      <c r="F2459" s="259">
        <v>36108</v>
      </c>
      <c r="G2459" s="461" t="s">
        <v>1251</v>
      </c>
      <c r="H2459" s="261" t="s">
        <v>137</v>
      </c>
      <c r="I2459" s="463"/>
      <c r="J2459" s="383"/>
      <c r="K2459" s="263" t="s">
        <v>1287</v>
      </c>
      <c r="L2459" s="264">
        <v>43888</v>
      </c>
      <c r="M2459" s="290">
        <v>43901</v>
      </c>
      <c r="N2459" s="592" t="s">
        <v>174</v>
      </c>
      <c r="O2459" s="261" t="s">
        <v>3224</v>
      </c>
      <c r="P2459" s="384" t="s">
        <v>115</v>
      </c>
      <c r="Q2459" s="373"/>
      <c r="R2459" s="284" t="s">
        <v>157</v>
      </c>
      <c r="S2459" s="265"/>
      <c r="T2459" s="265">
        <v>0</v>
      </c>
      <c r="U2459" s="269" t="s">
        <v>1256</v>
      </c>
      <c r="V2459" s="270">
        <v>0</v>
      </c>
      <c r="W2459" s="271" t="s">
        <v>1264</v>
      </c>
      <c r="X2459" s="419"/>
      <c r="Y2459" s="372"/>
      <c r="Z2459" s="274" t="s">
        <v>1265</v>
      </c>
      <c r="AA2459" s="258" t="b">
        <f t="shared" si="188"/>
        <v>0</v>
      </c>
      <c r="AB2459" s="273"/>
      <c r="AC2459" s="273"/>
      <c r="AD2459" s="273"/>
      <c r="AE2459" s="275"/>
      <c r="AF2459" s="373" t="str">
        <f t="shared" ca="1" si="185"/>
        <v>27años9meses</v>
      </c>
      <c r="AG2459" s="294"/>
      <c r="AH2459" s="258"/>
    </row>
    <row r="2460" spans="2:34">
      <c r="B2460" s="426" t="str">
        <f t="shared" si="187"/>
        <v>O60286827</v>
      </c>
      <c r="C2460" s="369" t="s">
        <v>117</v>
      </c>
      <c r="D2460" s="486" t="s">
        <v>6792</v>
      </c>
      <c r="E2460" s="258" t="s">
        <v>6793</v>
      </c>
      <c r="F2460" s="259">
        <v>37073</v>
      </c>
      <c r="G2460" s="338" t="s">
        <v>1251</v>
      </c>
      <c r="H2460" s="261" t="s">
        <v>113</v>
      </c>
      <c r="I2460" s="462" t="s">
        <v>5699</v>
      </c>
      <c r="J2460" s="383"/>
      <c r="K2460" s="282" t="s">
        <v>2021</v>
      </c>
      <c r="L2460" s="264">
        <v>44873</v>
      </c>
      <c r="M2460" s="264">
        <v>44912</v>
      </c>
      <c r="N2460" s="592" t="s">
        <v>122</v>
      </c>
      <c r="O2460" s="282"/>
      <c r="P2460" s="384"/>
      <c r="Q2460" s="372"/>
      <c r="R2460" s="268" t="s">
        <v>157</v>
      </c>
      <c r="S2460" s="265"/>
      <c r="T2460" s="265">
        <v>0</v>
      </c>
      <c r="U2460" s="269" t="s">
        <v>1256</v>
      </c>
      <c r="V2460" s="270">
        <v>0</v>
      </c>
      <c r="W2460" s="271" t="s">
        <v>118</v>
      </c>
      <c r="X2460" s="419"/>
      <c r="Y2460" s="372"/>
      <c r="Z2460" s="274" t="s">
        <v>1265</v>
      </c>
      <c r="AA2460" s="258" t="b">
        <f t="shared" si="188"/>
        <v>0</v>
      </c>
      <c r="AB2460" s="273" t="s">
        <v>6794</v>
      </c>
      <c r="AC2460" s="273"/>
      <c r="AD2460" s="504" t="s">
        <v>1259</v>
      </c>
      <c r="AE2460" s="275" t="s">
        <v>6795</v>
      </c>
      <c r="AF2460" s="373" t="str">
        <f t="shared" ca="1" si="185"/>
        <v>25años1meses</v>
      </c>
      <c r="AG2460" s="276">
        <v>931634821</v>
      </c>
      <c r="AH2460" s="273" t="s">
        <v>6796</v>
      </c>
    </row>
    <row r="2461" spans="2:34">
      <c r="B2461" s="426" t="str">
        <f t="shared" si="187"/>
        <v>P60433325</v>
      </c>
      <c r="C2461" s="369" t="s">
        <v>117</v>
      </c>
      <c r="D2461" s="486" t="s">
        <v>4054</v>
      </c>
      <c r="E2461" s="258" t="s">
        <v>4055</v>
      </c>
      <c r="F2461" s="259">
        <v>34496</v>
      </c>
      <c r="G2461" s="461" t="s">
        <v>1291</v>
      </c>
      <c r="H2461" s="261" t="s">
        <v>137</v>
      </c>
      <c r="I2461" s="463"/>
      <c r="J2461" s="383"/>
      <c r="K2461" s="263" t="s">
        <v>3611</v>
      </c>
      <c r="L2461" s="264">
        <v>44312</v>
      </c>
      <c r="M2461" s="264">
        <v>44325</v>
      </c>
      <c r="N2461" s="592" t="s">
        <v>122</v>
      </c>
      <c r="O2461" s="261"/>
      <c r="P2461" s="384"/>
      <c r="Q2461" s="372"/>
      <c r="R2461" s="268" t="s">
        <v>157</v>
      </c>
      <c r="S2461" s="265"/>
      <c r="T2461" s="265">
        <v>0</v>
      </c>
      <c r="U2461" s="269" t="s">
        <v>1256</v>
      </c>
      <c r="V2461" s="270">
        <v>0</v>
      </c>
      <c r="W2461" s="271" t="s">
        <v>1264</v>
      </c>
      <c r="X2461" s="419"/>
      <c r="Y2461" s="372"/>
      <c r="Z2461" s="274" t="s">
        <v>1265</v>
      </c>
      <c r="AA2461" s="258" t="b">
        <f t="shared" si="188"/>
        <v>0</v>
      </c>
      <c r="AB2461" s="319" t="s">
        <v>4056</v>
      </c>
      <c r="AC2461" s="273" t="s">
        <v>3671</v>
      </c>
      <c r="AD2461" s="273"/>
      <c r="AE2461" s="275"/>
      <c r="AF2461" s="373" t="str">
        <f t="shared" ca="1" si="185"/>
        <v>32años2meses</v>
      </c>
      <c r="AG2461" s="276">
        <v>902326900</v>
      </c>
      <c r="AH2461" s="273" t="s">
        <v>4057</v>
      </c>
    </row>
    <row r="2462" spans="2:34">
      <c r="B2462" s="426" t="str">
        <f t="shared" si="187"/>
        <v>P60442569</v>
      </c>
      <c r="C2462" s="369" t="s">
        <v>117</v>
      </c>
      <c r="D2462" s="486" t="s">
        <v>6184</v>
      </c>
      <c r="E2462" s="258" t="s">
        <v>6185</v>
      </c>
      <c r="F2462" s="259">
        <v>37871</v>
      </c>
      <c r="G2462" s="338" t="s">
        <v>1251</v>
      </c>
      <c r="H2462" s="261" t="s">
        <v>137</v>
      </c>
      <c r="I2462" s="462" t="s">
        <v>1252</v>
      </c>
      <c r="J2462" s="383"/>
      <c r="K2462" s="282" t="s">
        <v>2021</v>
      </c>
      <c r="L2462" s="264">
        <v>44644</v>
      </c>
      <c r="M2462" s="290">
        <v>44646</v>
      </c>
      <c r="N2462" s="592" t="s">
        <v>128</v>
      </c>
      <c r="O2462" s="261" t="s">
        <v>6186</v>
      </c>
      <c r="P2462" s="384" t="s">
        <v>138</v>
      </c>
      <c r="Q2462" s="426"/>
      <c r="R2462" s="284" t="s">
        <v>157</v>
      </c>
      <c r="S2462" s="265"/>
      <c r="T2462" s="265">
        <v>0</v>
      </c>
      <c r="U2462" s="269" t="s">
        <v>1256</v>
      </c>
      <c r="V2462" s="270">
        <v>0</v>
      </c>
      <c r="W2462" s="271" t="s">
        <v>118</v>
      </c>
      <c r="X2462" s="419"/>
      <c r="Y2462" s="426"/>
      <c r="Z2462" s="274" t="s">
        <v>1265</v>
      </c>
      <c r="AA2462" s="258" t="b">
        <f t="shared" si="188"/>
        <v>0</v>
      </c>
      <c r="AB2462" s="273" t="s">
        <v>6187</v>
      </c>
      <c r="AC2462" s="273"/>
      <c r="AD2462" s="504" t="s">
        <v>1259</v>
      </c>
      <c r="AE2462" s="275" t="s">
        <v>6188</v>
      </c>
      <c r="AF2462" s="373" t="str">
        <f t="shared" ca="1" si="185"/>
        <v>22años11meses</v>
      </c>
      <c r="AG2462" s="276">
        <v>928017750</v>
      </c>
      <c r="AH2462" s="273" t="s">
        <v>6189</v>
      </c>
    </row>
    <row r="2463" spans="2:34">
      <c r="B2463" s="372" t="str">
        <f t="shared" si="187"/>
        <v>O60470643</v>
      </c>
      <c r="C2463" s="369" t="s">
        <v>117</v>
      </c>
      <c r="D2463" s="486" t="s">
        <v>15357</v>
      </c>
      <c r="E2463" s="336" t="s">
        <v>15358</v>
      </c>
      <c r="F2463" s="259">
        <v>39198</v>
      </c>
      <c r="G2463" s="338" t="s">
        <v>1251</v>
      </c>
      <c r="H2463" s="261" t="s">
        <v>125</v>
      </c>
      <c r="I2463" s="387" t="s">
        <v>5699</v>
      </c>
      <c r="J2463" s="383" t="s">
        <v>1276</v>
      </c>
      <c r="K2463" s="380" t="s">
        <v>12562</v>
      </c>
      <c r="L2463" s="264">
        <v>45966</v>
      </c>
      <c r="M2463" s="264">
        <v>46062</v>
      </c>
      <c r="N2463" s="383" t="s">
        <v>122</v>
      </c>
      <c r="O2463" s="282"/>
      <c r="P2463" s="384"/>
      <c r="Q2463" s="426"/>
      <c r="R2463" s="268" t="s">
        <v>157</v>
      </c>
      <c r="S2463" s="265"/>
      <c r="T2463" s="271">
        <v>0</v>
      </c>
      <c r="U2463" s="269" t="s">
        <v>1256</v>
      </c>
      <c r="V2463" s="270">
        <v>1</v>
      </c>
      <c r="W2463" s="271" t="s">
        <v>118</v>
      </c>
      <c r="X2463" s="419"/>
      <c r="Y2463" s="419"/>
      <c r="Z2463" s="342" t="s">
        <v>1257</v>
      </c>
      <c r="AA2463" s="258" t="b">
        <f t="shared" si="188"/>
        <v>0</v>
      </c>
      <c r="AB2463" s="273" t="s">
        <v>15359</v>
      </c>
      <c r="AC2463" s="273"/>
      <c r="AD2463" s="400" t="s">
        <v>1259</v>
      </c>
      <c r="AE2463" s="275" t="s">
        <v>15360</v>
      </c>
      <c r="AF2463" s="373" t="str">
        <f t="shared" ca="1" si="185"/>
        <v>19años3meses</v>
      </c>
      <c r="AG2463" s="276"/>
      <c r="AH2463" s="273" t="s">
        <v>15361</v>
      </c>
    </row>
    <row r="2464" spans="2:34">
      <c r="B2464" s="426" t="str">
        <f t="shared" si="187"/>
        <v>O60495020</v>
      </c>
      <c r="C2464" s="369" t="s">
        <v>117</v>
      </c>
      <c r="D2464" s="486" t="s">
        <v>9787</v>
      </c>
      <c r="E2464" s="336" t="s">
        <v>9788</v>
      </c>
      <c r="F2464" s="259">
        <v>38047</v>
      </c>
      <c r="G2464" s="338" t="s">
        <v>1251</v>
      </c>
      <c r="H2464" s="261" t="s">
        <v>125</v>
      </c>
      <c r="I2464" s="387" t="s">
        <v>9123</v>
      </c>
      <c r="J2464" s="383"/>
      <c r="K2464" s="380" t="s">
        <v>6840</v>
      </c>
      <c r="L2464" s="264">
        <v>45324</v>
      </c>
      <c r="M2464" s="290">
        <v>45373</v>
      </c>
      <c r="N2464" s="383" t="s">
        <v>122</v>
      </c>
      <c r="O2464" s="282"/>
      <c r="P2464" s="384"/>
      <c r="Q2464" s="372"/>
      <c r="R2464" s="284" t="s">
        <v>157</v>
      </c>
      <c r="S2464" s="265"/>
      <c r="T2464" s="265">
        <v>0</v>
      </c>
      <c r="U2464" s="269" t="s">
        <v>1256</v>
      </c>
      <c r="V2464" s="270">
        <v>1</v>
      </c>
      <c r="W2464" s="271" t="s">
        <v>118</v>
      </c>
      <c r="X2464" s="419"/>
      <c r="Y2464" s="419"/>
      <c r="Z2464" s="274" t="s">
        <v>1257</v>
      </c>
      <c r="AA2464" s="258" t="b">
        <f t="shared" si="188"/>
        <v>0</v>
      </c>
      <c r="AB2464" s="273" t="s">
        <v>9789</v>
      </c>
      <c r="AC2464" s="273"/>
      <c r="AD2464" s="400" t="s">
        <v>1259</v>
      </c>
      <c r="AE2464" s="275" t="s">
        <v>9790</v>
      </c>
      <c r="AF2464" s="373" t="str">
        <f t="shared" ca="1" si="185"/>
        <v>22años5meses</v>
      </c>
      <c r="AG2464" s="276">
        <v>968310442</v>
      </c>
      <c r="AH2464" s="273" t="s">
        <v>9791</v>
      </c>
    </row>
    <row r="2465" spans="2:36">
      <c r="B2465" s="453" t="str">
        <f t="shared" si="187"/>
        <v>P60512321</v>
      </c>
      <c r="C2465" s="369" t="s">
        <v>117</v>
      </c>
      <c r="D2465" s="486" t="s">
        <v>10681</v>
      </c>
      <c r="E2465" s="336" t="s">
        <v>10682</v>
      </c>
      <c r="F2465" s="259">
        <v>37080</v>
      </c>
      <c r="G2465" s="338" t="s">
        <v>1251</v>
      </c>
      <c r="H2465" s="261" t="s">
        <v>137</v>
      </c>
      <c r="I2465" s="387" t="s">
        <v>8999</v>
      </c>
      <c r="J2465" s="383" t="s">
        <v>9469</v>
      </c>
      <c r="K2465" s="380" t="s">
        <v>6840</v>
      </c>
      <c r="L2465" s="264">
        <v>45384</v>
      </c>
      <c r="M2465" s="298">
        <v>45467</v>
      </c>
      <c r="N2465" s="383" t="s">
        <v>128</v>
      </c>
      <c r="O2465" s="282" t="s">
        <v>10683</v>
      </c>
      <c r="P2465" s="384" t="s">
        <v>138</v>
      </c>
      <c r="Q2465" s="372"/>
      <c r="R2465" s="284" t="s">
        <v>157</v>
      </c>
      <c r="S2465" s="265"/>
      <c r="T2465" s="265">
        <v>0</v>
      </c>
      <c r="U2465" s="269" t="s">
        <v>1256</v>
      </c>
      <c r="V2465" s="270">
        <v>1</v>
      </c>
      <c r="W2465" s="271" t="s">
        <v>118</v>
      </c>
      <c r="X2465" s="419"/>
      <c r="Y2465" s="419"/>
      <c r="Z2465" s="274" t="s">
        <v>1257</v>
      </c>
      <c r="AA2465" s="258" t="b">
        <f t="shared" si="188"/>
        <v>0</v>
      </c>
      <c r="AB2465" s="273" t="s">
        <v>10684</v>
      </c>
      <c r="AC2465" s="273"/>
      <c r="AD2465" s="504" t="s">
        <v>1259</v>
      </c>
      <c r="AE2465" s="275" t="s">
        <v>10685</v>
      </c>
      <c r="AF2465" s="373" t="str">
        <f t="shared" ca="1" si="185"/>
        <v>25años1meses</v>
      </c>
      <c r="AG2465" s="276">
        <v>918546072</v>
      </c>
      <c r="AH2465" s="273" t="s">
        <v>10686</v>
      </c>
    </row>
    <row r="2466" spans="2:36">
      <c r="B2466" s="453" t="str">
        <f t="shared" si="187"/>
        <v>O60524897</v>
      </c>
      <c r="C2466" s="369" t="s">
        <v>117</v>
      </c>
      <c r="D2466" s="294" t="s">
        <v>17608</v>
      </c>
      <c r="E2466" s="258" t="s">
        <v>17609</v>
      </c>
      <c r="F2466" s="259">
        <v>39282</v>
      </c>
      <c r="G2466" s="338" t="s">
        <v>1251</v>
      </c>
      <c r="H2466" s="261" t="s">
        <v>125</v>
      </c>
      <c r="I2466" s="387" t="s">
        <v>5699</v>
      </c>
      <c r="J2466" s="383" t="s">
        <v>1276</v>
      </c>
      <c r="K2466" s="380" t="s">
        <v>12562</v>
      </c>
      <c r="L2466" s="264">
        <v>46072</v>
      </c>
      <c r="M2466" s="264">
        <v>46074</v>
      </c>
      <c r="N2466" s="383" t="s">
        <v>114</v>
      </c>
      <c r="O2466" s="282" t="s">
        <v>17613</v>
      </c>
      <c r="P2466" s="384" t="s">
        <v>138</v>
      </c>
      <c r="Q2466" s="426"/>
      <c r="R2466" s="268" t="s">
        <v>157</v>
      </c>
      <c r="S2466" s="265"/>
      <c r="T2466" s="271">
        <v>0</v>
      </c>
      <c r="U2466" s="269" t="s">
        <v>1256</v>
      </c>
      <c r="V2466" s="270">
        <v>1</v>
      </c>
      <c r="W2466" s="427" t="s">
        <v>118</v>
      </c>
      <c r="X2466" s="419"/>
      <c r="Y2466" s="419"/>
      <c r="Z2466" s="571" t="s">
        <v>1257</v>
      </c>
      <c r="AA2466" s="258" t="b">
        <v>0</v>
      </c>
      <c r="AB2466" s="273" t="s">
        <v>17896</v>
      </c>
      <c r="AC2466" s="273"/>
      <c r="AD2466" s="504" t="s">
        <v>1259</v>
      </c>
      <c r="AE2466" s="275" t="s">
        <v>17672</v>
      </c>
      <c r="AF2466" s="373" t="str">
        <f t="shared" ca="1" si="185"/>
        <v>19años1meses</v>
      </c>
      <c r="AG2466" s="276" t="s">
        <v>17670</v>
      </c>
      <c r="AH2466" s="273" t="s">
        <v>17671</v>
      </c>
    </row>
    <row r="2467" spans="2:36">
      <c r="B2467" s="453" t="str">
        <f t="shared" si="187"/>
        <v>P60655459</v>
      </c>
      <c r="C2467" s="369" t="s">
        <v>117</v>
      </c>
      <c r="D2467" s="486" t="s">
        <v>3889</v>
      </c>
      <c r="E2467" s="258" t="s">
        <v>3890</v>
      </c>
      <c r="F2467" s="259">
        <v>37412</v>
      </c>
      <c r="G2467" s="461" t="s">
        <v>1291</v>
      </c>
      <c r="H2467" s="261" t="s">
        <v>137</v>
      </c>
      <c r="I2467" s="463"/>
      <c r="J2467" s="383"/>
      <c r="K2467" s="407" t="s">
        <v>3611</v>
      </c>
      <c r="L2467" s="264">
        <v>44270</v>
      </c>
      <c r="M2467" s="290">
        <v>44280</v>
      </c>
      <c r="N2467" s="592" t="s">
        <v>122</v>
      </c>
      <c r="O2467" s="261" t="s">
        <v>1108</v>
      </c>
      <c r="P2467" s="384"/>
      <c r="Q2467" s="372"/>
      <c r="R2467" s="268" t="s">
        <v>157</v>
      </c>
      <c r="S2467" s="265"/>
      <c r="T2467" s="265">
        <v>0</v>
      </c>
      <c r="U2467" s="269" t="s">
        <v>1256</v>
      </c>
      <c r="V2467" s="270">
        <v>0</v>
      </c>
      <c r="W2467" s="427" t="s">
        <v>1264</v>
      </c>
      <c r="X2467" s="419"/>
      <c r="Y2467" s="426"/>
      <c r="Z2467" s="371" t="s">
        <v>1265</v>
      </c>
      <c r="AA2467" s="258" t="b">
        <f>COUNTIF($D$2:$D$3790,D2467)&gt;1</f>
        <v>0</v>
      </c>
      <c r="AB2467" s="273" t="s">
        <v>3891</v>
      </c>
      <c r="AC2467" s="273" t="s">
        <v>3671</v>
      </c>
      <c r="AD2467" s="510"/>
      <c r="AE2467" s="275"/>
      <c r="AF2467" s="373" t="str">
        <f t="shared" ca="1" si="185"/>
        <v>24años2meses</v>
      </c>
      <c r="AG2467" s="276">
        <v>920230334</v>
      </c>
      <c r="AH2467" s="273" t="s">
        <v>3892</v>
      </c>
    </row>
    <row r="2468" spans="2:36">
      <c r="B2468" s="372" t="str">
        <f t="shared" si="187"/>
        <v>P60702513</v>
      </c>
      <c r="C2468" s="369" t="s">
        <v>117</v>
      </c>
      <c r="D2468" s="486" t="s">
        <v>4727</v>
      </c>
      <c r="E2468" s="258" t="s">
        <v>4728</v>
      </c>
      <c r="F2468" s="259">
        <v>35512</v>
      </c>
      <c r="G2468" s="461" t="s">
        <v>1291</v>
      </c>
      <c r="H2468" s="261" t="s">
        <v>137</v>
      </c>
      <c r="I2468" s="463"/>
      <c r="J2468" s="261"/>
      <c r="K2468" s="263" t="s">
        <v>3611</v>
      </c>
      <c r="L2468" s="264">
        <v>44439</v>
      </c>
      <c r="M2468" s="290">
        <v>44444</v>
      </c>
      <c r="N2468" s="592" t="s">
        <v>174</v>
      </c>
      <c r="O2468" s="261" t="s">
        <v>4729</v>
      </c>
      <c r="P2468" s="384" t="s">
        <v>115</v>
      </c>
      <c r="Q2468" s="372"/>
      <c r="R2468" s="268" t="s">
        <v>157</v>
      </c>
      <c r="S2468" s="265"/>
      <c r="T2468" s="265">
        <v>0</v>
      </c>
      <c r="U2468" s="269" t="s">
        <v>1256</v>
      </c>
      <c r="V2468" s="270">
        <v>0</v>
      </c>
      <c r="W2468" s="427" t="s">
        <v>1264</v>
      </c>
      <c r="X2468" s="419"/>
      <c r="Y2468" s="426"/>
      <c r="Z2468" s="371" t="s">
        <v>1265</v>
      </c>
      <c r="AA2468" s="258" t="b">
        <f>COUNTIF($D$2:$D$3790,D2468)&gt;1</f>
        <v>0</v>
      </c>
      <c r="AB2468" s="273" t="s">
        <v>4730</v>
      </c>
      <c r="AC2468" s="273" t="s">
        <v>3671</v>
      </c>
      <c r="AD2468" s="510"/>
      <c r="AE2468" s="275"/>
      <c r="AF2468" s="373" t="str">
        <f t="shared" ca="1" si="185"/>
        <v>29años4meses</v>
      </c>
      <c r="AG2468" s="276">
        <v>929759773</v>
      </c>
      <c r="AH2468" s="273" t="s">
        <v>4731</v>
      </c>
    </row>
    <row r="2469" spans="2:36">
      <c r="B2469" s="426" t="str">
        <f t="shared" si="187"/>
        <v>O60706926</v>
      </c>
      <c r="C2469" s="369" t="s">
        <v>117</v>
      </c>
      <c r="D2469" s="486" t="s">
        <v>10004</v>
      </c>
      <c r="E2469" s="258" t="s">
        <v>10005</v>
      </c>
      <c r="F2469" s="259">
        <v>36441</v>
      </c>
      <c r="G2469" s="338" t="s">
        <v>1251</v>
      </c>
      <c r="H2469" s="261" t="s">
        <v>113</v>
      </c>
      <c r="I2469" s="387" t="s">
        <v>9123</v>
      </c>
      <c r="J2469" s="383" t="s">
        <v>7245</v>
      </c>
      <c r="K2469" s="282" t="s">
        <v>6840</v>
      </c>
      <c r="L2469" s="264">
        <v>45335</v>
      </c>
      <c r="M2469" s="290">
        <v>45336</v>
      </c>
      <c r="N2469" s="383" t="s">
        <v>128</v>
      </c>
      <c r="O2469" s="261" t="s">
        <v>10006</v>
      </c>
      <c r="P2469" s="384" t="s">
        <v>138</v>
      </c>
      <c r="Q2469" s="372"/>
      <c r="R2469" s="284" t="s">
        <v>157</v>
      </c>
      <c r="S2469" s="265"/>
      <c r="T2469" s="265">
        <v>0</v>
      </c>
      <c r="U2469" s="269" t="s">
        <v>1256</v>
      </c>
      <c r="V2469" s="270">
        <v>1</v>
      </c>
      <c r="W2469" s="427" t="s">
        <v>118</v>
      </c>
      <c r="X2469" s="419"/>
      <c r="Y2469" s="419"/>
      <c r="Z2469" s="371" t="s">
        <v>1257</v>
      </c>
      <c r="AA2469" s="258" t="b">
        <f>COUNTIF($D$2:$D$3790,D2469)&gt;1</f>
        <v>0</v>
      </c>
      <c r="AB2469" s="273" t="s">
        <v>10007</v>
      </c>
      <c r="AC2469" s="273"/>
      <c r="AD2469" s="504" t="s">
        <v>1259</v>
      </c>
      <c r="AE2469" s="275" t="s">
        <v>10008</v>
      </c>
      <c r="AF2469" s="373" t="str">
        <f t="shared" ca="1" si="185"/>
        <v>26años10meses</v>
      </c>
      <c r="AG2469" s="276">
        <v>991220182</v>
      </c>
      <c r="AH2469" s="273" t="s">
        <v>10009</v>
      </c>
    </row>
    <row r="2470" spans="2:36">
      <c r="B2470" s="426" t="str">
        <f t="shared" si="187"/>
        <v>P60806863</v>
      </c>
      <c r="C2470" s="454">
        <v>1</v>
      </c>
      <c r="D2470" s="486" t="s">
        <v>7719</v>
      </c>
      <c r="E2470" s="258" t="s">
        <v>7720</v>
      </c>
      <c r="F2470" s="259">
        <v>35443</v>
      </c>
      <c r="G2470" s="338" t="s">
        <v>1251</v>
      </c>
      <c r="H2470" s="261" t="s">
        <v>137</v>
      </c>
      <c r="I2470" s="462" t="s">
        <v>1252</v>
      </c>
      <c r="J2470" s="383"/>
      <c r="K2470" s="282" t="s">
        <v>6305</v>
      </c>
      <c r="L2470" s="264">
        <v>45089</v>
      </c>
      <c r="M2470" s="290">
        <v>45106</v>
      </c>
      <c r="N2470" s="592" t="s">
        <v>174</v>
      </c>
      <c r="O2470" s="282" t="s">
        <v>7687</v>
      </c>
      <c r="P2470" s="384" t="s">
        <v>138</v>
      </c>
      <c r="Q2470" s="372"/>
      <c r="R2470" s="268" t="s">
        <v>157</v>
      </c>
      <c r="S2470" s="265"/>
      <c r="T2470" s="265">
        <v>0</v>
      </c>
      <c r="U2470" s="269" t="s">
        <v>1256</v>
      </c>
      <c r="V2470" s="270">
        <v>1</v>
      </c>
      <c r="W2470" s="427" t="s">
        <v>118</v>
      </c>
      <c r="X2470" s="426"/>
      <c r="Y2470" s="372"/>
      <c r="Z2470" s="371" t="s">
        <v>1265</v>
      </c>
      <c r="AA2470" s="258" t="b">
        <f>COUNTIF($D$2:$D$3790,D2470)&gt;1</f>
        <v>0</v>
      </c>
      <c r="AB2470" s="258" t="s">
        <v>7721</v>
      </c>
      <c r="AC2470" s="273"/>
      <c r="AD2470" s="510" t="s">
        <v>7722</v>
      </c>
      <c r="AE2470" s="275">
        <v>8081100290552</v>
      </c>
      <c r="AF2470" s="373" t="str">
        <f t="shared" ca="1" si="185"/>
        <v>29años7meses</v>
      </c>
      <c r="AG2470" s="276">
        <v>922115810</v>
      </c>
      <c r="AH2470" s="398" t="s">
        <v>7723</v>
      </c>
      <c r="AJ2470" s="554" t="str">
        <f ca="1">IF($D2470&lt;&gt;"",DATEDIF(L2470,TODAY(),"y")&amp;"años"&amp;DATEDIF(L2470,TODAY(),"ym")&amp;"meses"&amp;DATEDIF(L2470,TODAY(),"md")&amp;"dias","")</f>
        <v>3años2meses9dias</v>
      </c>
    </row>
    <row r="2471" spans="2:36">
      <c r="B2471" s="372" t="str">
        <f t="shared" si="187"/>
        <v>P60898262</v>
      </c>
      <c r="C2471" s="369" t="s">
        <v>117</v>
      </c>
      <c r="D2471" s="294" t="s">
        <v>16707</v>
      </c>
      <c r="E2471" s="258" t="s">
        <v>16708</v>
      </c>
      <c r="F2471" s="259">
        <v>39031</v>
      </c>
      <c r="G2471" s="338" t="s">
        <v>1251</v>
      </c>
      <c r="H2471" s="261" t="s">
        <v>137</v>
      </c>
      <c r="I2471" s="387" t="s">
        <v>1252</v>
      </c>
      <c r="J2471" s="383" t="s">
        <v>1276</v>
      </c>
      <c r="K2471" s="282" t="s">
        <v>1254</v>
      </c>
      <c r="L2471" s="264">
        <v>46036</v>
      </c>
      <c r="M2471" s="264">
        <v>46036</v>
      </c>
      <c r="N2471" s="383" t="s">
        <v>122</v>
      </c>
      <c r="O2471" s="282"/>
      <c r="P2471" s="384"/>
      <c r="Q2471" s="426"/>
      <c r="R2471" s="268" t="s">
        <v>157</v>
      </c>
      <c r="S2471" s="265"/>
      <c r="T2471" s="271">
        <v>0</v>
      </c>
      <c r="U2471" s="269" t="s">
        <v>1256</v>
      </c>
      <c r="V2471" s="270">
        <v>1</v>
      </c>
      <c r="W2471" s="427" t="s">
        <v>118</v>
      </c>
      <c r="X2471" s="419"/>
      <c r="Y2471" s="419"/>
      <c r="Z2471" s="571" t="s">
        <v>1257</v>
      </c>
      <c r="AA2471" s="258" t="b">
        <v>0</v>
      </c>
      <c r="AB2471" s="273"/>
      <c r="AC2471" s="273"/>
      <c r="AD2471" s="400" t="s">
        <v>1259</v>
      </c>
      <c r="AE2471" s="275">
        <v>30504809569086</v>
      </c>
      <c r="AF2471" s="373" t="str">
        <f t="shared" ca="1" si="185"/>
        <v>19años9meses</v>
      </c>
      <c r="AG2471" s="276" t="s">
        <v>16709</v>
      </c>
      <c r="AH2471" s="273" t="s">
        <v>16710</v>
      </c>
    </row>
    <row r="2472" spans="2:36">
      <c r="B2472" s="372" t="str">
        <f t="shared" si="187"/>
        <v>P60942704</v>
      </c>
      <c r="C2472" s="369" t="s">
        <v>117</v>
      </c>
      <c r="D2472" s="486" t="s">
        <v>13691</v>
      </c>
      <c r="E2472" s="258" t="s">
        <v>13692</v>
      </c>
      <c r="F2472" s="259">
        <v>38569</v>
      </c>
      <c r="G2472" s="338" t="s">
        <v>1251</v>
      </c>
      <c r="H2472" s="261" t="s">
        <v>137</v>
      </c>
      <c r="I2472" s="387" t="s">
        <v>1252</v>
      </c>
      <c r="J2472" s="383" t="s">
        <v>1276</v>
      </c>
      <c r="K2472" s="282" t="s">
        <v>1254</v>
      </c>
      <c r="L2472" s="264">
        <v>45859</v>
      </c>
      <c r="M2472" s="264">
        <v>46151</v>
      </c>
      <c r="N2472" s="383" t="s">
        <v>128</v>
      </c>
      <c r="O2472" s="282" t="s">
        <v>13693</v>
      </c>
      <c r="P2472" s="384" t="s">
        <v>138</v>
      </c>
      <c r="Q2472" s="426"/>
      <c r="R2472" s="268" t="s">
        <v>157</v>
      </c>
      <c r="S2472" s="265"/>
      <c r="T2472" s="506">
        <v>0</v>
      </c>
      <c r="U2472" s="269" t="s">
        <v>1256</v>
      </c>
      <c r="V2472" s="270">
        <v>1</v>
      </c>
      <c r="W2472" s="427" t="s">
        <v>118</v>
      </c>
      <c r="X2472" s="419"/>
      <c r="Y2472" s="509"/>
      <c r="Z2472" s="571" t="s">
        <v>1257</v>
      </c>
      <c r="AA2472" s="258" t="b">
        <f>COUNTIF($D$2:$D$3790,D2472)&gt;1</f>
        <v>0</v>
      </c>
      <c r="AB2472" s="273" t="s">
        <v>13694</v>
      </c>
      <c r="AC2472" s="273"/>
      <c r="AD2472" s="504" t="s">
        <v>1259</v>
      </c>
      <c r="AE2472" s="303">
        <v>30508392886049</v>
      </c>
      <c r="AF2472" s="373" t="str">
        <f t="shared" ca="1" si="185"/>
        <v>21años0meses</v>
      </c>
      <c r="AG2472" s="276" t="s">
        <v>13695</v>
      </c>
      <c r="AH2472" s="273" t="s">
        <v>13696</v>
      </c>
    </row>
    <row r="2473" spans="2:36">
      <c r="B2473" s="372" t="str">
        <f t="shared" si="187"/>
        <v>P60950759</v>
      </c>
      <c r="C2473" s="369" t="s">
        <v>117</v>
      </c>
      <c r="D2473" s="486" t="s">
        <v>5927</v>
      </c>
      <c r="E2473" s="258" t="s">
        <v>5928</v>
      </c>
      <c r="F2473" s="259">
        <v>37588</v>
      </c>
      <c r="G2473" s="461" t="s">
        <v>1251</v>
      </c>
      <c r="H2473" s="364" t="s">
        <v>137</v>
      </c>
      <c r="I2473" s="462"/>
      <c r="J2473" s="383"/>
      <c r="K2473" s="282" t="s">
        <v>4784</v>
      </c>
      <c r="L2473" s="264">
        <v>44593</v>
      </c>
      <c r="M2473" s="290">
        <v>44599</v>
      </c>
      <c r="N2473" s="592" t="s">
        <v>122</v>
      </c>
      <c r="O2473" s="261"/>
      <c r="P2473" s="384"/>
      <c r="Q2473" s="372"/>
      <c r="R2473" s="284" t="s">
        <v>157</v>
      </c>
      <c r="S2473" s="265"/>
      <c r="T2473" s="265">
        <v>0</v>
      </c>
      <c r="U2473" s="269" t="s">
        <v>1256</v>
      </c>
      <c r="V2473" s="270">
        <v>1</v>
      </c>
      <c r="W2473" s="427" t="s">
        <v>118</v>
      </c>
      <c r="X2473" s="419"/>
      <c r="Y2473" s="372"/>
      <c r="Z2473" s="371" t="s">
        <v>1265</v>
      </c>
      <c r="AA2473" s="258" t="b">
        <f>COUNTIF($D$2:$D$3790,D2473)&gt;1</f>
        <v>0</v>
      </c>
      <c r="AB2473" s="273" t="s">
        <v>5929</v>
      </c>
      <c r="AC2473" s="273"/>
      <c r="AD2473" s="510"/>
      <c r="AE2473" s="275"/>
      <c r="AF2473" s="373" t="str">
        <f t="shared" ca="1" si="185"/>
        <v>23años8meses</v>
      </c>
      <c r="AG2473" s="276">
        <v>961016923</v>
      </c>
      <c r="AH2473" s="273" t="s">
        <v>5930</v>
      </c>
    </row>
    <row r="2474" spans="2:36">
      <c r="B2474" s="426" t="str">
        <f t="shared" si="187"/>
        <v>P60972963</v>
      </c>
      <c r="C2474" s="369" t="s">
        <v>117</v>
      </c>
      <c r="D2474" s="294" t="s">
        <v>18649</v>
      </c>
      <c r="E2474" s="258" t="s">
        <v>18650</v>
      </c>
      <c r="F2474" s="259">
        <v>39095</v>
      </c>
      <c r="G2474" s="283" t="s">
        <v>1251</v>
      </c>
      <c r="H2474" s="400" t="s">
        <v>137</v>
      </c>
      <c r="I2474" s="261" t="s">
        <v>1252</v>
      </c>
      <c r="J2474" s="686" t="s">
        <v>1276</v>
      </c>
      <c r="K2474" s="282" t="s">
        <v>12562</v>
      </c>
      <c r="L2474" s="264">
        <v>46105</v>
      </c>
      <c r="M2474" s="264">
        <v>46158</v>
      </c>
      <c r="N2474" s="383" t="s">
        <v>122</v>
      </c>
      <c r="O2474" s="282"/>
      <c r="P2474" s="384"/>
      <c r="Q2474" s="426"/>
      <c r="R2474" s="268" t="s">
        <v>157</v>
      </c>
      <c r="S2474" s="265"/>
      <c r="T2474" s="271">
        <v>0</v>
      </c>
      <c r="U2474" s="269" t="s">
        <v>1256</v>
      </c>
      <c r="V2474" s="270">
        <v>1</v>
      </c>
      <c r="W2474" s="427" t="s">
        <v>118</v>
      </c>
      <c r="X2474" s="419"/>
      <c r="Y2474" s="419"/>
      <c r="Z2474" s="571" t="s">
        <v>1257</v>
      </c>
      <c r="AA2474" s="258" t="b">
        <v>0</v>
      </c>
      <c r="AB2474" s="273" t="s">
        <v>18922</v>
      </c>
      <c r="AC2474" s="273"/>
      <c r="AD2474" s="504"/>
      <c r="AE2474" s="275"/>
      <c r="AF2474" s="373" t="str">
        <f t="shared" ca="1" si="185"/>
        <v>19años7meses</v>
      </c>
      <c r="AG2474" s="276" t="s">
        <v>18677</v>
      </c>
      <c r="AH2474" s="273" t="s">
        <v>18678</v>
      </c>
    </row>
    <row r="2475" spans="2:36">
      <c r="B2475" s="426" t="str">
        <f t="shared" si="187"/>
        <v>P61051355</v>
      </c>
      <c r="C2475" s="369" t="s">
        <v>117</v>
      </c>
      <c r="D2475" s="486" t="s">
        <v>14705</v>
      </c>
      <c r="E2475" s="258" t="s">
        <v>14706</v>
      </c>
      <c r="F2475" s="259">
        <v>39200</v>
      </c>
      <c r="G2475" s="642" t="s">
        <v>1251</v>
      </c>
      <c r="H2475" s="619" t="s">
        <v>137</v>
      </c>
      <c r="I2475" s="562" t="s">
        <v>8763</v>
      </c>
      <c r="J2475" s="383" t="s">
        <v>1276</v>
      </c>
      <c r="K2475" s="282" t="s">
        <v>12562</v>
      </c>
      <c r="L2475" s="264">
        <v>45939</v>
      </c>
      <c r="M2475" s="264" t="s">
        <v>1269</v>
      </c>
      <c r="N2475" s="383" t="s">
        <v>114</v>
      </c>
      <c r="O2475" s="282" t="s">
        <v>17937</v>
      </c>
      <c r="P2475" s="384" t="s">
        <v>138</v>
      </c>
      <c r="Q2475" s="426"/>
      <c r="R2475" s="268" t="s">
        <v>157</v>
      </c>
      <c r="S2475" s="265"/>
      <c r="T2475" s="265">
        <v>0</v>
      </c>
      <c r="U2475" s="332" t="s">
        <v>117</v>
      </c>
      <c r="V2475" s="270">
        <v>1</v>
      </c>
      <c r="W2475" s="427" t="s">
        <v>118</v>
      </c>
      <c r="X2475" s="419"/>
      <c r="Y2475" s="419"/>
      <c r="Z2475" s="371" t="s">
        <v>1257</v>
      </c>
      <c r="AA2475" s="273" t="b">
        <f>COUNTIF($D$2:$D$3790,D2475)&gt;1</f>
        <v>0</v>
      </c>
      <c r="AB2475" s="273"/>
      <c r="AC2475" s="273"/>
      <c r="AD2475" s="504" t="s">
        <v>1259</v>
      </c>
      <c r="AE2475" s="275" t="s">
        <v>14707</v>
      </c>
      <c r="AF2475" s="373" t="str">
        <f t="shared" ca="1" si="185"/>
        <v>19años3meses</v>
      </c>
      <c r="AG2475" s="276"/>
      <c r="AH2475" s="273"/>
    </row>
    <row r="2476" spans="2:36">
      <c r="B2476" s="426" t="str">
        <f t="shared" si="187"/>
        <v>P61069122</v>
      </c>
      <c r="C2476" s="369" t="s">
        <v>117</v>
      </c>
      <c r="D2476" s="486" t="s">
        <v>15910</v>
      </c>
      <c r="E2476" s="258" t="s">
        <v>15911</v>
      </c>
      <c r="F2476" s="259">
        <v>39212</v>
      </c>
      <c r="G2476" s="338" t="s">
        <v>1251</v>
      </c>
      <c r="H2476" s="261" t="s">
        <v>137</v>
      </c>
      <c r="I2476" s="387" t="s">
        <v>1252</v>
      </c>
      <c r="J2476" s="383" t="s">
        <v>1253</v>
      </c>
      <c r="K2476" s="380" t="s">
        <v>8700</v>
      </c>
      <c r="L2476" s="264">
        <v>45987</v>
      </c>
      <c r="M2476" s="566">
        <v>46027</v>
      </c>
      <c r="N2476" s="383" t="s">
        <v>114</v>
      </c>
      <c r="O2476" s="282" t="s">
        <v>15912</v>
      </c>
      <c r="P2476" s="384" t="s">
        <v>138</v>
      </c>
      <c r="Q2476" s="426"/>
      <c r="R2476" s="268" t="s">
        <v>157</v>
      </c>
      <c r="S2476" s="265"/>
      <c r="T2476" s="271">
        <v>0</v>
      </c>
      <c r="U2476" s="269" t="s">
        <v>1256</v>
      </c>
      <c r="V2476" s="270">
        <v>1</v>
      </c>
      <c r="W2476" s="627" t="s">
        <v>118</v>
      </c>
      <c r="X2476" s="419"/>
      <c r="Y2476" s="419"/>
      <c r="Z2476" s="630" t="s">
        <v>1257</v>
      </c>
      <c r="AA2476" s="258" t="b">
        <f>COUNTIF($D$2:$D$3790,D2476)&gt;1</f>
        <v>0</v>
      </c>
      <c r="AB2476" s="319" t="s">
        <v>15913</v>
      </c>
      <c r="AC2476" s="273"/>
      <c r="AD2476" s="400"/>
      <c r="AE2476" s="275"/>
      <c r="AF2476" s="373" t="str">
        <f t="shared" ca="1" si="185"/>
        <v>19años3meses</v>
      </c>
      <c r="AG2476" s="276" t="s">
        <v>15914</v>
      </c>
      <c r="AH2476" s="273" t="s">
        <v>15915</v>
      </c>
    </row>
    <row r="2477" spans="2:36">
      <c r="B2477" s="426" t="str">
        <f t="shared" si="187"/>
        <v>P61076370</v>
      </c>
      <c r="C2477" s="369" t="s">
        <v>117</v>
      </c>
      <c r="D2477" s="486" t="s">
        <v>16093</v>
      </c>
      <c r="E2477" s="258" t="s">
        <v>16094</v>
      </c>
      <c r="F2477" s="259">
        <v>39234</v>
      </c>
      <c r="G2477" s="338" t="s">
        <v>1251</v>
      </c>
      <c r="H2477" s="261" t="s">
        <v>137</v>
      </c>
      <c r="I2477" s="387" t="s">
        <v>1252</v>
      </c>
      <c r="J2477" s="383" t="s">
        <v>1276</v>
      </c>
      <c r="K2477" s="380" t="s">
        <v>1254</v>
      </c>
      <c r="L2477" s="264">
        <v>46002</v>
      </c>
      <c r="M2477" s="566">
        <v>46067</v>
      </c>
      <c r="N2477" s="383" t="s">
        <v>122</v>
      </c>
      <c r="O2477" s="282"/>
      <c r="P2477" s="384"/>
      <c r="Q2477" s="426"/>
      <c r="R2477" s="268" t="s">
        <v>157</v>
      </c>
      <c r="S2477" s="265"/>
      <c r="T2477" s="506">
        <v>0</v>
      </c>
      <c r="U2477" s="269" t="s">
        <v>1256</v>
      </c>
      <c r="V2477" s="270">
        <v>1</v>
      </c>
      <c r="W2477" s="427" t="s">
        <v>118</v>
      </c>
      <c r="X2477" s="419"/>
      <c r="Y2477" s="419"/>
      <c r="Z2477" s="371" t="s">
        <v>1257</v>
      </c>
      <c r="AA2477" s="258" t="b">
        <f>COUNTIF($D$2:$D$3790,D2477)&gt;1</f>
        <v>0</v>
      </c>
      <c r="AB2477" s="273" t="s">
        <v>16095</v>
      </c>
      <c r="AC2477" s="273"/>
      <c r="AD2477" s="504" t="s">
        <v>1259</v>
      </c>
      <c r="AE2477" s="275" t="s">
        <v>16096</v>
      </c>
      <c r="AF2477" s="373" t="str">
        <f t="shared" ca="1" si="185"/>
        <v>19años2meses</v>
      </c>
      <c r="AG2477" s="276" t="s">
        <v>16097</v>
      </c>
      <c r="AH2477" s="273" t="s">
        <v>16098</v>
      </c>
      <c r="AJ2477" s="554" t="str">
        <f ca="1">IF($D2477&lt;&gt;"",DATEDIF(L2477,TODAY(),"y")&amp;"años"&amp;DATEDIF(L2477,TODAY(),"ym")&amp;"meses"&amp;DATEDIF(L2477,TODAY(),"md")&amp;"dias","")</f>
        <v>0años8meses10dias</v>
      </c>
    </row>
    <row r="2478" spans="2:36">
      <c r="B2478" s="426" t="str">
        <f t="shared" si="187"/>
        <v>P61260643</v>
      </c>
      <c r="C2478" s="369" t="s">
        <v>117</v>
      </c>
      <c r="D2478" s="294" t="s">
        <v>18639</v>
      </c>
      <c r="E2478" s="258" t="s">
        <v>18640</v>
      </c>
      <c r="F2478" s="259">
        <v>33684</v>
      </c>
      <c r="G2478" s="338" t="s">
        <v>1251</v>
      </c>
      <c r="H2478" s="400" t="s">
        <v>137</v>
      </c>
      <c r="I2478" s="387" t="s">
        <v>1252</v>
      </c>
      <c r="J2478" s="685" t="s">
        <v>1276</v>
      </c>
      <c r="K2478" s="380" t="s">
        <v>12562</v>
      </c>
      <c r="L2478" s="264">
        <v>46105</v>
      </c>
      <c r="M2478" s="566">
        <v>46158</v>
      </c>
      <c r="N2478" s="383" t="s">
        <v>128</v>
      </c>
      <c r="O2478" s="282" t="s">
        <v>18655</v>
      </c>
      <c r="P2478" s="384" t="s">
        <v>138</v>
      </c>
      <c r="Q2478" s="426"/>
      <c r="R2478" s="268" t="s">
        <v>157</v>
      </c>
      <c r="S2478" s="265"/>
      <c r="T2478" s="271">
        <v>0</v>
      </c>
      <c r="U2478" s="269" t="s">
        <v>1256</v>
      </c>
      <c r="V2478" s="270">
        <v>1</v>
      </c>
      <c r="W2478" s="427" t="s">
        <v>118</v>
      </c>
      <c r="X2478" s="419"/>
      <c r="Y2478" s="419"/>
      <c r="Z2478" s="571" t="s">
        <v>1257</v>
      </c>
      <c r="AA2478" s="258" t="b">
        <v>0</v>
      </c>
      <c r="AB2478" s="273" t="s">
        <v>18917</v>
      </c>
      <c r="AC2478" s="273"/>
      <c r="AD2478" s="400"/>
      <c r="AE2478" s="275"/>
      <c r="AF2478" s="373" t="str">
        <f t="shared" ca="1" si="185"/>
        <v>34años5meses</v>
      </c>
      <c r="AG2478" s="276" t="s">
        <v>18667</v>
      </c>
      <c r="AH2478" s="273" t="s">
        <v>18668</v>
      </c>
    </row>
    <row r="2479" spans="2:36">
      <c r="B2479" s="372" t="str">
        <f t="shared" si="187"/>
        <v>P61269906</v>
      </c>
      <c r="C2479" s="369" t="s">
        <v>117</v>
      </c>
      <c r="D2479" s="294" t="s">
        <v>18747</v>
      </c>
      <c r="E2479" s="258" t="s">
        <v>18748</v>
      </c>
      <c r="F2479" s="259">
        <v>39399</v>
      </c>
      <c r="G2479" s="338" t="s">
        <v>1251</v>
      </c>
      <c r="H2479" s="261" t="s">
        <v>137</v>
      </c>
      <c r="I2479" s="387" t="s">
        <v>12610</v>
      </c>
      <c r="J2479" s="383" t="s">
        <v>1253</v>
      </c>
      <c r="K2479" s="380" t="s">
        <v>8700</v>
      </c>
      <c r="L2479" s="264">
        <v>46125</v>
      </c>
      <c r="M2479" s="566">
        <v>46151</v>
      </c>
      <c r="N2479" s="383" t="s">
        <v>122</v>
      </c>
      <c r="O2479" s="282"/>
      <c r="P2479" s="384"/>
      <c r="Q2479" s="426"/>
      <c r="R2479" s="268" t="s">
        <v>157</v>
      </c>
      <c r="S2479" s="265"/>
      <c r="T2479" s="271">
        <v>0</v>
      </c>
      <c r="U2479" s="269" t="s">
        <v>1256</v>
      </c>
      <c r="V2479" s="270">
        <v>1</v>
      </c>
      <c r="W2479" s="427" t="s">
        <v>118</v>
      </c>
      <c r="X2479" s="419"/>
      <c r="Y2479" s="419"/>
      <c r="Z2479" s="571" t="s">
        <v>1257</v>
      </c>
      <c r="AA2479" s="258" t="b">
        <v>0</v>
      </c>
      <c r="AB2479" s="273" t="s">
        <v>18932</v>
      </c>
      <c r="AC2479" s="273"/>
      <c r="AD2479" s="400" t="s">
        <v>1259</v>
      </c>
      <c r="AE2479" s="275" t="s">
        <v>18751</v>
      </c>
      <c r="AF2479" s="373" t="str">
        <f t="shared" ca="1" si="185"/>
        <v>18años9meses</v>
      </c>
      <c r="AG2479" s="276" t="s">
        <v>18749</v>
      </c>
      <c r="AH2479" s="273" t="s">
        <v>18750</v>
      </c>
    </row>
    <row r="2480" spans="2:36">
      <c r="B2480" s="426" t="str">
        <f t="shared" si="187"/>
        <v>P61272392</v>
      </c>
      <c r="C2480" s="369" t="s">
        <v>117</v>
      </c>
      <c r="D2480" s="486" t="s">
        <v>13703</v>
      </c>
      <c r="E2480" s="258" t="s">
        <v>13704</v>
      </c>
      <c r="F2480" s="259">
        <v>38166</v>
      </c>
      <c r="G2480" s="338" t="s">
        <v>1251</v>
      </c>
      <c r="H2480" s="261" t="s">
        <v>137</v>
      </c>
      <c r="I2480" s="387" t="s">
        <v>1252</v>
      </c>
      <c r="J2480" s="383" t="s">
        <v>1253</v>
      </c>
      <c r="K2480" s="380" t="s">
        <v>1254</v>
      </c>
      <c r="L2480" s="264">
        <v>45859</v>
      </c>
      <c r="M2480" s="566">
        <v>45983</v>
      </c>
      <c r="N2480" s="383" t="s">
        <v>122</v>
      </c>
      <c r="O2480" s="305"/>
      <c r="P2480" s="384"/>
      <c r="Q2480" s="372"/>
      <c r="R2480" s="268" t="s">
        <v>157</v>
      </c>
      <c r="S2480" s="265"/>
      <c r="T2480" s="506">
        <v>0</v>
      </c>
      <c r="U2480" s="269" t="s">
        <v>1256</v>
      </c>
      <c r="V2480" s="270">
        <v>1</v>
      </c>
      <c r="W2480" s="427" t="s">
        <v>118</v>
      </c>
      <c r="X2480" s="419"/>
      <c r="Y2480" s="419"/>
      <c r="Z2480" s="571" t="s">
        <v>1257</v>
      </c>
      <c r="AA2480" s="258" t="b">
        <f>COUNTIF($D$2:$D$3790,D2480)&gt;1</f>
        <v>0</v>
      </c>
      <c r="AB2480" s="273" t="s">
        <v>13705</v>
      </c>
      <c r="AC2480" s="273"/>
      <c r="AD2480" s="504" t="s">
        <v>1259</v>
      </c>
      <c r="AE2480" s="303">
        <v>30509228529033</v>
      </c>
      <c r="AF2480" s="373" t="str">
        <f t="shared" ca="1" si="185"/>
        <v>22años1meses</v>
      </c>
      <c r="AG2480" s="276" t="s">
        <v>13706</v>
      </c>
      <c r="AH2480" s="273" t="s">
        <v>13707</v>
      </c>
    </row>
    <row r="2481" spans="2:36">
      <c r="B2481" s="372" t="str">
        <f t="shared" si="187"/>
        <v>P61543013</v>
      </c>
      <c r="C2481" s="369" t="s">
        <v>117</v>
      </c>
      <c r="D2481" s="294" t="s">
        <v>18368</v>
      </c>
      <c r="E2481" s="258" t="s">
        <v>18369</v>
      </c>
      <c r="F2481" s="259">
        <v>36646</v>
      </c>
      <c r="G2481" s="338" t="s">
        <v>1251</v>
      </c>
      <c r="H2481" s="400" t="s">
        <v>137</v>
      </c>
      <c r="I2481" s="387" t="s">
        <v>1252</v>
      </c>
      <c r="J2481" s="383" t="s">
        <v>1253</v>
      </c>
      <c r="K2481" s="380" t="s">
        <v>12562</v>
      </c>
      <c r="L2481" s="264">
        <v>46098</v>
      </c>
      <c r="M2481" s="566">
        <v>46158</v>
      </c>
      <c r="N2481" s="383" t="s">
        <v>128</v>
      </c>
      <c r="O2481" s="282" t="s">
        <v>18401</v>
      </c>
      <c r="P2481" s="384" t="s">
        <v>138</v>
      </c>
      <c r="Q2481" s="426"/>
      <c r="R2481" s="268" t="s">
        <v>157</v>
      </c>
      <c r="S2481" s="265"/>
      <c r="T2481" s="271">
        <v>0</v>
      </c>
      <c r="U2481" s="269" t="s">
        <v>1256</v>
      </c>
      <c r="V2481" s="270">
        <v>1</v>
      </c>
      <c r="W2481" s="427" t="s">
        <v>118</v>
      </c>
      <c r="X2481" s="419"/>
      <c r="Y2481" s="419"/>
      <c r="Z2481" s="571" t="s">
        <v>1257</v>
      </c>
      <c r="AA2481" s="258" t="b">
        <v>0</v>
      </c>
      <c r="AB2481" s="273" t="s">
        <v>18874</v>
      </c>
      <c r="AC2481" s="273"/>
      <c r="AD2481" s="504"/>
      <c r="AE2481" s="275"/>
      <c r="AF2481" s="373" t="str">
        <f t="shared" ca="1" si="185"/>
        <v>26años3meses</v>
      </c>
      <c r="AG2481" s="276" t="s">
        <v>18423</v>
      </c>
      <c r="AH2481" s="273" t="s">
        <v>18463</v>
      </c>
    </row>
    <row r="2482" spans="2:36">
      <c r="B2482" s="426" t="str">
        <f t="shared" si="187"/>
        <v>P61590413</v>
      </c>
      <c r="C2482" s="369" t="s">
        <v>117</v>
      </c>
      <c r="D2482" s="486" t="s">
        <v>12216</v>
      </c>
      <c r="E2482" s="258" t="s">
        <v>12217</v>
      </c>
      <c r="F2482" s="259">
        <v>38079</v>
      </c>
      <c r="G2482" s="338" t="s">
        <v>1251</v>
      </c>
      <c r="H2482" s="261" t="s">
        <v>137</v>
      </c>
      <c r="I2482" s="387" t="s">
        <v>1252</v>
      </c>
      <c r="J2482" s="383" t="s">
        <v>1276</v>
      </c>
      <c r="K2482" s="282" t="s">
        <v>2021</v>
      </c>
      <c r="L2482" s="264">
        <v>45523</v>
      </c>
      <c r="M2482" s="566">
        <v>45535</v>
      </c>
      <c r="N2482" s="383" t="s">
        <v>128</v>
      </c>
      <c r="O2482" s="282" t="s">
        <v>12218</v>
      </c>
      <c r="P2482" s="384" t="s">
        <v>138</v>
      </c>
      <c r="Q2482" s="372"/>
      <c r="R2482" s="268" t="s">
        <v>157</v>
      </c>
      <c r="S2482" s="265"/>
      <c r="T2482" s="265">
        <v>0</v>
      </c>
      <c r="U2482" s="269" t="s">
        <v>1256</v>
      </c>
      <c r="V2482" s="270">
        <v>0</v>
      </c>
      <c r="W2482" s="427" t="s">
        <v>118</v>
      </c>
      <c r="X2482" s="419"/>
      <c r="Y2482" s="419"/>
      <c r="Z2482" s="371" t="s">
        <v>1257</v>
      </c>
      <c r="AA2482" s="258" t="b">
        <f>COUNTIF($D$2:$D$3790,D2482)&gt;1</f>
        <v>0</v>
      </c>
      <c r="AB2482" s="273" t="s">
        <v>12219</v>
      </c>
      <c r="AC2482" s="273"/>
      <c r="AD2482" s="504" t="s">
        <v>1259</v>
      </c>
      <c r="AE2482" s="275" t="s">
        <v>12220</v>
      </c>
      <c r="AF2482" s="373" t="str">
        <f t="shared" ca="1" si="185"/>
        <v>22años4meses</v>
      </c>
      <c r="AG2482" s="294">
        <v>936401948</v>
      </c>
      <c r="AH2482" s="401" t="s">
        <v>12221</v>
      </c>
    </row>
    <row r="2483" spans="2:36">
      <c r="B2483" s="426" t="str">
        <f t="shared" si="187"/>
        <v>P61728858</v>
      </c>
      <c r="C2483" s="369" t="s">
        <v>117</v>
      </c>
      <c r="D2483" s="486" t="s">
        <v>11122</v>
      </c>
      <c r="E2483" s="258" t="s">
        <v>11123</v>
      </c>
      <c r="F2483" s="259">
        <v>38572</v>
      </c>
      <c r="G2483" s="338" t="s">
        <v>3863</v>
      </c>
      <c r="H2483" s="261" t="s">
        <v>137</v>
      </c>
      <c r="I2483" s="387" t="s">
        <v>8999</v>
      </c>
      <c r="J2483" s="383" t="s">
        <v>9882</v>
      </c>
      <c r="K2483" s="380" t="s">
        <v>6899</v>
      </c>
      <c r="L2483" s="264">
        <v>45418</v>
      </c>
      <c r="M2483" s="693">
        <v>45430</v>
      </c>
      <c r="N2483" s="383" t="s">
        <v>128</v>
      </c>
      <c r="O2483" s="282" t="s">
        <v>11124</v>
      </c>
      <c r="P2483" s="384" t="s">
        <v>138</v>
      </c>
      <c r="Q2483" s="372"/>
      <c r="R2483" s="284" t="s">
        <v>157</v>
      </c>
      <c r="S2483" s="265"/>
      <c r="T2483" s="265">
        <v>0</v>
      </c>
      <c r="U2483" s="269" t="s">
        <v>1256</v>
      </c>
      <c r="V2483" s="270">
        <v>1</v>
      </c>
      <c r="W2483" s="427" t="s">
        <v>118</v>
      </c>
      <c r="X2483" s="419"/>
      <c r="Y2483" s="419"/>
      <c r="Z2483" s="371" t="s">
        <v>1257</v>
      </c>
      <c r="AA2483" s="258" t="b">
        <f>COUNTIF($D$2:$D$3790,D2483)&gt;1</f>
        <v>0</v>
      </c>
      <c r="AB2483" s="273" t="s">
        <v>11125</v>
      </c>
      <c r="AC2483" s="273"/>
      <c r="AD2483" s="504" t="s">
        <v>1259</v>
      </c>
      <c r="AE2483" s="275"/>
      <c r="AF2483" s="373" t="str">
        <f t="shared" ca="1" si="185"/>
        <v>21años0meses</v>
      </c>
      <c r="AG2483" s="276">
        <v>938970428</v>
      </c>
      <c r="AH2483" s="273" t="s">
        <v>11126</v>
      </c>
      <c r="AJ2483" s="554" t="str">
        <f ca="1">IF($D2483&lt;&gt;"",DATEDIF(L2483,TODAY(),"y")&amp;"años"&amp;DATEDIF(L2483,TODAY(),"ym")&amp;"meses"&amp;DATEDIF(L2483,TODAY(),"md")&amp;"dias","")</f>
        <v>2años3meses15dias</v>
      </c>
    </row>
    <row r="2484" spans="2:36">
      <c r="B2484" s="426" t="str">
        <f t="shared" si="187"/>
        <v>P61788354</v>
      </c>
      <c r="C2484" s="369" t="s">
        <v>117</v>
      </c>
      <c r="D2484" s="294" t="s">
        <v>17660</v>
      </c>
      <c r="E2484" s="258" t="s">
        <v>17661</v>
      </c>
      <c r="F2484" s="259">
        <v>37265</v>
      </c>
      <c r="G2484" s="338" t="s">
        <v>1996</v>
      </c>
      <c r="H2484" s="261" t="s">
        <v>137</v>
      </c>
      <c r="I2484" s="387" t="s">
        <v>1252</v>
      </c>
      <c r="J2484" s="383" t="s">
        <v>1253</v>
      </c>
      <c r="K2484" s="282" t="s">
        <v>8700</v>
      </c>
      <c r="L2484" s="264">
        <v>46071</v>
      </c>
      <c r="M2484" s="264">
        <v>46102</v>
      </c>
      <c r="N2484" s="383" t="s">
        <v>128</v>
      </c>
      <c r="O2484" s="282" t="s">
        <v>17662</v>
      </c>
      <c r="P2484" s="384" t="s">
        <v>138</v>
      </c>
      <c r="Q2484" s="426"/>
      <c r="R2484" s="268" t="s">
        <v>157</v>
      </c>
      <c r="S2484" s="265"/>
      <c r="T2484" s="271">
        <v>0</v>
      </c>
      <c r="U2484" s="269" t="s">
        <v>1256</v>
      </c>
      <c r="V2484" s="270">
        <v>1</v>
      </c>
      <c r="W2484" s="427" t="s">
        <v>118</v>
      </c>
      <c r="X2484" s="419"/>
      <c r="Y2484" s="419"/>
      <c r="Z2484" s="571" t="s">
        <v>1257</v>
      </c>
      <c r="AA2484" s="258" t="b">
        <v>0</v>
      </c>
      <c r="AB2484" s="273" t="s">
        <v>14174</v>
      </c>
      <c r="AC2484" s="273"/>
      <c r="AD2484" s="504" t="s">
        <v>1259</v>
      </c>
      <c r="AE2484" s="275" t="s">
        <v>17665</v>
      </c>
      <c r="AF2484" s="373" t="str">
        <f t="shared" ca="1" si="185"/>
        <v>24años7meses</v>
      </c>
      <c r="AG2484" s="276" t="s">
        <v>17663</v>
      </c>
      <c r="AH2484" s="273" t="s">
        <v>17664</v>
      </c>
    </row>
    <row r="2485" spans="2:36">
      <c r="B2485" s="426" t="str">
        <f t="shared" si="187"/>
        <v>O61942290</v>
      </c>
      <c r="C2485" s="369" t="s">
        <v>117</v>
      </c>
      <c r="D2485" s="486" t="s">
        <v>15169</v>
      </c>
      <c r="E2485" s="258" t="s">
        <v>15170</v>
      </c>
      <c r="F2485" s="259">
        <v>35554</v>
      </c>
      <c r="G2485" s="461" t="s">
        <v>3863</v>
      </c>
      <c r="H2485" s="261" t="s">
        <v>125</v>
      </c>
      <c r="I2485" s="462" t="s">
        <v>5699</v>
      </c>
      <c r="J2485" s="383" t="s">
        <v>1276</v>
      </c>
      <c r="K2485" s="282" t="s">
        <v>12562</v>
      </c>
      <c r="L2485" s="264">
        <v>45953</v>
      </c>
      <c r="M2485" s="689">
        <v>46158</v>
      </c>
      <c r="N2485" s="592" t="s">
        <v>128</v>
      </c>
      <c r="O2485" s="261" t="s">
        <v>15171</v>
      </c>
      <c r="P2485" s="384" t="s">
        <v>138</v>
      </c>
      <c r="Q2485" s="426"/>
      <c r="R2485" s="284" t="s">
        <v>157</v>
      </c>
      <c r="S2485" s="265"/>
      <c r="T2485" s="265">
        <v>0</v>
      </c>
      <c r="U2485" s="269" t="s">
        <v>1256</v>
      </c>
      <c r="V2485" s="270">
        <v>1</v>
      </c>
      <c r="W2485" s="427" t="s">
        <v>118</v>
      </c>
      <c r="X2485" s="419"/>
      <c r="Y2485" s="372"/>
      <c r="Z2485" s="371" t="s">
        <v>1257</v>
      </c>
      <c r="AA2485" s="258" t="b">
        <f>COUNTIF($D$2:$D$3790,D2485)&gt;1</f>
        <v>0</v>
      </c>
      <c r="AB2485" s="273" t="s">
        <v>15172</v>
      </c>
      <c r="AC2485" s="273"/>
      <c r="AD2485" s="400" t="s">
        <v>1259</v>
      </c>
      <c r="AE2485" s="275" t="s">
        <v>15173</v>
      </c>
      <c r="AF2485" s="373" t="str">
        <f t="shared" ca="1" si="185"/>
        <v>29años3meses</v>
      </c>
      <c r="AG2485" s="276">
        <v>970027757</v>
      </c>
      <c r="AH2485" s="273" t="s">
        <v>15174</v>
      </c>
    </row>
    <row r="2486" spans="2:36">
      <c r="B2486" s="426" t="str">
        <f t="shared" si="187"/>
        <v>P61992979</v>
      </c>
      <c r="C2486" s="369" t="s">
        <v>117</v>
      </c>
      <c r="D2486" s="486" t="s">
        <v>12472</v>
      </c>
      <c r="E2486" s="258" t="s">
        <v>12473</v>
      </c>
      <c r="F2486" s="259">
        <v>37612</v>
      </c>
      <c r="G2486" s="338" t="s">
        <v>1251</v>
      </c>
      <c r="H2486" s="261" t="s">
        <v>137</v>
      </c>
      <c r="I2486" s="462" t="s">
        <v>1252</v>
      </c>
      <c r="J2486" s="383" t="s">
        <v>1276</v>
      </c>
      <c r="K2486" s="282" t="s">
        <v>2021</v>
      </c>
      <c r="L2486" s="264">
        <v>45565</v>
      </c>
      <c r="M2486" s="689">
        <v>45577</v>
      </c>
      <c r="N2486" s="592" t="s">
        <v>128</v>
      </c>
      <c r="O2486" s="261" t="s">
        <v>12474</v>
      </c>
      <c r="P2486" s="384" t="s">
        <v>138</v>
      </c>
      <c r="Q2486" s="372"/>
      <c r="R2486" s="284" t="s">
        <v>157</v>
      </c>
      <c r="S2486" s="265"/>
      <c r="T2486" s="265">
        <v>0</v>
      </c>
      <c r="U2486" s="269" t="s">
        <v>1256</v>
      </c>
      <c r="V2486" s="270">
        <v>0</v>
      </c>
      <c r="W2486" s="427" t="s">
        <v>118</v>
      </c>
      <c r="X2486" s="419"/>
      <c r="Y2486" s="372"/>
      <c r="Z2486" s="371" t="s">
        <v>1257</v>
      </c>
      <c r="AA2486" s="258" t="b">
        <f>COUNTIF($D$2:$D$3790,D2486)&gt;1</f>
        <v>0</v>
      </c>
      <c r="AB2486" s="273" t="s">
        <v>12475</v>
      </c>
      <c r="AC2486" s="273"/>
      <c r="AD2486" s="400" t="s">
        <v>1259</v>
      </c>
      <c r="AE2486" s="275" t="s">
        <v>12476</v>
      </c>
      <c r="AF2486" s="373" t="str">
        <f t="shared" ca="1" si="185"/>
        <v>23años7meses</v>
      </c>
      <c r="AG2486" s="294">
        <v>968872981</v>
      </c>
      <c r="AH2486" s="273" t="s">
        <v>12477</v>
      </c>
    </row>
    <row r="2487" spans="2:36">
      <c r="B2487" s="426" t="str">
        <f t="shared" si="187"/>
        <v>O62128921</v>
      </c>
      <c r="C2487" s="369" t="s">
        <v>117</v>
      </c>
      <c r="D2487" s="288" t="s">
        <v>17200</v>
      </c>
      <c r="E2487" s="611" t="s">
        <v>17201</v>
      </c>
      <c r="F2487" s="612">
        <v>34951</v>
      </c>
      <c r="G2487" s="383" t="s">
        <v>1251</v>
      </c>
      <c r="H2487" s="261" t="s">
        <v>125</v>
      </c>
      <c r="I2487" s="387" t="s">
        <v>5933</v>
      </c>
      <c r="J2487" s="567" t="s">
        <v>1276</v>
      </c>
      <c r="K2487" s="295" t="s">
        <v>8566</v>
      </c>
      <c r="L2487" s="264">
        <v>46046</v>
      </c>
      <c r="M2487" s="489">
        <v>46081</v>
      </c>
      <c r="N2487" s="567" t="s">
        <v>122</v>
      </c>
      <c r="O2487" s="266"/>
      <c r="P2487" s="625"/>
      <c r="Q2487" s="426"/>
      <c r="R2487" s="268" t="s">
        <v>157</v>
      </c>
      <c r="S2487" s="265"/>
      <c r="T2487" s="271">
        <v>0</v>
      </c>
      <c r="U2487" s="269" t="s">
        <v>1256</v>
      </c>
      <c r="V2487" s="270">
        <v>1</v>
      </c>
      <c r="W2487" s="427" t="s">
        <v>118</v>
      </c>
      <c r="X2487" s="419"/>
      <c r="Y2487" s="419"/>
      <c r="Z2487" s="571" t="s">
        <v>1257</v>
      </c>
      <c r="AA2487" s="258" t="b">
        <v>0</v>
      </c>
      <c r="AB2487" s="273" t="s">
        <v>17310</v>
      </c>
      <c r="AD2487" s="504" t="s">
        <v>1259</v>
      </c>
      <c r="AE2487" s="275" t="s">
        <v>17250</v>
      </c>
      <c r="AF2487" s="373" t="str">
        <f t="shared" ca="1" si="185"/>
        <v>30años11meses</v>
      </c>
      <c r="AG2487" s="276" t="s">
        <v>17248</v>
      </c>
      <c r="AH2487" s="273" t="s">
        <v>17249</v>
      </c>
    </row>
    <row r="2488" spans="2:36">
      <c r="B2488" s="426" t="str">
        <f t="shared" si="187"/>
        <v>P62335934</v>
      </c>
      <c r="C2488" s="369" t="s">
        <v>117</v>
      </c>
      <c r="D2488" s="486" t="s">
        <v>9429</v>
      </c>
      <c r="E2488" s="258" t="s">
        <v>9430</v>
      </c>
      <c r="F2488" s="259">
        <v>36455</v>
      </c>
      <c r="G2488" s="338" t="s">
        <v>1251</v>
      </c>
      <c r="H2488" s="261" t="s">
        <v>137</v>
      </c>
      <c r="I2488" s="387" t="s">
        <v>1252</v>
      </c>
      <c r="J2488" s="383" t="s">
        <v>7578</v>
      </c>
      <c r="K2488" s="282" t="s">
        <v>6840</v>
      </c>
      <c r="L2488" s="264">
        <v>45302</v>
      </c>
      <c r="M2488" s="264">
        <v>45334</v>
      </c>
      <c r="N2488" s="383" t="s">
        <v>174</v>
      </c>
      <c r="O2488" s="261" t="s">
        <v>9431</v>
      </c>
      <c r="P2488" s="384" t="s">
        <v>138</v>
      </c>
      <c r="Q2488" s="372"/>
      <c r="R2488" s="284" t="s">
        <v>157</v>
      </c>
      <c r="S2488" s="265"/>
      <c r="T2488" s="265">
        <v>0</v>
      </c>
      <c r="U2488" s="269" t="s">
        <v>1256</v>
      </c>
      <c r="V2488" s="270">
        <v>1</v>
      </c>
      <c r="W2488" s="427" t="s">
        <v>118</v>
      </c>
      <c r="X2488" s="419"/>
      <c r="Y2488" s="419"/>
      <c r="Z2488" s="371" t="s">
        <v>1257</v>
      </c>
      <c r="AA2488" s="258" t="b">
        <f t="shared" ref="AA2488:AA2501" si="189">COUNTIF($D$2:$D$3790,D2488)&gt;1</f>
        <v>0</v>
      </c>
      <c r="AB2488" s="273" t="s">
        <v>9432</v>
      </c>
      <c r="AC2488" s="273"/>
      <c r="AD2488" s="400" t="s">
        <v>1259</v>
      </c>
      <c r="AE2488" s="275" t="s">
        <v>9433</v>
      </c>
      <c r="AF2488" s="373" t="str">
        <f t="shared" ca="1" si="185"/>
        <v>26años9meses</v>
      </c>
      <c r="AG2488" s="276">
        <v>927452130</v>
      </c>
      <c r="AH2488" s="273" t="s">
        <v>9434</v>
      </c>
    </row>
    <row r="2489" spans="2:36">
      <c r="B2489" s="426" t="str">
        <f t="shared" si="187"/>
        <v>O62370388</v>
      </c>
      <c r="C2489" s="369" t="s">
        <v>117</v>
      </c>
      <c r="D2489" s="486" t="s">
        <v>10370</v>
      </c>
      <c r="E2489" s="258" t="s">
        <v>10371</v>
      </c>
      <c r="F2489" s="259">
        <v>34503</v>
      </c>
      <c r="G2489" s="338" t="s">
        <v>1251</v>
      </c>
      <c r="H2489" s="260" t="s">
        <v>113</v>
      </c>
      <c r="I2489" s="387" t="s">
        <v>1339</v>
      </c>
      <c r="J2489" s="383" t="s">
        <v>9469</v>
      </c>
      <c r="K2489" s="282" t="s">
        <v>6840</v>
      </c>
      <c r="L2489" s="264">
        <v>45363</v>
      </c>
      <c r="M2489" s="298">
        <v>45558</v>
      </c>
      <c r="N2489" s="592" t="s">
        <v>122</v>
      </c>
      <c r="O2489" s="261"/>
      <c r="P2489" s="384"/>
      <c r="Q2489" s="372"/>
      <c r="R2489" s="284" t="s">
        <v>157</v>
      </c>
      <c r="S2489" s="265"/>
      <c r="T2489" s="265">
        <v>0</v>
      </c>
      <c r="U2489" s="269" t="s">
        <v>1256</v>
      </c>
      <c r="V2489" s="270">
        <v>1</v>
      </c>
      <c r="W2489" s="427" t="s">
        <v>118</v>
      </c>
      <c r="X2489" s="372"/>
      <c r="Y2489" s="372"/>
      <c r="Z2489" s="371" t="s">
        <v>1257</v>
      </c>
      <c r="AA2489" s="258" t="b">
        <f t="shared" si="189"/>
        <v>0</v>
      </c>
      <c r="AB2489" s="273" t="s">
        <v>10372</v>
      </c>
      <c r="AC2489" s="273"/>
      <c r="AD2489" s="504" t="s">
        <v>1271</v>
      </c>
      <c r="AE2489" s="304" t="s">
        <v>10373</v>
      </c>
      <c r="AF2489" s="373" t="str">
        <f t="shared" ca="1" si="185"/>
        <v>32años2meses</v>
      </c>
      <c r="AG2489" s="276">
        <v>917683062</v>
      </c>
      <c r="AH2489" s="273" t="s">
        <v>10374</v>
      </c>
    </row>
    <row r="2490" spans="2:36">
      <c r="B2490" s="426" t="str">
        <f t="shared" si="187"/>
        <v>P62496907</v>
      </c>
      <c r="C2490" s="369" t="s">
        <v>117</v>
      </c>
      <c r="D2490" s="486" t="s">
        <v>8134</v>
      </c>
      <c r="E2490" s="258" t="s">
        <v>8135</v>
      </c>
      <c r="F2490" s="259">
        <v>37905</v>
      </c>
      <c r="G2490" s="338" t="s">
        <v>1251</v>
      </c>
      <c r="H2490" s="261" t="s">
        <v>137</v>
      </c>
      <c r="I2490" s="387" t="s">
        <v>3682</v>
      </c>
      <c r="J2490" s="383"/>
      <c r="K2490" s="282" t="s">
        <v>2021</v>
      </c>
      <c r="L2490" s="264">
        <v>45126</v>
      </c>
      <c r="M2490" s="290">
        <v>45150</v>
      </c>
      <c r="N2490" s="592" t="s">
        <v>122</v>
      </c>
      <c r="O2490" s="261"/>
      <c r="P2490" s="384"/>
      <c r="Q2490" s="372"/>
      <c r="R2490" s="284" t="s">
        <v>157</v>
      </c>
      <c r="S2490" s="265"/>
      <c r="T2490" s="265">
        <v>0</v>
      </c>
      <c r="U2490" s="269" t="s">
        <v>1256</v>
      </c>
      <c r="V2490" s="270">
        <v>0</v>
      </c>
      <c r="W2490" s="427" t="s">
        <v>118</v>
      </c>
      <c r="X2490" s="419"/>
      <c r="Y2490" s="372"/>
      <c r="Z2490" s="371" t="s">
        <v>1257</v>
      </c>
      <c r="AA2490" s="258" t="b">
        <f t="shared" si="189"/>
        <v>0</v>
      </c>
      <c r="AB2490" s="273" t="s">
        <v>8136</v>
      </c>
      <c r="AC2490" s="273"/>
      <c r="AD2490" s="400" t="s">
        <v>1259</v>
      </c>
      <c r="AE2490" s="275" t="s">
        <v>8137</v>
      </c>
      <c r="AF2490" s="373" t="str">
        <f t="shared" ca="1" si="185"/>
        <v>22años10meses</v>
      </c>
      <c r="AG2490" s="276">
        <v>988216228</v>
      </c>
      <c r="AH2490" s="273" t="s">
        <v>8138</v>
      </c>
    </row>
    <row r="2491" spans="2:36">
      <c r="B2491" s="426" t="str">
        <f t="shared" si="187"/>
        <v>P62496908</v>
      </c>
      <c r="C2491" s="369" t="s">
        <v>117</v>
      </c>
      <c r="D2491" s="486" t="s">
        <v>8968</v>
      </c>
      <c r="E2491" s="258" t="s">
        <v>8969</v>
      </c>
      <c r="F2491" s="259">
        <v>38233</v>
      </c>
      <c r="G2491" s="338" t="s">
        <v>1251</v>
      </c>
      <c r="H2491" s="261" t="s">
        <v>137</v>
      </c>
      <c r="I2491" s="387" t="s">
        <v>3682</v>
      </c>
      <c r="J2491" s="383"/>
      <c r="K2491" s="282" t="s">
        <v>6840</v>
      </c>
      <c r="L2491" s="264">
        <v>45272</v>
      </c>
      <c r="M2491" s="290">
        <v>45286</v>
      </c>
      <c r="N2491" s="383" t="s">
        <v>128</v>
      </c>
      <c r="O2491" s="261" t="s">
        <v>8970</v>
      </c>
      <c r="P2491" s="384" t="s">
        <v>138</v>
      </c>
      <c r="Q2491" s="372"/>
      <c r="R2491" s="284" t="s">
        <v>157</v>
      </c>
      <c r="S2491" s="265"/>
      <c r="T2491" s="265">
        <v>0</v>
      </c>
      <c r="U2491" s="269" t="s">
        <v>1256</v>
      </c>
      <c r="V2491" s="270">
        <v>1</v>
      </c>
      <c r="W2491" s="427" t="s">
        <v>118</v>
      </c>
      <c r="X2491" s="372"/>
      <c r="Y2491" s="372"/>
      <c r="Z2491" s="371" t="s">
        <v>1257</v>
      </c>
      <c r="AA2491" s="258" t="b">
        <f t="shared" si="189"/>
        <v>0</v>
      </c>
      <c r="AB2491" s="273" t="s">
        <v>8971</v>
      </c>
      <c r="AC2491" s="273"/>
      <c r="AD2491" s="504" t="s">
        <v>1259</v>
      </c>
      <c r="AE2491" s="275" t="s">
        <v>8972</v>
      </c>
      <c r="AF2491" s="373" t="str">
        <f t="shared" ca="1" si="185"/>
        <v>21años11meses</v>
      </c>
      <c r="AG2491" s="276">
        <v>939075557</v>
      </c>
      <c r="AH2491" s="273" t="s">
        <v>8138</v>
      </c>
    </row>
    <row r="2492" spans="2:36">
      <c r="B2492" s="426" t="str">
        <f t="shared" si="187"/>
        <v>O63164379</v>
      </c>
      <c r="C2492" s="369" t="s">
        <v>117</v>
      </c>
      <c r="D2492" s="486" t="s">
        <v>9655</v>
      </c>
      <c r="E2492" s="258" t="s">
        <v>9656</v>
      </c>
      <c r="F2492" s="259">
        <v>36961</v>
      </c>
      <c r="G2492" s="338" t="s">
        <v>1996</v>
      </c>
      <c r="H2492" s="261" t="s">
        <v>113</v>
      </c>
      <c r="I2492" s="387" t="s">
        <v>7410</v>
      </c>
      <c r="J2492" s="383" t="s">
        <v>9657</v>
      </c>
      <c r="K2492" s="282" t="s">
        <v>6899</v>
      </c>
      <c r="L2492" s="264">
        <v>45315</v>
      </c>
      <c r="M2492" s="264">
        <v>45357</v>
      </c>
      <c r="N2492" s="383" t="s">
        <v>128</v>
      </c>
      <c r="O2492" s="261" t="s">
        <v>9658</v>
      </c>
      <c r="P2492" s="384" t="s">
        <v>138</v>
      </c>
      <c r="Q2492" s="372"/>
      <c r="R2492" s="284" t="s">
        <v>157</v>
      </c>
      <c r="S2492" s="265"/>
      <c r="T2492" s="265">
        <v>0</v>
      </c>
      <c r="U2492" s="269" t="s">
        <v>1256</v>
      </c>
      <c r="V2492" s="270">
        <v>1</v>
      </c>
      <c r="W2492" s="427" t="s">
        <v>118</v>
      </c>
      <c r="X2492" s="419"/>
      <c r="Y2492" s="419"/>
      <c r="Z2492" s="371" t="s">
        <v>1257</v>
      </c>
      <c r="AA2492" s="258" t="b">
        <f t="shared" si="189"/>
        <v>0</v>
      </c>
      <c r="AB2492" s="273" t="s">
        <v>9659</v>
      </c>
      <c r="AC2492" s="273"/>
      <c r="AD2492" s="510"/>
      <c r="AE2492" s="275"/>
      <c r="AF2492" s="373" t="str">
        <f t="shared" ca="1" si="185"/>
        <v>25años5meses</v>
      </c>
      <c r="AG2492" s="276">
        <v>973065801</v>
      </c>
      <c r="AH2492" s="273" t="s">
        <v>9660</v>
      </c>
    </row>
    <row r="2493" spans="2:36">
      <c r="B2493" s="426" t="str">
        <f t="shared" si="187"/>
        <v>P70032539</v>
      </c>
      <c r="C2493" s="369" t="s">
        <v>117</v>
      </c>
      <c r="D2493" s="486" t="s">
        <v>4808</v>
      </c>
      <c r="E2493" s="258" t="s">
        <v>4809</v>
      </c>
      <c r="F2493" s="259">
        <v>33612</v>
      </c>
      <c r="G2493" s="461" t="s">
        <v>1251</v>
      </c>
      <c r="H2493" s="261" t="s">
        <v>137</v>
      </c>
      <c r="I2493" s="462"/>
      <c r="J2493" s="383"/>
      <c r="K2493" s="263" t="s">
        <v>2021</v>
      </c>
      <c r="L2493" s="264">
        <v>44452</v>
      </c>
      <c r="M2493" s="264">
        <v>44523</v>
      </c>
      <c r="N2493" s="592" t="s">
        <v>128</v>
      </c>
      <c r="O2493" s="261" t="s">
        <v>4810</v>
      </c>
      <c r="P2493" s="384" t="s">
        <v>115</v>
      </c>
      <c r="Q2493" s="372"/>
      <c r="R2493" s="268" t="s">
        <v>157</v>
      </c>
      <c r="S2493" s="265"/>
      <c r="T2493" s="265">
        <v>0</v>
      </c>
      <c r="U2493" s="269" t="s">
        <v>1256</v>
      </c>
      <c r="V2493" s="270">
        <v>0</v>
      </c>
      <c r="W2493" s="427" t="s">
        <v>1264</v>
      </c>
      <c r="X2493" s="419"/>
      <c r="Y2493" s="372"/>
      <c r="Z2493" s="371" t="s">
        <v>1265</v>
      </c>
      <c r="AA2493" s="258" t="b">
        <f t="shared" si="189"/>
        <v>0</v>
      </c>
      <c r="AB2493" s="273" t="s">
        <v>4811</v>
      </c>
      <c r="AC2493" s="273"/>
      <c r="AD2493" s="504" t="s">
        <v>1259</v>
      </c>
      <c r="AE2493" s="275" t="s">
        <v>4812</v>
      </c>
      <c r="AF2493" s="373" t="str">
        <f t="shared" ca="1" si="185"/>
        <v>34años7meses</v>
      </c>
      <c r="AG2493" s="294">
        <v>947613192</v>
      </c>
      <c r="AH2493" s="258" t="s">
        <v>4813</v>
      </c>
    </row>
    <row r="2494" spans="2:36">
      <c r="B2494" s="426" t="str">
        <f t="shared" si="187"/>
        <v>P70039572</v>
      </c>
      <c r="C2494" s="455">
        <v>1</v>
      </c>
      <c r="D2494" s="486" t="s">
        <v>4736</v>
      </c>
      <c r="E2494" s="258" t="s">
        <v>4737</v>
      </c>
      <c r="F2494" s="259">
        <v>32049</v>
      </c>
      <c r="G2494" s="338" t="s">
        <v>1251</v>
      </c>
      <c r="H2494" s="261" t="s">
        <v>137</v>
      </c>
      <c r="I2494" s="463"/>
      <c r="J2494" s="383"/>
      <c r="K2494" s="263" t="s">
        <v>3611</v>
      </c>
      <c r="L2494" s="264">
        <v>44439</v>
      </c>
      <c r="M2494" s="264">
        <v>44451</v>
      </c>
      <c r="N2494" s="592" t="s">
        <v>122</v>
      </c>
      <c r="O2494" s="261"/>
      <c r="P2494" s="384"/>
      <c r="Q2494" s="372"/>
      <c r="R2494" s="268" t="s">
        <v>157</v>
      </c>
      <c r="S2494" s="265"/>
      <c r="T2494" s="265">
        <v>0</v>
      </c>
      <c r="U2494" s="269" t="s">
        <v>1256</v>
      </c>
      <c r="V2494" s="270">
        <v>0</v>
      </c>
      <c r="W2494" s="427" t="s">
        <v>1264</v>
      </c>
      <c r="X2494" s="419"/>
      <c r="Y2494" s="426"/>
      <c r="Z2494" s="371" t="s">
        <v>1265</v>
      </c>
      <c r="AA2494" s="258" t="b">
        <f t="shared" si="189"/>
        <v>0</v>
      </c>
      <c r="AB2494" s="273" t="s">
        <v>4738</v>
      </c>
      <c r="AC2494" s="273" t="s">
        <v>4065</v>
      </c>
      <c r="AD2494" s="510"/>
      <c r="AE2494" s="275"/>
      <c r="AF2494" s="373" t="str">
        <f t="shared" ca="1" si="185"/>
        <v>38años10meses</v>
      </c>
      <c r="AG2494" s="276">
        <v>917839427</v>
      </c>
      <c r="AH2494" s="273" t="s">
        <v>4739</v>
      </c>
    </row>
    <row r="2495" spans="2:36">
      <c r="B2495" s="426" t="str">
        <f t="shared" si="187"/>
        <v>P70050324</v>
      </c>
      <c r="C2495" s="369" t="s">
        <v>117</v>
      </c>
      <c r="D2495" s="486" t="s">
        <v>5665</v>
      </c>
      <c r="E2495" s="258" t="s">
        <v>5666</v>
      </c>
      <c r="F2495" s="259">
        <v>33660</v>
      </c>
      <c r="G2495" s="461" t="s">
        <v>1251</v>
      </c>
      <c r="H2495" s="261" t="s">
        <v>137</v>
      </c>
      <c r="I2495" s="462"/>
      <c r="J2495" s="383"/>
      <c r="K2495" s="263" t="s">
        <v>4784</v>
      </c>
      <c r="L2495" s="264">
        <v>44567</v>
      </c>
      <c r="M2495" s="290">
        <v>44567</v>
      </c>
      <c r="N2495" s="592" t="s">
        <v>122</v>
      </c>
      <c r="O2495" s="282"/>
      <c r="P2495" s="384"/>
      <c r="Q2495" s="372"/>
      <c r="R2495" s="284" t="s">
        <v>117</v>
      </c>
      <c r="S2495" s="265"/>
      <c r="T2495" s="265">
        <v>0</v>
      </c>
      <c r="U2495" s="269" t="s">
        <v>1256</v>
      </c>
      <c r="V2495" s="270">
        <v>1</v>
      </c>
      <c r="W2495" s="427" t="s">
        <v>1264</v>
      </c>
      <c r="X2495" s="419"/>
      <c r="Y2495" s="426"/>
      <c r="Z2495" s="371" t="s">
        <v>1265</v>
      </c>
      <c r="AA2495" s="258" t="b">
        <f t="shared" si="189"/>
        <v>0</v>
      </c>
      <c r="AB2495" s="258" t="s">
        <v>5667</v>
      </c>
      <c r="AC2495" s="273"/>
      <c r="AD2495" s="504" t="s">
        <v>1271</v>
      </c>
      <c r="AE2495" s="275" t="s">
        <v>5668</v>
      </c>
      <c r="AF2495" s="373" t="str">
        <f t="shared" ca="1" si="185"/>
        <v>34años5meses</v>
      </c>
      <c r="AG2495" s="276">
        <v>971726133</v>
      </c>
      <c r="AH2495" s="273" t="s">
        <v>5669</v>
      </c>
    </row>
    <row r="2496" spans="2:36">
      <c r="B2496" s="426" t="str">
        <f t="shared" si="187"/>
        <v>P70057384</v>
      </c>
      <c r="C2496" s="369" t="s">
        <v>117</v>
      </c>
      <c r="D2496" s="486" t="s">
        <v>3877</v>
      </c>
      <c r="E2496" s="258" t="s">
        <v>3878</v>
      </c>
      <c r="F2496" s="259">
        <v>32393</v>
      </c>
      <c r="G2496" s="461" t="s">
        <v>1291</v>
      </c>
      <c r="H2496" s="261" t="s">
        <v>137</v>
      </c>
      <c r="I2496" s="463"/>
      <c r="J2496" s="383"/>
      <c r="K2496" s="263" t="s">
        <v>3611</v>
      </c>
      <c r="L2496" s="264">
        <v>44270</v>
      </c>
      <c r="M2496" s="264">
        <v>44283</v>
      </c>
      <c r="N2496" s="592" t="s">
        <v>122</v>
      </c>
      <c r="O2496" s="261" t="s">
        <v>1108</v>
      </c>
      <c r="P2496" s="384"/>
      <c r="Q2496" s="372"/>
      <c r="R2496" s="268" t="s">
        <v>157</v>
      </c>
      <c r="S2496" s="265"/>
      <c r="T2496" s="265">
        <v>0</v>
      </c>
      <c r="U2496" s="269" t="s">
        <v>1256</v>
      </c>
      <c r="V2496" s="270">
        <v>0</v>
      </c>
      <c r="W2496" s="427" t="s">
        <v>1264</v>
      </c>
      <c r="X2496" s="419"/>
      <c r="Y2496" s="372"/>
      <c r="Z2496" s="371" t="s">
        <v>1265</v>
      </c>
      <c r="AA2496" s="258" t="b">
        <f t="shared" si="189"/>
        <v>0</v>
      </c>
      <c r="AB2496" s="273" t="s">
        <v>3879</v>
      </c>
      <c r="AC2496" s="273" t="s">
        <v>3671</v>
      </c>
      <c r="AD2496" s="510"/>
      <c r="AE2496" s="275"/>
      <c r="AF2496" s="373" t="str">
        <f t="shared" ca="1" si="185"/>
        <v>37años11meses</v>
      </c>
      <c r="AG2496" s="276">
        <v>938544198</v>
      </c>
      <c r="AH2496" s="273" t="s">
        <v>3880</v>
      </c>
    </row>
    <row r="2497" spans="2:36">
      <c r="B2497" s="426" t="str">
        <f t="shared" si="187"/>
        <v>O70058510</v>
      </c>
      <c r="C2497" s="369" t="s">
        <v>117</v>
      </c>
      <c r="D2497" s="486" t="s">
        <v>4089</v>
      </c>
      <c r="E2497" s="258" t="s">
        <v>4090</v>
      </c>
      <c r="F2497" s="259">
        <v>33055</v>
      </c>
      <c r="G2497" s="461" t="s">
        <v>1291</v>
      </c>
      <c r="H2497" s="261" t="s">
        <v>125</v>
      </c>
      <c r="I2497" s="463"/>
      <c r="J2497" s="383"/>
      <c r="K2497" s="407" t="s">
        <v>3611</v>
      </c>
      <c r="L2497" s="264">
        <v>44319</v>
      </c>
      <c r="M2497" s="290">
        <v>44339</v>
      </c>
      <c r="N2497" s="592" t="s">
        <v>122</v>
      </c>
      <c r="O2497" s="261" t="s">
        <v>1108</v>
      </c>
      <c r="P2497" s="384"/>
      <c r="Q2497" s="372"/>
      <c r="R2497" s="284" t="s">
        <v>157</v>
      </c>
      <c r="S2497" s="265"/>
      <c r="T2497" s="265">
        <v>0</v>
      </c>
      <c r="U2497" s="269" t="s">
        <v>1256</v>
      </c>
      <c r="V2497" s="270">
        <v>0</v>
      </c>
      <c r="W2497" s="427" t="s">
        <v>1264</v>
      </c>
      <c r="X2497" s="419"/>
      <c r="Y2497" s="372"/>
      <c r="Z2497" s="371" t="s">
        <v>1265</v>
      </c>
      <c r="AA2497" s="258" t="b">
        <f t="shared" si="189"/>
        <v>0</v>
      </c>
      <c r="AB2497" s="273" t="s">
        <v>4091</v>
      </c>
      <c r="AC2497" s="273" t="s">
        <v>3671</v>
      </c>
      <c r="AD2497" s="510"/>
      <c r="AE2497" s="275"/>
      <c r="AF2497" s="373" t="str">
        <f t="shared" ca="1" si="185"/>
        <v>36años1meses</v>
      </c>
      <c r="AG2497" s="276">
        <v>946915347</v>
      </c>
      <c r="AH2497" s="399" t="s">
        <v>4092</v>
      </c>
    </row>
    <row r="2498" spans="2:36">
      <c r="B2498" s="426" t="str">
        <f t="shared" si="187"/>
        <v>E70062363</v>
      </c>
      <c r="C2498" s="369" t="s">
        <v>117</v>
      </c>
      <c r="D2498" s="486" t="s">
        <v>6523</v>
      </c>
      <c r="E2498" s="258" t="s">
        <v>6524</v>
      </c>
      <c r="F2498" s="259">
        <v>35190</v>
      </c>
      <c r="G2498" s="338" t="s">
        <v>1251</v>
      </c>
      <c r="H2498" s="261" t="s">
        <v>1107</v>
      </c>
      <c r="I2498" s="462" t="s">
        <v>6525</v>
      </c>
      <c r="J2498" s="383"/>
      <c r="K2498" s="380" t="s">
        <v>2021</v>
      </c>
      <c r="L2498" s="264">
        <v>44816</v>
      </c>
      <c r="M2498" s="290">
        <v>44926</v>
      </c>
      <c r="N2498" s="592" t="s">
        <v>122</v>
      </c>
      <c r="O2498" s="261" t="s">
        <v>1108</v>
      </c>
      <c r="P2498" s="384"/>
      <c r="Q2498" s="372"/>
      <c r="R2498" s="268" t="s">
        <v>157</v>
      </c>
      <c r="S2498" s="265"/>
      <c r="T2498" s="265">
        <v>0</v>
      </c>
      <c r="U2498" s="269" t="s">
        <v>1256</v>
      </c>
      <c r="V2498" s="270">
        <v>0</v>
      </c>
      <c r="W2498" s="427" t="s">
        <v>118</v>
      </c>
      <c r="X2498" s="419">
        <v>1600</v>
      </c>
      <c r="Y2498" s="372">
        <v>213</v>
      </c>
      <c r="Z2498" s="371" t="s">
        <v>1265</v>
      </c>
      <c r="AA2498" s="258" t="b">
        <f t="shared" si="189"/>
        <v>0</v>
      </c>
      <c r="AB2498" s="273" t="s">
        <v>6526</v>
      </c>
      <c r="AC2498" s="273"/>
      <c r="AD2498" s="504" t="s">
        <v>1259</v>
      </c>
      <c r="AE2498" s="275" t="s">
        <v>6527</v>
      </c>
      <c r="AF2498" s="373" t="str">
        <f t="shared" ca="1" si="185"/>
        <v>30años3meses</v>
      </c>
      <c r="AG2498" s="276">
        <v>934083907</v>
      </c>
      <c r="AH2498" s="273" t="s">
        <v>6528</v>
      </c>
    </row>
    <row r="2499" spans="2:36">
      <c r="B2499" s="426" t="str">
        <f t="shared" si="187"/>
        <v>P70063205</v>
      </c>
      <c r="C2499" s="369" t="s">
        <v>117</v>
      </c>
      <c r="D2499" s="486" t="s">
        <v>4019</v>
      </c>
      <c r="E2499" s="258" t="s">
        <v>4020</v>
      </c>
      <c r="F2499" s="259">
        <v>33447</v>
      </c>
      <c r="G2499" s="461" t="s">
        <v>1291</v>
      </c>
      <c r="H2499" s="261" t="s">
        <v>137</v>
      </c>
      <c r="I2499" s="463"/>
      <c r="J2499" s="383"/>
      <c r="K2499" s="407" t="s">
        <v>3611</v>
      </c>
      <c r="L2499" s="264">
        <v>44305</v>
      </c>
      <c r="M2499" s="264">
        <v>44319</v>
      </c>
      <c r="N2499" s="592" t="s">
        <v>122</v>
      </c>
      <c r="O2499" s="261" t="s">
        <v>1108</v>
      </c>
      <c r="P2499" s="384"/>
      <c r="Q2499" s="372"/>
      <c r="R2499" s="268" t="s">
        <v>157</v>
      </c>
      <c r="S2499" s="265"/>
      <c r="T2499" s="265">
        <v>0</v>
      </c>
      <c r="U2499" s="269" t="s">
        <v>1256</v>
      </c>
      <c r="V2499" s="270">
        <v>0</v>
      </c>
      <c r="W2499" s="427" t="s">
        <v>1264</v>
      </c>
      <c r="X2499" s="419"/>
      <c r="Y2499" s="426"/>
      <c r="Z2499" s="371" t="s">
        <v>1265</v>
      </c>
      <c r="AA2499" s="258" t="b">
        <f t="shared" si="189"/>
        <v>0</v>
      </c>
      <c r="AB2499" s="273" t="s">
        <v>4021</v>
      </c>
      <c r="AC2499" s="273"/>
      <c r="AD2499" s="273"/>
      <c r="AE2499" s="275"/>
      <c r="AF2499" s="373" t="str">
        <f t="shared" ref="AF2499:AF2562" ca="1" si="190">IF($D2499&lt;&gt;"",DATEDIF(F2499,TODAY(),"y")&amp;"años"&amp;DATEDIF(F2499,TODAY(),"ym")&amp;"meses","")</f>
        <v>35años0meses</v>
      </c>
      <c r="AG2499" s="276">
        <v>901768945</v>
      </c>
      <c r="AH2499" s="273" t="s">
        <v>4022</v>
      </c>
    </row>
    <row r="2500" spans="2:36">
      <c r="B2500" s="426" t="str">
        <f t="shared" ref="B2500:B2556" si="191">MID(H2500,1,1)&amp;D2500</f>
        <v>O70068607</v>
      </c>
      <c r="C2500" s="369" t="s">
        <v>117</v>
      </c>
      <c r="D2500" s="486" t="s">
        <v>9386</v>
      </c>
      <c r="E2500" s="258" t="s">
        <v>9387</v>
      </c>
      <c r="F2500" s="259">
        <v>36393</v>
      </c>
      <c r="G2500" s="338" t="s">
        <v>1251</v>
      </c>
      <c r="H2500" s="261" t="s">
        <v>125</v>
      </c>
      <c r="I2500" s="462" t="s">
        <v>9377</v>
      </c>
      <c r="J2500" s="383" t="s">
        <v>7245</v>
      </c>
      <c r="K2500" s="380" t="s">
        <v>6840</v>
      </c>
      <c r="L2500" s="264">
        <v>45300</v>
      </c>
      <c r="M2500" s="264">
        <v>45366</v>
      </c>
      <c r="N2500" s="592" t="s">
        <v>128</v>
      </c>
      <c r="O2500" s="282" t="s">
        <v>9388</v>
      </c>
      <c r="P2500" s="384" t="s">
        <v>138</v>
      </c>
      <c r="Q2500" s="372"/>
      <c r="R2500" s="284" t="s">
        <v>157</v>
      </c>
      <c r="S2500" s="265"/>
      <c r="T2500" s="265">
        <v>0</v>
      </c>
      <c r="U2500" s="269" t="s">
        <v>1256</v>
      </c>
      <c r="V2500" s="270">
        <v>1</v>
      </c>
      <c r="W2500" s="427" t="s">
        <v>118</v>
      </c>
      <c r="X2500" s="419"/>
      <c r="Y2500" s="372"/>
      <c r="Z2500" s="371" t="s">
        <v>1257</v>
      </c>
      <c r="AA2500" s="258" t="b">
        <f t="shared" si="189"/>
        <v>0</v>
      </c>
      <c r="AB2500" s="258" t="s">
        <v>9389</v>
      </c>
      <c r="AC2500" s="273"/>
      <c r="AD2500" s="504" t="s">
        <v>1259</v>
      </c>
      <c r="AE2500" s="275" t="s">
        <v>9390</v>
      </c>
      <c r="AF2500" s="373" t="str">
        <f t="shared" ca="1" si="190"/>
        <v>27años0meses</v>
      </c>
      <c r="AG2500" s="276">
        <v>947704107</v>
      </c>
      <c r="AH2500" s="273" t="s">
        <v>9391</v>
      </c>
    </row>
    <row r="2501" spans="2:36">
      <c r="B2501" s="426" t="str">
        <f t="shared" si="191"/>
        <v>P70070901</v>
      </c>
      <c r="C2501" s="369" t="s">
        <v>117</v>
      </c>
      <c r="D2501" s="486" t="s">
        <v>5595</v>
      </c>
      <c r="E2501" s="258" t="s">
        <v>5596</v>
      </c>
      <c r="F2501" s="259">
        <v>34765</v>
      </c>
      <c r="G2501" s="461" t="s">
        <v>1251</v>
      </c>
      <c r="H2501" s="261" t="s">
        <v>137</v>
      </c>
      <c r="I2501" s="462"/>
      <c r="J2501" s="383"/>
      <c r="K2501" s="282" t="s">
        <v>3611</v>
      </c>
      <c r="L2501" s="264">
        <v>44543</v>
      </c>
      <c r="M2501" s="565">
        <v>44570</v>
      </c>
      <c r="N2501" s="263" t="s">
        <v>122</v>
      </c>
      <c r="O2501" s="383"/>
      <c r="P2501" s="384"/>
      <c r="Q2501" s="372"/>
      <c r="R2501" s="268" t="s">
        <v>157</v>
      </c>
      <c r="S2501" s="265"/>
      <c r="T2501" s="265">
        <v>0</v>
      </c>
      <c r="U2501" s="269" t="s">
        <v>1256</v>
      </c>
      <c r="V2501" s="270">
        <v>1</v>
      </c>
      <c r="W2501" s="427" t="s">
        <v>118</v>
      </c>
      <c r="X2501" s="419"/>
      <c r="Y2501" s="372"/>
      <c r="Z2501" s="371" t="s">
        <v>1265</v>
      </c>
      <c r="AA2501" s="258" t="b">
        <f t="shared" si="189"/>
        <v>0</v>
      </c>
      <c r="AB2501" s="273" t="s">
        <v>5597</v>
      </c>
      <c r="AC2501" s="273"/>
      <c r="AD2501" s="510"/>
      <c r="AE2501" s="275"/>
      <c r="AF2501" s="373" t="str">
        <f t="shared" ca="1" si="190"/>
        <v>31años5meses</v>
      </c>
      <c r="AG2501" s="276">
        <v>921499451</v>
      </c>
      <c r="AH2501" s="273" t="s">
        <v>5598</v>
      </c>
    </row>
    <row r="2502" spans="2:36">
      <c r="B2502" s="372" t="str">
        <f t="shared" si="191"/>
        <v>O70088940</v>
      </c>
      <c r="C2502" s="369" t="s">
        <v>117</v>
      </c>
      <c r="D2502" s="294" t="s">
        <v>19010</v>
      </c>
      <c r="E2502" s="258" t="s">
        <v>19011</v>
      </c>
      <c r="F2502" s="259">
        <v>32387</v>
      </c>
      <c r="G2502" s="338" t="s">
        <v>1251</v>
      </c>
      <c r="H2502" s="261" t="s">
        <v>113</v>
      </c>
      <c r="I2502" s="387" t="s">
        <v>1339</v>
      </c>
      <c r="J2502" s="383" t="s">
        <v>1276</v>
      </c>
      <c r="K2502" s="282" t="s">
        <v>8700</v>
      </c>
      <c r="L2502" s="264">
        <v>46133</v>
      </c>
      <c r="M2502" s="565">
        <v>46150</v>
      </c>
      <c r="N2502" s="261" t="s">
        <v>128</v>
      </c>
      <c r="O2502" s="282" t="s">
        <v>19012</v>
      </c>
      <c r="P2502" s="384" t="s">
        <v>138</v>
      </c>
      <c r="Q2502" s="426"/>
      <c r="R2502" s="268" t="s">
        <v>157</v>
      </c>
      <c r="S2502" s="265"/>
      <c r="T2502" s="271">
        <v>0</v>
      </c>
      <c r="U2502" s="269" t="s">
        <v>1256</v>
      </c>
      <c r="V2502" s="270">
        <v>1</v>
      </c>
      <c r="W2502" s="427" t="s">
        <v>118</v>
      </c>
      <c r="X2502" s="419"/>
      <c r="Y2502" s="419"/>
      <c r="Z2502" s="571" t="s">
        <v>1257</v>
      </c>
      <c r="AA2502" s="258" t="b">
        <v>0</v>
      </c>
      <c r="AB2502" s="273"/>
      <c r="AC2502" s="273"/>
      <c r="AD2502" s="504" t="s">
        <v>1259</v>
      </c>
      <c r="AE2502" s="275" t="s">
        <v>19015</v>
      </c>
      <c r="AF2502" s="373" t="str">
        <f t="shared" ca="1" si="190"/>
        <v>37años11meses</v>
      </c>
      <c r="AG2502" s="276" t="s">
        <v>19013</v>
      </c>
      <c r="AH2502" s="273" t="s">
        <v>19014</v>
      </c>
    </row>
    <row r="2503" spans="2:36">
      <c r="B2503" s="372" t="str">
        <f t="shared" si="191"/>
        <v>O70155627</v>
      </c>
      <c r="C2503" s="654">
        <v>1</v>
      </c>
      <c r="D2503" s="486" t="s">
        <v>4295</v>
      </c>
      <c r="E2503" s="258" t="s">
        <v>4296</v>
      </c>
      <c r="F2503" s="259">
        <v>33928</v>
      </c>
      <c r="G2503" s="461" t="s">
        <v>1291</v>
      </c>
      <c r="H2503" s="261" t="s">
        <v>113</v>
      </c>
      <c r="I2503" s="463"/>
      <c r="J2503" s="383"/>
      <c r="K2503" s="263" t="s">
        <v>3611</v>
      </c>
      <c r="L2503" s="264">
        <v>44361</v>
      </c>
      <c r="M2503" s="692">
        <v>44390</v>
      </c>
      <c r="N2503" s="263" t="s">
        <v>169</v>
      </c>
      <c r="O2503" s="261" t="s">
        <v>4297</v>
      </c>
      <c r="P2503" s="384" t="s">
        <v>115</v>
      </c>
      <c r="Q2503" s="372"/>
      <c r="R2503" s="284" t="s">
        <v>157</v>
      </c>
      <c r="S2503" s="265"/>
      <c r="T2503" s="265">
        <v>0</v>
      </c>
      <c r="U2503" s="269" t="s">
        <v>1256</v>
      </c>
      <c r="V2503" s="270">
        <v>0</v>
      </c>
      <c r="W2503" s="427" t="s">
        <v>1264</v>
      </c>
      <c r="X2503" s="419"/>
      <c r="Y2503" s="372"/>
      <c r="Z2503" s="371" t="s">
        <v>1265</v>
      </c>
      <c r="AA2503" s="258" t="b">
        <f t="shared" ref="AA2503:AA2534" si="192">COUNTIF($D$2:$D$3790,D2503)&gt;1</f>
        <v>0</v>
      </c>
      <c r="AB2503" s="319" t="s">
        <v>4298</v>
      </c>
      <c r="AC2503" s="273" t="s">
        <v>3969</v>
      </c>
      <c r="AD2503" s="510"/>
      <c r="AE2503" s="275"/>
      <c r="AF2503" s="373" t="str">
        <f t="shared" ca="1" si="190"/>
        <v>33años9meses</v>
      </c>
      <c r="AG2503" s="276">
        <v>958213045</v>
      </c>
      <c r="AH2503" s="273" t="s">
        <v>4299</v>
      </c>
    </row>
    <row r="2504" spans="2:36">
      <c r="B2504" s="372" t="str">
        <f t="shared" si="191"/>
        <v>O70177137</v>
      </c>
      <c r="C2504" s="369" t="s">
        <v>117</v>
      </c>
      <c r="D2504" s="486" t="s">
        <v>12542</v>
      </c>
      <c r="E2504" s="258" t="s">
        <v>12543</v>
      </c>
      <c r="F2504" s="259">
        <v>33527</v>
      </c>
      <c r="G2504" s="656" t="s">
        <v>1251</v>
      </c>
      <c r="H2504" s="364" t="s">
        <v>113</v>
      </c>
      <c r="I2504" s="659" t="s">
        <v>1339</v>
      </c>
      <c r="J2504" s="383" t="s">
        <v>1276</v>
      </c>
      <c r="K2504" s="263" t="s">
        <v>2021</v>
      </c>
      <c r="L2504" s="264">
        <v>45587</v>
      </c>
      <c r="M2504" s="691">
        <v>45590</v>
      </c>
      <c r="N2504" s="261" t="s">
        <v>169</v>
      </c>
      <c r="O2504" s="261" t="s">
        <v>12544</v>
      </c>
      <c r="P2504" s="384" t="s">
        <v>138</v>
      </c>
      <c r="Q2504" s="372"/>
      <c r="R2504" s="284" t="s">
        <v>157</v>
      </c>
      <c r="S2504" s="265"/>
      <c r="T2504" s="265">
        <v>0</v>
      </c>
      <c r="U2504" s="269" t="s">
        <v>1256</v>
      </c>
      <c r="V2504" s="270">
        <v>0</v>
      </c>
      <c r="W2504" s="427" t="s">
        <v>118</v>
      </c>
      <c r="X2504" s="419"/>
      <c r="Y2504" s="419"/>
      <c r="Z2504" s="371" t="s">
        <v>1257</v>
      </c>
      <c r="AA2504" s="258" t="b">
        <f t="shared" si="192"/>
        <v>0</v>
      </c>
      <c r="AB2504" s="273" t="s">
        <v>12545</v>
      </c>
      <c r="AC2504" s="273"/>
      <c r="AD2504" s="400" t="s">
        <v>1259</v>
      </c>
      <c r="AE2504" s="281" t="s">
        <v>12546</v>
      </c>
      <c r="AF2504" s="373" t="str">
        <f t="shared" ca="1" si="190"/>
        <v>34años10meses</v>
      </c>
      <c r="AG2504" s="294">
        <v>941743950</v>
      </c>
      <c r="AH2504" s="416" t="s">
        <v>12547</v>
      </c>
    </row>
    <row r="2505" spans="2:36">
      <c r="B2505" s="372" t="str">
        <f t="shared" si="191"/>
        <v>P70235464</v>
      </c>
      <c r="C2505" s="369" t="s">
        <v>117</v>
      </c>
      <c r="D2505" s="486" t="s">
        <v>4867</v>
      </c>
      <c r="E2505" s="258" t="s">
        <v>4868</v>
      </c>
      <c r="F2505" s="259">
        <v>36316</v>
      </c>
      <c r="G2505" s="260" t="s">
        <v>1251</v>
      </c>
      <c r="H2505" s="261" t="s">
        <v>137</v>
      </c>
      <c r="I2505" s="263"/>
      <c r="J2505" s="387"/>
      <c r="K2505" s="282" t="s">
        <v>2021</v>
      </c>
      <c r="L2505" s="264">
        <v>44455</v>
      </c>
      <c r="M2505" s="565">
        <v>44499</v>
      </c>
      <c r="N2505" s="592" t="s">
        <v>122</v>
      </c>
      <c r="O2505" s="282" t="s">
        <v>1108</v>
      </c>
      <c r="P2505" s="384"/>
      <c r="Q2505" s="372"/>
      <c r="R2505" s="268" t="s">
        <v>157</v>
      </c>
      <c r="S2505" s="265"/>
      <c r="T2505" s="265">
        <v>0</v>
      </c>
      <c r="U2505" s="269" t="s">
        <v>1256</v>
      </c>
      <c r="V2505" s="270">
        <v>0</v>
      </c>
      <c r="W2505" s="427" t="s">
        <v>1264</v>
      </c>
      <c r="X2505" s="419"/>
      <c r="Y2505" s="372"/>
      <c r="Z2505" s="371" t="s">
        <v>1265</v>
      </c>
      <c r="AA2505" s="258" t="b">
        <f t="shared" si="192"/>
        <v>0</v>
      </c>
      <c r="AB2505" s="273" t="s">
        <v>4869</v>
      </c>
      <c r="AC2505" s="273"/>
      <c r="AD2505" s="273"/>
      <c r="AE2505" s="275" t="s">
        <v>4870</v>
      </c>
      <c r="AF2505" s="373" t="str">
        <f t="shared" ca="1" si="190"/>
        <v>27años2meses</v>
      </c>
      <c r="AG2505" s="294">
        <v>973825329</v>
      </c>
      <c r="AH2505" s="258" t="s">
        <v>4871</v>
      </c>
    </row>
    <row r="2506" spans="2:36">
      <c r="B2506" s="507" t="str">
        <f t="shared" si="191"/>
        <v>R70275265</v>
      </c>
      <c r="C2506" s="508">
        <v>1</v>
      </c>
      <c r="D2506" s="486" t="s">
        <v>13743</v>
      </c>
      <c r="E2506" s="258" t="s">
        <v>13744</v>
      </c>
      <c r="F2506" s="259">
        <v>33925</v>
      </c>
      <c r="G2506" s="617" t="s">
        <v>3610</v>
      </c>
      <c r="H2506" s="619" t="s">
        <v>4426</v>
      </c>
      <c r="I2506" s="683" t="s">
        <v>5906</v>
      </c>
      <c r="J2506" s="383" t="s">
        <v>1276</v>
      </c>
      <c r="K2506" s="282" t="s">
        <v>8700</v>
      </c>
      <c r="L2506" s="264">
        <v>45873</v>
      </c>
      <c r="M2506" s="565">
        <v>45975</v>
      </c>
      <c r="N2506" s="592" t="s">
        <v>174</v>
      </c>
      <c r="O2506" s="282" t="s">
        <v>13745</v>
      </c>
      <c r="P2506" s="384" t="s">
        <v>138</v>
      </c>
      <c r="Q2506" s="372"/>
      <c r="R2506" s="268" t="s">
        <v>157</v>
      </c>
      <c r="S2506" s="265"/>
      <c r="T2506" s="506">
        <v>0</v>
      </c>
      <c r="U2506" s="269" t="s">
        <v>1256</v>
      </c>
      <c r="V2506" s="270">
        <v>1</v>
      </c>
      <c r="W2506" s="427" t="s">
        <v>118</v>
      </c>
      <c r="X2506" s="509">
        <v>5500</v>
      </c>
      <c r="Y2506" s="419"/>
      <c r="Z2506" s="371" t="s">
        <v>1257</v>
      </c>
      <c r="AA2506" s="258" t="b">
        <f t="shared" si="192"/>
        <v>0</v>
      </c>
      <c r="AB2506" s="258" t="s">
        <v>13746</v>
      </c>
      <c r="AC2506" s="273"/>
      <c r="AD2506" s="504" t="s">
        <v>1271</v>
      </c>
      <c r="AE2506" s="304" t="s">
        <v>13747</v>
      </c>
      <c r="AF2506" s="373" t="str">
        <f t="shared" ca="1" si="190"/>
        <v>33años9meses</v>
      </c>
      <c r="AG2506" s="276">
        <v>999085316</v>
      </c>
      <c r="AH2506" s="273" t="s">
        <v>13748</v>
      </c>
    </row>
    <row r="2507" spans="2:36">
      <c r="B2507" s="435" t="str">
        <f t="shared" si="191"/>
        <v>P70284094</v>
      </c>
      <c r="C2507" s="457">
        <v>1</v>
      </c>
      <c r="D2507" s="486" t="s">
        <v>3133</v>
      </c>
      <c r="E2507" s="258" t="s">
        <v>3134</v>
      </c>
      <c r="F2507" s="259">
        <v>34693</v>
      </c>
      <c r="G2507" s="682" t="s">
        <v>1251</v>
      </c>
      <c r="H2507" s="261" t="s">
        <v>137</v>
      </c>
      <c r="I2507" s="684"/>
      <c r="J2507" s="383"/>
      <c r="K2507" s="263" t="s">
        <v>2021</v>
      </c>
      <c r="L2507" s="264">
        <v>43853</v>
      </c>
      <c r="M2507" s="290">
        <v>43866</v>
      </c>
      <c r="N2507" s="695" t="s">
        <v>122</v>
      </c>
      <c r="O2507" s="261"/>
      <c r="P2507" s="384"/>
      <c r="Q2507" s="373"/>
      <c r="R2507" s="284" t="s">
        <v>157</v>
      </c>
      <c r="S2507" s="265"/>
      <c r="T2507" s="265">
        <v>0</v>
      </c>
      <c r="U2507" s="269" t="s">
        <v>1256</v>
      </c>
      <c r="V2507" s="270">
        <v>0</v>
      </c>
      <c r="W2507" s="427" t="s">
        <v>118</v>
      </c>
      <c r="X2507" s="419"/>
      <c r="Y2507" s="426"/>
      <c r="Z2507" s="371" t="s">
        <v>1265</v>
      </c>
      <c r="AA2507" s="258" t="b">
        <f t="shared" si="192"/>
        <v>0</v>
      </c>
      <c r="AB2507" s="273" t="s">
        <v>3135</v>
      </c>
      <c r="AC2507" s="273"/>
      <c r="AD2507" s="400" t="s">
        <v>2101</v>
      </c>
      <c r="AE2507" s="275" t="s">
        <v>3136</v>
      </c>
      <c r="AF2507" s="373" t="str">
        <f t="shared" ca="1" si="190"/>
        <v>31años7meses</v>
      </c>
      <c r="AG2507" s="276">
        <v>948104688</v>
      </c>
      <c r="AH2507" s="273"/>
      <c r="AJ2507" s="554" t="str">
        <f ca="1">IF($D2507&lt;&gt;"",DATEDIF(L2507,TODAY(),"y")&amp;"años"&amp;DATEDIF(L2507,TODAY(),"ym")&amp;"meses"&amp;DATEDIF(L2507,TODAY(),"md")&amp;"dias","")</f>
        <v>6años6meses29dias</v>
      </c>
    </row>
    <row r="2508" spans="2:36">
      <c r="B2508" s="426" t="str">
        <f t="shared" si="191"/>
        <v>O70297830</v>
      </c>
      <c r="C2508" s="369" t="s">
        <v>117</v>
      </c>
      <c r="D2508" s="486" t="s">
        <v>11013</v>
      </c>
      <c r="E2508" s="258" t="s">
        <v>11014</v>
      </c>
      <c r="F2508" s="259">
        <v>33454</v>
      </c>
      <c r="G2508" s="338" t="s">
        <v>1251</v>
      </c>
      <c r="H2508" s="261" t="s">
        <v>113</v>
      </c>
      <c r="I2508" s="387" t="s">
        <v>7410</v>
      </c>
      <c r="J2508" s="383" t="s">
        <v>9469</v>
      </c>
      <c r="K2508" s="282" t="s">
        <v>6899</v>
      </c>
      <c r="L2508" s="264">
        <v>45399</v>
      </c>
      <c r="M2508" s="565">
        <v>45455</v>
      </c>
      <c r="N2508" s="593" t="s">
        <v>174</v>
      </c>
      <c r="O2508" s="282" t="s">
        <v>11015</v>
      </c>
      <c r="P2508" s="384" t="s">
        <v>138</v>
      </c>
      <c r="Q2508" s="372"/>
      <c r="R2508" s="284" t="s">
        <v>157</v>
      </c>
      <c r="S2508" s="265"/>
      <c r="T2508" s="265">
        <v>0</v>
      </c>
      <c r="U2508" s="269" t="s">
        <v>1256</v>
      </c>
      <c r="V2508" s="270">
        <v>1</v>
      </c>
      <c r="W2508" s="427" t="s">
        <v>118</v>
      </c>
      <c r="X2508" s="419"/>
      <c r="Y2508" s="419"/>
      <c r="Z2508" s="371" t="s">
        <v>1257</v>
      </c>
      <c r="AA2508" s="258" t="b">
        <f t="shared" si="192"/>
        <v>0</v>
      </c>
      <c r="AB2508" s="273" t="s">
        <v>11016</v>
      </c>
      <c r="AC2508" s="273"/>
      <c r="AD2508" s="400" t="s">
        <v>1259</v>
      </c>
      <c r="AE2508" s="313" t="s">
        <v>11017</v>
      </c>
      <c r="AF2508" s="373" t="str">
        <f t="shared" ca="1" si="190"/>
        <v>35años0meses</v>
      </c>
      <c r="AG2508" s="276">
        <v>971379480</v>
      </c>
      <c r="AH2508" s="273" t="s">
        <v>11018</v>
      </c>
    </row>
    <row r="2509" spans="2:36">
      <c r="B2509" s="426" t="str">
        <f t="shared" si="191"/>
        <v>P70317149</v>
      </c>
      <c r="C2509" s="454">
        <v>1</v>
      </c>
      <c r="D2509" s="486" t="s">
        <v>5969</v>
      </c>
      <c r="E2509" s="258" t="s">
        <v>5970</v>
      </c>
      <c r="F2509" s="259">
        <v>37218</v>
      </c>
      <c r="G2509" s="461" t="s">
        <v>1251</v>
      </c>
      <c r="H2509" s="261" t="s">
        <v>137</v>
      </c>
      <c r="I2509" s="462" t="s">
        <v>1252</v>
      </c>
      <c r="J2509" s="383"/>
      <c r="K2509" s="282" t="s">
        <v>4784</v>
      </c>
      <c r="L2509" s="264">
        <v>44601</v>
      </c>
      <c r="M2509" s="621">
        <v>44607</v>
      </c>
      <c r="N2509" s="592" t="s">
        <v>128</v>
      </c>
      <c r="O2509" s="261" t="s">
        <v>5971</v>
      </c>
      <c r="P2509" s="384" t="s">
        <v>138</v>
      </c>
      <c r="Q2509" s="372"/>
      <c r="R2509" s="284" t="s">
        <v>157</v>
      </c>
      <c r="S2509" s="265"/>
      <c r="T2509" s="265">
        <v>0</v>
      </c>
      <c r="U2509" s="269" t="s">
        <v>1256</v>
      </c>
      <c r="V2509" s="270">
        <v>1</v>
      </c>
      <c r="W2509" s="427" t="s">
        <v>118</v>
      </c>
      <c r="X2509" s="419"/>
      <c r="Y2509" s="372"/>
      <c r="Z2509" s="371" t="s">
        <v>1265</v>
      </c>
      <c r="AA2509" s="258" t="b">
        <f t="shared" si="192"/>
        <v>0</v>
      </c>
      <c r="AB2509" s="273" t="s">
        <v>5972</v>
      </c>
      <c r="AC2509" s="273"/>
      <c r="AD2509" s="273"/>
      <c r="AE2509" s="275"/>
      <c r="AF2509" s="373" t="str">
        <f t="shared" ca="1" si="190"/>
        <v>24años8meses</v>
      </c>
      <c r="AG2509" s="276">
        <v>947132070</v>
      </c>
      <c r="AH2509" s="399" t="s">
        <v>5973</v>
      </c>
    </row>
    <row r="2510" spans="2:36">
      <c r="B2510" s="426" t="str">
        <f t="shared" si="191"/>
        <v>O70318060</v>
      </c>
      <c r="C2510" s="369" t="s">
        <v>117</v>
      </c>
      <c r="D2510" s="486" t="s">
        <v>7278</v>
      </c>
      <c r="E2510" s="258" t="s">
        <v>7279</v>
      </c>
      <c r="F2510" s="259">
        <v>33816</v>
      </c>
      <c r="G2510" s="338" t="s">
        <v>1251</v>
      </c>
      <c r="H2510" s="261" t="s">
        <v>113</v>
      </c>
      <c r="I2510" s="462" t="s">
        <v>1339</v>
      </c>
      <c r="J2510" s="383"/>
      <c r="K2510" s="282" t="s">
        <v>6305</v>
      </c>
      <c r="L2510" s="264">
        <v>44944</v>
      </c>
      <c r="M2510" s="565">
        <v>44953</v>
      </c>
      <c r="N2510" s="592" t="s">
        <v>128</v>
      </c>
      <c r="O2510" s="282" t="s">
        <v>7280</v>
      </c>
      <c r="P2510" s="384" t="s">
        <v>138</v>
      </c>
      <c r="Q2510" s="372"/>
      <c r="R2510" s="268" t="s">
        <v>157</v>
      </c>
      <c r="S2510" s="265"/>
      <c r="T2510" s="265">
        <v>0</v>
      </c>
      <c r="U2510" s="269" t="s">
        <v>1256</v>
      </c>
      <c r="V2510" s="270">
        <v>1</v>
      </c>
      <c r="W2510" s="427" t="s">
        <v>1264</v>
      </c>
      <c r="X2510" s="419"/>
      <c r="Y2510" s="372"/>
      <c r="Z2510" s="371" t="s">
        <v>1265</v>
      </c>
      <c r="AA2510" s="258" t="b">
        <f t="shared" si="192"/>
        <v>0</v>
      </c>
      <c r="AB2510" s="258" t="s">
        <v>7281</v>
      </c>
      <c r="AC2510" s="273"/>
      <c r="AD2510" s="504" t="s">
        <v>1259</v>
      </c>
      <c r="AE2510" s="303" t="s">
        <v>7282</v>
      </c>
      <c r="AF2510" s="373" t="str">
        <f t="shared" ca="1" si="190"/>
        <v>34años0meses</v>
      </c>
      <c r="AG2510" s="276">
        <v>927563191</v>
      </c>
      <c r="AH2510" s="273" t="s">
        <v>7283</v>
      </c>
    </row>
    <row r="2511" spans="2:36">
      <c r="B2511" s="426" t="str">
        <f t="shared" si="191"/>
        <v>P70318465</v>
      </c>
      <c r="C2511" s="455">
        <v>1</v>
      </c>
      <c r="D2511" s="486" t="s">
        <v>5823</v>
      </c>
      <c r="E2511" s="258" t="s">
        <v>5824</v>
      </c>
      <c r="F2511" s="259">
        <v>34308</v>
      </c>
      <c r="G2511" s="461" t="s">
        <v>1251</v>
      </c>
      <c r="H2511" s="261" t="s">
        <v>137</v>
      </c>
      <c r="I2511" s="462" t="s">
        <v>1252</v>
      </c>
      <c r="J2511" s="383"/>
      <c r="K2511" s="282" t="s">
        <v>2021</v>
      </c>
      <c r="L2511" s="264">
        <v>44586</v>
      </c>
      <c r="M2511" s="290">
        <v>44603</v>
      </c>
      <c r="N2511" s="592" t="s">
        <v>174</v>
      </c>
      <c r="O2511" s="261" t="s">
        <v>5825</v>
      </c>
      <c r="P2511" s="384" t="s">
        <v>138</v>
      </c>
      <c r="Q2511" s="372"/>
      <c r="R2511" s="268" t="s">
        <v>157</v>
      </c>
      <c r="S2511" s="265"/>
      <c r="T2511" s="265">
        <v>0</v>
      </c>
      <c r="U2511" s="269" t="s">
        <v>1256</v>
      </c>
      <c r="V2511" s="270">
        <v>0</v>
      </c>
      <c r="W2511" s="427" t="s">
        <v>118</v>
      </c>
      <c r="X2511" s="419"/>
      <c r="Y2511" s="426"/>
      <c r="Z2511" s="371" t="s">
        <v>1265</v>
      </c>
      <c r="AA2511" s="258" t="b">
        <f t="shared" si="192"/>
        <v>0</v>
      </c>
      <c r="AB2511" s="273" t="s">
        <v>5826</v>
      </c>
      <c r="AC2511" s="273"/>
      <c r="AD2511" s="400" t="s">
        <v>1259</v>
      </c>
      <c r="AE2511" s="313" t="s">
        <v>5827</v>
      </c>
      <c r="AF2511" s="373" t="str">
        <f t="shared" ca="1" si="190"/>
        <v>32años8meses</v>
      </c>
      <c r="AG2511" s="276">
        <v>926965790</v>
      </c>
      <c r="AH2511" s="273" t="s">
        <v>5828</v>
      </c>
    </row>
    <row r="2512" spans="2:36">
      <c r="B2512" s="426" t="str">
        <f t="shared" si="191"/>
        <v>O70318526</v>
      </c>
      <c r="C2512" s="369" t="s">
        <v>117</v>
      </c>
      <c r="D2512" s="486" t="s">
        <v>7231</v>
      </c>
      <c r="E2512" s="258" t="s">
        <v>7232</v>
      </c>
      <c r="F2512" s="259">
        <v>33190</v>
      </c>
      <c r="G2512" s="338" t="s">
        <v>1251</v>
      </c>
      <c r="H2512" s="261" t="s">
        <v>113</v>
      </c>
      <c r="I2512" s="462" t="s">
        <v>5699</v>
      </c>
      <c r="J2512" s="383"/>
      <c r="K2512" s="282" t="s">
        <v>6305</v>
      </c>
      <c r="L2512" s="264">
        <v>44930</v>
      </c>
      <c r="M2512" s="264">
        <v>44962</v>
      </c>
      <c r="N2512" s="592" t="s">
        <v>122</v>
      </c>
      <c r="O2512" s="282"/>
      <c r="P2512" s="384"/>
      <c r="Q2512" s="372"/>
      <c r="R2512" s="268" t="s">
        <v>157</v>
      </c>
      <c r="S2512" s="265"/>
      <c r="T2512" s="265">
        <v>0</v>
      </c>
      <c r="U2512" s="269" t="s">
        <v>1256</v>
      </c>
      <c r="V2512" s="270">
        <v>1</v>
      </c>
      <c r="W2512" s="427" t="s">
        <v>1264</v>
      </c>
      <c r="X2512" s="419"/>
      <c r="Y2512" s="372"/>
      <c r="Z2512" s="371" t="s">
        <v>1265</v>
      </c>
      <c r="AA2512" s="258" t="b">
        <f t="shared" si="192"/>
        <v>0</v>
      </c>
      <c r="AB2512" s="258" t="s">
        <v>7233</v>
      </c>
      <c r="AC2512" s="273"/>
      <c r="AD2512" s="504" t="s">
        <v>1259</v>
      </c>
      <c r="AE2512" s="360" t="s">
        <v>7234</v>
      </c>
      <c r="AF2512" s="373" t="str">
        <f t="shared" ca="1" si="190"/>
        <v>35años9meses</v>
      </c>
      <c r="AG2512" s="276" t="s">
        <v>7235</v>
      </c>
      <c r="AH2512" s="273" t="s">
        <v>7236</v>
      </c>
    </row>
    <row r="2513" spans="2:36">
      <c r="B2513" s="426" t="str">
        <f t="shared" si="191"/>
        <v>O70319632</v>
      </c>
      <c r="C2513" s="369" t="s">
        <v>117</v>
      </c>
      <c r="D2513" s="486" t="s">
        <v>5138</v>
      </c>
      <c r="E2513" s="258" t="s">
        <v>5139</v>
      </c>
      <c r="F2513" s="259">
        <v>34626</v>
      </c>
      <c r="G2513" s="461" t="s">
        <v>1251</v>
      </c>
      <c r="H2513" s="261" t="s">
        <v>113</v>
      </c>
      <c r="I2513" s="462"/>
      <c r="J2513" s="383"/>
      <c r="K2513" s="380" t="s">
        <v>4784</v>
      </c>
      <c r="L2513" s="264">
        <v>44470</v>
      </c>
      <c r="M2513" s="290">
        <v>44504</v>
      </c>
      <c r="N2513" s="592" t="s">
        <v>122</v>
      </c>
      <c r="O2513" s="282" t="s">
        <v>1108</v>
      </c>
      <c r="P2513" s="384"/>
      <c r="Q2513" s="372"/>
      <c r="R2513" s="284" t="s">
        <v>157</v>
      </c>
      <c r="S2513" s="265"/>
      <c r="T2513" s="265">
        <v>0</v>
      </c>
      <c r="U2513" s="269" t="s">
        <v>1256</v>
      </c>
      <c r="V2513" s="270">
        <v>1</v>
      </c>
      <c r="W2513" s="427" t="s">
        <v>1264</v>
      </c>
      <c r="X2513" s="419"/>
      <c r="Y2513" s="372"/>
      <c r="Z2513" s="371" t="s">
        <v>1265</v>
      </c>
      <c r="AA2513" s="258" t="b">
        <f t="shared" si="192"/>
        <v>0</v>
      </c>
      <c r="AB2513" s="258" t="s">
        <v>5140</v>
      </c>
      <c r="AC2513" s="273"/>
      <c r="AD2513" s="400" t="s">
        <v>1271</v>
      </c>
      <c r="AE2513" s="275" t="s">
        <v>5141</v>
      </c>
      <c r="AF2513" s="373" t="str">
        <f t="shared" ca="1" si="190"/>
        <v>31años10meses</v>
      </c>
      <c r="AG2513" s="276">
        <v>944373943</v>
      </c>
      <c r="AH2513" s="273" t="s">
        <v>5142</v>
      </c>
    </row>
    <row r="2514" spans="2:36">
      <c r="B2514" s="426" t="str">
        <f t="shared" si="191"/>
        <v>O70320651</v>
      </c>
      <c r="C2514" s="369" t="s">
        <v>117</v>
      </c>
      <c r="D2514" s="486" t="s">
        <v>5942</v>
      </c>
      <c r="E2514" s="258" t="s">
        <v>5943</v>
      </c>
      <c r="F2514" s="259">
        <v>36255</v>
      </c>
      <c r="G2514" s="461" t="s">
        <v>1251</v>
      </c>
      <c r="H2514" s="261" t="s">
        <v>113</v>
      </c>
      <c r="I2514" s="462" t="s">
        <v>1339</v>
      </c>
      <c r="J2514" s="383"/>
      <c r="K2514" s="380" t="s">
        <v>4784</v>
      </c>
      <c r="L2514" s="264">
        <v>44600</v>
      </c>
      <c r="M2514" s="264">
        <v>44604</v>
      </c>
      <c r="N2514" s="592" t="s">
        <v>174</v>
      </c>
      <c r="O2514" s="261" t="s">
        <v>5944</v>
      </c>
      <c r="P2514" s="384" t="s">
        <v>138</v>
      </c>
      <c r="Q2514" s="426"/>
      <c r="R2514" s="268" t="s">
        <v>157</v>
      </c>
      <c r="S2514" s="265"/>
      <c r="T2514" s="265">
        <v>0</v>
      </c>
      <c r="U2514" s="269" t="s">
        <v>1256</v>
      </c>
      <c r="V2514" s="270">
        <v>1</v>
      </c>
      <c r="W2514" s="427" t="s">
        <v>118</v>
      </c>
      <c r="X2514" s="419"/>
      <c r="Y2514" s="372"/>
      <c r="Z2514" s="371" t="s">
        <v>1265</v>
      </c>
      <c r="AA2514" s="258" t="b">
        <f t="shared" si="192"/>
        <v>0</v>
      </c>
      <c r="AB2514" s="273" t="s">
        <v>5945</v>
      </c>
      <c r="AC2514" s="273"/>
      <c r="AD2514" s="510"/>
      <c r="AE2514" s="275"/>
      <c r="AF2514" s="373" t="str">
        <f t="shared" ca="1" si="190"/>
        <v>27años4meses</v>
      </c>
      <c r="AG2514" s="276">
        <v>916981204</v>
      </c>
      <c r="AH2514" s="399" t="s">
        <v>5946</v>
      </c>
      <c r="AJ2514" s="554" t="str">
        <f ca="1">IF($D2514&lt;&gt;"",DATEDIF(L2514,TODAY(),"y")&amp;"años"&amp;DATEDIF(L2514,TODAY(),"ym")&amp;"meses"&amp;DATEDIF(L2514,TODAY(),"md")&amp;"dias","")</f>
        <v>4años6meses13dias</v>
      </c>
    </row>
    <row r="2515" spans="2:36">
      <c r="B2515" s="426" t="str">
        <f t="shared" si="191"/>
        <v>R70334921</v>
      </c>
      <c r="C2515" s="459">
        <v>1</v>
      </c>
      <c r="D2515" s="486" t="s">
        <v>6678</v>
      </c>
      <c r="E2515" s="273" t="s">
        <v>6679</v>
      </c>
      <c r="F2515" s="302">
        <v>35367</v>
      </c>
      <c r="G2515" s="338" t="s">
        <v>1251</v>
      </c>
      <c r="H2515" s="261" t="s">
        <v>4426</v>
      </c>
      <c r="I2515" s="463" t="s">
        <v>6680</v>
      </c>
      <c r="J2515" s="383"/>
      <c r="K2515" s="282" t="s">
        <v>2021</v>
      </c>
      <c r="L2515" s="264">
        <v>44858</v>
      </c>
      <c r="M2515" s="287">
        <v>44926</v>
      </c>
      <c r="N2515" s="592" t="s">
        <v>122</v>
      </c>
      <c r="O2515" s="282"/>
      <c r="P2515" s="384"/>
      <c r="Q2515" s="372"/>
      <c r="R2515" s="268" t="s">
        <v>157</v>
      </c>
      <c r="S2515" s="265"/>
      <c r="T2515" s="265">
        <v>0</v>
      </c>
      <c r="U2515" s="269" t="s">
        <v>1256</v>
      </c>
      <c r="V2515" s="270">
        <v>0</v>
      </c>
      <c r="W2515" s="427" t="s">
        <v>1264</v>
      </c>
      <c r="X2515" s="419">
        <v>1600</v>
      </c>
      <c r="Y2515" s="372"/>
      <c r="Z2515" s="371" t="s">
        <v>1265</v>
      </c>
      <c r="AA2515" s="258" t="b">
        <f t="shared" si="192"/>
        <v>0</v>
      </c>
      <c r="AB2515" s="258"/>
      <c r="AC2515" s="273"/>
      <c r="AD2515" s="504" t="s">
        <v>2201</v>
      </c>
      <c r="AE2515" s="275">
        <v>4646664360</v>
      </c>
      <c r="AF2515" s="373" t="str">
        <f t="shared" ca="1" si="190"/>
        <v>29años9meses</v>
      </c>
      <c r="AG2515" s="276">
        <v>963397313</v>
      </c>
      <c r="AH2515" s="273" t="s">
        <v>6681</v>
      </c>
    </row>
    <row r="2516" spans="2:36">
      <c r="B2516" s="426" t="str">
        <f t="shared" si="191"/>
        <v>O70405417</v>
      </c>
      <c r="C2516" s="369" t="s">
        <v>117</v>
      </c>
      <c r="D2516" s="486" t="s">
        <v>15482</v>
      </c>
      <c r="E2516" s="258" t="s">
        <v>15483</v>
      </c>
      <c r="F2516" s="259">
        <v>37391</v>
      </c>
      <c r="G2516" s="338" t="s">
        <v>1251</v>
      </c>
      <c r="H2516" s="261" t="s">
        <v>125</v>
      </c>
      <c r="I2516" s="387" t="s">
        <v>5699</v>
      </c>
      <c r="J2516" s="383" t="s">
        <v>1276</v>
      </c>
      <c r="K2516" s="282" t="s">
        <v>12562</v>
      </c>
      <c r="L2516" s="264">
        <v>45971</v>
      </c>
      <c r="M2516" s="264">
        <v>46074</v>
      </c>
      <c r="N2516" s="383" t="s">
        <v>128</v>
      </c>
      <c r="O2516" s="282" t="s">
        <v>15484</v>
      </c>
      <c r="P2516" s="384" t="s">
        <v>138</v>
      </c>
      <c r="Q2516" s="426"/>
      <c r="R2516" s="268" t="s">
        <v>157</v>
      </c>
      <c r="S2516" s="265"/>
      <c r="T2516" s="271">
        <v>0</v>
      </c>
      <c r="U2516" s="269" t="s">
        <v>1256</v>
      </c>
      <c r="V2516" s="270">
        <v>1</v>
      </c>
      <c r="W2516" s="427" t="s">
        <v>118</v>
      </c>
      <c r="X2516" s="419"/>
      <c r="Y2516" s="419"/>
      <c r="Z2516" s="571" t="s">
        <v>1257</v>
      </c>
      <c r="AA2516" s="258" t="b">
        <f t="shared" si="192"/>
        <v>0</v>
      </c>
      <c r="AB2516" s="273" t="s">
        <v>15485</v>
      </c>
      <c r="AC2516" s="273"/>
      <c r="AD2516" s="504" t="s">
        <v>1259</v>
      </c>
      <c r="AE2516" s="275" t="s">
        <v>15486</v>
      </c>
      <c r="AF2516" s="373" t="str">
        <f t="shared" ca="1" si="190"/>
        <v>24años3meses</v>
      </c>
      <c r="AG2516" s="276" t="s">
        <v>15487</v>
      </c>
      <c r="AH2516" s="273" t="s">
        <v>15488</v>
      </c>
    </row>
    <row r="2517" spans="2:36">
      <c r="B2517" s="426" t="str">
        <f t="shared" si="191"/>
        <v>P70421582</v>
      </c>
      <c r="C2517" s="369" t="s">
        <v>117</v>
      </c>
      <c r="D2517" s="486" t="s">
        <v>5805</v>
      </c>
      <c r="E2517" s="258" t="s">
        <v>5806</v>
      </c>
      <c r="F2517" s="259">
        <v>36119</v>
      </c>
      <c r="G2517" s="461" t="s">
        <v>1251</v>
      </c>
      <c r="H2517" s="261" t="s">
        <v>137</v>
      </c>
      <c r="I2517" s="462"/>
      <c r="J2517" s="383"/>
      <c r="K2517" s="282" t="s">
        <v>1968</v>
      </c>
      <c r="L2517" s="264">
        <v>44586</v>
      </c>
      <c r="M2517" s="290">
        <v>44592</v>
      </c>
      <c r="N2517" s="592" t="s">
        <v>128</v>
      </c>
      <c r="O2517" s="261" t="s">
        <v>5807</v>
      </c>
      <c r="P2517" s="384" t="s">
        <v>115</v>
      </c>
      <c r="Q2517" s="372"/>
      <c r="R2517" s="284" t="s">
        <v>157</v>
      </c>
      <c r="S2517" s="265"/>
      <c r="T2517" s="265">
        <v>0</v>
      </c>
      <c r="U2517" s="269" t="s">
        <v>1256</v>
      </c>
      <c r="V2517" s="270">
        <v>1</v>
      </c>
      <c r="W2517" s="427" t="s">
        <v>118</v>
      </c>
      <c r="X2517" s="419"/>
      <c r="Y2517" s="426"/>
      <c r="Z2517" s="371" t="s">
        <v>1265</v>
      </c>
      <c r="AA2517" s="258" t="b">
        <f t="shared" si="192"/>
        <v>0</v>
      </c>
      <c r="AB2517" s="273" t="s">
        <v>5808</v>
      </c>
      <c r="AC2517" s="273"/>
      <c r="AD2517" s="510"/>
      <c r="AE2517" s="275" t="s">
        <v>5809</v>
      </c>
      <c r="AF2517" s="373" t="str">
        <f t="shared" ca="1" si="190"/>
        <v>27años9meses</v>
      </c>
      <c r="AG2517" s="276">
        <v>925470995</v>
      </c>
      <c r="AH2517" s="273"/>
    </row>
    <row r="2518" spans="2:36">
      <c r="B2518" s="426" t="str">
        <f t="shared" si="191"/>
        <v>P70460261</v>
      </c>
      <c r="C2518" s="369" t="s">
        <v>117</v>
      </c>
      <c r="D2518" s="486" t="s">
        <v>10201</v>
      </c>
      <c r="E2518" s="258" t="s">
        <v>10202</v>
      </c>
      <c r="F2518" s="259">
        <v>34175</v>
      </c>
      <c r="G2518" s="338" t="s">
        <v>1996</v>
      </c>
      <c r="H2518" s="261" t="s">
        <v>137</v>
      </c>
      <c r="I2518" s="387" t="s">
        <v>8999</v>
      </c>
      <c r="J2518" s="383" t="s">
        <v>9469</v>
      </c>
      <c r="K2518" s="282" t="s">
        <v>6840</v>
      </c>
      <c r="L2518" s="264">
        <v>45349</v>
      </c>
      <c r="M2518" s="298">
        <v>45495</v>
      </c>
      <c r="N2518" s="383" t="s">
        <v>169</v>
      </c>
      <c r="O2518" s="282" t="s">
        <v>10203</v>
      </c>
      <c r="P2518" s="384" t="s">
        <v>138</v>
      </c>
      <c r="Q2518" s="372"/>
      <c r="R2518" s="284" t="s">
        <v>157</v>
      </c>
      <c r="S2518" s="265"/>
      <c r="T2518" s="265">
        <v>0</v>
      </c>
      <c r="U2518" s="269" t="s">
        <v>1256</v>
      </c>
      <c r="V2518" s="270">
        <v>1</v>
      </c>
      <c r="W2518" s="427" t="s">
        <v>118</v>
      </c>
      <c r="X2518" s="419"/>
      <c r="Y2518" s="419"/>
      <c r="Z2518" s="371" t="s">
        <v>1257</v>
      </c>
      <c r="AA2518" s="258" t="b">
        <f t="shared" si="192"/>
        <v>0</v>
      </c>
      <c r="AB2518" s="273" t="s">
        <v>10204</v>
      </c>
      <c r="AC2518" s="273"/>
      <c r="AD2518" s="400" t="s">
        <v>1259</v>
      </c>
      <c r="AE2518" s="275" t="s">
        <v>10205</v>
      </c>
      <c r="AF2518" s="373" t="str">
        <f t="shared" ca="1" si="190"/>
        <v>33años0meses</v>
      </c>
      <c r="AG2518" s="276">
        <v>926071770</v>
      </c>
      <c r="AH2518" s="273" t="s">
        <v>10206</v>
      </c>
    </row>
    <row r="2519" spans="2:36">
      <c r="B2519" s="426" t="str">
        <f t="shared" si="191"/>
        <v>O70485718</v>
      </c>
      <c r="C2519" s="457">
        <v>1</v>
      </c>
      <c r="D2519" s="486" t="s">
        <v>9131</v>
      </c>
      <c r="E2519" s="258" t="s">
        <v>9132</v>
      </c>
      <c r="F2519" s="259">
        <v>37752</v>
      </c>
      <c r="G2519" s="338" t="s">
        <v>1912</v>
      </c>
      <c r="H2519" s="261" t="s">
        <v>113</v>
      </c>
      <c r="I2519" s="387" t="s">
        <v>3682</v>
      </c>
      <c r="J2519" s="383"/>
      <c r="K2519" s="282" t="s">
        <v>6899</v>
      </c>
      <c r="L2519" s="264">
        <v>45279</v>
      </c>
      <c r="M2519" s="290">
        <v>45332</v>
      </c>
      <c r="N2519" s="383" t="s">
        <v>122</v>
      </c>
      <c r="O2519" s="261"/>
      <c r="P2519" s="384"/>
      <c r="Q2519" s="372"/>
      <c r="R2519" s="284" t="s">
        <v>157</v>
      </c>
      <c r="S2519" s="265"/>
      <c r="T2519" s="265">
        <v>0</v>
      </c>
      <c r="U2519" s="269" t="s">
        <v>1256</v>
      </c>
      <c r="V2519" s="270">
        <v>1</v>
      </c>
      <c r="W2519" s="427" t="s">
        <v>118</v>
      </c>
      <c r="X2519" s="372"/>
      <c r="Y2519" s="372"/>
      <c r="Z2519" s="371" t="s">
        <v>1257</v>
      </c>
      <c r="AA2519" s="258" t="b">
        <f t="shared" si="192"/>
        <v>0</v>
      </c>
      <c r="AB2519" s="273" t="s">
        <v>9133</v>
      </c>
      <c r="AC2519" s="273"/>
      <c r="AD2519" s="400" t="s">
        <v>1259</v>
      </c>
      <c r="AE2519" s="275" t="s">
        <v>9134</v>
      </c>
      <c r="AF2519" s="373" t="str">
        <f t="shared" ca="1" si="190"/>
        <v>23años3meses</v>
      </c>
      <c r="AG2519" s="276">
        <v>945029134</v>
      </c>
      <c r="AH2519" s="273" t="s">
        <v>9135</v>
      </c>
    </row>
    <row r="2520" spans="2:36">
      <c r="B2520" s="426" t="str">
        <f t="shared" si="191"/>
        <v>P70500889</v>
      </c>
      <c r="C2520" s="369" t="s">
        <v>117</v>
      </c>
      <c r="D2520" s="486" t="s">
        <v>5538</v>
      </c>
      <c r="E2520" s="258" t="s">
        <v>5539</v>
      </c>
      <c r="F2520" s="259">
        <v>37740</v>
      </c>
      <c r="G2520" s="260" t="s">
        <v>1251</v>
      </c>
      <c r="H2520" s="261" t="s">
        <v>137</v>
      </c>
      <c r="I2520" s="462"/>
      <c r="J2520" s="383"/>
      <c r="K2520" s="282" t="s">
        <v>2021</v>
      </c>
      <c r="L2520" s="264">
        <v>44534</v>
      </c>
      <c r="M2520" s="290">
        <v>44580</v>
      </c>
      <c r="N2520" s="592" t="s">
        <v>122</v>
      </c>
      <c r="O2520" s="261"/>
      <c r="P2520" s="384"/>
      <c r="Q2520" s="372"/>
      <c r="R2520" s="284" t="s">
        <v>157</v>
      </c>
      <c r="S2520" s="265"/>
      <c r="T2520" s="265">
        <v>0</v>
      </c>
      <c r="U2520" s="269" t="s">
        <v>1256</v>
      </c>
      <c r="V2520" s="270">
        <v>1</v>
      </c>
      <c r="W2520" s="427" t="s">
        <v>118</v>
      </c>
      <c r="X2520" s="419"/>
      <c r="Y2520" s="426"/>
      <c r="Z2520" s="371" t="s">
        <v>1265</v>
      </c>
      <c r="AA2520" s="258" t="b">
        <f t="shared" si="192"/>
        <v>0</v>
      </c>
      <c r="AB2520" s="273" t="s">
        <v>5540</v>
      </c>
      <c r="AC2520" s="273"/>
      <c r="AD2520" s="504" t="s">
        <v>1259</v>
      </c>
      <c r="AE2520" s="275" t="s">
        <v>5541</v>
      </c>
      <c r="AF2520" s="373" t="str">
        <f t="shared" ca="1" si="190"/>
        <v>23años3meses</v>
      </c>
      <c r="AG2520" s="276">
        <v>900508170</v>
      </c>
      <c r="AH2520" s="273" t="s">
        <v>5542</v>
      </c>
    </row>
    <row r="2521" spans="2:36" ht="15">
      <c r="B2521" s="426" t="str">
        <f t="shared" si="191"/>
        <v>O70500896</v>
      </c>
      <c r="C2521" s="369" t="s">
        <v>117</v>
      </c>
      <c r="D2521" s="486" t="s">
        <v>7918</v>
      </c>
      <c r="E2521" s="258" t="s">
        <v>7919</v>
      </c>
      <c r="F2521" s="259">
        <v>37381</v>
      </c>
      <c r="G2521" s="283" t="s">
        <v>1251</v>
      </c>
      <c r="H2521" s="266" t="s">
        <v>113</v>
      </c>
      <c r="I2521" s="387" t="s">
        <v>1339</v>
      </c>
      <c r="J2521" s="383"/>
      <c r="K2521" s="282" t="s">
        <v>2021</v>
      </c>
      <c r="L2521" s="264">
        <v>45111</v>
      </c>
      <c r="M2521" s="669" t="s">
        <v>19477</v>
      </c>
      <c r="N2521" s="592" t="s">
        <v>128</v>
      </c>
      <c r="O2521" s="261" t="s">
        <v>7920</v>
      </c>
      <c r="P2521" s="384" t="s">
        <v>138</v>
      </c>
      <c r="Q2521" s="426"/>
      <c r="R2521" s="284" t="s">
        <v>157</v>
      </c>
      <c r="S2521" s="265"/>
      <c r="T2521" s="265">
        <v>0</v>
      </c>
      <c r="U2521" s="269" t="s">
        <v>1256</v>
      </c>
      <c r="V2521" s="270">
        <v>0</v>
      </c>
      <c r="W2521" s="427" t="s">
        <v>1264</v>
      </c>
      <c r="X2521" s="419"/>
      <c r="Y2521" s="372"/>
      <c r="Z2521" s="371" t="s">
        <v>1257</v>
      </c>
      <c r="AA2521" s="258" t="b">
        <f t="shared" si="192"/>
        <v>0</v>
      </c>
      <c r="AB2521" s="273" t="s">
        <v>7921</v>
      </c>
      <c r="AC2521" s="273"/>
      <c r="AD2521" s="504" t="s">
        <v>1259</v>
      </c>
      <c r="AE2521" s="275" t="s">
        <v>7922</v>
      </c>
      <c r="AF2521" s="373" t="str">
        <f t="shared" ca="1" si="190"/>
        <v>24años3meses</v>
      </c>
      <c r="AG2521" s="276">
        <v>977928923</v>
      </c>
      <c r="AH2521" s="273" t="s">
        <v>7923</v>
      </c>
    </row>
    <row r="2522" spans="2:36">
      <c r="B2522" s="372" t="str">
        <f t="shared" si="191"/>
        <v>P70504568</v>
      </c>
      <c r="C2522" s="369" t="s">
        <v>117</v>
      </c>
      <c r="D2522" s="486" t="s">
        <v>11985</v>
      </c>
      <c r="E2522" s="258" t="s">
        <v>11986</v>
      </c>
      <c r="F2522" s="259">
        <v>38682</v>
      </c>
      <c r="G2522" s="283" t="s">
        <v>1251</v>
      </c>
      <c r="H2522" s="261" t="s">
        <v>137</v>
      </c>
      <c r="I2522" s="387" t="s">
        <v>8348</v>
      </c>
      <c r="J2522" s="383" t="s">
        <v>7578</v>
      </c>
      <c r="K2522" s="282" t="s">
        <v>6840</v>
      </c>
      <c r="L2522" s="264">
        <v>45504</v>
      </c>
      <c r="M2522" s="264">
        <v>45542</v>
      </c>
      <c r="N2522" s="383" t="s">
        <v>128</v>
      </c>
      <c r="O2522" s="282" t="s">
        <v>11987</v>
      </c>
      <c r="P2522" s="384" t="s">
        <v>138</v>
      </c>
      <c r="Q2522" s="372"/>
      <c r="R2522" s="284" t="s">
        <v>157</v>
      </c>
      <c r="S2522" s="265"/>
      <c r="T2522" s="265">
        <v>0</v>
      </c>
      <c r="U2522" s="269" t="s">
        <v>1256</v>
      </c>
      <c r="V2522" s="270">
        <v>1</v>
      </c>
      <c r="W2522" s="427" t="s">
        <v>118</v>
      </c>
      <c r="X2522" s="419"/>
      <c r="Y2522" s="419"/>
      <c r="Z2522" s="371" t="s">
        <v>1257</v>
      </c>
      <c r="AA2522" s="258" t="b">
        <f t="shared" si="192"/>
        <v>0</v>
      </c>
      <c r="AB2522" s="273" t="s">
        <v>11988</v>
      </c>
      <c r="AC2522" s="273"/>
      <c r="AD2522" s="504" t="s">
        <v>1259</v>
      </c>
      <c r="AE2522" s="281" t="s">
        <v>11989</v>
      </c>
      <c r="AF2522" s="373" t="str">
        <f t="shared" ca="1" si="190"/>
        <v>20años8meses</v>
      </c>
      <c r="AG2522" s="276">
        <v>983437163</v>
      </c>
      <c r="AH2522" s="399" t="s">
        <v>11990</v>
      </c>
    </row>
    <row r="2523" spans="2:36">
      <c r="B2523" s="426" t="str">
        <f t="shared" si="191"/>
        <v>O70542241</v>
      </c>
      <c r="C2523" s="455">
        <v>1</v>
      </c>
      <c r="D2523" s="486" t="s">
        <v>14669</v>
      </c>
      <c r="E2523" s="258" t="s">
        <v>14670</v>
      </c>
      <c r="F2523" s="259">
        <v>35839</v>
      </c>
      <c r="G2523" s="260" t="s">
        <v>1251</v>
      </c>
      <c r="H2523" s="261" t="s">
        <v>113</v>
      </c>
      <c r="I2523" s="462" t="s">
        <v>1339</v>
      </c>
      <c r="J2523" s="383" t="s">
        <v>1276</v>
      </c>
      <c r="K2523" s="282" t="s">
        <v>12562</v>
      </c>
      <c r="L2523" s="264">
        <v>46071</v>
      </c>
      <c r="M2523" s="298">
        <v>46158</v>
      </c>
      <c r="N2523" s="592" t="s">
        <v>128</v>
      </c>
      <c r="O2523" s="261" t="s">
        <v>14671</v>
      </c>
      <c r="P2523" s="384" t="s">
        <v>138</v>
      </c>
      <c r="Q2523" s="372"/>
      <c r="R2523" s="284" t="s">
        <v>157</v>
      </c>
      <c r="S2523" s="265"/>
      <c r="T2523" s="265">
        <v>0</v>
      </c>
      <c r="U2523" s="269" t="s">
        <v>1256</v>
      </c>
      <c r="V2523" s="270">
        <v>1</v>
      </c>
      <c r="W2523" s="427" t="s">
        <v>118</v>
      </c>
      <c r="X2523" s="419"/>
      <c r="Y2523" s="372"/>
      <c r="Z2523" s="371" t="s">
        <v>1257</v>
      </c>
      <c r="AA2523" s="258" t="b">
        <f t="shared" si="192"/>
        <v>0</v>
      </c>
      <c r="AB2523" s="273" t="s">
        <v>14672</v>
      </c>
      <c r="AC2523" s="273"/>
      <c r="AD2523" s="504" t="s">
        <v>1259</v>
      </c>
      <c r="AE2523" s="275" t="s">
        <v>14673</v>
      </c>
      <c r="AF2523" s="373" t="str">
        <f t="shared" ca="1" si="190"/>
        <v>28años6meses</v>
      </c>
      <c r="AG2523" s="276" t="s">
        <v>14674</v>
      </c>
      <c r="AH2523" s="401" t="s">
        <v>14675</v>
      </c>
    </row>
    <row r="2524" spans="2:36">
      <c r="B2524" s="426" t="str">
        <f t="shared" si="191"/>
        <v>P70544883</v>
      </c>
      <c r="C2524" s="369" t="s">
        <v>117</v>
      </c>
      <c r="D2524" s="486" t="s">
        <v>9820</v>
      </c>
      <c r="E2524" s="258" t="s">
        <v>9821</v>
      </c>
      <c r="F2524" s="259">
        <v>36185</v>
      </c>
      <c r="G2524" s="283" t="s">
        <v>1996</v>
      </c>
      <c r="H2524" s="261" t="s">
        <v>137</v>
      </c>
      <c r="I2524" s="387" t="s">
        <v>8999</v>
      </c>
      <c r="J2524" s="383" t="s">
        <v>9657</v>
      </c>
      <c r="K2524" s="282" t="s">
        <v>6899</v>
      </c>
      <c r="L2524" s="264">
        <v>45327</v>
      </c>
      <c r="M2524" s="290">
        <v>45343</v>
      </c>
      <c r="N2524" s="383" t="s">
        <v>174</v>
      </c>
      <c r="O2524" s="261" t="s">
        <v>9822</v>
      </c>
      <c r="P2524" s="384" t="s">
        <v>138</v>
      </c>
      <c r="Q2524" s="372"/>
      <c r="R2524" s="284" t="s">
        <v>157</v>
      </c>
      <c r="S2524" s="265"/>
      <c r="T2524" s="265">
        <v>0</v>
      </c>
      <c r="U2524" s="269" t="s">
        <v>1256</v>
      </c>
      <c r="V2524" s="270">
        <v>1</v>
      </c>
      <c r="W2524" s="427" t="s">
        <v>118</v>
      </c>
      <c r="X2524" s="419"/>
      <c r="Y2524" s="419"/>
      <c r="Z2524" s="371" t="s">
        <v>1257</v>
      </c>
      <c r="AA2524" s="258" t="b">
        <f t="shared" si="192"/>
        <v>0</v>
      </c>
      <c r="AB2524" s="273" t="s">
        <v>9823</v>
      </c>
      <c r="AC2524" s="273"/>
      <c r="AD2524" s="510"/>
      <c r="AE2524" s="275"/>
      <c r="AF2524" s="373" t="str">
        <f t="shared" ca="1" si="190"/>
        <v>27años6meses</v>
      </c>
      <c r="AG2524" s="276">
        <v>935238182</v>
      </c>
      <c r="AH2524" s="273" t="s">
        <v>9819</v>
      </c>
    </row>
    <row r="2525" spans="2:36">
      <c r="B2525" s="426" t="str">
        <f t="shared" si="191"/>
        <v>O70544939</v>
      </c>
      <c r="C2525" s="369" t="s">
        <v>117</v>
      </c>
      <c r="D2525" s="486" t="s">
        <v>9569</v>
      </c>
      <c r="E2525" s="258" t="s">
        <v>9570</v>
      </c>
      <c r="F2525" s="259">
        <v>34809</v>
      </c>
      <c r="G2525" s="283" t="s">
        <v>1297</v>
      </c>
      <c r="H2525" s="261" t="s">
        <v>125</v>
      </c>
      <c r="I2525" s="387" t="s">
        <v>6453</v>
      </c>
      <c r="J2525" s="383" t="s">
        <v>9469</v>
      </c>
      <c r="K2525" s="282" t="s">
        <v>6840</v>
      </c>
      <c r="L2525" s="264">
        <v>45309</v>
      </c>
      <c r="M2525" s="290">
        <v>45335</v>
      </c>
      <c r="N2525" s="383" t="s">
        <v>122</v>
      </c>
      <c r="O2525" s="261"/>
      <c r="P2525" s="384"/>
      <c r="Q2525" s="372"/>
      <c r="R2525" s="284" t="s">
        <v>157</v>
      </c>
      <c r="S2525" s="265"/>
      <c r="T2525" s="265">
        <v>0</v>
      </c>
      <c r="U2525" s="269" t="s">
        <v>1256</v>
      </c>
      <c r="V2525" s="270">
        <v>1</v>
      </c>
      <c r="W2525" s="427" t="s">
        <v>118</v>
      </c>
      <c r="X2525" s="419"/>
      <c r="Y2525" s="419"/>
      <c r="Z2525" s="371" t="s">
        <v>1257</v>
      </c>
      <c r="AA2525" s="258" t="b">
        <f t="shared" si="192"/>
        <v>0</v>
      </c>
      <c r="AB2525" s="273" t="s">
        <v>2002</v>
      </c>
      <c r="AC2525" s="273"/>
      <c r="AD2525" s="504" t="s">
        <v>1259</v>
      </c>
      <c r="AE2525" s="275" t="s">
        <v>9571</v>
      </c>
      <c r="AF2525" s="373" t="str">
        <f t="shared" ca="1" si="190"/>
        <v>31años4meses</v>
      </c>
      <c r="AG2525" s="276">
        <v>924619817</v>
      </c>
      <c r="AH2525" s="273" t="s">
        <v>9572</v>
      </c>
    </row>
    <row r="2526" spans="2:36">
      <c r="B2526" s="426" t="str">
        <f t="shared" si="191"/>
        <v>P70545611</v>
      </c>
      <c r="C2526" s="369" t="s">
        <v>117</v>
      </c>
      <c r="D2526" s="486" t="s">
        <v>16904</v>
      </c>
      <c r="E2526" s="258" t="s">
        <v>16905</v>
      </c>
      <c r="F2526" s="259" t="s">
        <v>16906</v>
      </c>
      <c r="G2526" s="283" t="s">
        <v>1297</v>
      </c>
      <c r="H2526" s="261" t="s">
        <v>137</v>
      </c>
      <c r="I2526" s="387" t="s">
        <v>8999</v>
      </c>
      <c r="J2526" s="383" t="s">
        <v>9000</v>
      </c>
      <c r="K2526" s="282" t="s">
        <v>6899</v>
      </c>
      <c r="L2526" s="264" t="s">
        <v>16876</v>
      </c>
      <c r="M2526" s="290">
        <v>45434</v>
      </c>
      <c r="N2526" s="383" t="s">
        <v>128</v>
      </c>
      <c r="O2526" s="282" t="s">
        <v>16907</v>
      </c>
      <c r="P2526" s="384" t="s">
        <v>138</v>
      </c>
      <c r="Q2526" s="372"/>
      <c r="R2526" s="284" t="s">
        <v>157</v>
      </c>
      <c r="S2526" s="265"/>
      <c r="T2526" s="265">
        <v>0</v>
      </c>
      <c r="U2526" s="269" t="s">
        <v>1256</v>
      </c>
      <c r="V2526" s="270">
        <v>1</v>
      </c>
      <c r="W2526" s="427" t="s">
        <v>118</v>
      </c>
      <c r="X2526" s="419"/>
      <c r="Y2526" s="419"/>
      <c r="Z2526" s="371" t="s">
        <v>1257</v>
      </c>
      <c r="AA2526" s="258" t="b">
        <f t="shared" si="192"/>
        <v>0</v>
      </c>
      <c r="AB2526" s="319" t="s">
        <v>16908</v>
      </c>
      <c r="AC2526" s="273"/>
      <c r="AD2526" s="504" t="s">
        <v>1259</v>
      </c>
      <c r="AE2526" s="275" t="s">
        <v>16909</v>
      </c>
      <c r="AF2526" s="373" t="str">
        <f t="shared" ca="1" si="190"/>
        <v>26años4meses</v>
      </c>
      <c r="AG2526" s="276">
        <v>914168470</v>
      </c>
      <c r="AH2526" s="273" t="s">
        <v>16910</v>
      </c>
    </row>
    <row r="2527" spans="2:36">
      <c r="B2527" s="426" t="str">
        <f t="shared" si="191"/>
        <v>O70547384</v>
      </c>
      <c r="C2527" s="455">
        <v>1</v>
      </c>
      <c r="D2527" s="486" t="s">
        <v>5023</v>
      </c>
      <c r="E2527" s="258" t="s">
        <v>5024</v>
      </c>
      <c r="F2527" s="259">
        <v>33466</v>
      </c>
      <c r="G2527" s="260" t="s">
        <v>1251</v>
      </c>
      <c r="H2527" s="261" t="s">
        <v>125</v>
      </c>
      <c r="I2527" s="462"/>
      <c r="J2527" s="383"/>
      <c r="K2527" s="380" t="s">
        <v>2021</v>
      </c>
      <c r="L2527" s="264">
        <v>44468</v>
      </c>
      <c r="M2527" s="290">
        <v>44468</v>
      </c>
      <c r="N2527" s="592" t="s">
        <v>169</v>
      </c>
      <c r="O2527" s="282" t="s">
        <v>5025</v>
      </c>
      <c r="P2527" s="384" t="s">
        <v>115</v>
      </c>
      <c r="Q2527" s="372"/>
      <c r="R2527" s="284" t="s">
        <v>157</v>
      </c>
      <c r="S2527" s="265"/>
      <c r="T2527" s="265">
        <v>0</v>
      </c>
      <c r="U2527" s="269" t="s">
        <v>1256</v>
      </c>
      <c r="V2527" s="270">
        <v>0</v>
      </c>
      <c r="W2527" s="427" t="s">
        <v>1264</v>
      </c>
      <c r="X2527" s="419"/>
      <c r="Y2527" s="372"/>
      <c r="Z2527" s="371" t="s">
        <v>1265</v>
      </c>
      <c r="AA2527" s="258" t="b">
        <f t="shared" si="192"/>
        <v>0</v>
      </c>
      <c r="AB2527" s="273" t="s">
        <v>5026</v>
      </c>
      <c r="AC2527" s="273"/>
      <c r="AD2527" s="400" t="s">
        <v>1259</v>
      </c>
      <c r="AE2527" s="275" t="s">
        <v>5027</v>
      </c>
      <c r="AF2527" s="373" t="str">
        <f t="shared" ca="1" si="190"/>
        <v>35años0meses</v>
      </c>
      <c r="AG2527" s="276">
        <v>925109487</v>
      </c>
      <c r="AH2527" s="273" t="s">
        <v>5028</v>
      </c>
    </row>
    <row r="2528" spans="2:36">
      <c r="B2528" s="426" t="str">
        <f t="shared" si="191"/>
        <v>O70549753</v>
      </c>
      <c r="C2528" s="369" t="s">
        <v>117</v>
      </c>
      <c r="D2528" s="486" t="s">
        <v>8629</v>
      </c>
      <c r="E2528" s="258" t="s">
        <v>8630</v>
      </c>
      <c r="F2528" s="259">
        <v>37923</v>
      </c>
      <c r="G2528" s="283" t="s">
        <v>1251</v>
      </c>
      <c r="H2528" s="261" t="s">
        <v>113</v>
      </c>
      <c r="I2528" s="387" t="s">
        <v>1339</v>
      </c>
      <c r="J2528" s="383"/>
      <c r="K2528" s="282" t="s">
        <v>7444</v>
      </c>
      <c r="L2528" s="264">
        <v>45236</v>
      </c>
      <c r="M2528" s="290">
        <v>45250</v>
      </c>
      <c r="N2528" s="592" t="s">
        <v>169</v>
      </c>
      <c r="O2528" s="261" t="s">
        <v>8631</v>
      </c>
      <c r="P2528" s="384" t="s">
        <v>138</v>
      </c>
      <c r="Q2528" s="372"/>
      <c r="R2528" s="284" t="s">
        <v>157</v>
      </c>
      <c r="S2528" s="265"/>
      <c r="T2528" s="265">
        <v>0</v>
      </c>
      <c r="U2528" s="269" t="s">
        <v>1256</v>
      </c>
      <c r="V2528" s="270">
        <v>1</v>
      </c>
      <c r="W2528" s="427" t="s">
        <v>118</v>
      </c>
      <c r="X2528" s="372"/>
      <c r="Y2528" s="372"/>
      <c r="Z2528" s="371" t="s">
        <v>1257</v>
      </c>
      <c r="AA2528" s="258" t="b">
        <f t="shared" si="192"/>
        <v>0</v>
      </c>
      <c r="AB2528" s="273" t="s">
        <v>8632</v>
      </c>
      <c r="AC2528" s="273"/>
      <c r="AD2528" s="510"/>
      <c r="AE2528" s="275"/>
      <c r="AF2528" s="373" t="str">
        <f t="shared" ca="1" si="190"/>
        <v>22años9meses</v>
      </c>
      <c r="AG2528" s="276"/>
      <c r="AH2528" s="273"/>
    </row>
    <row r="2529" spans="2:34">
      <c r="B2529" s="426" t="str">
        <f t="shared" si="191"/>
        <v>O70550022</v>
      </c>
      <c r="C2529" s="369" t="s">
        <v>117</v>
      </c>
      <c r="D2529" s="486" t="s">
        <v>8309</v>
      </c>
      <c r="E2529" s="258" t="s">
        <v>8310</v>
      </c>
      <c r="F2529" s="259">
        <v>34820</v>
      </c>
      <c r="G2529" s="283" t="s">
        <v>8311</v>
      </c>
      <c r="H2529" s="261" t="s">
        <v>125</v>
      </c>
      <c r="I2529" s="462" t="s">
        <v>5699</v>
      </c>
      <c r="J2529" s="383"/>
      <c r="K2529" s="282" t="s">
        <v>6305</v>
      </c>
      <c r="L2529" s="264">
        <v>45176</v>
      </c>
      <c r="M2529" s="290">
        <v>45248</v>
      </c>
      <c r="N2529" s="592" t="s">
        <v>122</v>
      </c>
      <c r="O2529" s="261"/>
      <c r="P2529" s="384"/>
      <c r="Q2529" s="372" t="s">
        <v>8312</v>
      </c>
      <c r="R2529" s="284" t="s">
        <v>157</v>
      </c>
      <c r="S2529" s="265"/>
      <c r="T2529" s="265">
        <v>0</v>
      </c>
      <c r="U2529" s="269" t="s">
        <v>1256</v>
      </c>
      <c r="V2529" s="270">
        <v>1</v>
      </c>
      <c r="W2529" s="427" t="s">
        <v>118</v>
      </c>
      <c r="X2529" s="419"/>
      <c r="Y2529" s="372"/>
      <c r="Z2529" s="371" t="s">
        <v>1257</v>
      </c>
      <c r="AA2529" s="258" t="b">
        <f t="shared" si="192"/>
        <v>0</v>
      </c>
      <c r="AB2529" s="273" t="s">
        <v>8313</v>
      </c>
      <c r="AC2529" s="273"/>
      <c r="AD2529" s="400" t="s">
        <v>1259</v>
      </c>
      <c r="AE2529" s="281" t="s">
        <v>8314</v>
      </c>
      <c r="AF2529" s="373" t="str">
        <f t="shared" ca="1" si="190"/>
        <v>31años3meses</v>
      </c>
      <c r="AG2529" s="276">
        <v>979073720</v>
      </c>
      <c r="AH2529" s="273" t="s">
        <v>8315</v>
      </c>
    </row>
    <row r="2530" spans="2:34">
      <c r="B2530" s="426" t="str">
        <f t="shared" si="191"/>
        <v>O70550023</v>
      </c>
      <c r="C2530" s="369" t="s">
        <v>117</v>
      </c>
      <c r="D2530" s="486" t="s">
        <v>15105</v>
      </c>
      <c r="E2530" s="258" t="s">
        <v>15106</v>
      </c>
      <c r="F2530" s="259">
        <v>35292</v>
      </c>
      <c r="G2530" s="260" t="s">
        <v>1251</v>
      </c>
      <c r="H2530" s="261" t="s">
        <v>113</v>
      </c>
      <c r="I2530" s="462" t="s">
        <v>5699</v>
      </c>
      <c r="J2530" s="383" t="s">
        <v>7578</v>
      </c>
      <c r="K2530" s="282" t="s">
        <v>8566</v>
      </c>
      <c r="L2530" s="264">
        <v>45952</v>
      </c>
      <c r="M2530" s="290">
        <v>46015</v>
      </c>
      <c r="N2530" s="592" t="s">
        <v>122</v>
      </c>
      <c r="O2530" s="282"/>
      <c r="P2530" s="384"/>
      <c r="Q2530" s="372" t="s">
        <v>15107</v>
      </c>
      <c r="R2530" s="521" t="s">
        <v>117</v>
      </c>
      <c r="S2530" s="265"/>
      <c r="T2530" s="265">
        <v>0</v>
      </c>
      <c r="U2530" s="269" t="s">
        <v>1256</v>
      </c>
      <c r="V2530" s="270">
        <v>1</v>
      </c>
      <c r="W2530" s="427" t="s">
        <v>118</v>
      </c>
      <c r="X2530" s="419"/>
      <c r="Y2530" s="372"/>
      <c r="Z2530" s="371" t="s">
        <v>1257</v>
      </c>
      <c r="AA2530" s="258" t="b">
        <f t="shared" si="192"/>
        <v>0</v>
      </c>
      <c r="AB2530" s="258" t="s">
        <v>15108</v>
      </c>
      <c r="AC2530" s="273"/>
      <c r="AD2530" s="400" t="s">
        <v>1259</v>
      </c>
      <c r="AE2530" s="303" t="s">
        <v>15109</v>
      </c>
      <c r="AF2530" s="373" t="str">
        <f t="shared" ca="1" si="190"/>
        <v>30años0meses</v>
      </c>
      <c r="AG2530" s="276">
        <v>926075519</v>
      </c>
      <c r="AH2530" s="273" t="s">
        <v>15110</v>
      </c>
    </row>
    <row r="2531" spans="2:34">
      <c r="B2531" s="426" t="str">
        <f t="shared" si="191"/>
        <v>P70569753</v>
      </c>
      <c r="C2531" s="369" t="s">
        <v>117</v>
      </c>
      <c r="D2531" s="486" t="s">
        <v>16595</v>
      </c>
      <c r="E2531" s="258" t="s">
        <v>16596</v>
      </c>
      <c r="F2531" s="259">
        <v>35322</v>
      </c>
      <c r="G2531" s="283" t="s">
        <v>1251</v>
      </c>
      <c r="H2531" s="261" t="s">
        <v>137</v>
      </c>
      <c r="I2531" s="387" t="s">
        <v>13055</v>
      </c>
      <c r="J2531" s="383" t="s">
        <v>1276</v>
      </c>
      <c r="K2531" s="282" t="s">
        <v>8566</v>
      </c>
      <c r="L2531" s="264">
        <v>46030</v>
      </c>
      <c r="M2531" s="264">
        <v>46098</v>
      </c>
      <c r="N2531" s="383" t="s">
        <v>128</v>
      </c>
      <c r="O2531" s="282" t="s">
        <v>16597</v>
      </c>
      <c r="P2531" s="384" t="s">
        <v>138</v>
      </c>
      <c r="Q2531" s="426"/>
      <c r="R2531" s="268" t="s">
        <v>157</v>
      </c>
      <c r="S2531" s="265"/>
      <c r="T2531" s="271">
        <v>0</v>
      </c>
      <c r="U2531" s="269" t="s">
        <v>1256</v>
      </c>
      <c r="V2531" s="270">
        <v>1</v>
      </c>
      <c r="W2531" s="627" t="s">
        <v>118</v>
      </c>
      <c r="X2531" s="419"/>
      <c r="Y2531" s="419"/>
      <c r="Z2531" s="630" t="s">
        <v>1257</v>
      </c>
      <c r="AA2531" s="258" t="b">
        <f t="shared" si="192"/>
        <v>0</v>
      </c>
      <c r="AB2531" s="273" t="s">
        <v>16598</v>
      </c>
      <c r="AC2531" s="273"/>
      <c r="AD2531" s="504" t="s">
        <v>1259</v>
      </c>
      <c r="AE2531" s="275" t="s">
        <v>16599</v>
      </c>
      <c r="AF2531" s="373" t="str">
        <f t="shared" ca="1" si="190"/>
        <v>29años11meses</v>
      </c>
      <c r="AG2531" s="276" t="s">
        <v>16429</v>
      </c>
      <c r="AH2531" s="273" t="s">
        <v>16600</v>
      </c>
    </row>
    <row r="2532" spans="2:34">
      <c r="B2532" s="426" t="str">
        <f t="shared" si="191"/>
        <v>R70579769</v>
      </c>
      <c r="C2532" s="257" t="s">
        <v>117</v>
      </c>
      <c r="D2532" s="486" t="s">
        <v>13173</v>
      </c>
      <c r="E2532" s="258" t="s">
        <v>13174</v>
      </c>
      <c r="F2532" s="259">
        <v>34515</v>
      </c>
      <c r="G2532" s="283" t="s">
        <v>1297</v>
      </c>
      <c r="H2532" s="261" t="s">
        <v>4426</v>
      </c>
      <c r="I2532" s="387" t="s">
        <v>6453</v>
      </c>
      <c r="J2532" s="383" t="s">
        <v>1276</v>
      </c>
      <c r="K2532" s="380" t="s">
        <v>1254</v>
      </c>
      <c r="L2532" s="264">
        <v>46066</v>
      </c>
      <c r="M2532" s="264">
        <v>46169</v>
      </c>
      <c r="N2532" s="383" t="s">
        <v>122</v>
      </c>
      <c r="O2532" s="305"/>
      <c r="P2532" s="384"/>
      <c r="Q2532" s="372"/>
      <c r="R2532" s="268" t="s">
        <v>157</v>
      </c>
      <c r="S2532" s="265"/>
      <c r="T2532" s="506">
        <v>0</v>
      </c>
      <c r="U2532" s="269" t="s">
        <v>1256</v>
      </c>
      <c r="V2532" s="270">
        <v>0</v>
      </c>
      <c r="W2532" s="427" t="s">
        <v>118</v>
      </c>
      <c r="X2532" s="419">
        <v>2200</v>
      </c>
      <c r="Y2532" s="509">
        <v>286</v>
      </c>
      <c r="Z2532" s="571" t="s">
        <v>1257</v>
      </c>
      <c r="AA2532" s="258" t="b">
        <f t="shared" si="192"/>
        <v>0</v>
      </c>
      <c r="AB2532" s="273" t="s">
        <v>13175</v>
      </c>
      <c r="AC2532" s="273"/>
      <c r="AD2532" s="504" t="s">
        <v>1271</v>
      </c>
      <c r="AE2532" s="275" t="s">
        <v>13176</v>
      </c>
      <c r="AF2532" s="373" t="str">
        <f t="shared" ca="1" si="190"/>
        <v>32años1meses</v>
      </c>
      <c r="AG2532" s="276">
        <v>978409413</v>
      </c>
      <c r="AH2532" s="273" t="s">
        <v>13177</v>
      </c>
    </row>
    <row r="2533" spans="2:34">
      <c r="B2533" s="426" t="str">
        <f t="shared" si="191"/>
        <v>P70583286</v>
      </c>
      <c r="C2533" s="257" t="s">
        <v>117</v>
      </c>
      <c r="D2533" s="486" t="s">
        <v>11428</v>
      </c>
      <c r="E2533" s="258" t="s">
        <v>11429</v>
      </c>
      <c r="F2533" s="259">
        <v>36321</v>
      </c>
      <c r="G2533" s="338" t="s">
        <v>1251</v>
      </c>
      <c r="H2533" s="261" t="s">
        <v>137</v>
      </c>
      <c r="I2533" s="387" t="s">
        <v>8999</v>
      </c>
      <c r="J2533" s="383" t="s">
        <v>9469</v>
      </c>
      <c r="K2533" s="380" t="s">
        <v>6840</v>
      </c>
      <c r="L2533" s="264">
        <v>45433</v>
      </c>
      <c r="M2533" s="264">
        <v>45467</v>
      </c>
      <c r="N2533" s="383" t="s">
        <v>174</v>
      </c>
      <c r="O2533" s="282" t="s">
        <v>11430</v>
      </c>
      <c r="P2533" s="384" t="s">
        <v>138</v>
      </c>
      <c r="Q2533" s="372"/>
      <c r="R2533" s="284" t="s">
        <v>157</v>
      </c>
      <c r="S2533" s="265"/>
      <c r="T2533" s="265">
        <v>0</v>
      </c>
      <c r="U2533" s="269" t="s">
        <v>1256</v>
      </c>
      <c r="V2533" s="270">
        <v>1</v>
      </c>
      <c r="W2533" s="427" t="s">
        <v>118</v>
      </c>
      <c r="X2533" s="419"/>
      <c r="Y2533" s="419"/>
      <c r="Z2533" s="371" t="s">
        <v>1257</v>
      </c>
      <c r="AA2533" s="258" t="b">
        <f t="shared" si="192"/>
        <v>0</v>
      </c>
      <c r="AB2533" s="273" t="s">
        <v>9205</v>
      </c>
      <c r="AC2533" s="273"/>
      <c r="AD2533" s="504" t="s">
        <v>1259</v>
      </c>
      <c r="AE2533" s="275" t="s">
        <v>11431</v>
      </c>
      <c r="AF2533" s="373" t="str">
        <f t="shared" ca="1" si="190"/>
        <v>27años2meses</v>
      </c>
      <c r="AG2533" s="276">
        <v>990168367</v>
      </c>
      <c r="AH2533" s="273" t="s">
        <v>11432</v>
      </c>
    </row>
    <row r="2534" spans="2:34">
      <c r="B2534" s="444" t="str">
        <f t="shared" si="191"/>
        <v>P70583293</v>
      </c>
      <c r="C2534" s="446" t="s">
        <v>117</v>
      </c>
      <c r="D2534" s="486" t="s">
        <v>11754</v>
      </c>
      <c r="E2534" s="258" t="s">
        <v>11755</v>
      </c>
      <c r="F2534" s="259">
        <v>36433</v>
      </c>
      <c r="G2534" s="283" t="s">
        <v>1251</v>
      </c>
      <c r="H2534" s="261" t="s">
        <v>137</v>
      </c>
      <c r="I2534" s="660" t="s">
        <v>8999</v>
      </c>
      <c r="J2534" s="464" t="s">
        <v>9469</v>
      </c>
      <c r="K2534" s="282" t="s">
        <v>6840</v>
      </c>
      <c r="L2534" s="264">
        <v>45468</v>
      </c>
      <c r="M2534" s="264">
        <v>45503</v>
      </c>
      <c r="N2534" s="660" t="s">
        <v>174</v>
      </c>
      <c r="O2534" s="282" t="s">
        <v>11756</v>
      </c>
      <c r="P2534" s="465" t="s">
        <v>138</v>
      </c>
      <c r="Q2534" s="568"/>
      <c r="R2534" s="284" t="s">
        <v>157</v>
      </c>
      <c r="S2534" s="265"/>
      <c r="T2534" s="265">
        <v>0</v>
      </c>
      <c r="U2534" s="269" t="s">
        <v>1256</v>
      </c>
      <c r="V2534" s="270">
        <v>1</v>
      </c>
      <c r="W2534" s="447" t="s">
        <v>118</v>
      </c>
      <c r="X2534" s="448"/>
      <c r="Y2534" s="448"/>
      <c r="Z2534" s="466" t="s">
        <v>1257</v>
      </c>
      <c r="AA2534" s="258" t="b">
        <f t="shared" si="192"/>
        <v>0</v>
      </c>
      <c r="AB2534" s="273" t="s">
        <v>9205</v>
      </c>
      <c r="AC2534" s="273"/>
      <c r="AD2534" s="504" t="s">
        <v>1259</v>
      </c>
      <c r="AE2534" s="275" t="s">
        <v>11757</v>
      </c>
      <c r="AF2534" s="449" t="str">
        <f t="shared" ca="1" si="190"/>
        <v>26años10meses</v>
      </c>
      <c r="AG2534" s="276">
        <v>934460843</v>
      </c>
      <c r="AH2534" s="399" t="s">
        <v>11758</v>
      </c>
    </row>
    <row r="2535" spans="2:34">
      <c r="B2535" s="435" t="str">
        <f t="shared" si="191"/>
        <v>P70583896</v>
      </c>
      <c r="C2535" s="446" t="s">
        <v>117</v>
      </c>
      <c r="D2535" s="486" t="s">
        <v>11575</v>
      </c>
      <c r="E2535" s="258" t="s">
        <v>11576</v>
      </c>
      <c r="F2535" s="259">
        <v>35855</v>
      </c>
      <c r="G2535" s="283" t="s">
        <v>1251</v>
      </c>
      <c r="H2535" s="261" t="s">
        <v>137</v>
      </c>
      <c r="I2535" s="387" t="s">
        <v>8999</v>
      </c>
      <c r="J2535" s="464" t="s">
        <v>7578</v>
      </c>
      <c r="K2535" s="282" t="s">
        <v>6840</v>
      </c>
      <c r="L2535" s="264">
        <v>45454</v>
      </c>
      <c r="M2535" s="264">
        <v>45488</v>
      </c>
      <c r="N2535" s="593" t="s">
        <v>128</v>
      </c>
      <c r="O2535" s="556" t="s">
        <v>11577</v>
      </c>
      <c r="P2535" s="434" t="s">
        <v>138</v>
      </c>
      <c r="Q2535" s="435"/>
      <c r="R2535" s="284" t="s">
        <v>157</v>
      </c>
      <c r="S2535" s="265"/>
      <c r="T2535" s="265">
        <v>0</v>
      </c>
      <c r="U2535" s="269" t="s">
        <v>1256</v>
      </c>
      <c r="V2535" s="270">
        <v>1</v>
      </c>
      <c r="W2535" s="447" t="s">
        <v>118</v>
      </c>
      <c r="X2535" s="439"/>
      <c r="Y2535" s="439"/>
      <c r="Z2535" s="466" t="s">
        <v>1257</v>
      </c>
      <c r="AA2535" s="258" t="b">
        <f t="shared" ref="AA2535:AA2566" si="193">COUNTIF($D$2:$D$3790,D2535)&gt;1</f>
        <v>0</v>
      </c>
      <c r="AB2535" s="273" t="s">
        <v>11578</v>
      </c>
      <c r="AC2535" s="273"/>
      <c r="AD2535" s="504" t="s">
        <v>1259</v>
      </c>
      <c r="AE2535" s="275" t="s">
        <v>11579</v>
      </c>
      <c r="AF2535" s="440" t="str">
        <f t="shared" ca="1" si="190"/>
        <v>28años5meses</v>
      </c>
      <c r="AG2535" s="276">
        <v>910936634</v>
      </c>
      <c r="AH2535" s="273" t="s">
        <v>11580</v>
      </c>
    </row>
    <row r="2536" spans="2:34">
      <c r="B2536" s="426" t="str">
        <f t="shared" si="191"/>
        <v>P70583897</v>
      </c>
      <c r="C2536" s="446" t="s">
        <v>117</v>
      </c>
      <c r="D2536" s="486" t="s">
        <v>10465</v>
      </c>
      <c r="E2536" s="258" t="s">
        <v>10466</v>
      </c>
      <c r="F2536" s="259">
        <v>36135</v>
      </c>
      <c r="G2536" s="338" t="s">
        <v>1251</v>
      </c>
      <c r="H2536" s="261" t="s">
        <v>137</v>
      </c>
      <c r="I2536" s="387" t="s">
        <v>8999</v>
      </c>
      <c r="J2536" s="383" t="s">
        <v>7578</v>
      </c>
      <c r="K2536" s="282" t="s">
        <v>6840</v>
      </c>
      <c r="L2536" s="264">
        <v>45370</v>
      </c>
      <c r="M2536" s="295">
        <v>45404</v>
      </c>
      <c r="N2536" s="383" t="s">
        <v>122</v>
      </c>
      <c r="O2536" s="282"/>
      <c r="P2536" s="465"/>
      <c r="Q2536" s="372"/>
      <c r="R2536" s="284" t="s">
        <v>157</v>
      </c>
      <c r="S2536" s="265"/>
      <c r="T2536" s="265">
        <v>0</v>
      </c>
      <c r="U2536" s="269" t="s">
        <v>1256</v>
      </c>
      <c r="V2536" s="270">
        <v>1</v>
      </c>
      <c r="W2536" s="447" t="s">
        <v>118</v>
      </c>
      <c r="X2536" s="419"/>
      <c r="Y2536" s="419"/>
      <c r="Z2536" s="466" t="s">
        <v>1257</v>
      </c>
      <c r="AA2536" s="258" t="b">
        <f t="shared" si="193"/>
        <v>0</v>
      </c>
      <c r="AB2536" s="273" t="s">
        <v>10467</v>
      </c>
      <c r="AC2536" s="273"/>
      <c r="AD2536" s="504" t="s">
        <v>1259</v>
      </c>
      <c r="AE2536" s="275" t="s">
        <v>10468</v>
      </c>
      <c r="AF2536" s="373" t="str">
        <f t="shared" ca="1" si="190"/>
        <v>27años8meses</v>
      </c>
      <c r="AG2536" s="276">
        <v>978526298</v>
      </c>
      <c r="AH2536" s="273" t="s">
        <v>10469</v>
      </c>
    </row>
    <row r="2537" spans="2:34">
      <c r="B2537" s="372" t="str">
        <f t="shared" si="191"/>
        <v>P70583909</v>
      </c>
      <c r="C2537" s="446" t="s">
        <v>117</v>
      </c>
      <c r="D2537" s="486" t="s">
        <v>8883</v>
      </c>
      <c r="E2537" s="258" t="s">
        <v>8884</v>
      </c>
      <c r="F2537" s="259">
        <v>35500</v>
      </c>
      <c r="G2537" s="338" t="s">
        <v>1251</v>
      </c>
      <c r="H2537" s="261" t="s">
        <v>137</v>
      </c>
      <c r="I2537" s="387" t="s">
        <v>1252</v>
      </c>
      <c r="J2537" s="383" t="s">
        <v>7578</v>
      </c>
      <c r="K2537" s="282" t="s">
        <v>6840</v>
      </c>
      <c r="L2537" s="264">
        <v>45264</v>
      </c>
      <c r="M2537" s="290">
        <v>45294</v>
      </c>
      <c r="N2537" s="383" t="s">
        <v>128</v>
      </c>
      <c r="O2537" s="261" t="s">
        <v>8885</v>
      </c>
      <c r="P2537" s="465" t="s">
        <v>138</v>
      </c>
      <c r="Q2537" s="372"/>
      <c r="R2537" s="284" t="s">
        <v>157</v>
      </c>
      <c r="S2537" s="265"/>
      <c r="T2537" s="265">
        <v>0</v>
      </c>
      <c r="U2537" s="269" t="s">
        <v>1256</v>
      </c>
      <c r="V2537" s="270">
        <v>1</v>
      </c>
      <c r="W2537" s="447" t="s">
        <v>118</v>
      </c>
      <c r="X2537" s="372"/>
      <c r="Y2537" s="372"/>
      <c r="Z2537" s="466" t="s">
        <v>1257</v>
      </c>
      <c r="AA2537" s="258" t="b">
        <f t="shared" si="193"/>
        <v>0</v>
      </c>
      <c r="AB2537" s="273" t="s">
        <v>8886</v>
      </c>
      <c r="AC2537" s="273"/>
      <c r="AD2537" s="504" t="s">
        <v>1259</v>
      </c>
      <c r="AE2537" s="275" t="s">
        <v>8887</v>
      </c>
      <c r="AF2537" s="373" t="str">
        <f t="shared" ca="1" si="190"/>
        <v>29años5meses</v>
      </c>
      <c r="AG2537" s="276">
        <v>929574254</v>
      </c>
      <c r="AH2537" s="273" t="s">
        <v>8888</v>
      </c>
    </row>
    <row r="2538" spans="2:34">
      <c r="B2538" s="426" t="str">
        <f t="shared" si="191"/>
        <v>P70583922</v>
      </c>
      <c r="C2538" s="508">
        <v>1</v>
      </c>
      <c r="D2538" s="486" t="s">
        <v>10946</v>
      </c>
      <c r="E2538" s="258" t="s">
        <v>10947</v>
      </c>
      <c r="F2538" s="259">
        <v>34926</v>
      </c>
      <c r="G2538" s="283" t="s">
        <v>1251</v>
      </c>
      <c r="H2538" s="261" t="s">
        <v>137</v>
      </c>
      <c r="I2538" s="387" t="s">
        <v>8999</v>
      </c>
      <c r="J2538" s="383" t="s">
        <v>7578</v>
      </c>
      <c r="K2538" s="282" t="s">
        <v>6840</v>
      </c>
      <c r="L2538" s="264">
        <v>45398</v>
      </c>
      <c r="M2538" s="298">
        <v>45453</v>
      </c>
      <c r="N2538" s="383" t="s">
        <v>174</v>
      </c>
      <c r="O2538" s="282" t="s">
        <v>10948</v>
      </c>
      <c r="P2538" s="465" t="s">
        <v>138</v>
      </c>
      <c r="Q2538" s="372"/>
      <c r="R2538" s="284" t="s">
        <v>157</v>
      </c>
      <c r="S2538" s="265"/>
      <c r="T2538" s="265">
        <v>0</v>
      </c>
      <c r="U2538" s="269" t="s">
        <v>1256</v>
      </c>
      <c r="V2538" s="270">
        <v>1</v>
      </c>
      <c r="W2538" s="447" t="s">
        <v>118</v>
      </c>
      <c r="X2538" s="419"/>
      <c r="Y2538" s="419"/>
      <c r="Z2538" s="466" t="s">
        <v>1257</v>
      </c>
      <c r="AA2538" s="258" t="b">
        <f t="shared" si="193"/>
        <v>0</v>
      </c>
      <c r="AB2538" s="273" t="s">
        <v>10949</v>
      </c>
      <c r="AC2538" s="273"/>
      <c r="AD2538" s="504" t="s">
        <v>1259</v>
      </c>
      <c r="AE2538" s="275" t="s">
        <v>10950</v>
      </c>
      <c r="AF2538" s="373" t="str">
        <f t="shared" ca="1" si="190"/>
        <v>31años0meses</v>
      </c>
      <c r="AG2538" s="276">
        <v>917298765</v>
      </c>
      <c r="AH2538" s="273" t="s">
        <v>10951</v>
      </c>
    </row>
    <row r="2539" spans="2:34">
      <c r="B2539" s="372" t="str">
        <f t="shared" si="191"/>
        <v>P70583938</v>
      </c>
      <c r="C2539" s="446" t="s">
        <v>117</v>
      </c>
      <c r="D2539" s="486" t="s">
        <v>12167</v>
      </c>
      <c r="E2539" s="258" t="s">
        <v>12168</v>
      </c>
      <c r="F2539" s="259">
        <v>34037</v>
      </c>
      <c r="G2539" s="283" t="s">
        <v>1251</v>
      </c>
      <c r="H2539" s="261" t="s">
        <v>137</v>
      </c>
      <c r="I2539" s="387" t="s">
        <v>3682</v>
      </c>
      <c r="J2539" s="383" t="s">
        <v>8862</v>
      </c>
      <c r="K2539" s="282" t="s">
        <v>6840</v>
      </c>
      <c r="L2539" s="264">
        <v>45512</v>
      </c>
      <c r="M2539" s="298">
        <v>45565</v>
      </c>
      <c r="N2539" s="383" t="s">
        <v>128</v>
      </c>
      <c r="O2539" s="261" t="s">
        <v>12169</v>
      </c>
      <c r="P2539" s="465" t="s">
        <v>138</v>
      </c>
      <c r="Q2539" s="372"/>
      <c r="R2539" s="284" t="s">
        <v>157</v>
      </c>
      <c r="S2539" s="265"/>
      <c r="T2539" s="265">
        <v>0</v>
      </c>
      <c r="U2539" s="269" t="s">
        <v>1256</v>
      </c>
      <c r="V2539" s="270">
        <v>1</v>
      </c>
      <c r="W2539" s="447" t="s">
        <v>118</v>
      </c>
      <c r="X2539" s="419"/>
      <c r="Y2539" s="419"/>
      <c r="Z2539" s="466" t="s">
        <v>1257</v>
      </c>
      <c r="AA2539" s="258" t="b">
        <f t="shared" si="193"/>
        <v>0</v>
      </c>
      <c r="AB2539" s="273" t="s">
        <v>12170</v>
      </c>
      <c r="AC2539" s="273"/>
      <c r="AD2539" s="400" t="s">
        <v>1259</v>
      </c>
      <c r="AE2539" s="275" t="s">
        <v>12171</v>
      </c>
      <c r="AF2539" s="373" t="str">
        <f t="shared" ca="1" si="190"/>
        <v>33años5meses</v>
      </c>
      <c r="AG2539" s="276">
        <v>986730994</v>
      </c>
      <c r="AH2539" s="273" t="s">
        <v>12172</v>
      </c>
    </row>
    <row r="2540" spans="2:34">
      <c r="B2540" s="426" t="str">
        <f t="shared" si="191"/>
        <v>P70584501</v>
      </c>
      <c r="C2540" s="446" t="s">
        <v>117</v>
      </c>
      <c r="D2540" s="486" t="s">
        <v>11861</v>
      </c>
      <c r="E2540" s="258" t="s">
        <v>11862</v>
      </c>
      <c r="F2540" s="259">
        <v>35396</v>
      </c>
      <c r="G2540" s="283" t="s">
        <v>1251</v>
      </c>
      <c r="H2540" s="261" t="s">
        <v>137</v>
      </c>
      <c r="I2540" s="387" t="s">
        <v>8999</v>
      </c>
      <c r="J2540" s="383" t="s">
        <v>9469</v>
      </c>
      <c r="K2540" s="380" t="s">
        <v>6840</v>
      </c>
      <c r="L2540" s="264">
        <v>45475</v>
      </c>
      <c r="M2540" s="264">
        <v>45516</v>
      </c>
      <c r="N2540" s="383" t="s">
        <v>128</v>
      </c>
      <c r="O2540" s="282" t="s">
        <v>11863</v>
      </c>
      <c r="P2540" s="384" t="s">
        <v>138</v>
      </c>
      <c r="Q2540" s="372"/>
      <c r="R2540" s="284" t="s">
        <v>157</v>
      </c>
      <c r="S2540" s="265"/>
      <c r="T2540" s="265">
        <v>0</v>
      </c>
      <c r="U2540" s="269" t="s">
        <v>1256</v>
      </c>
      <c r="V2540" s="270">
        <v>1</v>
      </c>
      <c r="W2540" s="447" t="s">
        <v>118</v>
      </c>
      <c r="X2540" s="419"/>
      <c r="Y2540" s="419"/>
      <c r="Z2540" s="466" t="s">
        <v>1257</v>
      </c>
      <c r="AA2540" s="258" t="b">
        <f t="shared" si="193"/>
        <v>0</v>
      </c>
      <c r="AB2540" s="273" t="s">
        <v>11864</v>
      </c>
      <c r="AC2540" s="273"/>
      <c r="AD2540" s="400" t="s">
        <v>1259</v>
      </c>
      <c r="AE2540" s="275" t="s">
        <v>11865</v>
      </c>
      <c r="AF2540" s="373" t="str">
        <f t="shared" ca="1" si="190"/>
        <v>29años8meses</v>
      </c>
      <c r="AG2540" s="276">
        <v>931460129</v>
      </c>
      <c r="AH2540" s="273" t="s">
        <v>11866</v>
      </c>
    </row>
    <row r="2541" spans="2:34">
      <c r="B2541" s="372" t="str">
        <f t="shared" si="191"/>
        <v>P70584508</v>
      </c>
      <c r="C2541" s="460">
        <v>1</v>
      </c>
      <c r="D2541" s="486" t="s">
        <v>11822</v>
      </c>
      <c r="E2541" s="258" t="s">
        <v>11823</v>
      </c>
      <c r="F2541" s="259">
        <v>35338</v>
      </c>
      <c r="G2541" s="338" t="s">
        <v>1251</v>
      </c>
      <c r="H2541" s="261" t="s">
        <v>137</v>
      </c>
      <c r="I2541" s="387" t="s">
        <v>8999</v>
      </c>
      <c r="J2541" s="383" t="s">
        <v>9469</v>
      </c>
      <c r="K2541" s="282" t="s">
        <v>6840</v>
      </c>
      <c r="L2541" s="264">
        <v>45469</v>
      </c>
      <c r="M2541" s="264">
        <v>45565</v>
      </c>
      <c r="N2541" s="383" t="s">
        <v>128</v>
      </c>
      <c r="O2541" s="282" t="s">
        <v>11824</v>
      </c>
      <c r="P2541" s="384" t="s">
        <v>138</v>
      </c>
      <c r="Q2541" s="372"/>
      <c r="R2541" s="284" t="s">
        <v>157</v>
      </c>
      <c r="S2541" s="265"/>
      <c r="T2541" s="265">
        <v>0</v>
      </c>
      <c r="U2541" s="269" t="s">
        <v>1256</v>
      </c>
      <c r="V2541" s="270">
        <v>1</v>
      </c>
      <c r="W2541" s="447" t="s">
        <v>118</v>
      </c>
      <c r="X2541" s="419"/>
      <c r="Y2541" s="419"/>
      <c r="Z2541" s="466" t="s">
        <v>1257</v>
      </c>
      <c r="AA2541" s="258" t="b">
        <f t="shared" si="193"/>
        <v>0</v>
      </c>
      <c r="AB2541" s="273" t="s">
        <v>11825</v>
      </c>
      <c r="AC2541" s="273"/>
      <c r="AD2541" s="504" t="s">
        <v>1259</v>
      </c>
      <c r="AE2541" s="275" t="s">
        <v>11826</v>
      </c>
      <c r="AF2541" s="373" t="str">
        <f t="shared" ca="1" si="190"/>
        <v>29años10meses</v>
      </c>
      <c r="AG2541" s="276">
        <v>968401393</v>
      </c>
      <c r="AH2541" s="273" t="s">
        <v>11827</v>
      </c>
    </row>
    <row r="2542" spans="2:34">
      <c r="B2542" s="426" t="str">
        <f t="shared" si="191"/>
        <v>O70584525</v>
      </c>
      <c r="C2542" s="456">
        <v>1</v>
      </c>
      <c r="D2542" s="486" t="s">
        <v>11891</v>
      </c>
      <c r="E2542" s="258" t="s">
        <v>11892</v>
      </c>
      <c r="F2542" s="259">
        <v>34553</v>
      </c>
      <c r="G2542" s="338" t="s">
        <v>1291</v>
      </c>
      <c r="H2542" s="261" t="s">
        <v>113</v>
      </c>
      <c r="I2542" s="387" t="s">
        <v>5699</v>
      </c>
      <c r="J2542" s="383" t="s">
        <v>7245</v>
      </c>
      <c r="K2542" s="282" t="s">
        <v>6840</v>
      </c>
      <c r="L2542" s="264">
        <v>45482</v>
      </c>
      <c r="M2542" s="298">
        <v>45549</v>
      </c>
      <c r="N2542" s="383" t="s">
        <v>174</v>
      </c>
      <c r="O2542" s="364" t="s">
        <v>11893</v>
      </c>
      <c r="P2542" s="384" t="s">
        <v>138</v>
      </c>
      <c r="Q2542" s="372"/>
      <c r="R2542" s="284" t="s">
        <v>157</v>
      </c>
      <c r="S2542" s="265"/>
      <c r="T2542" s="265">
        <v>0</v>
      </c>
      <c r="U2542" s="269" t="s">
        <v>1256</v>
      </c>
      <c r="V2542" s="270">
        <v>1</v>
      </c>
      <c r="W2542" s="447" t="s">
        <v>118</v>
      </c>
      <c r="X2542" s="419"/>
      <c r="Y2542" s="419"/>
      <c r="Z2542" s="466" t="s">
        <v>1257</v>
      </c>
      <c r="AA2542" s="258" t="b">
        <f t="shared" si="193"/>
        <v>0</v>
      </c>
      <c r="AB2542" s="273" t="s">
        <v>11203</v>
      </c>
      <c r="AC2542" s="273"/>
      <c r="AD2542" s="504" t="s">
        <v>1259</v>
      </c>
      <c r="AE2542" s="275" t="s">
        <v>11894</v>
      </c>
      <c r="AF2542" s="373" t="str">
        <f t="shared" ca="1" si="190"/>
        <v>32años0meses</v>
      </c>
      <c r="AG2542" s="276">
        <v>930562129</v>
      </c>
      <c r="AH2542" s="273" t="s">
        <v>11895</v>
      </c>
    </row>
    <row r="2543" spans="2:34">
      <c r="B2543" s="426" t="str">
        <f t="shared" si="191"/>
        <v>P70584547</v>
      </c>
      <c r="C2543" s="456">
        <v>1</v>
      </c>
      <c r="D2543" s="486" t="s">
        <v>11200</v>
      </c>
      <c r="E2543" s="362" t="s">
        <v>11201</v>
      </c>
      <c r="F2543" s="363">
        <v>34381</v>
      </c>
      <c r="G2543" s="598" t="s">
        <v>1251</v>
      </c>
      <c r="H2543" s="364" t="s">
        <v>137</v>
      </c>
      <c r="I2543" s="387" t="s">
        <v>8999</v>
      </c>
      <c r="J2543" s="364" t="s">
        <v>9469</v>
      </c>
      <c r="K2543" s="282" t="s">
        <v>6840</v>
      </c>
      <c r="L2543" s="264">
        <v>45419</v>
      </c>
      <c r="M2543" s="298">
        <v>45453</v>
      </c>
      <c r="N2543" s="364" t="s">
        <v>174</v>
      </c>
      <c r="O2543" s="340" t="s">
        <v>11202</v>
      </c>
      <c r="P2543" s="384" t="s">
        <v>138</v>
      </c>
      <c r="Q2543" s="296"/>
      <c r="R2543" s="284" t="s">
        <v>157</v>
      </c>
      <c r="S2543" s="265"/>
      <c r="T2543" s="265">
        <v>0</v>
      </c>
      <c r="U2543" s="269" t="s">
        <v>1256</v>
      </c>
      <c r="V2543" s="270">
        <v>1</v>
      </c>
      <c r="W2543" s="447" t="s">
        <v>118</v>
      </c>
      <c r="X2543" s="417"/>
      <c r="Y2543" s="417"/>
      <c r="Z2543" s="466" t="s">
        <v>1257</v>
      </c>
      <c r="AA2543" s="258" t="b">
        <f t="shared" si="193"/>
        <v>0</v>
      </c>
      <c r="AB2543" s="296" t="s">
        <v>11203</v>
      </c>
      <c r="AC2543" s="296"/>
      <c r="AD2543" s="504" t="s">
        <v>1259</v>
      </c>
      <c r="AE2543" s="576" t="s">
        <v>11204</v>
      </c>
      <c r="AF2543" s="451" t="str">
        <f t="shared" ca="1" si="190"/>
        <v>32años6meses</v>
      </c>
      <c r="AG2543" s="433">
        <v>916809146</v>
      </c>
      <c r="AH2543" s="296" t="s">
        <v>11205</v>
      </c>
    </row>
    <row r="2544" spans="2:34">
      <c r="B2544" s="258" t="str">
        <f t="shared" si="191"/>
        <v>P70584550</v>
      </c>
      <c r="C2544" s="446" t="s">
        <v>117</v>
      </c>
      <c r="D2544" s="486" t="s">
        <v>11804</v>
      </c>
      <c r="E2544" s="258" t="s">
        <v>11805</v>
      </c>
      <c r="F2544" s="259">
        <v>35213</v>
      </c>
      <c r="G2544" s="283" t="s">
        <v>1251</v>
      </c>
      <c r="H2544" s="261" t="s">
        <v>137</v>
      </c>
      <c r="I2544" s="387" t="s">
        <v>8999</v>
      </c>
      <c r="J2544" s="364" t="s">
        <v>9469</v>
      </c>
      <c r="K2544" s="282" t="s">
        <v>6840</v>
      </c>
      <c r="L2544" s="264">
        <v>45468</v>
      </c>
      <c r="M2544" s="264">
        <v>45506</v>
      </c>
      <c r="N2544" s="364" t="s">
        <v>174</v>
      </c>
      <c r="O2544" s="282" t="s">
        <v>11806</v>
      </c>
      <c r="P2544" s="384" t="s">
        <v>138</v>
      </c>
      <c r="Q2544" s="273"/>
      <c r="R2544" s="284" t="s">
        <v>157</v>
      </c>
      <c r="S2544" s="265"/>
      <c r="T2544" s="265">
        <v>0</v>
      </c>
      <c r="U2544" s="269" t="s">
        <v>1256</v>
      </c>
      <c r="V2544" s="270">
        <v>1</v>
      </c>
      <c r="W2544" s="447" t="s">
        <v>118</v>
      </c>
      <c r="X2544" s="272"/>
      <c r="Y2544" s="272"/>
      <c r="Z2544" s="466" t="s">
        <v>1257</v>
      </c>
      <c r="AA2544" s="258" t="b">
        <f t="shared" si="193"/>
        <v>0</v>
      </c>
      <c r="AB2544" s="273" t="s">
        <v>11807</v>
      </c>
      <c r="AC2544" s="273"/>
      <c r="AD2544" s="573" t="s">
        <v>1259</v>
      </c>
      <c r="AE2544" s="275" t="s">
        <v>11808</v>
      </c>
      <c r="AF2544" s="451" t="str">
        <f t="shared" ca="1" si="190"/>
        <v>30años2meses</v>
      </c>
      <c r="AG2544" s="276">
        <v>924789927</v>
      </c>
      <c r="AH2544" s="399" t="s">
        <v>11809</v>
      </c>
    </row>
    <row r="2545" spans="2:34">
      <c r="B2545" s="258" t="str">
        <f t="shared" si="191"/>
        <v>P70585061</v>
      </c>
      <c r="C2545" s="456">
        <v>1</v>
      </c>
      <c r="D2545" s="486" t="s">
        <v>11439</v>
      </c>
      <c r="E2545" s="258" t="s">
        <v>11440</v>
      </c>
      <c r="F2545" s="259">
        <v>36235</v>
      </c>
      <c r="G2545" s="283" t="s">
        <v>1251</v>
      </c>
      <c r="H2545" s="261" t="s">
        <v>137</v>
      </c>
      <c r="I2545" s="261" t="s">
        <v>8999</v>
      </c>
      <c r="J2545" s="261" t="s">
        <v>9469</v>
      </c>
      <c r="K2545" s="282" t="s">
        <v>6840</v>
      </c>
      <c r="L2545" s="264">
        <v>45433</v>
      </c>
      <c r="M2545" s="264">
        <v>45495</v>
      </c>
      <c r="N2545" s="261" t="s">
        <v>128</v>
      </c>
      <c r="O2545" s="282" t="s">
        <v>11441</v>
      </c>
      <c r="P2545" s="384" t="s">
        <v>138</v>
      </c>
      <c r="Q2545" s="273"/>
      <c r="R2545" s="284" t="s">
        <v>157</v>
      </c>
      <c r="S2545" s="265"/>
      <c r="T2545" s="265">
        <v>0</v>
      </c>
      <c r="U2545" s="269" t="s">
        <v>1256</v>
      </c>
      <c r="V2545" s="270">
        <v>1</v>
      </c>
      <c r="W2545" s="447" t="s">
        <v>118</v>
      </c>
      <c r="X2545" s="272"/>
      <c r="Y2545" s="272"/>
      <c r="Z2545" s="466" t="s">
        <v>1257</v>
      </c>
      <c r="AA2545" s="258" t="b">
        <f t="shared" si="193"/>
        <v>0</v>
      </c>
      <c r="AB2545" s="273" t="s">
        <v>11209</v>
      </c>
      <c r="AC2545" s="273"/>
      <c r="AD2545" s="504" t="s">
        <v>1259</v>
      </c>
      <c r="AE2545" s="275" t="s">
        <v>11442</v>
      </c>
      <c r="AF2545" s="451" t="str">
        <f t="shared" ca="1" si="190"/>
        <v>27años5meses</v>
      </c>
      <c r="AG2545" s="276">
        <v>943327450</v>
      </c>
      <c r="AH2545" s="273" t="s">
        <v>11443</v>
      </c>
    </row>
    <row r="2546" spans="2:34">
      <c r="B2546" s="258" t="str">
        <f t="shared" si="191"/>
        <v>P70585115</v>
      </c>
      <c r="C2546" s="446" t="s">
        <v>117</v>
      </c>
      <c r="D2546" s="486" t="s">
        <v>10905</v>
      </c>
      <c r="E2546" s="258" t="s">
        <v>10906</v>
      </c>
      <c r="F2546" s="259">
        <v>34961</v>
      </c>
      <c r="G2546" s="283" t="s">
        <v>1251</v>
      </c>
      <c r="H2546" s="261" t="s">
        <v>137</v>
      </c>
      <c r="I2546" s="562" t="s">
        <v>1252</v>
      </c>
      <c r="J2546" s="364" t="s">
        <v>9469</v>
      </c>
      <c r="K2546" s="282" t="s">
        <v>6840</v>
      </c>
      <c r="L2546" s="264">
        <v>45398</v>
      </c>
      <c r="M2546" s="298">
        <v>45467</v>
      </c>
      <c r="N2546" s="364" t="s">
        <v>174</v>
      </c>
      <c r="O2546" s="261" t="s">
        <v>10907</v>
      </c>
      <c r="P2546" s="384" t="s">
        <v>138</v>
      </c>
      <c r="Q2546" s="273"/>
      <c r="R2546" s="284" t="s">
        <v>157</v>
      </c>
      <c r="S2546" s="265"/>
      <c r="T2546" s="265">
        <v>0</v>
      </c>
      <c r="U2546" s="269" t="s">
        <v>1256</v>
      </c>
      <c r="V2546" s="270">
        <v>1</v>
      </c>
      <c r="W2546" s="447" t="s">
        <v>118</v>
      </c>
      <c r="X2546" s="273"/>
      <c r="Y2546" s="273"/>
      <c r="Z2546" s="466" t="s">
        <v>1257</v>
      </c>
      <c r="AA2546" s="258" t="b">
        <f t="shared" si="193"/>
        <v>0</v>
      </c>
      <c r="AB2546" s="273" t="s">
        <v>10908</v>
      </c>
      <c r="AC2546" s="273"/>
      <c r="AD2546" s="504" t="s">
        <v>1259</v>
      </c>
      <c r="AE2546" s="275" t="s">
        <v>10909</v>
      </c>
      <c r="AF2546" s="451" t="str">
        <f t="shared" ca="1" si="190"/>
        <v>30años11meses</v>
      </c>
      <c r="AG2546" s="276">
        <v>950677003</v>
      </c>
      <c r="AH2546" s="273" t="s">
        <v>10910</v>
      </c>
    </row>
    <row r="2547" spans="2:34">
      <c r="B2547" s="258" t="str">
        <f t="shared" si="191"/>
        <v>P70585130</v>
      </c>
      <c r="C2547" s="446" t="s">
        <v>117</v>
      </c>
      <c r="D2547" s="486" t="s">
        <v>11770</v>
      </c>
      <c r="E2547" s="258" t="s">
        <v>11771</v>
      </c>
      <c r="F2547" s="259">
        <v>35385</v>
      </c>
      <c r="G2547" s="283" t="s">
        <v>1251</v>
      </c>
      <c r="H2547" s="261" t="s">
        <v>137</v>
      </c>
      <c r="I2547" s="387" t="s">
        <v>8999</v>
      </c>
      <c r="J2547" s="364" t="s">
        <v>9469</v>
      </c>
      <c r="K2547" s="282" t="s">
        <v>6840</v>
      </c>
      <c r="L2547" s="264">
        <v>45468</v>
      </c>
      <c r="M2547" s="264">
        <v>45570</v>
      </c>
      <c r="N2547" s="364" t="s">
        <v>174</v>
      </c>
      <c r="O2547" s="282" t="s">
        <v>11772</v>
      </c>
      <c r="P2547" s="384" t="s">
        <v>138</v>
      </c>
      <c r="Q2547" s="273"/>
      <c r="R2547" s="284" t="s">
        <v>157</v>
      </c>
      <c r="S2547" s="265"/>
      <c r="T2547" s="265">
        <v>0</v>
      </c>
      <c r="U2547" s="269" t="s">
        <v>1256</v>
      </c>
      <c r="V2547" s="270">
        <v>1</v>
      </c>
      <c r="W2547" s="447" t="s">
        <v>118</v>
      </c>
      <c r="X2547" s="272"/>
      <c r="Y2547" s="272"/>
      <c r="Z2547" s="466" t="s">
        <v>1257</v>
      </c>
      <c r="AA2547" s="258" t="b">
        <f t="shared" si="193"/>
        <v>0</v>
      </c>
      <c r="AB2547" s="273" t="s">
        <v>11773</v>
      </c>
      <c r="AC2547" s="273"/>
      <c r="AD2547" s="400" t="s">
        <v>1259</v>
      </c>
      <c r="AE2547" s="275" t="s">
        <v>11774</v>
      </c>
      <c r="AF2547" s="451" t="str">
        <f t="shared" ca="1" si="190"/>
        <v>29años9meses</v>
      </c>
      <c r="AG2547" s="276">
        <v>918685318</v>
      </c>
      <c r="AH2547" s="273" t="s">
        <v>11775</v>
      </c>
    </row>
    <row r="2548" spans="2:34">
      <c r="B2548" s="258" t="str">
        <f t="shared" si="191"/>
        <v>P70585136</v>
      </c>
      <c r="C2548" s="446" t="s">
        <v>117</v>
      </c>
      <c r="D2548" s="486" t="s">
        <v>11485</v>
      </c>
      <c r="E2548" s="258" t="s">
        <v>11486</v>
      </c>
      <c r="F2548" s="259">
        <v>34845</v>
      </c>
      <c r="G2548" s="283" t="s">
        <v>1251</v>
      </c>
      <c r="H2548" s="261" t="s">
        <v>137</v>
      </c>
      <c r="I2548" s="387" t="s">
        <v>8999</v>
      </c>
      <c r="J2548" s="364" t="s">
        <v>9469</v>
      </c>
      <c r="K2548" s="282" t="s">
        <v>6840</v>
      </c>
      <c r="L2548" s="264">
        <v>45440</v>
      </c>
      <c r="M2548" s="264">
        <v>45474</v>
      </c>
      <c r="N2548" s="364" t="s">
        <v>174</v>
      </c>
      <c r="O2548" s="282" t="s">
        <v>11487</v>
      </c>
      <c r="P2548" s="384" t="s">
        <v>138</v>
      </c>
      <c r="Q2548" s="273"/>
      <c r="R2548" s="284" t="s">
        <v>157</v>
      </c>
      <c r="S2548" s="265"/>
      <c r="T2548" s="265">
        <v>0</v>
      </c>
      <c r="U2548" s="269" t="s">
        <v>1256</v>
      </c>
      <c r="V2548" s="270">
        <v>1</v>
      </c>
      <c r="W2548" s="447" t="s">
        <v>118</v>
      </c>
      <c r="X2548" s="272"/>
      <c r="Y2548" s="272"/>
      <c r="Z2548" s="466" t="s">
        <v>1257</v>
      </c>
      <c r="AA2548" s="258" t="b">
        <f t="shared" si="193"/>
        <v>0</v>
      </c>
      <c r="AB2548" s="273" t="s">
        <v>11203</v>
      </c>
      <c r="AC2548" s="273"/>
      <c r="AD2548" s="504" t="s">
        <v>1259</v>
      </c>
      <c r="AE2548" s="275" t="s">
        <v>11488</v>
      </c>
      <c r="AF2548" s="451" t="str">
        <f t="shared" ca="1" si="190"/>
        <v>31años2meses</v>
      </c>
      <c r="AG2548" s="276">
        <v>969467818</v>
      </c>
      <c r="AH2548" s="273" t="s">
        <v>11489</v>
      </c>
    </row>
    <row r="2549" spans="2:34">
      <c r="B2549" s="258" t="str">
        <f t="shared" si="191"/>
        <v>P70585142</v>
      </c>
      <c r="C2549" s="446" t="s">
        <v>117</v>
      </c>
      <c r="D2549" s="486" t="s">
        <v>9336</v>
      </c>
      <c r="E2549" s="258" t="s">
        <v>9337</v>
      </c>
      <c r="F2549" s="259">
        <v>34561</v>
      </c>
      <c r="G2549" s="283" t="s">
        <v>1251</v>
      </c>
      <c r="H2549" s="261" t="s">
        <v>137</v>
      </c>
      <c r="I2549" s="387" t="s">
        <v>8999</v>
      </c>
      <c r="J2549" s="364"/>
      <c r="K2549" s="282" t="s">
        <v>6840</v>
      </c>
      <c r="L2549" s="264">
        <v>45295</v>
      </c>
      <c r="M2549" s="290">
        <v>45325</v>
      </c>
      <c r="N2549" s="364" t="s">
        <v>128</v>
      </c>
      <c r="O2549" s="261" t="s">
        <v>9338</v>
      </c>
      <c r="P2549" s="384" t="s">
        <v>138</v>
      </c>
      <c r="Q2549" s="273"/>
      <c r="R2549" s="284" t="s">
        <v>157</v>
      </c>
      <c r="S2549" s="265"/>
      <c r="T2549" s="265">
        <v>0</v>
      </c>
      <c r="U2549" s="269" t="s">
        <v>1256</v>
      </c>
      <c r="V2549" s="270">
        <v>1</v>
      </c>
      <c r="W2549" s="447" t="s">
        <v>118</v>
      </c>
      <c r="X2549" s="272"/>
      <c r="Y2549" s="272"/>
      <c r="Z2549" s="466" t="s">
        <v>1257</v>
      </c>
      <c r="AA2549" s="258" t="b">
        <f t="shared" si="193"/>
        <v>0</v>
      </c>
      <c r="AB2549" s="273" t="s">
        <v>9339</v>
      </c>
      <c r="AC2549" s="273"/>
      <c r="AD2549" s="504" t="s">
        <v>1259</v>
      </c>
      <c r="AE2549" s="275" t="s">
        <v>9340</v>
      </c>
      <c r="AF2549" s="451" t="str">
        <f t="shared" ca="1" si="190"/>
        <v>32años0meses</v>
      </c>
      <c r="AG2549" s="276">
        <v>900104496</v>
      </c>
      <c r="AH2549" s="273" t="s">
        <v>9341</v>
      </c>
    </row>
    <row r="2550" spans="2:34">
      <c r="B2550" s="362" t="str">
        <f t="shared" si="191"/>
        <v>O70585555</v>
      </c>
      <c r="C2550" s="678">
        <v>1</v>
      </c>
      <c r="D2550" s="486" t="s">
        <v>8571</v>
      </c>
      <c r="E2550" s="679" t="s">
        <v>8572</v>
      </c>
      <c r="F2550" s="363">
        <v>33867</v>
      </c>
      <c r="G2550" s="260" t="s">
        <v>1251</v>
      </c>
      <c r="H2550" s="364" t="s">
        <v>113</v>
      </c>
      <c r="I2550" s="462" t="s">
        <v>1967</v>
      </c>
      <c r="J2550" s="364"/>
      <c r="K2550" s="339" t="s">
        <v>2021</v>
      </c>
      <c r="L2550" s="316">
        <v>45223</v>
      </c>
      <c r="M2550" s="365">
        <v>45290</v>
      </c>
      <c r="N2550" s="339" t="s">
        <v>174</v>
      </c>
      <c r="O2550" s="364" t="s">
        <v>8573</v>
      </c>
      <c r="P2550" s="384" t="s">
        <v>138</v>
      </c>
      <c r="Q2550" s="368"/>
      <c r="R2550" s="308" t="s">
        <v>157</v>
      </c>
      <c r="S2550" s="265"/>
      <c r="T2550" s="265">
        <v>0</v>
      </c>
      <c r="U2550" s="269" t="s">
        <v>1256</v>
      </c>
      <c r="V2550" s="270">
        <v>0</v>
      </c>
      <c r="W2550" s="447" t="s">
        <v>118</v>
      </c>
      <c r="X2550" s="272"/>
      <c r="Y2550" s="273"/>
      <c r="Z2550" s="466" t="s">
        <v>1257</v>
      </c>
      <c r="AA2550" s="258" t="b">
        <f t="shared" si="193"/>
        <v>0</v>
      </c>
      <c r="AB2550" s="362"/>
      <c r="AC2550" s="296"/>
      <c r="AD2550" s="504" t="s">
        <v>1259</v>
      </c>
      <c r="AE2550" s="705"/>
      <c r="AF2550" s="451" t="str">
        <f t="shared" ca="1" si="190"/>
        <v>33años11meses</v>
      </c>
      <c r="AG2550" s="433">
        <v>941760383</v>
      </c>
      <c r="AH2550" s="362" t="s">
        <v>8574</v>
      </c>
    </row>
    <row r="2551" spans="2:34">
      <c r="B2551" s="258" t="str">
        <f t="shared" si="191"/>
        <v>P70585566</v>
      </c>
      <c r="C2551" s="446" t="s">
        <v>117</v>
      </c>
      <c r="D2551" s="486" t="s">
        <v>9202</v>
      </c>
      <c r="E2551" s="258" t="s">
        <v>9203</v>
      </c>
      <c r="F2551" s="259">
        <v>36351</v>
      </c>
      <c r="G2551" s="283" t="s">
        <v>1251</v>
      </c>
      <c r="H2551" s="261" t="s">
        <v>137</v>
      </c>
      <c r="I2551" s="387" t="s">
        <v>3682</v>
      </c>
      <c r="J2551" s="364" t="s">
        <v>8862</v>
      </c>
      <c r="K2551" s="282" t="s">
        <v>6840</v>
      </c>
      <c r="L2551" s="264">
        <v>45287</v>
      </c>
      <c r="M2551" s="264">
        <v>45339</v>
      </c>
      <c r="N2551" s="261" t="s">
        <v>174</v>
      </c>
      <c r="O2551" s="282" t="s">
        <v>9204</v>
      </c>
      <c r="P2551" s="266" t="s">
        <v>138</v>
      </c>
      <c r="Q2551" s="273"/>
      <c r="R2551" s="284" t="s">
        <v>157</v>
      </c>
      <c r="S2551" s="265"/>
      <c r="T2551" s="265">
        <v>0</v>
      </c>
      <c r="U2551" s="269" t="s">
        <v>1256</v>
      </c>
      <c r="V2551" s="270">
        <v>1</v>
      </c>
      <c r="W2551" s="447" t="s">
        <v>118</v>
      </c>
      <c r="X2551" s="272"/>
      <c r="Y2551" s="272"/>
      <c r="Z2551" s="466" t="s">
        <v>1257</v>
      </c>
      <c r="AA2551" s="258" t="b">
        <f t="shared" si="193"/>
        <v>0</v>
      </c>
      <c r="AB2551" s="273" t="s">
        <v>9205</v>
      </c>
      <c r="AC2551" s="273"/>
      <c r="AD2551" s="504" t="s">
        <v>1259</v>
      </c>
      <c r="AE2551" s="275" t="s">
        <v>9206</v>
      </c>
      <c r="AF2551" s="451" t="str">
        <f t="shared" ca="1" si="190"/>
        <v>27años1meses</v>
      </c>
      <c r="AG2551" s="276">
        <v>918018292</v>
      </c>
      <c r="AH2551" s="273" t="s">
        <v>9207</v>
      </c>
    </row>
    <row r="2552" spans="2:34">
      <c r="B2552" s="258" t="str">
        <f t="shared" si="191"/>
        <v>P70585574</v>
      </c>
      <c r="C2552" s="446" t="s">
        <v>117</v>
      </c>
      <c r="D2552" s="486" t="s">
        <v>11610</v>
      </c>
      <c r="E2552" s="258" t="s">
        <v>11611</v>
      </c>
      <c r="F2552" s="259">
        <v>35769</v>
      </c>
      <c r="G2552" s="283" t="s">
        <v>1251</v>
      </c>
      <c r="H2552" s="261" t="s">
        <v>137</v>
      </c>
      <c r="I2552" s="387" t="s">
        <v>8999</v>
      </c>
      <c r="J2552" s="364" t="s">
        <v>9469</v>
      </c>
      <c r="K2552" s="282" t="s">
        <v>6840</v>
      </c>
      <c r="L2552" s="264">
        <v>45454</v>
      </c>
      <c r="M2552" s="264">
        <v>45565</v>
      </c>
      <c r="N2552" s="364" t="s">
        <v>169</v>
      </c>
      <c r="O2552" s="282" t="s">
        <v>11612</v>
      </c>
      <c r="P2552" s="384" t="s">
        <v>138</v>
      </c>
      <c r="Q2552" s="273"/>
      <c r="R2552" s="284" t="s">
        <v>157</v>
      </c>
      <c r="S2552" s="265"/>
      <c r="T2552" s="265">
        <v>0</v>
      </c>
      <c r="U2552" s="269" t="s">
        <v>1256</v>
      </c>
      <c r="V2552" s="270">
        <v>1</v>
      </c>
      <c r="W2552" s="447" t="s">
        <v>118</v>
      </c>
      <c r="X2552" s="272"/>
      <c r="Y2552" s="272"/>
      <c r="Z2552" s="466" t="s">
        <v>1257</v>
      </c>
      <c r="AA2552" s="258" t="b">
        <f t="shared" si="193"/>
        <v>0</v>
      </c>
      <c r="AB2552" s="273" t="s">
        <v>11613</v>
      </c>
      <c r="AC2552" s="273"/>
      <c r="AD2552" s="504" t="s">
        <v>1259</v>
      </c>
      <c r="AE2552" s="275" t="s">
        <v>11614</v>
      </c>
      <c r="AF2552" s="451" t="str">
        <f t="shared" ca="1" si="190"/>
        <v>28años8meses</v>
      </c>
      <c r="AG2552" s="276">
        <v>923716963</v>
      </c>
      <c r="AH2552" s="273" t="s">
        <v>11615</v>
      </c>
    </row>
    <row r="2553" spans="2:34">
      <c r="B2553" s="258" t="str">
        <f t="shared" si="191"/>
        <v>P70585799</v>
      </c>
      <c r="C2553" s="446" t="s">
        <v>117</v>
      </c>
      <c r="D2553" s="486" t="s">
        <v>11206</v>
      </c>
      <c r="E2553" s="258" t="s">
        <v>11207</v>
      </c>
      <c r="F2553" s="259">
        <v>35907</v>
      </c>
      <c r="G2553" s="283" t="s">
        <v>1251</v>
      </c>
      <c r="H2553" s="261" t="s">
        <v>137</v>
      </c>
      <c r="I2553" s="387" t="s">
        <v>8999</v>
      </c>
      <c r="J2553" s="364" t="s">
        <v>9469</v>
      </c>
      <c r="K2553" s="282" t="s">
        <v>6840</v>
      </c>
      <c r="L2553" s="264">
        <v>45419</v>
      </c>
      <c r="M2553" s="264">
        <v>45453</v>
      </c>
      <c r="N2553" s="364" t="s">
        <v>174</v>
      </c>
      <c r="O2553" s="282" t="s">
        <v>11208</v>
      </c>
      <c r="P2553" s="384" t="s">
        <v>138</v>
      </c>
      <c r="Q2553" s="273"/>
      <c r="R2553" s="284" t="s">
        <v>157</v>
      </c>
      <c r="S2553" s="265"/>
      <c r="T2553" s="265">
        <v>0</v>
      </c>
      <c r="U2553" s="269" t="s">
        <v>1256</v>
      </c>
      <c r="V2553" s="270">
        <v>1</v>
      </c>
      <c r="W2553" s="447" t="s">
        <v>118</v>
      </c>
      <c r="X2553" s="272"/>
      <c r="Y2553" s="272"/>
      <c r="Z2553" s="466" t="s">
        <v>1257</v>
      </c>
      <c r="AA2553" s="258" t="b">
        <f t="shared" si="193"/>
        <v>0</v>
      </c>
      <c r="AB2553" s="273" t="s">
        <v>11209</v>
      </c>
      <c r="AC2553" s="273"/>
      <c r="AD2553" s="504" t="s">
        <v>1259</v>
      </c>
      <c r="AE2553" s="275" t="s">
        <v>11210</v>
      </c>
      <c r="AF2553" s="451" t="str">
        <f t="shared" ca="1" si="190"/>
        <v>28años3meses</v>
      </c>
      <c r="AG2553" s="276">
        <v>998809821</v>
      </c>
      <c r="AH2553" s="273" t="s">
        <v>11211</v>
      </c>
    </row>
    <row r="2554" spans="2:34">
      <c r="B2554" s="258" t="str">
        <f t="shared" si="191"/>
        <v>O70663009</v>
      </c>
      <c r="C2554" s="446" t="s">
        <v>117</v>
      </c>
      <c r="D2554" s="486" t="s">
        <v>6473</v>
      </c>
      <c r="E2554" s="258" t="s">
        <v>6474</v>
      </c>
      <c r="F2554" s="259">
        <v>35484</v>
      </c>
      <c r="G2554" s="260" t="s">
        <v>1251</v>
      </c>
      <c r="H2554" s="261" t="s">
        <v>113</v>
      </c>
      <c r="I2554" s="462" t="s">
        <v>1339</v>
      </c>
      <c r="J2554" s="364"/>
      <c r="K2554" s="282" t="s">
        <v>2021</v>
      </c>
      <c r="L2554" s="264">
        <v>44788</v>
      </c>
      <c r="M2554" s="290">
        <v>44926</v>
      </c>
      <c r="N2554" s="339" t="s">
        <v>169</v>
      </c>
      <c r="O2554" s="263" t="s">
        <v>2904</v>
      </c>
      <c r="P2554" s="266" t="s">
        <v>138</v>
      </c>
      <c r="Q2554" s="267"/>
      <c r="R2554" s="284" t="s">
        <v>157</v>
      </c>
      <c r="S2554" s="265"/>
      <c r="T2554" s="265">
        <v>0</v>
      </c>
      <c r="U2554" s="269" t="s">
        <v>1256</v>
      </c>
      <c r="V2554" s="270">
        <v>0</v>
      </c>
      <c r="W2554" s="447" t="s">
        <v>118</v>
      </c>
      <c r="X2554" s="272"/>
      <c r="Y2554" s="273"/>
      <c r="Z2554" s="466" t="s">
        <v>1265</v>
      </c>
      <c r="AA2554" s="258" t="b">
        <f t="shared" si="193"/>
        <v>0</v>
      </c>
      <c r="AB2554" s="258" t="s">
        <v>6475</v>
      </c>
      <c r="AC2554" s="273"/>
      <c r="AD2554" s="504" t="s">
        <v>2101</v>
      </c>
      <c r="AE2554" s="275" t="s">
        <v>6476</v>
      </c>
      <c r="AF2554" s="451" t="str">
        <f t="shared" ca="1" si="190"/>
        <v>29años5meses</v>
      </c>
      <c r="AG2554" s="276">
        <v>944627465</v>
      </c>
      <c r="AH2554" s="258" t="s">
        <v>3337</v>
      </c>
    </row>
    <row r="2555" spans="2:34">
      <c r="B2555" s="258" t="str">
        <f t="shared" si="191"/>
        <v>O70709806</v>
      </c>
      <c r="C2555" s="446" t="s">
        <v>117</v>
      </c>
      <c r="D2555" s="294" t="s">
        <v>15551</v>
      </c>
      <c r="E2555" s="258" t="s">
        <v>15552</v>
      </c>
      <c r="F2555" s="259">
        <v>39267</v>
      </c>
      <c r="G2555" s="283" t="s">
        <v>1251</v>
      </c>
      <c r="H2555" s="261" t="s">
        <v>125</v>
      </c>
      <c r="I2555" s="387" t="s">
        <v>15425</v>
      </c>
      <c r="J2555" s="364" t="s">
        <v>1276</v>
      </c>
      <c r="K2555" s="282" t="s">
        <v>8566</v>
      </c>
      <c r="L2555" s="264">
        <v>45971</v>
      </c>
      <c r="M2555" s="264">
        <v>46015</v>
      </c>
      <c r="N2555" s="364" t="s">
        <v>114</v>
      </c>
      <c r="O2555" s="282" t="s">
        <v>15553</v>
      </c>
      <c r="P2555" s="384" t="s">
        <v>138</v>
      </c>
      <c r="Q2555" s="258"/>
      <c r="R2555" s="268" t="s">
        <v>157</v>
      </c>
      <c r="S2555" s="265"/>
      <c r="T2555" s="271">
        <v>0</v>
      </c>
      <c r="U2555" s="269" t="s">
        <v>1256</v>
      </c>
      <c r="V2555" s="270">
        <v>1</v>
      </c>
      <c r="W2555" s="447" t="s">
        <v>118</v>
      </c>
      <c r="X2555" s="272"/>
      <c r="Y2555" s="272"/>
      <c r="Z2555" s="570" t="s">
        <v>1257</v>
      </c>
      <c r="AA2555" s="258" t="b">
        <f t="shared" si="193"/>
        <v>0</v>
      </c>
      <c r="AB2555" s="273" t="s">
        <v>15554</v>
      </c>
      <c r="AC2555" s="273"/>
      <c r="AD2555" s="400" t="s">
        <v>1259</v>
      </c>
      <c r="AE2555" s="522" t="s">
        <v>15555</v>
      </c>
      <c r="AF2555" s="451" t="str">
        <f t="shared" ca="1" si="190"/>
        <v>19años1meses</v>
      </c>
      <c r="AG2555" s="276" t="s">
        <v>15556</v>
      </c>
      <c r="AH2555" s="273" t="s">
        <v>15557</v>
      </c>
    </row>
    <row r="2556" spans="2:34">
      <c r="B2556" s="258" t="str">
        <f t="shared" si="191"/>
        <v>P70773234</v>
      </c>
      <c r="C2556" s="446" t="s">
        <v>117</v>
      </c>
      <c r="D2556" s="486" t="s">
        <v>6918</v>
      </c>
      <c r="E2556" s="258" t="s">
        <v>6919</v>
      </c>
      <c r="F2556" s="259">
        <v>34228</v>
      </c>
      <c r="G2556" s="283" t="s">
        <v>1251</v>
      </c>
      <c r="H2556" s="261" t="s">
        <v>137</v>
      </c>
      <c r="I2556" s="462" t="s">
        <v>5699</v>
      </c>
      <c r="J2556" s="364"/>
      <c r="K2556" s="282" t="s">
        <v>2021</v>
      </c>
      <c r="L2556" s="264">
        <v>44893</v>
      </c>
      <c r="M2556" s="290">
        <v>44911</v>
      </c>
      <c r="N2556" s="339" t="s">
        <v>128</v>
      </c>
      <c r="O2556" s="261" t="s">
        <v>6920</v>
      </c>
      <c r="P2556" s="384" t="s">
        <v>138</v>
      </c>
      <c r="Q2556" s="273"/>
      <c r="R2556" s="284" t="s">
        <v>157</v>
      </c>
      <c r="S2556" s="265"/>
      <c r="T2556" s="265">
        <v>0</v>
      </c>
      <c r="U2556" s="269" t="s">
        <v>1256</v>
      </c>
      <c r="V2556" s="270">
        <v>0</v>
      </c>
      <c r="W2556" s="447" t="s">
        <v>118</v>
      </c>
      <c r="X2556" s="272"/>
      <c r="Y2556" s="273"/>
      <c r="Z2556" s="466" t="s">
        <v>1265</v>
      </c>
      <c r="AA2556" s="258" t="b">
        <f t="shared" si="193"/>
        <v>0</v>
      </c>
      <c r="AB2556" s="273" t="s">
        <v>6921</v>
      </c>
      <c r="AC2556" s="273"/>
      <c r="AD2556" s="504" t="s">
        <v>1259</v>
      </c>
      <c r="AE2556" s="275" t="s">
        <v>6922</v>
      </c>
      <c r="AF2556" s="451" t="str">
        <f t="shared" ca="1" si="190"/>
        <v>32años11meses</v>
      </c>
      <c r="AG2556" s="276">
        <v>928444590</v>
      </c>
      <c r="AH2556" s="273" t="s">
        <v>6923</v>
      </c>
    </row>
    <row r="2557" spans="2:34">
      <c r="B2557" s="258" t="str">
        <f t="shared" ref="B2557:B2607" si="194">MID(H2557,1,1)&amp;D2557</f>
        <v>P70795291</v>
      </c>
      <c r="C2557" s="446" t="s">
        <v>117</v>
      </c>
      <c r="D2557" s="486" t="s">
        <v>8782</v>
      </c>
      <c r="E2557" s="258" t="s">
        <v>8783</v>
      </c>
      <c r="F2557" s="259">
        <v>35800</v>
      </c>
      <c r="G2557" s="283" t="s">
        <v>1251</v>
      </c>
      <c r="H2557" s="261" t="s">
        <v>137</v>
      </c>
      <c r="I2557" s="387" t="s">
        <v>3682</v>
      </c>
      <c r="J2557" s="364"/>
      <c r="K2557" s="282" t="s">
        <v>6899</v>
      </c>
      <c r="L2557" s="264">
        <v>45257</v>
      </c>
      <c r="M2557" s="264">
        <v>45345</v>
      </c>
      <c r="N2557" s="263" t="s">
        <v>122</v>
      </c>
      <c r="O2557" s="261"/>
      <c r="P2557" s="384"/>
      <c r="Q2557" s="273"/>
      <c r="R2557" s="268" t="s">
        <v>157</v>
      </c>
      <c r="S2557" s="265"/>
      <c r="T2557" s="265">
        <v>0</v>
      </c>
      <c r="U2557" s="269" t="s">
        <v>1256</v>
      </c>
      <c r="V2557" s="270">
        <v>1</v>
      </c>
      <c r="W2557" s="447" t="s">
        <v>118</v>
      </c>
      <c r="X2557" s="273"/>
      <c r="Y2557" s="273"/>
      <c r="Z2557" s="466" t="s">
        <v>1257</v>
      </c>
      <c r="AA2557" s="258" t="b">
        <f t="shared" si="193"/>
        <v>0</v>
      </c>
      <c r="AB2557" s="273" t="s">
        <v>8784</v>
      </c>
      <c r="AC2557" s="273"/>
      <c r="AD2557" s="504" t="s">
        <v>1259</v>
      </c>
      <c r="AE2557" s="275" t="s">
        <v>8785</v>
      </c>
      <c r="AF2557" s="451" t="str">
        <f t="shared" ca="1" si="190"/>
        <v>28años7meses</v>
      </c>
      <c r="AG2557" s="276">
        <v>947916118</v>
      </c>
      <c r="AH2557" s="273" t="s">
        <v>8786</v>
      </c>
    </row>
    <row r="2558" spans="2:34">
      <c r="B2558" s="258" t="str">
        <f t="shared" si="194"/>
        <v>P70796864</v>
      </c>
      <c r="C2558" s="446" t="s">
        <v>117</v>
      </c>
      <c r="D2558" s="486" t="s">
        <v>9197</v>
      </c>
      <c r="E2558" s="258" t="s">
        <v>9198</v>
      </c>
      <c r="F2558" s="259">
        <v>37412</v>
      </c>
      <c r="G2558" s="283" t="s">
        <v>1251</v>
      </c>
      <c r="H2558" s="261" t="s">
        <v>137</v>
      </c>
      <c r="I2558" s="387" t="s">
        <v>1252</v>
      </c>
      <c r="J2558" s="364" t="s">
        <v>9000</v>
      </c>
      <c r="K2558" s="282" t="s">
        <v>6899</v>
      </c>
      <c r="L2558" s="264">
        <v>45286</v>
      </c>
      <c r="M2558" s="290">
        <v>45311</v>
      </c>
      <c r="N2558" s="261" t="s">
        <v>122</v>
      </c>
      <c r="O2558" s="282"/>
      <c r="P2558" s="384"/>
      <c r="Q2558" s="273"/>
      <c r="R2558" s="284" t="s">
        <v>157</v>
      </c>
      <c r="S2558" s="265"/>
      <c r="T2558" s="265">
        <v>0</v>
      </c>
      <c r="U2558" s="269" t="s">
        <v>1256</v>
      </c>
      <c r="V2558" s="270">
        <v>1</v>
      </c>
      <c r="W2558" s="447" t="s">
        <v>118</v>
      </c>
      <c r="X2558" s="272"/>
      <c r="Y2558" s="272"/>
      <c r="Z2558" s="466" t="s">
        <v>1257</v>
      </c>
      <c r="AA2558" s="258" t="b">
        <f t="shared" si="193"/>
        <v>0</v>
      </c>
      <c r="AB2558" s="273" t="s">
        <v>9199</v>
      </c>
      <c r="AC2558" s="273"/>
      <c r="AD2558" s="504" t="s">
        <v>1259</v>
      </c>
      <c r="AE2558" s="275" t="s">
        <v>9200</v>
      </c>
      <c r="AF2558" s="451" t="str">
        <f t="shared" ca="1" si="190"/>
        <v>24años2meses</v>
      </c>
      <c r="AG2558" s="276">
        <v>929370727</v>
      </c>
      <c r="AH2558" s="399" t="s">
        <v>9201</v>
      </c>
    </row>
    <row r="2559" spans="2:34">
      <c r="B2559" s="258" t="str">
        <f t="shared" si="194"/>
        <v>P70802951</v>
      </c>
      <c r="C2559" s="446" t="s">
        <v>117</v>
      </c>
      <c r="D2559" s="486" t="s">
        <v>8658</v>
      </c>
      <c r="E2559" s="258" t="s">
        <v>8659</v>
      </c>
      <c r="F2559" s="259">
        <v>37020</v>
      </c>
      <c r="G2559" s="260" t="s">
        <v>1251</v>
      </c>
      <c r="H2559" s="261" t="s">
        <v>137</v>
      </c>
      <c r="I2559" s="387" t="s">
        <v>1252</v>
      </c>
      <c r="J2559" s="364"/>
      <c r="K2559" s="282" t="s">
        <v>7444</v>
      </c>
      <c r="L2559" s="264">
        <v>45237</v>
      </c>
      <c r="M2559" s="264">
        <v>45263</v>
      </c>
      <c r="N2559" s="263" t="s">
        <v>128</v>
      </c>
      <c r="O2559" s="261" t="s">
        <v>8660</v>
      </c>
      <c r="P2559" s="384" t="s">
        <v>138</v>
      </c>
      <c r="Q2559" s="273"/>
      <c r="R2559" s="268" t="s">
        <v>157</v>
      </c>
      <c r="S2559" s="265"/>
      <c r="T2559" s="265">
        <v>0</v>
      </c>
      <c r="U2559" s="269" t="s">
        <v>1256</v>
      </c>
      <c r="V2559" s="270">
        <v>1</v>
      </c>
      <c r="W2559" s="447" t="s">
        <v>118</v>
      </c>
      <c r="X2559" s="273"/>
      <c r="Y2559" s="273"/>
      <c r="Z2559" s="466" t="s">
        <v>1257</v>
      </c>
      <c r="AA2559" s="258" t="b">
        <f t="shared" si="193"/>
        <v>0</v>
      </c>
      <c r="AB2559" s="273" t="s">
        <v>8661</v>
      </c>
      <c r="AC2559" s="273"/>
      <c r="AD2559" s="504" t="s">
        <v>1259</v>
      </c>
      <c r="AE2559" s="304" t="s">
        <v>8662</v>
      </c>
      <c r="AF2559" s="451" t="str">
        <f t="shared" ca="1" si="190"/>
        <v>25años3meses</v>
      </c>
      <c r="AG2559" s="276">
        <v>925147852</v>
      </c>
      <c r="AH2559" s="273"/>
    </row>
    <row r="2560" spans="2:34">
      <c r="B2560" s="258" t="str">
        <f t="shared" si="194"/>
        <v>P70823133</v>
      </c>
      <c r="C2560" s="456">
        <v>1</v>
      </c>
      <c r="D2560" s="486" t="s">
        <v>11133</v>
      </c>
      <c r="E2560" s="258" t="s">
        <v>11134</v>
      </c>
      <c r="F2560" s="259">
        <v>37188</v>
      </c>
      <c r="G2560" s="283" t="s">
        <v>1251</v>
      </c>
      <c r="H2560" s="261" t="s">
        <v>137</v>
      </c>
      <c r="I2560" s="387" t="s">
        <v>8999</v>
      </c>
      <c r="J2560" s="364" t="s">
        <v>9882</v>
      </c>
      <c r="K2560" s="282" t="s">
        <v>6899</v>
      </c>
      <c r="L2560" s="264">
        <v>45418</v>
      </c>
      <c r="M2560" s="295">
        <v>45430</v>
      </c>
      <c r="N2560" s="261" t="s">
        <v>128</v>
      </c>
      <c r="O2560" s="282" t="s">
        <v>11135</v>
      </c>
      <c r="P2560" s="384" t="s">
        <v>138</v>
      </c>
      <c r="Q2560" s="273"/>
      <c r="R2560" s="284" t="s">
        <v>157</v>
      </c>
      <c r="S2560" s="265"/>
      <c r="T2560" s="265">
        <v>0</v>
      </c>
      <c r="U2560" s="269" t="s">
        <v>1256</v>
      </c>
      <c r="V2560" s="270">
        <v>1</v>
      </c>
      <c r="W2560" s="447" t="s">
        <v>118</v>
      </c>
      <c r="X2560" s="272"/>
      <c r="Y2560" s="272"/>
      <c r="Z2560" s="466" t="s">
        <v>1257</v>
      </c>
      <c r="AA2560" s="258" t="b">
        <f t="shared" si="193"/>
        <v>0</v>
      </c>
      <c r="AB2560" s="273" t="s">
        <v>11136</v>
      </c>
      <c r="AC2560" s="273"/>
      <c r="AD2560" s="504" t="s">
        <v>1259</v>
      </c>
      <c r="AE2560" s="275" t="s">
        <v>11137</v>
      </c>
      <c r="AF2560" s="451" t="str">
        <f t="shared" ca="1" si="190"/>
        <v>24años9meses</v>
      </c>
      <c r="AG2560" s="276">
        <v>917497694</v>
      </c>
      <c r="AH2560" s="273" t="s">
        <v>11138</v>
      </c>
    </row>
    <row r="2561" spans="2:36">
      <c r="B2561" s="258" t="str">
        <f t="shared" si="194"/>
        <v>P70823142</v>
      </c>
      <c r="C2561" s="456">
        <v>1</v>
      </c>
      <c r="D2561" s="486" t="s">
        <v>10747</v>
      </c>
      <c r="E2561" s="258" t="s">
        <v>10748</v>
      </c>
      <c r="F2561" s="259">
        <v>36321</v>
      </c>
      <c r="G2561" s="283" t="s">
        <v>1251</v>
      </c>
      <c r="H2561" s="261" t="s">
        <v>137</v>
      </c>
      <c r="I2561" s="387" t="s">
        <v>8999</v>
      </c>
      <c r="J2561" s="364" t="s">
        <v>9657</v>
      </c>
      <c r="K2561" s="282" t="s">
        <v>6899</v>
      </c>
      <c r="L2561" s="264">
        <v>45385</v>
      </c>
      <c r="M2561" s="295">
        <v>45402</v>
      </c>
      <c r="N2561" s="261" t="s">
        <v>122</v>
      </c>
      <c r="O2561" s="282"/>
      <c r="P2561" s="384"/>
      <c r="Q2561" s="273"/>
      <c r="R2561" s="284" t="s">
        <v>157</v>
      </c>
      <c r="S2561" s="265"/>
      <c r="T2561" s="265">
        <v>0</v>
      </c>
      <c r="U2561" s="269" t="s">
        <v>1256</v>
      </c>
      <c r="V2561" s="270">
        <v>1</v>
      </c>
      <c r="W2561" s="447" t="s">
        <v>118</v>
      </c>
      <c r="X2561" s="272"/>
      <c r="Y2561" s="272"/>
      <c r="Z2561" s="466" t="s">
        <v>1257</v>
      </c>
      <c r="AA2561" s="258" t="b">
        <f t="shared" si="193"/>
        <v>0</v>
      </c>
      <c r="AB2561" s="273" t="s">
        <v>10749</v>
      </c>
      <c r="AC2561" s="273"/>
      <c r="AD2561" s="400" t="s">
        <v>1259</v>
      </c>
      <c r="AE2561" s="275" t="s">
        <v>10750</v>
      </c>
      <c r="AF2561" s="451" t="str">
        <f t="shared" ca="1" si="190"/>
        <v>27años2meses</v>
      </c>
      <c r="AG2561" s="276">
        <v>962603291</v>
      </c>
      <c r="AH2561" s="273" t="s">
        <v>10751</v>
      </c>
      <c r="AJ2561" s="554" t="str">
        <f ca="1">IF($D2561&lt;&gt;"",DATEDIF(L2561,TODAY(),"y")&amp;"años"&amp;DATEDIF(L2561,TODAY(),"ym")&amp;"meses"&amp;DATEDIF(L2561,TODAY(),"md")&amp;"dias","")</f>
        <v>2años4meses18dias</v>
      </c>
    </row>
    <row r="2562" spans="2:36">
      <c r="B2562" s="258" t="str">
        <f t="shared" si="194"/>
        <v>P70828913</v>
      </c>
      <c r="C2562" s="446" t="s">
        <v>117</v>
      </c>
      <c r="D2562" s="486" t="s">
        <v>10888</v>
      </c>
      <c r="E2562" s="258" t="s">
        <v>10889</v>
      </c>
      <c r="F2562" s="259">
        <v>36688</v>
      </c>
      <c r="G2562" s="283" t="s">
        <v>1251</v>
      </c>
      <c r="H2562" s="261" t="s">
        <v>137</v>
      </c>
      <c r="I2562" s="387" t="s">
        <v>8999</v>
      </c>
      <c r="J2562" s="364" t="s">
        <v>1276</v>
      </c>
      <c r="K2562" s="282" t="s">
        <v>6840</v>
      </c>
      <c r="L2562" s="264">
        <v>45398</v>
      </c>
      <c r="M2562" s="298">
        <v>45516</v>
      </c>
      <c r="N2562" s="261" t="s">
        <v>174</v>
      </c>
      <c r="O2562" s="282" t="s">
        <v>10890</v>
      </c>
      <c r="P2562" s="384" t="s">
        <v>138</v>
      </c>
      <c r="Q2562" s="273"/>
      <c r="R2562" s="284" t="s">
        <v>157</v>
      </c>
      <c r="S2562" s="265"/>
      <c r="T2562" s="265">
        <v>0</v>
      </c>
      <c r="U2562" s="269" t="s">
        <v>1256</v>
      </c>
      <c r="V2562" s="270">
        <v>1</v>
      </c>
      <c r="W2562" s="447" t="s">
        <v>118</v>
      </c>
      <c r="X2562" s="272"/>
      <c r="Y2562" s="272"/>
      <c r="Z2562" s="466" t="s">
        <v>1257</v>
      </c>
      <c r="AA2562" s="258" t="b">
        <f t="shared" si="193"/>
        <v>0</v>
      </c>
      <c r="AB2562" s="273" t="s">
        <v>10891</v>
      </c>
      <c r="AC2562" s="273"/>
      <c r="AD2562" s="400" t="s">
        <v>1271</v>
      </c>
      <c r="AE2562" s="275" t="s">
        <v>10892</v>
      </c>
      <c r="AF2562" s="451" t="str">
        <f t="shared" ca="1" si="190"/>
        <v>26años2meses</v>
      </c>
      <c r="AG2562" s="276">
        <v>900041246</v>
      </c>
      <c r="AH2562" s="273" t="s">
        <v>10893</v>
      </c>
    </row>
    <row r="2563" spans="2:36">
      <c r="B2563" s="258" t="str">
        <f t="shared" si="194"/>
        <v>P70833998</v>
      </c>
      <c r="C2563" s="446" t="s">
        <v>117</v>
      </c>
      <c r="D2563" s="486" t="s">
        <v>10226</v>
      </c>
      <c r="E2563" s="258" t="s">
        <v>10227</v>
      </c>
      <c r="F2563" s="259">
        <v>35441</v>
      </c>
      <c r="G2563" s="283" t="s">
        <v>1251</v>
      </c>
      <c r="H2563" s="261" t="s">
        <v>137</v>
      </c>
      <c r="I2563" s="387" t="s">
        <v>1252</v>
      </c>
      <c r="J2563" s="364" t="s">
        <v>1276</v>
      </c>
      <c r="K2563" s="282" t="s">
        <v>6840</v>
      </c>
      <c r="L2563" s="264">
        <v>45353</v>
      </c>
      <c r="M2563" s="298">
        <v>45570</v>
      </c>
      <c r="N2563" s="261" t="s">
        <v>169</v>
      </c>
      <c r="O2563" s="261" t="s">
        <v>10228</v>
      </c>
      <c r="P2563" s="384" t="s">
        <v>138</v>
      </c>
      <c r="Q2563" s="273"/>
      <c r="R2563" s="284" t="s">
        <v>157</v>
      </c>
      <c r="S2563" s="265"/>
      <c r="T2563" s="265">
        <v>0</v>
      </c>
      <c r="U2563" s="269" t="s">
        <v>1256</v>
      </c>
      <c r="V2563" s="270">
        <v>1</v>
      </c>
      <c r="W2563" s="447" t="s">
        <v>118</v>
      </c>
      <c r="X2563" s="272"/>
      <c r="Y2563" s="272"/>
      <c r="Z2563" s="466" t="s">
        <v>1257</v>
      </c>
      <c r="AA2563" s="258" t="b">
        <f t="shared" si="193"/>
        <v>0</v>
      </c>
      <c r="AB2563" s="273" t="s">
        <v>10229</v>
      </c>
      <c r="AC2563" s="273"/>
      <c r="AD2563" s="400" t="s">
        <v>1259</v>
      </c>
      <c r="AE2563" s="275" t="s">
        <v>10230</v>
      </c>
      <c r="AF2563" s="451" t="str">
        <f t="shared" ref="AF2563:AF2613" ca="1" si="195">IF($D2563&lt;&gt;"",DATEDIF(F2563,TODAY(),"y")&amp;"años"&amp;DATEDIF(F2563,TODAY(),"ym")&amp;"meses","")</f>
        <v>29años7meses</v>
      </c>
      <c r="AG2563" s="276">
        <v>963468142</v>
      </c>
      <c r="AH2563" s="273" t="s">
        <v>10231</v>
      </c>
    </row>
    <row r="2564" spans="2:36">
      <c r="B2564" s="258" t="str">
        <f t="shared" si="194"/>
        <v>P70834007</v>
      </c>
      <c r="C2564" s="446" t="s">
        <v>117</v>
      </c>
      <c r="D2564" s="486" t="s">
        <v>11718</v>
      </c>
      <c r="E2564" s="258" t="s">
        <v>11719</v>
      </c>
      <c r="F2564" s="259">
        <v>34894</v>
      </c>
      <c r="G2564" s="283" t="s">
        <v>1251</v>
      </c>
      <c r="H2564" s="261" t="s">
        <v>137</v>
      </c>
      <c r="I2564" s="387" t="s">
        <v>8999</v>
      </c>
      <c r="J2564" s="364" t="s">
        <v>9469</v>
      </c>
      <c r="K2564" s="282" t="s">
        <v>6840</v>
      </c>
      <c r="L2564" s="264">
        <v>45468</v>
      </c>
      <c r="M2564" s="264">
        <v>45503</v>
      </c>
      <c r="N2564" s="261" t="s">
        <v>174</v>
      </c>
      <c r="O2564" s="282" t="s">
        <v>11720</v>
      </c>
      <c r="P2564" s="384" t="s">
        <v>138</v>
      </c>
      <c r="Q2564" s="273"/>
      <c r="R2564" s="284" t="s">
        <v>157</v>
      </c>
      <c r="S2564" s="265"/>
      <c r="T2564" s="265">
        <v>0</v>
      </c>
      <c r="U2564" s="269" t="s">
        <v>1256</v>
      </c>
      <c r="V2564" s="270">
        <v>1</v>
      </c>
      <c r="W2564" s="447" t="s">
        <v>118</v>
      </c>
      <c r="X2564" s="272"/>
      <c r="Y2564" s="272"/>
      <c r="Z2564" s="466" t="s">
        <v>1257</v>
      </c>
      <c r="AA2564" s="258" t="b">
        <f t="shared" si="193"/>
        <v>0</v>
      </c>
      <c r="AB2564" s="273" t="s">
        <v>11721</v>
      </c>
      <c r="AC2564" s="273"/>
      <c r="AD2564" s="504" t="s">
        <v>2201</v>
      </c>
      <c r="AE2564" s="275" t="s">
        <v>11722</v>
      </c>
      <c r="AF2564" s="451" t="str">
        <f t="shared" ca="1" si="195"/>
        <v>31años1meses</v>
      </c>
      <c r="AG2564" s="276">
        <v>933181925</v>
      </c>
      <c r="AH2564" s="273" t="s">
        <v>11723</v>
      </c>
    </row>
    <row r="2565" spans="2:36">
      <c r="B2565" s="258" t="str">
        <f t="shared" si="194"/>
        <v>P70834010</v>
      </c>
      <c r="C2565" s="446" t="s">
        <v>117</v>
      </c>
      <c r="D2565" s="486" t="s">
        <v>10337</v>
      </c>
      <c r="E2565" s="258" t="s">
        <v>10338</v>
      </c>
      <c r="F2565" s="259">
        <v>34455</v>
      </c>
      <c r="G2565" s="283" t="s">
        <v>1251</v>
      </c>
      <c r="H2565" s="261" t="s">
        <v>137</v>
      </c>
      <c r="I2565" s="387" t="s">
        <v>8999</v>
      </c>
      <c r="J2565" s="364" t="s">
        <v>9469</v>
      </c>
      <c r="K2565" s="282" t="s">
        <v>6840</v>
      </c>
      <c r="L2565" s="264">
        <v>45363</v>
      </c>
      <c r="M2565" s="264">
        <v>45467</v>
      </c>
      <c r="N2565" s="261" t="s">
        <v>174</v>
      </c>
      <c r="O2565" s="282" t="s">
        <v>10339</v>
      </c>
      <c r="P2565" s="384" t="s">
        <v>138</v>
      </c>
      <c r="Q2565" s="273"/>
      <c r="R2565" s="284" t="s">
        <v>157</v>
      </c>
      <c r="S2565" s="265"/>
      <c r="T2565" s="265">
        <v>0</v>
      </c>
      <c r="U2565" s="269" t="s">
        <v>1256</v>
      </c>
      <c r="V2565" s="270">
        <v>1</v>
      </c>
      <c r="W2565" s="447" t="s">
        <v>118</v>
      </c>
      <c r="X2565" s="272"/>
      <c r="Y2565" s="272"/>
      <c r="Z2565" s="466" t="s">
        <v>1257</v>
      </c>
      <c r="AA2565" s="258" t="b">
        <f t="shared" si="193"/>
        <v>0</v>
      </c>
      <c r="AB2565" s="273" t="s">
        <v>9449</v>
      </c>
      <c r="AC2565" s="273"/>
      <c r="AD2565" s="504" t="s">
        <v>1259</v>
      </c>
      <c r="AE2565" s="275" t="s">
        <v>10340</v>
      </c>
      <c r="AF2565" s="451" t="str">
        <f t="shared" ca="1" si="195"/>
        <v>32años3meses</v>
      </c>
      <c r="AG2565" s="276">
        <v>917570023</v>
      </c>
      <c r="AH2565" s="273" t="s">
        <v>10341</v>
      </c>
    </row>
    <row r="2566" spans="2:36">
      <c r="B2566" s="258" t="str">
        <f t="shared" si="194"/>
        <v>P70834599</v>
      </c>
      <c r="C2566" s="446" t="s">
        <v>117</v>
      </c>
      <c r="D2566" s="486" t="s">
        <v>9590</v>
      </c>
      <c r="E2566" s="292" t="s">
        <v>9591</v>
      </c>
      <c r="F2566" s="259">
        <v>37097</v>
      </c>
      <c r="G2566" s="283" t="s">
        <v>1251</v>
      </c>
      <c r="H2566" s="261" t="s">
        <v>137</v>
      </c>
      <c r="I2566" s="387" t="s">
        <v>3682</v>
      </c>
      <c r="J2566" s="364" t="s">
        <v>7245</v>
      </c>
      <c r="K2566" s="282" t="s">
        <v>6899</v>
      </c>
      <c r="L2566" s="264">
        <v>45314</v>
      </c>
      <c r="M2566" s="264">
        <v>45345</v>
      </c>
      <c r="N2566" s="261" t="s">
        <v>128</v>
      </c>
      <c r="O2566" s="261" t="s">
        <v>9592</v>
      </c>
      <c r="P2566" s="384" t="s">
        <v>138</v>
      </c>
      <c r="Q2566" s="273"/>
      <c r="R2566" s="284" t="s">
        <v>157</v>
      </c>
      <c r="S2566" s="265"/>
      <c r="T2566" s="265">
        <v>0</v>
      </c>
      <c r="U2566" s="269" t="s">
        <v>1256</v>
      </c>
      <c r="V2566" s="270">
        <v>1</v>
      </c>
      <c r="W2566" s="447" t="s">
        <v>118</v>
      </c>
      <c r="X2566" s="272"/>
      <c r="Y2566" s="272"/>
      <c r="Z2566" s="466" t="s">
        <v>1257</v>
      </c>
      <c r="AA2566" s="258" t="b">
        <f t="shared" si="193"/>
        <v>0</v>
      </c>
      <c r="AB2566" s="273" t="s">
        <v>9593</v>
      </c>
      <c r="AC2566" s="273"/>
      <c r="AD2566" s="504" t="s">
        <v>1259</v>
      </c>
      <c r="AE2566" s="275" t="s">
        <v>9594</v>
      </c>
      <c r="AF2566" s="451" t="str">
        <f t="shared" ca="1" si="195"/>
        <v>25años0meses</v>
      </c>
      <c r="AG2566" s="276">
        <v>944292620</v>
      </c>
      <c r="AH2566" s="273" t="s">
        <v>9595</v>
      </c>
    </row>
    <row r="2567" spans="2:36">
      <c r="B2567" s="258" t="str">
        <f t="shared" si="194"/>
        <v>O70838405</v>
      </c>
      <c r="C2567" s="446" t="s">
        <v>117</v>
      </c>
      <c r="D2567" s="486" t="s">
        <v>16711</v>
      </c>
      <c r="E2567" s="258" t="s">
        <v>16712</v>
      </c>
      <c r="F2567" s="259">
        <v>35248</v>
      </c>
      <c r="G2567" s="283" t="s">
        <v>1251</v>
      </c>
      <c r="H2567" s="261" t="s">
        <v>125</v>
      </c>
      <c r="I2567" s="387" t="s">
        <v>5933</v>
      </c>
      <c r="J2567" s="364" t="s">
        <v>1276</v>
      </c>
      <c r="K2567" s="282" t="s">
        <v>8566</v>
      </c>
      <c r="L2567" s="264">
        <v>46037</v>
      </c>
      <c r="M2567" s="264">
        <v>46076</v>
      </c>
      <c r="N2567" s="261" t="s">
        <v>128</v>
      </c>
      <c r="O2567" s="282" t="s">
        <v>16713</v>
      </c>
      <c r="P2567" s="384" t="s">
        <v>138</v>
      </c>
      <c r="Q2567" s="258"/>
      <c r="R2567" s="471" t="s">
        <v>117</v>
      </c>
      <c r="S2567" s="265"/>
      <c r="T2567" s="271">
        <v>0</v>
      </c>
      <c r="U2567" s="269" t="s">
        <v>1256</v>
      </c>
      <c r="V2567" s="270">
        <v>1</v>
      </c>
      <c r="W2567" s="447" t="s">
        <v>118</v>
      </c>
      <c r="X2567" s="272"/>
      <c r="Y2567" s="272"/>
      <c r="Z2567" s="570" t="s">
        <v>1257</v>
      </c>
      <c r="AA2567" s="258" t="b">
        <f t="shared" ref="AA2567:AA2598" si="196">COUNTIF($D$2:$D$3790,D2567)&gt;1</f>
        <v>0</v>
      </c>
      <c r="AB2567" s="273" t="s">
        <v>16714</v>
      </c>
      <c r="AC2567" s="273"/>
      <c r="AD2567" s="400" t="s">
        <v>1259</v>
      </c>
      <c r="AE2567" s="275" t="s">
        <v>16715</v>
      </c>
      <c r="AF2567" s="451" t="str">
        <f t="shared" ca="1" si="195"/>
        <v>30años1meses</v>
      </c>
      <c r="AG2567" s="276" t="s">
        <v>16716</v>
      </c>
      <c r="AH2567" s="442" t="s">
        <v>16717</v>
      </c>
    </row>
    <row r="2568" spans="2:36">
      <c r="B2568" s="258" t="str">
        <f t="shared" si="194"/>
        <v>O70840011</v>
      </c>
      <c r="C2568" s="446" t="s">
        <v>117</v>
      </c>
      <c r="D2568" s="486" t="s">
        <v>11100</v>
      </c>
      <c r="E2568" s="258" t="s">
        <v>11101</v>
      </c>
      <c r="F2568" s="259">
        <v>34825</v>
      </c>
      <c r="G2568" s="283" t="s">
        <v>1251</v>
      </c>
      <c r="H2568" s="261" t="s">
        <v>113</v>
      </c>
      <c r="I2568" s="387" t="s">
        <v>7410</v>
      </c>
      <c r="J2568" s="364" t="s">
        <v>7578</v>
      </c>
      <c r="K2568" s="282" t="s">
        <v>6840</v>
      </c>
      <c r="L2568" s="264">
        <v>45411</v>
      </c>
      <c r="M2568" s="690">
        <v>45516</v>
      </c>
      <c r="N2568" s="261" t="s">
        <v>122</v>
      </c>
      <c r="O2568" s="261"/>
      <c r="P2568" s="384"/>
      <c r="Q2568" s="273"/>
      <c r="R2568" s="284" t="s">
        <v>157</v>
      </c>
      <c r="S2568" s="265"/>
      <c r="T2568" s="265">
        <v>0</v>
      </c>
      <c r="U2568" s="269" t="s">
        <v>1256</v>
      </c>
      <c r="V2568" s="270">
        <v>1</v>
      </c>
      <c r="W2568" s="447" t="s">
        <v>118</v>
      </c>
      <c r="X2568" s="272"/>
      <c r="Y2568" s="272"/>
      <c r="Z2568" s="466" t="s">
        <v>1257</v>
      </c>
      <c r="AA2568" s="258" t="b">
        <f t="shared" si="196"/>
        <v>0</v>
      </c>
      <c r="AB2568" s="273" t="s">
        <v>11102</v>
      </c>
      <c r="AC2568" s="273"/>
      <c r="AD2568" s="504" t="s">
        <v>1259</v>
      </c>
      <c r="AE2568" s="275" t="s">
        <v>11103</v>
      </c>
      <c r="AF2568" s="451" t="str">
        <f t="shared" ca="1" si="195"/>
        <v>31años3meses</v>
      </c>
      <c r="AG2568" s="276">
        <v>920806835</v>
      </c>
      <c r="AH2568" s="273" t="s">
        <v>11104</v>
      </c>
    </row>
    <row r="2569" spans="2:36">
      <c r="B2569" s="258" t="str">
        <f t="shared" si="194"/>
        <v>P70840015</v>
      </c>
      <c r="C2569" s="446" t="s">
        <v>117</v>
      </c>
      <c r="D2569" s="486" t="s">
        <v>11764</v>
      </c>
      <c r="E2569" s="258" t="s">
        <v>11765</v>
      </c>
      <c r="F2569" s="259">
        <v>36770</v>
      </c>
      <c r="G2569" s="283" t="s">
        <v>1251</v>
      </c>
      <c r="H2569" s="261" t="s">
        <v>137</v>
      </c>
      <c r="I2569" s="261" t="s">
        <v>8999</v>
      </c>
      <c r="J2569" s="364" t="s">
        <v>9469</v>
      </c>
      <c r="K2569" s="282" t="s">
        <v>6840</v>
      </c>
      <c r="L2569" s="264">
        <v>45468</v>
      </c>
      <c r="M2569" s="264">
        <v>45544</v>
      </c>
      <c r="N2569" s="261" t="s">
        <v>128</v>
      </c>
      <c r="O2569" s="282" t="s">
        <v>11766</v>
      </c>
      <c r="P2569" s="266" t="s">
        <v>138</v>
      </c>
      <c r="Q2569" s="273"/>
      <c r="R2569" s="284" t="s">
        <v>157</v>
      </c>
      <c r="S2569" s="265"/>
      <c r="T2569" s="265">
        <v>0</v>
      </c>
      <c r="U2569" s="269" t="s">
        <v>1256</v>
      </c>
      <c r="V2569" s="270">
        <v>1</v>
      </c>
      <c r="W2569" s="447" t="s">
        <v>118</v>
      </c>
      <c r="X2569" s="272"/>
      <c r="Y2569" s="272"/>
      <c r="Z2569" s="466" t="s">
        <v>1257</v>
      </c>
      <c r="AA2569" s="258" t="b">
        <f t="shared" si="196"/>
        <v>0</v>
      </c>
      <c r="AB2569" s="273" t="s">
        <v>11767</v>
      </c>
      <c r="AC2569" s="273"/>
      <c r="AD2569" s="400" t="s">
        <v>1259</v>
      </c>
      <c r="AE2569" s="275" t="s">
        <v>11768</v>
      </c>
      <c r="AF2569" s="267" t="str">
        <f t="shared" ca="1" si="195"/>
        <v>25años11meses</v>
      </c>
      <c r="AG2569" s="276">
        <v>929319967</v>
      </c>
      <c r="AH2569" s="273" t="s">
        <v>11769</v>
      </c>
    </row>
    <row r="2570" spans="2:36">
      <c r="B2570" s="258" t="str">
        <f t="shared" si="194"/>
        <v>P70840020</v>
      </c>
      <c r="C2570" s="458">
        <v>1</v>
      </c>
      <c r="D2570" s="486" t="s">
        <v>11604</v>
      </c>
      <c r="E2570" s="258" t="s">
        <v>11605</v>
      </c>
      <c r="F2570" s="259">
        <v>34549</v>
      </c>
      <c r="G2570" s="283" t="s">
        <v>1251</v>
      </c>
      <c r="H2570" s="261" t="s">
        <v>137</v>
      </c>
      <c r="I2570" s="261" t="s">
        <v>8999</v>
      </c>
      <c r="J2570" s="364" t="s">
        <v>9469</v>
      </c>
      <c r="K2570" s="282" t="s">
        <v>6840</v>
      </c>
      <c r="L2570" s="264">
        <v>45454</v>
      </c>
      <c r="M2570" s="264">
        <v>45481</v>
      </c>
      <c r="N2570" s="261" t="s">
        <v>128</v>
      </c>
      <c r="O2570" s="282" t="s">
        <v>11606</v>
      </c>
      <c r="P2570" s="266" t="s">
        <v>138</v>
      </c>
      <c r="Q2570" s="273"/>
      <c r="R2570" s="284" t="s">
        <v>157</v>
      </c>
      <c r="S2570" s="265"/>
      <c r="T2570" s="265">
        <v>0</v>
      </c>
      <c r="U2570" s="269" t="s">
        <v>1256</v>
      </c>
      <c r="V2570" s="270">
        <v>1</v>
      </c>
      <c r="W2570" s="447" t="s">
        <v>118</v>
      </c>
      <c r="X2570" s="272"/>
      <c r="Y2570" s="272"/>
      <c r="Z2570" s="466" t="s">
        <v>1257</v>
      </c>
      <c r="AA2570" s="258" t="b">
        <f t="shared" si="196"/>
        <v>0</v>
      </c>
      <c r="AB2570" s="273" t="s">
        <v>11607</v>
      </c>
      <c r="AC2570" s="273"/>
      <c r="AD2570" s="400" t="s">
        <v>1259</v>
      </c>
      <c r="AE2570" s="275" t="s">
        <v>11608</v>
      </c>
      <c r="AF2570" s="267" t="str">
        <f t="shared" ca="1" si="195"/>
        <v>32años0meses</v>
      </c>
      <c r="AG2570" s="276">
        <v>978241803</v>
      </c>
      <c r="AH2570" s="273" t="s">
        <v>11609</v>
      </c>
    </row>
    <row r="2571" spans="2:36">
      <c r="B2571" s="258" t="str">
        <f t="shared" si="194"/>
        <v>P70840031</v>
      </c>
      <c r="C2571" s="446" t="s">
        <v>117</v>
      </c>
      <c r="D2571" s="486" t="s">
        <v>11044</v>
      </c>
      <c r="E2571" s="258" t="s">
        <v>11045</v>
      </c>
      <c r="F2571" s="259">
        <v>36635</v>
      </c>
      <c r="G2571" s="283" t="s">
        <v>1251</v>
      </c>
      <c r="H2571" s="261" t="s">
        <v>137</v>
      </c>
      <c r="I2571" s="261" t="s">
        <v>8999</v>
      </c>
      <c r="J2571" s="364" t="s">
        <v>7578</v>
      </c>
      <c r="K2571" s="282" t="s">
        <v>6840</v>
      </c>
      <c r="L2571" s="264">
        <v>45405</v>
      </c>
      <c r="M2571" s="295">
        <v>45439</v>
      </c>
      <c r="N2571" s="261" t="s">
        <v>128</v>
      </c>
      <c r="O2571" s="282" t="s">
        <v>11046</v>
      </c>
      <c r="P2571" s="266" t="s">
        <v>138</v>
      </c>
      <c r="Q2571" s="273"/>
      <c r="R2571" s="284" t="s">
        <v>157</v>
      </c>
      <c r="S2571" s="265"/>
      <c r="T2571" s="265">
        <v>0</v>
      </c>
      <c r="U2571" s="269" t="s">
        <v>1256</v>
      </c>
      <c r="V2571" s="270">
        <v>1</v>
      </c>
      <c r="W2571" s="447" t="s">
        <v>118</v>
      </c>
      <c r="X2571" s="272"/>
      <c r="Y2571" s="272"/>
      <c r="Z2571" s="466" t="s">
        <v>1257</v>
      </c>
      <c r="AA2571" s="258" t="b">
        <f t="shared" si="196"/>
        <v>0</v>
      </c>
      <c r="AB2571" s="273" t="s">
        <v>11047</v>
      </c>
      <c r="AC2571" s="273"/>
      <c r="AD2571" s="400" t="s">
        <v>1259</v>
      </c>
      <c r="AE2571" s="275" t="s">
        <v>11048</v>
      </c>
      <c r="AF2571" s="267" t="str">
        <f t="shared" ca="1" si="195"/>
        <v>26años4meses</v>
      </c>
      <c r="AG2571" s="276">
        <v>982406267</v>
      </c>
      <c r="AH2571" s="273" t="s">
        <v>11049</v>
      </c>
    </row>
    <row r="2572" spans="2:36">
      <c r="B2572" s="258" t="str">
        <f t="shared" si="194"/>
        <v>P70840039</v>
      </c>
      <c r="C2572" s="446" t="s">
        <v>117</v>
      </c>
      <c r="D2572" s="486" t="s">
        <v>11178</v>
      </c>
      <c r="E2572" s="258" t="s">
        <v>11179</v>
      </c>
      <c r="F2572" s="259">
        <v>33826</v>
      </c>
      <c r="G2572" s="283" t="s">
        <v>1251</v>
      </c>
      <c r="H2572" s="261" t="s">
        <v>137</v>
      </c>
      <c r="I2572" s="261" t="s">
        <v>8999</v>
      </c>
      <c r="J2572" s="261"/>
      <c r="K2572" s="282" t="s">
        <v>6840</v>
      </c>
      <c r="L2572" s="264">
        <v>45419</v>
      </c>
      <c r="M2572" s="264">
        <v>45453</v>
      </c>
      <c r="N2572" s="261" t="s">
        <v>114</v>
      </c>
      <c r="O2572" s="261" t="s">
        <v>11180</v>
      </c>
      <c r="P2572" s="266" t="s">
        <v>138</v>
      </c>
      <c r="Q2572" s="273"/>
      <c r="R2572" s="284" t="s">
        <v>157</v>
      </c>
      <c r="S2572" s="265"/>
      <c r="T2572" s="265">
        <v>0</v>
      </c>
      <c r="U2572" s="269" t="s">
        <v>1256</v>
      </c>
      <c r="V2572" s="270">
        <v>1</v>
      </c>
      <c r="W2572" s="447" t="s">
        <v>118</v>
      </c>
      <c r="X2572" s="272"/>
      <c r="Y2572" s="272"/>
      <c r="Z2572" s="467" t="s">
        <v>1257</v>
      </c>
      <c r="AA2572" s="258" t="b">
        <f t="shared" si="196"/>
        <v>0</v>
      </c>
      <c r="AB2572" s="273" t="s">
        <v>11181</v>
      </c>
      <c r="AC2572" s="273"/>
      <c r="AD2572" s="504" t="s">
        <v>1259</v>
      </c>
      <c r="AE2572" s="275" t="s">
        <v>11182</v>
      </c>
      <c r="AF2572" s="267" t="str">
        <f t="shared" ca="1" si="195"/>
        <v>34años0meses</v>
      </c>
      <c r="AG2572" s="276">
        <v>906333408</v>
      </c>
      <c r="AH2572" s="273" t="s">
        <v>11183</v>
      </c>
    </row>
    <row r="2573" spans="2:36">
      <c r="B2573" s="258" t="str">
        <f t="shared" si="194"/>
        <v>P70840054</v>
      </c>
      <c r="C2573" s="446" t="s">
        <v>117</v>
      </c>
      <c r="D2573" s="486" t="s">
        <v>11622</v>
      </c>
      <c r="E2573" s="258" t="s">
        <v>11623</v>
      </c>
      <c r="F2573" s="259">
        <v>36224</v>
      </c>
      <c r="G2573" s="283" t="s">
        <v>1251</v>
      </c>
      <c r="H2573" s="261" t="s">
        <v>137</v>
      </c>
      <c r="I2573" s="261" t="s">
        <v>8999</v>
      </c>
      <c r="J2573" s="261" t="s">
        <v>9469</v>
      </c>
      <c r="K2573" s="282" t="s">
        <v>6840</v>
      </c>
      <c r="L2573" s="264">
        <v>45454</v>
      </c>
      <c r="M2573" s="264">
        <v>45527</v>
      </c>
      <c r="N2573" s="261" t="s">
        <v>174</v>
      </c>
      <c r="O2573" s="282" t="s">
        <v>11624</v>
      </c>
      <c r="P2573" s="266" t="s">
        <v>138</v>
      </c>
      <c r="Q2573" s="258"/>
      <c r="R2573" s="284" t="s">
        <v>157</v>
      </c>
      <c r="S2573" s="265"/>
      <c r="T2573" s="265">
        <v>0</v>
      </c>
      <c r="U2573" s="269" t="s">
        <v>1256</v>
      </c>
      <c r="V2573" s="270">
        <v>1</v>
      </c>
      <c r="W2573" s="447" t="s">
        <v>118</v>
      </c>
      <c r="X2573" s="272"/>
      <c r="Y2573" s="272"/>
      <c r="Z2573" s="467" t="s">
        <v>1257</v>
      </c>
      <c r="AA2573" s="258" t="b">
        <f t="shared" si="196"/>
        <v>0</v>
      </c>
      <c r="AB2573" s="273" t="s">
        <v>11625</v>
      </c>
      <c r="AC2573" s="273"/>
      <c r="AD2573" s="504" t="s">
        <v>1259</v>
      </c>
      <c r="AE2573" s="275" t="s">
        <v>11626</v>
      </c>
      <c r="AF2573" s="267" t="str">
        <f t="shared" ca="1" si="195"/>
        <v>27años5meses</v>
      </c>
      <c r="AG2573" s="276">
        <v>958735682</v>
      </c>
      <c r="AH2573" s="273" t="s">
        <v>11627</v>
      </c>
      <c r="AJ2573" s="554" t="str">
        <f ca="1">IF($D2573&lt;&gt;"",DATEDIF(L2573,TODAY(),"y")&amp;"años"&amp;DATEDIF(L2573,TODAY(),"ym")&amp;"meses"&amp;DATEDIF(L2573,TODAY(),"md")&amp;"dias","")</f>
        <v>2años2meses10dias</v>
      </c>
    </row>
    <row r="2574" spans="2:36">
      <c r="B2574" s="258" t="str">
        <f t="shared" si="194"/>
        <v>P70840058</v>
      </c>
      <c r="C2574" s="456">
        <v>1</v>
      </c>
      <c r="D2574" s="486" t="s">
        <v>11156</v>
      </c>
      <c r="E2574" s="258" t="s">
        <v>11157</v>
      </c>
      <c r="F2574" s="259">
        <v>35235</v>
      </c>
      <c r="G2574" s="283" t="s">
        <v>1251</v>
      </c>
      <c r="H2574" s="261" t="s">
        <v>137</v>
      </c>
      <c r="I2574" s="261" t="s">
        <v>8999</v>
      </c>
      <c r="J2574" s="261" t="s">
        <v>9469</v>
      </c>
      <c r="K2574" s="282" t="s">
        <v>6840</v>
      </c>
      <c r="L2574" s="264">
        <v>45419</v>
      </c>
      <c r="M2574" s="264">
        <v>45453</v>
      </c>
      <c r="N2574" s="261" t="s">
        <v>169</v>
      </c>
      <c r="O2574" s="261" t="s">
        <v>11158</v>
      </c>
      <c r="P2574" s="266" t="s">
        <v>138</v>
      </c>
      <c r="Q2574" s="273"/>
      <c r="R2574" s="284" t="s">
        <v>157</v>
      </c>
      <c r="S2574" s="265"/>
      <c r="T2574" s="265">
        <v>0</v>
      </c>
      <c r="U2574" s="269" t="s">
        <v>1256</v>
      </c>
      <c r="V2574" s="270">
        <v>1</v>
      </c>
      <c r="W2574" s="447" t="s">
        <v>118</v>
      </c>
      <c r="X2574" s="272"/>
      <c r="Y2574" s="272"/>
      <c r="Z2574" s="467" t="s">
        <v>1257</v>
      </c>
      <c r="AA2574" s="258" t="b">
        <f t="shared" si="196"/>
        <v>0</v>
      </c>
      <c r="AB2574" s="273" t="s">
        <v>11159</v>
      </c>
      <c r="AC2574" s="273"/>
      <c r="AD2574" s="504" t="s">
        <v>1259</v>
      </c>
      <c r="AE2574" s="275" t="s">
        <v>11160</v>
      </c>
      <c r="AF2574" s="267" t="str">
        <f t="shared" ca="1" si="195"/>
        <v>30años2meses</v>
      </c>
      <c r="AG2574" s="276">
        <v>926445567</v>
      </c>
      <c r="AH2574" s="273" t="s">
        <v>11161</v>
      </c>
    </row>
    <row r="2575" spans="2:36">
      <c r="B2575" s="258" t="str">
        <f t="shared" si="194"/>
        <v>O70840069</v>
      </c>
      <c r="C2575" s="446" t="s">
        <v>117</v>
      </c>
      <c r="D2575" s="486" t="s">
        <v>11295</v>
      </c>
      <c r="E2575" s="258" t="s">
        <v>11296</v>
      </c>
      <c r="F2575" s="259">
        <v>34798</v>
      </c>
      <c r="G2575" s="283" t="s">
        <v>1251</v>
      </c>
      <c r="H2575" s="261" t="s">
        <v>113</v>
      </c>
      <c r="I2575" s="261" t="s">
        <v>9123</v>
      </c>
      <c r="J2575" s="261" t="s">
        <v>7245</v>
      </c>
      <c r="K2575" s="282" t="s">
        <v>6840</v>
      </c>
      <c r="L2575" s="264">
        <v>45426</v>
      </c>
      <c r="M2575" s="298">
        <v>45530</v>
      </c>
      <c r="N2575" s="261" t="s">
        <v>128</v>
      </c>
      <c r="O2575" s="282" t="s">
        <v>11297</v>
      </c>
      <c r="P2575" s="266" t="s">
        <v>138</v>
      </c>
      <c r="Q2575" s="273"/>
      <c r="R2575" s="284" t="s">
        <v>157</v>
      </c>
      <c r="S2575" s="265"/>
      <c r="T2575" s="265">
        <v>0</v>
      </c>
      <c r="U2575" s="269" t="s">
        <v>1256</v>
      </c>
      <c r="V2575" s="270">
        <v>1</v>
      </c>
      <c r="W2575" s="447" t="s">
        <v>118</v>
      </c>
      <c r="X2575" s="272"/>
      <c r="Y2575" s="272"/>
      <c r="Z2575" s="467" t="s">
        <v>1257</v>
      </c>
      <c r="AA2575" s="258" t="b">
        <f t="shared" si="196"/>
        <v>0</v>
      </c>
      <c r="AB2575" s="273" t="s">
        <v>11298</v>
      </c>
      <c r="AC2575" s="273"/>
      <c r="AD2575" s="504" t="s">
        <v>1259</v>
      </c>
      <c r="AE2575" s="275" t="s">
        <v>11299</v>
      </c>
      <c r="AF2575" s="267" t="str">
        <f t="shared" ca="1" si="195"/>
        <v>31años4meses</v>
      </c>
      <c r="AG2575" s="276">
        <v>948583719</v>
      </c>
      <c r="AH2575" s="273" t="s">
        <v>11300</v>
      </c>
    </row>
    <row r="2576" spans="2:36">
      <c r="B2576" s="258" t="str">
        <f t="shared" si="194"/>
        <v>P70852449</v>
      </c>
      <c r="C2576" s="446" t="s">
        <v>117</v>
      </c>
      <c r="D2576" s="486" t="s">
        <v>10342</v>
      </c>
      <c r="E2576" s="258" t="s">
        <v>10343</v>
      </c>
      <c r="F2576" s="259">
        <v>34355</v>
      </c>
      <c r="G2576" s="283" t="s">
        <v>1251</v>
      </c>
      <c r="H2576" s="261" t="s">
        <v>137</v>
      </c>
      <c r="I2576" s="261" t="s">
        <v>8999</v>
      </c>
      <c r="J2576" s="261" t="s">
        <v>9469</v>
      </c>
      <c r="K2576" s="282" t="s">
        <v>6840</v>
      </c>
      <c r="L2576" s="264">
        <v>45363</v>
      </c>
      <c r="M2576" s="295">
        <v>45397</v>
      </c>
      <c r="N2576" s="261" t="s">
        <v>114</v>
      </c>
      <c r="O2576" s="282" t="s">
        <v>10344</v>
      </c>
      <c r="P2576" s="266" t="s">
        <v>138</v>
      </c>
      <c r="Q2576" s="273"/>
      <c r="R2576" s="284" t="s">
        <v>157</v>
      </c>
      <c r="S2576" s="265"/>
      <c r="T2576" s="265">
        <v>0</v>
      </c>
      <c r="U2576" s="269" t="s">
        <v>1256</v>
      </c>
      <c r="V2576" s="270">
        <v>1</v>
      </c>
      <c r="W2576" s="447" t="s">
        <v>118</v>
      </c>
      <c r="X2576" s="272"/>
      <c r="Y2576" s="272"/>
      <c r="Z2576" s="467" t="s">
        <v>1257</v>
      </c>
      <c r="AA2576" s="258" t="b">
        <f t="shared" si="196"/>
        <v>0</v>
      </c>
      <c r="AB2576" s="273" t="s">
        <v>10345</v>
      </c>
      <c r="AC2576" s="273"/>
      <c r="AD2576" s="504" t="s">
        <v>1259</v>
      </c>
      <c r="AE2576" s="275" t="s">
        <v>10346</v>
      </c>
      <c r="AF2576" s="267" t="str">
        <f t="shared" ca="1" si="195"/>
        <v>32años7meses</v>
      </c>
      <c r="AG2576" s="276">
        <v>936917272</v>
      </c>
      <c r="AH2576" s="273" t="s">
        <v>10347</v>
      </c>
    </row>
    <row r="2577" spans="2:36">
      <c r="B2577" s="258" t="str">
        <f t="shared" si="194"/>
        <v>P70852450</v>
      </c>
      <c r="C2577" s="446" t="s">
        <v>117</v>
      </c>
      <c r="D2577" s="486" t="s">
        <v>12266</v>
      </c>
      <c r="E2577" s="258" t="s">
        <v>12267</v>
      </c>
      <c r="F2577" s="259">
        <v>34614</v>
      </c>
      <c r="G2577" s="283" t="s">
        <v>1251</v>
      </c>
      <c r="H2577" s="261" t="s">
        <v>137</v>
      </c>
      <c r="I2577" s="261" t="s">
        <v>8999</v>
      </c>
      <c r="J2577" s="261" t="s">
        <v>9469</v>
      </c>
      <c r="K2577" s="282" t="s">
        <v>6840</v>
      </c>
      <c r="L2577" s="264">
        <v>45525</v>
      </c>
      <c r="M2577" s="264">
        <v>45579</v>
      </c>
      <c r="N2577" s="261" t="s">
        <v>174</v>
      </c>
      <c r="O2577" s="282" t="s">
        <v>12268</v>
      </c>
      <c r="P2577" s="266" t="s">
        <v>138</v>
      </c>
      <c r="Q2577" s="273"/>
      <c r="R2577" s="268" t="s">
        <v>157</v>
      </c>
      <c r="S2577" s="265"/>
      <c r="T2577" s="265">
        <v>0</v>
      </c>
      <c r="U2577" s="269" t="s">
        <v>1256</v>
      </c>
      <c r="V2577" s="270">
        <v>1</v>
      </c>
      <c r="W2577" s="447" t="s">
        <v>118</v>
      </c>
      <c r="X2577" s="272"/>
      <c r="Y2577" s="272"/>
      <c r="Z2577" s="467" t="s">
        <v>1257</v>
      </c>
      <c r="AA2577" s="258" t="b">
        <f t="shared" si="196"/>
        <v>0</v>
      </c>
      <c r="AB2577" s="273" t="s">
        <v>12269</v>
      </c>
      <c r="AC2577" s="273"/>
      <c r="AD2577" s="504" t="s">
        <v>1259</v>
      </c>
      <c r="AE2577" s="400" t="s">
        <v>12270</v>
      </c>
      <c r="AF2577" s="267" t="str">
        <f t="shared" ca="1" si="195"/>
        <v>31años10meses</v>
      </c>
      <c r="AG2577" s="294">
        <v>943825731</v>
      </c>
      <c r="AH2577" s="402" t="s">
        <v>12271</v>
      </c>
    </row>
    <row r="2578" spans="2:36">
      <c r="B2578" s="258" t="str">
        <f t="shared" si="194"/>
        <v>P70852457</v>
      </c>
      <c r="C2578" s="460">
        <v>1</v>
      </c>
      <c r="D2578" s="486" t="s">
        <v>12003</v>
      </c>
      <c r="E2578" s="258" t="s">
        <v>12004</v>
      </c>
      <c r="F2578" s="259">
        <v>35432</v>
      </c>
      <c r="G2578" s="283" t="s">
        <v>1251</v>
      </c>
      <c r="H2578" s="261" t="s">
        <v>137</v>
      </c>
      <c r="I2578" s="261" t="s">
        <v>8999</v>
      </c>
      <c r="J2578" s="261" t="s">
        <v>9469</v>
      </c>
      <c r="K2578" s="282" t="s">
        <v>6840</v>
      </c>
      <c r="L2578" s="264">
        <v>45505</v>
      </c>
      <c r="M2578" s="298">
        <v>45565</v>
      </c>
      <c r="N2578" s="261" t="s">
        <v>174</v>
      </c>
      <c r="O2578" s="282" t="s">
        <v>12005</v>
      </c>
      <c r="P2578" s="266" t="s">
        <v>138</v>
      </c>
      <c r="Q2578" s="273"/>
      <c r="R2578" s="284" t="s">
        <v>157</v>
      </c>
      <c r="S2578" s="265"/>
      <c r="T2578" s="265">
        <v>0</v>
      </c>
      <c r="U2578" s="269" t="s">
        <v>1256</v>
      </c>
      <c r="V2578" s="270">
        <v>1</v>
      </c>
      <c r="W2578" s="447" t="s">
        <v>118</v>
      </c>
      <c r="X2578" s="272"/>
      <c r="Y2578" s="272"/>
      <c r="Z2578" s="467" t="s">
        <v>1257</v>
      </c>
      <c r="AA2578" s="258" t="b">
        <f t="shared" si="196"/>
        <v>0</v>
      </c>
      <c r="AB2578" s="273" t="s">
        <v>12006</v>
      </c>
      <c r="AC2578" s="273"/>
      <c r="AD2578" s="504" t="s">
        <v>1259</v>
      </c>
      <c r="AE2578" s="275" t="s">
        <v>12007</v>
      </c>
      <c r="AF2578" s="267" t="str">
        <f t="shared" ca="1" si="195"/>
        <v>29años7meses</v>
      </c>
      <c r="AG2578" s="276">
        <v>901459288</v>
      </c>
      <c r="AH2578" s="273" t="s">
        <v>12008</v>
      </c>
    </row>
    <row r="2579" spans="2:36" ht="15" customHeight="1">
      <c r="B2579" s="258" t="str">
        <f t="shared" si="194"/>
        <v>P70852460</v>
      </c>
      <c r="C2579" s="458">
        <v>1</v>
      </c>
      <c r="D2579" s="486" t="s">
        <v>11643</v>
      </c>
      <c r="E2579" s="258" t="s">
        <v>11644</v>
      </c>
      <c r="F2579" s="259">
        <v>34109</v>
      </c>
      <c r="G2579" s="283" t="s">
        <v>1251</v>
      </c>
      <c r="H2579" s="261" t="s">
        <v>137</v>
      </c>
      <c r="I2579" s="261" t="s">
        <v>8999</v>
      </c>
      <c r="J2579" s="261" t="s">
        <v>9469</v>
      </c>
      <c r="K2579" s="282" t="s">
        <v>6840</v>
      </c>
      <c r="L2579" s="264">
        <v>45454</v>
      </c>
      <c r="M2579" s="298">
        <v>45488</v>
      </c>
      <c r="N2579" s="261" t="s">
        <v>174</v>
      </c>
      <c r="O2579" s="261" t="s">
        <v>11645</v>
      </c>
      <c r="P2579" s="266" t="s">
        <v>138</v>
      </c>
      <c r="Q2579" s="273"/>
      <c r="R2579" s="284" t="s">
        <v>157</v>
      </c>
      <c r="S2579" s="265"/>
      <c r="T2579" s="265">
        <v>0</v>
      </c>
      <c r="U2579" s="269" t="s">
        <v>1256</v>
      </c>
      <c r="V2579" s="270">
        <v>1</v>
      </c>
      <c r="W2579" s="447" t="s">
        <v>118</v>
      </c>
      <c r="X2579" s="272"/>
      <c r="Y2579" s="272"/>
      <c r="Z2579" s="467" t="s">
        <v>1257</v>
      </c>
      <c r="AA2579" s="258" t="b">
        <f t="shared" si="196"/>
        <v>0</v>
      </c>
      <c r="AB2579" s="273" t="s">
        <v>11646</v>
      </c>
      <c r="AC2579" s="273"/>
      <c r="AD2579" s="504" t="s">
        <v>1259</v>
      </c>
      <c r="AE2579" s="275" t="s">
        <v>11647</v>
      </c>
      <c r="AF2579" s="267" t="str">
        <f t="shared" ca="1" si="195"/>
        <v>33años3meses</v>
      </c>
      <c r="AG2579" s="276">
        <v>929391631</v>
      </c>
      <c r="AH2579" s="273" t="s">
        <v>11648</v>
      </c>
    </row>
    <row r="2580" spans="2:36">
      <c r="B2580" s="258" t="str">
        <f t="shared" si="194"/>
        <v>P70852466</v>
      </c>
      <c r="C2580" s="446" t="s">
        <v>117</v>
      </c>
      <c r="D2580" s="486" t="s">
        <v>11616</v>
      </c>
      <c r="E2580" s="258" t="s">
        <v>11617</v>
      </c>
      <c r="F2580" s="259">
        <v>36736</v>
      </c>
      <c r="G2580" s="283" t="s">
        <v>1251</v>
      </c>
      <c r="H2580" s="261" t="s">
        <v>137</v>
      </c>
      <c r="I2580" s="261" t="s">
        <v>8999</v>
      </c>
      <c r="J2580" s="261" t="s">
        <v>9469</v>
      </c>
      <c r="K2580" s="282" t="s">
        <v>6840</v>
      </c>
      <c r="L2580" s="264">
        <v>45454</v>
      </c>
      <c r="M2580" s="259">
        <v>45483</v>
      </c>
      <c r="N2580" s="261" t="s">
        <v>128</v>
      </c>
      <c r="O2580" s="282" t="s">
        <v>11618</v>
      </c>
      <c r="P2580" s="266" t="s">
        <v>138</v>
      </c>
      <c r="Q2580" s="273"/>
      <c r="R2580" s="284" t="s">
        <v>157</v>
      </c>
      <c r="S2580" s="265"/>
      <c r="T2580" s="265">
        <v>0</v>
      </c>
      <c r="U2580" s="269" t="s">
        <v>1256</v>
      </c>
      <c r="V2580" s="270">
        <v>1</v>
      </c>
      <c r="W2580" s="447" t="s">
        <v>118</v>
      </c>
      <c r="X2580" s="272"/>
      <c r="Y2580" s="272"/>
      <c r="Z2580" s="467" t="s">
        <v>1257</v>
      </c>
      <c r="AA2580" s="258" t="b">
        <f t="shared" si="196"/>
        <v>0</v>
      </c>
      <c r="AB2580" s="273" t="s">
        <v>11619</v>
      </c>
      <c r="AC2580" s="273"/>
      <c r="AD2580" s="504" t="s">
        <v>1259</v>
      </c>
      <c r="AE2580" s="275" t="s">
        <v>11620</v>
      </c>
      <c r="AF2580" s="267" t="str">
        <f t="shared" ca="1" si="195"/>
        <v>26años0meses</v>
      </c>
      <c r="AG2580" s="276">
        <v>933603113</v>
      </c>
      <c r="AH2580" s="273" t="s">
        <v>11621</v>
      </c>
    </row>
    <row r="2581" spans="2:36">
      <c r="B2581" s="258" t="str">
        <f t="shared" si="194"/>
        <v>P70852476</v>
      </c>
      <c r="C2581" s="446" t="s">
        <v>117</v>
      </c>
      <c r="D2581" s="486" t="s">
        <v>12554</v>
      </c>
      <c r="E2581" s="258" t="s">
        <v>12555</v>
      </c>
      <c r="F2581" s="259">
        <v>34445</v>
      </c>
      <c r="G2581" s="283" t="s">
        <v>1251</v>
      </c>
      <c r="H2581" s="261" t="s">
        <v>137</v>
      </c>
      <c r="I2581" s="261" t="s">
        <v>1252</v>
      </c>
      <c r="J2581" s="261"/>
      <c r="K2581" s="282" t="s">
        <v>6840</v>
      </c>
      <c r="L2581" s="264">
        <v>45628</v>
      </c>
      <c r="M2581" s="264">
        <v>45642</v>
      </c>
      <c r="N2581" s="263" t="s">
        <v>128</v>
      </c>
      <c r="O2581" s="261" t="s">
        <v>12556</v>
      </c>
      <c r="P2581" s="266" t="s">
        <v>138</v>
      </c>
      <c r="Q2581" s="273"/>
      <c r="R2581" s="268" t="s">
        <v>157</v>
      </c>
      <c r="S2581" s="265"/>
      <c r="T2581" s="265">
        <v>0</v>
      </c>
      <c r="U2581" s="269" t="s">
        <v>1256</v>
      </c>
      <c r="V2581" s="270">
        <v>1</v>
      </c>
      <c r="W2581" s="447" t="s">
        <v>118</v>
      </c>
      <c r="X2581" s="273"/>
      <c r="Y2581" s="273"/>
      <c r="Z2581" s="467" t="s">
        <v>1257</v>
      </c>
      <c r="AA2581" s="258" t="b">
        <f t="shared" si="196"/>
        <v>0</v>
      </c>
      <c r="AB2581" s="273" t="s">
        <v>12557</v>
      </c>
      <c r="AC2581" s="273"/>
      <c r="AD2581" s="504" t="s">
        <v>1259</v>
      </c>
      <c r="AE2581" s="349" t="s">
        <v>12558</v>
      </c>
      <c r="AF2581" s="267" t="str">
        <f t="shared" ca="1" si="195"/>
        <v>32años4meses</v>
      </c>
      <c r="AG2581" s="276">
        <v>973995546</v>
      </c>
      <c r="AH2581" s="273" t="s">
        <v>12559</v>
      </c>
    </row>
    <row r="2582" spans="2:36">
      <c r="B2582" s="258" t="str">
        <f t="shared" si="194"/>
        <v>P70853917</v>
      </c>
      <c r="C2582" s="446" t="s">
        <v>117</v>
      </c>
      <c r="D2582" s="486" t="s">
        <v>11923</v>
      </c>
      <c r="E2582" s="258" t="s">
        <v>11924</v>
      </c>
      <c r="F2582" s="259">
        <v>37088</v>
      </c>
      <c r="G2582" s="283" t="s">
        <v>1251</v>
      </c>
      <c r="H2582" s="261" t="s">
        <v>137</v>
      </c>
      <c r="I2582" s="261" t="s">
        <v>1252</v>
      </c>
      <c r="J2582" s="261" t="s">
        <v>7578</v>
      </c>
      <c r="K2582" s="282" t="s">
        <v>6840</v>
      </c>
      <c r="L2582" s="264">
        <v>45489</v>
      </c>
      <c r="M2582" s="264">
        <v>45565</v>
      </c>
      <c r="N2582" s="261" t="s">
        <v>128</v>
      </c>
      <c r="O2582" s="282" t="s">
        <v>11925</v>
      </c>
      <c r="P2582" s="266" t="s">
        <v>138</v>
      </c>
      <c r="Q2582" s="273"/>
      <c r="R2582" s="284" t="s">
        <v>157</v>
      </c>
      <c r="S2582" s="265"/>
      <c r="T2582" s="265">
        <v>0</v>
      </c>
      <c r="U2582" s="269" t="s">
        <v>1256</v>
      </c>
      <c r="V2582" s="270">
        <v>1</v>
      </c>
      <c r="W2582" s="447" t="s">
        <v>118</v>
      </c>
      <c r="X2582" s="272"/>
      <c r="Y2582" s="272"/>
      <c r="Z2582" s="467" t="s">
        <v>1257</v>
      </c>
      <c r="AA2582" s="258" t="b">
        <f t="shared" si="196"/>
        <v>0</v>
      </c>
      <c r="AB2582" s="273" t="s">
        <v>9460</v>
      </c>
      <c r="AC2582" s="273"/>
      <c r="AD2582" s="504" t="s">
        <v>1259</v>
      </c>
      <c r="AE2582" s="275" t="s">
        <v>11926</v>
      </c>
      <c r="AF2582" s="267" t="str">
        <f t="shared" ca="1" si="195"/>
        <v>25años1meses</v>
      </c>
      <c r="AG2582" s="276">
        <v>916878110</v>
      </c>
      <c r="AH2582" s="397" t="s">
        <v>11927</v>
      </c>
    </row>
    <row r="2583" spans="2:36">
      <c r="B2583" s="258" t="str">
        <f t="shared" si="194"/>
        <v>P70853928</v>
      </c>
      <c r="C2583" s="446" t="s">
        <v>117</v>
      </c>
      <c r="D2583" s="486" t="s">
        <v>9648</v>
      </c>
      <c r="E2583" s="258" t="s">
        <v>9649</v>
      </c>
      <c r="F2583" s="259">
        <v>34162</v>
      </c>
      <c r="G2583" s="283" t="s">
        <v>1251</v>
      </c>
      <c r="H2583" s="261" t="s">
        <v>137</v>
      </c>
      <c r="I2583" s="261" t="s">
        <v>8999</v>
      </c>
      <c r="J2583" s="261" t="s">
        <v>9469</v>
      </c>
      <c r="K2583" s="282" t="s">
        <v>6840</v>
      </c>
      <c r="L2583" s="264">
        <v>45315</v>
      </c>
      <c r="M2583" s="264">
        <v>45315</v>
      </c>
      <c r="N2583" s="261" t="s">
        <v>128</v>
      </c>
      <c r="O2583" s="261" t="s">
        <v>9650</v>
      </c>
      <c r="P2583" s="266" t="s">
        <v>138</v>
      </c>
      <c r="Q2583" s="273"/>
      <c r="R2583" s="284" t="s">
        <v>157</v>
      </c>
      <c r="S2583" s="265"/>
      <c r="T2583" s="265">
        <v>0</v>
      </c>
      <c r="U2583" s="269" t="s">
        <v>1256</v>
      </c>
      <c r="V2583" s="270">
        <v>1</v>
      </c>
      <c r="W2583" s="447" t="s">
        <v>118</v>
      </c>
      <c r="X2583" s="272"/>
      <c r="Y2583" s="272"/>
      <c r="Z2583" s="467" t="s">
        <v>1257</v>
      </c>
      <c r="AA2583" s="258" t="b">
        <f t="shared" si="196"/>
        <v>0</v>
      </c>
      <c r="AB2583" s="273" t="s">
        <v>9449</v>
      </c>
      <c r="AC2583" s="273"/>
      <c r="AD2583" s="504" t="s">
        <v>1259</v>
      </c>
      <c r="AE2583" s="275"/>
      <c r="AF2583" s="267" t="str">
        <f t="shared" ca="1" si="195"/>
        <v>33años1meses</v>
      </c>
      <c r="AG2583" s="276">
        <v>900303158</v>
      </c>
      <c r="AH2583" s="273" t="s">
        <v>9651</v>
      </c>
    </row>
    <row r="2584" spans="2:36">
      <c r="B2584" s="258" t="str">
        <f t="shared" si="194"/>
        <v>O70853931</v>
      </c>
      <c r="C2584" s="446" t="s">
        <v>117</v>
      </c>
      <c r="D2584" s="486" t="s">
        <v>9457</v>
      </c>
      <c r="E2584" s="258" t="s">
        <v>9458</v>
      </c>
      <c r="F2584" s="259">
        <v>35909</v>
      </c>
      <c r="G2584" s="283" t="s">
        <v>1251</v>
      </c>
      <c r="H2584" s="261" t="s">
        <v>113</v>
      </c>
      <c r="I2584" s="261" t="s">
        <v>7410</v>
      </c>
      <c r="J2584" s="261" t="s">
        <v>7578</v>
      </c>
      <c r="K2584" s="282" t="s">
        <v>6840</v>
      </c>
      <c r="L2584" s="264">
        <v>45303</v>
      </c>
      <c r="M2584" s="295">
        <v>45388</v>
      </c>
      <c r="N2584" s="261" t="s">
        <v>174</v>
      </c>
      <c r="O2584" s="261" t="s">
        <v>9459</v>
      </c>
      <c r="P2584" s="266" t="s">
        <v>138</v>
      </c>
      <c r="Q2584" s="273"/>
      <c r="R2584" s="284" t="s">
        <v>157</v>
      </c>
      <c r="S2584" s="265"/>
      <c r="T2584" s="265">
        <v>0</v>
      </c>
      <c r="U2584" s="269" t="s">
        <v>1256</v>
      </c>
      <c r="V2584" s="270">
        <v>1</v>
      </c>
      <c r="W2584" s="447" t="s">
        <v>118</v>
      </c>
      <c r="X2584" s="272"/>
      <c r="Y2584" s="272"/>
      <c r="Z2584" s="467" t="s">
        <v>1257</v>
      </c>
      <c r="AA2584" s="258" t="b">
        <f t="shared" si="196"/>
        <v>0</v>
      </c>
      <c r="AB2584" s="273" t="s">
        <v>9460</v>
      </c>
      <c r="AC2584" s="273"/>
      <c r="AD2584" s="504" t="s">
        <v>1259</v>
      </c>
      <c r="AE2584" s="275" t="s">
        <v>9461</v>
      </c>
      <c r="AF2584" s="267" t="str">
        <f t="shared" ca="1" si="195"/>
        <v>28años3meses</v>
      </c>
      <c r="AG2584" s="276">
        <v>985372305</v>
      </c>
      <c r="AH2584" s="273" t="s">
        <v>9462</v>
      </c>
    </row>
    <row r="2585" spans="2:36">
      <c r="B2585" s="362" t="str">
        <f t="shared" si="194"/>
        <v>P70853935</v>
      </c>
      <c r="C2585" s="446" t="s">
        <v>117</v>
      </c>
      <c r="D2585" s="486" t="s">
        <v>11529</v>
      </c>
      <c r="E2585" s="362" t="s">
        <v>11530</v>
      </c>
      <c r="F2585" s="363">
        <v>36875</v>
      </c>
      <c r="G2585" s="283" t="s">
        <v>1251</v>
      </c>
      <c r="H2585" s="261" t="s">
        <v>137</v>
      </c>
      <c r="I2585" s="261" t="s">
        <v>8999</v>
      </c>
      <c r="J2585" s="261" t="s">
        <v>9469</v>
      </c>
      <c r="K2585" s="340" t="s">
        <v>6840</v>
      </c>
      <c r="L2585" s="264">
        <v>45440</v>
      </c>
      <c r="M2585" s="365">
        <v>45474</v>
      </c>
      <c r="N2585" s="261" t="s">
        <v>128</v>
      </c>
      <c r="O2585" s="340" t="s">
        <v>11531</v>
      </c>
      <c r="P2585" s="366" t="s">
        <v>138</v>
      </c>
      <c r="Q2585" s="296"/>
      <c r="R2585" s="284" t="s">
        <v>157</v>
      </c>
      <c r="S2585" s="265"/>
      <c r="T2585" s="265">
        <v>0</v>
      </c>
      <c r="U2585" s="269" t="s">
        <v>1256</v>
      </c>
      <c r="V2585" s="270">
        <v>1</v>
      </c>
      <c r="W2585" s="470" t="s">
        <v>118</v>
      </c>
      <c r="X2585" s="417"/>
      <c r="Y2585" s="417"/>
      <c r="Z2585" s="491" t="s">
        <v>1257</v>
      </c>
      <c r="AA2585" s="258" t="b">
        <f t="shared" si="196"/>
        <v>0</v>
      </c>
      <c r="AB2585" s="296" t="s">
        <v>11532</v>
      </c>
      <c r="AC2585" s="296"/>
      <c r="AD2585" s="504" t="s">
        <v>1259</v>
      </c>
      <c r="AE2585" s="576" t="s">
        <v>11533</v>
      </c>
      <c r="AF2585" s="267" t="str">
        <f t="shared" ca="1" si="195"/>
        <v>25años8meses</v>
      </c>
      <c r="AG2585" s="433">
        <v>958902307</v>
      </c>
      <c r="AH2585" s="296" t="s">
        <v>11534</v>
      </c>
    </row>
    <row r="2586" spans="2:36">
      <c r="B2586" s="362" t="str">
        <f t="shared" si="194"/>
        <v>P70853939</v>
      </c>
      <c r="C2586" s="446" t="s">
        <v>117</v>
      </c>
      <c r="D2586" s="486" t="s">
        <v>11798</v>
      </c>
      <c r="E2586" s="258" t="s">
        <v>11799</v>
      </c>
      <c r="F2586" s="259">
        <v>36245</v>
      </c>
      <c r="G2586" s="283" t="s">
        <v>1251</v>
      </c>
      <c r="H2586" s="261" t="s">
        <v>137</v>
      </c>
      <c r="I2586" s="261" t="s">
        <v>8999</v>
      </c>
      <c r="J2586" s="261" t="s">
        <v>9469</v>
      </c>
      <c r="K2586" s="282" t="s">
        <v>6840</v>
      </c>
      <c r="L2586" s="264">
        <v>45468</v>
      </c>
      <c r="M2586" s="264">
        <v>45565</v>
      </c>
      <c r="N2586" s="261" t="s">
        <v>128</v>
      </c>
      <c r="O2586" s="282" t="s">
        <v>11800</v>
      </c>
      <c r="P2586" s="266" t="s">
        <v>138</v>
      </c>
      <c r="Q2586" s="273"/>
      <c r="R2586" s="284" t="s">
        <v>157</v>
      </c>
      <c r="S2586" s="265"/>
      <c r="T2586" s="265">
        <v>0</v>
      </c>
      <c r="U2586" s="269" t="s">
        <v>1256</v>
      </c>
      <c r="V2586" s="270">
        <v>1</v>
      </c>
      <c r="W2586" s="271" t="s">
        <v>118</v>
      </c>
      <c r="X2586" s="272"/>
      <c r="Y2586" s="272"/>
      <c r="Z2586" s="274" t="s">
        <v>1257</v>
      </c>
      <c r="AA2586" s="258" t="b">
        <f t="shared" si="196"/>
        <v>0</v>
      </c>
      <c r="AB2586" s="273" t="s">
        <v>11801</v>
      </c>
      <c r="AC2586" s="273"/>
      <c r="AD2586" s="504" t="s">
        <v>1259</v>
      </c>
      <c r="AE2586" s="275" t="s">
        <v>11802</v>
      </c>
      <c r="AF2586" s="267" t="str">
        <f t="shared" ca="1" si="195"/>
        <v>27años4meses</v>
      </c>
      <c r="AG2586" s="276">
        <v>981645080</v>
      </c>
      <c r="AH2586" s="273" t="s">
        <v>11803</v>
      </c>
      <c r="AJ2586" s="554" t="str">
        <f ca="1">IF($D2586&lt;&gt;"",DATEDIF(L2586,TODAY(),"y")&amp;"años"&amp;DATEDIF(L2586,TODAY(),"ym")&amp;"meses"&amp;DATEDIF(L2586,TODAY(),"md")&amp;"dias","")</f>
        <v>2años1meses27dias</v>
      </c>
    </row>
    <row r="2587" spans="2:36">
      <c r="B2587" s="362" t="str">
        <f t="shared" si="194"/>
        <v>P70853957</v>
      </c>
      <c r="C2587" s="446" t="s">
        <v>117</v>
      </c>
      <c r="D2587" s="486" t="s">
        <v>10984</v>
      </c>
      <c r="E2587" s="258" t="s">
        <v>10985</v>
      </c>
      <c r="F2587" s="259">
        <v>35611</v>
      </c>
      <c r="G2587" s="283" t="s">
        <v>1996</v>
      </c>
      <c r="H2587" s="261" t="s">
        <v>137</v>
      </c>
      <c r="I2587" s="261" t="s">
        <v>8999</v>
      </c>
      <c r="J2587" s="261" t="s">
        <v>9469</v>
      </c>
      <c r="K2587" s="282" t="s">
        <v>6840</v>
      </c>
      <c r="L2587" s="264">
        <v>45398</v>
      </c>
      <c r="M2587" s="290">
        <v>45432</v>
      </c>
      <c r="N2587" s="261" t="s">
        <v>174</v>
      </c>
      <c r="O2587" s="282" t="s">
        <v>10986</v>
      </c>
      <c r="P2587" s="266" t="s">
        <v>138</v>
      </c>
      <c r="Q2587" s="273"/>
      <c r="R2587" s="284" t="s">
        <v>157</v>
      </c>
      <c r="S2587" s="265"/>
      <c r="T2587" s="265">
        <v>0</v>
      </c>
      <c r="U2587" s="269" t="s">
        <v>1256</v>
      </c>
      <c r="V2587" s="270">
        <v>1</v>
      </c>
      <c r="W2587" s="271" t="s">
        <v>118</v>
      </c>
      <c r="X2587" s="272"/>
      <c r="Y2587" s="272"/>
      <c r="Z2587" s="274" t="s">
        <v>1257</v>
      </c>
      <c r="AA2587" s="258" t="b">
        <f t="shared" si="196"/>
        <v>0</v>
      </c>
      <c r="AB2587" s="273" t="s">
        <v>10987</v>
      </c>
      <c r="AC2587" s="273"/>
      <c r="AD2587" s="504" t="s">
        <v>1259</v>
      </c>
      <c r="AE2587" s="275"/>
      <c r="AF2587" s="267" t="str">
        <f t="shared" ca="1" si="195"/>
        <v>29años1meses</v>
      </c>
      <c r="AG2587" s="276">
        <v>929943754</v>
      </c>
      <c r="AH2587" s="273" t="s">
        <v>10988</v>
      </c>
    </row>
    <row r="2588" spans="2:36">
      <c r="B2588" s="362" t="str">
        <f t="shared" si="194"/>
        <v>P70853959</v>
      </c>
      <c r="C2588" s="446" t="s">
        <v>117</v>
      </c>
      <c r="D2588" s="486" t="s">
        <v>9901</v>
      </c>
      <c r="E2588" s="258" t="s">
        <v>9902</v>
      </c>
      <c r="F2588" s="259">
        <v>35475</v>
      </c>
      <c r="G2588" s="283" t="s">
        <v>1251</v>
      </c>
      <c r="H2588" s="261" t="s">
        <v>137</v>
      </c>
      <c r="I2588" s="261" t="s">
        <v>8999</v>
      </c>
      <c r="J2588" s="261" t="s">
        <v>9469</v>
      </c>
      <c r="K2588" s="282" t="s">
        <v>6840</v>
      </c>
      <c r="L2588" s="264">
        <v>45328</v>
      </c>
      <c r="M2588" s="290">
        <v>45362</v>
      </c>
      <c r="N2588" s="261" t="s">
        <v>174</v>
      </c>
      <c r="O2588" s="261" t="s">
        <v>9903</v>
      </c>
      <c r="P2588" s="266" t="s">
        <v>138</v>
      </c>
      <c r="Q2588" s="273"/>
      <c r="R2588" s="284" t="s">
        <v>157</v>
      </c>
      <c r="S2588" s="265"/>
      <c r="T2588" s="265">
        <v>0</v>
      </c>
      <c r="U2588" s="269" t="s">
        <v>1256</v>
      </c>
      <c r="V2588" s="270">
        <v>1</v>
      </c>
      <c r="W2588" s="271" t="s">
        <v>118</v>
      </c>
      <c r="X2588" s="272"/>
      <c r="Y2588" s="272"/>
      <c r="Z2588" s="274" t="s">
        <v>1257</v>
      </c>
      <c r="AA2588" s="258" t="b">
        <f t="shared" si="196"/>
        <v>0</v>
      </c>
      <c r="AB2588" s="273" t="s">
        <v>9904</v>
      </c>
      <c r="AC2588" s="273"/>
      <c r="AD2588" s="504" t="s">
        <v>1259</v>
      </c>
      <c r="AE2588" s="275" t="s">
        <v>9905</v>
      </c>
      <c r="AF2588" s="267" t="str">
        <f t="shared" ca="1" si="195"/>
        <v>29años6meses</v>
      </c>
      <c r="AG2588" s="276">
        <v>921120962</v>
      </c>
      <c r="AH2588" s="273" t="s">
        <v>9906</v>
      </c>
    </row>
    <row r="2589" spans="2:36">
      <c r="B2589" s="362" t="str">
        <f t="shared" si="194"/>
        <v>E70855132</v>
      </c>
      <c r="C2589" s="446" t="s">
        <v>117</v>
      </c>
      <c r="D2589" s="486" t="s">
        <v>6299</v>
      </c>
      <c r="E2589" s="258" t="s">
        <v>6300</v>
      </c>
      <c r="F2589" s="259">
        <v>35499</v>
      </c>
      <c r="G2589" s="283" t="s">
        <v>3610</v>
      </c>
      <c r="H2589" s="261" t="s">
        <v>1107</v>
      </c>
      <c r="I2589" s="263" t="s">
        <v>5906</v>
      </c>
      <c r="J2589" s="261"/>
      <c r="K2589" s="282" t="s">
        <v>2021</v>
      </c>
      <c r="L2589" s="264">
        <v>44718</v>
      </c>
      <c r="M2589" s="264">
        <v>44939</v>
      </c>
      <c r="N2589" s="263" t="s">
        <v>128</v>
      </c>
      <c r="O2589" s="282" t="s">
        <v>6301</v>
      </c>
      <c r="P2589" s="266" t="s">
        <v>138</v>
      </c>
      <c r="Q2589" s="273"/>
      <c r="R2589" s="284" t="s">
        <v>157</v>
      </c>
      <c r="S2589" s="265"/>
      <c r="T2589" s="265">
        <v>0</v>
      </c>
      <c r="U2589" s="269" t="s">
        <v>1256</v>
      </c>
      <c r="V2589" s="270">
        <v>0</v>
      </c>
      <c r="W2589" s="271" t="s">
        <v>1264</v>
      </c>
      <c r="X2589" s="272">
        <v>2500</v>
      </c>
      <c r="Y2589" s="258"/>
      <c r="Z2589" s="274" t="s">
        <v>1265</v>
      </c>
      <c r="AA2589" s="258" t="b">
        <f t="shared" si="196"/>
        <v>0</v>
      </c>
      <c r="AB2589" s="258" t="s">
        <v>6302</v>
      </c>
      <c r="AC2589" s="273"/>
      <c r="AD2589" s="504" t="s">
        <v>1878</v>
      </c>
      <c r="AE2589" s="275">
        <v>8983306902794</v>
      </c>
      <c r="AF2589" s="267" t="str">
        <f t="shared" ca="1" si="195"/>
        <v>29años5meses</v>
      </c>
      <c r="AG2589" s="276">
        <v>995077481</v>
      </c>
      <c r="AH2589" s="273" t="s">
        <v>6303</v>
      </c>
    </row>
    <row r="2590" spans="2:36">
      <c r="B2590" s="362" t="str">
        <f t="shared" si="194"/>
        <v>P70858977</v>
      </c>
      <c r="C2590" s="446" t="s">
        <v>117</v>
      </c>
      <c r="D2590" s="486" t="s">
        <v>8899</v>
      </c>
      <c r="E2590" s="258" t="s">
        <v>8900</v>
      </c>
      <c r="F2590" s="259">
        <v>36647</v>
      </c>
      <c r="G2590" s="283" t="s">
        <v>1251</v>
      </c>
      <c r="H2590" s="261" t="s">
        <v>137</v>
      </c>
      <c r="I2590" s="261" t="s">
        <v>3682</v>
      </c>
      <c r="J2590" s="261" t="s">
        <v>8901</v>
      </c>
      <c r="K2590" s="282" t="s">
        <v>6899</v>
      </c>
      <c r="L2590" s="264">
        <v>45265</v>
      </c>
      <c r="M2590" s="290">
        <v>45282</v>
      </c>
      <c r="N2590" s="261" t="s">
        <v>128</v>
      </c>
      <c r="O2590" s="261" t="s">
        <v>8902</v>
      </c>
      <c r="P2590" s="266" t="s">
        <v>138</v>
      </c>
      <c r="Q2590" s="273"/>
      <c r="R2590" s="284" t="s">
        <v>157</v>
      </c>
      <c r="S2590" s="265"/>
      <c r="T2590" s="265">
        <v>0</v>
      </c>
      <c r="U2590" s="269" t="s">
        <v>1256</v>
      </c>
      <c r="V2590" s="270">
        <v>1</v>
      </c>
      <c r="W2590" s="271" t="s">
        <v>118</v>
      </c>
      <c r="X2590" s="273"/>
      <c r="Y2590" s="273"/>
      <c r="Z2590" s="274" t="s">
        <v>1257</v>
      </c>
      <c r="AA2590" s="258" t="b">
        <f t="shared" si="196"/>
        <v>0</v>
      </c>
      <c r="AB2590" s="273" t="s">
        <v>8903</v>
      </c>
      <c r="AC2590" s="273"/>
      <c r="AD2590" s="504" t="s">
        <v>1259</v>
      </c>
      <c r="AE2590" s="275" t="s">
        <v>8904</v>
      </c>
      <c r="AF2590" s="267" t="str">
        <f t="shared" ca="1" si="195"/>
        <v>26años3meses</v>
      </c>
      <c r="AG2590" s="276">
        <v>944113340</v>
      </c>
      <c r="AH2590" s="273" t="s">
        <v>8746</v>
      </c>
    </row>
    <row r="2591" spans="2:36">
      <c r="B2591" s="362" t="str">
        <f t="shared" si="194"/>
        <v>O70871487</v>
      </c>
      <c r="C2591" s="446" t="s">
        <v>117</v>
      </c>
      <c r="D2591" s="486" t="s">
        <v>11943</v>
      </c>
      <c r="E2591" s="258" t="s">
        <v>11944</v>
      </c>
      <c r="F2591" s="259">
        <v>36642</v>
      </c>
      <c r="G2591" s="283" t="s">
        <v>1251</v>
      </c>
      <c r="H2591" s="261" t="s">
        <v>113</v>
      </c>
      <c r="I2591" s="261" t="s">
        <v>7410</v>
      </c>
      <c r="J2591" s="261" t="s">
        <v>1235</v>
      </c>
      <c r="K2591" s="282" t="s">
        <v>6899</v>
      </c>
      <c r="L2591" s="264">
        <v>45490</v>
      </c>
      <c r="M2591" s="298">
        <v>45499</v>
      </c>
      <c r="N2591" s="261" t="s">
        <v>128</v>
      </c>
      <c r="O2591" s="261" t="s">
        <v>11945</v>
      </c>
      <c r="P2591" s="266" t="s">
        <v>138</v>
      </c>
      <c r="Q2591" s="273"/>
      <c r="R2591" s="284" t="s">
        <v>157</v>
      </c>
      <c r="S2591" s="265"/>
      <c r="T2591" s="265">
        <v>0</v>
      </c>
      <c r="U2591" s="269" t="s">
        <v>1256</v>
      </c>
      <c r="V2591" s="270">
        <v>1</v>
      </c>
      <c r="W2591" s="271" t="s">
        <v>118</v>
      </c>
      <c r="X2591" s="272"/>
      <c r="Y2591" s="272"/>
      <c r="Z2591" s="274" t="s">
        <v>1257</v>
      </c>
      <c r="AA2591" s="258" t="b">
        <f t="shared" si="196"/>
        <v>0</v>
      </c>
      <c r="AB2591" s="273" t="s">
        <v>11946</v>
      </c>
      <c r="AC2591" s="273"/>
      <c r="AD2591" s="504" t="s">
        <v>1259</v>
      </c>
      <c r="AE2591" s="275" t="s">
        <v>11947</v>
      </c>
      <c r="AF2591" s="267" t="str">
        <f t="shared" ca="1" si="195"/>
        <v>26años3meses</v>
      </c>
      <c r="AG2591" s="276">
        <v>918007399</v>
      </c>
      <c r="AH2591" s="273" t="s">
        <v>11948</v>
      </c>
    </row>
    <row r="2592" spans="2:36">
      <c r="B2592" s="296" t="str">
        <f t="shared" si="194"/>
        <v>O70910480</v>
      </c>
      <c r="C2592" s="446" t="s">
        <v>117</v>
      </c>
      <c r="D2592" s="486" t="s">
        <v>6612</v>
      </c>
      <c r="E2592" s="258" t="s">
        <v>6613</v>
      </c>
      <c r="F2592" s="259">
        <v>35316</v>
      </c>
      <c r="G2592" s="283" t="s">
        <v>1251</v>
      </c>
      <c r="H2592" s="261" t="s">
        <v>125</v>
      </c>
      <c r="I2592" s="263" t="s">
        <v>5699</v>
      </c>
      <c r="J2592" s="261"/>
      <c r="K2592" s="282" t="s">
        <v>2021</v>
      </c>
      <c r="L2592" s="264">
        <v>44844</v>
      </c>
      <c r="M2592" s="264">
        <v>44863</v>
      </c>
      <c r="N2592" s="263" t="s">
        <v>122</v>
      </c>
      <c r="O2592" s="282"/>
      <c r="P2592" s="266"/>
      <c r="Q2592" s="273"/>
      <c r="R2592" s="268" t="s">
        <v>157</v>
      </c>
      <c r="S2592" s="265"/>
      <c r="T2592" s="265">
        <v>0</v>
      </c>
      <c r="U2592" s="269" t="s">
        <v>1256</v>
      </c>
      <c r="V2592" s="270">
        <v>0</v>
      </c>
      <c r="W2592" s="271" t="s">
        <v>118</v>
      </c>
      <c r="X2592" s="272"/>
      <c r="Y2592" s="273"/>
      <c r="Z2592" s="274" t="s">
        <v>1265</v>
      </c>
      <c r="AA2592" s="258" t="b">
        <f t="shared" si="196"/>
        <v>0</v>
      </c>
      <c r="AB2592" s="258" t="s">
        <v>6614</v>
      </c>
      <c r="AC2592" s="273"/>
      <c r="AD2592" s="400" t="s">
        <v>2101</v>
      </c>
      <c r="AE2592" s="275" t="s">
        <v>6615</v>
      </c>
      <c r="AF2592" s="267" t="str">
        <f t="shared" ca="1" si="195"/>
        <v>29años11meses</v>
      </c>
      <c r="AG2592" s="276">
        <v>910130036</v>
      </c>
      <c r="AH2592" s="273" t="s">
        <v>6616</v>
      </c>
    </row>
    <row r="2593" spans="2:34">
      <c r="B2593" s="296" t="str">
        <f t="shared" si="194"/>
        <v>P70929297</v>
      </c>
      <c r="C2593" s="446" t="s">
        <v>117</v>
      </c>
      <c r="D2593" s="486" t="s">
        <v>4927</v>
      </c>
      <c r="E2593" s="301" t="s">
        <v>4928</v>
      </c>
      <c r="F2593" s="259">
        <v>36942</v>
      </c>
      <c r="G2593" s="260" t="s">
        <v>1996</v>
      </c>
      <c r="H2593" s="261" t="s">
        <v>137</v>
      </c>
      <c r="I2593" s="262"/>
      <c r="J2593" s="261"/>
      <c r="K2593" s="263" t="s">
        <v>1968</v>
      </c>
      <c r="L2593" s="259">
        <v>44459</v>
      </c>
      <c r="M2593" s="259">
        <v>44468</v>
      </c>
      <c r="N2593" s="263" t="s">
        <v>122</v>
      </c>
      <c r="O2593" s="261"/>
      <c r="P2593" s="266"/>
      <c r="Q2593" s="273" t="s">
        <v>4929</v>
      </c>
      <c r="R2593" s="268" t="s">
        <v>157</v>
      </c>
      <c r="S2593" s="265"/>
      <c r="T2593" s="265">
        <v>0</v>
      </c>
      <c r="U2593" s="269" t="s">
        <v>1256</v>
      </c>
      <c r="V2593" s="270">
        <v>1</v>
      </c>
      <c r="W2593" s="271" t="s">
        <v>1264</v>
      </c>
      <c r="X2593" s="272"/>
      <c r="Y2593" s="273"/>
      <c r="Z2593" s="274" t="s">
        <v>1265</v>
      </c>
      <c r="AA2593" s="258" t="b">
        <f t="shared" si="196"/>
        <v>0</v>
      </c>
      <c r="AB2593" s="273" t="s">
        <v>4406</v>
      </c>
      <c r="AC2593" s="273"/>
      <c r="AD2593" s="510"/>
      <c r="AE2593" s="275"/>
      <c r="AF2593" s="267" t="str">
        <f t="shared" ca="1" si="195"/>
        <v>25años6meses</v>
      </c>
      <c r="AG2593" s="276">
        <v>923812093</v>
      </c>
      <c r="AH2593" s="273"/>
    </row>
    <row r="2594" spans="2:34">
      <c r="B2594" s="362" t="str">
        <f t="shared" si="194"/>
        <v>O70992432</v>
      </c>
      <c r="C2594" s="446" t="s">
        <v>117</v>
      </c>
      <c r="D2594" s="486" t="s">
        <v>7436</v>
      </c>
      <c r="E2594" s="258" t="s">
        <v>7437</v>
      </c>
      <c r="F2594" s="259">
        <v>35783</v>
      </c>
      <c r="G2594" s="283" t="s">
        <v>1251</v>
      </c>
      <c r="H2594" s="261" t="s">
        <v>113</v>
      </c>
      <c r="I2594" s="263" t="s">
        <v>1339</v>
      </c>
      <c r="J2594" s="261"/>
      <c r="K2594" s="282" t="s">
        <v>2021</v>
      </c>
      <c r="L2594" s="264">
        <v>44986</v>
      </c>
      <c r="M2594" s="264">
        <v>44989</v>
      </c>
      <c r="N2594" s="263" t="s">
        <v>174</v>
      </c>
      <c r="O2594" s="261" t="s">
        <v>7438</v>
      </c>
      <c r="P2594" s="266" t="s">
        <v>138</v>
      </c>
      <c r="Q2594" s="273"/>
      <c r="R2594" s="268" t="s">
        <v>157</v>
      </c>
      <c r="S2594" s="265"/>
      <c r="T2594" s="265">
        <v>0</v>
      </c>
      <c r="U2594" s="269" t="s">
        <v>1256</v>
      </c>
      <c r="V2594" s="270">
        <v>0</v>
      </c>
      <c r="W2594" s="271" t="s">
        <v>118</v>
      </c>
      <c r="X2594" s="272"/>
      <c r="Y2594" s="273"/>
      <c r="Z2594" s="274" t="s">
        <v>1265</v>
      </c>
      <c r="AA2594" s="258" t="b">
        <f t="shared" si="196"/>
        <v>0</v>
      </c>
      <c r="AB2594" s="273" t="s">
        <v>7439</v>
      </c>
      <c r="AC2594" s="273"/>
      <c r="AD2594" s="504" t="s">
        <v>1259</v>
      </c>
      <c r="AE2594" s="275" t="s">
        <v>7440</v>
      </c>
      <c r="AF2594" s="267" t="str">
        <f t="shared" ca="1" si="195"/>
        <v>28años8meses</v>
      </c>
      <c r="AG2594" s="276">
        <v>935517642</v>
      </c>
      <c r="AH2594" s="640" t="s">
        <v>7441</v>
      </c>
    </row>
    <row r="2595" spans="2:34">
      <c r="B2595" s="362" t="str">
        <f t="shared" si="194"/>
        <v>P70992448</v>
      </c>
      <c r="C2595" s="446" t="s">
        <v>117</v>
      </c>
      <c r="D2595" s="486" t="s">
        <v>6737</v>
      </c>
      <c r="E2595" s="258" t="s">
        <v>6738</v>
      </c>
      <c r="F2595" s="259">
        <v>36870</v>
      </c>
      <c r="G2595" s="283" t="s">
        <v>1251</v>
      </c>
      <c r="H2595" s="261" t="s">
        <v>137</v>
      </c>
      <c r="I2595" s="263" t="s">
        <v>5699</v>
      </c>
      <c r="J2595" s="261"/>
      <c r="K2595" s="282" t="s">
        <v>2021</v>
      </c>
      <c r="L2595" s="264">
        <v>44869</v>
      </c>
      <c r="M2595" s="264">
        <v>44925</v>
      </c>
      <c r="N2595" s="263" t="s">
        <v>122</v>
      </c>
      <c r="O2595" s="261"/>
      <c r="P2595" s="266"/>
      <c r="Q2595" s="273"/>
      <c r="R2595" s="268" t="s">
        <v>157</v>
      </c>
      <c r="S2595" s="265"/>
      <c r="T2595" s="265">
        <v>0</v>
      </c>
      <c r="U2595" s="269" t="s">
        <v>1256</v>
      </c>
      <c r="V2595" s="270">
        <v>0</v>
      </c>
      <c r="W2595" s="271" t="s">
        <v>118</v>
      </c>
      <c r="X2595" s="272"/>
      <c r="Y2595" s="273"/>
      <c r="Z2595" s="274" t="s">
        <v>1265</v>
      </c>
      <c r="AA2595" s="258" t="b">
        <f t="shared" si="196"/>
        <v>0</v>
      </c>
      <c r="AB2595" s="273" t="s">
        <v>6739</v>
      </c>
      <c r="AC2595" s="273"/>
      <c r="AD2595" s="504" t="s">
        <v>1259</v>
      </c>
      <c r="AE2595" s="275" t="s">
        <v>6740</v>
      </c>
      <c r="AF2595" s="267" t="str">
        <f t="shared" ca="1" si="195"/>
        <v>25años8meses</v>
      </c>
      <c r="AG2595" s="276">
        <v>972057231</v>
      </c>
      <c r="AH2595" s="403" t="s">
        <v>6741</v>
      </c>
    </row>
    <row r="2596" spans="2:34">
      <c r="B2596" s="296" t="str">
        <f t="shared" si="194"/>
        <v>P71004035</v>
      </c>
      <c r="C2596" s="446" t="s">
        <v>117</v>
      </c>
      <c r="D2596" s="486" t="s">
        <v>7845</v>
      </c>
      <c r="E2596" s="258" t="s">
        <v>7846</v>
      </c>
      <c r="F2596" s="259">
        <v>38118</v>
      </c>
      <c r="G2596" s="283" t="s">
        <v>3863</v>
      </c>
      <c r="H2596" s="261" t="s">
        <v>137</v>
      </c>
      <c r="I2596" s="261" t="s">
        <v>1252</v>
      </c>
      <c r="J2596" s="261"/>
      <c r="K2596" s="282" t="s">
        <v>6305</v>
      </c>
      <c r="L2596" s="264">
        <v>45110</v>
      </c>
      <c r="M2596" s="290">
        <v>45157</v>
      </c>
      <c r="N2596" s="263" t="s">
        <v>128</v>
      </c>
      <c r="O2596" s="261" t="s">
        <v>7847</v>
      </c>
      <c r="P2596" s="266" t="s">
        <v>138</v>
      </c>
      <c r="Q2596" s="273"/>
      <c r="R2596" s="284" t="s">
        <v>157</v>
      </c>
      <c r="S2596" s="265"/>
      <c r="T2596" s="265">
        <v>0</v>
      </c>
      <c r="U2596" s="269" t="s">
        <v>1256</v>
      </c>
      <c r="V2596" s="270">
        <v>1</v>
      </c>
      <c r="W2596" s="271" t="s">
        <v>118</v>
      </c>
      <c r="X2596" s="272"/>
      <c r="Y2596" s="273"/>
      <c r="Z2596" s="274" t="s">
        <v>1257</v>
      </c>
      <c r="AA2596" s="258" t="b">
        <f t="shared" si="196"/>
        <v>0</v>
      </c>
      <c r="AB2596" s="273" t="s">
        <v>7848</v>
      </c>
      <c r="AC2596" s="273"/>
      <c r="AD2596" s="504" t="s">
        <v>2101</v>
      </c>
      <c r="AE2596" s="275" t="s">
        <v>7849</v>
      </c>
      <c r="AF2596" s="267" t="str">
        <f t="shared" ca="1" si="195"/>
        <v>22años3meses</v>
      </c>
      <c r="AG2596" s="276">
        <v>959276922</v>
      </c>
      <c r="AH2596" s="399" t="s">
        <v>7850</v>
      </c>
    </row>
    <row r="2597" spans="2:34">
      <c r="B2597" s="362" t="str">
        <f t="shared" si="194"/>
        <v>O71030142</v>
      </c>
      <c r="C2597" s="446" t="s">
        <v>117</v>
      </c>
      <c r="D2597" s="486" t="s">
        <v>8226</v>
      </c>
      <c r="E2597" s="258" t="s">
        <v>8227</v>
      </c>
      <c r="F2597" s="259">
        <v>38065</v>
      </c>
      <c r="G2597" s="283" t="s">
        <v>1251</v>
      </c>
      <c r="H2597" s="261" t="s">
        <v>125</v>
      </c>
      <c r="I2597" s="261" t="s">
        <v>5699</v>
      </c>
      <c r="J2597" s="261"/>
      <c r="K2597" s="282" t="s">
        <v>2021</v>
      </c>
      <c r="L2597" s="264">
        <v>45140</v>
      </c>
      <c r="M2597" s="290">
        <v>45384</v>
      </c>
      <c r="N2597" s="263" t="s">
        <v>122</v>
      </c>
      <c r="O2597" s="261"/>
      <c r="P2597" s="266"/>
      <c r="Q2597" s="273"/>
      <c r="R2597" s="268" t="s">
        <v>157</v>
      </c>
      <c r="S2597" s="265"/>
      <c r="T2597" s="265">
        <v>0</v>
      </c>
      <c r="U2597" s="269" t="s">
        <v>1256</v>
      </c>
      <c r="V2597" s="270">
        <v>0</v>
      </c>
      <c r="W2597" s="271" t="s">
        <v>118</v>
      </c>
      <c r="X2597" s="273"/>
      <c r="Y2597" s="273"/>
      <c r="Z2597" s="274" t="s">
        <v>1257</v>
      </c>
      <c r="AA2597" s="258" t="b">
        <f t="shared" si="196"/>
        <v>0</v>
      </c>
      <c r="AB2597" s="273" t="s">
        <v>8228</v>
      </c>
      <c r="AC2597" s="273"/>
      <c r="AD2597" s="504" t="s">
        <v>2101</v>
      </c>
      <c r="AE2597" s="275" t="s">
        <v>8229</v>
      </c>
      <c r="AF2597" s="267" t="str">
        <f t="shared" ca="1" si="195"/>
        <v>22años5meses</v>
      </c>
      <c r="AG2597" s="276">
        <v>906103067</v>
      </c>
      <c r="AH2597" s="273" t="s">
        <v>8230</v>
      </c>
    </row>
    <row r="2598" spans="2:34">
      <c r="B2598" s="362" t="str">
        <f t="shared" si="194"/>
        <v>P71054025</v>
      </c>
      <c r="C2598" s="446" t="s">
        <v>117</v>
      </c>
      <c r="D2598" s="486" t="s">
        <v>13398</v>
      </c>
      <c r="E2598" s="258" t="s">
        <v>13399</v>
      </c>
      <c r="F2598" s="259">
        <v>35566</v>
      </c>
      <c r="G2598" s="258" t="s">
        <v>1251</v>
      </c>
      <c r="H2598" s="263" t="s">
        <v>137</v>
      </c>
      <c r="I2598" s="261" t="s">
        <v>1252</v>
      </c>
      <c r="J2598" s="261" t="s">
        <v>1253</v>
      </c>
      <c r="K2598" s="282" t="s">
        <v>1254</v>
      </c>
      <c r="L2598" s="264">
        <v>45819</v>
      </c>
      <c r="M2598" s="264">
        <v>46022</v>
      </c>
      <c r="N2598" s="261" t="s">
        <v>128</v>
      </c>
      <c r="O2598" s="282" t="s">
        <v>13400</v>
      </c>
      <c r="P2598" s="266" t="s">
        <v>138</v>
      </c>
      <c r="Q2598" s="273"/>
      <c r="R2598" s="268" t="s">
        <v>157</v>
      </c>
      <c r="S2598" s="265"/>
      <c r="T2598" s="506">
        <v>0</v>
      </c>
      <c r="U2598" s="269" t="s">
        <v>1256</v>
      </c>
      <c r="V2598" s="270">
        <v>1</v>
      </c>
      <c r="W2598" s="271" t="s">
        <v>118</v>
      </c>
      <c r="X2598" s="272"/>
      <c r="Y2598" s="272"/>
      <c r="Z2598" s="342" t="s">
        <v>1257</v>
      </c>
      <c r="AA2598" s="258" t="b">
        <f t="shared" si="196"/>
        <v>0</v>
      </c>
      <c r="AB2598" s="273" t="s">
        <v>13401</v>
      </c>
      <c r="AC2598" s="273"/>
      <c r="AD2598" s="504" t="s">
        <v>1259</v>
      </c>
      <c r="AE2598" s="303">
        <v>30598679779029</v>
      </c>
      <c r="AF2598" s="267" t="str">
        <f t="shared" ca="1" si="195"/>
        <v>29años3meses</v>
      </c>
      <c r="AG2598" s="276" t="s">
        <v>13402</v>
      </c>
      <c r="AH2598" s="273" t="s">
        <v>13403</v>
      </c>
    </row>
    <row r="2599" spans="2:34">
      <c r="B2599" s="362" t="str">
        <f t="shared" si="194"/>
        <v>P71085572</v>
      </c>
      <c r="C2599" s="446" t="s">
        <v>117</v>
      </c>
      <c r="D2599" s="486" t="s">
        <v>6357</v>
      </c>
      <c r="E2599" s="258" t="s">
        <v>6358</v>
      </c>
      <c r="F2599" s="259">
        <v>35494</v>
      </c>
      <c r="G2599" s="260" t="s">
        <v>1291</v>
      </c>
      <c r="H2599" s="261" t="s">
        <v>137</v>
      </c>
      <c r="I2599" s="263"/>
      <c r="J2599" s="261"/>
      <c r="K2599" s="263" t="s">
        <v>3611</v>
      </c>
      <c r="L2599" s="264">
        <v>44726</v>
      </c>
      <c r="M2599" s="290">
        <v>44757</v>
      </c>
      <c r="N2599" s="263" t="s">
        <v>174</v>
      </c>
      <c r="O2599" s="261" t="s">
        <v>6359</v>
      </c>
      <c r="P2599" s="266" t="s">
        <v>115</v>
      </c>
      <c r="Q2599" s="273"/>
      <c r="R2599" s="284" t="s">
        <v>157</v>
      </c>
      <c r="S2599" s="265"/>
      <c r="T2599" s="265">
        <v>0</v>
      </c>
      <c r="U2599" s="269" t="s">
        <v>1256</v>
      </c>
      <c r="V2599" s="270">
        <v>0</v>
      </c>
      <c r="W2599" s="271" t="s">
        <v>118</v>
      </c>
      <c r="X2599" s="272"/>
      <c r="Y2599" s="273"/>
      <c r="Z2599" s="274" t="s">
        <v>1265</v>
      </c>
      <c r="AA2599" s="258" t="b">
        <f t="shared" ref="AA2599:AA2604" si="197">COUNTIF($D$2:$D$3790,D2599)&gt;1</f>
        <v>0</v>
      </c>
      <c r="AB2599" s="273" t="s">
        <v>6360</v>
      </c>
      <c r="AC2599" s="273"/>
      <c r="AD2599" s="510"/>
      <c r="AE2599" s="275"/>
      <c r="AF2599" s="267" t="str">
        <f t="shared" ca="1" si="195"/>
        <v>29años5meses</v>
      </c>
      <c r="AG2599" s="276"/>
      <c r="AH2599" s="399" t="s">
        <v>6361</v>
      </c>
    </row>
    <row r="2600" spans="2:34">
      <c r="B2600" s="362" t="str">
        <f t="shared" si="194"/>
        <v>O71088094</v>
      </c>
      <c r="C2600" s="456">
        <v>1</v>
      </c>
      <c r="D2600" s="486" t="s">
        <v>6935</v>
      </c>
      <c r="E2600" s="258" t="s">
        <v>6936</v>
      </c>
      <c r="F2600" s="259">
        <v>34217</v>
      </c>
      <c r="G2600" s="283" t="s">
        <v>1251</v>
      </c>
      <c r="H2600" s="261" t="s">
        <v>113</v>
      </c>
      <c r="I2600" s="263" t="s">
        <v>5699</v>
      </c>
      <c r="J2600" s="261"/>
      <c r="K2600" s="282" t="s">
        <v>2021</v>
      </c>
      <c r="L2600" s="264">
        <v>44893</v>
      </c>
      <c r="M2600" s="290">
        <v>44896</v>
      </c>
      <c r="N2600" s="263" t="s">
        <v>128</v>
      </c>
      <c r="O2600" s="261" t="s">
        <v>6937</v>
      </c>
      <c r="P2600" s="266" t="s">
        <v>138</v>
      </c>
      <c r="Q2600" s="273"/>
      <c r="R2600" s="284" t="s">
        <v>157</v>
      </c>
      <c r="S2600" s="265"/>
      <c r="T2600" s="265">
        <v>0</v>
      </c>
      <c r="U2600" s="269" t="s">
        <v>1256</v>
      </c>
      <c r="V2600" s="270">
        <v>0</v>
      </c>
      <c r="W2600" s="271" t="s">
        <v>118</v>
      </c>
      <c r="X2600" s="272"/>
      <c r="Y2600" s="273"/>
      <c r="Z2600" s="274" t="s">
        <v>1265</v>
      </c>
      <c r="AA2600" s="258" t="b">
        <f t="shared" si="197"/>
        <v>0</v>
      </c>
      <c r="AB2600" s="273" t="s">
        <v>6938</v>
      </c>
      <c r="AC2600" s="273"/>
      <c r="AD2600" s="504" t="s">
        <v>1259</v>
      </c>
      <c r="AE2600" s="275" t="s">
        <v>6939</v>
      </c>
      <c r="AF2600" s="267" t="str">
        <f t="shared" ca="1" si="195"/>
        <v>32años11meses</v>
      </c>
      <c r="AG2600" s="276">
        <v>971543354</v>
      </c>
      <c r="AH2600" s="273" t="s">
        <v>6940</v>
      </c>
    </row>
    <row r="2601" spans="2:34">
      <c r="B2601" s="362" t="str">
        <f t="shared" si="194"/>
        <v>P71098278</v>
      </c>
      <c r="C2601" s="446" t="s">
        <v>117</v>
      </c>
      <c r="D2601" s="486" t="s">
        <v>9479</v>
      </c>
      <c r="E2601" s="258" t="s">
        <v>9480</v>
      </c>
      <c r="F2601" s="259">
        <v>36810</v>
      </c>
      <c r="G2601" s="283" t="s">
        <v>1251</v>
      </c>
      <c r="H2601" s="261" t="s">
        <v>137</v>
      </c>
      <c r="I2601" s="261" t="s">
        <v>3682</v>
      </c>
      <c r="J2601" s="261"/>
      <c r="K2601" s="282" t="s">
        <v>6840</v>
      </c>
      <c r="L2601" s="264">
        <v>45306</v>
      </c>
      <c r="M2601" s="295">
        <v>45404</v>
      </c>
      <c r="N2601" s="261" t="s">
        <v>128</v>
      </c>
      <c r="O2601" s="261" t="s">
        <v>9481</v>
      </c>
      <c r="P2601" s="266" t="s">
        <v>138</v>
      </c>
      <c r="Q2601" s="273"/>
      <c r="R2601" s="268" t="s">
        <v>157</v>
      </c>
      <c r="S2601" s="265"/>
      <c r="T2601" s="265">
        <v>0</v>
      </c>
      <c r="U2601" s="269" t="s">
        <v>1256</v>
      </c>
      <c r="V2601" s="270">
        <v>1</v>
      </c>
      <c r="W2601" s="271" t="s">
        <v>118</v>
      </c>
      <c r="X2601" s="273"/>
      <c r="Y2601" s="273"/>
      <c r="Z2601" s="274" t="s">
        <v>1257</v>
      </c>
      <c r="AA2601" s="258" t="b">
        <f t="shared" si="197"/>
        <v>0</v>
      </c>
      <c r="AB2601" s="273" t="s">
        <v>9482</v>
      </c>
      <c r="AC2601" s="273"/>
      <c r="AD2601" s="504" t="s">
        <v>1259</v>
      </c>
      <c r="AE2601" s="275" t="s">
        <v>9483</v>
      </c>
      <c r="AF2601" s="267" t="str">
        <f t="shared" ca="1" si="195"/>
        <v>25años10meses</v>
      </c>
      <c r="AG2601" s="276">
        <v>926622780</v>
      </c>
      <c r="AH2601" s="273" t="s">
        <v>9484</v>
      </c>
    </row>
    <row r="2602" spans="2:34">
      <c r="B2602" s="362" t="str">
        <f t="shared" si="194"/>
        <v>P71102368</v>
      </c>
      <c r="C2602" s="446" t="s">
        <v>117</v>
      </c>
      <c r="D2602" s="486" t="s">
        <v>4705</v>
      </c>
      <c r="E2602" s="258" t="s">
        <v>4706</v>
      </c>
      <c r="F2602" s="259">
        <v>35761</v>
      </c>
      <c r="G2602" s="260" t="s">
        <v>1251</v>
      </c>
      <c r="H2602" s="261" t="s">
        <v>137</v>
      </c>
      <c r="I2602" s="262"/>
      <c r="J2602" s="261"/>
      <c r="K2602" s="263" t="s">
        <v>3611</v>
      </c>
      <c r="L2602" s="264">
        <v>44439</v>
      </c>
      <c r="M2602" s="264">
        <v>44451</v>
      </c>
      <c r="N2602" s="263" t="s">
        <v>122</v>
      </c>
      <c r="O2602" s="261"/>
      <c r="P2602" s="266"/>
      <c r="Q2602" s="258"/>
      <c r="R2602" s="284" t="s">
        <v>157</v>
      </c>
      <c r="S2602" s="265"/>
      <c r="T2602" s="265">
        <v>0</v>
      </c>
      <c r="U2602" s="269" t="s">
        <v>1256</v>
      </c>
      <c r="V2602" s="270">
        <v>0</v>
      </c>
      <c r="W2602" s="271" t="s">
        <v>1264</v>
      </c>
      <c r="X2602" s="272"/>
      <c r="Y2602" s="273"/>
      <c r="Z2602" s="274" t="s">
        <v>1265</v>
      </c>
      <c r="AA2602" s="258" t="b">
        <f t="shared" si="197"/>
        <v>0</v>
      </c>
      <c r="AB2602" s="273" t="s">
        <v>4707</v>
      </c>
      <c r="AC2602" s="273" t="s">
        <v>3671</v>
      </c>
      <c r="AD2602" s="510"/>
      <c r="AE2602" s="275"/>
      <c r="AF2602" s="267" t="str">
        <f t="shared" ca="1" si="195"/>
        <v>28años8meses</v>
      </c>
      <c r="AG2602" s="276">
        <v>998007147</v>
      </c>
      <c r="AH2602" s="273" t="s">
        <v>4708</v>
      </c>
    </row>
    <row r="2603" spans="2:34">
      <c r="B2603" s="362" t="str">
        <f t="shared" si="194"/>
        <v>O71203851</v>
      </c>
      <c r="C2603" s="446" t="s">
        <v>117</v>
      </c>
      <c r="D2603" s="486" t="s">
        <v>7226</v>
      </c>
      <c r="E2603" s="258" t="s">
        <v>7227</v>
      </c>
      <c r="F2603" s="259">
        <v>36057</v>
      </c>
      <c r="G2603" s="283" t="s">
        <v>1996</v>
      </c>
      <c r="H2603" s="261" t="s">
        <v>113</v>
      </c>
      <c r="I2603" s="263" t="s">
        <v>5699</v>
      </c>
      <c r="J2603" s="261"/>
      <c r="K2603" s="282" t="s">
        <v>2021</v>
      </c>
      <c r="L2603" s="264">
        <v>44930</v>
      </c>
      <c r="M2603" s="264">
        <v>44963</v>
      </c>
      <c r="N2603" s="263" t="s">
        <v>122</v>
      </c>
      <c r="O2603" s="282"/>
      <c r="P2603" s="266"/>
      <c r="Q2603" s="258"/>
      <c r="R2603" s="268" t="s">
        <v>157</v>
      </c>
      <c r="S2603" s="265"/>
      <c r="T2603" s="265">
        <v>0</v>
      </c>
      <c r="U2603" s="269" t="s">
        <v>1256</v>
      </c>
      <c r="V2603" s="270">
        <v>0</v>
      </c>
      <c r="W2603" s="271" t="s">
        <v>118</v>
      </c>
      <c r="X2603" s="272"/>
      <c r="Y2603" s="273"/>
      <c r="Z2603" s="274" t="s">
        <v>1265</v>
      </c>
      <c r="AA2603" s="258" t="b">
        <f t="shared" si="197"/>
        <v>0</v>
      </c>
      <c r="AB2603" s="273" t="s">
        <v>7228</v>
      </c>
      <c r="AC2603" s="273"/>
      <c r="AD2603" s="504" t="s">
        <v>1259</v>
      </c>
      <c r="AE2603" s="275" t="s">
        <v>7229</v>
      </c>
      <c r="AF2603" s="267" t="str">
        <f t="shared" ca="1" si="195"/>
        <v>27años11meses</v>
      </c>
      <c r="AG2603" s="276">
        <v>917879698</v>
      </c>
      <c r="AH2603" s="273" t="s">
        <v>7230</v>
      </c>
    </row>
    <row r="2604" spans="2:34">
      <c r="B2604" s="362" t="str">
        <f t="shared" si="194"/>
        <v>O71217814</v>
      </c>
      <c r="C2604" s="446" t="s">
        <v>117</v>
      </c>
      <c r="D2604" s="486" t="s">
        <v>6617</v>
      </c>
      <c r="E2604" s="258" t="s">
        <v>6618</v>
      </c>
      <c r="F2604" s="259">
        <v>34538</v>
      </c>
      <c r="G2604" s="283" t="s">
        <v>1251</v>
      </c>
      <c r="H2604" s="261" t="s">
        <v>113</v>
      </c>
      <c r="I2604" s="263" t="s">
        <v>3682</v>
      </c>
      <c r="J2604" s="261"/>
      <c r="K2604" s="282" t="s">
        <v>2021</v>
      </c>
      <c r="L2604" s="264">
        <v>44844</v>
      </c>
      <c r="M2604" s="290">
        <v>44857</v>
      </c>
      <c r="N2604" s="263" t="s">
        <v>174</v>
      </c>
      <c r="O2604" s="282" t="s">
        <v>6619</v>
      </c>
      <c r="P2604" s="266" t="s">
        <v>138</v>
      </c>
      <c r="Q2604" s="273"/>
      <c r="R2604" s="284" t="s">
        <v>157</v>
      </c>
      <c r="S2604" s="265"/>
      <c r="T2604" s="265">
        <v>0</v>
      </c>
      <c r="U2604" s="269" t="s">
        <v>1256</v>
      </c>
      <c r="V2604" s="270">
        <v>0</v>
      </c>
      <c r="W2604" s="271" t="s">
        <v>118</v>
      </c>
      <c r="X2604" s="272"/>
      <c r="Y2604" s="273"/>
      <c r="Z2604" s="274" t="s">
        <v>1265</v>
      </c>
      <c r="AA2604" s="258" t="b">
        <f t="shared" si="197"/>
        <v>0</v>
      </c>
      <c r="AB2604" s="273" t="s">
        <v>6620</v>
      </c>
      <c r="AC2604" s="273"/>
      <c r="AD2604" s="504" t="s">
        <v>1259</v>
      </c>
      <c r="AE2604" s="275" t="s">
        <v>6621</v>
      </c>
      <c r="AF2604" s="267" t="str">
        <f t="shared" ca="1" si="195"/>
        <v>32años0meses</v>
      </c>
      <c r="AG2604" s="276">
        <v>917928864</v>
      </c>
      <c r="AH2604" s="273" t="s">
        <v>6622</v>
      </c>
    </row>
    <row r="2605" spans="2:34">
      <c r="B2605" s="296" t="str">
        <f t="shared" si="194"/>
        <v>O71218580</v>
      </c>
      <c r="C2605" s="446" t="s">
        <v>117</v>
      </c>
      <c r="D2605" s="288" t="s">
        <v>17217</v>
      </c>
      <c r="E2605" s="611" t="s">
        <v>17218</v>
      </c>
      <c r="F2605" s="612">
        <v>38773</v>
      </c>
      <c r="G2605" s="261" t="s">
        <v>1251</v>
      </c>
      <c r="H2605" s="261" t="s">
        <v>125</v>
      </c>
      <c r="I2605" s="261" t="s">
        <v>5699</v>
      </c>
      <c r="J2605" s="282" t="s">
        <v>1276</v>
      </c>
      <c r="K2605" s="295" t="s">
        <v>12562</v>
      </c>
      <c r="L2605" s="264">
        <v>46051</v>
      </c>
      <c r="M2605" s="489">
        <v>46116</v>
      </c>
      <c r="N2605" s="282" t="s">
        <v>122</v>
      </c>
      <c r="O2605" s="266"/>
      <c r="P2605" s="288"/>
      <c r="Q2605" s="258"/>
      <c r="R2605" s="268" t="s">
        <v>157</v>
      </c>
      <c r="S2605" s="265"/>
      <c r="T2605" s="271">
        <v>0</v>
      </c>
      <c r="U2605" s="269" t="s">
        <v>1256</v>
      </c>
      <c r="V2605" s="270">
        <v>1</v>
      </c>
      <c r="W2605" s="427" t="s">
        <v>118</v>
      </c>
      <c r="X2605" s="272"/>
      <c r="Y2605" s="272"/>
      <c r="Z2605" s="342" t="s">
        <v>1257</v>
      </c>
      <c r="AA2605" s="258" t="b">
        <v>0</v>
      </c>
      <c r="AB2605" s="273" t="s">
        <v>17313</v>
      </c>
      <c r="AC2605" s="273"/>
      <c r="AD2605" s="504" t="s">
        <v>1259</v>
      </c>
      <c r="AE2605" s="275" t="s">
        <v>17221</v>
      </c>
      <c r="AF2605" s="267" t="str">
        <f t="shared" ca="1" si="195"/>
        <v>20años5meses</v>
      </c>
      <c r="AG2605" s="276" t="s">
        <v>17219</v>
      </c>
      <c r="AH2605" s="273" t="s">
        <v>17220</v>
      </c>
    </row>
    <row r="2606" spans="2:34">
      <c r="B2606" s="362" t="str">
        <f t="shared" si="194"/>
        <v>P71232966</v>
      </c>
      <c r="C2606" s="446" t="s">
        <v>117</v>
      </c>
      <c r="D2606" s="486" t="s">
        <v>3355</v>
      </c>
      <c r="E2606" s="258" t="s">
        <v>3356</v>
      </c>
      <c r="F2606" s="259">
        <v>34759</v>
      </c>
      <c r="G2606" s="260" t="s">
        <v>1251</v>
      </c>
      <c r="H2606" s="261" t="s">
        <v>137</v>
      </c>
      <c r="I2606" s="262"/>
      <c r="J2606" s="261"/>
      <c r="K2606" s="263" t="s">
        <v>2021</v>
      </c>
      <c r="L2606" s="264">
        <v>44039</v>
      </c>
      <c r="M2606" s="264">
        <v>44065</v>
      </c>
      <c r="N2606" s="263" t="s">
        <v>122</v>
      </c>
      <c r="O2606" s="282"/>
      <c r="P2606" s="266"/>
      <c r="Q2606" s="267"/>
      <c r="R2606" s="268" t="s">
        <v>157</v>
      </c>
      <c r="S2606" s="265"/>
      <c r="T2606" s="265">
        <v>0</v>
      </c>
      <c r="U2606" s="269" t="s">
        <v>1256</v>
      </c>
      <c r="V2606" s="270">
        <v>0</v>
      </c>
      <c r="W2606" s="271" t="s">
        <v>1264</v>
      </c>
      <c r="X2606" s="272"/>
      <c r="Y2606" s="273"/>
      <c r="Z2606" s="274" t="s">
        <v>1265</v>
      </c>
      <c r="AA2606" s="258" t="b">
        <f t="shared" ref="AA2606:AA2614" si="198">COUNTIF($D$2:$D$3790,D2606)&gt;1</f>
        <v>0</v>
      </c>
      <c r="AB2606" s="258" t="s">
        <v>3357</v>
      </c>
      <c r="AC2606" s="273"/>
      <c r="AD2606" s="504" t="s">
        <v>2101</v>
      </c>
      <c r="AE2606" s="275" t="s">
        <v>3358</v>
      </c>
      <c r="AF2606" s="267" t="str">
        <f t="shared" ca="1" si="195"/>
        <v>31años5meses</v>
      </c>
      <c r="AG2606" s="276">
        <v>914963466</v>
      </c>
      <c r="AH2606" s="258" t="s">
        <v>3337</v>
      </c>
    </row>
    <row r="2607" spans="2:34">
      <c r="B2607" s="296" t="str">
        <f t="shared" si="194"/>
        <v>O71233546</v>
      </c>
      <c r="C2607" s="446" t="s">
        <v>117</v>
      </c>
      <c r="D2607" s="486" t="s">
        <v>14062</v>
      </c>
      <c r="E2607" s="258" t="s">
        <v>14063</v>
      </c>
      <c r="F2607" s="259">
        <v>34001</v>
      </c>
      <c r="G2607" s="283" t="s">
        <v>1251</v>
      </c>
      <c r="H2607" s="261" t="s">
        <v>113</v>
      </c>
      <c r="I2607" s="263" t="s">
        <v>5699</v>
      </c>
      <c r="J2607" s="261" t="s">
        <v>1276</v>
      </c>
      <c r="K2607" s="282" t="s">
        <v>1254</v>
      </c>
      <c r="L2607" s="264">
        <v>45894</v>
      </c>
      <c r="M2607" s="264">
        <v>45909</v>
      </c>
      <c r="N2607" s="263" t="s">
        <v>122</v>
      </c>
      <c r="O2607" s="261"/>
      <c r="P2607" s="266"/>
      <c r="Q2607" s="273"/>
      <c r="R2607" s="268" t="s">
        <v>157</v>
      </c>
      <c r="S2607" s="265"/>
      <c r="T2607" s="265">
        <v>0</v>
      </c>
      <c r="U2607" s="269" t="s">
        <v>117</v>
      </c>
      <c r="V2607" s="270">
        <v>1</v>
      </c>
      <c r="W2607" s="271" t="s">
        <v>118</v>
      </c>
      <c r="X2607" s="272"/>
      <c r="Y2607" s="273"/>
      <c r="Z2607" s="274" t="s">
        <v>1257</v>
      </c>
      <c r="AA2607" s="258" t="b">
        <f t="shared" si="198"/>
        <v>0</v>
      </c>
      <c r="AB2607" s="273" t="s">
        <v>14064</v>
      </c>
      <c r="AC2607" s="273"/>
      <c r="AD2607" s="504" t="s">
        <v>1259</v>
      </c>
      <c r="AE2607" s="275" t="s">
        <v>14065</v>
      </c>
      <c r="AF2607" s="267" t="str">
        <f t="shared" ca="1" si="195"/>
        <v>33años6meses</v>
      </c>
      <c r="AG2607" s="276" t="s">
        <v>14066</v>
      </c>
      <c r="AH2607" s="273" t="s">
        <v>14067</v>
      </c>
    </row>
    <row r="2608" spans="2:34">
      <c r="B2608" s="362" t="str">
        <f t="shared" ref="B2608:B2658" si="199">MID(H2608,1,1)&amp;D2608</f>
        <v>P71250213</v>
      </c>
      <c r="C2608" s="446" t="s">
        <v>117</v>
      </c>
      <c r="D2608" s="486" t="s">
        <v>8633</v>
      </c>
      <c r="E2608" s="258" t="s">
        <v>8634</v>
      </c>
      <c r="F2608" s="259">
        <v>37171</v>
      </c>
      <c r="G2608" s="283" t="s">
        <v>1251</v>
      </c>
      <c r="H2608" s="261" t="s">
        <v>137</v>
      </c>
      <c r="I2608" s="263" t="s">
        <v>1252</v>
      </c>
      <c r="J2608" s="261"/>
      <c r="K2608" s="282" t="s">
        <v>2021</v>
      </c>
      <c r="L2608" s="264">
        <v>45236</v>
      </c>
      <c r="M2608" s="290">
        <v>45262</v>
      </c>
      <c r="N2608" s="263" t="s">
        <v>122</v>
      </c>
      <c r="O2608" s="282"/>
      <c r="P2608" s="266"/>
      <c r="Q2608" s="273"/>
      <c r="R2608" s="284" t="s">
        <v>157</v>
      </c>
      <c r="S2608" s="265"/>
      <c r="T2608" s="265">
        <v>0</v>
      </c>
      <c r="U2608" s="269" t="s">
        <v>1256</v>
      </c>
      <c r="V2608" s="270">
        <v>0</v>
      </c>
      <c r="W2608" s="271" t="s">
        <v>118</v>
      </c>
      <c r="X2608" s="272"/>
      <c r="Y2608" s="273"/>
      <c r="Z2608" s="274" t="s">
        <v>1257</v>
      </c>
      <c r="AA2608" s="258" t="b">
        <f t="shared" si="198"/>
        <v>0</v>
      </c>
      <c r="AB2608" s="273" t="s">
        <v>8635</v>
      </c>
      <c r="AC2608" s="273"/>
      <c r="AD2608" s="504" t="s">
        <v>1259</v>
      </c>
      <c r="AE2608" s="275" t="s">
        <v>8636</v>
      </c>
      <c r="AF2608" s="267" t="str">
        <f t="shared" ca="1" si="195"/>
        <v>24años10meses</v>
      </c>
      <c r="AG2608" s="276">
        <v>951528020</v>
      </c>
      <c r="AH2608" s="273" t="s">
        <v>8637</v>
      </c>
    </row>
    <row r="2609" spans="2:36">
      <c r="B2609" s="362" t="str">
        <f t="shared" si="199"/>
        <v>O71264954</v>
      </c>
      <c r="C2609" s="446" t="s">
        <v>117</v>
      </c>
      <c r="D2609" s="486" t="s">
        <v>10856</v>
      </c>
      <c r="E2609" s="258" t="s">
        <v>10857</v>
      </c>
      <c r="F2609" s="259">
        <v>37018</v>
      </c>
      <c r="G2609" s="283" t="s">
        <v>1251</v>
      </c>
      <c r="H2609" s="261" t="s">
        <v>113</v>
      </c>
      <c r="I2609" s="261" t="s">
        <v>1339</v>
      </c>
      <c r="J2609" s="261" t="s">
        <v>9469</v>
      </c>
      <c r="K2609" s="282" t="s">
        <v>6840</v>
      </c>
      <c r="L2609" s="264">
        <v>45398</v>
      </c>
      <c r="M2609" s="264">
        <v>45495</v>
      </c>
      <c r="N2609" s="261" t="s">
        <v>128</v>
      </c>
      <c r="O2609" s="282" t="s">
        <v>10858</v>
      </c>
      <c r="P2609" s="266" t="s">
        <v>138</v>
      </c>
      <c r="Q2609" s="273"/>
      <c r="R2609" s="284" t="s">
        <v>157</v>
      </c>
      <c r="S2609" s="265"/>
      <c r="T2609" s="265">
        <v>0</v>
      </c>
      <c r="U2609" s="269" t="s">
        <v>1256</v>
      </c>
      <c r="V2609" s="270">
        <v>1</v>
      </c>
      <c r="W2609" s="271" t="s">
        <v>118</v>
      </c>
      <c r="X2609" s="272"/>
      <c r="Y2609" s="272"/>
      <c r="Z2609" s="274" t="s">
        <v>1257</v>
      </c>
      <c r="AA2609" s="258" t="b">
        <f t="shared" si="198"/>
        <v>0</v>
      </c>
      <c r="AB2609" s="273" t="s">
        <v>10859</v>
      </c>
      <c r="AC2609" s="273"/>
      <c r="AD2609" s="504" t="s">
        <v>1259</v>
      </c>
      <c r="AE2609" s="275" t="s">
        <v>10860</v>
      </c>
      <c r="AF2609" s="267" t="str">
        <f t="shared" ca="1" si="195"/>
        <v>25años3meses</v>
      </c>
      <c r="AG2609" s="276">
        <v>935818479</v>
      </c>
      <c r="AH2609" s="273" t="s">
        <v>10861</v>
      </c>
      <c r="AJ2609" s="554" t="str">
        <f ca="1">IF($D2609&lt;&gt;"",DATEDIF(L2609,TODAY(),"y")&amp;"años"&amp;DATEDIF(L2609,TODAY(),"ym")&amp;"meses"&amp;DATEDIF(L2609,TODAY(),"md")&amp;"dias","")</f>
        <v>2años4meses5dias</v>
      </c>
    </row>
    <row r="2610" spans="2:36">
      <c r="B2610" s="362" t="str">
        <f t="shared" si="199"/>
        <v>O71284673</v>
      </c>
      <c r="C2610" s="458">
        <v>1</v>
      </c>
      <c r="D2610" s="486" t="s">
        <v>6654</v>
      </c>
      <c r="E2610" s="258" t="s">
        <v>6655</v>
      </c>
      <c r="F2610" s="259">
        <v>36329</v>
      </c>
      <c r="G2610" s="283" t="s">
        <v>1251</v>
      </c>
      <c r="H2610" s="261" t="s">
        <v>125</v>
      </c>
      <c r="I2610" s="263" t="s">
        <v>5699</v>
      </c>
      <c r="J2610" s="261"/>
      <c r="K2610" s="282" t="s">
        <v>2021</v>
      </c>
      <c r="L2610" s="264">
        <v>44849</v>
      </c>
      <c r="M2610" s="290">
        <v>44856</v>
      </c>
      <c r="N2610" s="263" t="s">
        <v>174</v>
      </c>
      <c r="O2610" s="282" t="s">
        <v>6656</v>
      </c>
      <c r="P2610" s="266" t="s">
        <v>138</v>
      </c>
      <c r="Q2610" s="273"/>
      <c r="R2610" s="284" t="s">
        <v>157</v>
      </c>
      <c r="S2610" s="265"/>
      <c r="T2610" s="265">
        <v>0</v>
      </c>
      <c r="U2610" s="269" t="s">
        <v>1256</v>
      </c>
      <c r="V2610" s="270">
        <v>0</v>
      </c>
      <c r="W2610" s="271" t="s">
        <v>1264</v>
      </c>
      <c r="X2610" s="272"/>
      <c r="Y2610" s="273"/>
      <c r="Z2610" s="274" t="s">
        <v>1265</v>
      </c>
      <c r="AA2610" s="258" t="b">
        <f t="shared" si="198"/>
        <v>0</v>
      </c>
      <c r="AB2610" s="258" t="s">
        <v>6657</v>
      </c>
      <c r="AC2610" s="273"/>
      <c r="AD2610" s="504" t="s">
        <v>1259</v>
      </c>
      <c r="AE2610" s="275" t="s">
        <v>6658</v>
      </c>
      <c r="AF2610" s="267" t="str">
        <f t="shared" ca="1" si="195"/>
        <v>27años2meses</v>
      </c>
      <c r="AG2610" s="276">
        <v>972040632</v>
      </c>
      <c r="AH2610" s="273" t="s">
        <v>6659</v>
      </c>
    </row>
    <row r="2611" spans="2:36">
      <c r="B2611" s="362" t="str">
        <f t="shared" si="199"/>
        <v>P71289986</v>
      </c>
      <c r="C2611" s="446" t="s">
        <v>117</v>
      </c>
      <c r="D2611" s="486" t="s">
        <v>12255</v>
      </c>
      <c r="E2611" s="258" t="s">
        <v>12256</v>
      </c>
      <c r="F2611" s="259">
        <v>36665</v>
      </c>
      <c r="G2611" s="283" t="s">
        <v>1251</v>
      </c>
      <c r="H2611" s="261" t="s">
        <v>137</v>
      </c>
      <c r="I2611" s="261" t="s">
        <v>8999</v>
      </c>
      <c r="J2611" s="261" t="s">
        <v>9469</v>
      </c>
      <c r="K2611" s="282" t="s">
        <v>6840</v>
      </c>
      <c r="L2611" s="264">
        <v>45525</v>
      </c>
      <c r="M2611" s="264">
        <v>45565</v>
      </c>
      <c r="N2611" s="261" t="s">
        <v>174</v>
      </c>
      <c r="O2611" s="282" t="s">
        <v>12257</v>
      </c>
      <c r="P2611" s="266" t="s">
        <v>138</v>
      </c>
      <c r="Q2611" s="273"/>
      <c r="R2611" s="268" t="s">
        <v>157</v>
      </c>
      <c r="S2611" s="265"/>
      <c r="T2611" s="265">
        <v>0</v>
      </c>
      <c r="U2611" s="269" t="s">
        <v>1256</v>
      </c>
      <c r="V2611" s="270">
        <v>1</v>
      </c>
      <c r="W2611" s="271" t="s">
        <v>118</v>
      </c>
      <c r="X2611" s="272"/>
      <c r="Y2611" s="272"/>
      <c r="Z2611" s="274" t="s">
        <v>1257</v>
      </c>
      <c r="AA2611" s="258" t="b">
        <f t="shared" si="198"/>
        <v>0</v>
      </c>
      <c r="AB2611" s="273" t="s">
        <v>12258</v>
      </c>
      <c r="AC2611" s="273"/>
      <c r="AD2611" s="504" t="s">
        <v>1259</v>
      </c>
      <c r="AE2611" s="400" t="s">
        <v>12259</v>
      </c>
      <c r="AF2611" s="267" t="str">
        <f t="shared" ca="1" si="195"/>
        <v>26años3meses</v>
      </c>
      <c r="AG2611" s="294">
        <v>923067933</v>
      </c>
      <c r="AH2611" s="402" t="s">
        <v>12260</v>
      </c>
    </row>
    <row r="2612" spans="2:36">
      <c r="B2612" s="362" t="str">
        <f t="shared" si="199"/>
        <v>O71293270</v>
      </c>
      <c r="C2612" s="446" t="s">
        <v>117</v>
      </c>
      <c r="D2612" s="486" t="s">
        <v>8519</v>
      </c>
      <c r="E2612" s="258" t="s">
        <v>8520</v>
      </c>
      <c r="F2612" s="259">
        <v>37115</v>
      </c>
      <c r="G2612" s="260" t="s">
        <v>1251</v>
      </c>
      <c r="H2612" s="261" t="s">
        <v>113</v>
      </c>
      <c r="I2612" s="261" t="s">
        <v>1339</v>
      </c>
      <c r="J2612" s="261"/>
      <c r="K2612" s="282" t="s">
        <v>2021</v>
      </c>
      <c r="L2612" s="264">
        <v>45210</v>
      </c>
      <c r="M2612" s="290">
        <v>45288</v>
      </c>
      <c r="N2612" s="263" t="s">
        <v>122</v>
      </c>
      <c r="O2612" s="261"/>
      <c r="P2612" s="266"/>
      <c r="Q2612" s="273"/>
      <c r="R2612" s="284" t="s">
        <v>157</v>
      </c>
      <c r="S2612" s="265"/>
      <c r="T2612" s="265">
        <v>0</v>
      </c>
      <c r="U2612" s="269" t="s">
        <v>1256</v>
      </c>
      <c r="V2612" s="270">
        <v>0</v>
      </c>
      <c r="W2612" s="271" t="s">
        <v>118</v>
      </c>
      <c r="X2612" s="273"/>
      <c r="Y2612" s="273"/>
      <c r="Z2612" s="274" t="s">
        <v>1257</v>
      </c>
      <c r="AA2612" s="258" t="b">
        <f t="shared" si="198"/>
        <v>0</v>
      </c>
      <c r="AB2612" s="408" t="s">
        <v>8521</v>
      </c>
      <c r="AC2612" s="273"/>
      <c r="AD2612" s="504" t="s">
        <v>2101</v>
      </c>
      <c r="AE2612" s="275" t="s">
        <v>8522</v>
      </c>
      <c r="AF2612" s="267" t="str">
        <f t="shared" ca="1" si="195"/>
        <v>25años0meses</v>
      </c>
      <c r="AG2612" s="294">
        <v>957884124</v>
      </c>
      <c r="AH2612" s="258" t="s">
        <v>8523</v>
      </c>
    </row>
    <row r="2613" spans="2:36">
      <c r="B2613" s="362" t="str">
        <f t="shared" si="199"/>
        <v>O71299089</v>
      </c>
      <c r="C2613" s="456">
        <v>1</v>
      </c>
      <c r="D2613" s="486" t="s">
        <v>5181</v>
      </c>
      <c r="E2613" s="258" t="s">
        <v>5182</v>
      </c>
      <c r="F2613" s="259">
        <v>34562</v>
      </c>
      <c r="G2613" s="260" t="s">
        <v>1251</v>
      </c>
      <c r="H2613" s="261" t="s">
        <v>125</v>
      </c>
      <c r="I2613" s="263"/>
      <c r="J2613" s="261"/>
      <c r="K2613" s="282" t="s">
        <v>4784</v>
      </c>
      <c r="L2613" s="264">
        <v>44475</v>
      </c>
      <c r="M2613" s="290">
        <v>44499</v>
      </c>
      <c r="N2613" s="263" t="s">
        <v>174</v>
      </c>
      <c r="O2613" s="261" t="s">
        <v>5183</v>
      </c>
      <c r="P2613" s="266" t="s">
        <v>115</v>
      </c>
      <c r="Q2613" s="273" t="s">
        <v>5079</v>
      </c>
      <c r="R2613" s="284" t="s">
        <v>157</v>
      </c>
      <c r="S2613" s="265"/>
      <c r="T2613" s="265">
        <v>0</v>
      </c>
      <c r="U2613" s="269" t="s">
        <v>1256</v>
      </c>
      <c r="V2613" s="270">
        <v>1</v>
      </c>
      <c r="W2613" s="271" t="s">
        <v>1264</v>
      </c>
      <c r="X2613" s="272"/>
      <c r="Y2613" s="273"/>
      <c r="Z2613" s="274" t="s">
        <v>1265</v>
      </c>
      <c r="AA2613" s="258" t="b">
        <f t="shared" si="198"/>
        <v>0</v>
      </c>
      <c r="AB2613" s="273" t="s">
        <v>5184</v>
      </c>
      <c r="AC2613" s="273"/>
      <c r="AD2613" s="510"/>
      <c r="AE2613" s="275"/>
      <c r="AF2613" s="267" t="str">
        <f t="shared" ca="1" si="195"/>
        <v>32años0meses</v>
      </c>
      <c r="AG2613" s="276">
        <v>902445950</v>
      </c>
      <c r="AH2613" s="399" t="s">
        <v>5185</v>
      </c>
    </row>
    <row r="2614" spans="2:36">
      <c r="B2614" s="362" t="str">
        <f t="shared" si="199"/>
        <v>P71313444</v>
      </c>
      <c r="C2614" s="446" t="s">
        <v>117</v>
      </c>
      <c r="D2614" s="486" t="s">
        <v>12699</v>
      </c>
      <c r="E2614" s="282" t="s">
        <v>12700</v>
      </c>
      <c r="F2614" s="469">
        <v>34843</v>
      </c>
      <c r="G2614" s="283" t="s">
        <v>1297</v>
      </c>
      <c r="H2614" s="261" t="s">
        <v>137</v>
      </c>
      <c r="I2614" s="261" t="s">
        <v>12682</v>
      </c>
      <c r="J2614" s="261" t="s">
        <v>1276</v>
      </c>
      <c r="K2614" s="282" t="s">
        <v>1254</v>
      </c>
      <c r="L2614" s="264">
        <v>45769</v>
      </c>
      <c r="M2614" s="264">
        <v>45789</v>
      </c>
      <c r="N2614" s="261" t="s">
        <v>122</v>
      </c>
      <c r="O2614" s="305"/>
      <c r="P2614" s="266"/>
      <c r="Q2614" s="273"/>
      <c r="R2614" s="268" t="s">
        <v>157</v>
      </c>
      <c r="S2614" s="265"/>
      <c r="T2614" s="271">
        <v>0</v>
      </c>
      <c r="U2614" s="291" t="s">
        <v>117</v>
      </c>
      <c r="V2614" s="270">
        <v>1</v>
      </c>
      <c r="W2614" s="271" t="s">
        <v>118</v>
      </c>
      <c r="X2614" s="272"/>
      <c r="Y2614" s="272"/>
      <c r="Z2614" s="274" t="s">
        <v>1257</v>
      </c>
      <c r="AA2614" s="258" t="b">
        <f t="shared" si="198"/>
        <v>0</v>
      </c>
      <c r="AB2614" s="273" t="s">
        <v>12701</v>
      </c>
      <c r="AC2614" s="273"/>
      <c r="AD2614" s="504" t="s">
        <v>1259</v>
      </c>
      <c r="AE2614" s="303" t="s">
        <v>12702</v>
      </c>
      <c r="AF2614" s="267" t="s">
        <v>12703</v>
      </c>
      <c r="AG2614" s="276" t="s">
        <v>12704</v>
      </c>
      <c r="AH2614" s="442" t="s">
        <v>12705</v>
      </c>
    </row>
    <row r="2615" spans="2:36">
      <c r="B2615" s="362" t="str">
        <f t="shared" si="199"/>
        <v>P71440684</v>
      </c>
      <c r="C2615" s="446" t="s">
        <v>117</v>
      </c>
      <c r="D2615" s="294" t="s">
        <v>18380</v>
      </c>
      <c r="E2615" s="258" t="s">
        <v>18381</v>
      </c>
      <c r="F2615" s="259">
        <v>37340</v>
      </c>
      <c r="G2615" s="283" t="s">
        <v>1251</v>
      </c>
      <c r="H2615" s="400" t="s">
        <v>137</v>
      </c>
      <c r="I2615" s="261" t="s">
        <v>1252</v>
      </c>
      <c r="J2615" s="261" t="s">
        <v>1253</v>
      </c>
      <c r="K2615" s="282" t="s">
        <v>12562</v>
      </c>
      <c r="L2615" s="264">
        <v>46098</v>
      </c>
      <c r="M2615" s="264">
        <v>46137</v>
      </c>
      <c r="N2615" s="261" t="s">
        <v>122</v>
      </c>
      <c r="O2615" s="282"/>
      <c r="P2615" s="266"/>
      <c r="Q2615" s="258"/>
      <c r="R2615" s="268" t="s">
        <v>157</v>
      </c>
      <c r="S2615" s="265"/>
      <c r="T2615" s="271">
        <v>0</v>
      </c>
      <c r="U2615" s="269" t="s">
        <v>1256</v>
      </c>
      <c r="V2615" s="270">
        <v>1</v>
      </c>
      <c r="W2615" s="271" t="s">
        <v>118</v>
      </c>
      <c r="X2615" s="272"/>
      <c r="Y2615" s="272"/>
      <c r="Z2615" s="342" t="s">
        <v>1257</v>
      </c>
      <c r="AA2615" s="258" t="b">
        <v>0</v>
      </c>
      <c r="AB2615" s="273" t="s">
        <v>18880</v>
      </c>
      <c r="AC2615" s="273"/>
      <c r="AD2615" s="504" t="s">
        <v>1259</v>
      </c>
      <c r="AE2615" s="275" t="s">
        <v>18456</v>
      </c>
      <c r="AF2615" s="267" t="str">
        <f t="shared" ref="AF2615:AF2646" ca="1" si="200">IF($D2615&lt;&gt;"",DATEDIF(F2615,TODAY(),"y")&amp;"años"&amp;DATEDIF(F2615,TODAY(),"ym")&amp;"meses","")</f>
        <v>24años4meses</v>
      </c>
      <c r="AG2615" s="276" t="s">
        <v>18433</v>
      </c>
      <c r="AH2615" s="273" t="s">
        <v>18434</v>
      </c>
    </row>
    <row r="2616" spans="2:36">
      <c r="B2616" s="362" t="str">
        <f t="shared" si="199"/>
        <v>O71445462</v>
      </c>
      <c r="C2616" s="446" t="s">
        <v>117</v>
      </c>
      <c r="D2616" s="294" t="s">
        <v>18635</v>
      </c>
      <c r="E2616" s="258" t="s">
        <v>18636</v>
      </c>
      <c r="F2616" s="259">
        <v>38109</v>
      </c>
      <c r="G2616" s="283" t="s">
        <v>1251</v>
      </c>
      <c r="H2616" s="400" t="s">
        <v>113</v>
      </c>
      <c r="I2616" s="650" t="s">
        <v>1339</v>
      </c>
      <c r="J2616" s="400" t="s">
        <v>1253</v>
      </c>
      <c r="K2616" s="282" t="s">
        <v>12562</v>
      </c>
      <c r="L2616" s="264">
        <v>46105</v>
      </c>
      <c r="M2616" s="264">
        <v>46158</v>
      </c>
      <c r="N2616" s="261" t="s">
        <v>128</v>
      </c>
      <c r="O2616" s="282" t="s">
        <v>18653</v>
      </c>
      <c r="P2616" s="266" t="s">
        <v>138</v>
      </c>
      <c r="Q2616" s="258"/>
      <c r="R2616" s="268" t="s">
        <v>157</v>
      </c>
      <c r="S2616" s="265"/>
      <c r="T2616" s="271">
        <v>0</v>
      </c>
      <c r="U2616" s="269" t="s">
        <v>1256</v>
      </c>
      <c r="V2616" s="270">
        <v>1</v>
      </c>
      <c r="W2616" s="271" t="s">
        <v>118</v>
      </c>
      <c r="X2616" s="272"/>
      <c r="Y2616" s="272"/>
      <c r="Z2616" s="342" t="s">
        <v>1257</v>
      </c>
      <c r="AA2616" s="258" t="b">
        <v>0</v>
      </c>
      <c r="AB2616" s="273" t="s">
        <v>18915</v>
      </c>
      <c r="AC2616" s="273"/>
      <c r="AD2616" s="504" t="s">
        <v>1259</v>
      </c>
      <c r="AE2616" s="275" t="s">
        <v>18680</v>
      </c>
      <c r="AF2616" s="267" t="str">
        <f t="shared" ca="1" si="200"/>
        <v>22años3meses</v>
      </c>
      <c r="AG2616" s="276" t="s">
        <v>18663</v>
      </c>
      <c r="AH2616" s="273" t="s">
        <v>18664</v>
      </c>
    </row>
    <row r="2617" spans="2:36">
      <c r="B2617" s="362" t="str">
        <f t="shared" si="199"/>
        <v>O71445463</v>
      </c>
      <c r="C2617" s="446" t="s">
        <v>117</v>
      </c>
      <c r="D2617" s="294" t="s">
        <v>18647</v>
      </c>
      <c r="E2617" s="258" t="s">
        <v>18648</v>
      </c>
      <c r="F2617" s="259">
        <v>35871</v>
      </c>
      <c r="G2617" s="283" t="s">
        <v>1251</v>
      </c>
      <c r="H2617" s="400" t="s">
        <v>113</v>
      </c>
      <c r="I2617" s="650" t="s">
        <v>1339</v>
      </c>
      <c r="J2617" s="400" t="s">
        <v>1253</v>
      </c>
      <c r="K2617" s="282" t="s">
        <v>12562</v>
      </c>
      <c r="L2617" s="264">
        <v>46105</v>
      </c>
      <c r="M2617" s="264">
        <v>46158</v>
      </c>
      <c r="N2617" s="261" t="s">
        <v>122</v>
      </c>
      <c r="O2617" s="282"/>
      <c r="P2617" s="266"/>
      <c r="Q2617" s="258"/>
      <c r="R2617" s="268" t="s">
        <v>117</v>
      </c>
      <c r="S2617" s="265"/>
      <c r="T2617" s="271">
        <v>0</v>
      </c>
      <c r="U2617" s="269" t="s">
        <v>1256</v>
      </c>
      <c r="V2617" s="270">
        <v>1</v>
      </c>
      <c r="W2617" s="271" t="s">
        <v>118</v>
      </c>
      <c r="X2617" s="272"/>
      <c r="Y2617" s="272"/>
      <c r="Z2617" s="342" t="s">
        <v>1257</v>
      </c>
      <c r="AA2617" s="258" t="b">
        <v>0</v>
      </c>
      <c r="AB2617" s="273" t="s">
        <v>18921</v>
      </c>
      <c r="AC2617" s="273"/>
      <c r="AD2617" s="504" t="s">
        <v>1259</v>
      </c>
      <c r="AE2617" s="275" t="s">
        <v>18685</v>
      </c>
      <c r="AF2617" s="267" t="str">
        <f t="shared" ca="1" si="200"/>
        <v>28años5meses</v>
      </c>
      <c r="AG2617" s="276" t="s">
        <v>18675</v>
      </c>
      <c r="AH2617" s="273" t="s">
        <v>18676</v>
      </c>
    </row>
    <row r="2618" spans="2:36">
      <c r="B2618" s="362" t="str">
        <f t="shared" si="199"/>
        <v>P71499981</v>
      </c>
      <c r="C2618" s="446" t="s">
        <v>117</v>
      </c>
      <c r="D2618" s="486" t="s">
        <v>6774</v>
      </c>
      <c r="E2618" s="258" t="s">
        <v>6775</v>
      </c>
      <c r="F2618" s="259">
        <v>34968</v>
      </c>
      <c r="G2618" s="283" t="s">
        <v>1251</v>
      </c>
      <c r="H2618" s="261" t="s">
        <v>137</v>
      </c>
      <c r="I2618" s="263" t="s">
        <v>1252</v>
      </c>
      <c r="J2618" s="261"/>
      <c r="K2618" s="282"/>
      <c r="L2618" s="264">
        <v>44872</v>
      </c>
      <c r="M2618" s="290">
        <v>44884</v>
      </c>
      <c r="N2618" s="263" t="s">
        <v>128</v>
      </c>
      <c r="O2618" s="261" t="s">
        <v>6776</v>
      </c>
      <c r="P2618" s="266" t="s">
        <v>138</v>
      </c>
      <c r="Q2618" s="273"/>
      <c r="R2618" s="268" t="s">
        <v>157</v>
      </c>
      <c r="S2618" s="265"/>
      <c r="T2618" s="265">
        <v>0</v>
      </c>
      <c r="U2618" s="269" t="s">
        <v>1256</v>
      </c>
      <c r="V2618" s="270">
        <v>0</v>
      </c>
      <c r="W2618" s="271" t="s">
        <v>118</v>
      </c>
      <c r="X2618" s="272"/>
      <c r="Y2618" s="273"/>
      <c r="Z2618" s="274" t="s">
        <v>1265</v>
      </c>
      <c r="AA2618" s="258" t="b">
        <f t="shared" ref="AA2618:AA2636" si="201">COUNTIF($D$2:$D$3790,D2618)&gt;1</f>
        <v>0</v>
      </c>
      <c r="AB2618" s="273" t="s">
        <v>6777</v>
      </c>
      <c r="AC2618" s="273"/>
      <c r="AD2618" s="504" t="s">
        <v>1259</v>
      </c>
      <c r="AE2618" s="275" t="s">
        <v>6778</v>
      </c>
      <c r="AF2618" s="267" t="str">
        <f t="shared" ca="1" si="200"/>
        <v>30años10meses</v>
      </c>
      <c r="AG2618" s="276">
        <v>970388605</v>
      </c>
      <c r="AH2618" s="402" t="s">
        <v>6779</v>
      </c>
    </row>
    <row r="2619" spans="2:36">
      <c r="B2619" s="362" t="str">
        <f t="shared" si="199"/>
        <v>O71528200</v>
      </c>
      <c r="C2619" s="446" t="s">
        <v>117</v>
      </c>
      <c r="D2619" s="486" t="s">
        <v>12365</v>
      </c>
      <c r="E2619" s="258" t="s">
        <v>12366</v>
      </c>
      <c r="F2619" s="259">
        <v>34648</v>
      </c>
      <c r="G2619" s="283" t="s">
        <v>1251</v>
      </c>
      <c r="H2619" s="261" t="s">
        <v>113</v>
      </c>
      <c r="I2619" s="261" t="s">
        <v>8348</v>
      </c>
      <c r="J2619" s="261" t="s">
        <v>12360</v>
      </c>
      <c r="K2619" s="282" t="s">
        <v>6840</v>
      </c>
      <c r="L2619" s="264">
        <v>45540</v>
      </c>
      <c r="M2619" s="264">
        <v>45570</v>
      </c>
      <c r="N2619" s="261" t="s">
        <v>169</v>
      </c>
      <c r="O2619" s="282" t="s">
        <v>12367</v>
      </c>
      <c r="P2619" s="266" t="s">
        <v>138</v>
      </c>
      <c r="Q2619" s="273"/>
      <c r="R2619" s="268" t="s">
        <v>157</v>
      </c>
      <c r="S2619" s="265"/>
      <c r="T2619" s="265">
        <v>0</v>
      </c>
      <c r="U2619" s="269" t="s">
        <v>1256</v>
      </c>
      <c r="V2619" s="270">
        <v>1</v>
      </c>
      <c r="W2619" s="271" t="s">
        <v>118</v>
      </c>
      <c r="X2619" s="272"/>
      <c r="Y2619" s="272"/>
      <c r="Z2619" s="274" t="s">
        <v>1257</v>
      </c>
      <c r="AA2619" s="258" t="b">
        <f t="shared" si="201"/>
        <v>0</v>
      </c>
      <c r="AB2619" s="273" t="s">
        <v>12368</v>
      </c>
      <c r="AC2619" s="273"/>
      <c r="AD2619" s="504" t="s">
        <v>1259</v>
      </c>
      <c r="AE2619" s="275" t="s">
        <v>12369</v>
      </c>
      <c r="AF2619" s="267" t="str">
        <f t="shared" ca="1" si="200"/>
        <v>31años9meses</v>
      </c>
      <c r="AG2619" s="294">
        <v>918920957</v>
      </c>
      <c r="AH2619" s="402" t="s">
        <v>12370</v>
      </c>
    </row>
    <row r="2620" spans="2:36">
      <c r="B2620" s="362" t="str">
        <f t="shared" si="199"/>
        <v>O71531457</v>
      </c>
      <c r="C2620" s="446" t="s">
        <v>117</v>
      </c>
      <c r="D2620" s="486" t="s">
        <v>12076</v>
      </c>
      <c r="E2620" s="258" t="s">
        <v>12077</v>
      </c>
      <c r="F2620" s="259">
        <v>34131</v>
      </c>
      <c r="G2620" s="283" t="s">
        <v>1251</v>
      </c>
      <c r="H2620" s="261" t="s">
        <v>113</v>
      </c>
      <c r="I2620" s="261" t="s">
        <v>1339</v>
      </c>
      <c r="J2620" s="261"/>
      <c r="K2620" s="282" t="s">
        <v>2021</v>
      </c>
      <c r="L2620" s="264">
        <v>45509</v>
      </c>
      <c r="M2620" s="264">
        <v>45605</v>
      </c>
      <c r="N2620" s="263" t="s">
        <v>128</v>
      </c>
      <c r="O2620" s="261" t="s">
        <v>12078</v>
      </c>
      <c r="P2620" s="266" t="s">
        <v>138</v>
      </c>
      <c r="Q2620" s="273"/>
      <c r="R2620" s="284" t="s">
        <v>157</v>
      </c>
      <c r="S2620" s="265"/>
      <c r="T2620" s="265">
        <v>0</v>
      </c>
      <c r="U2620" s="269" t="s">
        <v>1256</v>
      </c>
      <c r="V2620" s="270">
        <v>0</v>
      </c>
      <c r="W2620" s="271" t="s">
        <v>118</v>
      </c>
      <c r="X2620" s="273"/>
      <c r="Y2620" s="273"/>
      <c r="Z2620" s="274" t="s">
        <v>1257</v>
      </c>
      <c r="AA2620" s="258" t="b">
        <f t="shared" si="201"/>
        <v>0</v>
      </c>
      <c r="AB2620" s="273" t="s">
        <v>12079</v>
      </c>
      <c r="AC2620" s="273"/>
      <c r="AD2620" s="400" t="s">
        <v>1259</v>
      </c>
      <c r="AE2620" s="275" t="s">
        <v>12080</v>
      </c>
      <c r="AF2620" s="267" t="str">
        <f t="shared" ca="1" si="200"/>
        <v>33años2meses</v>
      </c>
      <c r="AG2620" s="276">
        <v>965880388</v>
      </c>
      <c r="AH2620" s="273" t="s">
        <v>12081</v>
      </c>
    </row>
    <row r="2621" spans="2:36">
      <c r="B2621" s="362" t="str">
        <f t="shared" si="199"/>
        <v>P71531464</v>
      </c>
      <c r="C2621" s="446" t="s">
        <v>117</v>
      </c>
      <c r="D2621" s="486" t="s">
        <v>6827</v>
      </c>
      <c r="E2621" s="258" t="s">
        <v>6828</v>
      </c>
      <c r="F2621" s="259">
        <v>34782</v>
      </c>
      <c r="G2621" s="283" t="s">
        <v>1251</v>
      </c>
      <c r="H2621" s="260" t="s">
        <v>137</v>
      </c>
      <c r="I2621" s="263" t="s">
        <v>1252</v>
      </c>
      <c r="J2621" s="261"/>
      <c r="K2621" s="282" t="s">
        <v>2021</v>
      </c>
      <c r="L2621" s="264">
        <v>44881</v>
      </c>
      <c r="M2621" s="290">
        <v>44912</v>
      </c>
      <c r="N2621" s="263" t="s">
        <v>122</v>
      </c>
      <c r="O2621" s="261"/>
      <c r="P2621" s="266"/>
      <c r="Q2621" s="273"/>
      <c r="R2621" s="284" t="s">
        <v>157</v>
      </c>
      <c r="S2621" s="265"/>
      <c r="T2621" s="265">
        <v>0</v>
      </c>
      <c r="U2621" s="269" t="s">
        <v>1256</v>
      </c>
      <c r="V2621" s="270">
        <v>0</v>
      </c>
      <c r="W2621" s="271" t="s">
        <v>118</v>
      </c>
      <c r="X2621" s="272"/>
      <c r="Y2621" s="273"/>
      <c r="Z2621" s="274" t="s">
        <v>1265</v>
      </c>
      <c r="AA2621" s="258" t="b">
        <f t="shared" si="201"/>
        <v>0</v>
      </c>
      <c r="AB2621" s="273" t="s">
        <v>6829</v>
      </c>
      <c r="AC2621" s="273"/>
      <c r="AD2621" s="504" t="s">
        <v>1259</v>
      </c>
      <c r="AE2621" s="275" t="s">
        <v>6830</v>
      </c>
      <c r="AF2621" s="267" t="str">
        <f t="shared" ca="1" si="200"/>
        <v>31años4meses</v>
      </c>
      <c r="AG2621" s="276">
        <v>949481014</v>
      </c>
      <c r="AH2621" s="273" t="s">
        <v>6831</v>
      </c>
    </row>
    <row r="2622" spans="2:36">
      <c r="B2622" s="362" t="str">
        <f t="shared" si="199"/>
        <v>P71555363</v>
      </c>
      <c r="C2622" s="446" t="s">
        <v>117</v>
      </c>
      <c r="D2622" s="486" t="s">
        <v>4918</v>
      </c>
      <c r="E2622" s="258" t="s">
        <v>4919</v>
      </c>
      <c r="F2622" s="259">
        <v>35024</v>
      </c>
      <c r="G2622" s="260" t="s">
        <v>1251</v>
      </c>
      <c r="H2622" s="261" t="s">
        <v>137</v>
      </c>
      <c r="I2622" s="263"/>
      <c r="J2622" s="261"/>
      <c r="K2622" s="282" t="s">
        <v>4784</v>
      </c>
      <c r="L2622" s="264">
        <v>44455</v>
      </c>
      <c r="M2622" s="290">
        <v>44499</v>
      </c>
      <c r="N2622" s="263" t="s">
        <v>174</v>
      </c>
      <c r="O2622" s="261" t="s">
        <v>4920</v>
      </c>
      <c r="P2622" s="266" t="s">
        <v>115</v>
      </c>
      <c r="Q2622" s="273"/>
      <c r="R2622" s="471" t="s">
        <v>117</v>
      </c>
      <c r="S2622" s="265"/>
      <c r="T2622" s="265">
        <v>0</v>
      </c>
      <c r="U2622" s="269" t="s">
        <v>1256</v>
      </c>
      <c r="V2622" s="270">
        <v>1</v>
      </c>
      <c r="W2622" s="271" t="s">
        <v>1264</v>
      </c>
      <c r="X2622" s="272"/>
      <c r="Y2622" s="258"/>
      <c r="Z2622" s="274" t="s">
        <v>1265</v>
      </c>
      <c r="AA2622" s="258" t="b">
        <f t="shared" si="201"/>
        <v>0</v>
      </c>
      <c r="AB2622" s="273" t="s">
        <v>4921</v>
      </c>
      <c r="AC2622" s="273"/>
      <c r="AD2622" s="510"/>
      <c r="AE2622" s="275"/>
      <c r="AF2622" s="267" t="str">
        <f t="shared" ca="1" si="200"/>
        <v>30años9meses</v>
      </c>
      <c r="AG2622" s="276">
        <v>998428772</v>
      </c>
      <c r="AH2622" s="258" t="s">
        <v>4922</v>
      </c>
    </row>
    <row r="2623" spans="2:36">
      <c r="B2623" s="362" t="str">
        <f t="shared" si="199"/>
        <v>P71566586</v>
      </c>
      <c r="C2623" s="446" t="s">
        <v>117</v>
      </c>
      <c r="D2623" s="486" t="s">
        <v>4119</v>
      </c>
      <c r="E2623" s="258" t="s">
        <v>4120</v>
      </c>
      <c r="F2623" s="259">
        <v>37677</v>
      </c>
      <c r="G2623" s="260" t="s">
        <v>1291</v>
      </c>
      <c r="H2623" s="261" t="s">
        <v>137</v>
      </c>
      <c r="I2623" s="263"/>
      <c r="J2623" s="261"/>
      <c r="K2623" s="263" t="s">
        <v>3611</v>
      </c>
      <c r="L2623" s="264">
        <v>44327</v>
      </c>
      <c r="M2623" s="290">
        <v>44437</v>
      </c>
      <c r="N2623" s="263" t="s">
        <v>122</v>
      </c>
      <c r="O2623" s="261"/>
      <c r="P2623" s="266"/>
      <c r="Q2623" s="273"/>
      <c r="R2623" s="284" t="s">
        <v>157</v>
      </c>
      <c r="S2623" s="265"/>
      <c r="T2623" s="265">
        <v>0</v>
      </c>
      <c r="U2623" s="269" t="s">
        <v>1256</v>
      </c>
      <c r="V2623" s="270">
        <v>0</v>
      </c>
      <c r="W2623" s="271" t="s">
        <v>1264</v>
      </c>
      <c r="X2623" s="272"/>
      <c r="Y2623" s="273"/>
      <c r="Z2623" s="274" t="s">
        <v>1265</v>
      </c>
      <c r="AA2623" s="258" t="b">
        <f t="shared" si="201"/>
        <v>0</v>
      </c>
      <c r="AB2623" s="273" t="s">
        <v>4121</v>
      </c>
      <c r="AC2623" s="273" t="s">
        <v>4065</v>
      </c>
      <c r="AD2623" s="510"/>
      <c r="AE2623" s="275"/>
      <c r="AF2623" s="267" t="str">
        <f t="shared" ca="1" si="200"/>
        <v>23años5meses</v>
      </c>
      <c r="AG2623" s="276">
        <v>997616525</v>
      </c>
      <c r="AH2623" s="273" t="s">
        <v>4122</v>
      </c>
    </row>
    <row r="2624" spans="2:36">
      <c r="B2624" s="362" t="str">
        <f t="shared" si="199"/>
        <v>P71696618</v>
      </c>
      <c r="C2624" s="446" t="s">
        <v>117</v>
      </c>
      <c r="D2624" s="486" t="s">
        <v>13007</v>
      </c>
      <c r="E2624" s="258" t="s">
        <v>13008</v>
      </c>
      <c r="F2624" s="259">
        <v>34644</v>
      </c>
      <c r="G2624" s="283" t="s">
        <v>1251</v>
      </c>
      <c r="H2624" s="261" t="s">
        <v>137</v>
      </c>
      <c r="I2624" s="261" t="s">
        <v>1252</v>
      </c>
      <c r="J2624" s="261" t="s">
        <v>1253</v>
      </c>
      <c r="K2624" s="282" t="s">
        <v>12562</v>
      </c>
      <c r="L2624" s="264">
        <v>45789</v>
      </c>
      <c r="M2624" s="264">
        <v>45843</v>
      </c>
      <c r="N2624" s="261" t="s">
        <v>174</v>
      </c>
      <c r="O2624" s="282" t="s">
        <v>13009</v>
      </c>
      <c r="P2624" s="266" t="s">
        <v>138</v>
      </c>
      <c r="Q2624" s="273"/>
      <c r="R2624" s="471" t="s">
        <v>117</v>
      </c>
      <c r="S2624" s="265"/>
      <c r="T2624" s="271">
        <v>0</v>
      </c>
      <c r="U2624" s="291" t="s">
        <v>117</v>
      </c>
      <c r="V2624" s="270">
        <v>1</v>
      </c>
      <c r="W2624" s="271" t="s">
        <v>118</v>
      </c>
      <c r="X2624" s="272"/>
      <c r="Y2624" s="272"/>
      <c r="Z2624" s="342" t="s">
        <v>1257</v>
      </c>
      <c r="AA2624" s="258" t="b">
        <f t="shared" si="201"/>
        <v>0</v>
      </c>
      <c r="AB2624" s="273" t="s">
        <v>13010</v>
      </c>
      <c r="AC2624" s="273"/>
      <c r="AD2624" s="504" t="s">
        <v>1271</v>
      </c>
      <c r="AE2624" s="303" t="s">
        <v>13011</v>
      </c>
      <c r="AF2624" s="267" t="str">
        <f t="shared" ca="1" si="200"/>
        <v>31años9meses</v>
      </c>
      <c r="AG2624" s="276" t="s">
        <v>13012</v>
      </c>
      <c r="AH2624" s="273" t="s">
        <v>13013</v>
      </c>
    </row>
    <row r="2625" spans="2:34">
      <c r="B2625" s="362" t="str">
        <f t="shared" si="199"/>
        <v>O71733185</v>
      </c>
      <c r="C2625" s="446" t="s">
        <v>117</v>
      </c>
      <c r="D2625" s="486" t="s">
        <v>16319</v>
      </c>
      <c r="E2625" s="258" t="s">
        <v>16320</v>
      </c>
      <c r="F2625" s="259">
        <v>35189</v>
      </c>
      <c r="G2625" s="283" t="s">
        <v>1251</v>
      </c>
      <c r="H2625" s="261" t="s">
        <v>113</v>
      </c>
      <c r="I2625" s="261" t="s">
        <v>15642</v>
      </c>
      <c r="J2625" s="261" t="s">
        <v>1276</v>
      </c>
      <c r="K2625" s="282" t="s">
        <v>1254</v>
      </c>
      <c r="L2625" s="264">
        <v>46028</v>
      </c>
      <c r="M2625" s="264">
        <v>46053</v>
      </c>
      <c r="N2625" s="261" t="s">
        <v>122</v>
      </c>
      <c r="O2625" s="282"/>
      <c r="P2625" s="266"/>
      <c r="Q2625" s="258"/>
      <c r="R2625" s="268" t="s">
        <v>157</v>
      </c>
      <c r="S2625" s="265"/>
      <c r="T2625" s="265">
        <v>0</v>
      </c>
      <c r="U2625" s="269" t="s">
        <v>1256</v>
      </c>
      <c r="V2625" s="270">
        <v>1</v>
      </c>
      <c r="W2625" s="271" t="s">
        <v>118</v>
      </c>
      <c r="X2625" s="272"/>
      <c r="Y2625" s="272"/>
      <c r="Z2625" s="274" t="s">
        <v>1257</v>
      </c>
      <c r="AA2625" s="273" t="b">
        <f t="shared" si="201"/>
        <v>0</v>
      </c>
      <c r="AB2625" s="273" t="s">
        <v>16321</v>
      </c>
      <c r="AC2625" s="273"/>
      <c r="AD2625" s="504" t="s">
        <v>1271</v>
      </c>
      <c r="AE2625" s="304" t="s">
        <v>16322</v>
      </c>
      <c r="AF2625" s="267" t="str">
        <f t="shared" ca="1" si="200"/>
        <v>30años3meses</v>
      </c>
      <c r="AG2625" s="276" t="s">
        <v>16323</v>
      </c>
      <c r="AH2625" s="273" t="s">
        <v>16324</v>
      </c>
    </row>
    <row r="2626" spans="2:34">
      <c r="B2626" s="362" t="str">
        <f t="shared" si="199"/>
        <v>P71758866</v>
      </c>
      <c r="C2626" s="446" t="s">
        <v>117</v>
      </c>
      <c r="D2626" s="486" t="s">
        <v>7256</v>
      </c>
      <c r="E2626" s="258" t="s">
        <v>7257</v>
      </c>
      <c r="F2626" s="259">
        <v>34372</v>
      </c>
      <c r="G2626" s="260" t="s">
        <v>1251</v>
      </c>
      <c r="H2626" s="261" t="s">
        <v>137</v>
      </c>
      <c r="I2626" s="263" t="s">
        <v>1252</v>
      </c>
      <c r="J2626" s="261"/>
      <c r="K2626" s="282" t="s">
        <v>1287</v>
      </c>
      <c r="L2626" s="264">
        <v>44942</v>
      </c>
      <c r="M2626" s="264">
        <v>44961</v>
      </c>
      <c r="N2626" s="263" t="s">
        <v>114</v>
      </c>
      <c r="O2626" s="261" t="s">
        <v>7258</v>
      </c>
      <c r="P2626" s="266" t="s">
        <v>138</v>
      </c>
      <c r="Q2626" s="267"/>
      <c r="R2626" s="268" t="s">
        <v>157</v>
      </c>
      <c r="S2626" s="265"/>
      <c r="T2626" s="265">
        <v>0</v>
      </c>
      <c r="U2626" s="269" t="s">
        <v>1256</v>
      </c>
      <c r="V2626" s="270">
        <v>0</v>
      </c>
      <c r="W2626" s="271" t="s">
        <v>118</v>
      </c>
      <c r="X2626" s="272"/>
      <c r="Y2626" s="273"/>
      <c r="Z2626" s="274" t="s">
        <v>1265</v>
      </c>
      <c r="AA2626" s="258" t="b">
        <f t="shared" si="201"/>
        <v>0</v>
      </c>
      <c r="AB2626" s="273" t="s">
        <v>7259</v>
      </c>
      <c r="AC2626" s="273"/>
      <c r="AD2626" s="504" t="s">
        <v>1259</v>
      </c>
      <c r="AE2626" s="275" t="s">
        <v>7260</v>
      </c>
      <c r="AF2626" s="267" t="str">
        <f t="shared" ca="1" si="200"/>
        <v>32años6meses</v>
      </c>
      <c r="AG2626" s="276">
        <v>938231437</v>
      </c>
      <c r="AH2626" s="258" t="s">
        <v>7261</v>
      </c>
    </row>
    <row r="2627" spans="2:34">
      <c r="B2627" s="362" t="str">
        <f t="shared" si="199"/>
        <v>O71767702</v>
      </c>
      <c r="C2627" s="446" t="s">
        <v>117</v>
      </c>
      <c r="D2627" s="486" t="s">
        <v>8045</v>
      </c>
      <c r="E2627" s="258" t="s">
        <v>8046</v>
      </c>
      <c r="F2627" s="259">
        <v>37301</v>
      </c>
      <c r="G2627" s="283" t="s">
        <v>1996</v>
      </c>
      <c r="H2627" s="261" t="s">
        <v>125</v>
      </c>
      <c r="I2627" s="263" t="s">
        <v>6453</v>
      </c>
      <c r="J2627" s="261"/>
      <c r="K2627" s="263" t="s">
        <v>2021</v>
      </c>
      <c r="L2627" s="264">
        <v>45117</v>
      </c>
      <c r="M2627" s="290">
        <v>45213</v>
      </c>
      <c r="N2627" s="263" t="s">
        <v>122</v>
      </c>
      <c r="O2627" s="261"/>
      <c r="P2627" s="266"/>
      <c r="Q2627" s="273"/>
      <c r="R2627" s="284" t="s">
        <v>157</v>
      </c>
      <c r="S2627" s="265"/>
      <c r="T2627" s="265">
        <v>0</v>
      </c>
      <c r="U2627" s="269" t="s">
        <v>1256</v>
      </c>
      <c r="V2627" s="270">
        <v>0</v>
      </c>
      <c r="W2627" s="271" t="s">
        <v>118</v>
      </c>
      <c r="X2627" s="272"/>
      <c r="Y2627" s="273"/>
      <c r="Z2627" s="274" t="s">
        <v>1257</v>
      </c>
      <c r="AA2627" s="258" t="b">
        <f t="shared" si="201"/>
        <v>0</v>
      </c>
      <c r="AB2627" s="273" t="s">
        <v>8047</v>
      </c>
      <c r="AC2627" s="273"/>
      <c r="AD2627" s="504" t="s">
        <v>1259</v>
      </c>
      <c r="AE2627" s="275" t="s">
        <v>8048</v>
      </c>
      <c r="AF2627" s="267" t="str">
        <f t="shared" ca="1" si="200"/>
        <v>24años6meses</v>
      </c>
      <c r="AG2627" s="276">
        <v>921894234</v>
      </c>
      <c r="AH2627" s="273" t="s">
        <v>8049</v>
      </c>
    </row>
    <row r="2628" spans="2:34">
      <c r="B2628" s="362" t="str">
        <f t="shared" si="199"/>
        <v>O71770889</v>
      </c>
      <c r="C2628" s="446" t="s">
        <v>117</v>
      </c>
      <c r="D2628" s="486" t="s">
        <v>4250</v>
      </c>
      <c r="E2628" s="258" t="s">
        <v>4251</v>
      </c>
      <c r="F2628" s="259">
        <v>35573</v>
      </c>
      <c r="G2628" s="260" t="s">
        <v>1251</v>
      </c>
      <c r="H2628" s="261" t="s">
        <v>113</v>
      </c>
      <c r="I2628" s="262"/>
      <c r="J2628" s="261"/>
      <c r="K2628" s="263" t="s">
        <v>3611</v>
      </c>
      <c r="L2628" s="264">
        <v>44355</v>
      </c>
      <c r="M2628" s="290">
        <v>44423</v>
      </c>
      <c r="N2628" s="263" t="s">
        <v>169</v>
      </c>
      <c r="O2628" s="261" t="s">
        <v>4252</v>
      </c>
      <c r="P2628" s="266" t="s">
        <v>115</v>
      </c>
      <c r="Q2628" s="273"/>
      <c r="R2628" s="284" t="s">
        <v>157</v>
      </c>
      <c r="S2628" s="265"/>
      <c r="T2628" s="265">
        <v>0</v>
      </c>
      <c r="U2628" s="269" t="s">
        <v>1256</v>
      </c>
      <c r="V2628" s="270">
        <v>0</v>
      </c>
      <c r="W2628" s="271" t="s">
        <v>1264</v>
      </c>
      <c r="X2628" s="272"/>
      <c r="Y2628" s="273"/>
      <c r="Z2628" s="274" t="s">
        <v>1265</v>
      </c>
      <c r="AA2628" s="258" t="b">
        <f t="shared" si="201"/>
        <v>0</v>
      </c>
      <c r="AB2628" s="273" t="s">
        <v>4253</v>
      </c>
      <c r="AC2628" s="273" t="s">
        <v>4254</v>
      </c>
      <c r="AD2628" s="510"/>
      <c r="AE2628" s="275"/>
      <c r="AF2628" s="267" t="str">
        <f t="shared" ca="1" si="200"/>
        <v>29años2meses</v>
      </c>
      <c r="AG2628" s="276">
        <v>971791370</v>
      </c>
      <c r="AH2628" s="273" t="s">
        <v>4255</v>
      </c>
    </row>
    <row r="2629" spans="2:34">
      <c r="B2629" s="362" t="str">
        <f t="shared" si="199"/>
        <v>P71778007</v>
      </c>
      <c r="C2629" s="446" t="s">
        <v>117</v>
      </c>
      <c r="D2629" s="486" t="s">
        <v>3510</v>
      </c>
      <c r="E2629" s="258" t="s">
        <v>3511</v>
      </c>
      <c r="F2629" s="259">
        <v>36907</v>
      </c>
      <c r="G2629" s="260" t="s">
        <v>1251</v>
      </c>
      <c r="H2629" s="261" t="s">
        <v>137</v>
      </c>
      <c r="I2629" s="262"/>
      <c r="J2629" s="261"/>
      <c r="K2629" s="263" t="s">
        <v>2021</v>
      </c>
      <c r="L2629" s="264">
        <v>44117</v>
      </c>
      <c r="M2629" s="264">
        <v>44184</v>
      </c>
      <c r="N2629" s="263" t="s">
        <v>122</v>
      </c>
      <c r="O2629" s="282"/>
      <c r="P2629" s="266"/>
      <c r="Q2629" s="267"/>
      <c r="R2629" s="268" t="s">
        <v>157</v>
      </c>
      <c r="S2629" s="265"/>
      <c r="T2629" s="265">
        <v>0</v>
      </c>
      <c r="U2629" s="269" t="s">
        <v>1256</v>
      </c>
      <c r="V2629" s="270">
        <v>0</v>
      </c>
      <c r="W2629" s="271" t="s">
        <v>1264</v>
      </c>
      <c r="X2629" s="272"/>
      <c r="Y2629" s="273"/>
      <c r="Z2629" s="274" t="s">
        <v>1265</v>
      </c>
      <c r="AA2629" s="258" t="b">
        <f t="shared" si="201"/>
        <v>0</v>
      </c>
      <c r="AB2629" s="258" t="s">
        <v>3512</v>
      </c>
      <c r="AC2629" s="273" t="s">
        <v>1290</v>
      </c>
      <c r="AD2629" s="504" t="s">
        <v>2101</v>
      </c>
      <c r="AE2629" s="275" t="s">
        <v>3513</v>
      </c>
      <c r="AF2629" s="267" t="str">
        <f t="shared" ca="1" si="200"/>
        <v>25años7meses</v>
      </c>
      <c r="AG2629" s="276"/>
      <c r="AH2629" s="273"/>
    </row>
    <row r="2630" spans="2:34">
      <c r="B2630" s="362" t="str">
        <f t="shared" si="199"/>
        <v>O71919788</v>
      </c>
      <c r="C2630" s="446" t="s">
        <v>117</v>
      </c>
      <c r="D2630" s="486" t="s">
        <v>4216</v>
      </c>
      <c r="E2630" s="258" t="s">
        <v>4217</v>
      </c>
      <c r="F2630" s="259">
        <v>35685</v>
      </c>
      <c r="G2630" s="260" t="s">
        <v>1251</v>
      </c>
      <c r="H2630" s="261" t="s">
        <v>113</v>
      </c>
      <c r="I2630" s="262"/>
      <c r="J2630" s="261"/>
      <c r="K2630" s="263" t="s">
        <v>3611</v>
      </c>
      <c r="L2630" s="264">
        <v>44355</v>
      </c>
      <c r="M2630" s="264">
        <v>44360</v>
      </c>
      <c r="N2630" s="263" t="s">
        <v>122</v>
      </c>
      <c r="O2630" s="261"/>
      <c r="P2630" s="266"/>
      <c r="Q2630" s="273"/>
      <c r="R2630" s="268" t="s">
        <v>157</v>
      </c>
      <c r="S2630" s="265"/>
      <c r="T2630" s="265">
        <v>0</v>
      </c>
      <c r="U2630" s="269" t="s">
        <v>1256</v>
      </c>
      <c r="V2630" s="270">
        <v>0</v>
      </c>
      <c r="W2630" s="271" t="s">
        <v>1264</v>
      </c>
      <c r="X2630" s="272"/>
      <c r="Y2630" s="273"/>
      <c r="Z2630" s="274" t="s">
        <v>1265</v>
      </c>
      <c r="AA2630" s="258" t="b">
        <f t="shared" si="201"/>
        <v>0</v>
      </c>
      <c r="AB2630" s="273" t="s">
        <v>4218</v>
      </c>
      <c r="AC2630" s="273" t="s">
        <v>4219</v>
      </c>
      <c r="AD2630" s="510"/>
      <c r="AE2630" s="275"/>
      <c r="AF2630" s="267" t="str">
        <f t="shared" ca="1" si="200"/>
        <v>28años11meses</v>
      </c>
      <c r="AG2630" s="276">
        <v>915189094</v>
      </c>
      <c r="AH2630" s="273" t="s">
        <v>4220</v>
      </c>
    </row>
    <row r="2631" spans="2:34">
      <c r="B2631" s="362" t="str">
        <f t="shared" si="199"/>
        <v>P71920204</v>
      </c>
      <c r="C2631" s="446" t="s">
        <v>117</v>
      </c>
      <c r="D2631" s="486" t="s">
        <v>8960</v>
      </c>
      <c r="E2631" s="258" t="s">
        <v>8961</v>
      </c>
      <c r="F2631" s="259">
        <v>37830</v>
      </c>
      <c r="G2631" s="283" t="s">
        <v>1251</v>
      </c>
      <c r="H2631" s="261" t="s">
        <v>137</v>
      </c>
      <c r="I2631" s="263" t="s">
        <v>3682</v>
      </c>
      <c r="J2631" s="261"/>
      <c r="K2631" s="282" t="s">
        <v>6840</v>
      </c>
      <c r="L2631" s="264">
        <v>45272</v>
      </c>
      <c r="M2631" s="264">
        <v>45479</v>
      </c>
      <c r="N2631" s="263" t="s">
        <v>122</v>
      </c>
      <c r="O2631" s="261"/>
      <c r="P2631" s="266"/>
      <c r="Q2631" s="273"/>
      <c r="R2631" s="268" t="s">
        <v>157</v>
      </c>
      <c r="S2631" s="265"/>
      <c r="T2631" s="265">
        <v>0</v>
      </c>
      <c r="U2631" s="269" t="s">
        <v>1256</v>
      </c>
      <c r="V2631" s="270">
        <v>1</v>
      </c>
      <c r="W2631" s="271" t="s">
        <v>118</v>
      </c>
      <c r="X2631" s="272"/>
      <c r="Y2631" s="273"/>
      <c r="Z2631" s="274" t="s">
        <v>1257</v>
      </c>
      <c r="AA2631" s="258" t="b">
        <f t="shared" si="201"/>
        <v>0</v>
      </c>
      <c r="AB2631" s="273" t="s">
        <v>8962</v>
      </c>
      <c r="AC2631" s="273"/>
      <c r="AD2631" s="504" t="s">
        <v>1259</v>
      </c>
      <c r="AE2631" s="275" t="s">
        <v>8963</v>
      </c>
      <c r="AF2631" s="267" t="str">
        <f t="shared" ca="1" si="200"/>
        <v>23años0meses</v>
      </c>
      <c r="AG2631" s="276">
        <v>912882521</v>
      </c>
      <c r="AH2631" s="273" t="s">
        <v>8964</v>
      </c>
    </row>
    <row r="2632" spans="2:34">
      <c r="B2632" s="362" t="str">
        <f t="shared" si="199"/>
        <v>O71924940</v>
      </c>
      <c r="C2632" s="446" t="s">
        <v>117</v>
      </c>
      <c r="D2632" s="486" t="s">
        <v>9023</v>
      </c>
      <c r="E2632" s="258" t="s">
        <v>9024</v>
      </c>
      <c r="F2632" s="259">
        <v>36462</v>
      </c>
      <c r="G2632" s="283" t="s">
        <v>1251</v>
      </c>
      <c r="H2632" s="261" t="s">
        <v>113</v>
      </c>
      <c r="I2632" s="261" t="s">
        <v>5699</v>
      </c>
      <c r="J2632" s="261"/>
      <c r="K2632" s="282" t="s">
        <v>6899</v>
      </c>
      <c r="L2632" s="264">
        <v>45278</v>
      </c>
      <c r="M2632" s="290">
        <v>45293</v>
      </c>
      <c r="N2632" s="261" t="s">
        <v>128</v>
      </c>
      <c r="O2632" s="261" t="s">
        <v>9025</v>
      </c>
      <c r="P2632" s="266" t="s">
        <v>138</v>
      </c>
      <c r="Q2632" s="273"/>
      <c r="R2632" s="284" t="s">
        <v>157</v>
      </c>
      <c r="S2632" s="265"/>
      <c r="T2632" s="265">
        <v>0</v>
      </c>
      <c r="U2632" s="269" t="s">
        <v>1256</v>
      </c>
      <c r="V2632" s="270">
        <v>1</v>
      </c>
      <c r="W2632" s="271" t="s">
        <v>118</v>
      </c>
      <c r="X2632" s="273"/>
      <c r="Y2632" s="273"/>
      <c r="Z2632" s="274" t="s">
        <v>1257</v>
      </c>
      <c r="AA2632" s="258" t="b">
        <f t="shared" si="201"/>
        <v>0</v>
      </c>
      <c r="AB2632" s="273" t="s">
        <v>9026</v>
      </c>
      <c r="AC2632" s="273"/>
      <c r="AD2632" s="504" t="s">
        <v>1259</v>
      </c>
      <c r="AE2632" s="275" t="s">
        <v>9027</v>
      </c>
      <c r="AF2632" s="267" t="str">
        <f t="shared" ca="1" si="200"/>
        <v>26años9meses</v>
      </c>
      <c r="AG2632" s="276">
        <v>922512565</v>
      </c>
      <c r="AH2632" s="273" t="s">
        <v>9028</v>
      </c>
    </row>
    <row r="2633" spans="2:34">
      <c r="B2633" s="362" t="str">
        <f t="shared" si="199"/>
        <v>P72018050</v>
      </c>
      <c r="C2633" s="446" t="s">
        <v>117</v>
      </c>
      <c r="D2633" s="486" t="s">
        <v>5819</v>
      </c>
      <c r="E2633" s="258" t="s">
        <v>5820</v>
      </c>
      <c r="F2633" s="259">
        <v>36417</v>
      </c>
      <c r="G2633" s="260" t="s">
        <v>1251</v>
      </c>
      <c r="H2633" s="261" t="s">
        <v>137</v>
      </c>
      <c r="I2633" s="263" t="s">
        <v>1252</v>
      </c>
      <c r="J2633" s="261"/>
      <c r="K2633" s="282" t="s">
        <v>4784</v>
      </c>
      <c r="L2633" s="264">
        <v>44586</v>
      </c>
      <c r="M2633" s="290">
        <v>44607</v>
      </c>
      <c r="N2633" s="263" t="s">
        <v>128</v>
      </c>
      <c r="O2633" s="261" t="s">
        <v>5821</v>
      </c>
      <c r="P2633" s="266" t="s">
        <v>138</v>
      </c>
      <c r="Q2633" s="273"/>
      <c r="R2633" s="268" t="s">
        <v>157</v>
      </c>
      <c r="S2633" s="265"/>
      <c r="T2633" s="265">
        <v>0</v>
      </c>
      <c r="U2633" s="269" t="s">
        <v>1256</v>
      </c>
      <c r="V2633" s="270">
        <v>1</v>
      </c>
      <c r="W2633" s="271" t="s">
        <v>118</v>
      </c>
      <c r="X2633" s="272"/>
      <c r="Y2633" s="273"/>
      <c r="Z2633" s="274" t="s">
        <v>1265</v>
      </c>
      <c r="AA2633" s="258" t="b">
        <f t="shared" si="201"/>
        <v>0</v>
      </c>
      <c r="AB2633" s="273" t="s">
        <v>5822</v>
      </c>
      <c r="AC2633" s="273"/>
      <c r="AD2633" s="510"/>
      <c r="AE2633" s="313"/>
      <c r="AF2633" s="267" t="str">
        <f t="shared" ca="1" si="200"/>
        <v>26años11meses</v>
      </c>
      <c r="AG2633" s="276">
        <v>925036703</v>
      </c>
      <c r="AH2633" s="273"/>
    </row>
    <row r="2634" spans="2:34">
      <c r="B2634" s="362" t="str">
        <f t="shared" si="199"/>
        <v>O72033196</v>
      </c>
      <c r="C2634" s="446" t="s">
        <v>117</v>
      </c>
      <c r="D2634" s="486" t="s">
        <v>12289</v>
      </c>
      <c r="E2634" s="258" t="s">
        <v>12290</v>
      </c>
      <c r="F2634" s="259">
        <v>34534</v>
      </c>
      <c r="G2634" s="283" t="s">
        <v>1251</v>
      </c>
      <c r="H2634" s="261" t="s">
        <v>113</v>
      </c>
      <c r="I2634" s="261" t="s">
        <v>8348</v>
      </c>
      <c r="J2634" s="261" t="s">
        <v>9469</v>
      </c>
      <c r="K2634" s="282" t="s">
        <v>6840</v>
      </c>
      <c r="L2634" s="264">
        <v>45530</v>
      </c>
      <c r="M2634" s="264">
        <v>45533</v>
      </c>
      <c r="N2634" s="403" t="s">
        <v>169</v>
      </c>
      <c r="O2634" s="263" t="s">
        <v>12291</v>
      </c>
      <c r="P2634" s="266" t="s">
        <v>138</v>
      </c>
      <c r="Q2634" s="273"/>
      <c r="R2634" s="268" t="s">
        <v>157</v>
      </c>
      <c r="S2634" s="265"/>
      <c r="T2634" s="265">
        <v>0</v>
      </c>
      <c r="U2634" s="269" t="s">
        <v>1256</v>
      </c>
      <c r="V2634" s="270">
        <v>1</v>
      </c>
      <c r="W2634" s="271" t="s">
        <v>118</v>
      </c>
      <c r="X2634" s="272"/>
      <c r="Y2634" s="272"/>
      <c r="Z2634" s="274" t="s">
        <v>1257</v>
      </c>
      <c r="AA2634" s="258" t="b">
        <f t="shared" si="201"/>
        <v>0</v>
      </c>
      <c r="AB2634" s="408" t="s">
        <v>12292</v>
      </c>
      <c r="AC2634" s="273"/>
      <c r="AD2634" s="504" t="s">
        <v>1259</v>
      </c>
      <c r="AE2634" s="275" t="s">
        <v>12293</v>
      </c>
      <c r="AF2634" s="267" t="str">
        <f t="shared" ca="1" si="200"/>
        <v>32años1meses</v>
      </c>
      <c r="AG2634" s="294">
        <v>986315491</v>
      </c>
      <c r="AH2634" s="402" t="s">
        <v>12294</v>
      </c>
    </row>
    <row r="2635" spans="2:34">
      <c r="B2635" s="362" t="str">
        <f t="shared" si="199"/>
        <v>P72035181</v>
      </c>
      <c r="C2635" s="446" t="s">
        <v>117</v>
      </c>
      <c r="D2635" s="486" t="s">
        <v>2115</v>
      </c>
      <c r="E2635" s="258" t="s">
        <v>2116</v>
      </c>
      <c r="F2635" s="259">
        <v>35810</v>
      </c>
      <c r="G2635" s="260" t="s">
        <v>1251</v>
      </c>
      <c r="H2635" s="261" t="s">
        <v>137</v>
      </c>
      <c r="I2635" s="262"/>
      <c r="J2635" s="261"/>
      <c r="K2635" s="263" t="s">
        <v>2021</v>
      </c>
      <c r="L2635" s="264">
        <v>43741</v>
      </c>
      <c r="M2635" s="264">
        <v>43866</v>
      </c>
      <c r="N2635" s="263" t="s">
        <v>174</v>
      </c>
      <c r="O2635" s="261" t="s">
        <v>2117</v>
      </c>
      <c r="P2635" s="266" t="s">
        <v>115</v>
      </c>
      <c r="Q2635" s="267"/>
      <c r="R2635" s="284" t="s">
        <v>157</v>
      </c>
      <c r="S2635" s="265"/>
      <c r="T2635" s="265">
        <v>0</v>
      </c>
      <c r="U2635" s="269" t="s">
        <v>1256</v>
      </c>
      <c r="V2635" s="270">
        <v>0</v>
      </c>
      <c r="W2635" s="271" t="s">
        <v>1264</v>
      </c>
      <c r="X2635" s="272"/>
      <c r="Y2635" s="273"/>
      <c r="Z2635" s="274" t="s">
        <v>1265</v>
      </c>
      <c r="AA2635" s="258" t="b">
        <f t="shared" si="201"/>
        <v>0</v>
      </c>
      <c r="AB2635" s="273" t="s">
        <v>2118</v>
      </c>
      <c r="AC2635" s="273" t="s">
        <v>2004</v>
      </c>
      <c r="AD2635" s="504" t="s">
        <v>2101</v>
      </c>
      <c r="AE2635" s="275" t="s">
        <v>2119</v>
      </c>
      <c r="AF2635" s="267" t="str">
        <f t="shared" ca="1" si="200"/>
        <v>28años7meses</v>
      </c>
      <c r="AG2635" s="294">
        <v>958636589</v>
      </c>
      <c r="AH2635" s="258" t="s">
        <v>2120</v>
      </c>
    </row>
    <row r="2636" spans="2:34">
      <c r="B2636" s="362" t="str">
        <f t="shared" si="199"/>
        <v>E72079277</v>
      </c>
      <c r="C2636" s="446" t="s">
        <v>117</v>
      </c>
      <c r="D2636" s="486" t="s">
        <v>3925</v>
      </c>
      <c r="E2636" s="258" t="s">
        <v>3926</v>
      </c>
      <c r="F2636" s="259">
        <v>35280</v>
      </c>
      <c r="G2636" s="260" t="s">
        <v>1297</v>
      </c>
      <c r="H2636" s="261" t="s">
        <v>1107</v>
      </c>
      <c r="I2636" s="263"/>
      <c r="J2636" s="261"/>
      <c r="K2636" s="263" t="s">
        <v>3611</v>
      </c>
      <c r="L2636" s="264">
        <v>44291</v>
      </c>
      <c r="M2636" s="264">
        <v>44486</v>
      </c>
      <c r="N2636" s="263" t="s">
        <v>128</v>
      </c>
      <c r="O2636" s="261" t="s">
        <v>3927</v>
      </c>
      <c r="P2636" s="266" t="s">
        <v>138</v>
      </c>
      <c r="Q2636" s="258"/>
      <c r="R2636" s="268" t="s">
        <v>157</v>
      </c>
      <c r="S2636" s="265"/>
      <c r="T2636" s="265">
        <v>0</v>
      </c>
      <c r="U2636" s="269" t="s">
        <v>1256</v>
      </c>
      <c r="V2636" s="270">
        <v>0</v>
      </c>
      <c r="W2636" s="271" t="s">
        <v>1264</v>
      </c>
      <c r="X2636" s="272">
        <v>2500</v>
      </c>
      <c r="Y2636" s="258">
        <v>1000</v>
      </c>
      <c r="Z2636" s="274" t="s">
        <v>1265</v>
      </c>
      <c r="AA2636" s="258" t="b">
        <f t="shared" si="201"/>
        <v>0</v>
      </c>
      <c r="AB2636" s="273" t="s">
        <v>3928</v>
      </c>
      <c r="AC2636" s="273"/>
      <c r="AD2636" s="510"/>
      <c r="AE2636" s="275"/>
      <c r="AF2636" s="267" t="str">
        <f t="shared" ca="1" si="200"/>
        <v>30años0meses</v>
      </c>
      <c r="AG2636" s="276">
        <v>972759519</v>
      </c>
      <c r="AH2636" s="273" t="s">
        <v>3929</v>
      </c>
    </row>
    <row r="2637" spans="2:34">
      <c r="B2637" s="362" t="str">
        <f t="shared" si="199"/>
        <v>O72086995</v>
      </c>
      <c r="C2637" s="446" t="s">
        <v>117</v>
      </c>
      <c r="D2637" s="294" t="s">
        <v>18053</v>
      </c>
      <c r="E2637" s="258" t="s">
        <v>18054</v>
      </c>
      <c r="F2637" s="259">
        <v>35784</v>
      </c>
      <c r="G2637" s="283" t="s">
        <v>1251</v>
      </c>
      <c r="H2637" s="261" t="s">
        <v>125</v>
      </c>
      <c r="I2637" s="261" t="s">
        <v>5699</v>
      </c>
      <c r="J2637" s="261" t="s">
        <v>1276</v>
      </c>
      <c r="K2637" s="282" t="s">
        <v>12562</v>
      </c>
      <c r="L2637" s="264">
        <v>46085</v>
      </c>
      <c r="M2637" s="264">
        <v>46151</v>
      </c>
      <c r="N2637" s="261" t="s">
        <v>122</v>
      </c>
      <c r="O2637" s="282"/>
      <c r="P2637" s="266"/>
      <c r="Q2637" s="258"/>
      <c r="R2637" s="268" t="s">
        <v>157</v>
      </c>
      <c r="S2637" s="265"/>
      <c r="T2637" s="271">
        <v>0</v>
      </c>
      <c r="U2637" s="269" t="s">
        <v>1256</v>
      </c>
      <c r="V2637" s="270">
        <v>1</v>
      </c>
      <c r="W2637" s="271" t="s">
        <v>118</v>
      </c>
      <c r="X2637" s="272"/>
      <c r="Y2637" s="272"/>
      <c r="Z2637" s="342" t="s">
        <v>1257</v>
      </c>
      <c r="AA2637" s="258" t="b">
        <v>0</v>
      </c>
      <c r="AB2637" s="273" t="s">
        <v>18821</v>
      </c>
      <c r="AC2637" s="273"/>
      <c r="AD2637" s="504" t="s">
        <v>1259</v>
      </c>
      <c r="AE2637" s="275" t="s">
        <v>18071</v>
      </c>
      <c r="AF2637" s="267" t="str">
        <f t="shared" ca="1" si="200"/>
        <v>28años8meses</v>
      </c>
      <c r="AG2637" s="276" t="s">
        <v>18063</v>
      </c>
      <c r="AH2637" s="273" t="s">
        <v>18064</v>
      </c>
    </row>
    <row r="2638" spans="2:34">
      <c r="B2638" s="362" t="str">
        <f t="shared" si="199"/>
        <v>O72099522</v>
      </c>
      <c r="C2638" s="446" t="s">
        <v>117</v>
      </c>
      <c r="D2638" s="294" t="s">
        <v>17974</v>
      </c>
      <c r="E2638" s="258" t="s">
        <v>17975</v>
      </c>
      <c r="F2638" s="259">
        <v>35089</v>
      </c>
      <c r="G2638" s="283" t="s">
        <v>1251</v>
      </c>
      <c r="H2638" s="261" t="s">
        <v>113</v>
      </c>
      <c r="I2638" s="261" t="s">
        <v>5699</v>
      </c>
      <c r="J2638" s="261" t="s">
        <v>1276</v>
      </c>
      <c r="K2638" s="282" t="s">
        <v>12562</v>
      </c>
      <c r="L2638" s="264">
        <v>46083</v>
      </c>
      <c r="M2638" s="264">
        <v>46158</v>
      </c>
      <c r="N2638" s="261" t="s">
        <v>122</v>
      </c>
      <c r="O2638" s="282"/>
      <c r="P2638" s="266"/>
      <c r="Q2638" s="258"/>
      <c r="R2638" s="268" t="s">
        <v>157</v>
      </c>
      <c r="S2638" s="265"/>
      <c r="T2638" s="271">
        <v>0</v>
      </c>
      <c r="U2638" s="269" t="s">
        <v>1256</v>
      </c>
      <c r="V2638" s="270">
        <v>1</v>
      </c>
      <c r="W2638" s="271" t="s">
        <v>118</v>
      </c>
      <c r="X2638" s="272"/>
      <c r="Y2638" s="272"/>
      <c r="Z2638" s="342" t="s">
        <v>1257</v>
      </c>
      <c r="AA2638" s="258" t="b">
        <v>0</v>
      </c>
      <c r="AB2638" s="273" t="s">
        <v>18808</v>
      </c>
      <c r="AC2638" s="273"/>
      <c r="AD2638" s="504" t="s">
        <v>1259</v>
      </c>
      <c r="AE2638" s="275" t="s">
        <v>17981</v>
      </c>
      <c r="AF2638" s="267" t="str">
        <f t="shared" ca="1" si="200"/>
        <v>30años6meses</v>
      </c>
      <c r="AG2638" s="276" t="s">
        <v>17979</v>
      </c>
      <c r="AH2638" s="273" t="s">
        <v>17980</v>
      </c>
    </row>
    <row r="2639" spans="2:34">
      <c r="B2639" s="362" t="str">
        <f t="shared" si="199"/>
        <v>P72106209</v>
      </c>
      <c r="C2639" s="446" t="s">
        <v>117</v>
      </c>
      <c r="D2639" s="486" t="s">
        <v>4958</v>
      </c>
      <c r="E2639" s="258" t="s">
        <v>4959</v>
      </c>
      <c r="F2639" s="259">
        <v>34471</v>
      </c>
      <c r="G2639" s="260" t="s">
        <v>1251</v>
      </c>
      <c r="H2639" s="261" t="s">
        <v>137</v>
      </c>
      <c r="I2639" s="263"/>
      <c r="J2639" s="261"/>
      <c r="K2639" s="282" t="s">
        <v>1968</v>
      </c>
      <c r="L2639" s="264">
        <v>44461</v>
      </c>
      <c r="M2639" s="264">
        <v>44508</v>
      </c>
      <c r="N2639" s="263" t="s">
        <v>122</v>
      </c>
      <c r="O2639" s="261"/>
      <c r="P2639" s="266"/>
      <c r="Q2639" s="273"/>
      <c r="R2639" s="268" t="s">
        <v>157</v>
      </c>
      <c r="S2639" s="265"/>
      <c r="T2639" s="265">
        <v>0</v>
      </c>
      <c r="U2639" s="269" t="s">
        <v>1256</v>
      </c>
      <c r="V2639" s="270">
        <v>1</v>
      </c>
      <c r="W2639" s="271" t="s">
        <v>1264</v>
      </c>
      <c r="X2639" s="272"/>
      <c r="Y2639" s="273"/>
      <c r="Z2639" s="274" t="s">
        <v>1265</v>
      </c>
      <c r="AA2639" s="258" t="b">
        <f t="shared" ref="AA2639:AA2655" si="202">COUNTIF($D$2:$D$3790,D2639)&gt;1</f>
        <v>0</v>
      </c>
      <c r="AB2639" s="273" t="s">
        <v>4960</v>
      </c>
      <c r="AC2639" s="273"/>
      <c r="AD2639" s="510"/>
      <c r="AE2639" s="275"/>
      <c r="AF2639" s="267" t="str">
        <f t="shared" ca="1" si="200"/>
        <v>32años3meses</v>
      </c>
      <c r="AG2639" s="276">
        <v>995040788</v>
      </c>
      <c r="AH2639" s="273"/>
    </row>
    <row r="2640" spans="2:34">
      <c r="B2640" s="362" t="str">
        <f t="shared" si="199"/>
        <v>P72122617</v>
      </c>
      <c r="C2640" s="446" t="s">
        <v>117</v>
      </c>
      <c r="D2640" s="486" t="s">
        <v>8402</v>
      </c>
      <c r="E2640" s="258" t="s">
        <v>8403</v>
      </c>
      <c r="F2640" s="259">
        <v>35754</v>
      </c>
      <c r="G2640" s="260" t="s">
        <v>1251</v>
      </c>
      <c r="H2640" s="266" t="s">
        <v>137</v>
      </c>
      <c r="I2640" s="261" t="s">
        <v>1252</v>
      </c>
      <c r="J2640" s="261"/>
      <c r="K2640" s="282" t="s">
        <v>7444</v>
      </c>
      <c r="L2640" s="264">
        <v>45197</v>
      </c>
      <c r="M2640" s="290">
        <v>45213</v>
      </c>
      <c r="N2640" s="263" t="s">
        <v>174</v>
      </c>
      <c r="O2640" s="261" t="s">
        <v>8404</v>
      </c>
      <c r="P2640" s="266" t="s">
        <v>138</v>
      </c>
      <c r="Q2640" s="273"/>
      <c r="R2640" s="284" t="s">
        <v>157</v>
      </c>
      <c r="S2640" s="265"/>
      <c r="T2640" s="265">
        <v>0</v>
      </c>
      <c r="U2640" s="269" t="s">
        <v>1256</v>
      </c>
      <c r="V2640" s="270">
        <v>1</v>
      </c>
      <c r="W2640" s="271" t="s">
        <v>118</v>
      </c>
      <c r="X2640" s="273"/>
      <c r="Y2640" s="273"/>
      <c r="Z2640" s="274" t="s">
        <v>1257</v>
      </c>
      <c r="AA2640" s="258" t="b">
        <f t="shared" si="202"/>
        <v>0</v>
      </c>
      <c r="AB2640" s="273" t="s">
        <v>8405</v>
      </c>
      <c r="AC2640" s="273"/>
      <c r="AD2640" s="504" t="s">
        <v>1259</v>
      </c>
      <c r="AE2640" s="304" t="s">
        <v>8406</v>
      </c>
      <c r="AF2640" s="267" t="str">
        <f t="shared" ca="1" si="200"/>
        <v>28años9meses</v>
      </c>
      <c r="AG2640" s="276">
        <v>965300437</v>
      </c>
      <c r="AH2640" s="273" t="s">
        <v>8407</v>
      </c>
    </row>
    <row r="2641" spans="2:34" ht="28.5">
      <c r="B2641" s="362" t="str">
        <f t="shared" si="199"/>
        <v>P72141853</v>
      </c>
      <c r="C2641" s="446" t="s">
        <v>117</v>
      </c>
      <c r="D2641" s="486" t="s">
        <v>6797</v>
      </c>
      <c r="E2641" s="258" t="s">
        <v>6798</v>
      </c>
      <c r="F2641" s="259">
        <v>37349</v>
      </c>
      <c r="G2641" s="283" t="s">
        <v>1251</v>
      </c>
      <c r="H2641" s="261" t="s">
        <v>137</v>
      </c>
      <c r="I2641" s="263" t="s">
        <v>5699</v>
      </c>
      <c r="J2641" s="261"/>
      <c r="K2641" s="282" t="s">
        <v>2021</v>
      </c>
      <c r="L2641" s="264">
        <v>44877</v>
      </c>
      <c r="M2641" s="264">
        <v>44904</v>
      </c>
      <c r="N2641" s="263" t="s">
        <v>128</v>
      </c>
      <c r="O2641" s="282" t="s">
        <v>6799</v>
      </c>
      <c r="P2641" s="266" t="s">
        <v>138</v>
      </c>
      <c r="Q2641" s="273"/>
      <c r="R2641" s="268" t="s">
        <v>157</v>
      </c>
      <c r="S2641" s="265"/>
      <c r="T2641" s="265">
        <v>0</v>
      </c>
      <c r="U2641" s="269" t="s">
        <v>1256</v>
      </c>
      <c r="V2641" s="270">
        <v>0</v>
      </c>
      <c r="W2641" s="271" t="s">
        <v>1264</v>
      </c>
      <c r="X2641" s="272"/>
      <c r="Y2641" s="273"/>
      <c r="Z2641" s="274" t="s">
        <v>1265</v>
      </c>
      <c r="AA2641" s="258" t="b">
        <f t="shared" si="202"/>
        <v>0</v>
      </c>
      <c r="AB2641" s="258" t="s">
        <v>6800</v>
      </c>
      <c r="AC2641" s="273"/>
      <c r="AD2641" s="504" t="s">
        <v>1878</v>
      </c>
      <c r="AE2641" s="312" t="s">
        <v>6801</v>
      </c>
      <c r="AF2641" s="267" t="str">
        <f t="shared" ca="1" si="200"/>
        <v>24años4meses</v>
      </c>
      <c r="AG2641" s="276">
        <v>960923193</v>
      </c>
      <c r="AH2641" s="273" t="s">
        <v>6802</v>
      </c>
    </row>
    <row r="2642" spans="2:34">
      <c r="B2642" s="362" t="str">
        <f t="shared" si="199"/>
        <v>P72169693</v>
      </c>
      <c r="C2642" s="446" t="s">
        <v>117</v>
      </c>
      <c r="D2642" s="486" t="s">
        <v>9061</v>
      </c>
      <c r="E2642" s="258" t="s">
        <v>9062</v>
      </c>
      <c r="F2642" s="259">
        <v>37941</v>
      </c>
      <c r="G2642" s="283" t="s">
        <v>1251</v>
      </c>
      <c r="H2642" s="261" t="s">
        <v>137</v>
      </c>
      <c r="I2642" s="261" t="s">
        <v>5699</v>
      </c>
      <c r="J2642" s="261"/>
      <c r="K2642" s="282" t="s">
        <v>6899</v>
      </c>
      <c r="L2642" s="264">
        <v>45278</v>
      </c>
      <c r="M2642" s="290">
        <v>45293</v>
      </c>
      <c r="N2642" s="261" t="s">
        <v>122</v>
      </c>
      <c r="O2642" s="261" t="s">
        <v>1108</v>
      </c>
      <c r="P2642" s="266"/>
      <c r="Q2642" s="273"/>
      <c r="R2642" s="284" t="s">
        <v>157</v>
      </c>
      <c r="S2642" s="265"/>
      <c r="T2642" s="265">
        <v>0</v>
      </c>
      <c r="U2642" s="269" t="s">
        <v>1256</v>
      </c>
      <c r="V2642" s="270">
        <v>1</v>
      </c>
      <c r="W2642" s="271" t="s">
        <v>118</v>
      </c>
      <c r="X2642" s="273"/>
      <c r="Y2642" s="273"/>
      <c r="Z2642" s="274" t="s">
        <v>1257</v>
      </c>
      <c r="AA2642" s="258" t="b">
        <f t="shared" si="202"/>
        <v>0</v>
      </c>
      <c r="AB2642" s="273" t="s">
        <v>9063</v>
      </c>
      <c r="AC2642" s="273"/>
      <c r="AD2642" s="504" t="s">
        <v>1259</v>
      </c>
      <c r="AE2642" s="275" t="s">
        <v>9064</v>
      </c>
      <c r="AF2642" s="267" t="str">
        <f t="shared" ca="1" si="200"/>
        <v>22años9meses</v>
      </c>
      <c r="AG2642" s="276">
        <v>968580900</v>
      </c>
      <c r="AH2642" s="273" t="s">
        <v>9065</v>
      </c>
    </row>
    <row r="2643" spans="2:34">
      <c r="B2643" s="362" t="str">
        <f t="shared" si="199"/>
        <v>O72195242</v>
      </c>
      <c r="C2643" s="446" t="s">
        <v>117</v>
      </c>
      <c r="D2643" s="486" t="s">
        <v>5931</v>
      </c>
      <c r="E2643" s="258" t="s">
        <v>5932</v>
      </c>
      <c r="F2643" s="259">
        <v>34838</v>
      </c>
      <c r="G2643" s="260" t="s">
        <v>1251</v>
      </c>
      <c r="H2643" s="261" t="s">
        <v>125</v>
      </c>
      <c r="I2643" s="263" t="s">
        <v>5933</v>
      </c>
      <c r="J2643" s="261"/>
      <c r="K2643" s="282" t="s">
        <v>4784</v>
      </c>
      <c r="L2643" s="264">
        <v>44593</v>
      </c>
      <c r="M2643" s="290">
        <v>44593</v>
      </c>
      <c r="N2643" s="263" t="s">
        <v>174</v>
      </c>
      <c r="O2643" s="261" t="s">
        <v>5934</v>
      </c>
      <c r="P2643" s="266" t="s">
        <v>138</v>
      </c>
      <c r="Q2643" s="273"/>
      <c r="R2643" s="268" t="s">
        <v>157</v>
      </c>
      <c r="S2643" s="265"/>
      <c r="T2643" s="265">
        <v>0</v>
      </c>
      <c r="U2643" s="269" t="s">
        <v>1256</v>
      </c>
      <c r="V2643" s="270">
        <v>1</v>
      </c>
      <c r="W2643" s="271" t="s">
        <v>118</v>
      </c>
      <c r="X2643" s="272"/>
      <c r="Y2643" s="258"/>
      <c r="Z2643" s="274" t="s">
        <v>1265</v>
      </c>
      <c r="AA2643" s="258" t="b">
        <f t="shared" si="202"/>
        <v>0</v>
      </c>
      <c r="AB2643" s="273" t="s">
        <v>5935</v>
      </c>
      <c r="AC2643" s="273"/>
      <c r="AD2643" s="510"/>
      <c r="AE2643" s="275"/>
      <c r="AF2643" s="267" t="str">
        <f t="shared" ca="1" si="200"/>
        <v>31años3meses</v>
      </c>
      <c r="AG2643" s="276">
        <v>976082898</v>
      </c>
      <c r="AH2643" s="273" t="s">
        <v>5936</v>
      </c>
    </row>
    <row r="2644" spans="2:34">
      <c r="B2644" s="362" t="str">
        <f t="shared" si="199"/>
        <v>O72211488</v>
      </c>
      <c r="C2644" s="446" t="s">
        <v>117</v>
      </c>
      <c r="D2644" s="486" t="s">
        <v>16525</v>
      </c>
      <c r="E2644" s="258" t="s">
        <v>16526</v>
      </c>
      <c r="F2644" s="259">
        <v>36195</v>
      </c>
      <c r="G2644" s="283" t="s">
        <v>1251</v>
      </c>
      <c r="H2644" s="261" t="s">
        <v>113</v>
      </c>
      <c r="I2644" s="261" t="s">
        <v>1339</v>
      </c>
      <c r="J2644" s="261" t="s">
        <v>1276</v>
      </c>
      <c r="K2644" s="282" t="s">
        <v>1254</v>
      </c>
      <c r="L2644" s="264">
        <v>46029</v>
      </c>
      <c r="M2644" s="264">
        <v>46071</v>
      </c>
      <c r="N2644" s="261" t="s">
        <v>114</v>
      </c>
      <c r="O2644" s="282" t="s">
        <v>17437</v>
      </c>
      <c r="P2644" s="266" t="s">
        <v>138</v>
      </c>
      <c r="Q2644" s="258"/>
      <c r="R2644" s="268" t="s">
        <v>157</v>
      </c>
      <c r="S2644" s="265"/>
      <c r="T2644" s="271">
        <v>0</v>
      </c>
      <c r="U2644" s="269" t="s">
        <v>1256</v>
      </c>
      <c r="V2644" s="270">
        <v>1</v>
      </c>
      <c r="W2644" s="524" t="s">
        <v>118</v>
      </c>
      <c r="X2644" s="272"/>
      <c r="Y2644" s="272"/>
      <c r="Z2644" s="525" t="s">
        <v>1257</v>
      </c>
      <c r="AA2644" s="258" t="b">
        <f t="shared" si="202"/>
        <v>0</v>
      </c>
      <c r="AB2644" s="273" t="s">
        <v>16527</v>
      </c>
      <c r="AC2644" s="273"/>
      <c r="AD2644" s="504" t="s">
        <v>1259</v>
      </c>
      <c r="AE2644" s="275" t="s">
        <v>16528</v>
      </c>
      <c r="AF2644" s="267" t="str">
        <f t="shared" ca="1" si="200"/>
        <v>27años6meses</v>
      </c>
      <c r="AG2644" s="276" t="s">
        <v>16529</v>
      </c>
      <c r="AH2644" s="273" t="s">
        <v>16530</v>
      </c>
    </row>
    <row r="2645" spans="2:34">
      <c r="B2645" s="362" t="str">
        <f t="shared" si="199"/>
        <v>E72222526</v>
      </c>
      <c r="C2645" s="446" t="s">
        <v>117</v>
      </c>
      <c r="D2645" s="486" t="s">
        <v>5904</v>
      </c>
      <c r="E2645" s="258" t="s">
        <v>5905</v>
      </c>
      <c r="F2645" s="259">
        <v>34970</v>
      </c>
      <c r="G2645" s="258" t="s">
        <v>3610</v>
      </c>
      <c r="H2645" s="261" t="s">
        <v>1107</v>
      </c>
      <c r="I2645" s="263" t="s">
        <v>5906</v>
      </c>
      <c r="J2645" s="261"/>
      <c r="K2645" s="282" t="s">
        <v>2021</v>
      </c>
      <c r="L2645" s="264">
        <v>44593</v>
      </c>
      <c r="M2645" s="290">
        <v>45077</v>
      </c>
      <c r="N2645" s="263" t="s">
        <v>122</v>
      </c>
      <c r="O2645" s="282"/>
      <c r="P2645" s="266"/>
      <c r="Q2645" s="273"/>
      <c r="R2645" s="284" t="s">
        <v>157</v>
      </c>
      <c r="S2645" s="265"/>
      <c r="T2645" s="265">
        <v>0</v>
      </c>
      <c r="U2645" s="269" t="s">
        <v>1256</v>
      </c>
      <c r="V2645" s="270">
        <v>0</v>
      </c>
      <c r="W2645" s="271" t="s">
        <v>118</v>
      </c>
      <c r="X2645" s="272">
        <v>5000</v>
      </c>
      <c r="Y2645" s="258">
        <v>1003</v>
      </c>
      <c r="Z2645" s="274" t="s">
        <v>1257</v>
      </c>
      <c r="AA2645" s="258" t="b">
        <f t="shared" si="202"/>
        <v>0</v>
      </c>
      <c r="AB2645" s="258" t="s">
        <v>5907</v>
      </c>
      <c r="AC2645" s="273"/>
      <c r="AD2645" s="504" t="s">
        <v>1271</v>
      </c>
      <c r="AE2645" s="275" t="s">
        <v>5908</v>
      </c>
      <c r="AF2645" s="267" t="str">
        <f t="shared" ca="1" si="200"/>
        <v>30años10meses</v>
      </c>
      <c r="AG2645" s="276">
        <v>964464235</v>
      </c>
      <c r="AH2645" s="273" t="s">
        <v>5909</v>
      </c>
    </row>
    <row r="2646" spans="2:34">
      <c r="B2646" s="258" t="str">
        <f t="shared" si="199"/>
        <v>P72232609</v>
      </c>
      <c r="C2646" s="446" t="s">
        <v>117</v>
      </c>
      <c r="D2646" s="486" t="s">
        <v>4972</v>
      </c>
      <c r="E2646" s="258" t="s">
        <v>4973</v>
      </c>
      <c r="F2646" s="259">
        <v>34712</v>
      </c>
      <c r="G2646" s="260" t="s">
        <v>1251</v>
      </c>
      <c r="H2646" s="261" t="s">
        <v>137</v>
      </c>
      <c r="I2646" s="263"/>
      <c r="J2646" s="261"/>
      <c r="K2646" s="263" t="s">
        <v>4784</v>
      </c>
      <c r="L2646" s="264">
        <v>44466</v>
      </c>
      <c r="M2646" s="264">
        <v>44509</v>
      </c>
      <c r="N2646" s="263" t="s">
        <v>122</v>
      </c>
      <c r="O2646" s="282"/>
      <c r="P2646" s="266"/>
      <c r="Q2646" s="273"/>
      <c r="R2646" s="268" t="s">
        <v>157</v>
      </c>
      <c r="S2646" s="265"/>
      <c r="T2646" s="265">
        <v>0</v>
      </c>
      <c r="U2646" s="269" t="s">
        <v>1256</v>
      </c>
      <c r="V2646" s="270">
        <v>1</v>
      </c>
      <c r="W2646" s="271" t="s">
        <v>1264</v>
      </c>
      <c r="X2646" s="272"/>
      <c r="Y2646" s="273"/>
      <c r="Z2646" s="274" t="s">
        <v>1265</v>
      </c>
      <c r="AA2646" s="258" t="b">
        <f t="shared" si="202"/>
        <v>0</v>
      </c>
      <c r="AB2646" s="258" t="s">
        <v>4974</v>
      </c>
      <c r="AC2646" s="273"/>
      <c r="AD2646" s="504" t="s">
        <v>1259</v>
      </c>
      <c r="AE2646" s="303" t="s">
        <v>4975</v>
      </c>
      <c r="AF2646" s="267" t="str">
        <f t="shared" ca="1" si="200"/>
        <v>31años7meses</v>
      </c>
      <c r="AG2646" s="276">
        <v>910517645</v>
      </c>
      <c r="AH2646" s="399" t="s">
        <v>4976</v>
      </c>
    </row>
    <row r="2647" spans="2:34">
      <c r="B2647" s="258" t="str">
        <f t="shared" si="199"/>
        <v>O72243100</v>
      </c>
      <c r="C2647" s="446" t="s">
        <v>117</v>
      </c>
      <c r="D2647" s="486" t="s">
        <v>9245</v>
      </c>
      <c r="E2647" s="258" t="s">
        <v>9246</v>
      </c>
      <c r="F2647" s="259">
        <v>38210</v>
      </c>
      <c r="G2647" s="283" t="s">
        <v>1251</v>
      </c>
      <c r="H2647" s="261" t="s">
        <v>113</v>
      </c>
      <c r="I2647" s="261" t="s">
        <v>5699</v>
      </c>
      <c r="J2647" s="261" t="s">
        <v>7245</v>
      </c>
      <c r="K2647" s="282" t="s">
        <v>6899</v>
      </c>
      <c r="L2647" s="264">
        <v>45294</v>
      </c>
      <c r="M2647" s="264">
        <v>45367</v>
      </c>
      <c r="N2647" s="261" t="s">
        <v>122</v>
      </c>
      <c r="O2647" s="261"/>
      <c r="P2647" s="266"/>
      <c r="Q2647" s="273"/>
      <c r="R2647" s="284" t="s">
        <v>157</v>
      </c>
      <c r="S2647" s="265"/>
      <c r="T2647" s="265">
        <v>0</v>
      </c>
      <c r="U2647" s="269" t="s">
        <v>1256</v>
      </c>
      <c r="V2647" s="270">
        <v>1</v>
      </c>
      <c r="W2647" s="271" t="s">
        <v>118</v>
      </c>
      <c r="X2647" s="272"/>
      <c r="Y2647" s="272"/>
      <c r="Z2647" s="274" t="s">
        <v>1257</v>
      </c>
      <c r="AA2647" s="258" t="b">
        <f t="shared" si="202"/>
        <v>0</v>
      </c>
      <c r="AB2647" s="273" t="s">
        <v>9247</v>
      </c>
      <c r="AC2647" s="273"/>
      <c r="AD2647" s="504" t="s">
        <v>1259</v>
      </c>
      <c r="AE2647" s="275" t="s">
        <v>9248</v>
      </c>
      <c r="AF2647" s="267" t="str">
        <f t="shared" ref="AF2647:AF2678" ca="1" si="203">IF($D2647&lt;&gt;"",DATEDIF(F2647,TODAY(),"y")&amp;"años"&amp;DATEDIF(F2647,TODAY(),"ym")&amp;"meses","")</f>
        <v>22años0meses</v>
      </c>
      <c r="AG2647" s="276">
        <v>991955567</v>
      </c>
      <c r="AH2647" s="273" t="s">
        <v>9249</v>
      </c>
    </row>
    <row r="2648" spans="2:34">
      <c r="B2648" s="258" t="str">
        <f t="shared" si="199"/>
        <v>O72246280</v>
      </c>
      <c r="C2648" s="446" t="s">
        <v>117</v>
      </c>
      <c r="D2648" s="486" t="s">
        <v>9274</v>
      </c>
      <c r="E2648" s="258" t="s">
        <v>9275</v>
      </c>
      <c r="F2648" s="259">
        <v>35478</v>
      </c>
      <c r="G2648" s="283" t="s">
        <v>1251</v>
      </c>
      <c r="H2648" s="261" t="s">
        <v>125</v>
      </c>
      <c r="I2648" s="261" t="s">
        <v>9123</v>
      </c>
      <c r="J2648" s="261" t="s">
        <v>7245</v>
      </c>
      <c r="K2648" s="282" t="s">
        <v>6840</v>
      </c>
      <c r="L2648" s="264">
        <v>45294</v>
      </c>
      <c r="M2648" s="298">
        <v>45556</v>
      </c>
      <c r="N2648" s="261" t="s">
        <v>122</v>
      </c>
      <c r="O2648" s="261"/>
      <c r="P2648" s="266"/>
      <c r="Q2648" s="273"/>
      <c r="R2648" s="284" t="s">
        <v>157</v>
      </c>
      <c r="S2648" s="265"/>
      <c r="T2648" s="265">
        <v>0</v>
      </c>
      <c r="U2648" s="269" t="s">
        <v>1256</v>
      </c>
      <c r="V2648" s="270">
        <v>1</v>
      </c>
      <c r="W2648" s="271" t="s">
        <v>118</v>
      </c>
      <c r="X2648" s="272"/>
      <c r="Y2648" s="272"/>
      <c r="Z2648" s="274" t="s">
        <v>1257</v>
      </c>
      <c r="AA2648" s="258" t="b">
        <f t="shared" si="202"/>
        <v>0</v>
      </c>
      <c r="AB2648" s="273" t="s">
        <v>9276</v>
      </c>
      <c r="AC2648" s="273"/>
      <c r="AD2648" s="504" t="s">
        <v>1259</v>
      </c>
      <c r="AE2648" s="275" t="s">
        <v>9277</v>
      </c>
      <c r="AF2648" s="267" t="str">
        <f t="shared" ca="1" si="203"/>
        <v>29años6meses</v>
      </c>
      <c r="AG2648" s="276">
        <v>921515769</v>
      </c>
      <c r="AH2648" s="273" t="s">
        <v>9278</v>
      </c>
    </row>
    <row r="2649" spans="2:34">
      <c r="B2649" s="258" t="str">
        <f t="shared" si="199"/>
        <v>P72263402</v>
      </c>
      <c r="C2649" s="508">
        <v>1</v>
      </c>
      <c r="D2649" s="486" t="s">
        <v>5620</v>
      </c>
      <c r="E2649" s="258" t="s">
        <v>5621</v>
      </c>
      <c r="F2649" s="259">
        <v>35835</v>
      </c>
      <c r="G2649" s="260" t="s">
        <v>1251</v>
      </c>
      <c r="H2649" s="261" t="s">
        <v>137</v>
      </c>
      <c r="I2649" s="263"/>
      <c r="J2649" s="261"/>
      <c r="K2649" s="282" t="s">
        <v>2021</v>
      </c>
      <c r="L2649" s="264">
        <v>44564</v>
      </c>
      <c r="M2649" s="264">
        <v>44684</v>
      </c>
      <c r="N2649" s="263" t="s">
        <v>128</v>
      </c>
      <c r="O2649" s="261" t="s">
        <v>5622</v>
      </c>
      <c r="P2649" s="266" t="s">
        <v>115</v>
      </c>
      <c r="Q2649" s="273"/>
      <c r="R2649" s="268" t="s">
        <v>157</v>
      </c>
      <c r="S2649" s="265"/>
      <c r="T2649" s="265">
        <v>0</v>
      </c>
      <c r="U2649" s="269" t="s">
        <v>1256</v>
      </c>
      <c r="V2649" s="270">
        <v>1</v>
      </c>
      <c r="W2649" s="271" t="s">
        <v>118</v>
      </c>
      <c r="X2649" s="272"/>
      <c r="Y2649" s="273"/>
      <c r="Z2649" s="274" t="s">
        <v>1265</v>
      </c>
      <c r="AA2649" s="258" t="b">
        <f t="shared" si="202"/>
        <v>0</v>
      </c>
      <c r="AB2649" s="273" t="s">
        <v>5623</v>
      </c>
      <c r="AC2649" s="273"/>
      <c r="AD2649" s="504" t="s">
        <v>1259</v>
      </c>
      <c r="AE2649" s="322" t="s">
        <v>5624</v>
      </c>
      <c r="AF2649" s="267" t="str">
        <f t="shared" ca="1" si="203"/>
        <v>28años6meses</v>
      </c>
      <c r="AG2649" s="276">
        <v>918297388</v>
      </c>
      <c r="AH2649" s="273" t="s">
        <v>5625</v>
      </c>
    </row>
    <row r="2650" spans="2:34">
      <c r="B2650" s="258" t="str">
        <f t="shared" si="199"/>
        <v>P72267274</v>
      </c>
      <c r="C2650" s="446" t="s">
        <v>117</v>
      </c>
      <c r="D2650" s="486" t="s">
        <v>5742</v>
      </c>
      <c r="E2650" s="258" t="s">
        <v>5743</v>
      </c>
      <c r="F2650" s="259">
        <v>36960</v>
      </c>
      <c r="G2650" s="260" t="s">
        <v>1251</v>
      </c>
      <c r="H2650" s="261" t="s">
        <v>137</v>
      </c>
      <c r="I2650" s="263"/>
      <c r="J2650" s="261"/>
      <c r="K2650" s="282" t="s">
        <v>4784</v>
      </c>
      <c r="L2650" s="264">
        <v>44580</v>
      </c>
      <c r="M2650" s="290">
        <v>44684</v>
      </c>
      <c r="N2650" s="263" t="s">
        <v>122</v>
      </c>
      <c r="O2650" s="261"/>
      <c r="P2650" s="266"/>
      <c r="Q2650" s="258"/>
      <c r="R2650" s="284" t="s">
        <v>157</v>
      </c>
      <c r="S2650" s="265"/>
      <c r="T2650" s="265">
        <v>0</v>
      </c>
      <c r="U2650" s="269" t="s">
        <v>1256</v>
      </c>
      <c r="V2650" s="270">
        <v>1</v>
      </c>
      <c r="W2650" s="271" t="s">
        <v>118</v>
      </c>
      <c r="X2650" s="272"/>
      <c r="Y2650" s="273"/>
      <c r="Z2650" s="274" t="s">
        <v>1265</v>
      </c>
      <c r="AA2650" s="258" t="b">
        <f t="shared" si="202"/>
        <v>0</v>
      </c>
      <c r="AB2650" s="273" t="s">
        <v>5744</v>
      </c>
      <c r="AC2650" s="273"/>
      <c r="AD2650" s="510"/>
      <c r="AE2650" s="275"/>
      <c r="AF2650" s="267" t="str">
        <f t="shared" ca="1" si="203"/>
        <v>25años5meses</v>
      </c>
      <c r="AG2650" s="276">
        <v>930299875</v>
      </c>
      <c r="AH2650" s="273" t="s">
        <v>5745</v>
      </c>
    </row>
    <row r="2651" spans="2:34">
      <c r="B2651" s="258" t="str">
        <f t="shared" si="199"/>
        <v>P72270737</v>
      </c>
      <c r="C2651" s="446" t="s">
        <v>117</v>
      </c>
      <c r="D2651" s="486" t="s">
        <v>14898</v>
      </c>
      <c r="E2651" s="258" t="s">
        <v>14899</v>
      </c>
      <c r="F2651" s="259">
        <v>37105</v>
      </c>
      <c r="G2651" s="283" t="s">
        <v>1297</v>
      </c>
      <c r="H2651" s="261" t="s">
        <v>137</v>
      </c>
      <c r="I2651" s="261" t="s">
        <v>1252</v>
      </c>
      <c r="J2651" s="261" t="s">
        <v>1276</v>
      </c>
      <c r="K2651" s="282" t="s">
        <v>12562</v>
      </c>
      <c r="L2651" s="264">
        <v>45947</v>
      </c>
      <c r="M2651" s="264">
        <v>46011</v>
      </c>
      <c r="N2651" s="261" t="s">
        <v>122</v>
      </c>
      <c r="O2651" s="282"/>
      <c r="P2651" s="266"/>
      <c r="Q2651" s="258"/>
      <c r="R2651" s="268" t="s">
        <v>157</v>
      </c>
      <c r="S2651" s="265"/>
      <c r="T2651" s="265">
        <v>0</v>
      </c>
      <c r="U2651" s="269" t="s">
        <v>1256</v>
      </c>
      <c r="V2651" s="270">
        <v>1</v>
      </c>
      <c r="W2651" s="271" t="s">
        <v>118</v>
      </c>
      <c r="X2651" s="272"/>
      <c r="Y2651" s="272"/>
      <c r="Z2651" s="342" t="s">
        <v>1257</v>
      </c>
      <c r="AA2651" s="258" t="b">
        <f t="shared" si="202"/>
        <v>0</v>
      </c>
      <c r="AB2651" s="273" t="s">
        <v>14900</v>
      </c>
      <c r="AC2651" s="273"/>
      <c r="AD2651" s="504" t="s">
        <v>2201</v>
      </c>
      <c r="AE2651" s="275" t="s">
        <v>14901</v>
      </c>
      <c r="AF2651" s="267" t="str">
        <f t="shared" ca="1" si="203"/>
        <v>25años0meses</v>
      </c>
      <c r="AG2651" s="276" t="s">
        <v>14902</v>
      </c>
      <c r="AH2651" s="273" t="s">
        <v>14903</v>
      </c>
    </row>
    <row r="2652" spans="2:34">
      <c r="B2652" s="258" t="str">
        <f t="shared" si="199"/>
        <v>P72296568</v>
      </c>
      <c r="C2652" s="446" t="s">
        <v>117</v>
      </c>
      <c r="D2652" s="486" t="s">
        <v>8396</v>
      </c>
      <c r="E2652" s="258" t="s">
        <v>8397</v>
      </c>
      <c r="F2652" s="259">
        <v>36891</v>
      </c>
      <c r="G2652" s="260" t="s">
        <v>1251</v>
      </c>
      <c r="H2652" s="266" t="s">
        <v>137</v>
      </c>
      <c r="I2652" s="261" t="s">
        <v>1252</v>
      </c>
      <c r="J2652" s="261"/>
      <c r="K2652" s="282" t="s">
        <v>7444</v>
      </c>
      <c r="L2652" s="264">
        <v>45197</v>
      </c>
      <c r="M2652" s="290">
        <v>45215</v>
      </c>
      <c r="N2652" s="263" t="s">
        <v>128</v>
      </c>
      <c r="O2652" s="261" t="s">
        <v>8398</v>
      </c>
      <c r="P2652" s="266" t="s">
        <v>138</v>
      </c>
      <c r="Q2652" s="273"/>
      <c r="R2652" s="284" t="s">
        <v>157</v>
      </c>
      <c r="S2652" s="265"/>
      <c r="T2652" s="265">
        <v>0</v>
      </c>
      <c r="U2652" s="269" t="s">
        <v>1256</v>
      </c>
      <c r="V2652" s="270">
        <v>1</v>
      </c>
      <c r="W2652" s="271" t="s">
        <v>118</v>
      </c>
      <c r="X2652" s="273"/>
      <c r="Y2652" s="273"/>
      <c r="Z2652" s="274" t="s">
        <v>1257</v>
      </c>
      <c r="AA2652" s="258" t="b">
        <f t="shared" si="202"/>
        <v>0</v>
      </c>
      <c r="AB2652" s="273" t="s">
        <v>8399</v>
      </c>
      <c r="AC2652" s="273"/>
      <c r="AD2652" s="504" t="s">
        <v>1259</v>
      </c>
      <c r="AE2652" s="304" t="s">
        <v>8400</v>
      </c>
      <c r="AF2652" s="267" t="str">
        <f t="shared" ca="1" si="203"/>
        <v>25años7meses</v>
      </c>
      <c r="AG2652" s="276">
        <v>902149145</v>
      </c>
      <c r="AH2652" s="273" t="s">
        <v>8401</v>
      </c>
    </row>
    <row r="2653" spans="2:34">
      <c r="B2653" s="258" t="str">
        <f t="shared" si="199"/>
        <v>P72327885</v>
      </c>
      <c r="C2653" s="446" t="s">
        <v>117</v>
      </c>
      <c r="D2653" s="486" t="s">
        <v>8420</v>
      </c>
      <c r="E2653" s="258" t="s">
        <v>8421</v>
      </c>
      <c r="F2653" s="259">
        <v>37188</v>
      </c>
      <c r="G2653" s="260" t="s">
        <v>1251</v>
      </c>
      <c r="H2653" s="266" t="s">
        <v>137</v>
      </c>
      <c r="I2653" s="261" t="s">
        <v>5699</v>
      </c>
      <c r="J2653" s="261"/>
      <c r="K2653" s="282" t="s">
        <v>6840</v>
      </c>
      <c r="L2653" s="264">
        <v>45198</v>
      </c>
      <c r="M2653" s="290">
        <v>45227</v>
      </c>
      <c r="N2653" s="263" t="s">
        <v>128</v>
      </c>
      <c r="O2653" s="261" t="s">
        <v>8422</v>
      </c>
      <c r="P2653" s="266" t="s">
        <v>138</v>
      </c>
      <c r="Q2653" s="273"/>
      <c r="R2653" s="284" t="s">
        <v>157</v>
      </c>
      <c r="S2653" s="265"/>
      <c r="T2653" s="265">
        <v>0</v>
      </c>
      <c r="U2653" s="269" t="s">
        <v>1256</v>
      </c>
      <c r="V2653" s="270">
        <v>0</v>
      </c>
      <c r="W2653" s="271" t="s">
        <v>118</v>
      </c>
      <c r="X2653" s="273"/>
      <c r="Y2653" s="273"/>
      <c r="Z2653" s="274" t="s">
        <v>1257</v>
      </c>
      <c r="AA2653" s="258" t="b">
        <f t="shared" si="202"/>
        <v>0</v>
      </c>
      <c r="AB2653" s="273" t="s">
        <v>8423</v>
      </c>
      <c r="AC2653" s="273"/>
      <c r="AD2653" s="504" t="s">
        <v>1259</v>
      </c>
      <c r="AE2653" s="275" t="s">
        <v>8424</v>
      </c>
      <c r="AF2653" s="267" t="str">
        <f t="shared" ca="1" si="203"/>
        <v>24años9meses</v>
      </c>
      <c r="AG2653" s="276">
        <v>945057935</v>
      </c>
      <c r="AH2653" s="273" t="s">
        <v>8425</v>
      </c>
    </row>
    <row r="2654" spans="2:34">
      <c r="B2654" s="258" t="str">
        <f t="shared" si="199"/>
        <v>P72353710</v>
      </c>
      <c r="C2654" s="446" t="s">
        <v>117</v>
      </c>
      <c r="D2654" s="486" t="s">
        <v>3548</v>
      </c>
      <c r="E2654" s="258" t="s">
        <v>3549</v>
      </c>
      <c r="F2654" s="259">
        <v>34596</v>
      </c>
      <c r="G2654" s="260" t="s">
        <v>1251</v>
      </c>
      <c r="H2654" s="261" t="s">
        <v>137</v>
      </c>
      <c r="I2654" s="262"/>
      <c r="J2654" s="261"/>
      <c r="K2654" s="263" t="s">
        <v>1287</v>
      </c>
      <c r="L2654" s="326">
        <v>44147</v>
      </c>
      <c r="M2654" s="290">
        <v>44177</v>
      </c>
      <c r="N2654" s="263" t="s">
        <v>174</v>
      </c>
      <c r="O2654" s="261" t="s">
        <v>3550</v>
      </c>
      <c r="P2654" s="266" t="s">
        <v>115</v>
      </c>
      <c r="Q2654" s="267"/>
      <c r="R2654" s="284" t="s">
        <v>157</v>
      </c>
      <c r="S2654" s="265"/>
      <c r="T2654" s="265">
        <v>0</v>
      </c>
      <c r="U2654" s="269" t="s">
        <v>1256</v>
      </c>
      <c r="V2654" s="270">
        <v>0</v>
      </c>
      <c r="W2654" s="271" t="s">
        <v>1264</v>
      </c>
      <c r="X2654" s="272"/>
      <c r="Y2654" s="273"/>
      <c r="Z2654" s="274" t="s">
        <v>1265</v>
      </c>
      <c r="AA2654" s="258" t="b">
        <f t="shared" si="202"/>
        <v>0</v>
      </c>
      <c r="AB2654" s="273" t="s">
        <v>3551</v>
      </c>
      <c r="AC2654" s="273" t="s">
        <v>1290</v>
      </c>
      <c r="AD2654" s="510"/>
      <c r="AE2654" s="275"/>
      <c r="AF2654" s="267" t="str">
        <f t="shared" ca="1" si="203"/>
        <v>31años11meses</v>
      </c>
      <c r="AG2654" s="276"/>
      <c r="AH2654" s="273"/>
    </row>
    <row r="2655" spans="2:34">
      <c r="B2655" s="258" t="str">
        <f t="shared" si="199"/>
        <v>P72388384</v>
      </c>
      <c r="C2655" s="257" t="s">
        <v>117</v>
      </c>
      <c r="D2655" s="486" t="s">
        <v>3174</v>
      </c>
      <c r="E2655" s="273" t="s">
        <v>3175</v>
      </c>
      <c r="F2655" s="259">
        <v>36026</v>
      </c>
      <c r="G2655" s="260" t="s">
        <v>1251</v>
      </c>
      <c r="H2655" s="261" t="s">
        <v>137</v>
      </c>
      <c r="I2655" s="262"/>
      <c r="J2655" s="261"/>
      <c r="K2655" s="263" t="s">
        <v>1287</v>
      </c>
      <c r="L2655" s="326">
        <v>43860</v>
      </c>
      <c r="M2655" s="290">
        <v>43873</v>
      </c>
      <c r="N2655" s="263" t="s">
        <v>174</v>
      </c>
      <c r="O2655" s="261" t="s">
        <v>3176</v>
      </c>
      <c r="P2655" s="266" t="s">
        <v>115</v>
      </c>
      <c r="Q2655" s="267"/>
      <c r="R2655" s="284" t="s">
        <v>157</v>
      </c>
      <c r="S2655" s="265"/>
      <c r="T2655" s="265">
        <v>0</v>
      </c>
      <c r="U2655" s="269" t="s">
        <v>1256</v>
      </c>
      <c r="V2655" s="270">
        <v>0</v>
      </c>
      <c r="W2655" s="271" t="s">
        <v>1264</v>
      </c>
      <c r="X2655" s="272"/>
      <c r="Y2655" s="273"/>
      <c r="Z2655" s="274" t="s">
        <v>1265</v>
      </c>
      <c r="AA2655" s="258" t="b">
        <f t="shared" si="202"/>
        <v>0</v>
      </c>
      <c r="AB2655" s="273"/>
      <c r="AC2655" s="273"/>
      <c r="AD2655" s="510"/>
      <c r="AE2655" s="275"/>
      <c r="AF2655" s="267" t="str">
        <f t="shared" ca="1" si="203"/>
        <v>28años0meses</v>
      </c>
      <c r="AG2655" s="276"/>
      <c r="AH2655" s="273"/>
    </row>
    <row r="2656" spans="2:34">
      <c r="B2656" s="258" t="str">
        <f t="shared" si="199"/>
        <v>P72431908</v>
      </c>
      <c r="C2656" s="282">
        <v>1</v>
      </c>
      <c r="D2656" s="294" t="s">
        <v>18641</v>
      </c>
      <c r="E2656" s="258" t="s">
        <v>18642</v>
      </c>
      <c r="F2656" s="259">
        <v>37013</v>
      </c>
      <c r="G2656" s="283" t="s">
        <v>1251</v>
      </c>
      <c r="H2656" s="400" t="s">
        <v>137</v>
      </c>
      <c r="I2656" s="261" t="s">
        <v>1252</v>
      </c>
      <c r="J2656" s="400" t="s">
        <v>1276</v>
      </c>
      <c r="K2656" s="282" t="s">
        <v>12562</v>
      </c>
      <c r="L2656" s="264">
        <v>46105</v>
      </c>
      <c r="M2656" s="264">
        <v>46131</v>
      </c>
      <c r="N2656" s="261" t="s">
        <v>128</v>
      </c>
      <c r="O2656" s="282" t="s">
        <v>18656</v>
      </c>
      <c r="P2656" s="266" t="s">
        <v>138</v>
      </c>
      <c r="Q2656" s="258"/>
      <c r="R2656" s="268" t="s">
        <v>157</v>
      </c>
      <c r="S2656" s="265"/>
      <c r="T2656" s="271">
        <v>0</v>
      </c>
      <c r="U2656" s="269" t="s">
        <v>1256</v>
      </c>
      <c r="V2656" s="270">
        <v>1</v>
      </c>
      <c r="W2656" s="271" t="s">
        <v>118</v>
      </c>
      <c r="X2656" s="272"/>
      <c r="Y2656" s="272"/>
      <c r="Z2656" s="342" t="s">
        <v>1257</v>
      </c>
      <c r="AA2656" s="258" t="b">
        <v>0</v>
      </c>
      <c r="AB2656" s="273" t="s">
        <v>18918</v>
      </c>
      <c r="AC2656" s="273"/>
      <c r="AD2656" s="504" t="s">
        <v>1259</v>
      </c>
      <c r="AE2656" s="275" t="s">
        <v>18682</v>
      </c>
      <c r="AF2656" s="267" t="str">
        <f t="shared" ca="1" si="203"/>
        <v>25años3meses</v>
      </c>
      <c r="AG2656" s="276" t="s">
        <v>18669</v>
      </c>
      <c r="AH2656" s="273" t="s">
        <v>18670</v>
      </c>
    </row>
    <row r="2657" spans="2:36">
      <c r="B2657" s="258" t="str">
        <f t="shared" si="199"/>
        <v>P72438853</v>
      </c>
      <c r="C2657" s="305">
        <v>1</v>
      </c>
      <c r="D2657" s="486" t="s">
        <v>2538</v>
      </c>
      <c r="E2657" s="273" t="s">
        <v>2539</v>
      </c>
      <c r="F2657" s="259">
        <v>35297</v>
      </c>
      <c r="G2657" s="260" t="s">
        <v>1251</v>
      </c>
      <c r="H2657" s="261" t="s">
        <v>137</v>
      </c>
      <c r="I2657" s="262"/>
      <c r="J2657" s="261"/>
      <c r="K2657" s="282" t="s">
        <v>1301</v>
      </c>
      <c r="L2657" s="264">
        <v>43787</v>
      </c>
      <c r="M2657" s="290">
        <v>43817</v>
      </c>
      <c r="N2657" s="263" t="s">
        <v>169</v>
      </c>
      <c r="O2657" s="261" t="s">
        <v>2540</v>
      </c>
      <c r="P2657" s="266" t="s">
        <v>115</v>
      </c>
      <c r="Q2657" s="267"/>
      <c r="R2657" s="268" t="s">
        <v>157</v>
      </c>
      <c r="S2657" s="265"/>
      <c r="T2657" s="265">
        <v>0</v>
      </c>
      <c r="U2657" s="269" t="s">
        <v>1256</v>
      </c>
      <c r="V2657" s="270">
        <v>0</v>
      </c>
      <c r="W2657" s="271" t="s">
        <v>1264</v>
      </c>
      <c r="X2657" s="272"/>
      <c r="Y2657" s="258"/>
      <c r="Z2657" s="274" t="s">
        <v>1265</v>
      </c>
      <c r="AA2657" s="258" t="b">
        <f t="shared" ref="AA2657:AA2669" si="204">COUNTIF($D$2:$D$3790,D2657)&gt;1</f>
        <v>0</v>
      </c>
      <c r="AB2657" s="273" t="s">
        <v>2541</v>
      </c>
      <c r="AC2657" s="273" t="s">
        <v>2542</v>
      </c>
      <c r="AD2657" s="510"/>
      <c r="AE2657" s="275"/>
      <c r="AF2657" s="267" t="str">
        <f t="shared" ca="1" si="203"/>
        <v>30años0meses</v>
      </c>
      <c r="AG2657" s="276"/>
      <c r="AH2657" s="273"/>
    </row>
    <row r="2658" spans="2:36">
      <c r="B2658" s="258" t="str">
        <f t="shared" si="199"/>
        <v>O72457821</v>
      </c>
      <c r="C2658" s="257" t="s">
        <v>117</v>
      </c>
      <c r="D2658" s="486" t="s">
        <v>11961</v>
      </c>
      <c r="E2658" s="258" t="s">
        <v>11962</v>
      </c>
      <c r="F2658" s="259">
        <v>35310</v>
      </c>
      <c r="G2658" s="260" t="s">
        <v>1297</v>
      </c>
      <c r="H2658" s="261" t="s">
        <v>113</v>
      </c>
      <c r="I2658" s="261" t="s">
        <v>8348</v>
      </c>
      <c r="J2658" s="261" t="s">
        <v>1276</v>
      </c>
      <c r="K2658" s="282" t="s">
        <v>2021</v>
      </c>
      <c r="L2658" s="264">
        <v>45503</v>
      </c>
      <c r="M2658" s="348">
        <v>45535</v>
      </c>
      <c r="N2658" s="263" t="s">
        <v>169</v>
      </c>
      <c r="O2658" s="261" t="s">
        <v>11963</v>
      </c>
      <c r="P2658" s="266" t="s">
        <v>138</v>
      </c>
      <c r="Q2658" s="273"/>
      <c r="R2658" s="268" t="s">
        <v>157</v>
      </c>
      <c r="S2658" s="265"/>
      <c r="T2658" s="265">
        <v>0</v>
      </c>
      <c r="U2658" s="269" t="s">
        <v>1256</v>
      </c>
      <c r="V2658" s="270">
        <v>0</v>
      </c>
      <c r="W2658" s="271" t="s">
        <v>118</v>
      </c>
      <c r="X2658" s="273"/>
      <c r="Y2658" s="273"/>
      <c r="Z2658" s="274" t="s">
        <v>1257</v>
      </c>
      <c r="AA2658" s="258" t="b">
        <f t="shared" si="204"/>
        <v>0</v>
      </c>
      <c r="AB2658" s="273" t="s">
        <v>11964</v>
      </c>
      <c r="AC2658" s="273"/>
      <c r="AD2658" s="504" t="s">
        <v>1259</v>
      </c>
      <c r="AE2658" s="303" t="s">
        <v>11965</v>
      </c>
      <c r="AF2658" s="267" t="str">
        <f t="shared" ca="1" si="203"/>
        <v>29años11meses</v>
      </c>
      <c r="AG2658" s="276">
        <v>956277404</v>
      </c>
      <c r="AH2658" s="399" t="s">
        <v>11966</v>
      </c>
    </row>
    <row r="2659" spans="2:36">
      <c r="B2659" s="258" t="str">
        <f t="shared" ref="B2659:B2717" si="205">MID(H2659,1,1)&amp;D2659</f>
        <v>P72460088</v>
      </c>
      <c r="C2659" s="257" t="s">
        <v>117</v>
      </c>
      <c r="D2659" s="486" t="s">
        <v>2595</v>
      </c>
      <c r="E2659" s="301" t="s">
        <v>2596</v>
      </c>
      <c r="F2659" s="259">
        <v>33679</v>
      </c>
      <c r="G2659" s="260" t="s">
        <v>1251</v>
      </c>
      <c r="H2659" s="261" t="s">
        <v>137</v>
      </c>
      <c r="I2659" s="263"/>
      <c r="J2659" s="261"/>
      <c r="K2659" s="263" t="s">
        <v>1287</v>
      </c>
      <c r="L2659" s="264">
        <v>43790</v>
      </c>
      <c r="M2659" s="290">
        <v>43803</v>
      </c>
      <c r="N2659" s="263" t="s">
        <v>128</v>
      </c>
      <c r="O2659" s="261" t="s">
        <v>2597</v>
      </c>
      <c r="P2659" s="266" t="s">
        <v>138</v>
      </c>
      <c r="Q2659" s="267"/>
      <c r="R2659" s="284" t="s">
        <v>157</v>
      </c>
      <c r="S2659" s="265"/>
      <c r="T2659" s="265">
        <v>0</v>
      </c>
      <c r="U2659" s="269" t="s">
        <v>1256</v>
      </c>
      <c r="V2659" s="270">
        <v>0</v>
      </c>
      <c r="W2659" s="271" t="s">
        <v>1264</v>
      </c>
      <c r="X2659" s="272"/>
      <c r="Y2659" s="273"/>
      <c r="Z2659" s="274" t="s">
        <v>1265</v>
      </c>
      <c r="AA2659" s="258" t="b">
        <f t="shared" si="204"/>
        <v>0</v>
      </c>
      <c r="AB2659" s="273" t="s">
        <v>2598</v>
      </c>
      <c r="AC2659" s="273" t="s">
        <v>1290</v>
      </c>
      <c r="AD2659" s="510"/>
      <c r="AE2659" s="275"/>
      <c r="AF2659" s="267" t="str">
        <f t="shared" ca="1" si="203"/>
        <v>34años5meses</v>
      </c>
      <c r="AG2659" s="276"/>
      <c r="AH2659" s="273"/>
      <c r="AJ2659" s="554" t="str">
        <f ca="1">IF($D2659&lt;&gt;"",DATEDIF(L2659,TODAY(),"y")&amp;"años"&amp;DATEDIF(L2659,TODAY(),"ym")&amp;"meses"&amp;DATEDIF(L2659,TODAY(),"md")&amp;"dias","")</f>
        <v>6años9meses0dias</v>
      </c>
    </row>
    <row r="2660" spans="2:36">
      <c r="B2660" s="258" t="str">
        <f t="shared" si="205"/>
        <v>P72460089</v>
      </c>
      <c r="C2660" s="257" t="s">
        <v>117</v>
      </c>
      <c r="D2660" s="486" t="s">
        <v>3263</v>
      </c>
      <c r="E2660" s="258" t="s">
        <v>3264</v>
      </c>
      <c r="F2660" s="259">
        <v>35425</v>
      </c>
      <c r="G2660" s="260" t="s">
        <v>1251</v>
      </c>
      <c r="H2660" s="261" t="s">
        <v>137</v>
      </c>
      <c r="I2660" s="263"/>
      <c r="J2660" s="261"/>
      <c r="K2660" s="263" t="s">
        <v>1287</v>
      </c>
      <c r="L2660" s="264">
        <v>43902</v>
      </c>
      <c r="M2660" s="290">
        <v>43904</v>
      </c>
      <c r="N2660" s="263" t="s">
        <v>174</v>
      </c>
      <c r="O2660" s="261" t="s">
        <v>3265</v>
      </c>
      <c r="P2660" s="266" t="s">
        <v>115</v>
      </c>
      <c r="Q2660" s="267"/>
      <c r="R2660" s="284" t="s">
        <v>157</v>
      </c>
      <c r="S2660" s="265"/>
      <c r="T2660" s="265">
        <v>0</v>
      </c>
      <c r="U2660" s="269" t="s">
        <v>1256</v>
      </c>
      <c r="V2660" s="270">
        <v>0</v>
      </c>
      <c r="W2660" s="271" t="s">
        <v>1264</v>
      </c>
      <c r="X2660" s="272"/>
      <c r="Y2660" s="273"/>
      <c r="Z2660" s="274" t="s">
        <v>1265</v>
      </c>
      <c r="AA2660" s="258" t="b">
        <f t="shared" si="204"/>
        <v>0</v>
      </c>
      <c r="AB2660" s="296"/>
      <c r="AD2660" s="273"/>
      <c r="AE2660" s="275"/>
      <c r="AF2660" s="267" t="str">
        <f t="shared" ca="1" si="203"/>
        <v>29años7meses</v>
      </c>
      <c r="AG2660" s="276"/>
      <c r="AH2660" s="273"/>
    </row>
    <row r="2661" spans="2:36">
      <c r="B2661" s="258" t="str">
        <f t="shared" si="205"/>
        <v>P72461875</v>
      </c>
      <c r="C2661" s="258" t="s">
        <v>117</v>
      </c>
      <c r="D2661" s="486" t="s">
        <v>7000</v>
      </c>
      <c r="E2661" s="258" t="s">
        <v>7001</v>
      </c>
      <c r="F2661" s="259">
        <v>36573</v>
      </c>
      <c r="G2661" s="283" t="s">
        <v>1251</v>
      </c>
      <c r="H2661" s="261" t="s">
        <v>137</v>
      </c>
      <c r="I2661" s="263" t="s">
        <v>1252</v>
      </c>
      <c r="J2661" s="261"/>
      <c r="K2661" s="282" t="s">
        <v>1287</v>
      </c>
      <c r="L2661" s="264">
        <v>44901</v>
      </c>
      <c r="M2661" s="290">
        <v>45159</v>
      </c>
      <c r="N2661" s="263" t="s">
        <v>122</v>
      </c>
      <c r="O2661" s="282"/>
      <c r="P2661" s="266"/>
      <c r="Q2661" s="273"/>
      <c r="R2661" s="284" t="s">
        <v>157</v>
      </c>
      <c r="S2661" s="265"/>
      <c r="T2661" s="265">
        <v>0</v>
      </c>
      <c r="U2661" s="269" t="s">
        <v>1256</v>
      </c>
      <c r="V2661" s="270">
        <v>0</v>
      </c>
      <c r="W2661" s="271" t="s">
        <v>118</v>
      </c>
      <c r="X2661" s="272"/>
      <c r="Y2661" s="273"/>
      <c r="Z2661" s="274" t="s">
        <v>1257</v>
      </c>
      <c r="AA2661" s="258" t="b">
        <f t="shared" si="204"/>
        <v>0</v>
      </c>
      <c r="AB2661" s="258" t="s">
        <v>7002</v>
      </c>
      <c r="AC2661" s="297"/>
      <c r="AD2661" s="504" t="s">
        <v>2101</v>
      </c>
      <c r="AE2661" s="275" t="s">
        <v>7003</v>
      </c>
      <c r="AF2661" s="267" t="str">
        <f t="shared" ca="1" si="203"/>
        <v>26años6meses</v>
      </c>
      <c r="AG2661" s="276">
        <v>931683463</v>
      </c>
      <c r="AH2661" s="273" t="s">
        <v>7004</v>
      </c>
    </row>
    <row r="2662" spans="2:36">
      <c r="B2662" s="258" t="str">
        <f t="shared" si="205"/>
        <v>P72471107</v>
      </c>
      <c r="C2662" s="257" t="s">
        <v>117</v>
      </c>
      <c r="D2662" s="486" t="s">
        <v>13767</v>
      </c>
      <c r="E2662" s="258" t="s">
        <v>13768</v>
      </c>
      <c r="F2662" s="259">
        <v>38271</v>
      </c>
      <c r="G2662" s="283" t="s">
        <v>1251</v>
      </c>
      <c r="H2662" s="261" t="s">
        <v>137</v>
      </c>
      <c r="I2662" s="261" t="s">
        <v>1252</v>
      </c>
      <c r="J2662" s="261" t="s">
        <v>1253</v>
      </c>
      <c r="K2662" s="282" t="s">
        <v>12562</v>
      </c>
      <c r="L2662" s="264">
        <v>45873</v>
      </c>
      <c r="M2662" s="610">
        <v>45906</v>
      </c>
      <c r="N2662" s="261" t="s">
        <v>122</v>
      </c>
      <c r="O2662" s="282"/>
      <c r="P2662" s="266"/>
      <c r="Q2662" s="273"/>
      <c r="R2662" s="268" t="s">
        <v>157</v>
      </c>
      <c r="S2662" s="265"/>
      <c r="T2662" s="271">
        <v>0</v>
      </c>
      <c r="U2662" s="291" t="s">
        <v>117</v>
      </c>
      <c r="V2662" s="270">
        <v>1</v>
      </c>
      <c r="W2662" s="271" t="s">
        <v>118</v>
      </c>
      <c r="X2662" s="272"/>
      <c r="Y2662" s="272"/>
      <c r="Z2662" s="342" t="s">
        <v>1257</v>
      </c>
      <c r="AA2662" s="258" t="b">
        <f t="shared" si="204"/>
        <v>0</v>
      </c>
      <c r="AB2662" s="569" t="s">
        <v>13769</v>
      </c>
      <c r="AD2662" s="504" t="s">
        <v>1259</v>
      </c>
      <c r="AE2662" s="275" t="s">
        <v>13770</v>
      </c>
      <c r="AF2662" s="267" t="str">
        <f t="shared" ca="1" si="203"/>
        <v>21años10meses</v>
      </c>
      <c r="AG2662" s="276" t="s">
        <v>13771</v>
      </c>
      <c r="AH2662" s="273" t="s">
        <v>13772</v>
      </c>
    </row>
    <row r="2663" spans="2:36">
      <c r="B2663" s="258" t="str">
        <f t="shared" si="205"/>
        <v>O72518826</v>
      </c>
      <c r="C2663" s="257" t="s">
        <v>117</v>
      </c>
      <c r="D2663" s="486" t="s">
        <v>4343</v>
      </c>
      <c r="E2663" s="258" t="s">
        <v>4344</v>
      </c>
      <c r="F2663" s="259">
        <v>33804</v>
      </c>
      <c r="G2663" s="260" t="s">
        <v>1251</v>
      </c>
      <c r="H2663" s="261" t="s">
        <v>113</v>
      </c>
      <c r="I2663" s="262"/>
      <c r="J2663" s="261"/>
      <c r="K2663" s="282" t="s">
        <v>1968</v>
      </c>
      <c r="L2663" s="264">
        <v>44375</v>
      </c>
      <c r="M2663" s="290">
        <v>44401</v>
      </c>
      <c r="N2663" s="263" t="s">
        <v>128</v>
      </c>
      <c r="O2663" s="261" t="s">
        <v>4345</v>
      </c>
      <c r="P2663" s="266" t="s">
        <v>115</v>
      </c>
      <c r="Q2663" s="258"/>
      <c r="R2663" s="284" t="s">
        <v>157</v>
      </c>
      <c r="S2663" s="265"/>
      <c r="T2663" s="265">
        <v>0</v>
      </c>
      <c r="U2663" s="269" t="s">
        <v>1256</v>
      </c>
      <c r="V2663" s="270">
        <v>1</v>
      </c>
      <c r="W2663" s="271" t="s">
        <v>1264</v>
      </c>
      <c r="X2663" s="272"/>
      <c r="Y2663" s="258"/>
      <c r="Z2663" s="274" t="s">
        <v>1265</v>
      </c>
      <c r="AA2663" s="258" t="b">
        <f t="shared" si="204"/>
        <v>0</v>
      </c>
      <c r="AB2663" s="273" t="s">
        <v>4346</v>
      </c>
      <c r="AC2663" s="273"/>
      <c r="AD2663" s="510"/>
      <c r="AE2663" s="275"/>
      <c r="AF2663" s="267" t="str">
        <f t="shared" ca="1" si="203"/>
        <v>34años1meses</v>
      </c>
      <c r="AG2663" s="294">
        <v>937794022</v>
      </c>
      <c r="AH2663" s="258" t="s">
        <v>4347</v>
      </c>
      <c r="AJ2663" s="554" t="str">
        <f ca="1">IF($D2663&lt;&gt;"",DATEDIF(L2663,TODAY(),"y")&amp;"años"&amp;DATEDIF(L2663,TODAY(),"ym")&amp;"meses"&amp;DATEDIF(L2663,TODAY(),"md")&amp;"dias","")</f>
        <v>5años1meses24dias</v>
      </c>
    </row>
    <row r="2664" spans="2:36">
      <c r="B2664" s="258" t="str">
        <f t="shared" si="205"/>
        <v>E72524121</v>
      </c>
      <c r="C2664" s="257" t="s">
        <v>117</v>
      </c>
      <c r="D2664" s="486" t="s">
        <v>15999</v>
      </c>
      <c r="E2664" s="258" t="s">
        <v>16000</v>
      </c>
      <c r="F2664" s="259">
        <v>33980</v>
      </c>
      <c r="G2664" s="283" t="s">
        <v>1297</v>
      </c>
      <c r="H2664" s="261" t="s">
        <v>1107</v>
      </c>
      <c r="I2664" s="261" t="s">
        <v>4427</v>
      </c>
      <c r="J2664" s="261" t="s">
        <v>1276</v>
      </c>
      <c r="K2664" s="282" t="s">
        <v>8566</v>
      </c>
      <c r="L2664" s="264">
        <v>45992</v>
      </c>
      <c r="M2664" s="264">
        <v>46022</v>
      </c>
      <c r="N2664" s="261" t="s">
        <v>122</v>
      </c>
      <c r="O2664" s="282"/>
      <c r="P2664" s="266"/>
      <c r="Q2664" s="258"/>
      <c r="R2664" s="471" t="s">
        <v>117</v>
      </c>
      <c r="S2664" s="265"/>
      <c r="T2664" s="271">
        <v>0</v>
      </c>
      <c r="U2664" s="269" t="s">
        <v>1256</v>
      </c>
      <c r="V2664" s="270">
        <v>0</v>
      </c>
      <c r="W2664" s="271" t="s">
        <v>118</v>
      </c>
      <c r="X2664" s="272">
        <v>3000</v>
      </c>
      <c r="Y2664" s="272"/>
      <c r="Z2664" s="342" t="s">
        <v>1257</v>
      </c>
      <c r="AA2664" s="258" t="b">
        <f t="shared" si="204"/>
        <v>0</v>
      </c>
      <c r="AB2664" s="273" t="s">
        <v>16001</v>
      </c>
      <c r="AC2664" s="273"/>
      <c r="AD2664" s="400" t="s">
        <v>1271</v>
      </c>
      <c r="AE2664" s="304" t="s">
        <v>16002</v>
      </c>
      <c r="AF2664" s="267" t="str">
        <f t="shared" ca="1" si="203"/>
        <v>33años7meses</v>
      </c>
      <c r="AG2664" s="276" t="s">
        <v>16003</v>
      </c>
      <c r="AH2664" s="273" t="s">
        <v>16004</v>
      </c>
    </row>
    <row r="2665" spans="2:36">
      <c r="B2665" s="258" t="str">
        <f t="shared" si="205"/>
        <v>P72528425</v>
      </c>
      <c r="C2665" s="257" t="s">
        <v>117</v>
      </c>
      <c r="D2665" s="486" t="s">
        <v>7564</v>
      </c>
      <c r="E2665" s="258" t="s">
        <v>7565</v>
      </c>
      <c r="F2665" s="259">
        <v>37102</v>
      </c>
      <c r="G2665" s="283" t="s">
        <v>1251</v>
      </c>
      <c r="H2665" s="266" t="s">
        <v>137</v>
      </c>
      <c r="I2665" s="263" t="s">
        <v>1252</v>
      </c>
      <c r="J2665" s="261"/>
      <c r="K2665" s="282" t="s">
        <v>7444</v>
      </c>
      <c r="L2665" s="264">
        <v>45043</v>
      </c>
      <c r="M2665" s="264">
        <v>45096</v>
      </c>
      <c r="N2665" s="263" t="s">
        <v>128</v>
      </c>
      <c r="O2665" s="261" t="s">
        <v>7566</v>
      </c>
      <c r="P2665" s="266" t="s">
        <v>138</v>
      </c>
      <c r="Q2665" s="273"/>
      <c r="R2665" s="284" t="s">
        <v>157</v>
      </c>
      <c r="S2665" s="265"/>
      <c r="T2665" s="265">
        <v>0</v>
      </c>
      <c r="U2665" s="269" t="s">
        <v>1256</v>
      </c>
      <c r="V2665" s="270">
        <v>1</v>
      </c>
      <c r="W2665" s="271" t="s">
        <v>118</v>
      </c>
      <c r="X2665" s="272"/>
      <c r="Y2665" s="273"/>
      <c r="Z2665" s="274" t="s">
        <v>1257</v>
      </c>
      <c r="AA2665" s="258" t="b">
        <f t="shared" si="204"/>
        <v>0</v>
      </c>
      <c r="AB2665" s="273" t="s">
        <v>7567</v>
      </c>
      <c r="AC2665" s="273"/>
      <c r="AD2665" s="504" t="s">
        <v>1259</v>
      </c>
      <c r="AE2665" s="275" t="s">
        <v>7568</v>
      </c>
      <c r="AF2665" s="267" t="str">
        <f t="shared" ca="1" si="203"/>
        <v>25años0meses</v>
      </c>
      <c r="AG2665" s="276">
        <v>924930499</v>
      </c>
      <c r="AH2665" s="273" t="s">
        <v>7569</v>
      </c>
    </row>
    <row r="2666" spans="2:36">
      <c r="B2666" s="258" t="str">
        <f t="shared" si="205"/>
        <v>P72531199</v>
      </c>
      <c r="C2666" s="257" t="s">
        <v>117</v>
      </c>
      <c r="D2666" s="486" t="s">
        <v>6190</v>
      </c>
      <c r="E2666" s="258" t="s">
        <v>6191</v>
      </c>
      <c r="F2666" s="259">
        <v>37774</v>
      </c>
      <c r="G2666" s="283" t="s">
        <v>1251</v>
      </c>
      <c r="H2666" s="261" t="s">
        <v>137</v>
      </c>
      <c r="I2666" s="263" t="s">
        <v>1252</v>
      </c>
      <c r="J2666" s="261"/>
      <c r="K2666" s="282" t="s">
        <v>2021</v>
      </c>
      <c r="L2666" s="264">
        <v>44644</v>
      </c>
      <c r="M2666" s="290">
        <v>44649</v>
      </c>
      <c r="N2666" s="263" t="s">
        <v>128</v>
      </c>
      <c r="O2666" s="261" t="s">
        <v>6192</v>
      </c>
      <c r="P2666" s="266" t="s">
        <v>138</v>
      </c>
      <c r="Q2666" s="273"/>
      <c r="R2666" s="284" t="s">
        <v>157</v>
      </c>
      <c r="S2666" s="265"/>
      <c r="T2666" s="265">
        <v>0</v>
      </c>
      <c r="U2666" s="269" t="s">
        <v>1256</v>
      </c>
      <c r="V2666" s="270">
        <v>0</v>
      </c>
      <c r="W2666" s="271" t="s">
        <v>118</v>
      </c>
      <c r="X2666" s="272"/>
      <c r="Y2666" s="258"/>
      <c r="Z2666" s="274" t="s">
        <v>1265</v>
      </c>
      <c r="AA2666" s="258" t="b">
        <f t="shared" si="204"/>
        <v>0</v>
      </c>
      <c r="AB2666" s="273" t="s">
        <v>6193</v>
      </c>
      <c r="AC2666" s="273"/>
      <c r="AD2666" s="504" t="s">
        <v>1259</v>
      </c>
      <c r="AE2666" s="275" t="s">
        <v>6194</v>
      </c>
      <c r="AF2666" s="267" t="str">
        <f t="shared" ca="1" si="203"/>
        <v>23años2meses</v>
      </c>
      <c r="AG2666" s="276">
        <v>954078582</v>
      </c>
      <c r="AH2666" s="273" t="s">
        <v>6195</v>
      </c>
    </row>
    <row r="2667" spans="2:36">
      <c r="B2667" s="258" t="str">
        <f t="shared" si="205"/>
        <v>O72531388</v>
      </c>
      <c r="C2667" s="282">
        <v>1</v>
      </c>
      <c r="D2667" s="486" t="s">
        <v>12065</v>
      </c>
      <c r="E2667" s="258" t="s">
        <v>12066</v>
      </c>
      <c r="F2667" s="259">
        <v>36892</v>
      </c>
      <c r="G2667" s="283" t="s">
        <v>1251</v>
      </c>
      <c r="H2667" s="261" t="s">
        <v>113</v>
      </c>
      <c r="I2667" s="263" t="s">
        <v>1339</v>
      </c>
      <c r="J2667" s="261"/>
      <c r="K2667" s="282" t="s">
        <v>2021</v>
      </c>
      <c r="L2667" s="264">
        <v>45509</v>
      </c>
      <c r="M2667" s="264">
        <v>45557</v>
      </c>
      <c r="N2667" s="263" t="s">
        <v>122</v>
      </c>
      <c r="O2667" s="282"/>
      <c r="P2667" s="266"/>
      <c r="Q2667" s="273"/>
      <c r="R2667" s="268" t="s">
        <v>157</v>
      </c>
      <c r="S2667" s="265"/>
      <c r="T2667" s="265">
        <v>0</v>
      </c>
      <c r="U2667" s="269" t="s">
        <v>1256</v>
      </c>
      <c r="V2667" s="270">
        <v>0</v>
      </c>
      <c r="W2667" s="271" t="s">
        <v>118</v>
      </c>
      <c r="X2667" s="272"/>
      <c r="Y2667" s="273"/>
      <c r="Z2667" s="274" t="s">
        <v>1257</v>
      </c>
      <c r="AA2667" s="258" t="b">
        <f t="shared" si="204"/>
        <v>0</v>
      </c>
      <c r="AB2667" s="258" t="s">
        <v>12067</v>
      </c>
      <c r="AC2667" s="273"/>
      <c r="AD2667" s="504" t="s">
        <v>1271</v>
      </c>
      <c r="AE2667" s="275" t="s">
        <v>12068</v>
      </c>
      <c r="AF2667" s="267" t="str">
        <f t="shared" ca="1" si="203"/>
        <v>25años7meses</v>
      </c>
      <c r="AG2667" s="276">
        <v>973856657</v>
      </c>
      <c r="AH2667" s="273" t="s">
        <v>12069</v>
      </c>
    </row>
    <row r="2668" spans="2:36">
      <c r="B2668" s="258" t="str">
        <f t="shared" si="205"/>
        <v>O72532548</v>
      </c>
      <c r="C2668" s="257" t="s">
        <v>117</v>
      </c>
      <c r="D2668" s="486" t="s">
        <v>2441</v>
      </c>
      <c r="E2668" s="258" t="s">
        <v>2442</v>
      </c>
      <c r="F2668" s="259">
        <v>34470</v>
      </c>
      <c r="G2668" s="260" t="s">
        <v>1251</v>
      </c>
      <c r="H2668" s="261" t="s">
        <v>125</v>
      </c>
      <c r="I2668" s="262"/>
      <c r="J2668" s="261"/>
      <c r="K2668" s="282" t="s">
        <v>1301</v>
      </c>
      <c r="L2668" s="264">
        <v>43776</v>
      </c>
      <c r="M2668" s="290">
        <v>43817</v>
      </c>
      <c r="N2668" s="263" t="s">
        <v>122</v>
      </c>
      <c r="O2668" s="261"/>
      <c r="P2668" s="266"/>
      <c r="Q2668" s="267"/>
      <c r="R2668" s="284" t="s">
        <v>157</v>
      </c>
      <c r="S2668" s="265"/>
      <c r="T2668" s="265">
        <v>0</v>
      </c>
      <c r="U2668" s="269" t="s">
        <v>1256</v>
      </c>
      <c r="V2668" s="270">
        <v>0</v>
      </c>
      <c r="W2668" s="271" t="s">
        <v>1264</v>
      </c>
      <c r="X2668" s="272"/>
      <c r="Y2668" s="273"/>
      <c r="Z2668" s="274" t="s">
        <v>1265</v>
      </c>
      <c r="AA2668" s="258" t="b">
        <f t="shared" si="204"/>
        <v>0</v>
      </c>
      <c r="AB2668" s="273" t="s">
        <v>2443</v>
      </c>
      <c r="AC2668" s="273" t="s">
        <v>2444</v>
      </c>
      <c r="AD2668" s="510"/>
      <c r="AE2668" s="275"/>
      <c r="AF2668" s="267" t="str">
        <f t="shared" ca="1" si="203"/>
        <v>32años3meses</v>
      </c>
      <c r="AG2668" s="276"/>
      <c r="AH2668" s="273"/>
      <c r="AI2668" s="584"/>
      <c r="AJ2668" s="584"/>
    </row>
    <row r="2669" spans="2:36">
      <c r="B2669" s="258" t="str">
        <f t="shared" si="205"/>
        <v>P72580675</v>
      </c>
      <c r="C2669" s="257" t="s">
        <v>117</v>
      </c>
      <c r="D2669" s="486" t="s">
        <v>2070</v>
      </c>
      <c r="E2669" s="258" t="s">
        <v>2071</v>
      </c>
      <c r="F2669" s="259">
        <v>35298</v>
      </c>
      <c r="G2669" s="260" t="s">
        <v>1251</v>
      </c>
      <c r="H2669" s="261" t="s">
        <v>2017</v>
      </c>
      <c r="I2669" s="262"/>
      <c r="J2669" s="261"/>
      <c r="K2669" s="282" t="s">
        <v>1301</v>
      </c>
      <c r="L2669" s="287">
        <v>43472</v>
      </c>
      <c r="M2669" s="287">
        <v>43481</v>
      </c>
      <c r="N2669" s="263" t="s">
        <v>169</v>
      </c>
      <c r="O2669" s="261" t="s">
        <v>2072</v>
      </c>
      <c r="P2669" s="266" t="s">
        <v>115</v>
      </c>
      <c r="Q2669" s="267"/>
      <c r="R2669" s="268" t="s">
        <v>157</v>
      </c>
      <c r="S2669" s="265"/>
      <c r="T2669" s="265">
        <v>0</v>
      </c>
      <c r="U2669" s="269" t="s">
        <v>1256</v>
      </c>
      <c r="V2669" s="270">
        <v>0</v>
      </c>
      <c r="W2669" s="271" t="s">
        <v>1264</v>
      </c>
      <c r="X2669" s="272"/>
      <c r="Y2669" s="273"/>
      <c r="Z2669" s="274" t="s">
        <v>1265</v>
      </c>
      <c r="AA2669" s="258" t="b">
        <f t="shared" si="204"/>
        <v>0</v>
      </c>
      <c r="AB2669" s="258" t="s">
        <v>2073</v>
      </c>
      <c r="AC2669" s="273" t="s">
        <v>2074</v>
      </c>
      <c r="AD2669" s="510"/>
      <c r="AE2669" s="281"/>
      <c r="AF2669" s="267" t="str">
        <f t="shared" ca="1" si="203"/>
        <v>30años0meses</v>
      </c>
      <c r="AG2669" s="276">
        <v>964852109</v>
      </c>
      <c r="AH2669" s="258" t="s">
        <v>2075</v>
      </c>
      <c r="AJ2669" s="554" t="str">
        <f ca="1">IF($D2669&lt;&gt;"",DATEDIF(L2669,TODAY(),"y")&amp;"años"&amp;DATEDIF(L2669,TODAY(),"ym")&amp;"meses"&amp;DATEDIF(L2669,TODAY(),"md")&amp;"dias","")</f>
        <v>7años7meses14dias</v>
      </c>
    </row>
    <row r="2670" spans="2:36">
      <c r="B2670" s="258" t="str">
        <f t="shared" si="205"/>
        <v>P72588500</v>
      </c>
      <c r="C2670" s="257" t="s">
        <v>117</v>
      </c>
      <c r="D2670" s="294" t="s">
        <v>16659</v>
      </c>
      <c r="E2670" s="258" t="s">
        <v>16660</v>
      </c>
      <c r="F2670" s="259">
        <v>39242</v>
      </c>
      <c r="G2670" s="283" t="s">
        <v>1251</v>
      </c>
      <c r="H2670" s="261" t="s">
        <v>137</v>
      </c>
      <c r="I2670" s="261" t="s">
        <v>1252</v>
      </c>
      <c r="J2670" s="261" t="s">
        <v>1253</v>
      </c>
      <c r="K2670" s="282" t="s">
        <v>1254</v>
      </c>
      <c r="L2670" s="264">
        <v>46036</v>
      </c>
      <c r="M2670" s="264">
        <v>46037</v>
      </c>
      <c r="N2670" s="261" t="s">
        <v>114</v>
      </c>
      <c r="O2670" s="282" t="s">
        <v>16661</v>
      </c>
      <c r="P2670" s="266" t="s">
        <v>138</v>
      </c>
      <c r="Q2670" s="258"/>
      <c r="R2670" s="268" t="s">
        <v>157</v>
      </c>
      <c r="S2670" s="265"/>
      <c r="T2670" s="271">
        <v>0</v>
      </c>
      <c r="U2670" s="269" t="s">
        <v>1256</v>
      </c>
      <c r="V2670" s="270">
        <v>1</v>
      </c>
      <c r="W2670" s="271" t="s">
        <v>118</v>
      </c>
      <c r="X2670" s="272"/>
      <c r="Y2670" s="272"/>
      <c r="Z2670" s="342" t="s">
        <v>1257</v>
      </c>
      <c r="AA2670" s="258" t="b">
        <v>0</v>
      </c>
      <c r="AB2670" s="273" t="s">
        <v>16662</v>
      </c>
      <c r="AC2670" s="273"/>
      <c r="AD2670" s="504" t="s">
        <v>1259</v>
      </c>
      <c r="AE2670" s="275" t="s">
        <v>16663</v>
      </c>
      <c r="AF2670" s="267" t="str">
        <f t="shared" ca="1" si="203"/>
        <v>19años2meses</v>
      </c>
      <c r="AG2670" s="276" t="s">
        <v>16664</v>
      </c>
      <c r="AH2670" s="273" t="s">
        <v>16665</v>
      </c>
    </row>
    <row r="2671" spans="2:36">
      <c r="B2671" s="258" t="str">
        <f t="shared" si="205"/>
        <v>P72630956</v>
      </c>
      <c r="C2671" s="257" t="s">
        <v>117</v>
      </c>
      <c r="D2671" s="486" t="s">
        <v>2970</v>
      </c>
      <c r="E2671" s="273" t="s">
        <v>2971</v>
      </c>
      <c r="F2671" s="259">
        <v>34078</v>
      </c>
      <c r="G2671" s="260" t="s">
        <v>1251</v>
      </c>
      <c r="H2671" s="261" t="s">
        <v>137</v>
      </c>
      <c r="I2671" s="262"/>
      <c r="J2671" s="261"/>
      <c r="K2671" s="263" t="s">
        <v>1287</v>
      </c>
      <c r="L2671" s="264">
        <v>43833</v>
      </c>
      <c r="M2671" s="290">
        <v>43873</v>
      </c>
      <c r="N2671" s="263" t="s">
        <v>128</v>
      </c>
      <c r="O2671" s="261" t="s">
        <v>2972</v>
      </c>
      <c r="P2671" s="266" t="s">
        <v>138</v>
      </c>
      <c r="Q2671" s="267"/>
      <c r="R2671" s="284" t="s">
        <v>157</v>
      </c>
      <c r="S2671" s="265"/>
      <c r="T2671" s="265">
        <v>0</v>
      </c>
      <c r="U2671" s="269" t="s">
        <v>1256</v>
      </c>
      <c r="V2671" s="270">
        <v>0</v>
      </c>
      <c r="W2671" s="271" t="s">
        <v>1264</v>
      </c>
      <c r="X2671" s="272"/>
      <c r="Y2671" s="273"/>
      <c r="Z2671" s="274" t="s">
        <v>1265</v>
      </c>
      <c r="AA2671" s="258" t="b">
        <f t="shared" ref="AA2671:AA2692" si="206">COUNTIF($D$2:$D$3790,D2671)&gt;1</f>
        <v>0</v>
      </c>
      <c r="AB2671" s="273" t="s">
        <v>2154</v>
      </c>
      <c r="AC2671" s="273" t="s">
        <v>1290</v>
      </c>
      <c r="AD2671" s="510"/>
      <c r="AE2671" s="275"/>
      <c r="AF2671" s="267" t="str">
        <f t="shared" ca="1" si="203"/>
        <v>33años4meses</v>
      </c>
      <c r="AG2671" s="276"/>
      <c r="AH2671" s="273"/>
    </row>
    <row r="2672" spans="2:36">
      <c r="B2672" s="258" t="str">
        <f t="shared" si="205"/>
        <v>P72631583</v>
      </c>
      <c r="C2672" s="257" t="s">
        <v>117</v>
      </c>
      <c r="D2672" s="486" t="s">
        <v>4977</v>
      </c>
      <c r="E2672" s="258" t="s">
        <v>4978</v>
      </c>
      <c r="F2672" s="259">
        <v>37683</v>
      </c>
      <c r="G2672" s="260" t="s">
        <v>1251</v>
      </c>
      <c r="H2672" s="261" t="s">
        <v>137</v>
      </c>
      <c r="I2672" s="263"/>
      <c r="J2672" s="261"/>
      <c r="K2672" s="263" t="s">
        <v>3611</v>
      </c>
      <c r="L2672" s="264">
        <v>44466</v>
      </c>
      <c r="M2672" s="264">
        <v>44472</v>
      </c>
      <c r="N2672" s="263" t="s">
        <v>122</v>
      </c>
      <c r="O2672" s="261"/>
      <c r="P2672" s="266"/>
      <c r="Q2672" s="258"/>
      <c r="R2672" s="284" t="s">
        <v>157</v>
      </c>
      <c r="S2672" s="265"/>
      <c r="T2672" s="265">
        <v>0</v>
      </c>
      <c r="U2672" s="269" t="s">
        <v>1256</v>
      </c>
      <c r="V2672" s="270">
        <v>0</v>
      </c>
      <c r="W2672" s="271" t="s">
        <v>1264</v>
      </c>
      <c r="X2672" s="272"/>
      <c r="Y2672" s="273"/>
      <c r="Z2672" s="274" t="s">
        <v>1265</v>
      </c>
      <c r="AA2672" s="258" t="b">
        <f t="shared" si="206"/>
        <v>0</v>
      </c>
      <c r="AB2672" s="273" t="s">
        <v>4979</v>
      </c>
      <c r="AC2672" s="273" t="s">
        <v>3671</v>
      </c>
      <c r="AD2672" s="510"/>
      <c r="AE2672" s="275"/>
      <c r="AF2672" s="267" t="str">
        <f t="shared" ca="1" si="203"/>
        <v>23años5meses</v>
      </c>
      <c r="AG2672" s="276">
        <v>920594414</v>
      </c>
      <c r="AH2672" s="273" t="s">
        <v>4980</v>
      </c>
    </row>
    <row r="2673" spans="2:34">
      <c r="B2673" s="258" t="str">
        <f t="shared" si="205"/>
        <v>P72636617</v>
      </c>
      <c r="C2673" s="257" t="s">
        <v>117</v>
      </c>
      <c r="D2673" s="486" t="s">
        <v>16916</v>
      </c>
      <c r="E2673" s="258" t="s">
        <v>16917</v>
      </c>
      <c r="F2673" s="259">
        <v>36344</v>
      </c>
      <c r="G2673" s="260" t="s">
        <v>1291</v>
      </c>
      <c r="H2673" s="261" t="s">
        <v>137</v>
      </c>
      <c r="I2673" s="262"/>
      <c r="J2673" s="261"/>
      <c r="K2673" s="263" t="s">
        <v>3611</v>
      </c>
      <c r="L2673" s="264"/>
      <c r="M2673" s="290">
        <v>44395</v>
      </c>
      <c r="N2673" s="263" t="s">
        <v>122</v>
      </c>
      <c r="O2673" s="261" t="s">
        <v>1108</v>
      </c>
      <c r="P2673" s="266"/>
      <c r="Q2673" s="273"/>
      <c r="R2673" s="284" t="s">
        <v>157</v>
      </c>
      <c r="S2673" s="265"/>
      <c r="T2673" s="265">
        <v>0</v>
      </c>
      <c r="U2673" s="269" t="s">
        <v>1256</v>
      </c>
      <c r="V2673" s="270">
        <v>0</v>
      </c>
      <c r="W2673" s="271" t="s">
        <v>1264</v>
      </c>
      <c r="X2673" s="272"/>
      <c r="Y2673" s="273"/>
      <c r="Z2673" s="274" t="s">
        <v>1265</v>
      </c>
      <c r="AA2673" s="258" t="b">
        <f t="shared" si="206"/>
        <v>0</v>
      </c>
      <c r="AB2673" s="273" t="s">
        <v>16918</v>
      </c>
      <c r="AC2673" s="273" t="s">
        <v>3671</v>
      </c>
      <c r="AD2673" s="510"/>
      <c r="AE2673" s="275"/>
      <c r="AF2673" s="267" t="str">
        <f t="shared" ca="1" si="203"/>
        <v>27años1meses</v>
      </c>
      <c r="AG2673" s="276">
        <v>917284841</v>
      </c>
      <c r="AH2673" s="273" t="s">
        <v>16919</v>
      </c>
    </row>
    <row r="2674" spans="2:34">
      <c r="B2674" s="258" t="str">
        <f t="shared" si="205"/>
        <v>P72636630</v>
      </c>
      <c r="C2674" s="257" t="s">
        <v>117</v>
      </c>
      <c r="D2674" s="486" t="s">
        <v>4165</v>
      </c>
      <c r="E2674" s="258" t="s">
        <v>4166</v>
      </c>
      <c r="F2674" s="259">
        <v>33294</v>
      </c>
      <c r="G2674" s="260" t="s">
        <v>1291</v>
      </c>
      <c r="H2674" s="261" t="s">
        <v>137</v>
      </c>
      <c r="I2674" s="262"/>
      <c r="J2674" s="261"/>
      <c r="K2674" s="263" t="s">
        <v>3611</v>
      </c>
      <c r="L2674" s="264">
        <v>44340</v>
      </c>
      <c r="M2674" s="264">
        <v>44346</v>
      </c>
      <c r="N2674" s="263" t="s">
        <v>122</v>
      </c>
      <c r="O2674" s="261"/>
      <c r="P2674" s="266"/>
      <c r="Q2674" s="273"/>
      <c r="R2674" s="268" t="s">
        <v>157</v>
      </c>
      <c r="S2674" s="265"/>
      <c r="T2674" s="265">
        <v>0</v>
      </c>
      <c r="U2674" s="269" t="s">
        <v>1256</v>
      </c>
      <c r="V2674" s="270">
        <v>0</v>
      </c>
      <c r="W2674" s="271" t="s">
        <v>1264</v>
      </c>
      <c r="X2674" s="272"/>
      <c r="Y2674" s="273"/>
      <c r="Z2674" s="274" t="s">
        <v>1265</v>
      </c>
      <c r="AA2674" s="258" t="b">
        <f t="shared" si="206"/>
        <v>0</v>
      </c>
      <c r="AB2674" s="273" t="s">
        <v>4167</v>
      </c>
      <c r="AC2674" s="273" t="s">
        <v>3671</v>
      </c>
      <c r="AD2674" s="510"/>
      <c r="AE2674" s="275"/>
      <c r="AF2674" s="267" t="str">
        <f t="shared" ca="1" si="203"/>
        <v>35años5meses</v>
      </c>
      <c r="AG2674" s="276">
        <v>996816877</v>
      </c>
      <c r="AH2674" s="313" t="s">
        <v>4168</v>
      </c>
    </row>
    <row r="2675" spans="2:34">
      <c r="B2675" s="258" t="str">
        <f t="shared" si="205"/>
        <v>P72684242</v>
      </c>
      <c r="C2675" s="257" t="s">
        <v>117</v>
      </c>
      <c r="D2675" s="486" t="s">
        <v>6572</v>
      </c>
      <c r="E2675" s="258" t="s">
        <v>6573</v>
      </c>
      <c r="F2675" s="259">
        <v>36571</v>
      </c>
      <c r="G2675" s="283" t="s">
        <v>1251</v>
      </c>
      <c r="H2675" s="261" t="s">
        <v>137</v>
      </c>
      <c r="I2675" s="263" t="s">
        <v>1252</v>
      </c>
      <c r="J2675" s="261"/>
      <c r="K2675" s="282" t="s">
        <v>2021</v>
      </c>
      <c r="L2675" s="264">
        <v>44830</v>
      </c>
      <c r="M2675" s="264">
        <v>44905</v>
      </c>
      <c r="N2675" s="263" t="s">
        <v>122</v>
      </c>
      <c r="O2675" s="261"/>
      <c r="P2675" s="266"/>
      <c r="Q2675" s="273"/>
      <c r="R2675" s="268" t="s">
        <v>157</v>
      </c>
      <c r="S2675" s="265"/>
      <c r="T2675" s="265">
        <v>0</v>
      </c>
      <c r="U2675" s="269" t="s">
        <v>1256</v>
      </c>
      <c r="V2675" s="270">
        <v>0</v>
      </c>
      <c r="W2675" s="271" t="s">
        <v>118</v>
      </c>
      <c r="X2675" s="272"/>
      <c r="Y2675" s="273"/>
      <c r="Z2675" s="274" t="s">
        <v>1265</v>
      </c>
      <c r="AA2675" s="258" t="b">
        <f t="shared" si="206"/>
        <v>0</v>
      </c>
      <c r="AB2675" s="273" t="s">
        <v>6574</v>
      </c>
      <c r="AC2675" s="273"/>
      <c r="AD2675" s="504" t="s">
        <v>1259</v>
      </c>
      <c r="AE2675" s="275" t="s">
        <v>6575</v>
      </c>
      <c r="AF2675" s="267" t="str">
        <f t="shared" ca="1" si="203"/>
        <v>26años6meses</v>
      </c>
      <c r="AG2675" s="276">
        <v>923204477</v>
      </c>
      <c r="AH2675" s="398" t="s">
        <v>6576</v>
      </c>
    </row>
    <row r="2676" spans="2:34">
      <c r="B2676" s="258" t="str">
        <f t="shared" si="205"/>
        <v>P72684952</v>
      </c>
      <c r="C2676" s="282">
        <v>1</v>
      </c>
      <c r="D2676" s="486" t="s">
        <v>15986</v>
      </c>
      <c r="E2676" s="258" t="s">
        <v>15987</v>
      </c>
      <c r="F2676" s="259">
        <v>35065</v>
      </c>
      <c r="G2676" s="283" t="s">
        <v>1251</v>
      </c>
      <c r="H2676" s="261" t="s">
        <v>137</v>
      </c>
      <c r="I2676" s="261" t="s">
        <v>12682</v>
      </c>
      <c r="J2676" s="261" t="s">
        <v>1253</v>
      </c>
      <c r="K2676" s="282" t="s">
        <v>8700</v>
      </c>
      <c r="L2676" s="264">
        <v>45989</v>
      </c>
      <c r="M2676" s="264">
        <v>45997</v>
      </c>
      <c r="N2676" s="261" t="s">
        <v>122</v>
      </c>
      <c r="O2676" s="282"/>
      <c r="P2676" s="266"/>
      <c r="Q2676" s="258"/>
      <c r="R2676" s="471" t="s">
        <v>597</v>
      </c>
      <c r="S2676" s="265"/>
      <c r="T2676" s="271">
        <v>0</v>
      </c>
      <c r="U2676" s="269" t="s">
        <v>1256</v>
      </c>
      <c r="V2676" s="270">
        <v>1</v>
      </c>
      <c r="W2676" s="524" t="s">
        <v>118</v>
      </c>
      <c r="X2676" s="272"/>
      <c r="Y2676" s="272"/>
      <c r="Z2676" s="525" t="s">
        <v>1257</v>
      </c>
      <c r="AA2676" s="258" t="b">
        <f t="shared" si="206"/>
        <v>0</v>
      </c>
      <c r="AB2676" s="273" t="s">
        <v>15988</v>
      </c>
      <c r="AC2676" s="273"/>
      <c r="AD2676" s="504" t="s">
        <v>1259</v>
      </c>
      <c r="AE2676" s="275" t="s">
        <v>15989</v>
      </c>
      <c r="AF2676" s="267" t="str">
        <f t="shared" ca="1" si="203"/>
        <v>30años7meses</v>
      </c>
      <c r="AG2676" s="276" t="s">
        <v>15990</v>
      </c>
      <c r="AH2676" s="273" t="s">
        <v>15991</v>
      </c>
    </row>
    <row r="2677" spans="2:34">
      <c r="B2677" s="258" t="str">
        <f t="shared" si="205"/>
        <v>O72703687</v>
      </c>
      <c r="C2677" s="257" t="s">
        <v>117</v>
      </c>
      <c r="D2677" s="486" t="s">
        <v>8535</v>
      </c>
      <c r="E2677" s="258" t="s">
        <v>8536</v>
      </c>
      <c r="F2677" s="259">
        <v>34609</v>
      </c>
      <c r="G2677" s="260" t="s">
        <v>1251</v>
      </c>
      <c r="H2677" s="261" t="s">
        <v>113</v>
      </c>
      <c r="I2677" s="261" t="s">
        <v>1339</v>
      </c>
      <c r="J2677" s="261"/>
      <c r="K2677" s="282" t="s">
        <v>2021</v>
      </c>
      <c r="L2677" s="264">
        <v>45211</v>
      </c>
      <c r="M2677" s="290">
        <v>45269</v>
      </c>
      <c r="N2677" s="263" t="s">
        <v>122</v>
      </c>
      <c r="O2677" s="261"/>
      <c r="P2677" s="266"/>
      <c r="Q2677" s="273"/>
      <c r="R2677" s="284" t="s">
        <v>157</v>
      </c>
      <c r="S2677" s="265"/>
      <c r="T2677" s="265">
        <v>0</v>
      </c>
      <c r="U2677" s="269" t="s">
        <v>1256</v>
      </c>
      <c r="V2677" s="270">
        <v>0</v>
      </c>
      <c r="W2677" s="271" t="s">
        <v>118</v>
      </c>
      <c r="X2677" s="273"/>
      <c r="Y2677" s="273"/>
      <c r="Z2677" s="274" t="s">
        <v>1257</v>
      </c>
      <c r="AA2677" s="258" t="b">
        <f t="shared" si="206"/>
        <v>0</v>
      </c>
      <c r="AB2677" s="408" t="s">
        <v>8537</v>
      </c>
      <c r="AC2677" s="273"/>
      <c r="AD2677" s="504" t="s">
        <v>1259</v>
      </c>
      <c r="AE2677" s="275" t="s">
        <v>8538</v>
      </c>
      <c r="AF2677" s="267" t="str">
        <f t="shared" ca="1" si="203"/>
        <v>31años10meses</v>
      </c>
      <c r="AG2677" s="276">
        <v>957884124</v>
      </c>
      <c r="AH2677" s="273" t="s">
        <v>8523</v>
      </c>
    </row>
    <row r="2678" spans="2:34">
      <c r="B2678" s="258" t="str">
        <f t="shared" si="205"/>
        <v>P72708601</v>
      </c>
      <c r="C2678" s="257" t="s">
        <v>117</v>
      </c>
      <c r="D2678" s="486" t="s">
        <v>7122</v>
      </c>
      <c r="E2678" s="258" t="s">
        <v>7123</v>
      </c>
      <c r="F2678" s="259">
        <v>36598</v>
      </c>
      <c r="G2678" s="260" t="s">
        <v>1251</v>
      </c>
      <c r="H2678" s="261" t="s">
        <v>137</v>
      </c>
      <c r="I2678" s="263" t="s">
        <v>1252</v>
      </c>
      <c r="J2678" s="261"/>
      <c r="K2678" s="263" t="s">
        <v>2021</v>
      </c>
      <c r="L2678" s="264">
        <v>44916</v>
      </c>
      <c r="M2678" s="264">
        <v>44936</v>
      </c>
      <c r="N2678" s="263" t="s">
        <v>122</v>
      </c>
      <c r="O2678" s="282"/>
      <c r="P2678" s="266"/>
      <c r="Q2678" s="273"/>
      <c r="R2678" s="268" t="s">
        <v>157</v>
      </c>
      <c r="S2678" s="265"/>
      <c r="T2678" s="265">
        <v>0</v>
      </c>
      <c r="U2678" s="269" t="s">
        <v>1256</v>
      </c>
      <c r="V2678" s="270">
        <v>0</v>
      </c>
      <c r="W2678" s="271" t="s">
        <v>1264</v>
      </c>
      <c r="X2678" s="272"/>
      <c r="Y2678" s="273"/>
      <c r="Z2678" s="274" t="s">
        <v>1265</v>
      </c>
      <c r="AA2678" s="258" t="b">
        <f t="shared" si="206"/>
        <v>0</v>
      </c>
      <c r="AB2678" s="258" t="s">
        <v>7124</v>
      </c>
      <c r="AC2678" s="273"/>
      <c r="AD2678" s="504" t="s">
        <v>1259</v>
      </c>
      <c r="AE2678" s="275" t="s">
        <v>7125</v>
      </c>
      <c r="AF2678" s="267" t="str">
        <f t="shared" ca="1" si="203"/>
        <v>26años5meses</v>
      </c>
      <c r="AG2678" s="276">
        <v>988625172</v>
      </c>
      <c r="AH2678" s="273" t="s">
        <v>7126</v>
      </c>
    </row>
    <row r="2679" spans="2:34">
      <c r="B2679" s="258" t="str">
        <f t="shared" si="205"/>
        <v>P72723145</v>
      </c>
      <c r="C2679" s="257" t="s">
        <v>117</v>
      </c>
      <c r="D2679" s="486" t="s">
        <v>7105</v>
      </c>
      <c r="E2679" s="258" t="s">
        <v>7106</v>
      </c>
      <c r="F2679" s="259">
        <v>35990</v>
      </c>
      <c r="G2679" s="283" t="s">
        <v>1251</v>
      </c>
      <c r="H2679" s="261" t="s">
        <v>137</v>
      </c>
      <c r="I2679" s="263"/>
      <c r="J2679" s="261"/>
      <c r="K2679" s="282" t="s">
        <v>1287</v>
      </c>
      <c r="L2679" s="264">
        <v>44914</v>
      </c>
      <c r="M2679" s="290">
        <v>44931</v>
      </c>
      <c r="N2679" s="263" t="s">
        <v>128</v>
      </c>
      <c r="O2679" s="261" t="s">
        <v>7107</v>
      </c>
      <c r="P2679" s="266" t="s">
        <v>138</v>
      </c>
      <c r="Q2679" s="273"/>
      <c r="R2679" s="284" t="s">
        <v>157</v>
      </c>
      <c r="S2679" s="265"/>
      <c r="T2679" s="265">
        <v>0</v>
      </c>
      <c r="U2679" s="269" t="s">
        <v>1256</v>
      </c>
      <c r="V2679" s="270">
        <v>0</v>
      </c>
      <c r="W2679" s="271" t="s">
        <v>118</v>
      </c>
      <c r="X2679" s="272"/>
      <c r="Y2679" s="273"/>
      <c r="Z2679" s="274" t="s">
        <v>1265</v>
      </c>
      <c r="AA2679" s="258" t="b">
        <f t="shared" si="206"/>
        <v>0</v>
      </c>
      <c r="AB2679" s="273" t="s">
        <v>7108</v>
      </c>
      <c r="AC2679" s="273"/>
      <c r="AD2679" s="504" t="s">
        <v>1259</v>
      </c>
      <c r="AE2679" s="275" t="s">
        <v>7109</v>
      </c>
      <c r="AF2679" s="267" t="str">
        <f t="shared" ref="AF2679:AF2710" ca="1" si="207">IF($D2679&lt;&gt;"",DATEDIF(F2679,TODAY(),"y")&amp;"años"&amp;DATEDIF(F2679,TODAY(),"ym")&amp;"meses","")</f>
        <v>28años1meses</v>
      </c>
      <c r="AG2679" s="276">
        <v>931402723</v>
      </c>
      <c r="AH2679" s="273" t="s">
        <v>7110</v>
      </c>
    </row>
    <row r="2680" spans="2:34">
      <c r="B2680" s="258" t="str">
        <f t="shared" si="205"/>
        <v>P72755399</v>
      </c>
      <c r="C2680" s="257" t="s">
        <v>117</v>
      </c>
      <c r="D2680" s="486" t="s">
        <v>12183</v>
      </c>
      <c r="E2680" s="258" t="s">
        <v>12184</v>
      </c>
      <c r="F2680" s="259">
        <v>34756</v>
      </c>
      <c r="G2680" s="260" t="s">
        <v>1251</v>
      </c>
      <c r="H2680" s="261" t="s">
        <v>137</v>
      </c>
      <c r="I2680" s="263" t="s">
        <v>1252</v>
      </c>
      <c r="J2680" s="261" t="s">
        <v>7578</v>
      </c>
      <c r="K2680" s="282" t="s">
        <v>6840</v>
      </c>
      <c r="L2680" s="264">
        <v>45516</v>
      </c>
      <c r="M2680" s="298">
        <v>45565</v>
      </c>
      <c r="N2680" s="261" t="s">
        <v>128</v>
      </c>
      <c r="O2680" s="282" t="s">
        <v>12185</v>
      </c>
      <c r="P2680" s="266" t="s">
        <v>138</v>
      </c>
      <c r="Q2680" s="267"/>
      <c r="R2680" s="284" t="s">
        <v>157</v>
      </c>
      <c r="S2680" s="265"/>
      <c r="T2680" s="265">
        <v>0</v>
      </c>
      <c r="U2680" s="269" t="s">
        <v>1256</v>
      </c>
      <c r="V2680" s="270">
        <v>1</v>
      </c>
      <c r="W2680" s="271" t="s">
        <v>118</v>
      </c>
      <c r="X2680" s="272"/>
      <c r="Y2680" s="273"/>
      <c r="Z2680" s="274" t="s">
        <v>1257</v>
      </c>
      <c r="AA2680" s="258" t="b">
        <f t="shared" si="206"/>
        <v>0</v>
      </c>
      <c r="AB2680" s="258" t="s">
        <v>12186</v>
      </c>
      <c r="AC2680" s="273"/>
      <c r="AD2680" s="504" t="s">
        <v>1259</v>
      </c>
      <c r="AE2680" s="281" t="s">
        <v>12187</v>
      </c>
      <c r="AF2680" s="267" t="str">
        <f t="shared" ca="1" si="207"/>
        <v>31años5meses</v>
      </c>
      <c r="AG2680" s="294">
        <v>951826083</v>
      </c>
      <c r="AH2680" s="273" t="s">
        <v>12188</v>
      </c>
    </row>
    <row r="2681" spans="2:34">
      <c r="B2681" s="258" t="str">
        <f t="shared" si="205"/>
        <v>P72755401</v>
      </c>
      <c r="C2681" s="257" t="s">
        <v>117</v>
      </c>
      <c r="D2681" s="486" t="s">
        <v>10934</v>
      </c>
      <c r="E2681" s="258" t="s">
        <v>10935</v>
      </c>
      <c r="F2681" s="259">
        <v>38387</v>
      </c>
      <c r="G2681" s="283" t="s">
        <v>1251</v>
      </c>
      <c r="H2681" s="261" t="s">
        <v>137</v>
      </c>
      <c r="I2681" s="261" t="s">
        <v>8999</v>
      </c>
      <c r="J2681" s="261" t="s">
        <v>7578</v>
      </c>
      <c r="K2681" s="282" t="s">
        <v>6840</v>
      </c>
      <c r="L2681" s="264">
        <v>45398</v>
      </c>
      <c r="M2681" s="298">
        <v>45535</v>
      </c>
      <c r="N2681" s="261" t="s">
        <v>128</v>
      </c>
      <c r="O2681" s="282" t="s">
        <v>10936</v>
      </c>
      <c r="P2681" s="266" t="s">
        <v>138</v>
      </c>
      <c r="Q2681" s="273"/>
      <c r="R2681" s="284" t="s">
        <v>157</v>
      </c>
      <c r="S2681" s="265"/>
      <c r="T2681" s="265">
        <v>0</v>
      </c>
      <c r="U2681" s="269" t="s">
        <v>1256</v>
      </c>
      <c r="V2681" s="270">
        <v>1</v>
      </c>
      <c r="W2681" s="271" t="s">
        <v>118</v>
      </c>
      <c r="X2681" s="272"/>
      <c r="Y2681" s="272"/>
      <c r="Z2681" s="274" t="s">
        <v>1257</v>
      </c>
      <c r="AA2681" s="258" t="b">
        <f t="shared" si="206"/>
        <v>0</v>
      </c>
      <c r="AB2681" s="273" t="s">
        <v>10937</v>
      </c>
      <c r="AC2681" s="273"/>
      <c r="AD2681" s="504" t="s">
        <v>1259</v>
      </c>
      <c r="AE2681" s="275" t="s">
        <v>10938</v>
      </c>
      <c r="AF2681" s="267" t="str">
        <f t="shared" ca="1" si="207"/>
        <v>21años6meses</v>
      </c>
      <c r="AG2681" s="276">
        <v>968892614</v>
      </c>
      <c r="AH2681" s="273" t="s">
        <v>10939</v>
      </c>
    </row>
    <row r="2682" spans="2:34">
      <c r="B2682" s="258" t="str">
        <f t="shared" si="205"/>
        <v>O72760968</v>
      </c>
      <c r="C2682" s="257" t="s">
        <v>117</v>
      </c>
      <c r="D2682" s="486" t="s">
        <v>5799</v>
      </c>
      <c r="E2682" s="258" t="s">
        <v>5800</v>
      </c>
      <c r="F2682" s="259">
        <v>37675</v>
      </c>
      <c r="G2682" s="260" t="s">
        <v>1251</v>
      </c>
      <c r="H2682" s="261" t="s">
        <v>113</v>
      </c>
      <c r="I2682" s="263" t="s">
        <v>1339</v>
      </c>
      <c r="J2682" s="261"/>
      <c r="K2682" s="282" t="s">
        <v>4784</v>
      </c>
      <c r="L2682" s="264">
        <v>44586</v>
      </c>
      <c r="M2682" s="264">
        <v>44607</v>
      </c>
      <c r="N2682" s="263" t="s">
        <v>122</v>
      </c>
      <c r="O2682" s="261"/>
      <c r="P2682" s="266"/>
      <c r="Q2682" s="273"/>
      <c r="R2682" s="284" t="s">
        <v>157</v>
      </c>
      <c r="S2682" s="265"/>
      <c r="T2682" s="265">
        <v>0</v>
      </c>
      <c r="U2682" s="269" t="s">
        <v>1256</v>
      </c>
      <c r="V2682" s="270">
        <v>1</v>
      </c>
      <c r="W2682" s="271" t="s">
        <v>118</v>
      </c>
      <c r="X2682" s="272"/>
      <c r="Y2682" s="273"/>
      <c r="Z2682" s="274" t="s">
        <v>1265</v>
      </c>
      <c r="AA2682" s="258" t="b">
        <f t="shared" si="206"/>
        <v>0</v>
      </c>
      <c r="AB2682" s="273" t="s">
        <v>5801</v>
      </c>
      <c r="AC2682" s="273"/>
      <c r="AD2682" s="510"/>
      <c r="AE2682" s="313"/>
      <c r="AF2682" s="267" t="str">
        <f t="shared" ca="1" si="207"/>
        <v>23años5meses</v>
      </c>
      <c r="AG2682" s="276">
        <v>998238895</v>
      </c>
      <c r="AH2682" s="273" t="s">
        <v>5802</v>
      </c>
    </row>
    <row r="2683" spans="2:34">
      <c r="B2683" s="258" t="str">
        <f t="shared" si="205"/>
        <v>O72769886</v>
      </c>
      <c r="C2683" s="257" t="s">
        <v>117</v>
      </c>
      <c r="D2683" s="486" t="s">
        <v>10168</v>
      </c>
      <c r="E2683" s="258" t="s">
        <v>10169</v>
      </c>
      <c r="F2683" s="259">
        <v>37768</v>
      </c>
      <c r="G2683" s="283" t="s">
        <v>1996</v>
      </c>
      <c r="H2683" s="261" t="s">
        <v>125</v>
      </c>
      <c r="I2683" s="261" t="s">
        <v>5933</v>
      </c>
      <c r="J2683" s="261" t="s">
        <v>9469</v>
      </c>
      <c r="K2683" s="282" t="s">
        <v>6840</v>
      </c>
      <c r="L2683" s="264">
        <v>45349</v>
      </c>
      <c r="M2683" s="298">
        <v>45506</v>
      </c>
      <c r="N2683" s="261" t="s">
        <v>128</v>
      </c>
      <c r="O2683" s="261" t="s">
        <v>10170</v>
      </c>
      <c r="P2683" s="266" t="s">
        <v>138</v>
      </c>
      <c r="Q2683" s="273"/>
      <c r="R2683" s="284" t="s">
        <v>157</v>
      </c>
      <c r="S2683" s="265"/>
      <c r="T2683" s="265">
        <v>0</v>
      </c>
      <c r="U2683" s="269" t="s">
        <v>1256</v>
      </c>
      <c r="V2683" s="270">
        <v>1</v>
      </c>
      <c r="W2683" s="271" t="s">
        <v>118</v>
      </c>
      <c r="X2683" s="272"/>
      <c r="Y2683" s="272"/>
      <c r="Z2683" s="274" t="s">
        <v>1257</v>
      </c>
      <c r="AA2683" s="258" t="b">
        <f t="shared" si="206"/>
        <v>0</v>
      </c>
      <c r="AB2683" s="273" t="s">
        <v>10171</v>
      </c>
      <c r="AC2683" s="273"/>
      <c r="AD2683" s="504" t="s">
        <v>1259</v>
      </c>
      <c r="AE2683" s="275" t="s">
        <v>10172</v>
      </c>
      <c r="AF2683" s="267" t="str">
        <f t="shared" ca="1" si="207"/>
        <v>23años2meses</v>
      </c>
      <c r="AG2683" s="294">
        <v>935684672</v>
      </c>
      <c r="AH2683" s="258" t="s">
        <v>10173</v>
      </c>
    </row>
    <row r="2684" spans="2:34">
      <c r="B2684" s="258" t="str">
        <f t="shared" si="205"/>
        <v>P72779440</v>
      </c>
      <c r="C2684" s="257" t="s">
        <v>117</v>
      </c>
      <c r="D2684" s="486" t="s">
        <v>3820</v>
      </c>
      <c r="E2684" s="258" t="s">
        <v>3821</v>
      </c>
      <c r="F2684" s="259">
        <v>34594</v>
      </c>
      <c r="G2684" s="260" t="s">
        <v>1251</v>
      </c>
      <c r="H2684" s="261" t="s">
        <v>137</v>
      </c>
      <c r="I2684" s="263" t="s">
        <v>3227</v>
      </c>
      <c r="J2684" s="261"/>
      <c r="K2684" s="263" t="s">
        <v>1287</v>
      </c>
      <c r="L2684" s="264">
        <v>44245</v>
      </c>
      <c r="M2684" s="290">
        <v>45189</v>
      </c>
      <c r="N2684" s="263" t="s">
        <v>174</v>
      </c>
      <c r="O2684" s="263" t="s">
        <v>3822</v>
      </c>
      <c r="P2684" s="266" t="s">
        <v>138</v>
      </c>
      <c r="Q2684" s="267"/>
      <c r="R2684" s="268" t="s">
        <v>157</v>
      </c>
      <c r="S2684" s="265"/>
      <c r="T2684" s="265">
        <v>0</v>
      </c>
      <c r="U2684" s="269" t="s">
        <v>1256</v>
      </c>
      <c r="V2684" s="270">
        <v>0</v>
      </c>
      <c r="W2684" s="271" t="s">
        <v>118</v>
      </c>
      <c r="X2684" s="272"/>
      <c r="Y2684" s="258"/>
      <c r="Z2684" s="274" t="s">
        <v>1257</v>
      </c>
      <c r="AA2684" s="258" t="b">
        <f t="shared" si="206"/>
        <v>0</v>
      </c>
      <c r="AB2684" s="258" t="s">
        <v>3823</v>
      </c>
      <c r="AC2684" s="273"/>
      <c r="AD2684" s="504" t="s">
        <v>2101</v>
      </c>
      <c r="AE2684" s="275" t="s">
        <v>3824</v>
      </c>
      <c r="AF2684" s="267" t="str">
        <f t="shared" ca="1" si="207"/>
        <v>31años11meses</v>
      </c>
      <c r="AG2684" s="294">
        <v>971996164</v>
      </c>
      <c r="AH2684" s="405"/>
    </row>
    <row r="2685" spans="2:34">
      <c r="B2685" s="258" t="str">
        <f t="shared" si="205"/>
        <v>P72781275</v>
      </c>
      <c r="C2685" s="263">
        <v>1</v>
      </c>
      <c r="D2685" s="486" t="s">
        <v>2760</v>
      </c>
      <c r="E2685" s="273" t="s">
        <v>2761</v>
      </c>
      <c r="F2685" s="259">
        <v>34602</v>
      </c>
      <c r="G2685" s="260" t="s">
        <v>1251</v>
      </c>
      <c r="H2685" s="261" t="s">
        <v>137</v>
      </c>
      <c r="I2685" s="262"/>
      <c r="J2685" s="261"/>
      <c r="K2685" s="263" t="s">
        <v>1287</v>
      </c>
      <c r="L2685" s="264">
        <v>43811</v>
      </c>
      <c r="M2685" s="264">
        <v>43824</v>
      </c>
      <c r="N2685" s="263" t="s">
        <v>174</v>
      </c>
      <c r="O2685" s="261" t="s">
        <v>2762</v>
      </c>
      <c r="P2685" s="266" t="s">
        <v>115</v>
      </c>
      <c r="Q2685" s="267"/>
      <c r="R2685" s="268" t="s">
        <v>157</v>
      </c>
      <c r="S2685" s="265"/>
      <c r="T2685" s="265">
        <v>0</v>
      </c>
      <c r="U2685" s="269" t="s">
        <v>1256</v>
      </c>
      <c r="V2685" s="270">
        <v>0</v>
      </c>
      <c r="W2685" s="271" t="s">
        <v>1264</v>
      </c>
      <c r="X2685" s="272"/>
      <c r="Y2685" s="273"/>
      <c r="Z2685" s="274" t="s">
        <v>1265</v>
      </c>
      <c r="AA2685" s="258" t="b">
        <f t="shared" si="206"/>
        <v>0</v>
      </c>
      <c r="AB2685" s="273" t="s">
        <v>2763</v>
      </c>
      <c r="AC2685" s="319" t="s">
        <v>1290</v>
      </c>
      <c r="AD2685" s="510"/>
      <c r="AE2685" s="275"/>
      <c r="AF2685" s="267" t="str">
        <f t="shared" ca="1" si="207"/>
        <v>31años10meses</v>
      </c>
      <c r="AG2685" s="276"/>
      <c r="AH2685" s="273"/>
    </row>
    <row r="2686" spans="2:34">
      <c r="B2686" s="258" t="str">
        <f t="shared" si="205"/>
        <v>P72784727</v>
      </c>
      <c r="C2686" s="282">
        <v>1</v>
      </c>
      <c r="D2686" s="486" t="s">
        <v>3198</v>
      </c>
      <c r="E2686" s="273" t="s">
        <v>3199</v>
      </c>
      <c r="F2686" s="259">
        <v>34851</v>
      </c>
      <c r="G2686" s="260" t="s">
        <v>1251</v>
      </c>
      <c r="H2686" s="261" t="s">
        <v>137</v>
      </c>
      <c r="I2686" s="262"/>
      <c r="J2686" s="261"/>
      <c r="K2686" s="263" t="s">
        <v>1287</v>
      </c>
      <c r="L2686" s="264">
        <v>43874</v>
      </c>
      <c r="M2686" s="264">
        <v>43887</v>
      </c>
      <c r="N2686" s="263" t="s">
        <v>169</v>
      </c>
      <c r="O2686" s="261" t="s">
        <v>3200</v>
      </c>
      <c r="P2686" s="266" t="s">
        <v>115</v>
      </c>
      <c r="Q2686" s="267"/>
      <c r="R2686" s="284" t="s">
        <v>157</v>
      </c>
      <c r="S2686" s="265"/>
      <c r="T2686" s="265">
        <v>0</v>
      </c>
      <c r="U2686" s="269" t="s">
        <v>1256</v>
      </c>
      <c r="V2686" s="270">
        <v>0</v>
      </c>
      <c r="W2686" s="271" t="s">
        <v>1264</v>
      </c>
      <c r="X2686" s="272"/>
      <c r="Y2686" s="273"/>
      <c r="Z2686" s="274" t="s">
        <v>1265</v>
      </c>
      <c r="AA2686" s="258" t="b">
        <f t="shared" si="206"/>
        <v>0</v>
      </c>
      <c r="AB2686" s="273"/>
      <c r="AC2686" s="273"/>
      <c r="AD2686" s="510"/>
      <c r="AE2686" s="275"/>
      <c r="AF2686" s="267" t="str">
        <f t="shared" ca="1" si="207"/>
        <v>31años2meses</v>
      </c>
      <c r="AG2686" s="276"/>
      <c r="AH2686" s="273"/>
    </row>
    <row r="2687" spans="2:34">
      <c r="B2687" s="273" t="str">
        <f t="shared" si="205"/>
        <v>P72787502</v>
      </c>
      <c r="C2687" s="257" t="s">
        <v>117</v>
      </c>
      <c r="D2687" s="486" t="s">
        <v>1285</v>
      </c>
      <c r="E2687" s="258" t="s">
        <v>1286</v>
      </c>
      <c r="F2687" s="259">
        <v>36114</v>
      </c>
      <c r="G2687" s="260" t="s">
        <v>1251</v>
      </c>
      <c r="H2687" s="261" t="s">
        <v>137</v>
      </c>
      <c r="I2687" s="262"/>
      <c r="J2687" s="261"/>
      <c r="K2687" s="263" t="s">
        <v>1287</v>
      </c>
      <c r="L2687" s="287">
        <v>41217</v>
      </c>
      <c r="M2687" s="287">
        <v>43789</v>
      </c>
      <c r="N2687" s="263" t="s">
        <v>174</v>
      </c>
      <c r="O2687" s="261" t="s">
        <v>1288</v>
      </c>
      <c r="P2687" s="266" t="s">
        <v>115</v>
      </c>
      <c r="Q2687" s="267"/>
      <c r="R2687" s="268" t="s">
        <v>157</v>
      </c>
      <c r="S2687" s="265"/>
      <c r="T2687" s="265">
        <v>0</v>
      </c>
      <c r="U2687" s="269" t="s">
        <v>1256</v>
      </c>
      <c r="V2687" s="270">
        <v>0</v>
      </c>
      <c r="W2687" s="271" t="s">
        <v>1264</v>
      </c>
      <c r="X2687" s="272"/>
      <c r="Y2687" s="273"/>
      <c r="Z2687" s="274" t="s">
        <v>1265</v>
      </c>
      <c r="AA2687" s="258" t="b">
        <f t="shared" si="206"/>
        <v>0</v>
      </c>
      <c r="AB2687" s="273" t="s">
        <v>1289</v>
      </c>
      <c r="AC2687" s="273" t="s">
        <v>1290</v>
      </c>
      <c r="AD2687" s="510"/>
      <c r="AE2687" s="275"/>
      <c r="AF2687" s="267" t="str">
        <f t="shared" ca="1" si="207"/>
        <v>27años9meses</v>
      </c>
      <c r="AG2687" s="276"/>
      <c r="AH2687" s="273"/>
    </row>
    <row r="2688" spans="2:34">
      <c r="B2688" s="258" t="str">
        <f t="shared" si="205"/>
        <v>P72797920</v>
      </c>
      <c r="C2688" s="257" t="s">
        <v>117</v>
      </c>
      <c r="D2688" s="486" t="s">
        <v>3499</v>
      </c>
      <c r="E2688" s="258" t="s">
        <v>3500</v>
      </c>
      <c r="F2688" s="259">
        <v>35688</v>
      </c>
      <c r="G2688" s="260" t="s">
        <v>1251</v>
      </c>
      <c r="H2688" s="261" t="s">
        <v>137</v>
      </c>
      <c r="I2688" s="262"/>
      <c r="J2688" s="261"/>
      <c r="K2688" s="263" t="s">
        <v>2021</v>
      </c>
      <c r="L2688" s="264">
        <v>44112</v>
      </c>
      <c r="M2688" s="264">
        <v>44140</v>
      </c>
      <c r="N2688" s="263" t="s">
        <v>122</v>
      </c>
      <c r="O2688" s="263"/>
      <c r="P2688" s="266"/>
      <c r="Q2688" s="267"/>
      <c r="R2688" s="268" t="s">
        <v>157</v>
      </c>
      <c r="S2688" s="265"/>
      <c r="T2688" s="265">
        <v>0</v>
      </c>
      <c r="U2688" s="269" t="s">
        <v>1256</v>
      </c>
      <c r="V2688" s="270">
        <v>0</v>
      </c>
      <c r="W2688" s="271" t="s">
        <v>1264</v>
      </c>
      <c r="X2688" s="272"/>
      <c r="Y2688" s="273"/>
      <c r="Z2688" s="274" t="s">
        <v>1265</v>
      </c>
      <c r="AA2688" s="258" t="b">
        <f t="shared" si="206"/>
        <v>0</v>
      </c>
      <c r="AB2688" s="258"/>
      <c r="AC2688" s="273"/>
      <c r="AD2688" s="504" t="s">
        <v>2101</v>
      </c>
      <c r="AE2688" s="275" t="s">
        <v>3501</v>
      </c>
      <c r="AF2688" s="267" t="str">
        <f t="shared" ca="1" si="207"/>
        <v>28años11meses</v>
      </c>
      <c r="AG2688" s="276">
        <v>926207779</v>
      </c>
      <c r="AH2688" s="399" t="s">
        <v>3337</v>
      </c>
    </row>
    <row r="2689" spans="2:36">
      <c r="B2689" s="258" t="str">
        <f t="shared" si="205"/>
        <v>T72840017</v>
      </c>
      <c r="C2689" s="257" t="s">
        <v>117</v>
      </c>
      <c r="D2689" s="486" t="s">
        <v>12031</v>
      </c>
      <c r="E2689" s="258" t="s">
        <v>12032</v>
      </c>
      <c r="F2689" s="259">
        <v>34995</v>
      </c>
      <c r="G2689" s="283" t="s">
        <v>1297</v>
      </c>
      <c r="H2689" s="657" t="s">
        <v>12033</v>
      </c>
      <c r="I2689" s="261" t="s">
        <v>4427</v>
      </c>
      <c r="J2689" s="261" t="s">
        <v>4426</v>
      </c>
      <c r="K2689" s="305" t="s">
        <v>2021</v>
      </c>
      <c r="L2689" s="264">
        <v>45505</v>
      </c>
      <c r="M2689" s="264">
        <v>45565</v>
      </c>
      <c r="N2689" s="261" t="s">
        <v>122</v>
      </c>
      <c r="O2689" s="282"/>
      <c r="P2689" s="266"/>
      <c r="Q2689" s="273"/>
      <c r="R2689" s="268" t="s">
        <v>157</v>
      </c>
      <c r="S2689" s="265"/>
      <c r="T2689" s="265">
        <v>0</v>
      </c>
      <c r="U2689" s="269" t="s">
        <v>1256</v>
      </c>
      <c r="V2689" s="270">
        <v>0</v>
      </c>
      <c r="W2689" s="271" t="s">
        <v>118</v>
      </c>
      <c r="X2689" s="272">
        <v>2500</v>
      </c>
      <c r="Y2689" s="272"/>
      <c r="Z2689" s="274" t="s">
        <v>1257</v>
      </c>
      <c r="AA2689" s="258" t="b">
        <f t="shared" si="206"/>
        <v>0</v>
      </c>
      <c r="AB2689" s="273" t="s">
        <v>12034</v>
      </c>
      <c r="AC2689" s="273"/>
      <c r="AD2689" s="504" t="s">
        <v>1878</v>
      </c>
      <c r="AE2689" s="275" t="s">
        <v>12035</v>
      </c>
      <c r="AF2689" s="267" t="str">
        <f t="shared" ca="1" si="207"/>
        <v>30años9meses</v>
      </c>
      <c r="AG2689" s="276"/>
      <c r="AH2689" s="273"/>
    </row>
    <row r="2690" spans="2:36">
      <c r="B2690" s="258" t="str">
        <f t="shared" si="205"/>
        <v>O72849122</v>
      </c>
      <c r="C2690" s="257" t="s">
        <v>117</v>
      </c>
      <c r="D2690" s="486" t="s">
        <v>7155</v>
      </c>
      <c r="E2690" s="258" t="s">
        <v>7156</v>
      </c>
      <c r="F2690" s="259">
        <v>35302</v>
      </c>
      <c r="G2690" s="283" t="s">
        <v>1251</v>
      </c>
      <c r="H2690" s="261" t="s">
        <v>113</v>
      </c>
      <c r="I2690" s="263" t="s">
        <v>1339</v>
      </c>
      <c r="J2690" s="261"/>
      <c r="K2690" s="263" t="s">
        <v>2021</v>
      </c>
      <c r="L2690" s="264">
        <v>44921</v>
      </c>
      <c r="M2690" s="264">
        <v>44926</v>
      </c>
      <c r="N2690" s="263" t="s">
        <v>122</v>
      </c>
      <c r="O2690" s="261"/>
      <c r="P2690" s="266"/>
      <c r="Q2690" s="273"/>
      <c r="R2690" s="268" t="s">
        <v>157</v>
      </c>
      <c r="S2690" s="265"/>
      <c r="T2690" s="265">
        <v>0</v>
      </c>
      <c r="U2690" s="269" t="s">
        <v>1256</v>
      </c>
      <c r="V2690" s="270">
        <v>0</v>
      </c>
      <c r="W2690" s="271" t="s">
        <v>118</v>
      </c>
      <c r="X2690" s="272"/>
      <c r="Y2690" s="273"/>
      <c r="Z2690" s="274" t="s">
        <v>1265</v>
      </c>
      <c r="AA2690" s="258" t="b">
        <f t="shared" si="206"/>
        <v>0</v>
      </c>
      <c r="AB2690" s="273" t="s">
        <v>7157</v>
      </c>
      <c r="AC2690" s="273"/>
      <c r="AD2690" s="504" t="s">
        <v>1259</v>
      </c>
      <c r="AE2690" s="275" t="s">
        <v>7158</v>
      </c>
      <c r="AF2690" s="267" t="str">
        <f t="shared" ca="1" si="207"/>
        <v>29años11meses</v>
      </c>
      <c r="AG2690" s="276">
        <v>953643349</v>
      </c>
      <c r="AH2690" s="273" t="s">
        <v>7159</v>
      </c>
    </row>
    <row r="2691" spans="2:36">
      <c r="B2691" s="258" t="str">
        <f t="shared" si="205"/>
        <v>P72855665</v>
      </c>
      <c r="C2691" s="257" t="s">
        <v>117</v>
      </c>
      <c r="D2691" s="486" t="s">
        <v>3184</v>
      </c>
      <c r="E2691" s="273" t="s">
        <v>3185</v>
      </c>
      <c r="F2691" s="302">
        <v>35525</v>
      </c>
      <c r="G2691" s="260" t="s">
        <v>1251</v>
      </c>
      <c r="H2691" s="261" t="s">
        <v>137</v>
      </c>
      <c r="I2691" s="262"/>
      <c r="J2691" s="261"/>
      <c r="K2691" s="263" t="s">
        <v>2021</v>
      </c>
      <c r="L2691" s="264">
        <v>43860</v>
      </c>
      <c r="M2691" s="290">
        <v>43873</v>
      </c>
      <c r="N2691" s="263" t="s">
        <v>174</v>
      </c>
      <c r="O2691" s="282" t="s">
        <v>3186</v>
      </c>
      <c r="P2691" s="266" t="s">
        <v>115</v>
      </c>
      <c r="Q2691" s="267"/>
      <c r="R2691" s="268" t="s">
        <v>157</v>
      </c>
      <c r="S2691" s="265"/>
      <c r="T2691" s="265">
        <v>0</v>
      </c>
      <c r="U2691" s="269" t="s">
        <v>1256</v>
      </c>
      <c r="V2691" s="270">
        <v>0</v>
      </c>
      <c r="W2691" s="271" t="s">
        <v>1264</v>
      </c>
      <c r="X2691" s="272"/>
      <c r="Y2691" s="258"/>
      <c r="Z2691" s="274" t="s">
        <v>1265</v>
      </c>
      <c r="AA2691" s="258" t="b">
        <f t="shared" si="206"/>
        <v>0</v>
      </c>
      <c r="AB2691" s="258"/>
      <c r="AC2691" s="273"/>
      <c r="AD2691" s="504" t="s">
        <v>2101</v>
      </c>
      <c r="AE2691" s="317" t="s">
        <v>3187</v>
      </c>
      <c r="AF2691" s="267" t="str">
        <f t="shared" ca="1" si="207"/>
        <v>29años4meses</v>
      </c>
      <c r="AG2691" s="276"/>
      <c r="AH2691" s="273"/>
    </row>
    <row r="2692" spans="2:36">
      <c r="B2692" s="273" t="str">
        <f t="shared" si="205"/>
        <v>O72855692</v>
      </c>
      <c r="C2692" s="257" t="s">
        <v>117</v>
      </c>
      <c r="D2692" s="486" t="s">
        <v>9103</v>
      </c>
      <c r="E2692" s="258" t="s">
        <v>9104</v>
      </c>
      <c r="F2692" s="259">
        <v>34952</v>
      </c>
      <c r="G2692" s="283" t="s">
        <v>1251</v>
      </c>
      <c r="H2692" s="261" t="s">
        <v>113</v>
      </c>
      <c r="I2692" s="261" t="s">
        <v>5699</v>
      </c>
      <c r="J2692" s="261"/>
      <c r="K2692" s="282" t="s">
        <v>6899</v>
      </c>
      <c r="L2692" s="264">
        <v>45278</v>
      </c>
      <c r="M2692" s="290">
        <v>45281</v>
      </c>
      <c r="N2692" s="261" t="s">
        <v>128</v>
      </c>
      <c r="O2692" s="261" t="s">
        <v>9105</v>
      </c>
      <c r="P2692" s="266" t="s">
        <v>138</v>
      </c>
      <c r="Q2692" s="273"/>
      <c r="R2692" s="268" t="s">
        <v>157</v>
      </c>
      <c r="S2692" s="265"/>
      <c r="T2692" s="265">
        <v>0</v>
      </c>
      <c r="U2692" s="269" t="s">
        <v>1256</v>
      </c>
      <c r="V2692" s="270">
        <v>1</v>
      </c>
      <c r="W2692" s="271" t="s">
        <v>118</v>
      </c>
      <c r="X2692" s="273"/>
      <c r="Y2692" s="273"/>
      <c r="Z2692" s="274" t="s">
        <v>1257</v>
      </c>
      <c r="AA2692" s="258" t="b">
        <f t="shared" si="206"/>
        <v>0</v>
      </c>
      <c r="AB2692" s="273" t="s">
        <v>9106</v>
      </c>
      <c r="AC2692" s="273"/>
      <c r="AD2692" s="504" t="s">
        <v>1259</v>
      </c>
      <c r="AE2692" s="275" t="s">
        <v>9107</v>
      </c>
      <c r="AF2692" s="267" t="str">
        <f t="shared" ca="1" si="207"/>
        <v>30años11meses</v>
      </c>
      <c r="AG2692" s="276">
        <v>944550564</v>
      </c>
      <c r="AH2692" s="273" t="s">
        <v>9108</v>
      </c>
    </row>
    <row r="2693" spans="2:36">
      <c r="B2693" s="258" t="str">
        <f t="shared" si="205"/>
        <v>P72895215</v>
      </c>
      <c r="C2693" s="257" t="s">
        <v>117</v>
      </c>
      <c r="D2693" s="294" t="s">
        <v>17425</v>
      </c>
      <c r="E2693" s="258" t="s">
        <v>17426</v>
      </c>
      <c r="F2693" s="259">
        <v>35853</v>
      </c>
      <c r="G2693" s="283" t="s">
        <v>1251</v>
      </c>
      <c r="H2693" s="261" t="s">
        <v>137</v>
      </c>
      <c r="I2693" s="261" t="s">
        <v>12610</v>
      </c>
      <c r="J2693" s="261" t="s">
        <v>1253</v>
      </c>
      <c r="K2693" s="282" t="s">
        <v>8700</v>
      </c>
      <c r="L2693" s="264">
        <v>46063</v>
      </c>
      <c r="M2693" s="264">
        <v>46088</v>
      </c>
      <c r="N2693" s="261" t="s">
        <v>169</v>
      </c>
      <c r="O2693" s="282" t="s">
        <v>17427</v>
      </c>
      <c r="P2693" s="266" t="s">
        <v>138</v>
      </c>
      <c r="Q2693" s="258"/>
      <c r="R2693" s="268" t="s">
        <v>157</v>
      </c>
      <c r="S2693" s="265"/>
      <c r="T2693" s="271">
        <v>0</v>
      </c>
      <c r="U2693" s="269" t="s">
        <v>1256</v>
      </c>
      <c r="V2693" s="270">
        <v>1</v>
      </c>
      <c r="W2693" s="271" t="s">
        <v>118</v>
      </c>
      <c r="X2693" s="272"/>
      <c r="Y2693" s="272"/>
      <c r="Z2693" s="342" t="s">
        <v>1257</v>
      </c>
      <c r="AA2693" s="258" t="b">
        <v>0</v>
      </c>
      <c r="AB2693" s="273" t="s">
        <v>17439</v>
      </c>
      <c r="AC2693" s="273"/>
      <c r="AD2693" s="504"/>
      <c r="AE2693" s="275"/>
      <c r="AF2693" s="267" t="str">
        <f t="shared" ca="1" si="207"/>
        <v>28años5meses</v>
      </c>
      <c r="AG2693" s="276" t="s">
        <v>17428</v>
      </c>
      <c r="AH2693" s="273" t="s">
        <v>17429</v>
      </c>
    </row>
    <row r="2694" spans="2:36">
      <c r="B2694" s="258" t="str">
        <f t="shared" si="205"/>
        <v>P72899930</v>
      </c>
      <c r="C2694" s="257" t="s">
        <v>117</v>
      </c>
      <c r="D2694" s="486" t="s">
        <v>3591</v>
      </c>
      <c r="E2694" s="258" t="s">
        <v>3592</v>
      </c>
      <c r="F2694" s="259">
        <v>35502</v>
      </c>
      <c r="G2694" s="260" t="s">
        <v>1251</v>
      </c>
      <c r="H2694" s="261" t="s">
        <v>137</v>
      </c>
      <c r="I2694" s="262"/>
      <c r="J2694" s="261"/>
      <c r="K2694" s="263" t="s">
        <v>2021</v>
      </c>
      <c r="L2694" s="264">
        <v>44179</v>
      </c>
      <c r="M2694" s="290">
        <v>44185</v>
      </c>
      <c r="N2694" s="263" t="s">
        <v>174</v>
      </c>
      <c r="O2694" s="263" t="s">
        <v>3593</v>
      </c>
      <c r="P2694" s="266" t="s">
        <v>115</v>
      </c>
      <c r="Q2694" s="267"/>
      <c r="R2694" s="284" t="s">
        <v>157</v>
      </c>
      <c r="S2694" s="265"/>
      <c r="T2694" s="265">
        <v>0</v>
      </c>
      <c r="U2694" s="269" t="s">
        <v>1256</v>
      </c>
      <c r="V2694" s="270">
        <v>0</v>
      </c>
      <c r="W2694" s="271" t="s">
        <v>1264</v>
      </c>
      <c r="X2694" s="272"/>
      <c r="Y2694" s="273"/>
      <c r="Z2694" s="274" t="s">
        <v>1265</v>
      </c>
      <c r="AA2694" s="258" t="b">
        <f>COUNTIF($D$2:$D$3790,D2694)&gt;1</f>
        <v>0</v>
      </c>
      <c r="AB2694" s="258"/>
      <c r="AC2694" s="273"/>
      <c r="AD2694" s="504" t="s">
        <v>2101</v>
      </c>
      <c r="AE2694" s="275" t="s">
        <v>3594</v>
      </c>
      <c r="AF2694" s="267" t="str">
        <f t="shared" ca="1" si="207"/>
        <v>29años5meses</v>
      </c>
      <c r="AG2694" s="276">
        <v>939497732</v>
      </c>
      <c r="AH2694" s="399" t="s">
        <v>3337</v>
      </c>
    </row>
    <row r="2695" spans="2:36">
      <c r="B2695" s="258" t="str">
        <f t="shared" si="205"/>
        <v>P72904378</v>
      </c>
      <c r="C2695" s="257" t="s">
        <v>117</v>
      </c>
      <c r="D2695" s="486" t="s">
        <v>2580</v>
      </c>
      <c r="E2695" s="258" t="s">
        <v>2581</v>
      </c>
      <c r="F2695" s="259">
        <v>35857</v>
      </c>
      <c r="G2695" s="260" t="s">
        <v>1251</v>
      </c>
      <c r="H2695" s="261" t="s">
        <v>137</v>
      </c>
      <c r="I2695" s="262"/>
      <c r="J2695" s="261"/>
      <c r="K2695" s="263" t="s">
        <v>1287</v>
      </c>
      <c r="L2695" s="264">
        <v>43790</v>
      </c>
      <c r="M2695" s="264">
        <v>43803</v>
      </c>
      <c r="N2695" s="263" t="s">
        <v>174</v>
      </c>
      <c r="O2695" s="261" t="s">
        <v>2582</v>
      </c>
      <c r="P2695" s="266" t="s">
        <v>115</v>
      </c>
      <c r="Q2695" s="267"/>
      <c r="R2695" s="268" t="s">
        <v>157</v>
      </c>
      <c r="S2695" s="265"/>
      <c r="T2695" s="265">
        <v>0</v>
      </c>
      <c r="U2695" s="269" t="s">
        <v>1256</v>
      </c>
      <c r="V2695" s="270">
        <v>0</v>
      </c>
      <c r="W2695" s="271" t="s">
        <v>1264</v>
      </c>
      <c r="X2695" s="272"/>
      <c r="Y2695" s="273"/>
      <c r="Z2695" s="274" t="s">
        <v>1265</v>
      </c>
      <c r="AA2695" s="258" t="b">
        <f>COUNTIF($D$2:$D$3790,D2695)&gt;1</f>
        <v>0</v>
      </c>
      <c r="AB2695" s="273" t="s">
        <v>2583</v>
      </c>
      <c r="AC2695" s="273" t="s">
        <v>1290</v>
      </c>
      <c r="AD2695" s="510"/>
      <c r="AE2695" s="275"/>
      <c r="AF2695" s="267" t="str">
        <f t="shared" ca="1" si="207"/>
        <v>28años5meses</v>
      </c>
      <c r="AG2695" s="276"/>
      <c r="AH2695" s="273"/>
    </row>
    <row r="2696" spans="2:36">
      <c r="B2696" s="258" t="str">
        <f t="shared" si="205"/>
        <v>P72914803</v>
      </c>
      <c r="C2696" s="257" t="s">
        <v>117</v>
      </c>
      <c r="D2696" s="486" t="s">
        <v>15368</v>
      </c>
      <c r="E2696" s="472" t="s">
        <v>15369</v>
      </c>
      <c r="F2696" s="473">
        <v>36216</v>
      </c>
      <c r="G2696" s="474" t="s">
        <v>1251</v>
      </c>
      <c r="H2696" s="475" t="s">
        <v>137</v>
      </c>
      <c r="I2696" s="475" t="s">
        <v>1252</v>
      </c>
      <c r="J2696" s="475" t="s">
        <v>1276</v>
      </c>
      <c r="K2696" s="476" t="s">
        <v>12562</v>
      </c>
      <c r="L2696" s="477">
        <v>46197</v>
      </c>
      <c r="M2696" s="477">
        <v>46219</v>
      </c>
      <c r="N2696" s="475" t="s">
        <v>128</v>
      </c>
      <c r="O2696" s="476" t="s">
        <v>15370</v>
      </c>
      <c r="P2696" s="478" t="s">
        <v>138</v>
      </c>
      <c r="Q2696" s="258"/>
      <c r="R2696" s="268" t="s">
        <v>157</v>
      </c>
      <c r="S2696" s="265"/>
      <c r="T2696" s="271">
        <v>0</v>
      </c>
      <c r="U2696" s="269" t="s">
        <v>1256</v>
      </c>
      <c r="V2696" s="270">
        <v>1</v>
      </c>
      <c r="W2696" s="271" t="s">
        <v>118</v>
      </c>
      <c r="X2696" s="272"/>
      <c r="Y2696" s="272"/>
      <c r="Z2696" s="342" t="s">
        <v>1257</v>
      </c>
      <c r="AA2696" s="258" t="b">
        <f>COUNTIF($D$2:$D$3790,D2696)&gt;1</f>
        <v>0</v>
      </c>
      <c r="AB2696" s="273" t="s">
        <v>15371</v>
      </c>
      <c r="AC2696" s="273"/>
      <c r="AD2696" s="504" t="s">
        <v>1259</v>
      </c>
      <c r="AE2696" s="275" t="s">
        <v>15372</v>
      </c>
      <c r="AF2696" s="267" t="str">
        <f t="shared" ca="1" si="207"/>
        <v>27años5meses</v>
      </c>
      <c r="AG2696" s="276" t="s">
        <v>15373</v>
      </c>
      <c r="AH2696" s="273" t="s">
        <v>15374</v>
      </c>
      <c r="AJ2696" s="554" t="str">
        <f ca="1">IF($D2696&lt;&gt;"",DATEDIF(L2696,TODAY(),"y")&amp;"años"&amp;DATEDIF(L2696,TODAY(),"ym")&amp;"meses"&amp;DATEDIF(L2696,TODAY(),"md")&amp;"dias","")</f>
        <v>0años1meses28dias</v>
      </c>
    </row>
    <row r="2697" spans="2:36">
      <c r="B2697" s="258" t="str">
        <f t="shared" si="205"/>
        <v>P72926170</v>
      </c>
      <c r="C2697" s="257" t="s">
        <v>117</v>
      </c>
      <c r="D2697" s="486" t="s">
        <v>8184</v>
      </c>
      <c r="E2697" s="258" t="s">
        <v>8185</v>
      </c>
      <c r="F2697" s="259">
        <v>34522</v>
      </c>
      <c r="G2697" s="283" t="s">
        <v>1251</v>
      </c>
      <c r="H2697" s="261" t="s">
        <v>137</v>
      </c>
      <c r="I2697" s="263" t="s">
        <v>1252</v>
      </c>
      <c r="J2697" s="261"/>
      <c r="K2697" s="263" t="s">
        <v>1287</v>
      </c>
      <c r="L2697" s="264">
        <v>45131</v>
      </c>
      <c r="M2697" s="290">
        <v>45143</v>
      </c>
      <c r="N2697" s="263" t="s">
        <v>122</v>
      </c>
      <c r="O2697" s="261"/>
      <c r="P2697" s="266"/>
      <c r="Q2697" s="273"/>
      <c r="R2697" s="268" t="s">
        <v>157</v>
      </c>
      <c r="S2697" s="265"/>
      <c r="T2697" s="265">
        <v>0</v>
      </c>
      <c r="U2697" s="269" t="s">
        <v>1256</v>
      </c>
      <c r="V2697" s="270">
        <v>0</v>
      </c>
      <c r="W2697" s="271" t="s">
        <v>118</v>
      </c>
      <c r="X2697" s="272"/>
      <c r="Y2697" s="273"/>
      <c r="Z2697" s="274" t="s">
        <v>1257</v>
      </c>
      <c r="AA2697" s="258" t="b">
        <f>COUNTIF($D$2:$D$3790,D2697)&gt;1</f>
        <v>0</v>
      </c>
      <c r="AB2697" s="273" t="s">
        <v>8186</v>
      </c>
      <c r="AC2697" s="273"/>
      <c r="AD2697" s="504" t="s">
        <v>1259</v>
      </c>
      <c r="AE2697" s="275" t="s">
        <v>8187</v>
      </c>
      <c r="AF2697" s="267" t="str">
        <f t="shared" ca="1" si="207"/>
        <v>32años1meses</v>
      </c>
      <c r="AG2697" s="276">
        <v>983956196</v>
      </c>
      <c r="AH2697" s="273" t="s">
        <v>8188</v>
      </c>
    </row>
    <row r="2698" spans="2:36" ht="15">
      <c r="B2698" s="258" t="str">
        <f t="shared" si="205"/>
        <v>P72928199</v>
      </c>
      <c r="C2698" s="257" t="s">
        <v>117</v>
      </c>
      <c r="D2698" s="500" t="s">
        <v>14049</v>
      </c>
      <c r="E2698" s="258" t="s">
        <v>14050</v>
      </c>
      <c r="F2698" s="259">
        <v>33916</v>
      </c>
      <c r="G2698" s="283" t="s">
        <v>1251</v>
      </c>
      <c r="H2698" s="261" t="s">
        <v>137</v>
      </c>
      <c r="I2698" s="261" t="s">
        <v>1252</v>
      </c>
      <c r="J2698" s="261" t="s">
        <v>1253</v>
      </c>
      <c r="K2698" s="282" t="s">
        <v>1254</v>
      </c>
      <c r="L2698" s="264">
        <v>46084</v>
      </c>
      <c r="M2698" s="264">
        <v>46123</v>
      </c>
      <c r="N2698" s="261" t="s">
        <v>174</v>
      </c>
      <c r="O2698" s="282" t="s">
        <v>14051</v>
      </c>
      <c r="P2698" s="266" t="s">
        <v>138</v>
      </c>
      <c r="Q2698" s="273"/>
      <c r="R2698" s="268" t="s">
        <v>157</v>
      </c>
      <c r="S2698" s="265"/>
      <c r="T2698" s="506">
        <v>0</v>
      </c>
      <c r="U2698" s="269" t="s">
        <v>1256</v>
      </c>
      <c r="V2698" s="270">
        <v>1</v>
      </c>
      <c r="W2698" s="271" t="s">
        <v>118</v>
      </c>
      <c r="X2698" s="272"/>
      <c r="Y2698" s="272"/>
      <c r="Z2698" s="342" t="s">
        <v>1257</v>
      </c>
      <c r="AA2698" s="258" t="b">
        <f>COUNTIF($D$2:$D$3790,D2698)&gt;1</f>
        <v>0</v>
      </c>
      <c r="AB2698" s="273" t="s">
        <v>14052</v>
      </c>
      <c r="AC2698" s="273"/>
      <c r="AD2698" s="504" t="s">
        <v>1259</v>
      </c>
      <c r="AE2698" s="304" t="s">
        <v>14053</v>
      </c>
      <c r="AF2698" s="267" t="str">
        <f t="shared" ca="1" si="207"/>
        <v>33años9meses</v>
      </c>
      <c r="AG2698" s="276" t="s">
        <v>14054</v>
      </c>
      <c r="AH2698" s="273" t="s">
        <v>14055</v>
      </c>
    </row>
    <row r="2699" spans="2:36">
      <c r="B2699" s="258" t="str">
        <f t="shared" si="205"/>
        <v>O72933317</v>
      </c>
      <c r="C2699" s="257" t="s">
        <v>117</v>
      </c>
      <c r="D2699" s="288" t="s">
        <v>17222</v>
      </c>
      <c r="E2699" s="611" t="s">
        <v>17223</v>
      </c>
      <c r="F2699" s="612">
        <v>34211</v>
      </c>
      <c r="G2699" s="261" t="s">
        <v>1251</v>
      </c>
      <c r="H2699" s="261" t="s">
        <v>125</v>
      </c>
      <c r="I2699" s="261" t="s">
        <v>5699</v>
      </c>
      <c r="J2699" s="282" t="s">
        <v>1276</v>
      </c>
      <c r="K2699" s="295" t="s">
        <v>12562</v>
      </c>
      <c r="L2699" s="264">
        <v>46051</v>
      </c>
      <c r="M2699" s="489">
        <v>46067</v>
      </c>
      <c r="N2699" s="282" t="s">
        <v>128</v>
      </c>
      <c r="O2699" s="261" t="s">
        <v>17224</v>
      </c>
      <c r="P2699" s="288" t="s">
        <v>138</v>
      </c>
      <c r="Q2699" s="258"/>
      <c r="R2699" s="471" t="s">
        <v>117</v>
      </c>
      <c r="S2699" s="265"/>
      <c r="T2699" s="271">
        <v>0</v>
      </c>
      <c r="U2699" s="269" t="s">
        <v>1256</v>
      </c>
      <c r="V2699" s="270">
        <v>1</v>
      </c>
      <c r="W2699" s="271" t="s">
        <v>118</v>
      </c>
      <c r="X2699" s="272"/>
      <c r="Y2699" s="272"/>
      <c r="Z2699" s="342" t="s">
        <v>1257</v>
      </c>
      <c r="AA2699" s="258" t="b">
        <v>0</v>
      </c>
      <c r="AB2699" s="273" t="s">
        <v>17314</v>
      </c>
      <c r="AC2699" s="273"/>
      <c r="AD2699" s="504" t="s">
        <v>1259</v>
      </c>
      <c r="AE2699" s="275" t="s">
        <v>17227</v>
      </c>
      <c r="AF2699" s="267" t="str">
        <f t="shared" ca="1" si="207"/>
        <v>32años11meses</v>
      </c>
      <c r="AG2699" s="276" t="s">
        <v>17225</v>
      </c>
      <c r="AH2699" s="273" t="s">
        <v>17226</v>
      </c>
    </row>
    <row r="2700" spans="2:36">
      <c r="B2700" s="258" t="str">
        <f t="shared" si="205"/>
        <v>O72939436</v>
      </c>
      <c r="C2700" s="257" t="s">
        <v>117</v>
      </c>
      <c r="D2700" s="486" t="s">
        <v>4300</v>
      </c>
      <c r="E2700" s="258" t="s">
        <v>4301</v>
      </c>
      <c r="F2700" s="259">
        <v>37285</v>
      </c>
      <c r="G2700" s="260" t="s">
        <v>1251</v>
      </c>
      <c r="H2700" s="261" t="s">
        <v>125</v>
      </c>
      <c r="I2700" s="262"/>
      <c r="J2700" s="261"/>
      <c r="K2700" s="263" t="s">
        <v>3611</v>
      </c>
      <c r="L2700" s="264">
        <v>44364</v>
      </c>
      <c r="M2700" s="290">
        <v>44390</v>
      </c>
      <c r="N2700" s="263" t="s">
        <v>122</v>
      </c>
      <c r="O2700" s="261"/>
      <c r="P2700" s="266"/>
      <c r="Q2700" s="273"/>
      <c r="R2700" s="284" t="s">
        <v>157</v>
      </c>
      <c r="S2700" s="265"/>
      <c r="T2700" s="265">
        <v>0</v>
      </c>
      <c r="U2700" s="269" t="s">
        <v>1256</v>
      </c>
      <c r="V2700" s="270">
        <v>0</v>
      </c>
      <c r="W2700" s="271" t="s">
        <v>1264</v>
      </c>
      <c r="X2700" s="272"/>
      <c r="Y2700" s="273"/>
      <c r="Z2700" s="274" t="s">
        <v>1265</v>
      </c>
      <c r="AA2700" s="258" t="b">
        <f>COUNTIF($D$2:$D$3790,D2700)&gt;1</f>
        <v>0</v>
      </c>
      <c r="AB2700" s="273" t="s">
        <v>4302</v>
      </c>
      <c r="AC2700" s="273" t="s">
        <v>4303</v>
      </c>
      <c r="AD2700" s="510"/>
      <c r="AE2700" s="275"/>
      <c r="AF2700" s="267" t="str">
        <f t="shared" ca="1" si="207"/>
        <v>24años6meses</v>
      </c>
      <c r="AG2700" s="276">
        <v>928531870</v>
      </c>
      <c r="AH2700" s="273" t="s">
        <v>4304</v>
      </c>
    </row>
    <row r="2701" spans="2:36">
      <c r="B2701" s="258" t="str">
        <f t="shared" si="205"/>
        <v>P72955745</v>
      </c>
      <c r="C2701" s="257" t="s">
        <v>117</v>
      </c>
      <c r="D2701" s="486" t="s">
        <v>5752</v>
      </c>
      <c r="E2701" s="258" t="s">
        <v>5753</v>
      </c>
      <c r="F2701" s="259">
        <v>35255</v>
      </c>
      <c r="G2701" s="260" t="s">
        <v>1251</v>
      </c>
      <c r="H2701" s="261" t="s">
        <v>137</v>
      </c>
      <c r="I2701" s="263" t="s">
        <v>1252</v>
      </c>
      <c r="J2701" s="261"/>
      <c r="K2701" s="263" t="s">
        <v>3611</v>
      </c>
      <c r="L2701" s="264">
        <v>44580</v>
      </c>
      <c r="M2701" s="290">
        <v>44613</v>
      </c>
      <c r="N2701" s="263" t="s">
        <v>128</v>
      </c>
      <c r="O2701" s="261" t="s">
        <v>5754</v>
      </c>
      <c r="P2701" s="266" t="s">
        <v>115</v>
      </c>
      <c r="Q2701" s="273"/>
      <c r="R2701" s="284" t="s">
        <v>157</v>
      </c>
      <c r="S2701" s="265"/>
      <c r="T2701" s="265">
        <v>0</v>
      </c>
      <c r="U2701" s="269" t="s">
        <v>1256</v>
      </c>
      <c r="V2701" s="270">
        <v>0</v>
      </c>
      <c r="W2701" s="271" t="s">
        <v>118</v>
      </c>
      <c r="X2701" s="272"/>
      <c r="Y2701" s="258"/>
      <c r="Z2701" s="274" t="s">
        <v>1265</v>
      </c>
      <c r="AA2701" s="258" t="b">
        <f>COUNTIF($D$2:$D$3790,D2701)&gt;1</f>
        <v>0</v>
      </c>
      <c r="AB2701" s="273" t="s">
        <v>5755</v>
      </c>
      <c r="AC2701" s="273" t="s">
        <v>3671</v>
      </c>
      <c r="AD2701" s="510"/>
      <c r="AE2701" s="275"/>
      <c r="AF2701" s="267" t="str">
        <f t="shared" ca="1" si="207"/>
        <v>30años1meses</v>
      </c>
      <c r="AG2701" s="276">
        <v>935891557</v>
      </c>
      <c r="AH2701" s="273" t="s">
        <v>5756</v>
      </c>
    </row>
    <row r="2702" spans="2:36">
      <c r="B2702" s="258" t="str">
        <f t="shared" si="205"/>
        <v>P72965438</v>
      </c>
      <c r="C2702" s="257" t="s">
        <v>117</v>
      </c>
      <c r="D2702" s="486" t="s">
        <v>17348</v>
      </c>
      <c r="E2702" s="258" t="s">
        <v>17351</v>
      </c>
      <c r="F2702" s="259">
        <v>34047</v>
      </c>
      <c r="G2702" s="283" t="s">
        <v>1251</v>
      </c>
      <c r="H2702" s="261" t="s">
        <v>137</v>
      </c>
      <c r="I2702" s="261" t="s">
        <v>1252</v>
      </c>
      <c r="J2702" s="261" t="s">
        <v>1276</v>
      </c>
      <c r="K2702" s="282" t="s">
        <v>8566</v>
      </c>
      <c r="L2702" s="264">
        <v>46057</v>
      </c>
      <c r="M2702" s="264">
        <v>46140</v>
      </c>
      <c r="N2702" s="261" t="s">
        <v>114</v>
      </c>
      <c r="O2702" s="282" t="s">
        <v>19137</v>
      </c>
      <c r="P2702" s="266" t="s">
        <v>138</v>
      </c>
      <c r="Q2702" s="258"/>
      <c r="R2702" s="268" t="s">
        <v>157</v>
      </c>
      <c r="S2702" s="265"/>
      <c r="T2702" s="271">
        <v>0</v>
      </c>
      <c r="U2702" s="269" t="s">
        <v>1256</v>
      </c>
      <c r="V2702" s="270">
        <v>1</v>
      </c>
      <c r="W2702" s="271" t="s">
        <v>118</v>
      </c>
      <c r="X2702" s="272"/>
      <c r="Y2702" s="272"/>
      <c r="Z2702" s="342" t="s">
        <v>1257</v>
      </c>
      <c r="AA2702" s="258" t="b">
        <v>0</v>
      </c>
      <c r="AB2702" s="273" t="s">
        <v>17373</v>
      </c>
      <c r="AC2702" s="273"/>
      <c r="AD2702" s="400" t="s">
        <v>1259</v>
      </c>
      <c r="AE2702" s="275" t="s">
        <v>17355</v>
      </c>
      <c r="AF2702" s="267" t="str">
        <f t="shared" ca="1" si="207"/>
        <v>33años5meses</v>
      </c>
      <c r="AG2702" s="276" t="s">
        <v>17364</v>
      </c>
      <c r="AH2702" s="273" t="s">
        <v>17365</v>
      </c>
    </row>
    <row r="2703" spans="2:36">
      <c r="B2703" s="258" t="str">
        <f t="shared" si="205"/>
        <v>O73014726</v>
      </c>
      <c r="C2703" s="257" t="s">
        <v>117</v>
      </c>
      <c r="D2703" s="486" t="s">
        <v>15098</v>
      </c>
      <c r="E2703" s="258" t="s">
        <v>15099</v>
      </c>
      <c r="F2703" s="259">
        <v>36613</v>
      </c>
      <c r="G2703" s="260" t="s">
        <v>1251</v>
      </c>
      <c r="H2703" s="261" t="s">
        <v>113</v>
      </c>
      <c r="I2703" s="263" t="s">
        <v>5699</v>
      </c>
      <c r="J2703" s="261" t="s">
        <v>7578</v>
      </c>
      <c r="K2703" s="282" t="s">
        <v>8566</v>
      </c>
      <c r="L2703" s="264">
        <v>45952</v>
      </c>
      <c r="M2703" s="290">
        <v>46015</v>
      </c>
      <c r="N2703" s="263" t="s">
        <v>174</v>
      </c>
      <c r="O2703" s="282" t="s">
        <v>15100</v>
      </c>
      <c r="P2703" s="266" t="s">
        <v>138</v>
      </c>
      <c r="Q2703" s="273" t="s">
        <v>15101</v>
      </c>
      <c r="R2703" s="521" t="s">
        <v>117</v>
      </c>
      <c r="S2703" s="265"/>
      <c r="T2703" s="265">
        <v>0</v>
      </c>
      <c r="U2703" s="269" t="s">
        <v>1256</v>
      </c>
      <c r="V2703" s="270">
        <v>1</v>
      </c>
      <c r="W2703" s="271" t="s">
        <v>118</v>
      </c>
      <c r="X2703" s="272"/>
      <c r="Y2703" s="273"/>
      <c r="Z2703" s="274" t="s">
        <v>1257</v>
      </c>
      <c r="AA2703" s="258" t="b">
        <f t="shared" ref="AA2703:AA2712" si="208">COUNTIF($D$2:$D$3790,D2703)&gt;1</f>
        <v>0</v>
      </c>
      <c r="AB2703" s="258" t="s">
        <v>15102</v>
      </c>
      <c r="AC2703" s="273"/>
      <c r="AD2703" s="504" t="s">
        <v>1271</v>
      </c>
      <c r="AE2703" s="275" t="s">
        <v>15103</v>
      </c>
      <c r="AF2703" s="267" t="str">
        <f t="shared" ca="1" si="207"/>
        <v>26años4meses</v>
      </c>
      <c r="AG2703" s="276">
        <v>900127001</v>
      </c>
      <c r="AH2703" s="273" t="s">
        <v>15104</v>
      </c>
    </row>
    <row r="2704" spans="2:36">
      <c r="B2704" s="258" t="str">
        <f t="shared" si="205"/>
        <v>O73015069</v>
      </c>
      <c r="C2704" s="257" t="s">
        <v>117</v>
      </c>
      <c r="D2704" s="486" t="s">
        <v>4305</v>
      </c>
      <c r="E2704" s="258" t="s">
        <v>4306</v>
      </c>
      <c r="F2704" s="259">
        <v>34140</v>
      </c>
      <c r="G2704" s="260" t="s">
        <v>1251</v>
      </c>
      <c r="H2704" s="261" t="s">
        <v>113</v>
      </c>
      <c r="I2704" s="262"/>
      <c r="J2704" s="261"/>
      <c r="K2704" s="263" t="s">
        <v>3611</v>
      </c>
      <c r="L2704" s="264">
        <v>44364</v>
      </c>
      <c r="M2704" s="290">
        <v>44390</v>
      </c>
      <c r="N2704" s="263" t="s">
        <v>122</v>
      </c>
      <c r="O2704" s="261"/>
      <c r="P2704" s="266"/>
      <c r="Q2704" s="273"/>
      <c r="R2704" s="284" t="s">
        <v>157</v>
      </c>
      <c r="S2704" s="265"/>
      <c r="T2704" s="265">
        <v>0</v>
      </c>
      <c r="U2704" s="269" t="s">
        <v>1256</v>
      </c>
      <c r="V2704" s="270">
        <v>0</v>
      </c>
      <c r="W2704" s="271" t="s">
        <v>1264</v>
      </c>
      <c r="X2704" s="272"/>
      <c r="Y2704" s="273"/>
      <c r="Z2704" s="274" t="s">
        <v>1265</v>
      </c>
      <c r="AA2704" s="258" t="b">
        <f t="shared" si="208"/>
        <v>0</v>
      </c>
      <c r="AB2704" s="273" t="s">
        <v>4307</v>
      </c>
      <c r="AC2704" s="273" t="s">
        <v>4303</v>
      </c>
      <c r="AD2704" s="273"/>
      <c r="AE2704" s="275"/>
      <c r="AF2704" s="267" t="str">
        <f t="shared" ca="1" si="207"/>
        <v>33años2meses</v>
      </c>
      <c r="AG2704" s="276">
        <v>964716023</v>
      </c>
      <c r="AH2704" s="273" t="s">
        <v>4308</v>
      </c>
    </row>
    <row r="2705" spans="2:34">
      <c r="B2705" s="258" t="str">
        <f t="shared" si="205"/>
        <v>E73033194</v>
      </c>
      <c r="C2705" s="257" t="s">
        <v>117</v>
      </c>
      <c r="D2705" s="486" t="s">
        <v>15282</v>
      </c>
      <c r="E2705" s="258" t="s">
        <v>15283</v>
      </c>
      <c r="F2705" s="259">
        <v>36226</v>
      </c>
      <c r="G2705" s="283" t="s">
        <v>8311</v>
      </c>
      <c r="H2705" s="261" t="s">
        <v>1107</v>
      </c>
      <c r="I2705" s="261" t="s">
        <v>6511</v>
      </c>
      <c r="J2705" s="261" t="s">
        <v>1276</v>
      </c>
      <c r="K2705" s="282" t="s">
        <v>8566</v>
      </c>
      <c r="L2705" s="264">
        <v>45962</v>
      </c>
      <c r="M2705" s="264">
        <v>46042</v>
      </c>
      <c r="N2705" s="261" t="s">
        <v>128</v>
      </c>
      <c r="O2705" s="282" t="s">
        <v>15284</v>
      </c>
      <c r="P2705" s="266" t="s">
        <v>138</v>
      </c>
      <c r="Q2705" s="258"/>
      <c r="R2705" s="268" t="s">
        <v>157</v>
      </c>
      <c r="S2705" s="265"/>
      <c r="T2705" s="271">
        <v>0</v>
      </c>
      <c r="U2705" s="269" t="s">
        <v>1256</v>
      </c>
      <c r="V2705" s="270">
        <v>0</v>
      </c>
      <c r="W2705" s="271" t="s">
        <v>118</v>
      </c>
      <c r="X2705" s="272">
        <v>2000</v>
      </c>
      <c r="Y2705" s="272"/>
      <c r="Z2705" s="342" t="s">
        <v>1257</v>
      </c>
      <c r="AA2705" s="258" t="b">
        <f t="shared" si="208"/>
        <v>0</v>
      </c>
      <c r="AB2705" s="273" t="s">
        <v>15285</v>
      </c>
      <c r="AC2705" s="273"/>
      <c r="AD2705" s="504" t="s">
        <v>1259</v>
      </c>
      <c r="AE2705" s="275" t="s">
        <v>15286</v>
      </c>
      <c r="AF2705" s="267" t="str">
        <f t="shared" ca="1" si="207"/>
        <v>27años5meses</v>
      </c>
      <c r="AG2705" s="276" t="s">
        <v>15287</v>
      </c>
      <c r="AH2705" s="273" t="s">
        <v>15288</v>
      </c>
    </row>
    <row r="2706" spans="2:34">
      <c r="B2706" s="258" t="str">
        <f t="shared" si="205"/>
        <v>O73044017</v>
      </c>
      <c r="C2706" s="257" t="s">
        <v>117</v>
      </c>
      <c r="D2706" s="486" t="s">
        <v>15423</v>
      </c>
      <c r="E2706" s="258" t="s">
        <v>15424</v>
      </c>
      <c r="F2706" s="259">
        <v>38067</v>
      </c>
      <c r="G2706" s="283" t="s">
        <v>1251</v>
      </c>
      <c r="H2706" s="261" t="s">
        <v>125</v>
      </c>
      <c r="I2706" s="263" t="s">
        <v>15425</v>
      </c>
      <c r="J2706" s="261" t="s">
        <v>1276</v>
      </c>
      <c r="K2706" s="282" t="s">
        <v>8566</v>
      </c>
      <c r="L2706" s="264">
        <v>45971</v>
      </c>
      <c r="M2706" s="290">
        <v>45997</v>
      </c>
      <c r="N2706" s="263" t="s">
        <v>122</v>
      </c>
      <c r="O2706" s="282"/>
      <c r="P2706" s="266"/>
      <c r="Q2706" s="273"/>
      <c r="R2706" s="284" t="s">
        <v>157</v>
      </c>
      <c r="S2706" s="265"/>
      <c r="T2706" s="265">
        <v>0</v>
      </c>
      <c r="U2706" s="269" t="s">
        <v>1256</v>
      </c>
      <c r="V2706" s="270">
        <v>1</v>
      </c>
      <c r="W2706" s="271" t="s">
        <v>118</v>
      </c>
      <c r="X2706" s="272"/>
      <c r="Y2706" s="273"/>
      <c r="Z2706" s="274" t="s">
        <v>1257</v>
      </c>
      <c r="AA2706" s="258" t="b">
        <f t="shared" si="208"/>
        <v>0</v>
      </c>
      <c r="AB2706" s="258" t="s">
        <v>15426</v>
      </c>
      <c r="AC2706" s="273"/>
      <c r="AD2706" s="504" t="s">
        <v>1259</v>
      </c>
      <c r="AE2706" s="303" t="s">
        <v>15427</v>
      </c>
      <c r="AF2706" s="267" t="str">
        <f t="shared" ca="1" si="207"/>
        <v>22años5meses</v>
      </c>
      <c r="AG2706" s="276">
        <v>996267397</v>
      </c>
      <c r="AH2706" s="399" t="s">
        <v>15428</v>
      </c>
    </row>
    <row r="2707" spans="2:34">
      <c r="B2707" s="258" t="str">
        <f t="shared" si="205"/>
        <v>P73046356</v>
      </c>
      <c r="C2707" s="257" t="s">
        <v>117</v>
      </c>
      <c r="D2707" s="486" t="s">
        <v>7262</v>
      </c>
      <c r="E2707" s="258" t="s">
        <v>7263</v>
      </c>
      <c r="F2707" s="259">
        <v>33875</v>
      </c>
      <c r="G2707" s="283" t="s">
        <v>1251</v>
      </c>
      <c r="H2707" s="261" t="s">
        <v>137</v>
      </c>
      <c r="I2707" s="263" t="s">
        <v>3682</v>
      </c>
      <c r="J2707" s="261"/>
      <c r="K2707" s="282" t="s">
        <v>6305</v>
      </c>
      <c r="L2707" s="264">
        <v>44942</v>
      </c>
      <c r="M2707" s="264">
        <v>44951</v>
      </c>
      <c r="N2707" s="263" t="s">
        <v>169</v>
      </c>
      <c r="O2707" s="282" t="s">
        <v>7264</v>
      </c>
      <c r="P2707" s="266" t="s">
        <v>138</v>
      </c>
      <c r="Q2707" s="273"/>
      <c r="R2707" s="268" t="s">
        <v>157</v>
      </c>
      <c r="S2707" s="265"/>
      <c r="T2707" s="265">
        <v>0</v>
      </c>
      <c r="U2707" s="269" t="s">
        <v>1256</v>
      </c>
      <c r="V2707" s="270">
        <v>1</v>
      </c>
      <c r="W2707" s="271" t="s">
        <v>1264</v>
      </c>
      <c r="X2707" s="273"/>
      <c r="Y2707" s="273"/>
      <c r="Z2707" s="274" t="s">
        <v>1265</v>
      </c>
      <c r="AA2707" s="258" t="b">
        <f t="shared" si="208"/>
        <v>0</v>
      </c>
      <c r="AB2707" s="258" t="s">
        <v>7265</v>
      </c>
      <c r="AC2707" s="273"/>
      <c r="AD2707" s="504" t="s">
        <v>1259</v>
      </c>
      <c r="AE2707" s="303" t="s">
        <v>7266</v>
      </c>
      <c r="AF2707" s="267" t="str">
        <f t="shared" ca="1" si="207"/>
        <v>33años10meses</v>
      </c>
      <c r="AG2707" s="276">
        <v>917931627</v>
      </c>
      <c r="AH2707" s="273" t="s">
        <v>7267</v>
      </c>
    </row>
    <row r="2708" spans="2:34">
      <c r="B2708" s="258" t="str">
        <f t="shared" si="205"/>
        <v>O73072100</v>
      </c>
      <c r="C2708" s="305">
        <v>1</v>
      </c>
      <c r="D2708" s="486" t="s">
        <v>8004</v>
      </c>
      <c r="E2708" s="258" t="s">
        <v>8005</v>
      </c>
      <c r="F2708" s="259">
        <v>34355</v>
      </c>
      <c r="G2708" s="283" t="s">
        <v>1251</v>
      </c>
      <c r="H2708" s="261" t="s">
        <v>125</v>
      </c>
      <c r="I2708" s="261" t="s">
        <v>5699</v>
      </c>
      <c r="J2708" s="261"/>
      <c r="K2708" s="282" t="s">
        <v>2021</v>
      </c>
      <c r="L2708" s="264">
        <v>45111</v>
      </c>
      <c r="M2708" s="264">
        <v>45126</v>
      </c>
      <c r="N2708" s="263" t="s">
        <v>174</v>
      </c>
      <c r="O2708" s="261" t="s">
        <v>8006</v>
      </c>
      <c r="P2708" s="266" t="s">
        <v>138</v>
      </c>
      <c r="Q2708" s="273"/>
      <c r="R2708" s="268" t="s">
        <v>157</v>
      </c>
      <c r="S2708" s="265"/>
      <c r="T2708" s="265">
        <v>0</v>
      </c>
      <c r="U2708" s="269" t="s">
        <v>1256</v>
      </c>
      <c r="V2708" s="270">
        <v>0</v>
      </c>
      <c r="W2708" s="271" t="s">
        <v>118</v>
      </c>
      <c r="X2708" s="272"/>
      <c r="Y2708" s="273"/>
      <c r="Z2708" s="274" t="s">
        <v>1257</v>
      </c>
      <c r="AA2708" s="258" t="b">
        <f t="shared" si="208"/>
        <v>0</v>
      </c>
      <c r="AB2708" s="273" t="s">
        <v>8007</v>
      </c>
      <c r="AC2708" s="273"/>
      <c r="AD2708" s="504" t="s">
        <v>1259</v>
      </c>
      <c r="AE2708" s="275" t="s">
        <v>8008</v>
      </c>
      <c r="AF2708" s="267" t="str">
        <f t="shared" ca="1" si="207"/>
        <v>32años7meses</v>
      </c>
      <c r="AG2708" s="276">
        <v>920170962</v>
      </c>
      <c r="AH2708" s="273" t="s">
        <v>8009</v>
      </c>
    </row>
    <row r="2709" spans="2:34">
      <c r="B2709" s="258" t="str">
        <f t="shared" si="205"/>
        <v>P73104684</v>
      </c>
      <c r="C2709" s="257" t="s">
        <v>117</v>
      </c>
      <c r="D2709" s="486" t="s">
        <v>5842</v>
      </c>
      <c r="E2709" s="258" t="s">
        <v>5843</v>
      </c>
      <c r="F2709" s="259">
        <v>36161</v>
      </c>
      <c r="G2709" s="260" t="s">
        <v>1251</v>
      </c>
      <c r="H2709" s="261" t="s">
        <v>137</v>
      </c>
      <c r="I2709" s="263" t="s">
        <v>1252</v>
      </c>
      <c r="J2709" s="261"/>
      <c r="K2709" s="282" t="s">
        <v>3611</v>
      </c>
      <c r="L2709" s="264">
        <v>44592</v>
      </c>
      <c r="M2709" s="264">
        <v>44605</v>
      </c>
      <c r="N2709" s="263" t="s">
        <v>128</v>
      </c>
      <c r="O2709" s="261" t="s">
        <v>5844</v>
      </c>
      <c r="P2709" s="266" t="s">
        <v>138</v>
      </c>
      <c r="Q2709" s="273"/>
      <c r="R2709" s="268" t="s">
        <v>157</v>
      </c>
      <c r="S2709" s="265"/>
      <c r="T2709" s="265">
        <v>0</v>
      </c>
      <c r="U2709" s="269" t="s">
        <v>1256</v>
      </c>
      <c r="V2709" s="270">
        <v>1</v>
      </c>
      <c r="W2709" s="271" t="s">
        <v>118</v>
      </c>
      <c r="X2709" s="272"/>
      <c r="Y2709" s="273"/>
      <c r="Z2709" s="274" t="s">
        <v>1265</v>
      </c>
      <c r="AA2709" s="258" t="b">
        <f t="shared" si="208"/>
        <v>0</v>
      </c>
      <c r="AB2709" s="273" t="s">
        <v>5845</v>
      </c>
      <c r="AC2709" s="273"/>
      <c r="AD2709" s="510"/>
      <c r="AE2709" s="275"/>
      <c r="AF2709" s="267" t="str">
        <f t="shared" ca="1" si="207"/>
        <v>27años7meses</v>
      </c>
      <c r="AG2709" s="276">
        <v>926268964</v>
      </c>
      <c r="AH2709" s="399" t="s">
        <v>5846</v>
      </c>
    </row>
    <row r="2710" spans="2:34">
      <c r="B2710" s="258" t="str">
        <f t="shared" si="205"/>
        <v>P73106087</v>
      </c>
      <c r="C2710" s="257" t="s">
        <v>117</v>
      </c>
      <c r="D2710" s="486" t="s">
        <v>6598</v>
      </c>
      <c r="E2710" s="258" t="s">
        <v>6599</v>
      </c>
      <c r="F2710" s="259">
        <v>35304</v>
      </c>
      <c r="G2710" s="283" t="s">
        <v>1251</v>
      </c>
      <c r="H2710" s="261" t="s">
        <v>137</v>
      </c>
      <c r="I2710" s="263" t="s">
        <v>5699</v>
      </c>
      <c r="J2710" s="261"/>
      <c r="K2710" s="282" t="s">
        <v>2021</v>
      </c>
      <c r="L2710" s="264">
        <v>44839</v>
      </c>
      <c r="M2710" s="264">
        <v>44863</v>
      </c>
      <c r="N2710" s="263" t="s">
        <v>122</v>
      </c>
      <c r="O2710" s="282"/>
      <c r="P2710" s="266"/>
      <c r="Q2710" s="273"/>
      <c r="R2710" s="268" t="s">
        <v>157</v>
      </c>
      <c r="S2710" s="265"/>
      <c r="T2710" s="265">
        <v>0</v>
      </c>
      <c r="U2710" s="269" t="s">
        <v>1256</v>
      </c>
      <c r="V2710" s="270">
        <v>0</v>
      </c>
      <c r="W2710" s="271" t="s">
        <v>118</v>
      </c>
      <c r="X2710" s="272"/>
      <c r="Y2710" s="273"/>
      <c r="Z2710" s="274" t="s">
        <v>1265</v>
      </c>
      <c r="AA2710" s="258" t="b">
        <f t="shared" si="208"/>
        <v>0</v>
      </c>
      <c r="AB2710" s="258" t="s">
        <v>4509</v>
      </c>
      <c r="AC2710" s="273"/>
      <c r="AD2710" s="504" t="s">
        <v>2101</v>
      </c>
      <c r="AE2710" s="275" t="s">
        <v>6600</v>
      </c>
      <c r="AF2710" s="267" t="str">
        <f t="shared" ca="1" si="207"/>
        <v>29años11meses</v>
      </c>
      <c r="AG2710" s="276">
        <v>999561806</v>
      </c>
      <c r="AH2710" s="399" t="s">
        <v>6601</v>
      </c>
    </row>
    <row r="2711" spans="2:34">
      <c r="B2711" s="258" t="str">
        <f t="shared" si="205"/>
        <v>P73135739</v>
      </c>
      <c r="C2711" s="257" t="s">
        <v>117</v>
      </c>
      <c r="D2711" s="486" t="s">
        <v>7828</v>
      </c>
      <c r="E2711" s="258" t="s">
        <v>7829</v>
      </c>
      <c r="F2711" s="259">
        <v>34337</v>
      </c>
      <c r="G2711" s="260" t="s">
        <v>1251</v>
      </c>
      <c r="H2711" s="261" t="s">
        <v>137</v>
      </c>
      <c r="I2711" s="263" t="s">
        <v>1252</v>
      </c>
      <c r="J2711" s="261"/>
      <c r="K2711" s="263" t="s">
        <v>2021</v>
      </c>
      <c r="L2711" s="264">
        <v>45108</v>
      </c>
      <c r="M2711" s="290">
        <v>45108</v>
      </c>
      <c r="N2711" s="263" t="s">
        <v>122</v>
      </c>
      <c r="O2711" s="261"/>
      <c r="P2711" s="266" t="s">
        <v>119</v>
      </c>
      <c r="Q2711" s="267"/>
      <c r="R2711" s="268" t="s">
        <v>157</v>
      </c>
      <c r="S2711" s="265"/>
      <c r="T2711" s="265">
        <v>0</v>
      </c>
      <c r="U2711" s="269" t="s">
        <v>1256</v>
      </c>
      <c r="V2711" s="270">
        <v>0</v>
      </c>
      <c r="W2711" s="271" t="s">
        <v>118</v>
      </c>
      <c r="X2711" s="272"/>
      <c r="Y2711" s="273"/>
      <c r="Z2711" s="274" t="s">
        <v>1265</v>
      </c>
      <c r="AA2711" s="258" t="b">
        <f t="shared" si="208"/>
        <v>0</v>
      </c>
      <c r="AB2711" s="273" t="s">
        <v>7830</v>
      </c>
      <c r="AC2711" s="273" t="s">
        <v>1290</v>
      </c>
      <c r="AD2711" s="504" t="s">
        <v>1259</v>
      </c>
      <c r="AE2711" s="275" t="s">
        <v>7831</v>
      </c>
      <c r="AF2711" s="267" t="str">
        <f t="shared" ref="AF2711:AF2742" ca="1" si="209">IF($D2711&lt;&gt;"",DATEDIF(F2711,TODAY(),"y")&amp;"años"&amp;DATEDIF(F2711,TODAY(),"ym")&amp;"meses","")</f>
        <v>32años7meses</v>
      </c>
      <c r="AG2711" s="276">
        <v>931378684</v>
      </c>
      <c r="AH2711" s="273" t="s">
        <v>7832</v>
      </c>
    </row>
    <row r="2712" spans="2:34">
      <c r="B2712" s="258" t="str">
        <f t="shared" si="205"/>
        <v>P73135753</v>
      </c>
      <c r="C2712" s="257" t="s">
        <v>117</v>
      </c>
      <c r="D2712" s="486" t="s">
        <v>3086</v>
      </c>
      <c r="E2712" s="273" t="s">
        <v>3087</v>
      </c>
      <c r="F2712" s="259">
        <v>34469</v>
      </c>
      <c r="G2712" s="260" t="s">
        <v>1251</v>
      </c>
      <c r="H2712" s="261" t="s">
        <v>137</v>
      </c>
      <c r="I2712" s="262"/>
      <c r="J2712" s="261"/>
      <c r="K2712" s="263" t="s">
        <v>2021</v>
      </c>
      <c r="L2712" s="264">
        <v>43846</v>
      </c>
      <c r="M2712" s="290">
        <v>43859</v>
      </c>
      <c r="N2712" s="263" t="s">
        <v>174</v>
      </c>
      <c r="O2712" s="282" t="s">
        <v>3088</v>
      </c>
      <c r="P2712" s="266" t="s">
        <v>115</v>
      </c>
      <c r="Q2712" s="267"/>
      <c r="R2712" s="268" t="s">
        <v>157</v>
      </c>
      <c r="S2712" s="265"/>
      <c r="T2712" s="265">
        <v>0</v>
      </c>
      <c r="U2712" s="269" t="s">
        <v>1256</v>
      </c>
      <c r="V2712" s="270">
        <v>0</v>
      </c>
      <c r="W2712" s="271" t="s">
        <v>1264</v>
      </c>
      <c r="X2712" s="272"/>
      <c r="Y2712" s="273"/>
      <c r="Z2712" s="274" t="s">
        <v>1265</v>
      </c>
      <c r="AA2712" s="258" t="b">
        <f t="shared" si="208"/>
        <v>0</v>
      </c>
      <c r="AB2712" s="258" t="s">
        <v>3089</v>
      </c>
      <c r="AC2712" s="273" t="s">
        <v>1290</v>
      </c>
      <c r="AD2712" s="504" t="s">
        <v>2101</v>
      </c>
      <c r="AE2712" s="275" t="s">
        <v>3090</v>
      </c>
      <c r="AF2712" s="267" t="str">
        <f t="shared" ca="1" si="209"/>
        <v>32años3meses</v>
      </c>
      <c r="AG2712" s="276"/>
      <c r="AH2712" s="273"/>
    </row>
    <row r="2713" spans="2:34">
      <c r="B2713" s="258" t="str">
        <f t="shared" si="205"/>
        <v>O73135862</v>
      </c>
      <c r="C2713" s="257" t="s">
        <v>117</v>
      </c>
      <c r="D2713" s="294" t="s">
        <v>18059</v>
      </c>
      <c r="E2713" s="258" t="s">
        <v>18060</v>
      </c>
      <c r="F2713" s="259">
        <v>36522</v>
      </c>
      <c r="G2713" s="283" t="s">
        <v>1251</v>
      </c>
      <c r="H2713" s="261" t="s">
        <v>113</v>
      </c>
      <c r="I2713" s="261" t="s">
        <v>1339</v>
      </c>
      <c r="J2713" s="261" t="s">
        <v>1276</v>
      </c>
      <c r="K2713" s="282" t="s">
        <v>12562</v>
      </c>
      <c r="L2713" s="264"/>
      <c r="M2713" s="264"/>
      <c r="N2713" s="261" t="s">
        <v>174</v>
      </c>
      <c r="O2713" s="282" t="s">
        <v>18062</v>
      </c>
      <c r="P2713" s="266" t="s">
        <v>138</v>
      </c>
      <c r="Q2713" s="258"/>
      <c r="R2713" s="268" t="s">
        <v>157</v>
      </c>
      <c r="S2713" s="265"/>
      <c r="T2713" s="271">
        <v>0</v>
      </c>
      <c r="U2713" s="269" t="s">
        <v>1256</v>
      </c>
      <c r="V2713" s="270">
        <v>1</v>
      </c>
      <c r="W2713" s="271" t="s">
        <v>118</v>
      </c>
      <c r="X2713" s="272"/>
      <c r="Y2713" s="272"/>
      <c r="Z2713" s="342" t="s">
        <v>1257</v>
      </c>
      <c r="AA2713" s="258" t="b">
        <v>0</v>
      </c>
      <c r="AB2713" s="273"/>
      <c r="AC2713" s="273"/>
      <c r="AD2713" s="504" t="s">
        <v>1259</v>
      </c>
      <c r="AE2713" s="275" t="s">
        <v>18074</v>
      </c>
      <c r="AF2713" s="267" t="str">
        <f t="shared" ca="1" si="209"/>
        <v>26años7meses</v>
      </c>
      <c r="AG2713" s="276" t="s">
        <v>18069</v>
      </c>
      <c r="AH2713" s="273" t="s">
        <v>18070</v>
      </c>
    </row>
    <row r="2714" spans="2:34">
      <c r="B2714" s="258" t="str">
        <f t="shared" si="205"/>
        <v>P73171726</v>
      </c>
      <c r="C2714" s="257" t="s">
        <v>117</v>
      </c>
      <c r="D2714" s="486" t="s">
        <v>9847</v>
      </c>
      <c r="E2714" s="258" t="s">
        <v>9848</v>
      </c>
      <c r="F2714" s="259">
        <v>35709</v>
      </c>
      <c r="G2714" s="283" t="s">
        <v>1251</v>
      </c>
      <c r="H2714" s="261" t="s">
        <v>137</v>
      </c>
      <c r="I2714" s="261" t="s">
        <v>8999</v>
      </c>
      <c r="J2714" s="261" t="s">
        <v>9657</v>
      </c>
      <c r="K2714" s="282" t="s">
        <v>6899</v>
      </c>
      <c r="L2714" s="264">
        <v>45328</v>
      </c>
      <c r="M2714" s="264">
        <v>45338</v>
      </c>
      <c r="N2714" s="261" t="s">
        <v>174</v>
      </c>
      <c r="O2714" s="261" t="s">
        <v>9849</v>
      </c>
      <c r="P2714" s="266" t="s">
        <v>138</v>
      </c>
      <c r="Q2714" s="273"/>
      <c r="R2714" s="284" t="s">
        <v>157</v>
      </c>
      <c r="S2714" s="265"/>
      <c r="T2714" s="265">
        <v>0</v>
      </c>
      <c r="U2714" s="269" t="s">
        <v>1256</v>
      </c>
      <c r="V2714" s="270">
        <v>1</v>
      </c>
      <c r="W2714" s="271" t="s">
        <v>118</v>
      </c>
      <c r="X2714" s="272"/>
      <c r="Y2714" s="272"/>
      <c r="Z2714" s="274" t="s">
        <v>1257</v>
      </c>
      <c r="AA2714" s="258" t="b">
        <f t="shared" ref="AA2714:AA2729" si="210">COUNTIF($D$2:$D$3790,D2714)&gt;1</f>
        <v>0</v>
      </c>
      <c r="AB2714" s="273" t="s">
        <v>9850</v>
      </c>
      <c r="AC2714" s="273"/>
      <c r="AD2714" s="504" t="s">
        <v>1259</v>
      </c>
      <c r="AE2714" s="275" t="s">
        <v>9851</v>
      </c>
      <c r="AF2714" s="267" t="str">
        <f t="shared" ca="1" si="209"/>
        <v>28años10meses</v>
      </c>
      <c r="AG2714" s="276">
        <v>951102334</v>
      </c>
      <c r="AH2714" s="273" t="s">
        <v>9852</v>
      </c>
    </row>
    <row r="2715" spans="2:34">
      <c r="B2715" s="258" t="str">
        <f t="shared" si="205"/>
        <v>P73171735</v>
      </c>
      <c r="C2715" s="263">
        <v>1</v>
      </c>
      <c r="D2715" s="486" t="s">
        <v>3094</v>
      </c>
      <c r="E2715" s="273" t="s">
        <v>3095</v>
      </c>
      <c r="F2715" s="259">
        <v>35520</v>
      </c>
      <c r="G2715" s="260" t="s">
        <v>1251</v>
      </c>
      <c r="H2715" s="261" t="s">
        <v>137</v>
      </c>
      <c r="I2715" s="262"/>
      <c r="J2715" s="261"/>
      <c r="K2715" s="263" t="s">
        <v>2021</v>
      </c>
      <c r="L2715" s="264">
        <v>43853</v>
      </c>
      <c r="M2715" s="264">
        <v>43866</v>
      </c>
      <c r="N2715" s="263" t="s">
        <v>174</v>
      </c>
      <c r="O2715" s="282" t="s">
        <v>3096</v>
      </c>
      <c r="P2715" s="266" t="s">
        <v>115</v>
      </c>
      <c r="Q2715" s="267"/>
      <c r="R2715" s="268" t="s">
        <v>157</v>
      </c>
      <c r="S2715" s="265"/>
      <c r="T2715" s="265">
        <v>0</v>
      </c>
      <c r="U2715" s="269" t="s">
        <v>1256</v>
      </c>
      <c r="V2715" s="270">
        <v>0</v>
      </c>
      <c r="W2715" s="271" t="s">
        <v>1264</v>
      </c>
      <c r="X2715" s="272"/>
      <c r="Y2715" s="273"/>
      <c r="Z2715" s="274" t="s">
        <v>1265</v>
      </c>
      <c r="AA2715" s="258" t="b">
        <f t="shared" si="210"/>
        <v>0</v>
      </c>
      <c r="AB2715" s="258"/>
      <c r="AC2715" s="273"/>
      <c r="AD2715" s="504" t="s">
        <v>2101</v>
      </c>
      <c r="AE2715" s="317" t="s">
        <v>3097</v>
      </c>
      <c r="AF2715" s="267" t="str">
        <f t="shared" ca="1" si="209"/>
        <v>29años4meses</v>
      </c>
      <c r="AG2715" s="276"/>
      <c r="AH2715" s="273"/>
    </row>
    <row r="2716" spans="2:34">
      <c r="B2716" s="258" t="str">
        <f t="shared" si="205"/>
        <v>P73171737</v>
      </c>
      <c r="C2716" s="305">
        <v>1</v>
      </c>
      <c r="D2716" s="486" t="s">
        <v>8211</v>
      </c>
      <c r="E2716" s="258" t="s">
        <v>8212</v>
      </c>
      <c r="F2716" s="259">
        <v>34793</v>
      </c>
      <c r="G2716" s="283" t="s">
        <v>1251</v>
      </c>
      <c r="H2716" s="261" t="s">
        <v>137</v>
      </c>
      <c r="I2716" s="261" t="s">
        <v>1252</v>
      </c>
      <c r="J2716" s="261"/>
      <c r="K2716" s="282" t="s">
        <v>1287</v>
      </c>
      <c r="L2716" s="264">
        <v>45139</v>
      </c>
      <c r="M2716" s="264">
        <v>45143</v>
      </c>
      <c r="N2716" s="263" t="s">
        <v>174</v>
      </c>
      <c r="O2716" s="261" t="s">
        <v>8213</v>
      </c>
      <c r="P2716" s="266" t="s">
        <v>138</v>
      </c>
      <c r="Q2716" s="273"/>
      <c r="R2716" s="268" t="s">
        <v>157</v>
      </c>
      <c r="S2716" s="265"/>
      <c r="T2716" s="265">
        <v>0</v>
      </c>
      <c r="U2716" s="269" t="s">
        <v>1256</v>
      </c>
      <c r="V2716" s="270">
        <v>1</v>
      </c>
      <c r="W2716" s="271" t="s">
        <v>118</v>
      </c>
      <c r="X2716" s="273"/>
      <c r="Y2716" s="273"/>
      <c r="Z2716" s="274" t="s">
        <v>1257</v>
      </c>
      <c r="AA2716" s="258" t="b">
        <f t="shared" si="210"/>
        <v>0</v>
      </c>
      <c r="AB2716" s="273" t="s">
        <v>5901</v>
      </c>
      <c r="AC2716" s="273"/>
      <c r="AD2716" s="504" t="s">
        <v>1259</v>
      </c>
      <c r="AE2716" s="275" t="s">
        <v>8214</v>
      </c>
      <c r="AF2716" s="267" t="str">
        <f t="shared" ca="1" si="209"/>
        <v>31años4meses</v>
      </c>
      <c r="AG2716" s="276">
        <v>916874997</v>
      </c>
      <c r="AH2716" s="273" t="s">
        <v>8215</v>
      </c>
    </row>
    <row r="2717" spans="2:34">
      <c r="B2717" s="258" t="str">
        <f t="shared" si="205"/>
        <v>P73179527</v>
      </c>
      <c r="C2717" s="257" t="s">
        <v>117</v>
      </c>
      <c r="D2717" s="486" t="s">
        <v>2303</v>
      </c>
      <c r="E2717" s="258" t="s">
        <v>2304</v>
      </c>
      <c r="F2717" s="259">
        <v>36964</v>
      </c>
      <c r="G2717" s="260" t="s">
        <v>1251</v>
      </c>
      <c r="H2717" s="261" t="s">
        <v>137</v>
      </c>
      <c r="I2717" s="262"/>
      <c r="J2717" s="261"/>
      <c r="K2717" s="263" t="s">
        <v>1287</v>
      </c>
      <c r="L2717" s="287">
        <v>43762</v>
      </c>
      <c r="M2717" s="290">
        <v>43803</v>
      </c>
      <c r="N2717" s="263" t="s">
        <v>122</v>
      </c>
      <c r="O2717" s="261"/>
      <c r="P2717" s="266"/>
      <c r="Q2717" s="267"/>
      <c r="R2717" s="284" t="s">
        <v>157</v>
      </c>
      <c r="S2717" s="265"/>
      <c r="T2717" s="265">
        <v>0</v>
      </c>
      <c r="U2717" s="269" t="s">
        <v>1256</v>
      </c>
      <c r="V2717" s="270">
        <v>0</v>
      </c>
      <c r="W2717" s="271" t="s">
        <v>1264</v>
      </c>
      <c r="X2717" s="272"/>
      <c r="Y2717" s="273"/>
      <c r="Z2717" s="274" t="s">
        <v>1265</v>
      </c>
      <c r="AA2717" s="258" t="b">
        <f t="shared" si="210"/>
        <v>0</v>
      </c>
      <c r="AB2717" s="273" t="s">
        <v>2305</v>
      </c>
      <c r="AC2717" s="273" t="s">
        <v>1290</v>
      </c>
      <c r="AD2717" s="510"/>
      <c r="AE2717" s="275"/>
      <c r="AF2717" s="267" t="str">
        <f t="shared" ca="1" si="209"/>
        <v>25años5meses</v>
      </c>
      <c r="AG2717" s="276">
        <v>959169183</v>
      </c>
      <c r="AH2717" s="273" t="s">
        <v>2120</v>
      </c>
    </row>
    <row r="2718" spans="2:34">
      <c r="B2718" s="258" t="str">
        <f t="shared" ref="B2718:B2777" si="211">MID(H2718,1,1)&amp;D2718</f>
        <v>E73182120</v>
      </c>
      <c r="C2718" s="282">
        <v>1</v>
      </c>
      <c r="D2718" s="486" t="s">
        <v>3623</v>
      </c>
      <c r="E2718" s="258" t="s">
        <v>3624</v>
      </c>
      <c r="F2718" s="259" t="s">
        <v>3625</v>
      </c>
      <c r="G2718" s="260" t="s">
        <v>3610</v>
      </c>
      <c r="H2718" s="261" t="s">
        <v>1107</v>
      </c>
      <c r="I2718" s="262"/>
      <c r="J2718" s="261"/>
      <c r="K2718" s="263" t="s">
        <v>3611</v>
      </c>
      <c r="L2718" s="264">
        <v>44197</v>
      </c>
      <c r="M2718" s="290">
        <v>44275</v>
      </c>
      <c r="N2718" s="263" t="s">
        <v>169</v>
      </c>
      <c r="O2718" s="263" t="s">
        <v>3626</v>
      </c>
      <c r="P2718" s="266" t="s">
        <v>138</v>
      </c>
      <c r="Q2718" s="267"/>
      <c r="R2718" s="284" t="s">
        <v>157</v>
      </c>
      <c r="S2718" s="265"/>
      <c r="T2718" s="265">
        <v>0</v>
      </c>
      <c r="U2718" s="269" t="s">
        <v>1256</v>
      </c>
      <c r="V2718" s="270">
        <v>0</v>
      </c>
      <c r="W2718" s="271" t="s">
        <v>1264</v>
      </c>
      <c r="X2718" s="272">
        <v>3000</v>
      </c>
      <c r="Y2718" s="272">
        <v>1500</v>
      </c>
      <c r="Z2718" s="274" t="s">
        <v>1265</v>
      </c>
      <c r="AA2718" s="258" t="b">
        <f t="shared" si="210"/>
        <v>0</v>
      </c>
      <c r="AB2718" s="258" t="s">
        <v>3620</v>
      </c>
      <c r="AC2718" s="273"/>
      <c r="AD2718" s="504" t="s">
        <v>1271</v>
      </c>
      <c r="AE2718" s="275" t="s">
        <v>3627</v>
      </c>
      <c r="AF2718" s="267" t="str">
        <f t="shared" ca="1" si="209"/>
        <v>34años1meses</v>
      </c>
      <c r="AG2718" s="276" t="s">
        <v>3628</v>
      </c>
      <c r="AH2718" s="273" t="s">
        <v>3629</v>
      </c>
    </row>
    <row r="2719" spans="2:34">
      <c r="B2719" s="258" t="str">
        <f t="shared" si="211"/>
        <v>E73182121</v>
      </c>
      <c r="C2719" s="257" t="s">
        <v>117</v>
      </c>
      <c r="D2719" s="486" t="s">
        <v>3617</v>
      </c>
      <c r="E2719" s="258" t="s">
        <v>3618</v>
      </c>
      <c r="F2719" s="259">
        <v>35365</v>
      </c>
      <c r="G2719" s="260" t="s">
        <v>3610</v>
      </c>
      <c r="H2719" s="261" t="s">
        <v>1107</v>
      </c>
      <c r="I2719" s="263"/>
      <c r="J2719" s="261"/>
      <c r="K2719" s="263" t="s">
        <v>3611</v>
      </c>
      <c r="L2719" s="264">
        <v>44197</v>
      </c>
      <c r="M2719" s="290">
        <v>44484</v>
      </c>
      <c r="N2719" s="263" t="s">
        <v>128</v>
      </c>
      <c r="O2719" s="263" t="s">
        <v>3619</v>
      </c>
      <c r="P2719" s="266" t="s">
        <v>138</v>
      </c>
      <c r="Q2719" s="267"/>
      <c r="R2719" s="284" t="s">
        <v>157</v>
      </c>
      <c r="S2719" s="265"/>
      <c r="T2719" s="265">
        <v>0</v>
      </c>
      <c r="U2719" s="269" t="s">
        <v>1256</v>
      </c>
      <c r="V2719" s="270">
        <v>0</v>
      </c>
      <c r="W2719" s="271" t="s">
        <v>1264</v>
      </c>
      <c r="X2719" s="272">
        <v>3000</v>
      </c>
      <c r="Y2719" s="272">
        <v>1500</v>
      </c>
      <c r="Z2719" s="274" t="s">
        <v>1265</v>
      </c>
      <c r="AA2719" s="258" t="b">
        <f t="shared" si="210"/>
        <v>0</v>
      </c>
      <c r="AB2719" s="258" t="s">
        <v>3620</v>
      </c>
      <c r="AC2719" s="273"/>
      <c r="AD2719" s="504" t="s">
        <v>1271</v>
      </c>
      <c r="AE2719" s="275" t="s">
        <v>3621</v>
      </c>
      <c r="AF2719" s="267" t="str">
        <f t="shared" ca="1" si="209"/>
        <v>29años9meses</v>
      </c>
      <c r="AG2719" s="276">
        <v>945211243</v>
      </c>
      <c r="AH2719" s="273" t="s">
        <v>3622</v>
      </c>
    </row>
    <row r="2720" spans="2:34">
      <c r="B2720" s="258" t="str">
        <f t="shared" si="211"/>
        <v>O73187248</v>
      </c>
      <c r="C2720" s="282">
        <v>1</v>
      </c>
      <c r="D2720" s="486" t="s">
        <v>9762</v>
      </c>
      <c r="E2720" s="258" t="s">
        <v>9763</v>
      </c>
      <c r="F2720" s="259">
        <v>35468</v>
      </c>
      <c r="G2720" s="283" t="s">
        <v>3610</v>
      </c>
      <c r="H2720" s="261" t="s">
        <v>113</v>
      </c>
      <c r="I2720" s="261" t="s">
        <v>9764</v>
      </c>
      <c r="J2720" s="261" t="s">
        <v>7245</v>
      </c>
      <c r="K2720" s="282" t="s">
        <v>6840</v>
      </c>
      <c r="L2720" s="264">
        <v>45323</v>
      </c>
      <c r="M2720" s="290">
        <v>45377</v>
      </c>
      <c r="N2720" s="261" t="s">
        <v>128</v>
      </c>
      <c r="O2720" s="261" t="s">
        <v>9765</v>
      </c>
      <c r="P2720" s="266" t="s">
        <v>138</v>
      </c>
      <c r="Q2720" s="273"/>
      <c r="R2720" s="284" t="s">
        <v>157</v>
      </c>
      <c r="S2720" s="265"/>
      <c r="T2720" s="265">
        <v>0</v>
      </c>
      <c r="U2720" s="269" t="s">
        <v>1256</v>
      </c>
      <c r="V2720" s="270">
        <v>1</v>
      </c>
      <c r="W2720" s="271" t="s">
        <v>118</v>
      </c>
      <c r="X2720" s="272"/>
      <c r="Y2720" s="272"/>
      <c r="Z2720" s="274" t="s">
        <v>1257</v>
      </c>
      <c r="AA2720" s="258" t="b">
        <f t="shared" si="210"/>
        <v>0</v>
      </c>
      <c r="AB2720" s="273" t="s">
        <v>9766</v>
      </c>
      <c r="AC2720" s="273"/>
      <c r="AD2720" s="400" t="s">
        <v>1271</v>
      </c>
      <c r="AE2720" s="275" t="s">
        <v>9767</v>
      </c>
      <c r="AF2720" s="267" t="str">
        <f t="shared" ca="1" si="209"/>
        <v>29años6meses</v>
      </c>
      <c r="AG2720" s="276">
        <v>944452423</v>
      </c>
      <c r="AH2720" s="273" t="s">
        <v>9768</v>
      </c>
    </row>
    <row r="2721" spans="2:36">
      <c r="B2721" s="258" t="str">
        <f t="shared" si="211"/>
        <v>P73229919</v>
      </c>
      <c r="C2721" s="257" t="s">
        <v>117</v>
      </c>
      <c r="D2721" s="486" t="s">
        <v>14811</v>
      </c>
      <c r="E2721" s="258" t="s">
        <v>14812</v>
      </c>
      <c r="F2721" s="259">
        <v>37432</v>
      </c>
      <c r="G2721" s="258" t="s">
        <v>1251</v>
      </c>
      <c r="H2721" s="263" t="s">
        <v>137</v>
      </c>
      <c r="I2721" s="261" t="s">
        <v>1252</v>
      </c>
      <c r="J2721" s="261" t="s">
        <v>1253</v>
      </c>
      <c r="K2721" s="282" t="s">
        <v>12562</v>
      </c>
      <c r="L2721" s="264">
        <v>45943</v>
      </c>
      <c r="M2721" s="264">
        <v>46151</v>
      </c>
      <c r="N2721" s="261" t="s">
        <v>128</v>
      </c>
      <c r="O2721" s="282" t="s">
        <v>14813</v>
      </c>
      <c r="P2721" s="266" t="s">
        <v>138</v>
      </c>
      <c r="Q2721" s="273"/>
      <c r="R2721" s="268" t="s">
        <v>157</v>
      </c>
      <c r="S2721" s="265"/>
      <c r="T2721" s="271">
        <v>0</v>
      </c>
      <c r="U2721" s="269" t="s">
        <v>1256</v>
      </c>
      <c r="V2721" s="270">
        <v>1</v>
      </c>
      <c r="W2721" s="271" t="s">
        <v>118</v>
      </c>
      <c r="X2721" s="272"/>
      <c r="Y2721" s="272"/>
      <c r="Z2721" s="342" t="s">
        <v>1257</v>
      </c>
      <c r="AA2721" s="258" t="b">
        <f t="shared" si="210"/>
        <v>0</v>
      </c>
      <c r="AB2721" s="273" t="s">
        <v>14814</v>
      </c>
      <c r="AC2721" s="273"/>
      <c r="AD2721" s="504" t="s">
        <v>1259</v>
      </c>
      <c r="AE2721" s="275" t="s">
        <v>14815</v>
      </c>
      <c r="AF2721" s="267" t="str">
        <f t="shared" ca="1" si="209"/>
        <v>24años1meses</v>
      </c>
      <c r="AG2721" s="276" t="s">
        <v>14816</v>
      </c>
      <c r="AH2721" s="273" t="s">
        <v>14817</v>
      </c>
      <c r="AJ2721" s="554" t="str">
        <f ca="1">IF($D2721&lt;&gt;"",DATEDIF(L2721,TODAY(),"y")&amp;"años"&amp;DATEDIF(L2721,TODAY(),"ym")&amp;"meses"&amp;DATEDIF(L2721,TODAY(),"md")&amp;"dias","")</f>
        <v>0años10meses8dias</v>
      </c>
    </row>
    <row r="2722" spans="2:36">
      <c r="B2722" s="258" t="str">
        <f t="shared" si="211"/>
        <v>P73234822</v>
      </c>
      <c r="C2722" s="257" t="s">
        <v>117</v>
      </c>
      <c r="D2722" s="486" t="s">
        <v>2928</v>
      </c>
      <c r="E2722" s="273" t="s">
        <v>2929</v>
      </c>
      <c r="F2722" s="259">
        <v>35996</v>
      </c>
      <c r="G2722" s="260" t="s">
        <v>1251</v>
      </c>
      <c r="H2722" s="261" t="s">
        <v>137</v>
      </c>
      <c r="I2722" s="262"/>
      <c r="J2722" s="261"/>
      <c r="K2722" s="263" t="s">
        <v>1287</v>
      </c>
      <c r="L2722" s="264">
        <v>43833</v>
      </c>
      <c r="M2722" s="264">
        <v>43845</v>
      </c>
      <c r="N2722" s="263" t="s">
        <v>174</v>
      </c>
      <c r="O2722" s="261" t="s">
        <v>2930</v>
      </c>
      <c r="P2722" s="266" t="s">
        <v>115</v>
      </c>
      <c r="Q2722" s="267"/>
      <c r="R2722" s="268" t="s">
        <v>157</v>
      </c>
      <c r="S2722" s="265"/>
      <c r="T2722" s="265">
        <v>0</v>
      </c>
      <c r="U2722" s="269" t="s">
        <v>1256</v>
      </c>
      <c r="V2722" s="270">
        <v>0</v>
      </c>
      <c r="W2722" s="271" t="s">
        <v>1264</v>
      </c>
      <c r="X2722" s="272"/>
      <c r="Y2722" s="273"/>
      <c r="Z2722" s="274" t="s">
        <v>1265</v>
      </c>
      <c r="AA2722" s="258" t="b">
        <f t="shared" si="210"/>
        <v>0</v>
      </c>
      <c r="AB2722" s="273" t="s">
        <v>2931</v>
      </c>
      <c r="AC2722" s="273" t="s">
        <v>1290</v>
      </c>
      <c r="AD2722" s="510"/>
      <c r="AE2722" s="275"/>
      <c r="AF2722" s="267" t="str">
        <f t="shared" ca="1" si="209"/>
        <v>28años1meses</v>
      </c>
      <c r="AG2722" s="276"/>
      <c r="AH2722" s="273"/>
    </row>
    <row r="2723" spans="2:36">
      <c r="B2723" s="258" t="str">
        <f t="shared" si="211"/>
        <v>P73235983</v>
      </c>
      <c r="C2723" s="282">
        <v>1</v>
      </c>
      <c r="D2723" s="486" t="s">
        <v>7570</v>
      </c>
      <c r="E2723" s="258" t="s">
        <v>7571</v>
      </c>
      <c r="F2723" s="259">
        <v>35921</v>
      </c>
      <c r="G2723" s="283" t="s">
        <v>1251</v>
      </c>
      <c r="H2723" s="261" t="s">
        <v>137</v>
      </c>
      <c r="I2723" s="263" t="s">
        <v>3227</v>
      </c>
      <c r="J2723" s="261"/>
      <c r="K2723" s="282" t="s">
        <v>1287</v>
      </c>
      <c r="L2723" s="264">
        <v>45051</v>
      </c>
      <c r="M2723" s="290">
        <v>45189</v>
      </c>
      <c r="N2723" s="263" t="s">
        <v>174</v>
      </c>
      <c r="O2723" s="261" t="s">
        <v>7572</v>
      </c>
      <c r="P2723" s="266" t="s">
        <v>138</v>
      </c>
      <c r="Q2723" s="273"/>
      <c r="R2723" s="268" t="s">
        <v>157</v>
      </c>
      <c r="S2723" s="265"/>
      <c r="T2723" s="265">
        <v>0</v>
      </c>
      <c r="U2723" s="269" t="s">
        <v>1256</v>
      </c>
      <c r="V2723" s="270">
        <v>0</v>
      </c>
      <c r="W2723" s="271" t="s">
        <v>118</v>
      </c>
      <c r="X2723" s="272"/>
      <c r="Y2723" s="273"/>
      <c r="Z2723" s="274" t="s">
        <v>1265</v>
      </c>
      <c r="AA2723" s="258" t="b">
        <f t="shared" si="210"/>
        <v>0</v>
      </c>
      <c r="AB2723" s="273" t="s">
        <v>7573</v>
      </c>
      <c r="AC2723" s="273"/>
      <c r="AD2723" s="504" t="s">
        <v>1259</v>
      </c>
      <c r="AE2723" s="275" t="s">
        <v>7574</v>
      </c>
      <c r="AF2723" s="267" t="str">
        <f t="shared" ca="1" si="209"/>
        <v>28años3meses</v>
      </c>
      <c r="AG2723" s="276">
        <v>933672918</v>
      </c>
      <c r="AH2723" s="273" t="s">
        <v>7575</v>
      </c>
    </row>
    <row r="2724" spans="2:36">
      <c r="B2724" s="258" t="str">
        <f t="shared" si="211"/>
        <v>O73276776</v>
      </c>
      <c r="C2724" s="305">
        <v>1</v>
      </c>
      <c r="D2724" s="486" t="s">
        <v>14642</v>
      </c>
      <c r="E2724" s="258" t="s">
        <v>14643</v>
      </c>
      <c r="F2724" s="259">
        <v>35289</v>
      </c>
      <c r="G2724" s="283" t="s">
        <v>3610</v>
      </c>
      <c r="H2724" s="261" t="s">
        <v>113</v>
      </c>
      <c r="I2724" s="261" t="s">
        <v>13047</v>
      </c>
      <c r="J2724" s="261" t="s">
        <v>1276</v>
      </c>
      <c r="K2724" s="282" t="s">
        <v>12562</v>
      </c>
      <c r="L2724" s="264">
        <v>45936</v>
      </c>
      <c r="M2724" s="264">
        <v>46088</v>
      </c>
      <c r="N2724" s="261" t="s">
        <v>128</v>
      </c>
      <c r="O2724" s="282" t="s">
        <v>14644</v>
      </c>
      <c r="P2724" s="266" t="s">
        <v>138</v>
      </c>
      <c r="Q2724" s="258"/>
      <c r="R2724" s="268" t="s">
        <v>157</v>
      </c>
      <c r="S2724" s="265"/>
      <c r="T2724" s="265">
        <v>0</v>
      </c>
      <c r="U2724" s="269" t="s">
        <v>1256</v>
      </c>
      <c r="V2724" s="270">
        <v>1</v>
      </c>
      <c r="W2724" s="271" t="s">
        <v>118</v>
      </c>
      <c r="X2724" s="272"/>
      <c r="Y2724" s="272"/>
      <c r="Z2724" s="274" t="s">
        <v>1257</v>
      </c>
      <c r="AA2724" s="258" t="b">
        <f t="shared" si="210"/>
        <v>0</v>
      </c>
      <c r="AB2724" s="273" t="s">
        <v>14645</v>
      </c>
      <c r="AC2724" s="273"/>
      <c r="AD2724" s="504" t="s">
        <v>1259</v>
      </c>
      <c r="AE2724" s="275" t="s">
        <v>14646</v>
      </c>
      <c r="AF2724" s="267" t="str">
        <f t="shared" ca="1" si="209"/>
        <v>30años0meses</v>
      </c>
      <c r="AG2724" s="276" t="s">
        <v>14647</v>
      </c>
      <c r="AH2724" s="273" t="s">
        <v>14648</v>
      </c>
    </row>
    <row r="2725" spans="2:36">
      <c r="B2725" s="258" t="str">
        <f t="shared" si="211"/>
        <v>P73308874</v>
      </c>
      <c r="C2725" s="257" t="s">
        <v>117</v>
      </c>
      <c r="D2725" s="486" t="s">
        <v>3567</v>
      </c>
      <c r="E2725" s="258" t="s">
        <v>3568</v>
      </c>
      <c r="F2725" s="259">
        <v>35002</v>
      </c>
      <c r="G2725" s="260" t="s">
        <v>1251</v>
      </c>
      <c r="H2725" s="261" t="s">
        <v>137</v>
      </c>
      <c r="I2725" s="262"/>
      <c r="J2725" s="261"/>
      <c r="K2725" s="263" t="s">
        <v>2021</v>
      </c>
      <c r="L2725" s="264">
        <v>44168</v>
      </c>
      <c r="M2725" s="290">
        <v>44188</v>
      </c>
      <c r="N2725" s="263" t="s">
        <v>174</v>
      </c>
      <c r="O2725" s="263" t="s">
        <v>3569</v>
      </c>
      <c r="P2725" s="266" t="s">
        <v>115</v>
      </c>
      <c r="Q2725" s="267"/>
      <c r="R2725" s="284" t="s">
        <v>157</v>
      </c>
      <c r="S2725" s="265"/>
      <c r="T2725" s="265">
        <v>0</v>
      </c>
      <c r="U2725" s="269" t="s">
        <v>1256</v>
      </c>
      <c r="V2725" s="270">
        <v>0</v>
      </c>
      <c r="W2725" s="271" t="s">
        <v>1264</v>
      </c>
      <c r="X2725" s="272"/>
      <c r="Y2725" s="273"/>
      <c r="Z2725" s="274" t="s">
        <v>1265</v>
      </c>
      <c r="AA2725" s="258" t="b">
        <f t="shared" si="210"/>
        <v>0</v>
      </c>
      <c r="AB2725" s="258"/>
      <c r="AC2725" s="273"/>
      <c r="AD2725" s="504" t="s">
        <v>2101</v>
      </c>
      <c r="AE2725" s="275" t="s">
        <v>3570</v>
      </c>
      <c r="AF2725" s="267" t="str">
        <f t="shared" ca="1" si="209"/>
        <v>30años9meses</v>
      </c>
      <c r="AG2725" s="276">
        <v>912279547</v>
      </c>
      <c r="AH2725" s="273"/>
    </row>
    <row r="2726" spans="2:36">
      <c r="B2726" s="258" t="str">
        <f t="shared" si="211"/>
        <v>E73322241</v>
      </c>
      <c r="C2726" s="257" t="s">
        <v>117</v>
      </c>
      <c r="D2726" s="486" t="s">
        <v>8076</v>
      </c>
      <c r="E2726" s="258" t="s">
        <v>8077</v>
      </c>
      <c r="F2726" s="259">
        <v>35744</v>
      </c>
      <c r="G2726" s="283" t="s">
        <v>1297</v>
      </c>
      <c r="H2726" s="261" t="s">
        <v>1107</v>
      </c>
      <c r="I2726" s="261" t="s">
        <v>4427</v>
      </c>
      <c r="J2726" s="261"/>
      <c r="K2726" s="282" t="s">
        <v>2021</v>
      </c>
      <c r="L2726" s="264">
        <v>45117</v>
      </c>
      <c r="M2726" s="264">
        <v>45290</v>
      </c>
      <c r="N2726" s="263" t="s">
        <v>128</v>
      </c>
      <c r="O2726" s="261" t="s">
        <v>8078</v>
      </c>
      <c r="P2726" s="266" t="s">
        <v>138</v>
      </c>
      <c r="Q2726" s="273"/>
      <c r="R2726" s="268" t="s">
        <v>157</v>
      </c>
      <c r="S2726" s="265"/>
      <c r="T2726" s="265">
        <v>0</v>
      </c>
      <c r="U2726" s="269" t="s">
        <v>1256</v>
      </c>
      <c r="V2726" s="270">
        <v>0</v>
      </c>
      <c r="W2726" s="271" t="s">
        <v>118</v>
      </c>
      <c r="X2726" s="272">
        <v>2500</v>
      </c>
      <c r="Y2726" s="273"/>
      <c r="Z2726" s="274" t="s">
        <v>1257</v>
      </c>
      <c r="AA2726" s="258" t="b">
        <f t="shared" si="210"/>
        <v>0</v>
      </c>
      <c r="AB2726" s="273" t="s">
        <v>8079</v>
      </c>
      <c r="AC2726" s="273"/>
      <c r="AD2726" s="504" t="s">
        <v>1259</v>
      </c>
      <c r="AE2726" s="275" t="s">
        <v>8080</v>
      </c>
      <c r="AF2726" s="267" t="str">
        <f t="shared" ca="1" si="209"/>
        <v>28años9meses</v>
      </c>
      <c r="AG2726" s="276">
        <v>988487068</v>
      </c>
      <c r="AH2726" s="273" t="s">
        <v>8081</v>
      </c>
    </row>
    <row r="2727" spans="2:36">
      <c r="B2727" s="258" t="str">
        <f t="shared" si="211"/>
        <v>P73340621</v>
      </c>
      <c r="C2727" s="263">
        <v>1</v>
      </c>
      <c r="D2727" s="486" t="s">
        <v>6468</v>
      </c>
      <c r="E2727" s="258" t="s">
        <v>6469</v>
      </c>
      <c r="F2727" s="259">
        <v>35154</v>
      </c>
      <c r="G2727" s="260" t="s">
        <v>1251</v>
      </c>
      <c r="H2727" s="261" t="s">
        <v>137</v>
      </c>
      <c r="I2727" s="263" t="s">
        <v>3682</v>
      </c>
      <c r="J2727" s="261"/>
      <c r="K2727" s="282" t="s">
        <v>2021</v>
      </c>
      <c r="L2727" s="264">
        <v>44784</v>
      </c>
      <c r="M2727" s="289">
        <v>44924</v>
      </c>
      <c r="N2727" s="263" t="s">
        <v>122</v>
      </c>
      <c r="O2727" s="261"/>
      <c r="P2727" s="266"/>
      <c r="Q2727" s="273"/>
      <c r="R2727" s="284" t="s">
        <v>157</v>
      </c>
      <c r="S2727" s="265"/>
      <c r="T2727" s="265">
        <v>0</v>
      </c>
      <c r="U2727" s="269" t="s">
        <v>1256</v>
      </c>
      <c r="V2727" s="270">
        <v>0</v>
      </c>
      <c r="W2727" s="271" t="s">
        <v>118</v>
      </c>
      <c r="X2727" s="272"/>
      <c r="Y2727" s="273"/>
      <c r="Z2727" s="274" t="s">
        <v>1265</v>
      </c>
      <c r="AA2727" s="258" t="b">
        <f t="shared" si="210"/>
        <v>0</v>
      </c>
      <c r="AB2727" s="273" t="s">
        <v>6470</v>
      </c>
      <c r="AC2727" s="273"/>
      <c r="AD2727" s="504" t="s">
        <v>1259</v>
      </c>
      <c r="AE2727" s="275" t="s">
        <v>6471</v>
      </c>
      <c r="AF2727" s="267" t="str">
        <f t="shared" ca="1" si="209"/>
        <v>30años4meses</v>
      </c>
      <c r="AG2727" s="276">
        <v>945274546</v>
      </c>
      <c r="AH2727" s="273" t="s">
        <v>6472</v>
      </c>
    </row>
    <row r="2728" spans="2:36">
      <c r="B2728" s="258" t="str">
        <f t="shared" si="211"/>
        <v>P73354196</v>
      </c>
      <c r="C2728" s="285">
        <v>1</v>
      </c>
      <c r="D2728" s="486" t="s">
        <v>2973</v>
      </c>
      <c r="E2728" s="273" t="s">
        <v>2974</v>
      </c>
      <c r="F2728" s="259">
        <v>34956</v>
      </c>
      <c r="G2728" s="260" t="s">
        <v>1251</v>
      </c>
      <c r="H2728" s="261" t="s">
        <v>137</v>
      </c>
      <c r="I2728" s="262"/>
      <c r="J2728" s="261"/>
      <c r="K2728" s="263" t="s">
        <v>1287</v>
      </c>
      <c r="L2728" s="264">
        <v>43833</v>
      </c>
      <c r="M2728" s="290">
        <v>43845</v>
      </c>
      <c r="N2728" s="263" t="s">
        <v>174</v>
      </c>
      <c r="O2728" s="261" t="s">
        <v>2975</v>
      </c>
      <c r="P2728" s="266" t="s">
        <v>115</v>
      </c>
      <c r="Q2728" s="267"/>
      <c r="R2728" s="284" t="s">
        <v>157</v>
      </c>
      <c r="S2728" s="265"/>
      <c r="T2728" s="265">
        <v>0</v>
      </c>
      <c r="U2728" s="269" t="s">
        <v>1256</v>
      </c>
      <c r="V2728" s="270">
        <v>0</v>
      </c>
      <c r="W2728" s="271" t="s">
        <v>1264</v>
      </c>
      <c r="X2728" s="272"/>
      <c r="Y2728" s="258"/>
      <c r="Z2728" s="274" t="s">
        <v>1265</v>
      </c>
      <c r="AA2728" s="258" t="b">
        <f t="shared" si="210"/>
        <v>0</v>
      </c>
      <c r="AB2728" s="273" t="s">
        <v>2976</v>
      </c>
      <c r="AC2728" s="273" t="s">
        <v>2452</v>
      </c>
      <c r="AD2728" s="510"/>
      <c r="AE2728" s="349"/>
      <c r="AF2728" s="267" t="str">
        <f t="shared" ca="1" si="209"/>
        <v>30años11meses</v>
      </c>
      <c r="AG2728" s="276"/>
      <c r="AH2728" s="273"/>
    </row>
    <row r="2729" spans="2:36">
      <c r="B2729" s="258" t="str">
        <f t="shared" si="211"/>
        <v>O73377024</v>
      </c>
      <c r="C2729" s="257" t="s">
        <v>117</v>
      </c>
      <c r="D2729" s="486" t="s">
        <v>13061</v>
      </c>
      <c r="E2729" s="258" t="s">
        <v>13062</v>
      </c>
      <c r="F2729" s="259">
        <v>35599</v>
      </c>
      <c r="G2729" s="283" t="s">
        <v>1251</v>
      </c>
      <c r="H2729" s="261" t="s">
        <v>125</v>
      </c>
      <c r="I2729" s="261" t="s">
        <v>5933</v>
      </c>
      <c r="J2729" s="261" t="s">
        <v>1276</v>
      </c>
      <c r="K2729" s="282" t="s">
        <v>12562</v>
      </c>
      <c r="L2729" s="264">
        <v>45789</v>
      </c>
      <c r="M2729" s="264">
        <v>45840</v>
      </c>
      <c r="N2729" s="261" t="s">
        <v>122</v>
      </c>
      <c r="O2729" s="305"/>
      <c r="P2729" s="266"/>
      <c r="Q2729" s="273"/>
      <c r="R2729" s="268" t="s">
        <v>157</v>
      </c>
      <c r="S2729" s="265"/>
      <c r="T2729" s="271">
        <v>0</v>
      </c>
      <c r="U2729" s="291" t="s">
        <v>117</v>
      </c>
      <c r="V2729" s="270">
        <v>1</v>
      </c>
      <c r="W2729" s="271" t="s">
        <v>118</v>
      </c>
      <c r="X2729" s="272"/>
      <c r="Y2729" s="272"/>
      <c r="Z2729" s="342" t="s">
        <v>1257</v>
      </c>
      <c r="AA2729" s="258" t="b">
        <f t="shared" si="210"/>
        <v>0</v>
      </c>
      <c r="AB2729" s="273" t="s">
        <v>13063</v>
      </c>
      <c r="AC2729" s="273"/>
      <c r="AD2729" s="504" t="s">
        <v>1271</v>
      </c>
      <c r="AE2729" s="275" t="s">
        <v>13064</v>
      </c>
      <c r="AF2729" s="267" t="str">
        <f t="shared" ca="1" si="209"/>
        <v>29años2meses</v>
      </c>
      <c r="AG2729" s="276" t="s">
        <v>13065</v>
      </c>
      <c r="AH2729" s="273" t="s">
        <v>13066</v>
      </c>
    </row>
    <row r="2730" spans="2:36">
      <c r="B2730" s="258" t="str">
        <f t="shared" si="211"/>
        <v>P73434313</v>
      </c>
      <c r="C2730" s="257" t="s">
        <v>117</v>
      </c>
      <c r="D2730" s="294" t="s">
        <v>17649</v>
      </c>
      <c r="E2730" s="258" t="s">
        <v>17650</v>
      </c>
      <c r="F2730" s="259">
        <v>38198</v>
      </c>
      <c r="G2730" s="283" t="s">
        <v>3610</v>
      </c>
      <c r="H2730" s="261" t="s">
        <v>137</v>
      </c>
      <c r="I2730" s="261" t="s">
        <v>1252</v>
      </c>
      <c r="J2730" s="261" t="s">
        <v>1253</v>
      </c>
      <c r="K2730" s="282" t="s">
        <v>8700</v>
      </c>
      <c r="L2730" s="264">
        <v>46071</v>
      </c>
      <c r="M2730" s="264">
        <v>46102</v>
      </c>
      <c r="N2730" s="261" t="s">
        <v>114</v>
      </c>
      <c r="O2730" s="282" t="s">
        <v>18075</v>
      </c>
      <c r="P2730" s="266" t="s">
        <v>138</v>
      </c>
      <c r="Q2730" s="258"/>
      <c r="R2730" s="268" t="s">
        <v>157</v>
      </c>
      <c r="S2730" s="265"/>
      <c r="T2730" s="271">
        <v>0</v>
      </c>
      <c r="U2730" s="269" t="s">
        <v>1256</v>
      </c>
      <c r="V2730" s="270">
        <v>1</v>
      </c>
      <c r="W2730" s="271" t="s">
        <v>118</v>
      </c>
      <c r="X2730" s="272"/>
      <c r="Y2730" s="272"/>
      <c r="Z2730" s="342" t="s">
        <v>1257</v>
      </c>
      <c r="AA2730" s="258" t="b">
        <v>0</v>
      </c>
      <c r="AB2730" s="273" t="s">
        <v>17901</v>
      </c>
      <c r="AC2730" s="273"/>
      <c r="AD2730" s="504" t="s">
        <v>1259</v>
      </c>
      <c r="AE2730" s="275" t="s">
        <v>17653</v>
      </c>
      <c r="AF2730" s="267" t="str">
        <f t="shared" ca="1" si="209"/>
        <v>22años0meses</v>
      </c>
      <c r="AG2730" s="276" t="s">
        <v>17651</v>
      </c>
      <c r="AH2730" s="273" t="s">
        <v>17652</v>
      </c>
    </row>
    <row r="2731" spans="2:36">
      <c r="B2731" s="258" t="str">
        <f t="shared" si="211"/>
        <v>P73462908</v>
      </c>
      <c r="C2731" s="257" t="s">
        <v>117</v>
      </c>
      <c r="D2731" s="486" t="s">
        <v>2735</v>
      </c>
      <c r="E2731" s="273" t="s">
        <v>2736</v>
      </c>
      <c r="F2731" s="259">
        <v>35495</v>
      </c>
      <c r="G2731" s="260" t="s">
        <v>1251</v>
      </c>
      <c r="H2731" s="261" t="s">
        <v>137</v>
      </c>
      <c r="I2731" s="262"/>
      <c r="J2731" s="261"/>
      <c r="K2731" s="263" t="s">
        <v>1287</v>
      </c>
      <c r="L2731" s="264">
        <v>43804</v>
      </c>
      <c r="M2731" s="290">
        <v>43817</v>
      </c>
      <c r="N2731" s="263" t="s">
        <v>174</v>
      </c>
      <c r="O2731" s="261" t="s">
        <v>2737</v>
      </c>
      <c r="P2731" s="266" t="s">
        <v>115</v>
      </c>
      <c r="Q2731" s="267"/>
      <c r="R2731" s="284" t="s">
        <v>157</v>
      </c>
      <c r="S2731" s="265"/>
      <c r="T2731" s="265">
        <v>0</v>
      </c>
      <c r="U2731" s="269" t="s">
        <v>1256</v>
      </c>
      <c r="V2731" s="270">
        <v>0</v>
      </c>
      <c r="W2731" s="271" t="s">
        <v>1264</v>
      </c>
      <c r="X2731" s="272"/>
      <c r="Y2731" s="273"/>
      <c r="Z2731" s="274" t="s">
        <v>1265</v>
      </c>
      <c r="AA2731" s="258" t="b">
        <f t="shared" ref="AA2731:AA2741" si="212">COUNTIF($D$2:$D$3790,D2731)&gt;1</f>
        <v>0</v>
      </c>
      <c r="AB2731" s="273" t="s">
        <v>2738</v>
      </c>
      <c r="AC2731" s="273" t="s">
        <v>1290</v>
      </c>
      <c r="AD2731" s="510"/>
      <c r="AE2731" s="275"/>
      <c r="AF2731" s="267" t="str">
        <f t="shared" ca="1" si="209"/>
        <v>29años5meses</v>
      </c>
      <c r="AG2731" s="276"/>
      <c r="AH2731" s="273"/>
    </row>
    <row r="2732" spans="2:36">
      <c r="B2732" s="258" t="str">
        <f t="shared" si="211"/>
        <v>P73465362</v>
      </c>
      <c r="C2732" s="257" t="s">
        <v>117</v>
      </c>
      <c r="D2732" s="486" t="s">
        <v>15862</v>
      </c>
      <c r="E2732" s="258" t="s">
        <v>15863</v>
      </c>
      <c r="F2732" s="259">
        <v>33969</v>
      </c>
      <c r="G2732" s="283" t="s">
        <v>1251</v>
      </c>
      <c r="H2732" s="261" t="s">
        <v>137</v>
      </c>
      <c r="I2732" s="261" t="s">
        <v>12610</v>
      </c>
      <c r="J2732" s="261" t="s">
        <v>1253</v>
      </c>
      <c r="K2732" s="282" t="s">
        <v>8700</v>
      </c>
      <c r="L2732" s="264">
        <v>45985</v>
      </c>
      <c r="M2732" s="264">
        <v>46016</v>
      </c>
      <c r="N2732" s="261" t="s">
        <v>122</v>
      </c>
      <c r="O2732" s="282"/>
      <c r="P2732" s="266"/>
      <c r="Q2732" s="258"/>
      <c r="R2732" s="268" t="s">
        <v>157</v>
      </c>
      <c r="S2732" s="265"/>
      <c r="T2732" s="271">
        <v>0</v>
      </c>
      <c r="U2732" s="269" t="s">
        <v>1256</v>
      </c>
      <c r="V2732" s="270">
        <v>1</v>
      </c>
      <c r="W2732" s="524" t="s">
        <v>118</v>
      </c>
      <c r="X2732" s="272"/>
      <c r="Y2732" s="272"/>
      <c r="Z2732" s="525" t="s">
        <v>1257</v>
      </c>
      <c r="AA2732" s="258" t="b">
        <f t="shared" si="212"/>
        <v>0</v>
      </c>
      <c r="AB2732" s="273" t="s">
        <v>15864</v>
      </c>
      <c r="AC2732" s="273"/>
      <c r="AD2732" s="504" t="s">
        <v>1259</v>
      </c>
      <c r="AE2732" s="275" t="s">
        <v>15865</v>
      </c>
      <c r="AF2732" s="267" t="str">
        <f t="shared" ca="1" si="209"/>
        <v>33años7meses</v>
      </c>
      <c r="AG2732" s="276" t="s">
        <v>15866</v>
      </c>
      <c r="AH2732" s="273" t="s">
        <v>15867</v>
      </c>
    </row>
    <row r="2733" spans="2:36">
      <c r="B2733" s="258" t="str">
        <f t="shared" si="211"/>
        <v>P73467741</v>
      </c>
      <c r="C2733" s="257" t="s">
        <v>117</v>
      </c>
      <c r="D2733" s="486" t="s">
        <v>16276</v>
      </c>
      <c r="E2733" s="258" t="s">
        <v>16277</v>
      </c>
      <c r="F2733" s="259">
        <v>37482</v>
      </c>
      <c r="G2733" s="283" t="s">
        <v>1251</v>
      </c>
      <c r="H2733" s="261" t="s">
        <v>137</v>
      </c>
      <c r="I2733" s="261" t="s">
        <v>1252</v>
      </c>
      <c r="J2733" s="261" t="s">
        <v>1253</v>
      </c>
      <c r="K2733" s="282" t="s">
        <v>1254</v>
      </c>
      <c r="L2733" s="264">
        <v>46027</v>
      </c>
      <c r="M2733" s="264">
        <v>46034</v>
      </c>
      <c r="N2733" s="261" t="s">
        <v>128</v>
      </c>
      <c r="O2733" s="282" t="s">
        <v>16278</v>
      </c>
      <c r="P2733" s="266" t="s">
        <v>138</v>
      </c>
      <c r="Q2733" s="273"/>
      <c r="R2733" s="268" t="s">
        <v>157</v>
      </c>
      <c r="S2733" s="265"/>
      <c r="T2733" s="506">
        <v>0</v>
      </c>
      <c r="U2733" s="269" t="s">
        <v>1256</v>
      </c>
      <c r="V2733" s="270">
        <v>1</v>
      </c>
      <c r="W2733" s="271" t="s">
        <v>118</v>
      </c>
      <c r="X2733" s="272"/>
      <c r="Y2733" s="279"/>
      <c r="Z2733" s="342" t="s">
        <v>1257</v>
      </c>
      <c r="AA2733" s="258" t="b">
        <f t="shared" si="212"/>
        <v>0</v>
      </c>
      <c r="AB2733" s="273" t="s">
        <v>16279</v>
      </c>
      <c r="AC2733" s="273"/>
      <c r="AD2733" s="504" t="s">
        <v>1259</v>
      </c>
      <c r="AE2733" s="304" t="s">
        <v>16280</v>
      </c>
      <c r="AF2733" s="267" t="str">
        <f t="shared" ca="1" si="209"/>
        <v>24años0meses</v>
      </c>
      <c r="AG2733" s="276" t="s">
        <v>16281</v>
      </c>
      <c r="AH2733" s="273" t="s">
        <v>16282</v>
      </c>
    </row>
    <row r="2734" spans="2:36">
      <c r="B2734" s="258" t="str">
        <f t="shared" si="211"/>
        <v>P73479540</v>
      </c>
      <c r="C2734" s="257" t="s">
        <v>117</v>
      </c>
      <c r="D2734" s="486" t="s">
        <v>2092</v>
      </c>
      <c r="E2734" s="258" t="s">
        <v>2093</v>
      </c>
      <c r="F2734" s="259">
        <v>34832</v>
      </c>
      <c r="G2734" s="260" t="s">
        <v>1251</v>
      </c>
      <c r="H2734" s="261" t="s">
        <v>137</v>
      </c>
      <c r="I2734" s="262"/>
      <c r="J2734" s="261"/>
      <c r="K2734" s="263" t="s">
        <v>1287</v>
      </c>
      <c r="L2734" s="264">
        <v>43488</v>
      </c>
      <c r="M2734" s="264">
        <v>43866</v>
      </c>
      <c r="N2734" s="263" t="s">
        <v>122</v>
      </c>
      <c r="O2734" s="261"/>
      <c r="P2734" s="266" t="s">
        <v>119</v>
      </c>
      <c r="Q2734" s="267"/>
      <c r="R2734" s="268" t="s">
        <v>157</v>
      </c>
      <c r="S2734" s="265"/>
      <c r="T2734" s="265">
        <v>0</v>
      </c>
      <c r="U2734" s="269" t="s">
        <v>1256</v>
      </c>
      <c r="V2734" s="270">
        <v>0</v>
      </c>
      <c r="W2734" s="271" t="s">
        <v>1264</v>
      </c>
      <c r="X2734" s="272"/>
      <c r="Y2734" s="273"/>
      <c r="Z2734" s="274" t="s">
        <v>1265</v>
      </c>
      <c r="AA2734" s="258" t="b">
        <f t="shared" si="212"/>
        <v>0</v>
      </c>
      <c r="AB2734" s="273" t="s">
        <v>2094</v>
      </c>
      <c r="AC2734" s="273" t="s">
        <v>2095</v>
      </c>
      <c r="AD2734" s="510"/>
      <c r="AE2734" s="275"/>
      <c r="AF2734" s="267" t="str">
        <f t="shared" ca="1" si="209"/>
        <v>31años3meses</v>
      </c>
      <c r="AG2734" s="276"/>
      <c r="AH2734" s="273"/>
    </row>
    <row r="2735" spans="2:36">
      <c r="B2735" s="258" t="str">
        <f t="shared" si="211"/>
        <v>P73486447</v>
      </c>
      <c r="C2735" s="257" t="s">
        <v>117</v>
      </c>
      <c r="D2735" s="486" t="s">
        <v>2144</v>
      </c>
      <c r="E2735" s="258" t="s">
        <v>2145</v>
      </c>
      <c r="F2735" s="259">
        <v>35801</v>
      </c>
      <c r="G2735" s="260" t="s">
        <v>1251</v>
      </c>
      <c r="H2735" s="261" t="s">
        <v>137</v>
      </c>
      <c r="I2735" s="262"/>
      <c r="J2735" s="261"/>
      <c r="K2735" s="263" t="s">
        <v>1287</v>
      </c>
      <c r="L2735" s="287">
        <v>43747</v>
      </c>
      <c r="M2735" s="287">
        <v>43761</v>
      </c>
      <c r="N2735" s="263" t="s">
        <v>169</v>
      </c>
      <c r="O2735" s="261" t="s">
        <v>2146</v>
      </c>
      <c r="P2735" s="266" t="s">
        <v>115</v>
      </c>
      <c r="Q2735" s="267"/>
      <c r="R2735" s="268" t="s">
        <v>157</v>
      </c>
      <c r="S2735" s="265"/>
      <c r="T2735" s="265">
        <v>0</v>
      </c>
      <c r="U2735" s="269" t="s">
        <v>1256</v>
      </c>
      <c r="V2735" s="270">
        <v>0</v>
      </c>
      <c r="W2735" s="271" t="s">
        <v>1264</v>
      </c>
      <c r="X2735" s="272"/>
      <c r="Y2735" s="273"/>
      <c r="Z2735" s="274" t="s">
        <v>1265</v>
      </c>
      <c r="AA2735" s="258" t="b">
        <f t="shared" si="212"/>
        <v>0</v>
      </c>
      <c r="AB2735" s="273" t="s">
        <v>2147</v>
      </c>
      <c r="AC2735" s="273" t="s">
        <v>1290</v>
      </c>
      <c r="AD2735" s="510"/>
      <c r="AE2735" s="275"/>
      <c r="AF2735" s="267" t="str">
        <f t="shared" ca="1" si="209"/>
        <v>28años7meses</v>
      </c>
      <c r="AG2735" s="276">
        <v>963621819</v>
      </c>
      <c r="AH2735" s="273" t="s">
        <v>1412</v>
      </c>
    </row>
    <row r="2736" spans="2:36">
      <c r="B2736" s="258" t="str">
        <f t="shared" si="211"/>
        <v>P73486854</v>
      </c>
      <c r="C2736" s="257" t="s">
        <v>117</v>
      </c>
      <c r="D2736" s="486" t="s">
        <v>7479</v>
      </c>
      <c r="E2736" s="258" t="s">
        <v>7480</v>
      </c>
      <c r="F2736" s="259">
        <v>38380</v>
      </c>
      <c r="G2736" s="283" t="s">
        <v>1996</v>
      </c>
      <c r="H2736" s="266" t="s">
        <v>137</v>
      </c>
      <c r="I2736" s="263" t="s">
        <v>1252</v>
      </c>
      <c r="J2736" s="261"/>
      <c r="K2736" s="282" t="s">
        <v>2021</v>
      </c>
      <c r="L2736" s="264">
        <v>45029</v>
      </c>
      <c r="M2736" s="290">
        <v>45073</v>
      </c>
      <c r="N2736" s="263" t="s">
        <v>122</v>
      </c>
      <c r="O2736" s="261"/>
      <c r="P2736" s="266"/>
      <c r="Q2736" s="273"/>
      <c r="R2736" s="284" t="s">
        <v>157</v>
      </c>
      <c r="S2736" s="265"/>
      <c r="T2736" s="265">
        <v>0</v>
      </c>
      <c r="U2736" s="269" t="s">
        <v>1256</v>
      </c>
      <c r="V2736" s="270">
        <v>1</v>
      </c>
      <c r="W2736" s="271" t="s">
        <v>118</v>
      </c>
      <c r="X2736" s="272"/>
      <c r="Y2736" s="273"/>
      <c r="Z2736" s="274" t="s">
        <v>1257</v>
      </c>
      <c r="AA2736" s="258" t="b">
        <f t="shared" si="212"/>
        <v>0</v>
      </c>
      <c r="AB2736" s="273" t="s">
        <v>7481</v>
      </c>
      <c r="AC2736" s="273"/>
      <c r="AD2736" s="504" t="s">
        <v>1259</v>
      </c>
      <c r="AE2736" s="275" t="s">
        <v>7482</v>
      </c>
      <c r="AF2736" s="267" t="str">
        <f t="shared" ca="1" si="209"/>
        <v>21años6meses</v>
      </c>
      <c r="AG2736" s="404">
        <v>985551442</v>
      </c>
      <c r="AH2736" s="634" t="s">
        <v>7483</v>
      </c>
    </row>
    <row r="2737" spans="2:36">
      <c r="B2737" s="258" t="str">
        <f t="shared" si="211"/>
        <v>O73496313</v>
      </c>
      <c r="C2737" s="257" t="s">
        <v>117</v>
      </c>
      <c r="D2737" s="486" t="s">
        <v>5143</v>
      </c>
      <c r="E2737" s="258" t="s">
        <v>5144</v>
      </c>
      <c r="F2737" s="259">
        <v>34688</v>
      </c>
      <c r="G2737" s="260" t="s">
        <v>1251</v>
      </c>
      <c r="H2737" s="261" t="s">
        <v>125</v>
      </c>
      <c r="I2737" s="263"/>
      <c r="J2737" s="261"/>
      <c r="K2737" s="282" t="s">
        <v>2021</v>
      </c>
      <c r="L2737" s="264">
        <v>44470</v>
      </c>
      <c r="M2737" s="290">
        <v>44499</v>
      </c>
      <c r="N2737" s="263" t="s">
        <v>122</v>
      </c>
      <c r="O2737" s="282" t="s">
        <v>1108</v>
      </c>
      <c r="P2737" s="266"/>
      <c r="Q2737" s="258"/>
      <c r="R2737" s="284" t="s">
        <v>157</v>
      </c>
      <c r="S2737" s="265"/>
      <c r="T2737" s="265">
        <v>0</v>
      </c>
      <c r="U2737" s="269" t="s">
        <v>1256</v>
      </c>
      <c r="V2737" s="270">
        <v>0</v>
      </c>
      <c r="W2737" s="271" t="s">
        <v>1264</v>
      </c>
      <c r="X2737" s="272"/>
      <c r="Y2737" s="273"/>
      <c r="Z2737" s="274" t="s">
        <v>1265</v>
      </c>
      <c r="AA2737" s="258" t="b">
        <f t="shared" si="212"/>
        <v>0</v>
      </c>
      <c r="AB2737" s="258" t="s">
        <v>5145</v>
      </c>
      <c r="AC2737" s="273"/>
      <c r="AD2737" s="504" t="s">
        <v>1259</v>
      </c>
      <c r="AE2737" s="275" t="s">
        <v>5146</v>
      </c>
      <c r="AF2737" s="267" t="str">
        <f t="shared" ca="1" si="209"/>
        <v>31años8meses</v>
      </c>
      <c r="AG2737" s="276">
        <v>983333635</v>
      </c>
      <c r="AH2737" s="273" t="s">
        <v>5147</v>
      </c>
    </row>
    <row r="2738" spans="2:36">
      <c r="B2738" s="258" t="str">
        <f t="shared" si="211"/>
        <v>O73496365</v>
      </c>
      <c r="C2738" s="257" t="s">
        <v>117</v>
      </c>
      <c r="D2738" s="486" t="s">
        <v>8649</v>
      </c>
      <c r="E2738" s="258" t="s">
        <v>8650</v>
      </c>
      <c r="F2738" s="259">
        <v>35663</v>
      </c>
      <c r="G2738" s="283" t="s">
        <v>1251</v>
      </c>
      <c r="H2738" s="261" t="s">
        <v>113</v>
      </c>
      <c r="I2738" s="261" t="s">
        <v>8348</v>
      </c>
      <c r="J2738" s="261"/>
      <c r="K2738" s="282" t="s">
        <v>2021</v>
      </c>
      <c r="L2738" s="264">
        <v>45236</v>
      </c>
      <c r="M2738" s="264">
        <v>45290</v>
      </c>
      <c r="N2738" s="263" t="s">
        <v>122</v>
      </c>
      <c r="O2738" s="261"/>
      <c r="P2738" s="266"/>
      <c r="Q2738" s="273"/>
      <c r="R2738" s="268" t="s">
        <v>157</v>
      </c>
      <c r="S2738" s="265"/>
      <c r="T2738" s="265">
        <v>0</v>
      </c>
      <c r="U2738" s="269" t="s">
        <v>1256</v>
      </c>
      <c r="V2738" s="270">
        <v>0</v>
      </c>
      <c r="W2738" s="271" t="s">
        <v>118</v>
      </c>
      <c r="X2738" s="273"/>
      <c r="Y2738" s="273"/>
      <c r="Z2738" s="274" t="s">
        <v>1257</v>
      </c>
      <c r="AA2738" s="258" t="b">
        <f t="shared" si="212"/>
        <v>0</v>
      </c>
      <c r="AB2738" s="273" t="s">
        <v>8651</v>
      </c>
      <c r="AC2738" s="273"/>
      <c r="AD2738" s="504" t="s">
        <v>1259</v>
      </c>
      <c r="AE2738" s="275" t="s">
        <v>8652</v>
      </c>
      <c r="AF2738" s="267" t="str">
        <f t="shared" ca="1" si="209"/>
        <v>29años0meses</v>
      </c>
      <c r="AG2738" s="276">
        <v>959202508</v>
      </c>
      <c r="AH2738" s="273" t="s">
        <v>8653</v>
      </c>
    </row>
    <row r="2739" spans="2:36">
      <c r="B2739" s="258" t="str">
        <f t="shared" si="211"/>
        <v>O73507004</v>
      </c>
      <c r="C2739" s="257" t="s">
        <v>117</v>
      </c>
      <c r="D2739" s="486" t="s">
        <v>12125</v>
      </c>
      <c r="E2739" s="258" t="s">
        <v>12126</v>
      </c>
      <c r="F2739" s="259">
        <v>37359</v>
      </c>
      <c r="G2739" s="283" t="s">
        <v>1605</v>
      </c>
      <c r="H2739" s="261" t="s">
        <v>125</v>
      </c>
      <c r="I2739" s="261" t="s">
        <v>5699</v>
      </c>
      <c r="J2739" s="261"/>
      <c r="K2739" s="282" t="s">
        <v>2021</v>
      </c>
      <c r="L2739" s="264">
        <v>45510</v>
      </c>
      <c r="M2739" s="264">
        <v>45529</v>
      </c>
      <c r="N2739" s="261" t="s">
        <v>128</v>
      </c>
      <c r="O2739" s="261" t="s">
        <v>12127</v>
      </c>
      <c r="P2739" s="266" t="s">
        <v>138</v>
      </c>
      <c r="Q2739" s="273"/>
      <c r="R2739" s="268" t="s">
        <v>157</v>
      </c>
      <c r="S2739" s="265"/>
      <c r="T2739" s="265">
        <v>0</v>
      </c>
      <c r="U2739" s="269" t="s">
        <v>1256</v>
      </c>
      <c r="V2739" s="270">
        <v>0</v>
      </c>
      <c r="W2739" s="271" t="s">
        <v>118</v>
      </c>
      <c r="X2739" s="273"/>
      <c r="Y2739" s="273"/>
      <c r="Z2739" s="274" t="s">
        <v>1257</v>
      </c>
      <c r="AA2739" s="258" t="b">
        <f t="shared" si="212"/>
        <v>0</v>
      </c>
      <c r="AB2739" s="273" t="s">
        <v>12128</v>
      </c>
      <c r="AC2739" s="273"/>
      <c r="AD2739" s="504" t="s">
        <v>1259</v>
      </c>
      <c r="AE2739" s="275" t="s">
        <v>12129</v>
      </c>
      <c r="AF2739" s="267" t="str">
        <f t="shared" ca="1" si="209"/>
        <v>24años4meses</v>
      </c>
      <c r="AG2739" s="276">
        <v>935477066</v>
      </c>
      <c r="AH2739" s="273" t="s">
        <v>12130</v>
      </c>
    </row>
    <row r="2740" spans="2:36">
      <c r="B2740" s="258" t="str">
        <f t="shared" si="211"/>
        <v>E73509535</v>
      </c>
      <c r="C2740" s="257" t="s">
        <v>117</v>
      </c>
      <c r="D2740" s="486" t="s">
        <v>6762</v>
      </c>
      <c r="E2740" s="258" t="s">
        <v>6763</v>
      </c>
      <c r="F2740" s="259">
        <v>34856</v>
      </c>
      <c r="G2740" s="283" t="s">
        <v>1251</v>
      </c>
      <c r="H2740" s="261" t="s">
        <v>1107</v>
      </c>
      <c r="I2740" s="263" t="s">
        <v>4416</v>
      </c>
      <c r="J2740" s="261"/>
      <c r="K2740" s="282" t="s">
        <v>2021</v>
      </c>
      <c r="L2740" s="264">
        <v>44872</v>
      </c>
      <c r="M2740" s="264">
        <v>44985</v>
      </c>
      <c r="N2740" s="263" t="s">
        <v>174</v>
      </c>
      <c r="O2740" s="282" t="s">
        <v>6764</v>
      </c>
      <c r="P2740" s="266" t="s">
        <v>138</v>
      </c>
      <c r="Q2740" s="273"/>
      <c r="R2740" s="268" t="s">
        <v>157</v>
      </c>
      <c r="S2740" s="265"/>
      <c r="T2740" s="265">
        <v>0</v>
      </c>
      <c r="U2740" s="269" t="s">
        <v>1256</v>
      </c>
      <c r="V2740" s="270">
        <v>0</v>
      </c>
      <c r="W2740" s="271" t="s">
        <v>1264</v>
      </c>
      <c r="X2740" s="272">
        <v>2500</v>
      </c>
      <c r="Y2740" s="272">
        <v>341</v>
      </c>
      <c r="Z2740" s="274" t="s">
        <v>1265</v>
      </c>
      <c r="AA2740" s="258" t="b">
        <f t="shared" si="212"/>
        <v>0</v>
      </c>
      <c r="AB2740" s="258" t="s">
        <v>6765</v>
      </c>
      <c r="AC2740" s="273"/>
      <c r="AD2740" s="504" t="s">
        <v>2201</v>
      </c>
      <c r="AE2740" s="275" t="s">
        <v>6766</v>
      </c>
      <c r="AF2740" s="267" t="str">
        <f t="shared" ca="1" si="209"/>
        <v>31años2meses</v>
      </c>
      <c r="AG2740" s="276">
        <v>959048274</v>
      </c>
      <c r="AH2740" s="273" t="s">
        <v>6767</v>
      </c>
    </row>
    <row r="2741" spans="2:36">
      <c r="B2741" s="258" t="str">
        <f t="shared" si="211"/>
        <v>E73510915</v>
      </c>
      <c r="C2741" s="257" t="s">
        <v>117</v>
      </c>
      <c r="D2741" s="486" t="s">
        <v>7448</v>
      </c>
      <c r="E2741" s="258" t="s">
        <v>7449</v>
      </c>
      <c r="F2741" s="259">
        <v>35746</v>
      </c>
      <c r="G2741" s="283" t="s">
        <v>7450</v>
      </c>
      <c r="H2741" s="261" t="s">
        <v>1107</v>
      </c>
      <c r="I2741" s="263" t="s">
        <v>5906</v>
      </c>
      <c r="J2741" s="261"/>
      <c r="K2741" s="282" t="s">
        <v>7444</v>
      </c>
      <c r="L2741" s="264">
        <v>45026</v>
      </c>
      <c r="M2741" s="290">
        <v>45100</v>
      </c>
      <c r="N2741" s="263" t="s">
        <v>128</v>
      </c>
      <c r="O2741" s="261" t="s">
        <v>7451</v>
      </c>
      <c r="P2741" s="266" t="s">
        <v>138</v>
      </c>
      <c r="Q2741" s="273"/>
      <c r="R2741" s="284" t="s">
        <v>157</v>
      </c>
      <c r="S2741" s="265"/>
      <c r="T2741" s="265">
        <v>0</v>
      </c>
      <c r="U2741" s="269" t="s">
        <v>1256</v>
      </c>
      <c r="V2741" s="270">
        <v>0</v>
      </c>
      <c r="W2741" s="271" t="s">
        <v>118</v>
      </c>
      <c r="X2741" s="272">
        <v>2500</v>
      </c>
      <c r="Y2741" s="273">
        <v>301</v>
      </c>
      <c r="Z2741" s="274" t="s">
        <v>1257</v>
      </c>
      <c r="AA2741" s="258" t="b">
        <f t="shared" si="212"/>
        <v>0</v>
      </c>
      <c r="AB2741" s="273" t="s">
        <v>7452</v>
      </c>
      <c r="AC2741" s="273"/>
      <c r="AD2741" s="504" t="s">
        <v>1259</v>
      </c>
      <c r="AE2741" s="275" t="s">
        <v>7453</v>
      </c>
      <c r="AF2741" s="267" t="str">
        <f t="shared" ca="1" si="209"/>
        <v>28años9meses</v>
      </c>
      <c r="AG2741" s="411">
        <v>988749352</v>
      </c>
      <c r="AH2741" s="609" t="s">
        <v>7454</v>
      </c>
    </row>
    <row r="2742" spans="2:36">
      <c r="B2742" s="258" t="str">
        <f t="shared" si="211"/>
        <v>P73571505</v>
      </c>
      <c r="C2742" s="257" t="s">
        <v>117</v>
      </c>
      <c r="D2742" s="294" t="s">
        <v>17689</v>
      </c>
      <c r="E2742" s="258" t="s">
        <v>17690</v>
      </c>
      <c r="F2742" s="259">
        <v>36369</v>
      </c>
      <c r="G2742" s="283" t="s">
        <v>1251</v>
      </c>
      <c r="H2742" s="261" t="s">
        <v>137</v>
      </c>
      <c r="I2742" s="261" t="s">
        <v>1252</v>
      </c>
      <c r="J2742" s="261" t="s">
        <v>1253</v>
      </c>
      <c r="K2742" s="282" t="s">
        <v>12562</v>
      </c>
      <c r="L2742" s="264">
        <v>46074</v>
      </c>
      <c r="M2742" s="264">
        <v>46158</v>
      </c>
      <c r="N2742" s="261" t="s">
        <v>128</v>
      </c>
      <c r="O2742" s="282" t="s">
        <v>17695</v>
      </c>
      <c r="P2742" s="266" t="s">
        <v>138</v>
      </c>
      <c r="Q2742" s="258"/>
      <c r="R2742" s="268" t="s">
        <v>157</v>
      </c>
      <c r="S2742" s="265"/>
      <c r="T2742" s="271">
        <v>0</v>
      </c>
      <c r="U2742" s="269" t="s">
        <v>1256</v>
      </c>
      <c r="V2742" s="270">
        <v>1</v>
      </c>
      <c r="W2742" s="271" t="s">
        <v>118</v>
      </c>
      <c r="X2742" s="272"/>
      <c r="Y2742" s="272"/>
      <c r="Z2742" s="342" t="s">
        <v>1257</v>
      </c>
      <c r="AA2742" s="258" t="b">
        <v>0</v>
      </c>
      <c r="AB2742" s="273" t="s">
        <v>17908</v>
      </c>
      <c r="AC2742" s="273"/>
      <c r="AD2742" s="504" t="s">
        <v>1259</v>
      </c>
      <c r="AE2742" s="275" t="s">
        <v>17716</v>
      </c>
      <c r="AF2742" s="267" t="str">
        <f t="shared" ca="1" si="209"/>
        <v>27años0meses</v>
      </c>
      <c r="AG2742" s="276" t="s">
        <v>17707</v>
      </c>
      <c r="AH2742" s="273" t="s">
        <v>17708</v>
      </c>
    </row>
    <row r="2743" spans="2:36">
      <c r="B2743" s="258" t="str">
        <f t="shared" si="211"/>
        <v>P73571941</v>
      </c>
      <c r="C2743" s="257" t="s">
        <v>117</v>
      </c>
      <c r="D2743" s="486" t="s">
        <v>13930</v>
      </c>
      <c r="E2743" s="258" t="s">
        <v>13931</v>
      </c>
      <c r="F2743" s="259">
        <v>36878</v>
      </c>
      <c r="G2743" s="258" t="s">
        <v>1251</v>
      </c>
      <c r="H2743" s="263" t="s">
        <v>137</v>
      </c>
      <c r="I2743" s="261" t="s">
        <v>1252</v>
      </c>
      <c r="J2743" s="261" t="s">
        <v>1276</v>
      </c>
      <c r="K2743" s="282" t="s">
        <v>12562</v>
      </c>
      <c r="L2743" s="264">
        <v>45883</v>
      </c>
      <c r="M2743" s="264">
        <v>45906</v>
      </c>
      <c r="N2743" s="261" t="s">
        <v>128</v>
      </c>
      <c r="O2743" s="282" t="s">
        <v>13932</v>
      </c>
      <c r="P2743" s="266" t="s">
        <v>138</v>
      </c>
      <c r="Q2743" s="273"/>
      <c r="R2743" s="268" t="s">
        <v>157</v>
      </c>
      <c r="S2743" s="265"/>
      <c r="T2743" s="271">
        <v>0</v>
      </c>
      <c r="U2743" s="291" t="s">
        <v>117</v>
      </c>
      <c r="V2743" s="270">
        <v>1</v>
      </c>
      <c r="W2743" s="271" t="s">
        <v>118</v>
      </c>
      <c r="X2743" s="272"/>
      <c r="Y2743" s="272"/>
      <c r="Z2743" s="342" t="s">
        <v>1257</v>
      </c>
      <c r="AA2743" s="258" t="b">
        <f>COUNTIF($D$2:$D$3790,D2743)&gt;1</f>
        <v>0</v>
      </c>
      <c r="AB2743" s="273" t="s">
        <v>13933</v>
      </c>
      <c r="AC2743" s="273"/>
      <c r="AD2743" s="504" t="s">
        <v>1259</v>
      </c>
      <c r="AE2743" s="275" t="s">
        <v>13934</v>
      </c>
      <c r="AF2743" s="267" t="str">
        <f t="shared" ref="AF2743:AF2774" ca="1" si="213">IF($D2743&lt;&gt;"",DATEDIF(F2743,TODAY(),"y")&amp;"años"&amp;DATEDIF(F2743,TODAY(),"ym")&amp;"meses","")</f>
        <v>25años8meses</v>
      </c>
      <c r="AG2743" s="276" t="s">
        <v>13935</v>
      </c>
      <c r="AH2743" s="273" t="s">
        <v>13936</v>
      </c>
    </row>
    <row r="2744" spans="2:36">
      <c r="B2744" s="258" t="str">
        <f t="shared" si="211"/>
        <v>O73577984</v>
      </c>
      <c r="C2744" s="257" t="s">
        <v>117</v>
      </c>
      <c r="D2744" s="294" t="s">
        <v>18211</v>
      </c>
      <c r="E2744" s="258" t="s">
        <v>18212</v>
      </c>
      <c r="F2744" s="259">
        <v>37370</v>
      </c>
      <c r="G2744" s="283" t="s">
        <v>1251</v>
      </c>
      <c r="H2744" s="261" t="s">
        <v>125</v>
      </c>
      <c r="I2744" s="261" t="s">
        <v>5699</v>
      </c>
      <c r="J2744" s="261" t="s">
        <v>1276</v>
      </c>
      <c r="K2744" s="282" t="s">
        <v>12562</v>
      </c>
      <c r="L2744" s="264">
        <v>46090</v>
      </c>
      <c r="M2744" s="264">
        <v>46158</v>
      </c>
      <c r="N2744" s="261" t="s">
        <v>128</v>
      </c>
      <c r="O2744" s="282" t="s">
        <v>18217</v>
      </c>
      <c r="P2744" s="266" t="s">
        <v>138</v>
      </c>
      <c r="Q2744" s="258"/>
      <c r="R2744" s="268" t="s">
        <v>157</v>
      </c>
      <c r="S2744" s="265"/>
      <c r="T2744" s="271">
        <v>0</v>
      </c>
      <c r="U2744" s="269" t="s">
        <v>1256</v>
      </c>
      <c r="V2744" s="270">
        <v>1</v>
      </c>
      <c r="W2744" s="271" t="s">
        <v>118</v>
      </c>
      <c r="X2744" s="272"/>
      <c r="Y2744" s="272"/>
      <c r="Z2744" s="342" t="s">
        <v>1257</v>
      </c>
      <c r="AA2744" s="258" t="b">
        <v>0</v>
      </c>
      <c r="AB2744" s="273" t="s">
        <v>18848</v>
      </c>
      <c r="AC2744" s="273"/>
      <c r="AD2744" s="504" t="s">
        <v>1259</v>
      </c>
      <c r="AE2744" s="275" t="s">
        <v>18231</v>
      </c>
      <c r="AF2744" s="267" t="str">
        <f t="shared" ca="1" si="213"/>
        <v>24años3meses</v>
      </c>
      <c r="AG2744" s="276" t="s">
        <v>18226</v>
      </c>
      <c r="AH2744" s="273" t="s">
        <v>18227</v>
      </c>
    </row>
    <row r="2745" spans="2:36">
      <c r="B2745" s="258" t="str">
        <f t="shared" si="211"/>
        <v>P73584454</v>
      </c>
      <c r="C2745" s="257" t="s">
        <v>117</v>
      </c>
      <c r="D2745" s="486" t="s">
        <v>8035</v>
      </c>
      <c r="E2745" s="258" t="s">
        <v>8036</v>
      </c>
      <c r="F2745" s="259">
        <v>35689</v>
      </c>
      <c r="G2745" s="283" t="s">
        <v>1251</v>
      </c>
      <c r="H2745" s="261" t="s">
        <v>137</v>
      </c>
      <c r="I2745" s="261" t="s">
        <v>1252</v>
      </c>
      <c r="J2745" s="261"/>
      <c r="K2745" s="282" t="s">
        <v>2021</v>
      </c>
      <c r="L2745" s="264">
        <v>45117</v>
      </c>
      <c r="M2745" s="264">
        <v>45129</v>
      </c>
      <c r="N2745" s="263" t="s">
        <v>122</v>
      </c>
      <c r="O2745" s="261"/>
      <c r="P2745" s="266"/>
      <c r="Q2745" s="273"/>
      <c r="R2745" s="284" t="s">
        <v>157</v>
      </c>
      <c r="S2745" s="265"/>
      <c r="T2745" s="265">
        <v>0</v>
      </c>
      <c r="U2745" s="269" t="s">
        <v>1256</v>
      </c>
      <c r="V2745" s="270">
        <v>0</v>
      </c>
      <c r="W2745" s="271" t="s">
        <v>118</v>
      </c>
      <c r="X2745" s="272"/>
      <c r="Y2745" s="273"/>
      <c r="Z2745" s="274" t="s">
        <v>1257</v>
      </c>
      <c r="AA2745" s="258" t="b">
        <f t="shared" ref="AA2745:AA2772" si="214">COUNTIF($D$2:$D$3790,D2745)&gt;1</f>
        <v>0</v>
      </c>
      <c r="AB2745" s="273" t="s">
        <v>8037</v>
      </c>
      <c r="AC2745" s="273"/>
      <c r="AD2745" s="504" t="s">
        <v>1259</v>
      </c>
      <c r="AE2745" s="275" t="s">
        <v>8038</v>
      </c>
      <c r="AF2745" s="267" t="str">
        <f t="shared" ca="1" si="213"/>
        <v>28años11meses</v>
      </c>
      <c r="AG2745" s="276">
        <v>902401436</v>
      </c>
      <c r="AH2745" s="273" t="s">
        <v>8039</v>
      </c>
    </row>
    <row r="2746" spans="2:36">
      <c r="B2746" s="258" t="str">
        <f t="shared" si="211"/>
        <v>P73670839</v>
      </c>
      <c r="C2746" s="257" t="s">
        <v>117</v>
      </c>
      <c r="D2746" s="486" t="s">
        <v>7649</v>
      </c>
      <c r="E2746" s="258" t="s">
        <v>7650</v>
      </c>
      <c r="F2746" s="259">
        <v>36235</v>
      </c>
      <c r="G2746" s="283" t="s">
        <v>1251</v>
      </c>
      <c r="H2746" s="261" t="s">
        <v>137</v>
      </c>
      <c r="I2746" s="263" t="s">
        <v>1252</v>
      </c>
      <c r="J2746" s="261"/>
      <c r="K2746" s="282" t="s">
        <v>6305</v>
      </c>
      <c r="L2746" s="264">
        <v>45084</v>
      </c>
      <c r="M2746" s="290">
        <v>45246</v>
      </c>
      <c r="N2746" s="263" t="s">
        <v>122</v>
      </c>
      <c r="O2746" s="282"/>
      <c r="P2746" s="266"/>
      <c r="Q2746" s="273"/>
      <c r="R2746" s="268" t="s">
        <v>157</v>
      </c>
      <c r="S2746" s="265"/>
      <c r="T2746" s="265">
        <v>0</v>
      </c>
      <c r="U2746" s="269" t="s">
        <v>1256</v>
      </c>
      <c r="V2746" s="270">
        <v>1</v>
      </c>
      <c r="W2746" s="271" t="s">
        <v>118</v>
      </c>
      <c r="X2746" s="273"/>
      <c r="Y2746" s="273"/>
      <c r="Z2746" s="274" t="s">
        <v>1257</v>
      </c>
      <c r="AA2746" s="258" t="b">
        <f t="shared" si="214"/>
        <v>0</v>
      </c>
      <c r="AB2746" s="258" t="s">
        <v>7029</v>
      </c>
      <c r="AC2746" s="273"/>
      <c r="AD2746" s="504" t="s">
        <v>2201</v>
      </c>
      <c r="AE2746" s="329">
        <v>465305113760</v>
      </c>
      <c r="AF2746" s="267" t="str">
        <f t="shared" ca="1" si="213"/>
        <v>27años5meses</v>
      </c>
      <c r="AG2746" s="294">
        <v>968161978</v>
      </c>
      <c r="AH2746" s="258" t="s">
        <v>7651</v>
      </c>
    </row>
    <row r="2747" spans="2:36">
      <c r="B2747" s="258" t="str">
        <f t="shared" si="211"/>
        <v>P73670848</v>
      </c>
      <c r="C2747" s="257" t="s">
        <v>117</v>
      </c>
      <c r="D2747" s="486" t="s">
        <v>6462</v>
      </c>
      <c r="E2747" s="258" t="s">
        <v>6463</v>
      </c>
      <c r="F2747" s="259">
        <v>35165</v>
      </c>
      <c r="G2747" s="283" t="s">
        <v>1251</v>
      </c>
      <c r="H2747" s="261" t="s">
        <v>137</v>
      </c>
      <c r="I2747" s="263" t="s">
        <v>1252</v>
      </c>
      <c r="J2747" s="261"/>
      <c r="K2747" s="282" t="s">
        <v>2021</v>
      </c>
      <c r="L2747" s="264">
        <v>44765</v>
      </c>
      <c r="M2747" s="290">
        <v>44835</v>
      </c>
      <c r="N2747" s="263" t="s">
        <v>169</v>
      </c>
      <c r="O2747" s="261" t="s">
        <v>6464</v>
      </c>
      <c r="P2747" s="266" t="s">
        <v>138</v>
      </c>
      <c r="Q2747" s="273"/>
      <c r="R2747" s="284" t="s">
        <v>157</v>
      </c>
      <c r="S2747" s="265"/>
      <c r="T2747" s="265">
        <v>0</v>
      </c>
      <c r="U2747" s="269" t="s">
        <v>1256</v>
      </c>
      <c r="V2747" s="270">
        <v>0</v>
      </c>
      <c r="W2747" s="271" t="s">
        <v>118</v>
      </c>
      <c r="X2747" s="272"/>
      <c r="Y2747" s="273"/>
      <c r="Z2747" s="274" t="s">
        <v>1265</v>
      </c>
      <c r="AA2747" s="258" t="b">
        <f t="shared" si="214"/>
        <v>0</v>
      </c>
      <c r="AB2747" s="273" t="s">
        <v>6465</v>
      </c>
      <c r="AC2747" s="273"/>
      <c r="AD2747" s="504" t="s">
        <v>1259</v>
      </c>
      <c r="AE2747" s="275" t="s">
        <v>6466</v>
      </c>
      <c r="AF2747" s="267" t="str">
        <f t="shared" ca="1" si="213"/>
        <v>30años4meses</v>
      </c>
      <c r="AG2747" s="276">
        <v>946630474</v>
      </c>
      <c r="AH2747" s="273" t="s">
        <v>6467</v>
      </c>
    </row>
    <row r="2748" spans="2:36">
      <c r="B2748" s="258" t="str">
        <f t="shared" si="211"/>
        <v>P73673323</v>
      </c>
      <c r="C2748" s="257" t="s">
        <v>117</v>
      </c>
      <c r="D2748" s="486" t="s">
        <v>6808</v>
      </c>
      <c r="E2748" s="258" t="s">
        <v>6809</v>
      </c>
      <c r="F2748" s="259">
        <v>35449</v>
      </c>
      <c r="G2748" s="283" t="s">
        <v>1251</v>
      </c>
      <c r="H2748" s="261" t="s">
        <v>137</v>
      </c>
      <c r="I2748" s="263" t="s">
        <v>1252</v>
      </c>
      <c r="J2748" s="261"/>
      <c r="K2748" s="282" t="s">
        <v>2021</v>
      </c>
      <c r="L2748" s="264">
        <v>44879</v>
      </c>
      <c r="M2748" s="290">
        <v>44985</v>
      </c>
      <c r="N2748" s="263" t="s">
        <v>128</v>
      </c>
      <c r="O2748" s="282" t="s">
        <v>6810</v>
      </c>
      <c r="P2748" s="266" t="s">
        <v>138</v>
      </c>
      <c r="Q2748" s="273"/>
      <c r="R2748" s="284" t="s">
        <v>157</v>
      </c>
      <c r="S2748" s="265"/>
      <c r="T2748" s="265">
        <v>0</v>
      </c>
      <c r="U2748" s="269" t="s">
        <v>1256</v>
      </c>
      <c r="V2748" s="270">
        <v>0</v>
      </c>
      <c r="W2748" s="271" t="s">
        <v>1264</v>
      </c>
      <c r="X2748" s="272"/>
      <c r="Y2748" s="273"/>
      <c r="Z2748" s="274" t="s">
        <v>1265</v>
      </c>
      <c r="AA2748" s="258" t="b">
        <f t="shared" si="214"/>
        <v>0</v>
      </c>
      <c r="AB2748" s="258" t="s">
        <v>6811</v>
      </c>
      <c r="AC2748" s="273"/>
      <c r="AD2748" s="504" t="s">
        <v>1259</v>
      </c>
      <c r="AE2748" s="275" t="s">
        <v>6812</v>
      </c>
      <c r="AF2748" s="267" t="str">
        <f t="shared" ca="1" si="213"/>
        <v>29años7meses</v>
      </c>
      <c r="AG2748" s="276">
        <v>992661372</v>
      </c>
      <c r="AH2748" s="273" t="s">
        <v>6813</v>
      </c>
      <c r="AJ2748" s="554" t="str">
        <f ca="1">IF($D2748&lt;&gt;"",DATEDIF(L2748,TODAY(),"y")&amp;"años"&amp;DATEDIF(L2748,TODAY(),"ym")&amp;"meses"&amp;DATEDIF(L2748,TODAY(),"md")&amp;"dias","")</f>
        <v>3años9meses7dias</v>
      </c>
    </row>
    <row r="2749" spans="2:36">
      <c r="B2749" s="273" t="str">
        <f t="shared" si="211"/>
        <v>O73673474</v>
      </c>
      <c r="C2749" s="257" t="s">
        <v>117</v>
      </c>
      <c r="D2749" s="486" t="s">
        <v>16087</v>
      </c>
      <c r="E2749" s="258" t="s">
        <v>16088</v>
      </c>
      <c r="F2749" s="259">
        <v>35303</v>
      </c>
      <c r="G2749" s="283" t="s">
        <v>3610</v>
      </c>
      <c r="H2749" s="261" t="s">
        <v>113</v>
      </c>
      <c r="I2749" s="261" t="s">
        <v>5699</v>
      </c>
      <c r="J2749" s="261" t="s">
        <v>1276</v>
      </c>
      <c r="K2749" s="282" t="s">
        <v>8700</v>
      </c>
      <c r="L2749" s="264">
        <v>46001</v>
      </c>
      <c r="M2749" s="264">
        <v>46031</v>
      </c>
      <c r="N2749" s="261" t="s">
        <v>122</v>
      </c>
      <c r="O2749" s="282"/>
      <c r="P2749" s="266"/>
      <c r="Q2749" s="258"/>
      <c r="R2749" s="268" t="s">
        <v>157</v>
      </c>
      <c r="S2749" s="265"/>
      <c r="T2749" s="271">
        <v>0</v>
      </c>
      <c r="U2749" s="269" t="s">
        <v>1256</v>
      </c>
      <c r="V2749" s="270">
        <v>1</v>
      </c>
      <c r="W2749" s="524" t="s">
        <v>118</v>
      </c>
      <c r="X2749" s="272"/>
      <c r="Y2749" s="272"/>
      <c r="Z2749" s="525" t="s">
        <v>1257</v>
      </c>
      <c r="AA2749" s="258" t="b">
        <f t="shared" si="214"/>
        <v>0</v>
      </c>
      <c r="AB2749" s="273" t="s">
        <v>16089</v>
      </c>
      <c r="AC2749" s="273"/>
      <c r="AD2749" s="504" t="s">
        <v>1259</v>
      </c>
      <c r="AE2749" s="275" t="s">
        <v>16090</v>
      </c>
      <c r="AF2749" s="267" t="str">
        <f t="shared" ca="1" si="213"/>
        <v>29años11meses</v>
      </c>
      <c r="AG2749" s="276" t="s">
        <v>16091</v>
      </c>
      <c r="AH2749" s="273" t="s">
        <v>16092</v>
      </c>
    </row>
    <row r="2750" spans="2:36">
      <c r="B2750" s="258" t="str">
        <f t="shared" si="211"/>
        <v>O73675987</v>
      </c>
      <c r="C2750" s="305">
        <v>1</v>
      </c>
      <c r="D2750" s="486" t="s">
        <v>7070</v>
      </c>
      <c r="E2750" s="258" t="s">
        <v>7071</v>
      </c>
      <c r="F2750" s="259">
        <v>34847</v>
      </c>
      <c r="G2750" s="283" t="s">
        <v>1251</v>
      </c>
      <c r="H2750" s="261" t="s">
        <v>125</v>
      </c>
      <c r="I2750" s="263" t="s">
        <v>5933</v>
      </c>
      <c r="J2750" s="261"/>
      <c r="K2750" s="282" t="s">
        <v>1287</v>
      </c>
      <c r="L2750" s="264">
        <v>44907</v>
      </c>
      <c r="M2750" s="290">
        <v>44952</v>
      </c>
      <c r="N2750" s="263" t="s">
        <v>128</v>
      </c>
      <c r="O2750" s="282" t="s">
        <v>7072</v>
      </c>
      <c r="P2750" s="266" t="s">
        <v>138</v>
      </c>
      <c r="Q2750" s="273"/>
      <c r="R2750" s="284" t="s">
        <v>157</v>
      </c>
      <c r="S2750" s="265"/>
      <c r="T2750" s="265">
        <v>0</v>
      </c>
      <c r="U2750" s="269" t="s">
        <v>1256</v>
      </c>
      <c r="V2750" s="270">
        <v>0</v>
      </c>
      <c r="W2750" s="271" t="s">
        <v>1264</v>
      </c>
      <c r="X2750" s="272"/>
      <c r="Y2750" s="273"/>
      <c r="Z2750" s="274" t="s">
        <v>1265</v>
      </c>
      <c r="AA2750" s="258" t="b">
        <f t="shared" si="214"/>
        <v>0</v>
      </c>
      <c r="AB2750" s="258" t="s">
        <v>7073</v>
      </c>
      <c r="AC2750" s="273"/>
      <c r="AD2750" s="504" t="s">
        <v>1271</v>
      </c>
      <c r="AE2750" s="275" t="s">
        <v>7074</v>
      </c>
      <c r="AF2750" s="267" t="str">
        <f t="shared" ca="1" si="213"/>
        <v>31años2meses</v>
      </c>
      <c r="AG2750" s="276">
        <v>935160054</v>
      </c>
      <c r="AH2750" s="273" t="s">
        <v>7075</v>
      </c>
    </row>
    <row r="2751" spans="2:36">
      <c r="B2751" s="258" t="str">
        <f t="shared" si="211"/>
        <v>P73676239</v>
      </c>
      <c r="C2751" s="257" t="s">
        <v>117</v>
      </c>
      <c r="D2751" s="486" t="s">
        <v>7622</v>
      </c>
      <c r="E2751" s="258" t="s">
        <v>7623</v>
      </c>
      <c r="F2751" s="259">
        <v>36531</v>
      </c>
      <c r="G2751" s="283" t="s">
        <v>1251</v>
      </c>
      <c r="H2751" s="261" t="s">
        <v>137</v>
      </c>
      <c r="I2751" s="263" t="s">
        <v>1252</v>
      </c>
      <c r="J2751" s="261"/>
      <c r="K2751" s="282" t="s">
        <v>6305</v>
      </c>
      <c r="L2751" s="264">
        <v>45084</v>
      </c>
      <c r="M2751" s="290">
        <v>45267</v>
      </c>
      <c r="N2751" s="263" t="s">
        <v>122</v>
      </c>
      <c r="O2751" s="282"/>
      <c r="P2751" s="266"/>
      <c r="Q2751" s="273"/>
      <c r="R2751" s="284" t="s">
        <v>157</v>
      </c>
      <c r="S2751" s="265"/>
      <c r="T2751" s="265">
        <v>0</v>
      </c>
      <c r="U2751" s="269" t="s">
        <v>1256</v>
      </c>
      <c r="V2751" s="270">
        <v>1</v>
      </c>
      <c r="W2751" s="271" t="s">
        <v>118</v>
      </c>
      <c r="X2751" s="272"/>
      <c r="Y2751" s="273"/>
      <c r="Z2751" s="274" t="s">
        <v>1257</v>
      </c>
      <c r="AA2751" s="258" t="b">
        <f t="shared" si="214"/>
        <v>0</v>
      </c>
      <c r="AB2751" s="258" t="s">
        <v>7624</v>
      </c>
      <c r="AC2751" s="273"/>
      <c r="AD2751" s="510" t="s">
        <v>7362</v>
      </c>
      <c r="AE2751" s="275">
        <v>8.0515100000507298E+19</v>
      </c>
      <c r="AF2751" s="267" t="str">
        <f t="shared" ca="1" si="213"/>
        <v>26años7meses</v>
      </c>
      <c r="AG2751" s="276">
        <v>946394482</v>
      </c>
      <c r="AH2751" s="273" t="s">
        <v>7625</v>
      </c>
    </row>
    <row r="2752" spans="2:36">
      <c r="B2752" s="258" t="str">
        <f t="shared" si="211"/>
        <v>P73676243</v>
      </c>
      <c r="C2752" s="257" t="s">
        <v>117</v>
      </c>
      <c r="D2752" s="486" t="s">
        <v>6562</v>
      </c>
      <c r="E2752" s="258" t="s">
        <v>6563</v>
      </c>
      <c r="F2752" s="259">
        <v>35091</v>
      </c>
      <c r="G2752" s="283" t="s">
        <v>1251</v>
      </c>
      <c r="H2752" s="261" t="s">
        <v>137</v>
      </c>
      <c r="I2752" s="263" t="s">
        <v>1252</v>
      </c>
      <c r="J2752" s="261"/>
      <c r="K2752" s="282" t="s">
        <v>2021</v>
      </c>
      <c r="L2752" s="264">
        <v>44827</v>
      </c>
      <c r="M2752" s="290">
        <v>44835</v>
      </c>
      <c r="N2752" s="263" t="s">
        <v>122</v>
      </c>
      <c r="O2752" s="282"/>
      <c r="P2752" s="266"/>
      <c r="Q2752" s="273"/>
      <c r="R2752" s="284" t="s">
        <v>157</v>
      </c>
      <c r="S2752" s="265"/>
      <c r="T2752" s="265">
        <v>0</v>
      </c>
      <c r="U2752" s="269" t="s">
        <v>1256</v>
      </c>
      <c r="V2752" s="270">
        <v>0</v>
      </c>
      <c r="W2752" s="271" t="s">
        <v>1264</v>
      </c>
      <c r="X2752" s="272"/>
      <c r="Y2752" s="273"/>
      <c r="Z2752" s="274" t="s">
        <v>1265</v>
      </c>
      <c r="AA2752" s="258" t="b">
        <f t="shared" si="214"/>
        <v>0</v>
      </c>
      <c r="AB2752" s="258" t="s">
        <v>6564</v>
      </c>
      <c r="AC2752" s="408"/>
      <c r="AD2752" s="504" t="s">
        <v>2201</v>
      </c>
      <c r="AE2752" s="281">
        <v>1.86530046530462E+18</v>
      </c>
      <c r="AF2752" s="267" t="str">
        <f t="shared" ca="1" si="213"/>
        <v>30años6meses</v>
      </c>
      <c r="AG2752" s="276">
        <v>928312902</v>
      </c>
      <c r="AH2752" s="273" t="s">
        <v>6565</v>
      </c>
    </row>
    <row r="2753" spans="2:36">
      <c r="B2753" s="258" t="str">
        <f t="shared" si="211"/>
        <v>P73676248</v>
      </c>
      <c r="C2753" s="257" t="s">
        <v>117</v>
      </c>
      <c r="D2753" s="486" t="s">
        <v>7709</v>
      </c>
      <c r="E2753" s="258" t="s">
        <v>7710</v>
      </c>
      <c r="F2753" s="259">
        <v>38119</v>
      </c>
      <c r="G2753" s="283" t="s">
        <v>1251</v>
      </c>
      <c r="H2753" s="261" t="s">
        <v>137</v>
      </c>
      <c r="I2753" s="263" t="s">
        <v>1252</v>
      </c>
      <c r="J2753" s="261"/>
      <c r="K2753" s="282" t="s">
        <v>6305</v>
      </c>
      <c r="L2753" s="264">
        <v>45089</v>
      </c>
      <c r="M2753" s="264">
        <v>45161</v>
      </c>
      <c r="N2753" s="263" t="s">
        <v>122</v>
      </c>
      <c r="O2753" s="261"/>
      <c r="P2753" s="266"/>
      <c r="Q2753" s="273"/>
      <c r="R2753" s="268" t="s">
        <v>157</v>
      </c>
      <c r="S2753" s="265"/>
      <c r="T2753" s="265">
        <v>0</v>
      </c>
      <c r="U2753" s="269" t="s">
        <v>1256</v>
      </c>
      <c r="V2753" s="270">
        <v>1</v>
      </c>
      <c r="W2753" s="271" t="s">
        <v>118</v>
      </c>
      <c r="X2753" s="272"/>
      <c r="Y2753" s="273"/>
      <c r="Z2753" s="274" t="s">
        <v>1265</v>
      </c>
      <c r="AA2753" s="258" t="b">
        <f t="shared" si="214"/>
        <v>0</v>
      </c>
      <c r="AB2753" s="273" t="s">
        <v>7711</v>
      </c>
      <c r="AC2753" s="273"/>
      <c r="AD2753" s="504" t="s">
        <v>1259</v>
      </c>
      <c r="AE2753" s="275" t="s">
        <v>7712</v>
      </c>
      <c r="AF2753" s="267" t="str">
        <f t="shared" ca="1" si="213"/>
        <v>22años3meses</v>
      </c>
      <c r="AG2753" s="276">
        <v>941693354</v>
      </c>
      <c r="AH2753" s="273" t="s">
        <v>7713</v>
      </c>
      <c r="AJ2753" s="554" t="str">
        <f ca="1">IF($D2753&lt;&gt;"",DATEDIF(L2753,TODAY(),"y")&amp;"años"&amp;DATEDIF(L2753,TODAY(),"ym")&amp;"meses"&amp;DATEDIF(L2753,TODAY(),"md")&amp;"dias","")</f>
        <v>3años2meses9dias</v>
      </c>
    </row>
    <row r="2754" spans="2:36">
      <c r="B2754" s="258" t="str">
        <f t="shared" si="211"/>
        <v>P73676249</v>
      </c>
      <c r="C2754" s="257" t="s">
        <v>117</v>
      </c>
      <c r="D2754" s="486" t="s">
        <v>7604</v>
      </c>
      <c r="E2754" s="258" t="s">
        <v>7605</v>
      </c>
      <c r="F2754" s="259">
        <v>37455</v>
      </c>
      <c r="G2754" s="283" t="s">
        <v>1251</v>
      </c>
      <c r="H2754" s="261" t="s">
        <v>137</v>
      </c>
      <c r="I2754" s="263" t="s">
        <v>1252</v>
      </c>
      <c r="J2754" s="261"/>
      <c r="K2754" s="282" t="s">
        <v>6305</v>
      </c>
      <c r="L2754" s="264">
        <v>45084</v>
      </c>
      <c r="M2754" s="264">
        <v>45162</v>
      </c>
      <c r="N2754" s="263" t="s">
        <v>122</v>
      </c>
      <c r="O2754" s="282"/>
      <c r="P2754" s="266"/>
      <c r="Q2754" s="273"/>
      <c r="R2754" s="268" t="s">
        <v>157</v>
      </c>
      <c r="S2754" s="265"/>
      <c r="T2754" s="265">
        <v>0</v>
      </c>
      <c r="U2754" s="269" t="s">
        <v>1256</v>
      </c>
      <c r="V2754" s="270">
        <v>1</v>
      </c>
      <c r="W2754" s="271" t="s">
        <v>118</v>
      </c>
      <c r="X2754" s="272"/>
      <c r="Y2754" s="273"/>
      <c r="Z2754" s="274" t="s">
        <v>1265</v>
      </c>
      <c r="AA2754" s="258" t="b">
        <f t="shared" si="214"/>
        <v>0</v>
      </c>
      <c r="AB2754" s="258" t="s">
        <v>7606</v>
      </c>
      <c r="AC2754" s="273"/>
      <c r="AD2754" s="504" t="s">
        <v>1259</v>
      </c>
      <c r="AE2754" s="275" t="s">
        <v>7607</v>
      </c>
      <c r="AF2754" s="267" t="str">
        <f t="shared" ca="1" si="213"/>
        <v>24años1meses</v>
      </c>
      <c r="AG2754" s="276">
        <v>989152594</v>
      </c>
      <c r="AH2754" s="273" t="s">
        <v>7608</v>
      </c>
    </row>
    <row r="2755" spans="2:36">
      <c r="B2755" s="258" t="str">
        <f t="shared" si="211"/>
        <v>P73676288</v>
      </c>
      <c r="C2755" s="257" t="s">
        <v>117</v>
      </c>
      <c r="D2755" s="486" t="s">
        <v>5462</v>
      </c>
      <c r="E2755" s="258" t="s">
        <v>5463</v>
      </c>
      <c r="F2755" s="259">
        <v>37148</v>
      </c>
      <c r="G2755" s="260" t="s">
        <v>1251</v>
      </c>
      <c r="H2755" s="261" t="s">
        <v>137</v>
      </c>
      <c r="I2755" s="263" t="s">
        <v>1252</v>
      </c>
      <c r="J2755" s="261" t="s">
        <v>1276</v>
      </c>
      <c r="K2755" s="282" t="s">
        <v>12562</v>
      </c>
      <c r="L2755" s="264">
        <v>46128</v>
      </c>
      <c r="M2755" s="290">
        <v>46150</v>
      </c>
      <c r="N2755" s="263" t="s">
        <v>122</v>
      </c>
      <c r="O2755" s="261"/>
      <c r="P2755" s="266"/>
      <c r="Q2755" s="267"/>
      <c r="R2755" s="284" t="s">
        <v>157</v>
      </c>
      <c r="S2755" s="265"/>
      <c r="T2755" s="265">
        <v>0</v>
      </c>
      <c r="U2755" s="269" t="s">
        <v>1256</v>
      </c>
      <c r="V2755" s="270">
        <v>1</v>
      </c>
      <c r="W2755" s="271" t="s">
        <v>118</v>
      </c>
      <c r="X2755" s="272"/>
      <c r="Y2755" s="273"/>
      <c r="Z2755" s="274" t="s">
        <v>1257</v>
      </c>
      <c r="AA2755" s="258" t="b">
        <f t="shared" si="214"/>
        <v>0</v>
      </c>
      <c r="AB2755" s="273" t="s">
        <v>5464</v>
      </c>
      <c r="AC2755" s="273" t="s">
        <v>2018</v>
      </c>
      <c r="AD2755" s="504" t="s">
        <v>1259</v>
      </c>
      <c r="AE2755" s="275" t="s">
        <v>5465</v>
      </c>
      <c r="AF2755" s="267" t="str">
        <f t="shared" ca="1" si="213"/>
        <v>24años11meses</v>
      </c>
      <c r="AG2755" s="294" t="s">
        <v>18939</v>
      </c>
      <c r="AH2755" s="258" t="s">
        <v>18940</v>
      </c>
    </row>
    <row r="2756" spans="2:36">
      <c r="B2756" s="258" t="str">
        <f t="shared" si="211"/>
        <v>O73677640</v>
      </c>
      <c r="C2756" s="257" t="s">
        <v>117</v>
      </c>
      <c r="D2756" s="486" t="s">
        <v>6832</v>
      </c>
      <c r="E2756" s="258" t="s">
        <v>6833</v>
      </c>
      <c r="F2756" s="259">
        <v>34532</v>
      </c>
      <c r="G2756" s="283" t="s">
        <v>1251</v>
      </c>
      <c r="H2756" s="260" t="s">
        <v>113</v>
      </c>
      <c r="I2756" s="263" t="s">
        <v>1339</v>
      </c>
      <c r="J2756" s="261"/>
      <c r="K2756" s="282" t="s">
        <v>2021</v>
      </c>
      <c r="L2756" s="264">
        <v>44881</v>
      </c>
      <c r="M2756" s="290">
        <v>44912</v>
      </c>
      <c r="N2756" s="263" t="s">
        <v>174</v>
      </c>
      <c r="O2756" s="261" t="s">
        <v>6834</v>
      </c>
      <c r="P2756" s="266" t="s">
        <v>138</v>
      </c>
      <c r="Q2756" s="273"/>
      <c r="R2756" s="284" t="s">
        <v>157</v>
      </c>
      <c r="S2756" s="265"/>
      <c r="T2756" s="265">
        <v>0</v>
      </c>
      <c r="U2756" s="269" t="s">
        <v>1256</v>
      </c>
      <c r="V2756" s="270">
        <v>0</v>
      </c>
      <c r="W2756" s="271" t="s">
        <v>118</v>
      </c>
      <c r="X2756" s="272"/>
      <c r="Y2756" s="273"/>
      <c r="Z2756" s="274" t="s">
        <v>1265</v>
      </c>
      <c r="AA2756" s="258" t="b">
        <f t="shared" si="214"/>
        <v>0</v>
      </c>
      <c r="AB2756" s="273" t="s">
        <v>6835</v>
      </c>
      <c r="AC2756" s="273"/>
      <c r="AD2756" s="504" t="s">
        <v>1259</v>
      </c>
      <c r="AE2756" s="275" t="s">
        <v>6836</v>
      </c>
      <c r="AF2756" s="267" t="str">
        <f t="shared" ca="1" si="213"/>
        <v>32años1meses</v>
      </c>
      <c r="AG2756" s="276">
        <v>970580136</v>
      </c>
      <c r="AH2756" s="273" t="s">
        <v>6837</v>
      </c>
    </row>
    <row r="2757" spans="2:36">
      <c r="B2757" s="258" t="str">
        <f t="shared" si="211"/>
        <v>O73681054</v>
      </c>
      <c r="C2757" s="257" t="s">
        <v>117</v>
      </c>
      <c r="D2757" s="486" t="s">
        <v>15454</v>
      </c>
      <c r="E2757" s="258" t="s">
        <v>15455</v>
      </c>
      <c r="F2757" s="259">
        <v>36187</v>
      </c>
      <c r="G2757" s="283" t="s">
        <v>1996</v>
      </c>
      <c r="H2757" s="261" t="s">
        <v>113</v>
      </c>
      <c r="I2757" s="263" t="s">
        <v>14678</v>
      </c>
      <c r="J2757" s="261" t="s">
        <v>1276</v>
      </c>
      <c r="K2757" s="282" t="s">
        <v>8566</v>
      </c>
      <c r="L2757" s="264">
        <v>45971</v>
      </c>
      <c r="M2757" s="264">
        <v>45997</v>
      </c>
      <c r="N2757" s="263" t="s">
        <v>128</v>
      </c>
      <c r="O2757" s="261" t="s">
        <v>15456</v>
      </c>
      <c r="P2757" s="266" t="s">
        <v>138</v>
      </c>
      <c r="Q2757" s="273"/>
      <c r="R2757" s="471" t="s">
        <v>1256</v>
      </c>
      <c r="S2757" s="265"/>
      <c r="T2757" s="271">
        <v>0</v>
      </c>
      <c r="U2757" s="269" t="s">
        <v>1256</v>
      </c>
      <c r="V2757" s="270">
        <v>1</v>
      </c>
      <c r="W2757" s="271" t="s">
        <v>118</v>
      </c>
      <c r="X2757" s="272"/>
      <c r="Y2757" s="273"/>
      <c r="Z2757" s="274" t="s">
        <v>1265</v>
      </c>
      <c r="AA2757" s="258" t="b">
        <f t="shared" si="214"/>
        <v>0</v>
      </c>
      <c r="AB2757" s="273" t="s">
        <v>15457</v>
      </c>
      <c r="AC2757" s="273"/>
      <c r="AD2757" s="504" t="s">
        <v>1259</v>
      </c>
      <c r="AE2757" s="275" t="s">
        <v>15458</v>
      </c>
      <c r="AF2757" s="267" t="str">
        <f t="shared" ca="1" si="213"/>
        <v>27años6meses</v>
      </c>
      <c r="AG2757" s="276" t="s">
        <v>15459</v>
      </c>
      <c r="AH2757" s="273" t="s">
        <v>15460</v>
      </c>
    </row>
    <row r="2758" spans="2:36">
      <c r="B2758" s="258" t="str">
        <f t="shared" si="211"/>
        <v>P73681165</v>
      </c>
      <c r="C2758" s="257" t="s">
        <v>117</v>
      </c>
      <c r="D2758" s="486" t="s">
        <v>10687</v>
      </c>
      <c r="E2758" s="258" t="s">
        <v>10688</v>
      </c>
      <c r="F2758" s="259">
        <v>36165</v>
      </c>
      <c r="G2758" s="283" t="s">
        <v>1251</v>
      </c>
      <c r="H2758" s="261" t="s">
        <v>137</v>
      </c>
      <c r="I2758" s="261" t="s">
        <v>8999</v>
      </c>
      <c r="J2758" s="261" t="s">
        <v>9469</v>
      </c>
      <c r="K2758" s="282" t="s">
        <v>6305</v>
      </c>
      <c r="L2758" s="264">
        <v>45384</v>
      </c>
      <c r="M2758" s="298">
        <v>45385</v>
      </c>
      <c r="N2758" s="261" t="s">
        <v>122</v>
      </c>
      <c r="O2758" s="282"/>
      <c r="P2758" s="266"/>
      <c r="Q2758" s="273"/>
      <c r="R2758" s="284" t="s">
        <v>157</v>
      </c>
      <c r="S2758" s="265"/>
      <c r="T2758" s="265">
        <v>0</v>
      </c>
      <c r="U2758" s="269" t="s">
        <v>1256</v>
      </c>
      <c r="V2758" s="270">
        <v>1</v>
      </c>
      <c r="W2758" s="271" t="s">
        <v>118</v>
      </c>
      <c r="X2758" s="272"/>
      <c r="Y2758" s="272"/>
      <c r="Z2758" s="274" t="s">
        <v>1257</v>
      </c>
      <c r="AA2758" s="258" t="b">
        <f t="shared" si="214"/>
        <v>0</v>
      </c>
      <c r="AB2758" s="273" t="s">
        <v>10689</v>
      </c>
      <c r="AC2758" s="273"/>
      <c r="AD2758" s="504" t="s">
        <v>1259</v>
      </c>
      <c r="AE2758" s="303" t="s">
        <v>10690</v>
      </c>
      <c r="AF2758" s="267" t="str">
        <f t="shared" ca="1" si="213"/>
        <v>27años7meses</v>
      </c>
      <c r="AG2758" s="276">
        <v>916069023</v>
      </c>
      <c r="AH2758" s="273" t="s">
        <v>10691</v>
      </c>
    </row>
    <row r="2759" spans="2:36">
      <c r="B2759" s="258" t="str">
        <f t="shared" si="211"/>
        <v>P73684867</v>
      </c>
      <c r="C2759" s="257" t="s">
        <v>117</v>
      </c>
      <c r="D2759" s="486" t="s">
        <v>8757</v>
      </c>
      <c r="E2759" s="258" t="s">
        <v>8758</v>
      </c>
      <c r="F2759" s="259">
        <v>38660</v>
      </c>
      <c r="G2759" s="283" t="s">
        <v>1251</v>
      </c>
      <c r="H2759" s="261" t="s">
        <v>137</v>
      </c>
      <c r="I2759" s="261" t="s">
        <v>1252</v>
      </c>
      <c r="J2759" s="261"/>
      <c r="K2759" s="282" t="s">
        <v>7444</v>
      </c>
      <c r="L2759" s="264">
        <v>45253</v>
      </c>
      <c r="M2759" s="264">
        <v>45263</v>
      </c>
      <c r="N2759" s="261" t="s">
        <v>122</v>
      </c>
      <c r="O2759" s="261"/>
      <c r="P2759" s="266"/>
      <c r="Q2759" s="273"/>
      <c r="R2759" s="268" t="s">
        <v>157</v>
      </c>
      <c r="S2759" s="265"/>
      <c r="T2759" s="265">
        <v>0</v>
      </c>
      <c r="U2759" s="269" t="s">
        <v>1256</v>
      </c>
      <c r="V2759" s="270">
        <v>1</v>
      </c>
      <c r="W2759" s="271" t="s">
        <v>118</v>
      </c>
      <c r="X2759" s="273"/>
      <c r="Y2759" s="273"/>
      <c r="Z2759" s="274" t="s">
        <v>1257</v>
      </c>
      <c r="AA2759" s="258" t="b">
        <f t="shared" si="214"/>
        <v>0</v>
      </c>
      <c r="AB2759" s="273" t="s">
        <v>8759</v>
      </c>
      <c r="AC2759" s="273"/>
      <c r="AD2759" s="504" t="s">
        <v>1259</v>
      </c>
      <c r="AE2759" s="303" t="s">
        <v>8760</v>
      </c>
      <c r="AF2759" s="267" t="str">
        <f t="shared" ca="1" si="213"/>
        <v>20años9meses</v>
      </c>
      <c r="AG2759" s="276">
        <v>974221915</v>
      </c>
      <c r="AH2759" s="273"/>
    </row>
    <row r="2760" spans="2:36">
      <c r="B2760" s="258" t="str">
        <f t="shared" si="211"/>
        <v>P73685452</v>
      </c>
      <c r="C2760" s="257" t="s">
        <v>117</v>
      </c>
      <c r="D2760" s="486" t="s">
        <v>5793</v>
      </c>
      <c r="E2760" s="258" t="s">
        <v>5794</v>
      </c>
      <c r="F2760" s="259">
        <v>35280</v>
      </c>
      <c r="G2760" s="260" t="s">
        <v>1251</v>
      </c>
      <c r="H2760" s="261" t="s">
        <v>137</v>
      </c>
      <c r="I2760" s="263" t="s">
        <v>1252</v>
      </c>
      <c r="J2760" s="261"/>
      <c r="K2760" s="282" t="s">
        <v>2021</v>
      </c>
      <c r="L2760" s="264">
        <v>44586</v>
      </c>
      <c r="M2760" s="264">
        <v>44597</v>
      </c>
      <c r="N2760" s="263" t="s">
        <v>174</v>
      </c>
      <c r="O2760" s="282" t="s">
        <v>5795</v>
      </c>
      <c r="P2760" s="266" t="s">
        <v>138</v>
      </c>
      <c r="Q2760" s="258"/>
      <c r="R2760" s="268" t="s">
        <v>157</v>
      </c>
      <c r="S2760" s="265"/>
      <c r="T2760" s="265">
        <v>0</v>
      </c>
      <c r="U2760" s="269" t="s">
        <v>1256</v>
      </c>
      <c r="V2760" s="270">
        <v>0</v>
      </c>
      <c r="W2760" s="271" t="s">
        <v>1264</v>
      </c>
      <c r="X2760" s="272"/>
      <c r="Y2760" s="273"/>
      <c r="Z2760" s="274" t="s">
        <v>1265</v>
      </c>
      <c r="AA2760" s="258" t="b">
        <f t="shared" si="214"/>
        <v>0</v>
      </c>
      <c r="AB2760" s="258" t="s">
        <v>5796</v>
      </c>
      <c r="AC2760" s="273"/>
      <c r="AD2760" s="504" t="s">
        <v>1271</v>
      </c>
      <c r="AE2760" s="327" t="s">
        <v>5797</v>
      </c>
      <c r="AF2760" s="267" t="str">
        <f t="shared" ca="1" si="213"/>
        <v>30años0meses</v>
      </c>
      <c r="AG2760" s="276">
        <v>919585434</v>
      </c>
      <c r="AH2760" s="273" t="s">
        <v>5798</v>
      </c>
    </row>
    <row r="2761" spans="2:36">
      <c r="B2761" s="258" t="str">
        <f t="shared" si="211"/>
        <v>O73686726</v>
      </c>
      <c r="C2761" s="282">
        <v>1</v>
      </c>
      <c r="D2761" s="486" t="s">
        <v>12478</v>
      </c>
      <c r="E2761" s="258" t="s">
        <v>12479</v>
      </c>
      <c r="F2761" s="259">
        <v>34004</v>
      </c>
      <c r="G2761" s="258" t="s">
        <v>1251</v>
      </c>
      <c r="H2761" s="263" t="s">
        <v>125</v>
      </c>
      <c r="I2761" s="263" t="s">
        <v>5933</v>
      </c>
      <c r="J2761" s="261"/>
      <c r="K2761" s="263" t="s">
        <v>2021</v>
      </c>
      <c r="L2761" s="264">
        <v>45567</v>
      </c>
      <c r="M2761" s="264">
        <v>45570</v>
      </c>
      <c r="N2761" s="263" t="s">
        <v>114</v>
      </c>
      <c r="O2761" s="261" t="s">
        <v>12480</v>
      </c>
      <c r="P2761" s="266" t="s">
        <v>138</v>
      </c>
      <c r="Q2761" s="267"/>
      <c r="R2761" s="284" t="s">
        <v>157</v>
      </c>
      <c r="S2761" s="265"/>
      <c r="T2761" s="265">
        <v>0</v>
      </c>
      <c r="U2761" s="269" t="s">
        <v>1256</v>
      </c>
      <c r="V2761" s="270">
        <v>0</v>
      </c>
      <c r="W2761" s="271" t="s">
        <v>118</v>
      </c>
      <c r="X2761" s="272"/>
      <c r="Y2761" s="258"/>
      <c r="Z2761" s="274" t="s">
        <v>1257</v>
      </c>
      <c r="AA2761" s="258" t="b">
        <f t="shared" si="214"/>
        <v>0</v>
      </c>
      <c r="AB2761" s="258" t="s">
        <v>1875</v>
      </c>
      <c r="AC2761" s="258"/>
      <c r="AD2761" s="504" t="s">
        <v>1259</v>
      </c>
      <c r="AE2761" s="281" t="s">
        <v>12481</v>
      </c>
      <c r="AF2761" s="267" t="str">
        <f t="shared" ca="1" si="213"/>
        <v>33años6meses</v>
      </c>
      <c r="AG2761" s="276">
        <v>919197154</v>
      </c>
      <c r="AH2761" s="410" t="s">
        <v>12482</v>
      </c>
    </row>
    <row r="2762" spans="2:36">
      <c r="B2762" s="258" t="str">
        <f t="shared" si="211"/>
        <v>O73686777</v>
      </c>
      <c r="C2762" s="257" t="s">
        <v>117</v>
      </c>
      <c r="D2762" s="486" t="s">
        <v>9707</v>
      </c>
      <c r="E2762" s="258" t="s">
        <v>9708</v>
      </c>
      <c r="F2762" s="259">
        <v>37904</v>
      </c>
      <c r="G2762" s="283" t="s">
        <v>1251</v>
      </c>
      <c r="H2762" s="261" t="s">
        <v>125</v>
      </c>
      <c r="I2762" s="261" t="s">
        <v>9123</v>
      </c>
      <c r="J2762" s="261" t="s">
        <v>7245</v>
      </c>
      <c r="K2762" s="282" t="s">
        <v>6840</v>
      </c>
      <c r="L2762" s="264">
        <v>45316</v>
      </c>
      <c r="M2762" s="264">
        <v>45342</v>
      </c>
      <c r="N2762" s="261" t="s">
        <v>122</v>
      </c>
      <c r="O2762" s="261"/>
      <c r="P2762" s="266"/>
      <c r="Q2762" s="273"/>
      <c r="R2762" s="284" t="s">
        <v>157</v>
      </c>
      <c r="S2762" s="265"/>
      <c r="T2762" s="265">
        <v>0</v>
      </c>
      <c r="U2762" s="269" t="s">
        <v>1256</v>
      </c>
      <c r="V2762" s="270">
        <v>1</v>
      </c>
      <c r="W2762" s="271" t="s">
        <v>118</v>
      </c>
      <c r="X2762" s="272"/>
      <c r="Y2762" s="272"/>
      <c r="Z2762" s="274" t="s">
        <v>1257</v>
      </c>
      <c r="AA2762" s="258" t="b">
        <f t="shared" si="214"/>
        <v>0</v>
      </c>
      <c r="AB2762" s="273" t="s">
        <v>9709</v>
      </c>
      <c r="AC2762" s="273"/>
      <c r="AD2762" s="504" t="s">
        <v>1259</v>
      </c>
      <c r="AE2762" s="275" t="s">
        <v>9710</v>
      </c>
      <c r="AF2762" s="267" t="str">
        <f t="shared" ca="1" si="213"/>
        <v>22años10meses</v>
      </c>
      <c r="AG2762" s="276">
        <v>931941770</v>
      </c>
      <c r="AH2762" s="273" t="s">
        <v>9711</v>
      </c>
    </row>
    <row r="2763" spans="2:36">
      <c r="B2763" s="258" t="str">
        <f t="shared" si="211"/>
        <v>P73687941</v>
      </c>
      <c r="C2763" s="257" t="s">
        <v>117</v>
      </c>
      <c r="D2763" s="486" t="s">
        <v>8842</v>
      </c>
      <c r="E2763" s="258" t="s">
        <v>8843</v>
      </c>
      <c r="F2763" s="259">
        <v>35291</v>
      </c>
      <c r="G2763" s="283" t="s">
        <v>1251</v>
      </c>
      <c r="H2763" s="261" t="s">
        <v>137</v>
      </c>
      <c r="I2763" s="263" t="s">
        <v>1252</v>
      </c>
      <c r="J2763" s="261"/>
      <c r="K2763" s="263" t="s">
        <v>2021</v>
      </c>
      <c r="L2763" s="264">
        <v>45264</v>
      </c>
      <c r="M2763" s="264">
        <v>45275</v>
      </c>
      <c r="N2763" s="263" t="s">
        <v>122</v>
      </c>
      <c r="O2763" s="282"/>
      <c r="P2763" s="266"/>
      <c r="Q2763" s="273"/>
      <c r="R2763" s="268" t="s">
        <v>157</v>
      </c>
      <c r="S2763" s="265"/>
      <c r="T2763" s="265">
        <v>0</v>
      </c>
      <c r="U2763" s="269" t="s">
        <v>1256</v>
      </c>
      <c r="V2763" s="270">
        <v>0</v>
      </c>
      <c r="W2763" s="271" t="s">
        <v>118</v>
      </c>
      <c r="X2763" s="272"/>
      <c r="Y2763" s="273"/>
      <c r="Z2763" s="274" t="s">
        <v>1257</v>
      </c>
      <c r="AA2763" s="258" t="b">
        <f t="shared" si="214"/>
        <v>0</v>
      </c>
      <c r="AB2763" s="258" t="s">
        <v>8844</v>
      </c>
      <c r="AC2763" s="273"/>
      <c r="AD2763" s="504" t="s">
        <v>2101</v>
      </c>
      <c r="AE2763" s="275" t="s">
        <v>8845</v>
      </c>
      <c r="AF2763" s="267" t="str">
        <f t="shared" ca="1" si="213"/>
        <v>30años0meses</v>
      </c>
      <c r="AG2763" s="276">
        <v>923213952</v>
      </c>
      <c r="AH2763" s="273" t="s">
        <v>8846</v>
      </c>
    </row>
    <row r="2764" spans="2:36">
      <c r="B2764" s="258" t="str">
        <f t="shared" si="211"/>
        <v>P73687953</v>
      </c>
      <c r="C2764" s="257" t="s">
        <v>117</v>
      </c>
      <c r="D2764" s="486" t="s">
        <v>12421</v>
      </c>
      <c r="E2764" s="258" t="s">
        <v>12422</v>
      </c>
      <c r="F2764" s="259">
        <v>36734</v>
      </c>
      <c r="G2764" s="283" t="s">
        <v>1251</v>
      </c>
      <c r="H2764" s="261" t="s">
        <v>137</v>
      </c>
      <c r="I2764" s="261" t="s">
        <v>8999</v>
      </c>
      <c r="J2764" s="261" t="s">
        <v>1276</v>
      </c>
      <c r="K2764" s="282" t="s">
        <v>2021</v>
      </c>
      <c r="L2764" s="264">
        <v>45551</v>
      </c>
      <c r="M2764" s="264">
        <v>45563</v>
      </c>
      <c r="N2764" s="261" t="s">
        <v>128</v>
      </c>
      <c r="O2764" s="282" t="s">
        <v>12423</v>
      </c>
      <c r="P2764" s="266" t="s">
        <v>138</v>
      </c>
      <c r="Q2764" s="273"/>
      <c r="R2764" s="268" t="s">
        <v>157</v>
      </c>
      <c r="S2764" s="265"/>
      <c r="T2764" s="265">
        <v>0</v>
      </c>
      <c r="U2764" s="269" t="s">
        <v>1256</v>
      </c>
      <c r="V2764" s="270">
        <v>1</v>
      </c>
      <c r="W2764" s="271" t="s">
        <v>118</v>
      </c>
      <c r="X2764" s="272"/>
      <c r="Y2764" s="272"/>
      <c r="Z2764" s="274" t="s">
        <v>1257</v>
      </c>
      <c r="AA2764" s="258" t="b">
        <f t="shared" si="214"/>
        <v>0</v>
      </c>
      <c r="AB2764" s="273" t="s">
        <v>12424</v>
      </c>
      <c r="AC2764" s="273"/>
      <c r="AD2764" s="504" t="s">
        <v>2101</v>
      </c>
      <c r="AE2764" s="275" t="s">
        <v>12425</v>
      </c>
      <c r="AF2764" s="267" t="str">
        <f t="shared" ca="1" si="213"/>
        <v>26años0meses</v>
      </c>
      <c r="AG2764" s="276">
        <v>949145782</v>
      </c>
      <c r="AH2764" s="401" t="s">
        <v>12426</v>
      </c>
    </row>
    <row r="2765" spans="2:36">
      <c r="B2765" s="258" t="str">
        <f t="shared" si="211"/>
        <v>P73688718</v>
      </c>
      <c r="C2765" s="257" t="s">
        <v>117</v>
      </c>
      <c r="D2765" s="486" t="s">
        <v>7685</v>
      </c>
      <c r="E2765" s="258" t="s">
        <v>7686</v>
      </c>
      <c r="F2765" s="259">
        <v>35873</v>
      </c>
      <c r="G2765" s="283" t="s">
        <v>1251</v>
      </c>
      <c r="H2765" s="261" t="s">
        <v>137</v>
      </c>
      <c r="I2765" s="261" t="s">
        <v>1252</v>
      </c>
      <c r="J2765" s="261"/>
      <c r="K2765" s="282" t="s">
        <v>6305</v>
      </c>
      <c r="L2765" s="264">
        <v>45087</v>
      </c>
      <c r="M2765" s="264">
        <v>45157</v>
      </c>
      <c r="N2765" s="263" t="s">
        <v>128</v>
      </c>
      <c r="O2765" s="261" t="s">
        <v>7687</v>
      </c>
      <c r="P2765" s="266" t="s">
        <v>138</v>
      </c>
      <c r="Q2765" s="273"/>
      <c r="R2765" s="284" t="s">
        <v>157</v>
      </c>
      <c r="S2765" s="265"/>
      <c r="T2765" s="265">
        <v>0</v>
      </c>
      <c r="U2765" s="269" t="s">
        <v>1256</v>
      </c>
      <c r="V2765" s="270">
        <v>1</v>
      </c>
      <c r="W2765" s="271" t="s">
        <v>118</v>
      </c>
      <c r="X2765" s="272"/>
      <c r="Y2765" s="273"/>
      <c r="Z2765" s="274" t="s">
        <v>1257</v>
      </c>
      <c r="AA2765" s="258" t="b">
        <f t="shared" si="214"/>
        <v>0</v>
      </c>
      <c r="AB2765" s="273" t="s">
        <v>7688</v>
      </c>
      <c r="AC2765" s="273"/>
      <c r="AD2765" s="504" t="s">
        <v>1259</v>
      </c>
      <c r="AE2765" s="275" t="s">
        <v>7689</v>
      </c>
      <c r="AF2765" s="267" t="str">
        <f t="shared" ca="1" si="213"/>
        <v>28años5meses</v>
      </c>
      <c r="AG2765" s="276">
        <v>955250048</v>
      </c>
      <c r="AH2765" s="273" t="s">
        <v>7690</v>
      </c>
    </row>
    <row r="2766" spans="2:36">
      <c r="B2766" s="258" t="str">
        <f t="shared" si="211"/>
        <v>P73693798</v>
      </c>
      <c r="C2766" s="257" t="s">
        <v>117</v>
      </c>
      <c r="D2766" s="486" t="s">
        <v>7319</v>
      </c>
      <c r="E2766" s="258" t="s">
        <v>7320</v>
      </c>
      <c r="F2766" s="259">
        <v>37694</v>
      </c>
      <c r="G2766" s="283" t="s">
        <v>1251</v>
      </c>
      <c r="H2766" s="261" t="s">
        <v>137</v>
      </c>
      <c r="I2766" s="263" t="s">
        <v>1252</v>
      </c>
      <c r="J2766" s="261"/>
      <c r="K2766" s="282" t="s">
        <v>6305</v>
      </c>
      <c r="L2766" s="264">
        <v>44950</v>
      </c>
      <c r="M2766" s="264">
        <v>44958</v>
      </c>
      <c r="N2766" s="263" t="s">
        <v>122</v>
      </c>
      <c r="O2766" s="282"/>
      <c r="P2766" s="266"/>
      <c r="Q2766" s="273"/>
      <c r="R2766" s="268" t="s">
        <v>157</v>
      </c>
      <c r="S2766" s="265"/>
      <c r="T2766" s="265">
        <v>0</v>
      </c>
      <c r="U2766" s="269" t="s">
        <v>1256</v>
      </c>
      <c r="V2766" s="270">
        <v>1</v>
      </c>
      <c r="W2766" s="271" t="s">
        <v>1264</v>
      </c>
      <c r="X2766" s="272"/>
      <c r="Y2766" s="273"/>
      <c r="Z2766" s="274" t="s">
        <v>1265</v>
      </c>
      <c r="AA2766" s="258" t="b">
        <f t="shared" si="214"/>
        <v>0</v>
      </c>
      <c r="AB2766" s="258" t="s">
        <v>6811</v>
      </c>
      <c r="AC2766" s="273"/>
      <c r="AD2766" s="504" t="s">
        <v>2201</v>
      </c>
      <c r="AE2766" s="275">
        <v>1.8000004069669299E+18</v>
      </c>
      <c r="AF2766" s="267" t="str">
        <f t="shared" ca="1" si="213"/>
        <v>23años5meses</v>
      </c>
      <c r="AG2766" s="276">
        <v>913322499</v>
      </c>
      <c r="AH2766" s="273" t="s">
        <v>7321</v>
      </c>
    </row>
    <row r="2767" spans="2:36">
      <c r="B2767" s="258" t="str">
        <f t="shared" si="211"/>
        <v>P73693800</v>
      </c>
      <c r="C2767" s="257" t="s">
        <v>117</v>
      </c>
      <c r="D2767" s="486" t="s">
        <v>12567</v>
      </c>
      <c r="E2767" s="258" t="s">
        <v>12568</v>
      </c>
      <c r="F2767" s="259">
        <v>37174</v>
      </c>
      <c r="G2767" s="283" t="s">
        <v>1251</v>
      </c>
      <c r="H2767" s="261" t="s">
        <v>137</v>
      </c>
      <c r="I2767" s="261" t="s">
        <v>1252</v>
      </c>
      <c r="J2767" s="261"/>
      <c r="K2767" s="282" t="s">
        <v>6305</v>
      </c>
      <c r="L2767" s="264">
        <v>45661</v>
      </c>
      <c r="M2767" s="264">
        <v>45677</v>
      </c>
      <c r="N2767" s="263" t="s">
        <v>122</v>
      </c>
      <c r="O2767" s="261"/>
      <c r="P2767" s="266"/>
      <c r="Q2767" s="273"/>
      <c r="R2767" s="268" t="s">
        <v>157</v>
      </c>
      <c r="S2767" s="310">
        <v>0</v>
      </c>
      <c r="T2767" s="265">
        <v>0</v>
      </c>
      <c r="U2767" s="269" t="s">
        <v>1256</v>
      </c>
      <c r="V2767" s="270">
        <v>1</v>
      </c>
      <c r="W2767" s="271" t="s">
        <v>118</v>
      </c>
      <c r="X2767" s="273"/>
      <c r="Y2767" s="273"/>
      <c r="Z2767" s="274" t="s">
        <v>1257</v>
      </c>
      <c r="AA2767" s="258" t="b">
        <f t="shared" si="214"/>
        <v>0</v>
      </c>
      <c r="AB2767" s="273" t="s">
        <v>12569</v>
      </c>
      <c r="AC2767" s="273"/>
      <c r="AD2767" s="510"/>
      <c r="AE2767" s="275"/>
      <c r="AF2767" s="267" t="str">
        <f t="shared" ca="1" si="213"/>
        <v>24años10meses</v>
      </c>
      <c r="AG2767" s="276">
        <v>914742467</v>
      </c>
      <c r="AH2767" s="399" t="s">
        <v>12570</v>
      </c>
    </row>
    <row r="2768" spans="2:36">
      <c r="B2768" s="258" t="str">
        <f t="shared" si="211"/>
        <v>P73695585</v>
      </c>
      <c r="C2768" s="257" t="s">
        <v>117</v>
      </c>
      <c r="D2768" s="486" t="s">
        <v>7714</v>
      </c>
      <c r="E2768" s="258" t="s">
        <v>7715</v>
      </c>
      <c r="F2768" s="259">
        <v>34623</v>
      </c>
      <c r="G2768" s="283" t="s">
        <v>1251</v>
      </c>
      <c r="H2768" s="261" t="s">
        <v>137</v>
      </c>
      <c r="I2768" s="263" t="s">
        <v>1252</v>
      </c>
      <c r="J2768" s="261"/>
      <c r="K2768" s="282" t="s">
        <v>6305</v>
      </c>
      <c r="L2768" s="264">
        <v>45089</v>
      </c>
      <c r="M2768" s="264">
        <v>45230</v>
      </c>
      <c r="N2768" s="263" t="s">
        <v>122</v>
      </c>
      <c r="O2768" s="261"/>
      <c r="P2768" s="266"/>
      <c r="Q2768" s="273"/>
      <c r="R2768" s="268" t="s">
        <v>157</v>
      </c>
      <c r="S2768" s="265"/>
      <c r="T2768" s="265">
        <v>0</v>
      </c>
      <c r="U2768" s="269" t="s">
        <v>1256</v>
      </c>
      <c r="V2768" s="270">
        <v>1</v>
      </c>
      <c r="W2768" s="271" t="s">
        <v>118</v>
      </c>
      <c r="X2768" s="272"/>
      <c r="Y2768" s="273"/>
      <c r="Z2768" s="274" t="s">
        <v>1265</v>
      </c>
      <c r="AA2768" s="258" t="b">
        <f t="shared" si="214"/>
        <v>0</v>
      </c>
      <c r="AB2768" s="273" t="s">
        <v>7716</v>
      </c>
      <c r="AC2768" s="273"/>
      <c r="AD2768" s="504" t="s">
        <v>1259</v>
      </c>
      <c r="AE2768" s="275" t="s">
        <v>7717</v>
      </c>
      <c r="AF2768" s="267" t="str">
        <f t="shared" ca="1" si="213"/>
        <v>31años10meses</v>
      </c>
      <c r="AG2768" s="276">
        <v>961813167</v>
      </c>
      <c r="AH2768" s="273" t="s">
        <v>7718</v>
      </c>
    </row>
    <row r="2769" spans="2:36">
      <c r="B2769" s="258" t="str">
        <f t="shared" si="211"/>
        <v>P73695592</v>
      </c>
      <c r="C2769" s="257" t="s">
        <v>117</v>
      </c>
      <c r="D2769" s="486" t="s">
        <v>8752</v>
      </c>
      <c r="E2769" s="258" t="s">
        <v>8753</v>
      </c>
      <c r="F2769" s="259">
        <v>35427</v>
      </c>
      <c r="G2769" s="283" t="s">
        <v>1251</v>
      </c>
      <c r="H2769" s="261" t="s">
        <v>137</v>
      </c>
      <c r="I2769" s="261" t="s">
        <v>1252</v>
      </c>
      <c r="J2769" s="261"/>
      <c r="K2769" s="282" t="s">
        <v>6305</v>
      </c>
      <c r="L2769" s="264">
        <v>45253</v>
      </c>
      <c r="M2769" s="264">
        <v>45267</v>
      </c>
      <c r="N2769" s="263" t="s">
        <v>122</v>
      </c>
      <c r="O2769" s="261"/>
      <c r="P2769" s="266"/>
      <c r="Q2769" s="273"/>
      <c r="R2769" s="268" t="s">
        <v>157</v>
      </c>
      <c r="S2769" s="265"/>
      <c r="T2769" s="265">
        <v>0</v>
      </c>
      <c r="U2769" s="269" t="s">
        <v>1256</v>
      </c>
      <c r="V2769" s="270">
        <v>1</v>
      </c>
      <c r="W2769" s="271" t="s">
        <v>118</v>
      </c>
      <c r="X2769" s="273"/>
      <c r="Y2769" s="273"/>
      <c r="Z2769" s="274" t="s">
        <v>1257</v>
      </c>
      <c r="AA2769" s="258" t="b">
        <f t="shared" si="214"/>
        <v>0</v>
      </c>
      <c r="AB2769" s="273" t="s">
        <v>8754</v>
      </c>
      <c r="AC2769" s="273"/>
      <c r="AD2769" s="504" t="s">
        <v>2101</v>
      </c>
      <c r="AE2769" s="275" t="s">
        <v>8755</v>
      </c>
      <c r="AF2769" s="267" t="str">
        <f t="shared" ca="1" si="213"/>
        <v>29años7meses</v>
      </c>
      <c r="AG2769" s="276">
        <v>942889319</v>
      </c>
      <c r="AH2769" s="399" t="s">
        <v>8756</v>
      </c>
    </row>
    <row r="2770" spans="2:36">
      <c r="B2770" s="258" t="str">
        <f t="shared" si="211"/>
        <v>P73700208</v>
      </c>
      <c r="C2770" s="257" t="s">
        <v>117</v>
      </c>
      <c r="D2770" s="486" t="s">
        <v>10978</v>
      </c>
      <c r="E2770" s="258" t="s">
        <v>10979</v>
      </c>
      <c r="F2770" s="259">
        <v>34984</v>
      </c>
      <c r="G2770" s="283" t="s">
        <v>1251</v>
      </c>
      <c r="H2770" s="261" t="s">
        <v>137</v>
      </c>
      <c r="I2770" s="261" t="s">
        <v>8999</v>
      </c>
      <c r="J2770" s="261" t="s">
        <v>9469</v>
      </c>
      <c r="K2770" s="282" t="s">
        <v>6840</v>
      </c>
      <c r="L2770" s="264">
        <v>45398</v>
      </c>
      <c r="M2770" s="290">
        <v>45409</v>
      </c>
      <c r="N2770" s="261" t="s">
        <v>169</v>
      </c>
      <c r="O2770" s="282" t="s">
        <v>10980</v>
      </c>
      <c r="P2770" s="266" t="s">
        <v>138</v>
      </c>
      <c r="Q2770" s="273"/>
      <c r="R2770" s="284" t="s">
        <v>157</v>
      </c>
      <c r="S2770" s="265"/>
      <c r="T2770" s="265">
        <v>0</v>
      </c>
      <c r="U2770" s="269" t="s">
        <v>1256</v>
      </c>
      <c r="V2770" s="270">
        <v>1</v>
      </c>
      <c r="W2770" s="271" t="s">
        <v>118</v>
      </c>
      <c r="X2770" s="272"/>
      <c r="Y2770" s="272"/>
      <c r="Z2770" s="274" t="s">
        <v>1257</v>
      </c>
      <c r="AA2770" s="258" t="b">
        <f t="shared" si="214"/>
        <v>0</v>
      </c>
      <c r="AB2770" s="273" t="s">
        <v>10981</v>
      </c>
      <c r="AC2770" s="273"/>
      <c r="AD2770" s="504" t="s">
        <v>1259</v>
      </c>
      <c r="AE2770" s="275" t="s">
        <v>10982</v>
      </c>
      <c r="AF2770" s="267" t="str">
        <f t="shared" ca="1" si="213"/>
        <v>30años10meses</v>
      </c>
      <c r="AG2770" s="276">
        <v>901558314</v>
      </c>
      <c r="AH2770" s="273" t="s">
        <v>10983</v>
      </c>
    </row>
    <row r="2771" spans="2:36">
      <c r="B2771" s="258" t="str">
        <f t="shared" si="211"/>
        <v>P73706575</v>
      </c>
      <c r="C2771" s="257" t="s">
        <v>117</v>
      </c>
      <c r="D2771" s="486" t="s">
        <v>8151</v>
      </c>
      <c r="E2771" s="258" t="s">
        <v>8152</v>
      </c>
      <c r="F2771" s="259">
        <v>38388</v>
      </c>
      <c r="G2771" s="283" t="s">
        <v>1251</v>
      </c>
      <c r="H2771" s="266" t="s">
        <v>137</v>
      </c>
      <c r="I2771" s="261" t="s">
        <v>1252</v>
      </c>
      <c r="J2771" s="261"/>
      <c r="K2771" s="282" t="s">
        <v>1287</v>
      </c>
      <c r="L2771" s="264">
        <v>45128</v>
      </c>
      <c r="M2771" s="290">
        <v>45143</v>
      </c>
      <c r="N2771" s="263" t="s">
        <v>122</v>
      </c>
      <c r="O2771" s="261"/>
      <c r="P2771" s="266"/>
      <c r="Q2771" s="273"/>
      <c r="R2771" s="284" t="s">
        <v>157</v>
      </c>
      <c r="S2771" s="265"/>
      <c r="T2771" s="265">
        <v>0</v>
      </c>
      <c r="U2771" s="269" t="s">
        <v>1256</v>
      </c>
      <c r="V2771" s="270">
        <v>0</v>
      </c>
      <c r="W2771" s="271" t="s">
        <v>118</v>
      </c>
      <c r="X2771" s="273"/>
      <c r="Y2771" s="273"/>
      <c r="Z2771" s="274" t="s">
        <v>1257</v>
      </c>
      <c r="AA2771" s="258" t="b">
        <f t="shared" si="214"/>
        <v>0</v>
      </c>
      <c r="AB2771" s="273" t="s">
        <v>8153</v>
      </c>
      <c r="AC2771" s="273"/>
      <c r="AD2771" s="504" t="s">
        <v>1259</v>
      </c>
      <c r="AE2771" s="275" t="s">
        <v>8154</v>
      </c>
      <c r="AF2771" s="267" t="str">
        <f t="shared" ca="1" si="213"/>
        <v>21años6meses</v>
      </c>
      <c r="AG2771" s="276">
        <v>967397123</v>
      </c>
      <c r="AH2771" s="273" t="s">
        <v>8155</v>
      </c>
      <c r="AJ2771" s="554" t="str">
        <f ca="1">IF($D2771&lt;&gt;"",DATEDIF(L2771,TODAY(),"y")&amp;"años"&amp;DATEDIF(L2771,TODAY(),"ym")&amp;"meses"&amp;DATEDIF(L2771,TODAY(),"md")&amp;"dias","")</f>
        <v>3años1meses0dias</v>
      </c>
    </row>
    <row r="2772" spans="2:36">
      <c r="B2772" s="258" t="str">
        <f t="shared" si="211"/>
        <v>P73711500</v>
      </c>
      <c r="C2772" s="257" t="s">
        <v>117</v>
      </c>
      <c r="D2772" s="486" t="s">
        <v>8414</v>
      </c>
      <c r="E2772" s="258" t="s">
        <v>8415</v>
      </c>
      <c r="F2772" s="259">
        <v>36410</v>
      </c>
      <c r="G2772" s="260" t="s">
        <v>1291</v>
      </c>
      <c r="H2772" s="266" t="s">
        <v>137</v>
      </c>
      <c r="I2772" s="261" t="s">
        <v>1252</v>
      </c>
      <c r="J2772" s="261"/>
      <c r="K2772" s="282" t="s">
        <v>7444</v>
      </c>
      <c r="L2772" s="264">
        <v>45197</v>
      </c>
      <c r="M2772" s="290">
        <v>45213</v>
      </c>
      <c r="N2772" s="263" t="s">
        <v>128</v>
      </c>
      <c r="O2772" s="261" t="s">
        <v>8416</v>
      </c>
      <c r="P2772" s="266" t="s">
        <v>138</v>
      </c>
      <c r="Q2772" s="273"/>
      <c r="R2772" s="284" t="s">
        <v>157</v>
      </c>
      <c r="S2772" s="265"/>
      <c r="T2772" s="265">
        <v>0</v>
      </c>
      <c r="U2772" s="269" t="s">
        <v>1256</v>
      </c>
      <c r="V2772" s="270">
        <v>1</v>
      </c>
      <c r="W2772" s="271" t="s">
        <v>118</v>
      </c>
      <c r="X2772" s="273"/>
      <c r="Y2772" s="273"/>
      <c r="Z2772" s="274" t="s">
        <v>1257</v>
      </c>
      <c r="AA2772" s="258" t="b">
        <f t="shared" si="214"/>
        <v>0</v>
      </c>
      <c r="AB2772" s="273" t="s">
        <v>8417</v>
      </c>
      <c r="AC2772" s="273"/>
      <c r="AD2772" s="504" t="s">
        <v>1259</v>
      </c>
      <c r="AE2772" s="304" t="s">
        <v>8418</v>
      </c>
      <c r="AF2772" s="267" t="str">
        <f t="shared" ca="1" si="213"/>
        <v>26años11meses</v>
      </c>
      <c r="AG2772" s="276">
        <v>901744234</v>
      </c>
      <c r="AH2772" s="273" t="s">
        <v>8419</v>
      </c>
    </row>
    <row r="2773" spans="2:36">
      <c r="B2773" s="258" t="str">
        <f t="shared" si="211"/>
        <v>O73745626</v>
      </c>
      <c r="C2773" s="257" t="s">
        <v>117</v>
      </c>
      <c r="D2773" s="294" t="s">
        <v>18391</v>
      </c>
      <c r="E2773" s="258" t="s">
        <v>18392</v>
      </c>
      <c r="F2773" s="259">
        <v>34064</v>
      </c>
      <c r="G2773" s="283" t="s">
        <v>1251</v>
      </c>
      <c r="H2773" s="400" t="s">
        <v>113</v>
      </c>
      <c r="I2773" s="261" t="s">
        <v>5699</v>
      </c>
      <c r="J2773" s="261" t="s">
        <v>1276</v>
      </c>
      <c r="K2773" s="282" t="s">
        <v>12562</v>
      </c>
      <c r="L2773" s="264"/>
      <c r="M2773" s="264"/>
      <c r="N2773" s="261" t="s">
        <v>114</v>
      </c>
      <c r="O2773" s="282" t="s">
        <v>18407</v>
      </c>
      <c r="P2773" s="266" t="s">
        <v>138</v>
      </c>
      <c r="Q2773" s="258"/>
      <c r="R2773" s="268" t="s">
        <v>157</v>
      </c>
      <c r="S2773" s="265"/>
      <c r="T2773" s="271">
        <v>0</v>
      </c>
      <c r="U2773" s="269" t="s">
        <v>1256</v>
      </c>
      <c r="V2773" s="270">
        <v>1</v>
      </c>
      <c r="W2773" s="271" t="s">
        <v>118</v>
      </c>
      <c r="X2773" s="272"/>
      <c r="Y2773" s="272"/>
      <c r="Z2773" s="342" t="s">
        <v>1257</v>
      </c>
      <c r="AA2773" s="258" t="b">
        <v>0</v>
      </c>
      <c r="AB2773" s="273"/>
      <c r="AC2773" s="273"/>
      <c r="AD2773" s="504"/>
      <c r="AE2773" s="275"/>
      <c r="AF2773" s="267" t="str">
        <f t="shared" ca="1" si="213"/>
        <v>33años4meses</v>
      </c>
      <c r="AG2773" s="276"/>
      <c r="AH2773" s="273" t="s">
        <v>18468</v>
      </c>
    </row>
    <row r="2774" spans="2:36">
      <c r="B2774" s="258" t="str">
        <f t="shared" si="211"/>
        <v>P73751132</v>
      </c>
      <c r="C2774" s="282">
        <v>1</v>
      </c>
      <c r="D2774" s="486" t="s">
        <v>7490</v>
      </c>
      <c r="E2774" s="258" t="s">
        <v>7491</v>
      </c>
      <c r="F2774" s="259">
        <v>37395</v>
      </c>
      <c r="G2774" s="283" t="s">
        <v>1251</v>
      </c>
      <c r="H2774" s="266" t="s">
        <v>137</v>
      </c>
      <c r="I2774" s="263" t="s">
        <v>1252</v>
      </c>
      <c r="J2774" s="261"/>
      <c r="K2774" s="282" t="s">
        <v>7444</v>
      </c>
      <c r="L2774" s="264">
        <v>45031</v>
      </c>
      <c r="M2774" s="290">
        <v>45094</v>
      </c>
      <c r="N2774" s="263" t="s">
        <v>128</v>
      </c>
      <c r="O2774" s="282" t="s">
        <v>7492</v>
      </c>
      <c r="P2774" s="266" t="s">
        <v>138</v>
      </c>
      <c r="Q2774" s="273"/>
      <c r="R2774" s="284" t="s">
        <v>157</v>
      </c>
      <c r="S2774" s="265"/>
      <c r="T2774" s="265">
        <v>0</v>
      </c>
      <c r="U2774" s="269" t="s">
        <v>1256</v>
      </c>
      <c r="V2774" s="270">
        <v>1</v>
      </c>
      <c r="W2774" s="271" t="s">
        <v>118</v>
      </c>
      <c r="X2774" s="272"/>
      <c r="Y2774" s="273"/>
      <c r="Z2774" s="274" t="s">
        <v>1257</v>
      </c>
      <c r="AA2774" s="258" t="b">
        <f t="shared" ref="AA2774:AA2805" si="215">COUNTIF($D$2:$D$3790,D2774)&gt;1</f>
        <v>0</v>
      </c>
      <c r="AB2774" s="273" t="s">
        <v>7493</v>
      </c>
      <c r="AC2774" s="273"/>
      <c r="AD2774" s="504" t="s">
        <v>1259</v>
      </c>
      <c r="AE2774" s="275" t="s">
        <v>7494</v>
      </c>
      <c r="AF2774" s="267" t="str">
        <f t="shared" ca="1" si="213"/>
        <v>24años3meses</v>
      </c>
      <c r="AG2774" s="404">
        <v>977602130</v>
      </c>
      <c r="AH2774" s="633" t="s">
        <v>7495</v>
      </c>
    </row>
    <row r="2775" spans="2:36">
      <c r="B2775" s="258" t="str">
        <f t="shared" si="211"/>
        <v>P73761666</v>
      </c>
      <c r="C2775" s="257" t="s">
        <v>117</v>
      </c>
      <c r="D2775" s="486" t="s">
        <v>13190</v>
      </c>
      <c r="E2775" s="258" t="s">
        <v>13191</v>
      </c>
      <c r="F2775" s="259">
        <v>37951</v>
      </c>
      <c r="G2775" s="283" t="s">
        <v>1251</v>
      </c>
      <c r="H2775" s="261" t="s">
        <v>137</v>
      </c>
      <c r="I2775" s="261" t="s">
        <v>1252</v>
      </c>
      <c r="J2775" s="261" t="s">
        <v>1253</v>
      </c>
      <c r="K2775" s="282" t="s">
        <v>1254</v>
      </c>
      <c r="L2775" s="264">
        <v>45805</v>
      </c>
      <c r="M2775" s="264">
        <v>45834</v>
      </c>
      <c r="N2775" s="261" t="s">
        <v>122</v>
      </c>
      <c r="O2775" s="305"/>
      <c r="P2775" s="266"/>
      <c r="Q2775" s="273"/>
      <c r="R2775" s="268" t="s">
        <v>157</v>
      </c>
      <c r="S2775" s="265"/>
      <c r="T2775" s="271">
        <v>0</v>
      </c>
      <c r="U2775" s="291" t="s">
        <v>117</v>
      </c>
      <c r="V2775" s="270">
        <v>1</v>
      </c>
      <c r="W2775" s="271" t="s">
        <v>118</v>
      </c>
      <c r="X2775" s="272"/>
      <c r="Y2775" s="272"/>
      <c r="Z2775" s="342" t="s">
        <v>1257</v>
      </c>
      <c r="AA2775" s="258" t="b">
        <f t="shared" si="215"/>
        <v>0</v>
      </c>
      <c r="AB2775" s="273" t="s">
        <v>13192</v>
      </c>
      <c r="AC2775" s="273"/>
      <c r="AD2775" s="504" t="s">
        <v>1259</v>
      </c>
      <c r="AE2775" s="275" t="s">
        <v>13193</v>
      </c>
      <c r="AF2775" s="267" t="str">
        <f t="shared" ref="AF2775:AF2781" ca="1" si="216">IF($D2775&lt;&gt;"",DATEDIF(F2775,TODAY(),"y")&amp;"años"&amp;DATEDIF(F2775,TODAY(),"ym")&amp;"meses","")</f>
        <v>22años8meses</v>
      </c>
      <c r="AG2775" s="276">
        <v>932321659</v>
      </c>
      <c r="AH2775" s="273" t="s">
        <v>13194</v>
      </c>
    </row>
    <row r="2776" spans="2:36">
      <c r="B2776" s="258" t="str">
        <f t="shared" si="211"/>
        <v>E73775544</v>
      </c>
      <c r="C2776" s="257" t="s">
        <v>117</v>
      </c>
      <c r="D2776" s="486" t="s">
        <v>12629</v>
      </c>
      <c r="E2776" s="258" t="s">
        <v>12630</v>
      </c>
      <c r="F2776" s="259">
        <v>35280</v>
      </c>
      <c r="G2776" s="283" t="s">
        <v>3610</v>
      </c>
      <c r="H2776" s="261" t="s">
        <v>1107</v>
      </c>
      <c r="I2776" s="261" t="s">
        <v>7468</v>
      </c>
      <c r="J2776" s="261" t="s">
        <v>9469</v>
      </c>
      <c r="K2776" s="282" t="s">
        <v>1254</v>
      </c>
      <c r="L2776" s="264">
        <v>45761</v>
      </c>
      <c r="M2776" s="264">
        <v>45889</v>
      </c>
      <c r="N2776" s="261" t="s">
        <v>128</v>
      </c>
      <c r="O2776" s="282" t="s">
        <v>12631</v>
      </c>
      <c r="P2776" s="266" t="s">
        <v>138</v>
      </c>
      <c r="Q2776" s="258"/>
      <c r="R2776" s="268" t="s">
        <v>157</v>
      </c>
      <c r="S2776" s="265"/>
      <c r="T2776" s="271">
        <v>0</v>
      </c>
      <c r="U2776" s="269" t="s">
        <v>117</v>
      </c>
      <c r="V2776" s="270">
        <v>0</v>
      </c>
      <c r="W2776" s="271" t="s">
        <v>118</v>
      </c>
      <c r="X2776" s="272">
        <v>5000</v>
      </c>
      <c r="Y2776" s="272">
        <v>761.29</v>
      </c>
      <c r="Z2776" s="342" t="s">
        <v>1257</v>
      </c>
      <c r="AA2776" s="258" t="b">
        <f t="shared" si="215"/>
        <v>0</v>
      </c>
      <c r="AB2776" s="273" t="s">
        <v>12632</v>
      </c>
      <c r="AC2776" s="273"/>
      <c r="AD2776" s="504" t="s">
        <v>1271</v>
      </c>
      <c r="AE2776" s="275" t="s">
        <v>12633</v>
      </c>
      <c r="AF2776" s="267" t="str">
        <f t="shared" ca="1" si="216"/>
        <v>30años0meses</v>
      </c>
      <c r="AG2776" s="276" t="s">
        <v>12634</v>
      </c>
      <c r="AH2776" s="273" t="s">
        <v>12635</v>
      </c>
      <c r="AI2776" s="258"/>
    </row>
    <row r="2777" spans="2:36">
      <c r="B2777" s="258" t="str">
        <f t="shared" si="211"/>
        <v>O73787646</v>
      </c>
      <c r="C2777" s="257" t="s">
        <v>117</v>
      </c>
      <c r="D2777" s="486" t="s">
        <v>4356</v>
      </c>
      <c r="E2777" s="258" t="s">
        <v>4357</v>
      </c>
      <c r="F2777" s="259">
        <v>34414</v>
      </c>
      <c r="G2777" s="260" t="s">
        <v>1291</v>
      </c>
      <c r="H2777" s="261" t="s">
        <v>113</v>
      </c>
      <c r="I2777" s="262"/>
      <c r="J2777" s="261"/>
      <c r="K2777" s="263" t="s">
        <v>3611</v>
      </c>
      <c r="L2777" s="264">
        <v>44376</v>
      </c>
      <c r="M2777" s="264">
        <v>44465</v>
      </c>
      <c r="N2777" s="263" t="s">
        <v>122</v>
      </c>
      <c r="O2777" s="261" t="s">
        <v>1108</v>
      </c>
      <c r="P2777" s="266"/>
      <c r="Q2777" s="258"/>
      <c r="R2777" s="284" t="s">
        <v>157</v>
      </c>
      <c r="S2777" s="265"/>
      <c r="T2777" s="265">
        <v>0</v>
      </c>
      <c r="U2777" s="269" t="s">
        <v>1256</v>
      </c>
      <c r="V2777" s="270">
        <v>0</v>
      </c>
      <c r="W2777" s="271" t="s">
        <v>1264</v>
      </c>
      <c r="X2777" s="272"/>
      <c r="Y2777" s="273"/>
      <c r="Z2777" s="274" t="s">
        <v>1265</v>
      </c>
      <c r="AA2777" s="258" t="b">
        <f t="shared" si="215"/>
        <v>0</v>
      </c>
      <c r="AB2777" s="273" t="s">
        <v>4358</v>
      </c>
      <c r="AC2777" s="273"/>
      <c r="AD2777" s="510"/>
      <c r="AE2777" s="275"/>
      <c r="AF2777" s="267" t="str">
        <f t="shared" ca="1" si="216"/>
        <v>32años5meses</v>
      </c>
      <c r="AG2777" s="276">
        <v>930783372</v>
      </c>
      <c r="AH2777" s="273" t="s">
        <v>4359</v>
      </c>
    </row>
    <row r="2778" spans="2:36">
      <c r="B2778" s="258" t="str">
        <f t="shared" ref="B2778:B2789" si="217">MID(H2778,1,1)&amp;D2778</f>
        <v>O73817741</v>
      </c>
      <c r="C2778" s="285">
        <v>1</v>
      </c>
      <c r="D2778" s="486" t="s">
        <v>11885</v>
      </c>
      <c r="E2778" s="258" t="s">
        <v>11886</v>
      </c>
      <c r="F2778" s="259">
        <v>34364</v>
      </c>
      <c r="G2778" s="283" t="s">
        <v>1251</v>
      </c>
      <c r="H2778" s="261" t="s">
        <v>113</v>
      </c>
      <c r="I2778" s="261" t="s">
        <v>8348</v>
      </c>
      <c r="J2778" s="261" t="s">
        <v>9469</v>
      </c>
      <c r="K2778" s="282" t="s">
        <v>6840</v>
      </c>
      <c r="L2778" s="264">
        <v>45481</v>
      </c>
      <c r="M2778" s="264">
        <v>45577</v>
      </c>
      <c r="N2778" s="261" t="s">
        <v>169</v>
      </c>
      <c r="O2778" s="282" t="s">
        <v>11887</v>
      </c>
      <c r="P2778" s="266" t="s">
        <v>138</v>
      </c>
      <c r="Q2778" s="273"/>
      <c r="R2778" s="284" t="s">
        <v>157</v>
      </c>
      <c r="S2778" s="265"/>
      <c r="T2778" s="265">
        <v>0</v>
      </c>
      <c r="U2778" s="269" t="s">
        <v>1256</v>
      </c>
      <c r="V2778" s="270">
        <v>1</v>
      </c>
      <c r="W2778" s="271" t="s">
        <v>118</v>
      </c>
      <c r="X2778" s="272"/>
      <c r="Y2778" s="272"/>
      <c r="Z2778" s="274" t="s">
        <v>1257</v>
      </c>
      <c r="AA2778" s="258" t="b">
        <f t="shared" si="215"/>
        <v>0</v>
      </c>
      <c r="AB2778" s="273" t="s">
        <v>11888</v>
      </c>
      <c r="AC2778" s="273"/>
      <c r="AD2778" s="504" t="s">
        <v>1259</v>
      </c>
      <c r="AE2778" s="275" t="s">
        <v>11889</v>
      </c>
      <c r="AF2778" s="267" t="str">
        <f t="shared" ca="1" si="216"/>
        <v>32años6meses</v>
      </c>
      <c r="AG2778" s="276">
        <v>969184584</v>
      </c>
      <c r="AH2778" s="273" t="s">
        <v>11890</v>
      </c>
    </row>
    <row r="2779" spans="2:36">
      <c r="B2779" s="258" t="str">
        <f t="shared" si="217"/>
        <v>O73859176</v>
      </c>
      <c r="C2779" s="257" t="s">
        <v>117</v>
      </c>
      <c r="D2779" s="486" t="s">
        <v>4137</v>
      </c>
      <c r="E2779" s="258" t="s">
        <v>4138</v>
      </c>
      <c r="F2779" s="259">
        <v>36209</v>
      </c>
      <c r="G2779" s="260" t="s">
        <v>1291</v>
      </c>
      <c r="H2779" s="261" t="s">
        <v>125</v>
      </c>
      <c r="I2779" s="262"/>
      <c r="J2779" s="261"/>
      <c r="K2779" s="263" t="s">
        <v>3611</v>
      </c>
      <c r="L2779" s="264">
        <v>44329</v>
      </c>
      <c r="M2779" s="290">
        <v>44339</v>
      </c>
      <c r="N2779" s="263" t="s">
        <v>174</v>
      </c>
      <c r="O2779" s="261" t="s">
        <v>4139</v>
      </c>
      <c r="P2779" s="266" t="s">
        <v>115</v>
      </c>
      <c r="Q2779" s="273"/>
      <c r="R2779" s="284" t="s">
        <v>157</v>
      </c>
      <c r="S2779" s="265"/>
      <c r="T2779" s="265">
        <v>0</v>
      </c>
      <c r="U2779" s="269" t="s">
        <v>1256</v>
      </c>
      <c r="V2779" s="270">
        <v>0</v>
      </c>
      <c r="W2779" s="271" t="s">
        <v>1264</v>
      </c>
      <c r="X2779" s="272"/>
      <c r="Y2779" s="273"/>
      <c r="Z2779" s="274" t="s">
        <v>1265</v>
      </c>
      <c r="AA2779" s="258" t="b">
        <f t="shared" si="215"/>
        <v>0</v>
      </c>
      <c r="AB2779" s="273" t="s">
        <v>4140</v>
      </c>
      <c r="AC2779" s="273" t="s">
        <v>3957</v>
      </c>
      <c r="AD2779" s="510"/>
      <c r="AE2779" s="275"/>
      <c r="AF2779" s="267" t="str">
        <f t="shared" ca="1" si="216"/>
        <v>27años6meses</v>
      </c>
      <c r="AG2779" s="276">
        <v>928756004</v>
      </c>
      <c r="AH2779" s="273" t="s">
        <v>4141</v>
      </c>
    </row>
    <row r="2780" spans="2:36">
      <c r="B2780" s="258" t="str">
        <f t="shared" si="217"/>
        <v>P73890271</v>
      </c>
      <c r="C2780" s="257" t="s">
        <v>117</v>
      </c>
      <c r="D2780" s="486" t="s">
        <v>3110</v>
      </c>
      <c r="E2780" s="273" t="s">
        <v>3111</v>
      </c>
      <c r="F2780" s="302">
        <v>36577</v>
      </c>
      <c r="G2780" s="260" t="s">
        <v>1251</v>
      </c>
      <c r="H2780" s="261" t="s">
        <v>137</v>
      </c>
      <c r="I2780" s="262"/>
      <c r="J2780" s="261"/>
      <c r="K2780" s="263" t="s">
        <v>2021</v>
      </c>
      <c r="L2780" s="264">
        <v>43853</v>
      </c>
      <c r="M2780" s="264">
        <v>43866</v>
      </c>
      <c r="N2780" s="263" t="s">
        <v>122</v>
      </c>
      <c r="O2780" s="282"/>
      <c r="P2780" s="266"/>
      <c r="Q2780" s="267"/>
      <c r="R2780" s="284" t="s">
        <v>157</v>
      </c>
      <c r="S2780" s="265"/>
      <c r="T2780" s="265">
        <v>0</v>
      </c>
      <c r="U2780" s="269" t="s">
        <v>1256</v>
      </c>
      <c r="V2780" s="270">
        <v>0</v>
      </c>
      <c r="W2780" s="271" t="s">
        <v>1264</v>
      </c>
      <c r="X2780" s="272"/>
      <c r="Y2780" s="273"/>
      <c r="Z2780" s="274" t="s">
        <v>1265</v>
      </c>
      <c r="AA2780" s="258" t="b">
        <f t="shared" si="215"/>
        <v>0</v>
      </c>
      <c r="AB2780" s="258" t="s">
        <v>3112</v>
      </c>
      <c r="AC2780" s="273"/>
      <c r="AD2780" s="504" t="s">
        <v>2101</v>
      </c>
      <c r="AE2780" s="317" t="s">
        <v>3113</v>
      </c>
      <c r="AF2780" s="267" t="str">
        <f t="shared" ca="1" si="216"/>
        <v>26años6meses</v>
      </c>
      <c r="AG2780" s="276"/>
      <c r="AH2780" s="273"/>
    </row>
    <row r="2781" spans="2:36">
      <c r="B2781" s="258" t="str">
        <f t="shared" si="217"/>
        <v>O73898485</v>
      </c>
      <c r="C2781" s="257" t="s">
        <v>117</v>
      </c>
      <c r="D2781" s="486" t="s">
        <v>5947</v>
      </c>
      <c r="E2781" s="258" t="s">
        <v>5948</v>
      </c>
      <c r="F2781" s="259">
        <v>34446</v>
      </c>
      <c r="G2781" s="260" t="s">
        <v>1251</v>
      </c>
      <c r="H2781" s="261" t="s">
        <v>113</v>
      </c>
      <c r="I2781" s="263" t="s">
        <v>3682</v>
      </c>
      <c r="J2781" s="261"/>
      <c r="K2781" s="282" t="s">
        <v>2021</v>
      </c>
      <c r="L2781" s="264">
        <v>44600</v>
      </c>
      <c r="M2781" s="290">
        <v>44619</v>
      </c>
      <c r="N2781" s="263" t="s">
        <v>169</v>
      </c>
      <c r="O2781" s="282" t="s">
        <v>5949</v>
      </c>
      <c r="P2781" s="266" t="s">
        <v>138</v>
      </c>
      <c r="Q2781" s="273"/>
      <c r="R2781" s="284" t="s">
        <v>157</v>
      </c>
      <c r="S2781" s="265"/>
      <c r="T2781" s="265">
        <v>0</v>
      </c>
      <c r="U2781" s="269" t="s">
        <v>1256</v>
      </c>
      <c r="V2781" s="270">
        <v>0</v>
      </c>
      <c r="W2781" s="271" t="s">
        <v>1264</v>
      </c>
      <c r="X2781" s="272"/>
      <c r="Y2781" s="273"/>
      <c r="Z2781" s="274" t="s">
        <v>1265</v>
      </c>
      <c r="AA2781" s="258" t="b">
        <f t="shared" si="215"/>
        <v>0</v>
      </c>
      <c r="AB2781" s="258" t="s">
        <v>5950</v>
      </c>
      <c r="AC2781" s="273"/>
      <c r="AD2781" s="504" t="s">
        <v>1271</v>
      </c>
      <c r="AE2781" s="275" t="s">
        <v>5951</v>
      </c>
      <c r="AF2781" s="267" t="str">
        <f t="shared" ca="1" si="216"/>
        <v>32años3meses</v>
      </c>
      <c r="AG2781" s="276">
        <v>963557092</v>
      </c>
      <c r="AH2781" s="273" t="s">
        <v>5952</v>
      </c>
    </row>
    <row r="2782" spans="2:36">
      <c r="B2782" s="258" t="str">
        <f t="shared" si="217"/>
        <v>P73901102</v>
      </c>
      <c r="C2782" s="257" t="s">
        <v>117</v>
      </c>
      <c r="D2782" s="486" t="s">
        <v>12712</v>
      </c>
      <c r="E2782" s="282" t="s">
        <v>12713</v>
      </c>
      <c r="F2782" s="469">
        <v>34771</v>
      </c>
      <c r="G2782" s="283" t="s">
        <v>1297</v>
      </c>
      <c r="H2782" s="261" t="s">
        <v>137</v>
      </c>
      <c r="I2782" s="261" t="s">
        <v>12682</v>
      </c>
      <c r="J2782" s="261" t="s">
        <v>1276</v>
      </c>
      <c r="K2782" s="282" t="s">
        <v>1254</v>
      </c>
      <c r="L2782" s="264">
        <v>45769</v>
      </c>
      <c r="M2782" s="264">
        <v>45877</v>
      </c>
      <c r="N2782" s="261" t="s">
        <v>122</v>
      </c>
      <c r="O2782" s="305"/>
      <c r="P2782" s="266"/>
      <c r="Q2782" s="273"/>
      <c r="R2782" s="268" t="s">
        <v>157</v>
      </c>
      <c r="S2782" s="265"/>
      <c r="T2782" s="271">
        <v>0</v>
      </c>
      <c r="U2782" s="291" t="s">
        <v>117</v>
      </c>
      <c r="V2782" s="270">
        <v>1</v>
      </c>
      <c r="W2782" s="271" t="s">
        <v>118</v>
      </c>
      <c r="X2782" s="272"/>
      <c r="Y2782" s="279"/>
      <c r="Z2782" s="274" t="s">
        <v>1257</v>
      </c>
      <c r="AA2782" s="258" t="b">
        <f t="shared" si="215"/>
        <v>0</v>
      </c>
      <c r="AB2782" s="273" t="s">
        <v>12714</v>
      </c>
      <c r="AC2782" s="273"/>
      <c r="AD2782" s="504" t="s">
        <v>1259</v>
      </c>
      <c r="AE2782" s="303" t="s">
        <v>12715</v>
      </c>
      <c r="AF2782" s="267" t="s">
        <v>12716</v>
      </c>
      <c r="AG2782" s="276" t="s">
        <v>12717</v>
      </c>
      <c r="AH2782" s="442" t="s">
        <v>12718</v>
      </c>
      <c r="AJ2782" s="554" t="str">
        <f ca="1">IF($D2782&lt;&gt;"",DATEDIF(L2782,TODAY(),"y")&amp;"años"&amp;DATEDIF(L2782,TODAY(),"ym")&amp;"meses"&amp;DATEDIF(L2782,TODAY(),"md")&amp;"dias","")</f>
        <v>1años3meses30dias</v>
      </c>
    </row>
    <row r="2783" spans="2:36">
      <c r="B2783" s="258" t="str">
        <f t="shared" si="217"/>
        <v>P73915228</v>
      </c>
      <c r="C2783" s="257" t="s">
        <v>117</v>
      </c>
      <c r="D2783" s="486" t="s">
        <v>14322</v>
      </c>
      <c r="E2783" s="258" t="s">
        <v>14323</v>
      </c>
      <c r="F2783" s="259">
        <v>38246</v>
      </c>
      <c r="G2783" s="283" t="s">
        <v>1251</v>
      </c>
      <c r="H2783" s="261" t="s">
        <v>137</v>
      </c>
      <c r="I2783" s="261" t="s">
        <v>1252</v>
      </c>
      <c r="J2783" s="261" t="s">
        <v>1276</v>
      </c>
      <c r="K2783" s="282" t="s">
        <v>1254</v>
      </c>
      <c r="L2783" s="264">
        <v>46083</v>
      </c>
      <c r="M2783" s="264">
        <v>46128</v>
      </c>
      <c r="N2783" s="261" t="s">
        <v>122</v>
      </c>
      <c r="O2783" s="282"/>
      <c r="P2783" s="266"/>
      <c r="Q2783" s="258"/>
      <c r="R2783" s="268" t="s">
        <v>157</v>
      </c>
      <c r="S2783" s="265"/>
      <c r="T2783" s="506">
        <v>0</v>
      </c>
      <c r="U2783" s="269" t="s">
        <v>1256</v>
      </c>
      <c r="V2783" s="270">
        <v>1</v>
      </c>
      <c r="W2783" s="271" t="s">
        <v>118</v>
      </c>
      <c r="X2783" s="272"/>
      <c r="Y2783" s="272"/>
      <c r="Z2783" s="274" t="s">
        <v>1257</v>
      </c>
      <c r="AA2783" s="258" t="b">
        <f t="shared" si="215"/>
        <v>0</v>
      </c>
      <c r="AB2783" s="273" t="s">
        <v>14324</v>
      </c>
      <c r="AC2783" s="273"/>
      <c r="AD2783" s="504" t="s">
        <v>1271</v>
      </c>
      <c r="AE2783" s="304" t="s">
        <v>14325</v>
      </c>
      <c r="AF2783" s="267" t="str">
        <f t="shared" ref="AF2783:AF2814" ca="1" si="218">IF($D2783&lt;&gt;"",DATEDIF(F2783,TODAY(),"y")&amp;"años"&amp;DATEDIF(F2783,TODAY(),"ym")&amp;"meses","")</f>
        <v>21años11meses</v>
      </c>
      <c r="AG2783" s="276" t="s">
        <v>14257</v>
      </c>
      <c r="AH2783" s="273" t="s">
        <v>14326</v>
      </c>
    </row>
    <row r="2784" spans="2:36">
      <c r="B2784" s="258" t="str">
        <f t="shared" si="217"/>
        <v>P73961776</v>
      </c>
      <c r="C2784" s="282">
        <v>1</v>
      </c>
      <c r="D2784" s="486" t="s">
        <v>10697</v>
      </c>
      <c r="E2784" s="258" t="s">
        <v>10698</v>
      </c>
      <c r="F2784" s="259">
        <v>36595</v>
      </c>
      <c r="G2784" s="283" t="s">
        <v>1251</v>
      </c>
      <c r="H2784" s="261" t="s">
        <v>137</v>
      </c>
      <c r="I2784" s="261" t="s">
        <v>8999</v>
      </c>
      <c r="J2784" s="261" t="s">
        <v>9469</v>
      </c>
      <c r="K2784" s="282" t="s">
        <v>6840</v>
      </c>
      <c r="L2784" s="264">
        <v>45384</v>
      </c>
      <c r="M2784" s="290">
        <v>45418</v>
      </c>
      <c r="N2784" s="261" t="s">
        <v>128</v>
      </c>
      <c r="O2784" s="261" t="s">
        <v>10699</v>
      </c>
      <c r="P2784" s="266" t="s">
        <v>138</v>
      </c>
      <c r="Q2784" s="273"/>
      <c r="R2784" s="284" t="s">
        <v>157</v>
      </c>
      <c r="S2784" s="265"/>
      <c r="T2784" s="265">
        <v>0</v>
      </c>
      <c r="U2784" s="269" t="s">
        <v>1256</v>
      </c>
      <c r="V2784" s="270">
        <v>1</v>
      </c>
      <c r="W2784" s="271" t="s">
        <v>118</v>
      </c>
      <c r="X2784" s="272"/>
      <c r="Y2784" s="272"/>
      <c r="Z2784" s="274" t="s">
        <v>1257</v>
      </c>
      <c r="AA2784" s="258" t="b">
        <f t="shared" si="215"/>
        <v>0</v>
      </c>
      <c r="AB2784" s="273" t="s">
        <v>10700</v>
      </c>
      <c r="AC2784" s="273"/>
      <c r="AD2784" s="504" t="s">
        <v>1259</v>
      </c>
      <c r="AE2784" s="275" t="s">
        <v>10701</v>
      </c>
      <c r="AF2784" s="267" t="str">
        <f t="shared" ca="1" si="218"/>
        <v>26años5meses</v>
      </c>
      <c r="AG2784" s="276">
        <v>943955784</v>
      </c>
      <c r="AH2784" s="273" t="s">
        <v>10702</v>
      </c>
    </row>
    <row r="2785" spans="2:36">
      <c r="B2785" s="258" t="str">
        <f t="shared" si="217"/>
        <v>P73997955</v>
      </c>
      <c r="C2785" s="257" t="s">
        <v>117</v>
      </c>
      <c r="D2785" s="486" t="s">
        <v>10266</v>
      </c>
      <c r="E2785" s="258" t="s">
        <v>10267</v>
      </c>
      <c r="F2785" s="259">
        <v>35007</v>
      </c>
      <c r="G2785" s="283" t="s">
        <v>1251</v>
      </c>
      <c r="H2785" s="261" t="s">
        <v>137</v>
      </c>
      <c r="I2785" s="261" t="s">
        <v>8999</v>
      </c>
      <c r="J2785" s="261" t="s">
        <v>9657</v>
      </c>
      <c r="K2785" s="282" t="s">
        <v>6899</v>
      </c>
      <c r="L2785" s="264">
        <v>45358</v>
      </c>
      <c r="M2785" s="290">
        <v>45359</v>
      </c>
      <c r="N2785" s="261" t="s">
        <v>169</v>
      </c>
      <c r="O2785" s="261" t="s">
        <v>10268</v>
      </c>
      <c r="P2785" s="266" t="s">
        <v>138</v>
      </c>
      <c r="Q2785" s="273"/>
      <c r="R2785" s="284" t="s">
        <v>157</v>
      </c>
      <c r="S2785" s="265"/>
      <c r="T2785" s="265">
        <v>0</v>
      </c>
      <c r="U2785" s="269" t="s">
        <v>1256</v>
      </c>
      <c r="V2785" s="270">
        <v>1</v>
      </c>
      <c r="W2785" s="271" t="s">
        <v>118</v>
      </c>
      <c r="X2785" s="272"/>
      <c r="Y2785" s="272"/>
      <c r="Z2785" s="274" t="s">
        <v>1257</v>
      </c>
      <c r="AA2785" s="258" t="b">
        <f t="shared" si="215"/>
        <v>0</v>
      </c>
      <c r="AB2785" s="273" t="s">
        <v>10269</v>
      </c>
      <c r="AC2785" s="273"/>
      <c r="AD2785" s="504" t="s">
        <v>1259</v>
      </c>
      <c r="AE2785" s="275" t="s">
        <v>10270</v>
      </c>
      <c r="AF2785" s="267" t="str">
        <f t="shared" ca="1" si="218"/>
        <v>30años9meses</v>
      </c>
      <c r="AG2785" s="276">
        <v>987198359</v>
      </c>
      <c r="AH2785" s="273" t="s">
        <v>9981</v>
      </c>
    </row>
    <row r="2786" spans="2:36">
      <c r="B2786" s="258" t="str">
        <f t="shared" si="217"/>
        <v>P74029604</v>
      </c>
      <c r="C2786" s="257" t="s">
        <v>117</v>
      </c>
      <c r="D2786" s="486" t="s">
        <v>2948</v>
      </c>
      <c r="E2786" s="273" t="s">
        <v>2949</v>
      </c>
      <c r="F2786" s="259">
        <v>36332</v>
      </c>
      <c r="G2786" s="260" t="s">
        <v>1251</v>
      </c>
      <c r="H2786" s="261" t="s">
        <v>137</v>
      </c>
      <c r="I2786" s="262"/>
      <c r="J2786" s="261"/>
      <c r="K2786" s="263" t="s">
        <v>1287</v>
      </c>
      <c r="L2786" s="264">
        <v>43833</v>
      </c>
      <c r="M2786" s="290">
        <v>43873</v>
      </c>
      <c r="N2786" s="263" t="s">
        <v>122</v>
      </c>
      <c r="O2786" s="261"/>
      <c r="P2786" s="266"/>
      <c r="Q2786" s="267"/>
      <c r="R2786" s="284" t="s">
        <v>157</v>
      </c>
      <c r="S2786" s="265"/>
      <c r="T2786" s="265">
        <v>0</v>
      </c>
      <c r="U2786" s="269" t="s">
        <v>1256</v>
      </c>
      <c r="V2786" s="270">
        <v>0</v>
      </c>
      <c r="W2786" s="271" t="s">
        <v>1264</v>
      </c>
      <c r="X2786" s="272"/>
      <c r="Y2786" s="273"/>
      <c r="Z2786" s="274" t="s">
        <v>1265</v>
      </c>
      <c r="AA2786" s="258" t="b">
        <f t="shared" si="215"/>
        <v>0</v>
      </c>
      <c r="AB2786" s="273" t="s">
        <v>2950</v>
      </c>
      <c r="AC2786" s="273" t="s">
        <v>1290</v>
      </c>
      <c r="AD2786" s="510"/>
      <c r="AE2786" s="275"/>
      <c r="AF2786" s="267" t="str">
        <f t="shared" ca="1" si="218"/>
        <v>27años2meses</v>
      </c>
      <c r="AG2786" s="276"/>
      <c r="AH2786" s="273"/>
    </row>
    <row r="2787" spans="2:36">
      <c r="B2787" s="258" t="str">
        <f t="shared" si="217"/>
        <v>O74076314</v>
      </c>
      <c r="C2787" s="282">
        <v>1</v>
      </c>
      <c r="D2787" s="486" t="s">
        <v>7196</v>
      </c>
      <c r="E2787" s="258" t="s">
        <v>7197</v>
      </c>
      <c r="F2787" s="259">
        <v>35690</v>
      </c>
      <c r="G2787" s="283" t="s">
        <v>1251</v>
      </c>
      <c r="H2787" s="261" t="s">
        <v>6452</v>
      </c>
      <c r="I2787" s="263" t="s">
        <v>6453</v>
      </c>
      <c r="J2787" s="261"/>
      <c r="K2787" s="263" t="s">
        <v>1287</v>
      </c>
      <c r="L2787" s="264">
        <v>44924</v>
      </c>
      <c r="M2787" s="264">
        <v>44933</v>
      </c>
      <c r="N2787" s="263" t="s">
        <v>128</v>
      </c>
      <c r="O2787" s="282" t="s">
        <v>7198</v>
      </c>
      <c r="P2787" s="266" t="s">
        <v>138</v>
      </c>
      <c r="Q2787" s="273"/>
      <c r="R2787" s="268" t="s">
        <v>157</v>
      </c>
      <c r="S2787" s="265"/>
      <c r="T2787" s="265">
        <v>0</v>
      </c>
      <c r="U2787" s="269" t="s">
        <v>1256</v>
      </c>
      <c r="V2787" s="270">
        <v>0</v>
      </c>
      <c r="W2787" s="271" t="s">
        <v>1264</v>
      </c>
      <c r="X2787" s="272"/>
      <c r="Y2787" s="273"/>
      <c r="Z2787" s="274" t="s">
        <v>1265</v>
      </c>
      <c r="AA2787" s="258" t="b">
        <f t="shared" si="215"/>
        <v>0</v>
      </c>
      <c r="AB2787" s="258" t="s">
        <v>7199</v>
      </c>
      <c r="AC2787" s="273"/>
      <c r="AD2787" s="504" t="s">
        <v>1878</v>
      </c>
      <c r="AE2787" s="303">
        <v>3.8980133438241402E+17</v>
      </c>
      <c r="AF2787" s="267" t="str">
        <f t="shared" ca="1" si="218"/>
        <v>28años11meses</v>
      </c>
      <c r="AG2787" s="276">
        <v>956480352</v>
      </c>
      <c r="AH2787" s="273" t="s">
        <v>7200</v>
      </c>
    </row>
    <row r="2788" spans="2:36">
      <c r="B2788" s="258" t="str">
        <f t="shared" si="217"/>
        <v>O74159574</v>
      </c>
      <c r="C2788" s="257" t="s">
        <v>117</v>
      </c>
      <c r="D2788" s="486" t="s">
        <v>7127</v>
      </c>
      <c r="E2788" s="258" t="s">
        <v>7128</v>
      </c>
      <c r="F2788" s="259">
        <v>36161</v>
      </c>
      <c r="G2788" s="283" t="s">
        <v>1251</v>
      </c>
      <c r="H2788" s="261" t="s">
        <v>113</v>
      </c>
      <c r="I2788" s="263" t="s">
        <v>6453</v>
      </c>
      <c r="J2788" s="261"/>
      <c r="K2788" s="263" t="s">
        <v>1287</v>
      </c>
      <c r="L2788" s="264">
        <v>44917</v>
      </c>
      <c r="M2788" s="264">
        <v>44926</v>
      </c>
      <c r="N2788" s="263" t="s">
        <v>122</v>
      </c>
      <c r="O2788" s="261"/>
      <c r="P2788" s="266"/>
      <c r="Q2788" s="273"/>
      <c r="R2788" s="268" t="s">
        <v>157</v>
      </c>
      <c r="S2788" s="265"/>
      <c r="T2788" s="265">
        <v>0</v>
      </c>
      <c r="U2788" s="269" t="s">
        <v>1256</v>
      </c>
      <c r="V2788" s="270">
        <v>0</v>
      </c>
      <c r="W2788" s="271" t="s">
        <v>118</v>
      </c>
      <c r="X2788" s="272"/>
      <c r="Y2788" s="273"/>
      <c r="Z2788" s="274" t="s">
        <v>1265</v>
      </c>
      <c r="AA2788" s="258" t="b">
        <f t="shared" si="215"/>
        <v>0</v>
      </c>
      <c r="AB2788" s="273" t="s">
        <v>7129</v>
      </c>
      <c r="AC2788" s="273"/>
      <c r="AD2788" s="504" t="s">
        <v>1259</v>
      </c>
      <c r="AE2788" s="275" t="s">
        <v>7130</v>
      </c>
      <c r="AF2788" s="267" t="str">
        <f t="shared" ca="1" si="218"/>
        <v>27años7meses</v>
      </c>
      <c r="AG2788" s="276">
        <v>993296586</v>
      </c>
      <c r="AH2788" s="273" t="s">
        <v>7131</v>
      </c>
    </row>
    <row r="2789" spans="2:36">
      <c r="B2789" s="258" t="str">
        <f t="shared" si="217"/>
        <v>P74175989</v>
      </c>
      <c r="C2789" s="282">
        <v>1</v>
      </c>
      <c r="D2789" s="486" t="s">
        <v>3664</v>
      </c>
      <c r="E2789" s="258" t="s">
        <v>3665</v>
      </c>
      <c r="F2789" s="259">
        <v>35132</v>
      </c>
      <c r="G2789" s="260" t="s">
        <v>1251</v>
      </c>
      <c r="H2789" s="261" t="s">
        <v>137</v>
      </c>
      <c r="I2789" s="262"/>
      <c r="J2789" s="261"/>
      <c r="K2789" s="263" t="s">
        <v>2021</v>
      </c>
      <c r="L2789" s="264">
        <v>44211</v>
      </c>
      <c r="M2789" s="290">
        <v>44224</v>
      </c>
      <c r="N2789" s="263" t="s">
        <v>122</v>
      </c>
      <c r="O2789" s="263"/>
      <c r="P2789" s="266"/>
      <c r="Q2789" s="267"/>
      <c r="R2789" s="284" t="s">
        <v>157</v>
      </c>
      <c r="S2789" s="265"/>
      <c r="T2789" s="265">
        <v>0</v>
      </c>
      <c r="U2789" s="269" t="s">
        <v>1256</v>
      </c>
      <c r="V2789" s="270">
        <v>0</v>
      </c>
      <c r="W2789" s="271" t="s">
        <v>1264</v>
      </c>
      <c r="X2789" s="272"/>
      <c r="Y2789" s="272"/>
      <c r="Z2789" s="274" t="s">
        <v>1265</v>
      </c>
      <c r="AA2789" s="258" t="b">
        <f t="shared" si="215"/>
        <v>0</v>
      </c>
      <c r="AB2789" s="258"/>
      <c r="AC2789" s="273"/>
      <c r="AD2789" s="510"/>
      <c r="AE2789" s="275" t="s">
        <v>3666</v>
      </c>
      <c r="AF2789" s="267" t="str">
        <f t="shared" ca="1" si="218"/>
        <v>30años5meses</v>
      </c>
      <c r="AG2789" s="294">
        <v>999940924</v>
      </c>
      <c r="AH2789" s="399" t="s">
        <v>3337</v>
      </c>
    </row>
    <row r="2790" spans="2:36">
      <c r="B2790" s="258" t="s">
        <v>15842</v>
      </c>
      <c r="C2790" s="257" t="s">
        <v>117</v>
      </c>
      <c r="D2790" s="486" t="s">
        <v>8454</v>
      </c>
      <c r="E2790" s="258" t="s">
        <v>8455</v>
      </c>
      <c r="F2790" s="259">
        <v>38278</v>
      </c>
      <c r="G2790" s="260" t="s">
        <v>1251</v>
      </c>
      <c r="H2790" s="266" t="s">
        <v>137</v>
      </c>
      <c r="I2790" s="261" t="s">
        <v>1252</v>
      </c>
      <c r="J2790" s="261"/>
      <c r="K2790" s="282" t="s">
        <v>6899</v>
      </c>
      <c r="L2790" s="264">
        <v>45202</v>
      </c>
      <c r="M2790" s="290">
        <v>45227</v>
      </c>
      <c r="N2790" s="263" t="s">
        <v>122</v>
      </c>
      <c r="O2790" s="261"/>
      <c r="P2790" s="266"/>
      <c r="Q2790" s="273"/>
      <c r="R2790" s="268" t="s">
        <v>157</v>
      </c>
      <c r="S2790" s="265"/>
      <c r="T2790" s="265">
        <v>0</v>
      </c>
      <c r="U2790" s="269" t="s">
        <v>1256</v>
      </c>
      <c r="V2790" s="270">
        <v>0</v>
      </c>
      <c r="W2790" s="271" t="s">
        <v>118</v>
      </c>
      <c r="X2790" s="273"/>
      <c r="Y2790" s="273"/>
      <c r="Z2790" s="274" t="s">
        <v>1257</v>
      </c>
      <c r="AA2790" s="258" t="b">
        <f t="shared" si="215"/>
        <v>0</v>
      </c>
      <c r="AB2790" s="273" t="s">
        <v>8456</v>
      </c>
      <c r="AC2790" s="273"/>
      <c r="AD2790" s="504" t="s">
        <v>1259</v>
      </c>
      <c r="AE2790" s="275" t="s">
        <v>8457</v>
      </c>
      <c r="AF2790" s="267" t="str">
        <f t="shared" ca="1" si="218"/>
        <v>21años10meses</v>
      </c>
      <c r="AG2790" s="276">
        <v>927970546</v>
      </c>
      <c r="AH2790" s="273" t="s">
        <v>8458</v>
      </c>
    </row>
    <row r="2791" spans="2:36">
      <c r="B2791" s="258" t="str">
        <f t="shared" ref="B2791:B2797" si="219">MID(H2791,1,1)&amp;D2791</f>
        <v>P74245106</v>
      </c>
      <c r="C2791" s="257" t="s">
        <v>117</v>
      </c>
      <c r="D2791" s="486" t="s">
        <v>10026</v>
      </c>
      <c r="E2791" s="258" t="s">
        <v>10027</v>
      </c>
      <c r="F2791" s="259">
        <v>36401</v>
      </c>
      <c r="G2791" s="283" t="s">
        <v>1996</v>
      </c>
      <c r="H2791" s="261" t="s">
        <v>137</v>
      </c>
      <c r="I2791" s="261" t="s">
        <v>8999</v>
      </c>
      <c r="J2791" s="261" t="s">
        <v>9657</v>
      </c>
      <c r="K2791" s="282" t="s">
        <v>6899</v>
      </c>
      <c r="L2791" s="264">
        <v>45335</v>
      </c>
      <c r="M2791" s="290">
        <v>45350</v>
      </c>
      <c r="N2791" s="261" t="s">
        <v>174</v>
      </c>
      <c r="O2791" s="261" t="s">
        <v>10028</v>
      </c>
      <c r="P2791" s="266" t="s">
        <v>138</v>
      </c>
      <c r="Q2791" s="273"/>
      <c r="R2791" s="284" t="s">
        <v>157</v>
      </c>
      <c r="S2791" s="265"/>
      <c r="T2791" s="265">
        <v>0</v>
      </c>
      <c r="U2791" s="269" t="s">
        <v>1256</v>
      </c>
      <c r="V2791" s="270">
        <v>1</v>
      </c>
      <c r="W2791" s="271" t="s">
        <v>118</v>
      </c>
      <c r="X2791" s="272"/>
      <c r="Y2791" s="272"/>
      <c r="Z2791" s="274" t="s">
        <v>1257</v>
      </c>
      <c r="AA2791" s="258" t="b">
        <f t="shared" si="215"/>
        <v>0</v>
      </c>
      <c r="AB2791" s="273" t="s">
        <v>10029</v>
      </c>
      <c r="AC2791" s="273"/>
      <c r="AD2791" s="504" t="s">
        <v>1259</v>
      </c>
      <c r="AE2791" s="275" t="s">
        <v>10030</v>
      </c>
      <c r="AF2791" s="267" t="str">
        <f t="shared" ca="1" si="218"/>
        <v>26años11meses</v>
      </c>
      <c r="AG2791" s="276">
        <v>916800338</v>
      </c>
      <c r="AH2791" s="273" t="s">
        <v>10031</v>
      </c>
    </row>
    <row r="2792" spans="2:36">
      <c r="B2792" s="258" t="str">
        <f t="shared" si="219"/>
        <v>P74277512</v>
      </c>
      <c r="C2792" s="282">
        <v>1</v>
      </c>
      <c r="D2792" s="486" t="s">
        <v>11475</v>
      </c>
      <c r="E2792" s="258" t="s">
        <v>11476</v>
      </c>
      <c r="F2792" s="259">
        <v>35606</v>
      </c>
      <c r="G2792" s="283" t="s">
        <v>1251</v>
      </c>
      <c r="H2792" s="261" t="s">
        <v>137</v>
      </c>
      <c r="I2792" s="261" t="s">
        <v>8999</v>
      </c>
      <c r="J2792" s="261" t="s">
        <v>9000</v>
      </c>
      <c r="K2792" s="282" t="s">
        <v>6899</v>
      </c>
      <c r="L2792" s="264">
        <v>45435</v>
      </c>
      <c r="M2792" s="264">
        <v>45465</v>
      </c>
      <c r="N2792" s="261" t="s">
        <v>169</v>
      </c>
      <c r="O2792" s="282" t="s">
        <v>11477</v>
      </c>
      <c r="P2792" s="266" t="s">
        <v>138</v>
      </c>
      <c r="Q2792" s="273"/>
      <c r="R2792" s="284" t="s">
        <v>157</v>
      </c>
      <c r="S2792" s="265"/>
      <c r="T2792" s="265">
        <v>0</v>
      </c>
      <c r="U2792" s="269" t="s">
        <v>1256</v>
      </c>
      <c r="V2792" s="270">
        <v>1</v>
      </c>
      <c r="W2792" s="271" t="s">
        <v>118</v>
      </c>
      <c r="X2792" s="272"/>
      <c r="Y2792" s="272"/>
      <c r="Z2792" s="274" t="s">
        <v>1257</v>
      </c>
      <c r="AA2792" s="258" t="b">
        <f t="shared" si="215"/>
        <v>0</v>
      </c>
      <c r="AB2792" s="273" t="s">
        <v>11478</v>
      </c>
      <c r="AC2792" s="273"/>
      <c r="AD2792" s="504" t="s">
        <v>1259</v>
      </c>
      <c r="AE2792" s="275" t="s">
        <v>11479</v>
      </c>
      <c r="AF2792" s="267" t="str">
        <f t="shared" ca="1" si="218"/>
        <v>29años1meses</v>
      </c>
      <c r="AG2792" s="276">
        <v>906806256</v>
      </c>
      <c r="AH2792" s="273"/>
    </row>
    <row r="2793" spans="2:36">
      <c r="B2793" s="258" t="str">
        <f t="shared" si="219"/>
        <v>P74289212</v>
      </c>
      <c r="C2793" s="257" t="s">
        <v>117</v>
      </c>
      <c r="D2793" s="486" t="s">
        <v>9913</v>
      </c>
      <c r="E2793" s="258" t="s">
        <v>9914</v>
      </c>
      <c r="F2793" s="259">
        <v>36421</v>
      </c>
      <c r="G2793" s="283" t="s">
        <v>1297</v>
      </c>
      <c r="H2793" s="260" t="s">
        <v>137</v>
      </c>
      <c r="I2793" s="261" t="s">
        <v>8999</v>
      </c>
      <c r="J2793" s="261" t="s">
        <v>9000</v>
      </c>
      <c r="K2793" s="282" t="s">
        <v>6899</v>
      </c>
      <c r="L2793" s="264">
        <v>45330</v>
      </c>
      <c r="M2793" s="264">
        <v>45343</v>
      </c>
      <c r="N2793" s="261" t="s">
        <v>128</v>
      </c>
      <c r="O2793" s="261" t="s">
        <v>9915</v>
      </c>
      <c r="P2793" s="266" t="s">
        <v>138</v>
      </c>
      <c r="Q2793" s="273"/>
      <c r="R2793" s="284" t="s">
        <v>157</v>
      </c>
      <c r="S2793" s="265"/>
      <c r="T2793" s="265">
        <v>0</v>
      </c>
      <c r="U2793" s="269" t="s">
        <v>1256</v>
      </c>
      <c r="V2793" s="270">
        <v>1</v>
      </c>
      <c r="W2793" s="271" t="s">
        <v>118</v>
      </c>
      <c r="X2793" s="273"/>
      <c r="Y2793" s="273"/>
      <c r="Z2793" s="274" t="s">
        <v>1257</v>
      </c>
      <c r="AA2793" s="258" t="b">
        <f t="shared" si="215"/>
        <v>0</v>
      </c>
      <c r="AB2793" s="273" t="s">
        <v>9916</v>
      </c>
      <c r="AC2793" s="273"/>
      <c r="AD2793" s="504" t="s">
        <v>1259</v>
      </c>
      <c r="AE2793" s="275" t="s">
        <v>9917</v>
      </c>
      <c r="AF2793" s="267" t="str">
        <f t="shared" ca="1" si="218"/>
        <v>26años11meses</v>
      </c>
      <c r="AG2793" s="276">
        <v>931279094</v>
      </c>
      <c r="AH2793" s="273" t="s">
        <v>9918</v>
      </c>
      <c r="AJ2793" s="554" t="str">
        <f ca="1">IF($D2793&lt;&gt;"",DATEDIF(L2793,TODAY(),"y")&amp;"años"&amp;DATEDIF(L2793,TODAY(),"ym")&amp;"meses"&amp;DATEDIF(L2793,TODAY(),"md")&amp;"dias","")</f>
        <v>2años6meses13dias</v>
      </c>
    </row>
    <row r="2794" spans="2:36">
      <c r="B2794" s="258" t="str">
        <f t="shared" si="219"/>
        <v>P74294938</v>
      </c>
      <c r="C2794" s="257" t="s">
        <v>117</v>
      </c>
      <c r="D2794" s="486" t="s">
        <v>4540</v>
      </c>
      <c r="E2794" s="258" t="s">
        <v>4541</v>
      </c>
      <c r="F2794" s="259">
        <v>35644</v>
      </c>
      <c r="G2794" s="260" t="s">
        <v>1251</v>
      </c>
      <c r="H2794" s="261" t="s">
        <v>137</v>
      </c>
      <c r="I2794" s="262"/>
      <c r="J2794" s="261"/>
      <c r="K2794" s="282" t="s">
        <v>3611</v>
      </c>
      <c r="L2794" s="264">
        <v>44417</v>
      </c>
      <c r="M2794" s="290">
        <v>44444</v>
      </c>
      <c r="N2794" s="263" t="s">
        <v>122</v>
      </c>
      <c r="O2794" s="261"/>
      <c r="P2794" s="266"/>
      <c r="Q2794" s="273"/>
      <c r="R2794" s="284" t="s">
        <v>157</v>
      </c>
      <c r="S2794" s="265"/>
      <c r="T2794" s="265">
        <v>0</v>
      </c>
      <c r="U2794" s="269" t="s">
        <v>1256</v>
      </c>
      <c r="V2794" s="270">
        <v>0</v>
      </c>
      <c r="W2794" s="271" t="s">
        <v>1264</v>
      </c>
      <c r="X2794" s="272"/>
      <c r="Y2794" s="273"/>
      <c r="Z2794" s="274" t="s">
        <v>1265</v>
      </c>
      <c r="AA2794" s="258" t="b">
        <f t="shared" si="215"/>
        <v>0</v>
      </c>
      <c r="AB2794" s="273" t="s">
        <v>4542</v>
      </c>
      <c r="AC2794" s="351" t="s">
        <v>3671</v>
      </c>
      <c r="AD2794" s="557"/>
      <c r="AE2794" s="275"/>
      <c r="AF2794" s="267" t="str">
        <f t="shared" ca="1" si="218"/>
        <v>29años0meses</v>
      </c>
      <c r="AG2794" s="276">
        <v>939557396</v>
      </c>
      <c r="AH2794" s="273" t="s">
        <v>4543</v>
      </c>
    </row>
    <row r="2795" spans="2:36">
      <c r="B2795" s="258" t="str">
        <f t="shared" si="219"/>
        <v>P74296339</v>
      </c>
      <c r="C2795" s="257" t="s">
        <v>117</v>
      </c>
      <c r="D2795" s="486" t="s">
        <v>11759</v>
      </c>
      <c r="E2795" s="258" t="s">
        <v>11760</v>
      </c>
      <c r="F2795" s="259">
        <v>36622</v>
      </c>
      <c r="G2795" s="283" t="s">
        <v>1251</v>
      </c>
      <c r="H2795" s="261" t="s">
        <v>137</v>
      </c>
      <c r="I2795" s="261" t="s">
        <v>8999</v>
      </c>
      <c r="J2795" s="261" t="s">
        <v>9469</v>
      </c>
      <c r="K2795" s="282" t="s">
        <v>6840</v>
      </c>
      <c r="L2795" s="264">
        <v>45468</v>
      </c>
      <c r="M2795" s="264">
        <v>45495</v>
      </c>
      <c r="N2795" s="261" t="s">
        <v>128</v>
      </c>
      <c r="O2795" s="282" t="s">
        <v>11761</v>
      </c>
      <c r="P2795" s="266" t="s">
        <v>138</v>
      </c>
      <c r="Q2795" s="273"/>
      <c r="R2795" s="284" t="s">
        <v>157</v>
      </c>
      <c r="S2795" s="265"/>
      <c r="T2795" s="265">
        <v>0</v>
      </c>
      <c r="U2795" s="269" t="s">
        <v>1256</v>
      </c>
      <c r="V2795" s="270">
        <v>1</v>
      </c>
      <c r="W2795" s="271" t="s">
        <v>118</v>
      </c>
      <c r="X2795" s="279"/>
      <c r="Y2795" s="272"/>
      <c r="Z2795" s="274" t="s">
        <v>1257</v>
      </c>
      <c r="AA2795" s="258" t="b">
        <f t="shared" si="215"/>
        <v>0</v>
      </c>
      <c r="AB2795" s="273" t="s">
        <v>9350</v>
      </c>
      <c r="AC2795" s="273"/>
      <c r="AD2795" s="504" t="s">
        <v>1259</v>
      </c>
      <c r="AE2795" s="275" t="s">
        <v>11762</v>
      </c>
      <c r="AF2795" s="267" t="str">
        <f t="shared" ca="1" si="218"/>
        <v>26años4meses</v>
      </c>
      <c r="AG2795" s="276">
        <v>929329795</v>
      </c>
      <c r="AH2795" s="273" t="s">
        <v>11763</v>
      </c>
    </row>
    <row r="2796" spans="2:36">
      <c r="B2796" s="258" t="str">
        <f t="shared" si="219"/>
        <v>O74296391</v>
      </c>
      <c r="C2796" s="257" t="s">
        <v>117</v>
      </c>
      <c r="D2796" s="486" t="s">
        <v>11072</v>
      </c>
      <c r="E2796" s="258" t="s">
        <v>11073</v>
      </c>
      <c r="F2796" s="259">
        <v>37813</v>
      </c>
      <c r="G2796" s="283" t="s">
        <v>1251</v>
      </c>
      <c r="H2796" s="261" t="s">
        <v>113</v>
      </c>
      <c r="I2796" s="261" t="s">
        <v>7410</v>
      </c>
      <c r="J2796" s="261" t="s">
        <v>9469</v>
      </c>
      <c r="K2796" s="282" t="s">
        <v>6840</v>
      </c>
      <c r="L2796" s="264">
        <v>45406</v>
      </c>
      <c r="M2796" s="264">
        <v>45502</v>
      </c>
      <c r="N2796" s="261" t="s">
        <v>122</v>
      </c>
      <c r="O2796" s="282"/>
      <c r="P2796" s="266"/>
      <c r="Q2796" s="273"/>
      <c r="R2796" s="284" t="s">
        <v>157</v>
      </c>
      <c r="S2796" s="265"/>
      <c r="T2796" s="265">
        <v>0</v>
      </c>
      <c r="U2796" s="269" t="s">
        <v>1256</v>
      </c>
      <c r="V2796" s="270">
        <v>1</v>
      </c>
      <c r="W2796" s="271" t="s">
        <v>118</v>
      </c>
      <c r="X2796" s="272"/>
      <c r="Y2796" s="272"/>
      <c r="Z2796" s="274" t="s">
        <v>1257</v>
      </c>
      <c r="AA2796" s="258" t="b">
        <f t="shared" si="215"/>
        <v>0</v>
      </c>
      <c r="AB2796" s="273" t="s">
        <v>11074</v>
      </c>
      <c r="AC2796" s="273"/>
      <c r="AD2796" s="504" t="s">
        <v>1259</v>
      </c>
      <c r="AE2796" s="275" t="s">
        <v>11075</v>
      </c>
      <c r="AF2796" s="267" t="str">
        <f t="shared" ca="1" si="218"/>
        <v>23años1meses</v>
      </c>
      <c r="AG2796" s="276">
        <v>930958442</v>
      </c>
      <c r="AH2796" s="273" t="s">
        <v>11076</v>
      </c>
    </row>
    <row r="2797" spans="2:36">
      <c r="B2797" s="258" t="str">
        <f t="shared" si="219"/>
        <v>P74297167</v>
      </c>
      <c r="C2797" s="257" t="s">
        <v>117</v>
      </c>
      <c r="D2797" s="486" t="s">
        <v>11633</v>
      </c>
      <c r="E2797" s="258" t="s">
        <v>11634</v>
      </c>
      <c r="F2797" s="259">
        <v>38799</v>
      </c>
      <c r="G2797" s="283" t="s">
        <v>1251</v>
      </c>
      <c r="H2797" s="261" t="s">
        <v>137</v>
      </c>
      <c r="I2797" s="261" t="s">
        <v>8999</v>
      </c>
      <c r="J2797" s="261" t="s">
        <v>9469</v>
      </c>
      <c r="K2797" s="282" t="s">
        <v>6840</v>
      </c>
      <c r="L2797" s="264">
        <v>45454</v>
      </c>
      <c r="M2797" s="264">
        <v>45488</v>
      </c>
      <c r="N2797" s="261" t="s">
        <v>122</v>
      </c>
      <c r="O2797" s="282"/>
      <c r="P2797" s="266"/>
      <c r="Q2797" s="273"/>
      <c r="R2797" s="284" t="s">
        <v>157</v>
      </c>
      <c r="S2797" s="265"/>
      <c r="T2797" s="265">
        <v>0</v>
      </c>
      <c r="U2797" s="269" t="s">
        <v>1256</v>
      </c>
      <c r="V2797" s="270">
        <v>1</v>
      </c>
      <c r="W2797" s="271" t="s">
        <v>118</v>
      </c>
      <c r="X2797" s="272"/>
      <c r="Y2797" s="272"/>
      <c r="Z2797" s="274" t="s">
        <v>1257</v>
      </c>
      <c r="AA2797" s="258" t="b">
        <f t="shared" si="215"/>
        <v>0</v>
      </c>
      <c r="AB2797" s="273" t="s">
        <v>9350</v>
      </c>
      <c r="AC2797" s="273"/>
      <c r="AD2797" s="504" t="s">
        <v>1259</v>
      </c>
      <c r="AE2797" s="275" t="s">
        <v>11635</v>
      </c>
      <c r="AF2797" s="267" t="str">
        <f t="shared" ca="1" si="218"/>
        <v>20años4meses</v>
      </c>
      <c r="AG2797" s="276">
        <v>900546235</v>
      </c>
      <c r="AH2797" s="273" t="s">
        <v>11636</v>
      </c>
    </row>
    <row r="2798" spans="2:36">
      <c r="B2798" s="258" t="str">
        <f t="shared" ref="B2798:B2823" si="220">MID(H2798,1,1)&amp;D2798</f>
        <v>P74307176</v>
      </c>
      <c r="C2798" s="257" t="s">
        <v>117</v>
      </c>
      <c r="D2798" s="486" t="s">
        <v>8189</v>
      </c>
      <c r="E2798" s="258" t="s">
        <v>8190</v>
      </c>
      <c r="F2798" s="259">
        <v>37826</v>
      </c>
      <c r="G2798" s="260" t="s">
        <v>1251</v>
      </c>
      <c r="H2798" s="266" t="s">
        <v>137</v>
      </c>
      <c r="I2798" s="261" t="s">
        <v>1252</v>
      </c>
      <c r="J2798" s="261"/>
      <c r="K2798" s="282" t="s">
        <v>2021</v>
      </c>
      <c r="L2798" s="264">
        <v>45138</v>
      </c>
      <c r="M2798" s="290">
        <v>45165</v>
      </c>
      <c r="N2798" s="263" t="s">
        <v>122</v>
      </c>
      <c r="O2798" s="261"/>
      <c r="P2798" s="266"/>
      <c r="Q2798" s="273"/>
      <c r="R2798" s="284" t="s">
        <v>157</v>
      </c>
      <c r="S2798" s="265"/>
      <c r="T2798" s="265">
        <v>0</v>
      </c>
      <c r="U2798" s="269" t="s">
        <v>1256</v>
      </c>
      <c r="V2798" s="270">
        <v>0</v>
      </c>
      <c r="W2798" s="271" t="s">
        <v>118</v>
      </c>
      <c r="X2798" s="273"/>
      <c r="Y2798" s="273"/>
      <c r="Z2798" s="274" t="s">
        <v>1257</v>
      </c>
      <c r="AA2798" s="258" t="b">
        <f t="shared" si="215"/>
        <v>0</v>
      </c>
      <c r="AB2798" s="273" t="s">
        <v>8191</v>
      </c>
      <c r="AC2798" s="273"/>
      <c r="AD2798" s="504" t="s">
        <v>1259</v>
      </c>
      <c r="AE2798" s="275" t="s">
        <v>8192</v>
      </c>
      <c r="AF2798" s="267" t="str">
        <f t="shared" ca="1" si="218"/>
        <v>23años0meses</v>
      </c>
      <c r="AG2798" s="276">
        <v>957617628</v>
      </c>
      <c r="AH2798" s="273" t="s">
        <v>8193</v>
      </c>
    </row>
    <row r="2799" spans="2:36">
      <c r="B2799" s="258" t="str">
        <f t="shared" si="220"/>
        <v>P74350041</v>
      </c>
      <c r="C2799" s="257" t="s">
        <v>117</v>
      </c>
      <c r="D2799" s="486" t="s">
        <v>11933</v>
      </c>
      <c r="E2799" s="258" t="s">
        <v>11934</v>
      </c>
      <c r="F2799" s="259">
        <v>37228</v>
      </c>
      <c r="G2799" s="283" t="s">
        <v>1251</v>
      </c>
      <c r="H2799" s="261" t="s">
        <v>137</v>
      </c>
      <c r="I2799" s="261" t="s">
        <v>1252</v>
      </c>
      <c r="J2799" s="261" t="s">
        <v>7578</v>
      </c>
      <c r="K2799" s="282" t="s">
        <v>6840</v>
      </c>
      <c r="L2799" s="264">
        <v>45489</v>
      </c>
      <c r="M2799" s="264">
        <v>45565</v>
      </c>
      <c r="N2799" s="261" t="s">
        <v>128</v>
      </c>
      <c r="O2799" s="282" t="s">
        <v>11935</v>
      </c>
      <c r="P2799" s="266" t="s">
        <v>138</v>
      </c>
      <c r="Q2799" s="273"/>
      <c r="R2799" s="284" t="s">
        <v>157</v>
      </c>
      <c r="S2799" s="265"/>
      <c r="T2799" s="265">
        <v>0</v>
      </c>
      <c r="U2799" s="269" t="s">
        <v>1256</v>
      </c>
      <c r="V2799" s="270">
        <v>1</v>
      </c>
      <c r="W2799" s="271" t="s">
        <v>118</v>
      </c>
      <c r="X2799" s="272"/>
      <c r="Y2799" s="272"/>
      <c r="Z2799" s="274" t="s">
        <v>1257</v>
      </c>
      <c r="AA2799" s="258" t="b">
        <f t="shared" si="215"/>
        <v>0</v>
      </c>
      <c r="AB2799" s="273" t="s">
        <v>11936</v>
      </c>
      <c r="AC2799" s="273"/>
      <c r="AD2799" s="504" t="s">
        <v>1259</v>
      </c>
      <c r="AE2799" s="275" t="s">
        <v>11937</v>
      </c>
      <c r="AF2799" s="267" t="str">
        <f t="shared" ca="1" si="218"/>
        <v>24años8meses</v>
      </c>
      <c r="AG2799" s="276">
        <v>912721840</v>
      </c>
      <c r="AH2799" s="397" t="s">
        <v>11938</v>
      </c>
    </row>
    <row r="2800" spans="2:36">
      <c r="B2800" s="258" t="str">
        <f t="shared" si="220"/>
        <v>P74351412</v>
      </c>
      <c r="C2800" s="257" t="s">
        <v>117</v>
      </c>
      <c r="D2800" s="486" t="s">
        <v>10016</v>
      </c>
      <c r="E2800" s="258" t="s">
        <v>10017</v>
      </c>
      <c r="F2800" s="259">
        <v>37503</v>
      </c>
      <c r="G2800" s="283" t="s">
        <v>1251</v>
      </c>
      <c r="H2800" s="261" t="s">
        <v>137</v>
      </c>
      <c r="I2800" s="261" t="s">
        <v>8999</v>
      </c>
      <c r="J2800" s="261" t="s">
        <v>9469</v>
      </c>
      <c r="K2800" s="282" t="s">
        <v>6840</v>
      </c>
      <c r="L2800" s="264">
        <v>45335</v>
      </c>
      <c r="M2800" s="290">
        <v>45369</v>
      </c>
      <c r="N2800" s="261" t="s">
        <v>128</v>
      </c>
      <c r="O2800" s="261" t="s">
        <v>10018</v>
      </c>
      <c r="P2800" s="266" t="s">
        <v>138</v>
      </c>
      <c r="Q2800" s="273"/>
      <c r="R2800" s="284" t="s">
        <v>157</v>
      </c>
      <c r="S2800" s="265"/>
      <c r="T2800" s="265">
        <v>0</v>
      </c>
      <c r="U2800" s="269" t="s">
        <v>1256</v>
      </c>
      <c r="V2800" s="270">
        <v>1</v>
      </c>
      <c r="W2800" s="271" t="s">
        <v>118</v>
      </c>
      <c r="X2800" s="272"/>
      <c r="Y2800" s="272"/>
      <c r="Z2800" s="274" t="s">
        <v>1257</v>
      </c>
      <c r="AA2800" s="258" t="b">
        <f t="shared" si="215"/>
        <v>0</v>
      </c>
      <c r="AB2800" s="273" t="s">
        <v>9350</v>
      </c>
      <c r="AC2800" s="273"/>
      <c r="AD2800" s="504" t="s">
        <v>1259</v>
      </c>
      <c r="AE2800" s="275" t="s">
        <v>10019</v>
      </c>
      <c r="AF2800" s="267" t="str">
        <f t="shared" ca="1" si="218"/>
        <v>23años11meses</v>
      </c>
      <c r="AG2800" s="276">
        <v>900062969</v>
      </c>
      <c r="AH2800" s="273" t="s">
        <v>10020</v>
      </c>
    </row>
    <row r="2801" spans="2:36">
      <c r="B2801" s="350" t="str">
        <f t="shared" si="220"/>
        <v>P74351425</v>
      </c>
      <c r="C2801" s="285">
        <v>1</v>
      </c>
      <c r="D2801" s="486" t="s">
        <v>11991</v>
      </c>
      <c r="E2801" s="258" t="s">
        <v>11992</v>
      </c>
      <c r="F2801" s="259">
        <v>37153</v>
      </c>
      <c r="G2801" s="283" t="s">
        <v>1251</v>
      </c>
      <c r="H2801" s="261" t="s">
        <v>137</v>
      </c>
      <c r="I2801" s="261" t="s">
        <v>8999</v>
      </c>
      <c r="J2801" s="261" t="s">
        <v>9469</v>
      </c>
      <c r="K2801" s="282" t="s">
        <v>6840</v>
      </c>
      <c r="L2801" s="264">
        <v>45505</v>
      </c>
      <c r="M2801" s="264">
        <v>45549</v>
      </c>
      <c r="N2801" s="261" t="s">
        <v>128</v>
      </c>
      <c r="O2801" s="282" t="s">
        <v>11993</v>
      </c>
      <c r="P2801" s="266" t="s">
        <v>138</v>
      </c>
      <c r="Q2801" s="273"/>
      <c r="R2801" s="284" t="s">
        <v>157</v>
      </c>
      <c r="S2801" s="265"/>
      <c r="T2801" s="265">
        <v>0</v>
      </c>
      <c r="U2801" s="269" t="s">
        <v>1256</v>
      </c>
      <c r="V2801" s="270">
        <v>1</v>
      </c>
      <c r="W2801" s="271" t="s">
        <v>118</v>
      </c>
      <c r="X2801" s="272"/>
      <c r="Y2801" s="272"/>
      <c r="Z2801" s="274" t="s">
        <v>1257</v>
      </c>
      <c r="AA2801" s="258" t="b">
        <f t="shared" si="215"/>
        <v>0</v>
      </c>
      <c r="AB2801" s="273" t="s">
        <v>11994</v>
      </c>
      <c r="AC2801" s="273"/>
      <c r="AD2801" s="504" t="s">
        <v>1259</v>
      </c>
      <c r="AE2801" s="275" t="s">
        <v>11995</v>
      </c>
      <c r="AF2801" s="267" t="str">
        <f t="shared" ca="1" si="218"/>
        <v>24años11meses</v>
      </c>
      <c r="AG2801" s="276">
        <v>969668632</v>
      </c>
      <c r="AH2801" s="273" t="s">
        <v>11996</v>
      </c>
    </row>
    <row r="2802" spans="2:36">
      <c r="B2802" s="258" t="str">
        <f t="shared" si="220"/>
        <v>P74351435</v>
      </c>
      <c r="C2802" s="257" t="s">
        <v>117</v>
      </c>
      <c r="D2802" s="486" t="s">
        <v>10010</v>
      </c>
      <c r="E2802" s="258" t="s">
        <v>10011</v>
      </c>
      <c r="F2802" s="259">
        <v>37580</v>
      </c>
      <c r="G2802" s="283" t="s">
        <v>1251</v>
      </c>
      <c r="H2802" s="261" t="s">
        <v>137</v>
      </c>
      <c r="I2802" s="261" t="s">
        <v>8999</v>
      </c>
      <c r="J2802" s="261" t="s">
        <v>9469</v>
      </c>
      <c r="K2802" s="282" t="s">
        <v>6840</v>
      </c>
      <c r="L2802" s="264">
        <v>45335</v>
      </c>
      <c r="M2802" s="290">
        <v>45369</v>
      </c>
      <c r="N2802" s="261" t="s">
        <v>128</v>
      </c>
      <c r="O2802" s="261" t="s">
        <v>10012</v>
      </c>
      <c r="P2802" s="266" t="s">
        <v>138</v>
      </c>
      <c r="Q2802" s="273"/>
      <c r="R2802" s="284" t="s">
        <v>157</v>
      </c>
      <c r="S2802" s="265"/>
      <c r="T2802" s="265">
        <v>0</v>
      </c>
      <c r="U2802" s="269" t="s">
        <v>1256</v>
      </c>
      <c r="V2802" s="270">
        <v>1</v>
      </c>
      <c r="W2802" s="271" t="s">
        <v>118</v>
      </c>
      <c r="X2802" s="272"/>
      <c r="Y2802" s="272"/>
      <c r="Z2802" s="274" t="s">
        <v>1257</v>
      </c>
      <c r="AA2802" s="258" t="b">
        <f t="shared" si="215"/>
        <v>0</v>
      </c>
      <c r="AB2802" s="273" t="s">
        <v>10013</v>
      </c>
      <c r="AC2802" s="273"/>
      <c r="AD2802" s="504" t="s">
        <v>1259</v>
      </c>
      <c r="AE2802" s="275" t="s">
        <v>10014</v>
      </c>
      <c r="AF2802" s="267" t="str">
        <f t="shared" ca="1" si="218"/>
        <v>23años9meses</v>
      </c>
      <c r="AG2802" s="276">
        <v>994367324</v>
      </c>
      <c r="AH2802" s="273" t="s">
        <v>10015</v>
      </c>
    </row>
    <row r="2803" spans="2:36">
      <c r="B2803" s="258" t="str">
        <f t="shared" si="220"/>
        <v>O74352590</v>
      </c>
      <c r="C2803" s="257" t="s">
        <v>117</v>
      </c>
      <c r="D2803" s="486" t="s">
        <v>5008</v>
      </c>
      <c r="E2803" s="258" t="s">
        <v>5009</v>
      </c>
      <c r="F2803" s="259">
        <v>36061</v>
      </c>
      <c r="G2803" s="260" t="s">
        <v>1251</v>
      </c>
      <c r="H2803" s="261" t="s">
        <v>113</v>
      </c>
      <c r="I2803" s="263"/>
      <c r="J2803" s="261"/>
      <c r="K2803" s="282" t="s">
        <v>4784</v>
      </c>
      <c r="L2803" s="264">
        <v>44466</v>
      </c>
      <c r="M2803" s="290">
        <v>44473</v>
      </c>
      <c r="N2803" s="263" t="s">
        <v>122</v>
      </c>
      <c r="O2803" s="261" t="s">
        <v>1108</v>
      </c>
      <c r="P2803" s="266"/>
      <c r="Q2803" s="273"/>
      <c r="R2803" s="268" t="s">
        <v>157</v>
      </c>
      <c r="S2803" s="265"/>
      <c r="T2803" s="265">
        <v>0</v>
      </c>
      <c r="U2803" s="269" t="s">
        <v>1256</v>
      </c>
      <c r="V2803" s="270">
        <v>1</v>
      </c>
      <c r="W2803" s="271" t="s">
        <v>1264</v>
      </c>
      <c r="X2803" s="272"/>
      <c r="Y2803" s="258"/>
      <c r="Z2803" s="274" t="s">
        <v>1265</v>
      </c>
      <c r="AA2803" s="258" t="b">
        <f t="shared" si="215"/>
        <v>0</v>
      </c>
      <c r="AB2803" s="273" t="s">
        <v>5010</v>
      </c>
      <c r="AC2803" s="273"/>
      <c r="AD2803" s="510"/>
      <c r="AE2803" s="275"/>
      <c r="AF2803" s="267" t="str">
        <f t="shared" ca="1" si="218"/>
        <v>27años10meses</v>
      </c>
      <c r="AG2803" s="276">
        <v>958145293</v>
      </c>
      <c r="AH2803" s="415" t="s">
        <v>5011</v>
      </c>
    </row>
    <row r="2804" spans="2:36">
      <c r="B2804" s="258" t="str">
        <f t="shared" si="220"/>
        <v>O74360694</v>
      </c>
      <c r="C2804" s="257" t="s">
        <v>117</v>
      </c>
      <c r="D2804" s="486" t="s">
        <v>15633</v>
      </c>
      <c r="E2804" s="258" t="s">
        <v>15634</v>
      </c>
      <c r="F2804" s="259">
        <v>35358</v>
      </c>
      <c r="G2804" s="258" t="s">
        <v>1251</v>
      </c>
      <c r="H2804" s="263" t="s">
        <v>113</v>
      </c>
      <c r="I2804" s="261" t="s">
        <v>1339</v>
      </c>
      <c r="J2804" s="261" t="s">
        <v>1276</v>
      </c>
      <c r="K2804" s="282" t="s">
        <v>12562</v>
      </c>
      <c r="L2804" s="264">
        <v>45974</v>
      </c>
      <c r="M2804" s="264">
        <v>46158</v>
      </c>
      <c r="N2804" s="261" t="s">
        <v>128</v>
      </c>
      <c r="O2804" s="282" t="s">
        <v>15635</v>
      </c>
      <c r="P2804" s="266" t="s">
        <v>138</v>
      </c>
      <c r="Q2804" s="273"/>
      <c r="R2804" s="268" t="s">
        <v>157</v>
      </c>
      <c r="S2804" s="265"/>
      <c r="T2804" s="271">
        <v>0</v>
      </c>
      <c r="U2804" s="269" t="s">
        <v>1256</v>
      </c>
      <c r="V2804" s="270">
        <v>1</v>
      </c>
      <c r="W2804" s="271" t="s">
        <v>118</v>
      </c>
      <c r="X2804" s="272"/>
      <c r="Y2804" s="272"/>
      <c r="Z2804" s="342" t="s">
        <v>1257</v>
      </c>
      <c r="AA2804" s="258" t="b">
        <f t="shared" si="215"/>
        <v>0</v>
      </c>
      <c r="AB2804" s="273" t="s">
        <v>15636</v>
      </c>
      <c r="AC2804" s="273"/>
      <c r="AD2804" s="504" t="s">
        <v>1271</v>
      </c>
      <c r="AE2804" s="275" t="s">
        <v>15637</v>
      </c>
      <c r="AF2804" s="267" t="str">
        <f t="shared" ca="1" si="218"/>
        <v>29años10meses</v>
      </c>
      <c r="AG2804" s="276" t="s">
        <v>15638</v>
      </c>
      <c r="AH2804" s="273" t="s">
        <v>15639</v>
      </c>
    </row>
    <row r="2805" spans="2:36" s="519" customFormat="1">
      <c r="B2805" s="350" t="str">
        <f t="shared" si="220"/>
        <v>P74382133</v>
      </c>
      <c r="C2805" s="257" t="s">
        <v>117</v>
      </c>
      <c r="D2805" s="486" t="s">
        <v>11592</v>
      </c>
      <c r="E2805" s="258" t="s">
        <v>11593</v>
      </c>
      <c r="F2805" s="259">
        <v>36402</v>
      </c>
      <c r="G2805" s="283" t="s">
        <v>1251</v>
      </c>
      <c r="H2805" s="261" t="s">
        <v>137</v>
      </c>
      <c r="I2805" s="261" t="s">
        <v>8999</v>
      </c>
      <c r="J2805" s="261" t="s">
        <v>9469</v>
      </c>
      <c r="K2805" s="282" t="s">
        <v>6840</v>
      </c>
      <c r="L2805" s="264">
        <v>45454</v>
      </c>
      <c r="M2805" s="259">
        <v>45481</v>
      </c>
      <c r="N2805" s="261" t="s">
        <v>174</v>
      </c>
      <c r="O2805" s="282" t="s">
        <v>11594</v>
      </c>
      <c r="P2805" s="266" t="s">
        <v>138</v>
      </c>
      <c r="Q2805" s="273"/>
      <c r="R2805" s="284" t="s">
        <v>157</v>
      </c>
      <c r="S2805" s="265"/>
      <c r="T2805" s="265">
        <v>0</v>
      </c>
      <c r="U2805" s="269" t="s">
        <v>1256</v>
      </c>
      <c r="V2805" s="270">
        <v>1</v>
      </c>
      <c r="W2805" s="271" t="s">
        <v>118</v>
      </c>
      <c r="X2805" s="272"/>
      <c r="Y2805" s="272"/>
      <c r="Z2805" s="274" t="s">
        <v>1257</v>
      </c>
      <c r="AA2805" s="258" t="b">
        <f t="shared" si="215"/>
        <v>0</v>
      </c>
      <c r="AB2805" s="273" t="s">
        <v>11595</v>
      </c>
      <c r="AC2805" s="273"/>
      <c r="AD2805" s="504" t="s">
        <v>1259</v>
      </c>
      <c r="AE2805" s="275" t="s">
        <v>11596</v>
      </c>
      <c r="AF2805" s="267" t="str">
        <f t="shared" ca="1" si="218"/>
        <v>26años11meses</v>
      </c>
      <c r="AG2805" s="276">
        <v>925021808</v>
      </c>
      <c r="AH2805" s="273" t="s">
        <v>11597</v>
      </c>
      <c r="AI2805" s="292"/>
      <c r="AJ2805" s="292"/>
    </row>
    <row r="2806" spans="2:36">
      <c r="B2806" s="258" t="str">
        <f t="shared" si="220"/>
        <v>P74386471</v>
      </c>
      <c r="C2806" s="305">
        <v>1</v>
      </c>
      <c r="D2806" s="486" t="s">
        <v>9683</v>
      </c>
      <c r="E2806" s="258" t="s">
        <v>9684</v>
      </c>
      <c r="F2806" s="259">
        <v>34831</v>
      </c>
      <c r="G2806" s="283" t="s">
        <v>1251</v>
      </c>
      <c r="H2806" s="261" t="s">
        <v>137</v>
      </c>
      <c r="I2806" s="261" t="s">
        <v>8999</v>
      </c>
      <c r="J2806" s="261" t="s">
        <v>9469</v>
      </c>
      <c r="K2806" s="282" t="s">
        <v>6840</v>
      </c>
      <c r="L2806" s="264">
        <v>45315</v>
      </c>
      <c r="M2806" s="290">
        <v>45348</v>
      </c>
      <c r="N2806" s="261" t="s">
        <v>128</v>
      </c>
      <c r="O2806" s="261" t="s">
        <v>9685</v>
      </c>
      <c r="P2806" s="266" t="s">
        <v>138</v>
      </c>
      <c r="Q2806" s="273"/>
      <c r="R2806" s="284" t="s">
        <v>157</v>
      </c>
      <c r="S2806" s="265"/>
      <c r="T2806" s="265">
        <v>0</v>
      </c>
      <c r="U2806" s="269" t="s">
        <v>1256</v>
      </c>
      <c r="V2806" s="270">
        <v>1</v>
      </c>
      <c r="W2806" s="271" t="s">
        <v>118</v>
      </c>
      <c r="X2806" s="272"/>
      <c r="Y2806" s="272"/>
      <c r="Z2806" s="274" t="s">
        <v>1257</v>
      </c>
      <c r="AA2806" s="258" t="b">
        <f t="shared" ref="AA2806:AA2842" si="221">COUNTIF($D$2:$D$3790,D2806)&gt;1</f>
        <v>0</v>
      </c>
      <c r="AB2806" s="273" t="s">
        <v>9686</v>
      </c>
      <c r="AC2806" s="273"/>
      <c r="AD2806" s="504" t="s">
        <v>1259</v>
      </c>
      <c r="AE2806" s="275" t="s">
        <v>9687</v>
      </c>
      <c r="AF2806" s="267" t="str">
        <f t="shared" ca="1" si="218"/>
        <v>31años3meses</v>
      </c>
      <c r="AG2806" s="294">
        <v>923115196</v>
      </c>
      <c r="AH2806" s="258" t="s">
        <v>9688</v>
      </c>
    </row>
    <row r="2807" spans="2:36">
      <c r="B2807" s="258" t="str">
        <f t="shared" si="220"/>
        <v>O74387735</v>
      </c>
      <c r="C2807" s="282">
        <v>1</v>
      </c>
      <c r="D2807" s="486" t="s">
        <v>10437</v>
      </c>
      <c r="E2807" s="258" t="s">
        <v>10438</v>
      </c>
      <c r="F2807" s="259">
        <v>34860</v>
      </c>
      <c r="G2807" s="260" t="s">
        <v>1251</v>
      </c>
      <c r="H2807" s="261" t="s">
        <v>113</v>
      </c>
      <c r="I2807" s="263" t="s">
        <v>8348</v>
      </c>
      <c r="J2807" s="261"/>
      <c r="K2807" s="282" t="s">
        <v>6840</v>
      </c>
      <c r="L2807" s="264">
        <v>45369</v>
      </c>
      <c r="M2807" s="264">
        <v>45577</v>
      </c>
      <c r="N2807" s="263" t="s">
        <v>128</v>
      </c>
      <c r="O2807" s="261" t="s">
        <v>10439</v>
      </c>
      <c r="P2807" s="266" t="s">
        <v>138</v>
      </c>
      <c r="Q2807" s="267"/>
      <c r="R2807" s="268" t="s">
        <v>157</v>
      </c>
      <c r="S2807" s="265"/>
      <c r="T2807" s="265">
        <v>0</v>
      </c>
      <c r="U2807" s="269" t="s">
        <v>1256</v>
      </c>
      <c r="V2807" s="270">
        <v>1</v>
      </c>
      <c r="W2807" s="271" t="s">
        <v>118</v>
      </c>
      <c r="X2807" s="272"/>
      <c r="Y2807" s="273"/>
      <c r="Z2807" s="274" t="s">
        <v>1257</v>
      </c>
      <c r="AA2807" s="258" t="b">
        <f t="shared" si="221"/>
        <v>0</v>
      </c>
      <c r="AB2807" s="273" t="s">
        <v>10440</v>
      </c>
      <c r="AC2807" s="273"/>
      <c r="AD2807" s="504" t="s">
        <v>1259</v>
      </c>
      <c r="AE2807" s="304" t="s">
        <v>10441</v>
      </c>
      <c r="AF2807" s="267" t="str">
        <f t="shared" ca="1" si="218"/>
        <v>31años2meses</v>
      </c>
      <c r="AG2807" s="276">
        <v>981678495</v>
      </c>
      <c r="AH2807" s="635" t="s">
        <v>10442</v>
      </c>
    </row>
    <row r="2808" spans="2:36" ht="14.25" customHeight="1">
      <c r="B2808" s="258" t="str">
        <f t="shared" si="220"/>
        <v>O74395828</v>
      </c>
      <c r="C2808" s="257" t="s">
        <v>117</v>
      </c>
      <c r="D2808" s="486" t="s">
        <v>9718</v>
      </c>
      <c r="E2808" s="258" t="s">
        <v>9719</v>
      </c>
      <c r="F2808" s="259">
        <v>37689</v>
      </c>
      <c r="G2808" s="283" t="s">
        <v>1251</v>
      </c>
      <c r="H2808" s="261" t="s">
        <v>113</v>
      </c>
      <c r="I2808" s="261" t="s">
        <v>7410</v>
      </c>
      <c r="J2808" s="261" t="s">
        <v>9657</v>
      </c>
      <c r="K2808" s="282" t="s">
        <v>6899</v>
      </c>
      <c r="L2808" s="264">
        <v>45316</v>
      </c>
      <c r="M2808" s="290">
        <v>45357</v>
      </c>
      <c r="N2808" s="261" t="s">
        <v>128</v>
      </c>
      <c r="O2808" s="261" t="s">
        <v>9720</v>
      </c>
      <c r="P2808" s="266" t="s">
        <v>138</v>
      </c>
      <c r="Q2808" s="273"/>
      <c r="R2808" s="284" t="s">
        <v>157</v>
      </c>
      <c r="S2808" s="265"/>
      <c r="T2808" s="265">
        <v>0</v>
      </c>
      <c r="U2808" s="269" t="s">
        <v>1256</v>
      </c>
      <c r="V2808" s="270">
        <v>1</v>
      </c>
      <c r="W2808" s="271" t="s">
        <v>118</v>
      </c>
      <c r="X2808" s="272"/>
      <c r="Y2808" s="272"/>
      <c r="Z2808" s="274" t="s">
        <v>1257</v>
      </c>
      <c r="AA2808" s="258" t="b">
        <f t="shared" si="221"/>
        <v>0</v>
      </c>
      <c r="AB2808" s="273" t="s">
        <v>9721</v>
      </c>
      <c r="AC2808" s="273"/>
      <c r="AD2808" s="504" t="s">
        <v>2201</v>
      </c>
      <c r="AE2808" s="275">
        <v>4281367434</v>
      </c>
      <c r="AF2808" s="267" t="str">
        <f t="shared" ca="1" si="218"/>
        <v>23años5meses</v>
      </c>
      <c r="AG2808" s="276">
        <v>933928404</v>
      </c>
      <c r="AH2808" s="273" t="s">
        <v>9722</v>
      </c>
      <c r="AI2808" s="584"/>
      <c r="AJ2808" s="584"/>
    </row>
    <row r="2809" spans="2:36" s="519" customFormat="1">
      <c r="B2809" s="350" t="str">
        <f t="shared" si="220"/>
        <v>P74425173</v>
      </c>
      <c r="C2809" s="257" t="s">
        <v>117</v>
      </c>
      <c r="D2809" s="486" t="s">
        <v>3649</v>
      </c>
      <c r="E2809" s="258" t="s">
        <v>3650</v>
      </c>
      <c r="F2809" s="259">
        <v>35249</v>
      </c>
      <c r="G2809" s="260" t="s">
        <v>1251</v>
      </c>
      <c r="H2809" s="261" t="s">
        <v>137</v>
      </c>
      <c r="I2809" s="262"/>
      <c r="J2809" s="261"/>
      <c r="K2809" s="263" t="s">
        <v>2021</v>
      </c>
      <c r="L2809" s="264">
        <v>44211</v>
      </c>
      <c r="M2809" s="264">
        <v>44221</v>
      </c>
      <c r="N2809" s="263" t="s">
        <v>128</v>
      </c>
      <c r="O2809" s="263" t="s">
        <v>3651</v>
      </c>
      <c r="P2809" s="266" t="s">
        <v>115</v>
      </c>
      <c r="Q2809" s="267"/>
      <c r="R2809" s="268" t="s">
        <v>157</v>
      </c>
      <c r="S2809" s="265"/>
      <c r="T2809" s="265">
        <v>0</v>
      </c>
      <c r="U2809" s="269" t="s">
        <v>1256</v>
      </c>
      <c r="V2809" s="270">
        <v>0</v>
      </c>
      <c r="W2809" s="271" t="s">
        <v>1264</v>
      </c>
      <c r="X2809" s="272"/>
      <c r="Y2809" s="272"/>
      <c r="Z2809" s="274" t="s">
        <v>1265</v>
      </c>
      <c r="AA2809" s="258" t="b">
        <f t="shared" si="221"/>
        <v>0</v>
      </c>
      <c r="AB2809" s="258"/>
      <c r="AC2809" s="273"/>
      <c r="AD2809" s="504" t="s">
        <v>2101</v>
      </c>
      <c r="AE2809" s="275" t="s">
        <v>3652</v>
      </c>
      <c r="AF2809" s="267" t="str">
        <f t="shared" ca="1" si="218"/>
        <v>30años1meses</v>
      </c>
      <c r="AG2809" s="294">
        <v>999940924</v>
      </c>
      <c r="AH2809" s="399" t="s">
        <v>3337</v>
      </c>
      <c r="AI2809" s="292"/>
      <c r="AJ2809" s="292"/>
    </row>
    <row r="2810" spans="2:36" s="519" customFormat="1">
      <c r="B2810" s="350" t="str">
        <f t="shared" si="220"/>
        <v>P74441343</v>
      </c>
      <c r="C2810" s="257" t="s">
        <v>117</v>
      </c>
      <c r="D2810" s="486" t="s">
        <v>14794</v>
      </c>
      <c r="E2810" s="258" t="s">
        <v>14795</v>
      </c>
      <c r="F2810" s="259">
        <v>35158</v>
      </c>
      <c r="G2810" s="283" t="s">
        <v>1251</v>
      </c>
      <c r="H2810" s="261" t="s">
        <v>137</v>
      </c>
      <c r="I2810" s="261" t="s">
        <v>1252</v>
      </c>
      <c r="J2810" s="261" t="s">
        <v>1276</v>
      </c>
      <c r="K2810" s="282" t="s">
        <v>12562</v>
      </c>
      <c r="L2810" s="264">
        <v>45943</v>
      </c>
      <c r="M2810" s="264">
        <v>46067</v>
      </c>
      <c r="N2810" s="261" t="s">
        <v>128</v>
      </c>
      <c r="O2810" s="282" t="s">
        <v>14796</v>
      </c>
      <c r="P2810" s="266" t="s">
        <v>138</v>
      </c>
      <c r="Q2810" s="273"/>
      <c r="R2810" s="471" t="s">
        <v>117</v>
      </c>
      <c r="S2810" s="265"/>
      <c r="T2810" s="265">
        <v>0</v>
      </c>
      <c r="U2810" s="269" t="s">
        <v>1256</v>
      </c>
      <c r="V2810" s="270">
        <v>1</v>
      </c>
      <c r="W2810" s="271" t="s">
        <v>118</v>
      </c>
      <c r="X2810" s="272"/>
      <c r="Y2810" s="272"/>
      <c r="Z2810" s="342" t="s">
        <v>1257</v>
      </c>
      <c r="AA2810" s="258" t="b">
        <f t="shared" si="221"/>
        <v>0</v>
      </c>
      <c r="AB2810" s="273" t="s">
        <v>14797</v>
      </c>
      <c r="AC2810" s="273"/>
      <c r="AD2810" s="504" t="s">
        <v>1259</v>
      </c>
      <c r="AE2810" s="275" t="s">
        <v>14798</v>
      </c>
      <c r="AF2810" s="267" t="str">
        <f t="shared" ca="1" si="218"/>
        <v>30años4meses</v>
      </c>
      <c r="AG2810" s="276" t="s">
        <v>14799</v>
      </c>
      <c r="AH2810" s="273" t="s">
        <v>14800</v>
      </c>
      <c r="AI2810" s="292"/>
      <c r="AJ2810" s="292"/>
    </row>
    <row r="2811" spans="2:36">
      <c r="B2811" s="258" t="str">
        <f t="shared" si="220"/>
        <v>P74533745</v>
      </c>
      <c r="C2811" s="282">
        <v>1</v>
      </c>
      <c r="D2811" s="486" t="s">
        <v>3987</v>
      </c>
      <c r="E2811" s="258" t="s">
        <v>3988</v>
      </c>
      <c r="F2811" s="259">
        <v>35806</v>
      </c>
      <c r="G2811" s="260" t="s">
        <v>1291</v>
      </c>
      <c r="H2811" s="261" t="s">
        <v>137</v>
      </c>
      <c r="I2811" s="262"/>
      <c r="J2811" s="261"/>
      <c r="K2811" s="263" t="s">
        <v>3611</v>
      </c>
      <c r="L2811" s="264">
        <v>44299</v>
      </c>
      <c r="M2811" s="290">
        <v>44339</v>
      </c>
      <c r="N2811" s="263" t="s">
        <v>122</v>
      </c>
      <c r="O2811" s="261" t="s">
        <v>1108</v>
      </c>
      <c r="P2811" s="266"/>
      <c r="Q2811" s="273"/>
      <c r="R2811" s="284" t="s">
        <v>157</v>
      </c>
      <c r="S2811" s="265"/>
      <c r="T2811" s="265">
        <v>0</v>
      </c>
      <c r="U2811" s="269" t="s">
        <v>1256</v>
      </c>
      <c r="V2811" s="270">
        <v>0</v>
      </c>
      <c r="W2811" s="271" t="s">
        <v>1264</v>
      </c>
      <c r="X2811" s="272"/>
      <c r="Y2811" s="273"/>
      <c r="Z2811" s="274" t="s">
        <v>1265</v>
      </c>
      <c r="AA2811" s="258" t="b">
        <f t="shared" si="221"/>
        <v>0</v>
      </c>
      <c r="AB2811" s="273" t="s">
        <v>3989</v>
      </c>
      <c r="AC2811" s="273" t="s">
        <v>3671</v>
      </c>
      <c r="AD2811" s="510"/>
      <c r="AE2811" s="275"/>
      <c r="AF2811" s="267" t="str">
        <f t="shared" ca="1" si="218"/>
        <v>28años7meses</v>
      </c>
      <c r="AG2811" s="276">
        <v>949853634</v>
      </c>
      <c r="AH2811" s="273" t="s">
        <v>3990</v>
      </c>
    </row>
    <row r="2812" spans="2:36">
      <c r="B2812" s="258" t="str">
        <f t="shared" si="220"/>
        <v>P74537215</v>
      </c>
      <c r="C2812" s="257" t="s">
        <v>117</v>
      </c>
      <c r="D2812" s="486" t="s">
        <v>2651</v>
      </c>
      <c r="E2812" s="258" t="s">
        <v>2652</v>
      </c>
      <c r="F2812" s="259">
        <v>36175</v>
      </c>
      <c r="G2812" s="260" t="s">
        <v>1251</v>
      </c>
      <c r="H2812" s="261" t="s">
        <v>137</v>
      </c>
      <c r="I2812" s="262"/>
      <c r="J2812" s="261"/>
      <c r="K2812" s="263" t="s">
        <v>1287</v>
      </c>
      <c r="L2812" s="264">
        <v>43797</v>
      </c>
      <c r="M2812" s="264">
        <v>43810</v>
      </c>
      <c r="N2812" s="263" t="s">
        <v>174</v>
      </c>
      <c r="O2812" s="261" t="s">
        <v>2653</v>
      </c>
      <c r="P2812" s="266" t="s">
        <v>115</v>
      </c>
      <c r="Q2812" s="267"/>
      <c r="R2812" s="284" t="s">
        <v>157</v>
      </c>
      <c r="S2812" s="265"/>
      <c r="T2812" s="265">
        <v>0</v>
      </c>
      <c r="U2812" s="269" t="s">
        <v>1256</v>
      </c>
      <c r="V2812" s="270">
        <v>0</v>
      </c>
      <c r="W2812" s="271" t="s">
        <v>1264</v>
      </c>
      <c r="X2812" s="272"/>
      <c r="Y2812" s="273"/>
      <c r="Z2812" s="274" t="s">
        <v>1265</v>
      </c>
      <c r="AA2812" s="258" t="b">
        <f t="shared" si="221"/>
        <v>0</v>
      </c>
      <c r="AB2812" s="273" t="s">
        <v>2654</v>
      </c>
      <c r="AC2812" s="273" t="s">
        <v>1997</v>
      </c>
      <c r="AD2812" s="510"/>
      <c r="AE2812" s="275"/>
      <c r="AF2812" s="267" t="str">
        <f t="shared" ca="1" si="218"/>
        <v>27años7meses</v>
      </c>
      <c r="AG2812" s="276"/>
      <c r="AH2812" s="273"/>
    </row>
    <row r="2813" spans="2:36" s="519" customFormat="1">
      <c r="B2813" s="350" t="str">
        <f t="shared" si="220"/>
        <v>P74557928</v>
      </c>
      <c r="C2813" s="257" t="s">
        <v>117</v>
      </c>
      <c r="D2813" s="486" t="s">
        <v>2741</v>
      </c>
      <c r="E2813" s="273" t="s">
        <v>2742</v>
      </c>
      <c r="F2813" s="259">
        <v>35009</v>
      </c>
      <c r="G2813" s="260" t="s">
        <v>1251</v>
      </c>
      <c r="H2813" s="261" t="s">
        <v>137</v>
      </c>
      <c r="I2813" s="262"/>
      <c r="J2813" s="261"/>
      <c r="K2813" s="263" t="s">
        <v>1287</v>
      </c>
      <c r="L2813" s="264">
        <v>43804</v>
      </c>
      <c r="M2813" s="290">
        <v>43817</v>
      </c>
      <c r="N2813" s="263" t="s">
        <v>169</v>
      </c>
      <c r="O2813" s="261" t="s">
        <v>2743</v>
      </c>
      <c r="P2813" s="266" t="s">
        <v>115</v>
      </c>
      <c r="Q2813" s="267"/>
      <c r="R2813" s="284" t="s">
        <v>157</v>
      </c>
      <c r="S2813" s="265"/>
      <c r="T2813" s="265">
        <v>0</v>
      </c>
      <c r="U2813" s="269" t="s">
        <v>1256</v>
      </c>
      <c r="V2813" s="270">
        <v>0</v>
      </c>
      <c r="W2813" s="271" t="s">
        <v>1264</v>
      </c>
      <c r="X2813" s="272"/>
      <c r="Y2813" s="258"/>
      <c r="Z2813" s="274" t="s">
        <v>1265</v>
      </c>
      <c r="AA2813" s="258" t="b">
        <f t="shared" si="221"/>
        <v>0</v>
      </c>
      <c r="AB2813" s="273" t="s">
        <v>2744</v>
      </c>
      <c r="AC2813" s="273" t="s">
        <v>1290</v>
      </c>
      <c r="AD2813" s="510"/>
      <c r="AE2813" s="275"/>
      <c r="AF2813" s="267" t="str">
        <f t="shared" ca="1" si="218"/>
        <v>30años9meses</v>
      </c>
      <c r="AG2813" s="276"/>
      <c r="AH2813" s="273"/>
      <c r="AI2813" s="292"/>
      <c r="AJ2813" s="292"/>
    </row>
    <row r="2814" spans="2:36" s="519" customFormat="1">
      <c r="B2814" s="350" t="str">
        <f t="shared" si="220"/>
        <v>O74572701</v>
      </c>
      <c r="C2814" s="257" t="s">
        <v>117</v>
      </c>
      <c r="D2814" s="486" t="s">
        <v>7908</v>
      </c>
      <c r="E2814" s="258" t="s">
        <v>7909</v>
      </c>
      <c r="F2814" s="259">
        <v>35610</v>
      </c>
      <c r="G2814" s="283" t="s">
        <v>1251</v>
      </c>
      <c r="H2814" s="266" t="s">
        <v>125</v>
      </c>
      <c r="I2814" s="261" t="s">
        <v>5933</v>
      </c>
      <c r="J2814" s="261"/>
      <c r="K2814" s="282" t="s">
        <v>2021</v>
      </c>
      <c r="L2814" s="264">
        <v>45111</v>
      </c>
      <c r="M2814" s="290">
        <v>45143</v>
      </c>
      <c r="N2814" s="263" t="s">
        <v>174</v>
      </c>
      <c r="O2814" s="261" t="s">
        <v>7910</v>
      </c>
      <c r="P2814" s="266" t="s">
        <v>138</v>
      </c>
      <c r="Q2814" s="273"/>
      <c r="R2814" s="284" t="s">
        <v>157</v>
      </c>
      <c r="S2814" s="265"/>
      <c r="T2814" s="265">
        <v>0</v>
      </c>
      <c r="U2814" s="269" t="s">
        <v>1256</v>
      </c>
      <c r="V2814" s="270">
        <v>0</v>
      </c>
      <c r="W2814" s="271" t="s">
        <v>118</v>
      </c>
      <c r="X2814" s="272"/>
      <c r="Y2814" s="273"/>
      <c r="Z2814" s="274" t="s">
        <v>1257</v>
      </c>
      <c r="AA2814" s="258" t="b">
        <f t="shared" si="221"/>
        <v>0</v>
      </c>
      <c r="AB2814" s="273" t="s">
        <v>7911</v>
      </c>
      <c r="AC2814" s="273"/>
      <c r="AD2814" s="504" t="s">
        <v>1259</v>
      </c>
      <c r="AE2814" s="275" t="s">
        <v>7912</v>
      </c>
      <c r="AF2814" s="267" t="str">
        <f t="shared" ca="1" si="218"/>
        <v>29años1meses</v>
      </c>
      <c r="AG2814" s="276">
        <v>930936069</v>
      </c>
      <c r="AH2814" s="273" t="s">
        <v>7913</v>
      </c>
      <c r="AI2814" s="292"/>
      <c r="AJ2814" s="292"/>
    </row>
    <row r="2815" spans="2:36">
      <c r="B2815" s="258" t="str">
        <f t="shared" si="220"/>
        <v>P74588512</v>
      </c>
      <c r="C2815" s="258" t="s">
        <v>117</v>
      </c>
      <c r="D2815" s="486" t="s">
        <v>2710</v>
      </c>
      <c r="E2815" s="273" t="s">
        <v>2711</v>
      </c>
      <c r="F2815" s="259">
        <v>34785</v>
      </c>
      <c r="G2815" s="260" t="s">
        <v>1251</v>
      </c>
      <c r="H2815" s="261" t="s">
        <v>137</v>
      </c>
      <c r="I2815" s="262"/>
      <c r="J2815" s="261"/>
      <c r="K2815" s="263" t="s">
        <v>1287</v>
      </c>
      <c r="L2815" s="264">
        <v>43804</v>
      </c>
      <c r="M2815" s="290">
        <v>43817</v>
      </c>
      <c r="N2815" s="263" t="s">
        <v>174</v>
      </c>
      <c r="O2815" s="261" t="s">
        <v>2712</v>
      </c>
      <c r="P2815" s="266" t="s">
        <v>115</v>
      </c>
      <c r="Q2815" s="267"/>
      <c r="R2815" s="284" t="s">
        <v>157</v>
      </c>
      <c r="S2815" s="265"/>
      <c r="T2815" s="265">
        <v>0</v>
      </c>
      <c r="U2815" s="269" t="s">
        <v>1256</v>
      </c>
      <c r="V2815" s="270">
        <v>0</v>
      </c>
      <c r="W2815" s="271" t="s">
        <v>1264</v>
      </c>
      <c r="X2815" s="272"/>
      <c r="Y2815" s="273"/>
      <c r="Z2815" s="274" t="s">
        <v>1265</v>
      </c>
      <c r="AA2815" s="258" t="b">
        <f t="shared" si="221"/>
        <v>0</v>
      </c>
      <c r="AB2815" s="273" t="s">
        <v>2713</v>
      </c>
      <c r="AC2815" s="273" t="s">
        <v>2714</v>
      </c>
      <c r="AD2815" s="510"/>
      <c r="AE2815" s="275"/>
      <c r="AF2815" s="267" t="str">
        <f t="shared" ref="AF2815:AF2846" ca="1" si="222">IF($D2815&lt;&gt;"",DATEDIF(F2815,TODAY(),"y")&amp;"años"&amp;DATEDIF(F2815,TODAY(),"ym")&amp;"meses","")</f>
        <v>31años4meses</v>
      </c>
      <c r="AG2815" s="276"/>
      <c r="AH2815" s="273"/>
    </row>
    <row r="2816" spans="2:36">
      <c r="B2816" s="258" t="str">
        <f t="shared" si="220"/>
        <v>P74588515</v>
      </c>
      <c r="C2816" s="282">
        <v>1</v>
      </c>
      <c r="D2816" s="486" t="s">
        <v>2820</v>
      </c>
      <c r="E2816" s="273" t="s">
        <v>2821</v>
      </c>
      <c r="F2816" s="259">
        <v>35437</v>
      </c>
      <c r="G2816" s="260" t="s">
        <v>1251</v>
      </c>
      <c r="H2816" s="261" t="s">
        <v>137</v>
      </c>
      <c r="I2816" s="262"/>
      <c r="J2816" s="261"/>
      <c r="K2816" s="263" t="s">
        <v>1287</v>
      </c>
      <c r="L2816" s="264">
        <v>43818</v>
      </c>
      <c r="M2816" s="264">
        <v>43859</v>
      </c>
      <c r="N2816" s="263" t="s">
        <v>174</v>
      </c>
      <c r="O2816" s="261" t="s">
        <v>2822</v>
      </c>
      <c r="P2816" s="266" t="s">
        <v>115</v>
      </c>
      <c r="Q2816" s="267"/>
      <c r="R2816" s="268" t="s">
        <v>157</v>
      </c>
      <c r="S2816" s="265"/>
      <c r="T2816" s="265">
        <v>0</v>
      </c>
      <c r="U2816" s="269" t="s">
        <v>1256</v>
      </c>
      <c r="V2816" s="270">
        <v>0</v>
      </c>
      <c r="W2816" s="271" t="s">
        <v>1264</v>
      </c>
      <c r="X2816" s="272"/>
      <c r="Y2816" s="273"/>
      <c r="Z2816" s="274" t="s">
        <v>1265</v>
      </c>
      <c r="AA2816" s="258" t="b">
        <f t="shared" si="221"/>
        <v>0</v>
      </c>
      <c r="AB2816" s="273" t="s">
        <v>2823</v>
      </c>
      <c r="AC2816" s="273" t="s">
        <v>1290</v>
      </c>
      <c r="AD2816" s="510"/>
      <c r="AE2816" s="275"/>
      <c r="AF2816" s="267" t="str">
        <f t="shared" ca="1" si="222"/>
        <v>29años7meses</v>
      </c>
      <c r="AG2816" s="276"/>
      <c r="AH2816" s="273"/>
    </row>
    <row r="2817" spans="2:36">
      <c r="B2817" s="258" t="str">
        <f t="shared" si="220"/>
        <v>P74588522</v>
      </c>
      <c r="C2817" s="282">
        <v>1</v>
      </c>
      <c r="D2817" s="486" t="s">
        <v>2726</v>
      </c>
      <c r="E2817" s="273" t="s">
        <v>2727</v>
      </c>
      <c r="F2817" s="259">
        <v>35965</v>
      </c>
      <c r="G2817" s="260" t="s">
        <v>1251</v>
      </c>
      <c r="H2817" s="261" t="s">
        <v>137</v>
      </c>
      <c r="I2817" s="262"/>
      <c r="J2817" s="261"/>
      <c r="K2817" s="263" t="s">
        <v>1287</v>
      </c>
      <c r="L2817" s="264">
        <v>43804</v>
      </c>
      <c r="M2817" s="290">
        <v>43830</v>
      </c>
      <c r="N2817" s="263" t="s">
        <v>174</v>
      </c>
      <c r="O2817" s="261" t="s">
        <v>2728</v>
      </c>
      <c r="P2817" s="266" t="s">
        <v>115</v>
      </c>
      <c r="Q2817" s="267"/>
      <c r="R2817" s="284" t="s">
        <v>157</v>
      </c>
      <c r="S2817" s="265"/>
      <c r="T2817" s="265">
        <v>0</v>
      </c>
      <c r="U2817" s="269" t="s">
        <v>1256</v>
      </c>
      <c r="V2817" s="270">
        <v>0</v>
      </c>
      <c r="W2817" s="271" t="s">
        <v>1264</v>
      </c>
      <c r="X2817" s="272"/>
      <c r="Y2817" s="273"/>
      <c r="Z2817" s="274" t="s">
        <v>1265</v>
      </c>
      <c r="AA2817" s="258" t="b">
        <f t="shared" si="221"/>
        <v>0</v>
      </c>
      <c r="AB2817" s="273" t="s">
        <v>2729</v>
      </c>
      <c r="AC2817" s="273" t="s">
        <v>1290</v>
      </c>
      <c r="AD2817" s="510"/>
      <c r="AE2817" s="275"/>
      <c r="AF2817" s="267" t="str">
        <f t="shared" ca="1" si="222"/>
        <v>28años2meses</v>
      </c>
      <c r="AG2817" s="276"/>
      <c r="AH2817" s="273"/>
    </row>
    <row r="2818" spans="2:36">
      <c r="B2818" s="258" t="str">
        <f t="shared" si="220"/>
        <v>P74590958</v>
      </c>
      <c r="C2818" s="257" t="s">
        <v>117</v>
      </c>
      <c r="D2818" s="486" t="s">
        <v>10530</v>
      </c>
      <c r="E2818" s="258" t="s">
        <v>10531</v>
      </c>
      <c r="F2818" s="259">
        <v>36658</v>
      </c>
      <c r="G2818" s="283" t="s">
        <v>1251</v>
      </c>
      <c r="H2818" s="261" t="s">
        <v>137</v>
      </c>
      <c r="I2818" s="261" t="s">
        <v>8999</v>
      </c>
      <c r="J2818" s="261" t="s">
        <v>9657</v>
      </c>
      <c r="K2818" s="282" t="s">
        <v>6899</v>
      </c>
      <c r="L2818" s="264">
        <v>45372</v>
      </c>
      <c r="M2818" s="264">
        <v>45377</v>
      </c>
      <c r="N2818" s="261" t="s">
        <v>128</v>
      </c>
      <c r="O2818" s="282" t="s">
        <v>10532</v>
      </c>
      <c r="P2818" s="266" t="s">
        <v>138</v>
      </c>
      <c r="Q2818" s="258"/>
      <c r="R2818" s="284" t="s">
        <v>157</v>
      </c>
      <c r="S2818" s="265"/>
      <c r="T2818" s="265">
        <v>0</v>
      </c>
      <c r="U2818" s="269" t="s">
        <v>1256</v>
      </c>
      <c r="V2818" s="270">
        <v>1</v>
      </c>
      <c r="W2818" s="271" t="s">
        <v>118</v>
      </c>
      <c r="X2818" s="272"/>
      <c r="Y2818" s="272"/>
      <c r="Z2818" s="274" t="s">
        <v>1257</v>
      </c>
      <c r="AA2818" s="258" t="b">
        <f t="shared" si="221"/>
        <v>0</v>
      </c>
      <c r="AB2818" s="258"/>
      <c r="AC2818" s="258"/>
      <c r="AD2818" s="504" t="s">
        <v>1259</v>
      </c>
      <c r="AE2818" s="281" t="s">
        <v>10533</v>
      </c>
      <c r="AF2818" s="267" t="str">
        <f t="shared" ca="1" si="222"/>
        <v>26años3meses</v>
      </c>
      <c r="AG2818" s="294">
        <v>935840015</v>
      </c>
      <c r="AH2818" s="258"/>
    </row>
    <row r="2819" spans="2:36">
      <c r="B2819" s="258" t="str">
        <f t="shared" si="220"/>
        <v>P74591097</v>
      </c>
      <c r="C2819" s="258" t="s">
        <v>117</v>
      </c>
      <c r="D2819" s="486" t="s">
        <v>9925</v>
      </c>
      <c r="E2819" s="258" t="s">
        <v>9926</v>
      </c>
      <c r="F2819" s="259">
        <v>37889</v>
      </c>
      <c r="G2819" s="283" t="s">
        <v>1251</v>
      </c>
      <c r="H2819" s="261" t="s">
        <v>137</v>
      </c>
      <c r="I2819" s="261" t="s">
        <v>8999</v>
      </c>
      <c r="J2819" s="261" t="s">
        <v>9657</v>
      </c>
      <c r="K2819" s="282" t="s">
        <v>6899</v>
      </c>
      <c r="L2819" s="264">
        <v>45330</v>
      </c>
      <c r="M2819" s="290">
        <v>45332</v>
      </c>
      <c r="N2819" s="261" t="s">
        <v>128</v>
      </c>
      <c r="O2819" s="261" t="s">
        <v>9927</v>
      </c>
      <c r="P2819" s="266" t="s">
        <v>138</v>
      </c>
      <c r="Q2819" s="273"/>
      <c r="R2819" s="284" t="s">
        <v>157</v>
      </c>
      <c r="S2819" s="265"/>
      <c r="T2819" s="265">
        <v>0</v>
      </c>
      <c r="U2819" s="269" t="s">
        <v>1256</v>
      </c>
      <c r="V2819" s="270">
        <v>1</v>
      </c>
      <c r="W2819" s="271" t="s">
        <v>118</v>
      </c>
      <c r="X2819" s="272"/>
      <c r="Y2819" s="272"/>
      <c r="Z2819" s="274" t="s">
        <v>1257</v>
      </c>
      <c r="AA2819" s="258" t="b">
        <f t="shared" si="221"/>
        <v>0</v>
      </c>
      <c r="AB2819" s="273" t="s">
        <v>9928</v>
      </c>
      <c r="AC2819" s="273"/>
      <c r="AD2819" s="504" t="s">
        <v>1259</v>
      </c>
      <c r="AE2819" s="275" t="s">
        <v>9929</v>
      </c>
      <c r="AF2819" s="267" t="str">
        <f t="shared" ca="1" si="222"/>
        <v>22años10meses</v>
      </c>
      <c r="AG2819" s="276">
        <v>921643415</v>
      </c>
      <c r="AH2819" s="273" t="s">
        <v>9930</v>
      </c>
    </row>
    <row r="2820" spans="2:36">
      <c r="B2820" s="258" t="str">
        <f t="shared" si="220"/>
        <v>P74591806</v>
      </c>
      <c r="C2820" s="257" t="s">
        <v>117</v>
      </c>
      <c r="D2820" s="486" t="s">
        <v>11628</v>
      </c>
      <c r="E2820" s="258" t="s">
        <v>11629</v>
      </c>
      <c r="F2820" s="259">
        <v>37377</v>
      </c>
      <c r="G2820" s="283" t="s">
        <v>1251</v>
      </c>
      <c r="H2820" s="261" t="s">
        <v>137</v>
      </c>
      <c r="I2820" s="261" t="s">
        <v>8999</v>
      </c>
      <c r="J2820" s="261" t="s">
        <v>9469</v>
      </c>
      <c r="K2820" s="282" t="s">
        <v>6840</v>
      </c>
      <c r="L2820" s="264">
        <v>45454</v>
      </c>
      <c r="M2820" s="264">
        <v>45488</v>
      </c>
      <c r="N2820" s="261" t="s">
        <v>122</v>
      </c>
      <c r="O2820" s="282"/>
      <c r="P2820" s="266"/>
      <c r="Q2820" s="273"/>
      <c r="R2820" s="284" t="s">
        <v>157</v>
      </c>
      <c r="S2820" s="265"/>
      <c r="T2820" s="265">
        <v>0</v>
      </c>
      <c r="U2820" s="269" t="s">
        <v>1256</v>
      </c>
      <c r="V2820" s="270">
        <v>1</v>
      </c>
      <c r="W2820" s="271" t="s">
        <v>118</v>
      </c>
      <c r="X2820" s="272"/>
      <c r="Y2820" s="272"/>
      <c r="Z2820" s="274" t="s">
        <v>1257</v>
      </c>
      <c r="AA2820" s="258" t="b">
        <f t="shared" si="221"/>
        <v>0</v>
      </c>
      <c r="AB2820" s="273" t="s">
        <v>11630</v>
      </c>
      <c r="AC2820" s="273"/>
      <c r="AD2820" s="504" t="s">
        <v>1259</v>
      </c>
      <c r="AE2820" s="275" t="s">
        <v>11631</v>
      </c>
      <c r="AF2820" s="267" t="str">
        <f t="shared" ca="1" si="222"/>
        <v>24años3meses</v>
      </c>
      <c r="AG2820" s="276">
        <v>978287098</v>
      </c>
      <c r="AH2820" s="273" t="s">
        <v>11632</v>
      </c>
    </row>
    <row r="2821" spans="2:36">
      <c r="B2821" s="258" t="str">
        <f t="shared" si="220"/>
        <v>O74591899</v>
      </c>
      <c r="C2821" s="257" t="s">
        <v>117</v>
      </c>
      <c r="D2821" s="486" t="s">
        <v>7243</v>
      </c>
      <c r="E2821" s="258" t="s">
        <v>7244</v>
      </c>
      <c r="F2821" s="259">
        <v>36835</v>
      </c>
      <c r="G2821" s="283" t="s">
        <v>1251</v>
      </c>
      <c r="H2821" s="261" t="s">
        <v>125</v>
      </c>
      <c r="I2821" s="261" t="s">
        <v>5699</v>
      </c>
      <c r="J2821" s="261" t="s">
        <v>7245</v>
      </c>
      <c r="K2821" s="282" t="s">
        <v>6840</v>
      </c>
      <c r="L2821" s="264">
        <v>44934</v>
      </c>
      <c r="M2821" s="264">
        <v>45327</v>
      </c>
      <c r="N2821" s="261" t="s">
        <v>128</v>
      </c>
      <c r="O2821" s="261" t="s">
        <v>7246</v>
      </c>
      <c r="P2821" s="266" t="s">
        <v>138</v>
      </c>
      <c r="Q2821" s="273"/>
      <c r="R2821" s="284" t="s">
        <v>157</v>
      </c>
      <c r="S2821" s="265"/>
      <c r="T2821" s="265">
        <v>0</v>
      </c>
      <c r="U2821" s="269" t="s">
        <v>1256</v>
      </c>
      <c r="V2821" s="270">
        <v>1</v>
      </c>
      <c r="W2821" s="271" t="s">
        <v>118</v>
      </c>
      <c r="X2821" s="272"/>
      <c r="Y2821" s="272"/>
      <c r="Z2821" s="274" t="s">
        <v>1257</v>
      </c>
      <c r="AA2821" s="258" t="b">
        <f t="shared" si="221"/>
        <v>0</v>
      </c>
      <c r="AB2821" s="273" t="s">
        <v>7247</v>
      </c>
      <c r="AC2821" s="273"/>
      <c r="AD2821" s="504" t="s">
        <v>1259</v>
      </c>
      <c r="AE2821" s="275" t="s">
        <v>7248</v>
      </c>
      <c r="AF2821" s="267" t="str">
        <f t="shared" ca="1" si="222"/>
        <v>25años9meses</v>
      </c>
      <c r="AG2821" s="276">
        <v>925436786</v>
      </c>
      <c r="AH2821" s="273" t="s">
        <v>7249</v>
      </c>
    </row>
    <row r="2822" spans="2:36">
      <c r="B2822" s="258" t="str">
        <f t="shared" si="220"/>
        <v>P74592173</v>
      </c>
      <c r="C2822" s="257" t="s">
        <v>117</v>
      </c>
      <c r="D2822" s="486" t="s">
        <v>2464</v>
      </c>
      <c r="E2822" s="258" t="s">
        <v>2465</v>
      </c>
      <c r="F2822" s="259">
        <v>34932</v>
      </c>
      <c r="G2822" s="260" t="s">
        <v>1251</v>
      </c>
      <c r="H2822" s="261" t="s">
        <v>137</v>
      </c>
      <c r="I2822" s="262"/>
      <c r="J2822" s="261"/>
      <c r="K2822" s="263" t="s">
        <v>1287</v>
      </c>
      <c r="L2822" s="264">
        <v>43776</v>
      </c>
      <c r="M2822" s="290">
        <v>43799</v>
      </c>
      <c r="N2822" s="263" t="s">
        <v>169</v>
      </c>
      <c r="O2822" s="261" t="s">
        <v>2466</v>
      </c>
      <c r="P2822" s="266" t="s">
        <v>115</v>
      </c>
      <c r="Q2822" s="267"/>
      <c r="R2822" s="284" t="s">
        <v>157</v>
      </c>
      <c r="S2822" s="265"/>
      <c r="T2822" s="265">
        <v>0</v>
      </c>
      <c r="U2822" s="269" t="s">
        <v>1256</v>
      </c>
      <c r="V2822" s="270">
        <v>0</v>
      </c>
      <c r="W2822" s="271" t="s">
        <v>1264</v>
      </c>
      <c r="X2822" s="272"/>
      <c r="Y2822" s="273"/>
      <c r="Z2822" s="274" t="s">
        <v>1265</v>
      </c>
      <c r="AA2822" s="258" t="b">
        <f t="shared" si="221"/>
        <v>0</v>
      </c>
      <c r="AB2822" s="273" t="s">
        <v>2467</v>
      </c>
      <c r="AC2822" s="273" t="s">
        <v>1290</v>
      </c>
      <c r="AD2822" s="510"/>
      <c r="AE2822" s="275"/>
      <c r="AF2822" s="267" t="str">
        <f t="shared" ca="1" si="222"/>
        <v>31años0meses</v>
      </c>
      <c r="AG2822" s="276"/>
      <c r="AH2822" s="273"/>
    </row>
    <row r="2823" spans="2:36">
      <c r="B2823" s="258" t="str">
        <f t="shared" si="220"/>
        <v>P74592175</v>
      </c>
      <c r="C2823" s="257" t="s">
        <v>117</v>
      </c>
      <c r="D2823" s="486" t="s">
        <v>3166</v>
      </c>
      <c r="E2823" s="273" t="s">
        <v>3167</v>
      </c>
      <c r="F2823" s="302">
        <v>35705</v>
      </c>
      <c r="G2823" s="260" t="s">
        <v>1251</v>
      </c>
      <c r="H2823" s="261" t="s">
        <v>137</v>
      </c>
      <c r="I2823" s="262"/>
      <c r="J2823" s="261"/>
      <c r="K2823" s="263" t="s">
        <v>2021</v>
      </c>
      <c r="L2823" s="326">
        <v>43860</v>
      </c>
      <c r="M2823" s="290">
        <v>43873</v>
      </c>
      <c r="N2823" s="263" t="s">
        <v>174</v>
      </c>
      <c r="O2823" s="282" t="s">
        <v>3168</v>
      </c>
      <c r="P2823" s="266" t="s">
        <v>115</v>
      </c>
      <c r="Q2823" s="267"/>
      <c r="R2823" s="284" t="s">
        <v>157</v>
      </c>
      <c r="S2823" s="265"/>
      <c r="T2823" s="265">
        <v>0</v>
      </c>
      <c r="U2823" s="269" t="s">
        <v>1256</v>
      </c>
      <c r="V2823" s="270">
        <v>0</v>
      </c>
      <c r="W2823" s="271" t="s">
        <v>1264</v>
      </c>
      <c r="X2823" s="272"/>
      <c r="Y2823" s="273"/>
      <c r="Z2823" s="274" t="s">
        <v>1265</v>
      </c>
      <c r="AA2823" s="258" t="b">
        <f t="shared" si="221"/>
        <v>0</v>
      </c>
      <c r="AB2823" s="258"/>
      <c r="AC2823" s="273"/>
      <c r="AD2823" s="504" t="s">
        <v>2101</v>
      </c>
      <c r="AE2823" s="317" t="s">
        <v>3169</v>
      </c>
      <c r="AF2823" s="267" t="str">
        <f t="shared" ca="1" si="222"/>
        <v>28años10meses</v>
      </c>
      <c r="AG2823" s="276"/>
      <c r="AH2823" s="273"/>
    </row>
    <row r="2824" spans="2:36">
      <c r="B2824" s="258" t="str">
        <f t="shared" ref="B2824:B2869" si="223">MID(H2824,1,1)&amp;D2824</f>
        <v>P74592181</v>
      </c>
      <c r="C2824" s="257" t="s">
        <v>117</v>
      </c>
      <c r="D2824" s="486" t="s">
        <v>3552</v>
      </c>
      <c r="E2824" s="258" t="s">
        <v>3553</v>
      </c>
      <c r="F2824" s="259">
        <v>37232</v>
      </c>
      <c r="G2824" s="260" t="s">
        <v>1251</v>
      </c>
      <c r="H2824" s="261" t="s">
        <v>137</v>
      </c>
      <c r="I2824" s="262"/>
      <c r="J2824" s="261"/>
      <c r="K2824" s="263" t="s">
        <v>2021</v>
      </c>
      <c r="L2824" s="264">
        <v>44147</v>
      </c>
      <c r="M2824" s="290">
        <v>44184</v>
      </c>
      <c r="N2824" s="263" t="s">
        <v>122</v>
      </c>
      <c r="O2824" s="263"/>
      <c r="P2824" s="266"/>
      <c r="Q2824" s="267"/>
      <c r="R2824" s="268" t="s">
        <v>157</v>
      </c>
      <c r="S2824" s="265"/>
      <c r="T2824" s="265">
        <v>0</v>
      </c>
      <c r="U2824" s="269" t="s">
        <v>1256</v>
      </c>
      <c r="V2824" s="270">
        <v>0</v>
      </c>
      <c r="W2824" s="271" t="s">
        <v>1264</v>
      </c>
      <c r="X2824" s="272"/>
      <c r="Y2824" s="258"/>
      <c r="Z2824" s="274" t="s">
        <v>1265</v>
      </c>
      <c r="AA2824" s="258" t="b">
        <f t="shared" si="221"/>
        <v>0</v>
      </c>
      <c r="AB2824" s="258"/>
      <c r="AC2824" s="273"/>
      <c r="AD2824" s="504" t="s">
        <v>2101</v>
      </c>
      <c r="AE2824" s="275" t="s">
        <v>3554</v>
      </c>
      <c r="AF2824" s="267" t="str">
        <f t="shared" ca="1" si="222"/>
        <v>24años8meses</v>
      </c>
      <c r="AG2824" s="276">
        <v>927847102</v>
      </c>
      <c r="AH2824" s="399" t="s">
        <v>3337</v>
      </c>
    </row>
    <row r="2825" spans="2:36">
      <c r="B2825" s="258" t="str">
        <f t="shared" si="223"/>
        <v>P74592185</v>
      </c>
      <c r="C2825" s="263">
        <v>1</v>
      </c>
      <c r="D2825" s="486" t="s">
        <v>3287</v>
      </c>
      <c r="E2825" s="258" t="s">
        <v>3288</v>
      </c>
      <c r="F2825" s="259">
        <v>35541</v>
      </c>
      <c r="G2825" s="260" t="s">
        <v>1251</v>
      </c>
      <c r="H2825" s="261" t="s">
        <v>137</v>
      </c>
      <c r="I2825" s="262"/>
      <c r="J2825" s="261"/>
      <c r="K2825" s="263"/>
      <c r="L2825" s="264">
        <v>44021</v>
      </c>
      <c r="M2825" s="290">
        <v>44048</v>
      </c>
      <c r="N2825" s="263" t="s">
        <v>174</v>
      </c>
      <c r="O2825" s="261" t="s">
        <v>3289</v>
      </c>
      <c r="P2825" s="266" t="s">
        <v>115</v>
      </c>
      <c r="Q2825" s="267"/>
      <c r="R2825" s="284" t="s">
        <v>157</v>
      </c>
      <c r="S2825" s="265"/>
      <c r="T2825" s="265">
        <v>0</v>
      </c>
      <c r="U2825" s="269" t="s">
        <v>1256</v>
      </c>
      <c r="V2825" s="270">
        <v>0</v>
      </c>
      <c r="W2825" s="271" t="s">
        <v>1264</v>
      </c>
      <c r="X2825" s="272"/>
      <c r="Y2825" s="273"/>
      <c r="Z2825" s="274" t="s">
        <v>1265</v>
      </c>
      <c r="AA2825" s="258" t="b">
        <f t="shared" si="221"/>
        <v>0</v>
      </c>
      <c r="AB2825" s="273" t="s">
        <v>3290</v>
      </c>
      <c r="AC2825" s="273" t="s">
        <v>1290</v>
      </c>
      <c r="AD2825" s="510"/>
      <c r="AE2825" s="275"/>
      <c r="AF2825" s="267" t="str">
        <f t="shared" ca="1" si="222"/>
        <v>29años4meses</v>
      </c>
      <c r="AG2825" s="276"/>
      <c r="AH2825" s="273"/>
    </row>
    <row r="2826" spans="2:36">
      <c r="B2826" s="258" t="str">
        <f>MID(H2826,1,1)&amp;D2826</f>
        <v>P74592192</v>
      </c>
      <c r="C2826" s="257" t="s">
        <v>117</v>
      </c>
      <c r="D2826" s="486" t="s">
        <v>2871</v>
      </c>
      <c r="E2826" s="273" t="s">
        <v>2872</v>
      </c>
      <c r="F2826" s="259">
        <v>35969</v>
      </c>
      <c r="G2826" s="260" t="s">
        <v>1251</v>
      </c>
      <c r="H2826" s="261" t="s">
        <v>137</v>
      </c>
      <c r="I2826" s="262"/>
      <c r="J2826" s="261"/>
      <c r="K2826" s="263" t="s">
        <v>1287</v>
      </c>
      <c r="L2826" s="264">
        <v>43818</v>
      </c>
      <c r="M2826" s="290">
        <v>43830</v>
      </c>
      <c r="N2826" s="263" t="s">
        <v>174</v>
      </c>
      <c r="O2826" s="261" t="s">
        <v>2873</v>
      </c>
      <c r="P2826" s="266" t="s">
        <v>115</v>
      </c>
      <c r="Q2826" s="267"/>
      <c r="R2826" s="268" t="s">
        <v>157</v>
      </c>
      <c r="S2826" s="265"/>
      <c r="T2826" s="265">
        <v>0</v>
      </c>
      <c r="U2826" s="269" t="s">
        <v>1256</v>
      </c>
      <c r="V2826" s="270">
        <v>0</v>
      </c>
      <c r="W2826" s="271" t="s">
        <v>1264</v>
      </c>
      <c r="X2826" s="272"/>
      <c r="Y2826" s="258"/>
      <c r="Z2826" s="274" t="s">
        <v>1265</v>
      </c>
      <c r="AA2826" s="258" t="b">
        <f t="shared" si="221"/>
        <v>0</v>
      </c>
      <c r="AB2826" s="273" t="s">
        <v>2874</v>
      </c>
      <c r="AC2826" s="273" t="s">
        <v>1290</v>
      </c>
      <c r="AD2826" s="510"/>
      <c r="AE2826" s="275"/>
      <c r="AF2826" s="267" t="str">
        <f t="shared" ca="1" si="222"/>
        <v>28años1meses</v>
      </c>
      <c r="AG2826" s="276"/>
      <c r="AH2826" s="273"/>
    </row>
    <row r="2827" spans="2:36">
      <c r="B2827" s="258" t="str">
        <f t="shared" si="223"/>
        <v>P74592202</v>
      </c>
      <c r="C2827" s="282">
        <v>1</v>
      </c>
      <c r="D2827" s="486" t="s">
        <v>3238</v>
      </c>
      <c r="E2827" s="273" t="s">
        <v>3239</v>
      </c>
      <c r="F2827" s="259">
        <v>35770</v>
      </c>
      <c r="G2827" s="260" t="s">
        <v>1251</v>
      </c>
      <c r="H2827" s="261" t="s">
        <v>137</v>
      </c>
      <c r="I2827" s="262"/>
      <c r="J2827" s="261"/>
      <c r="K2827" s="263" t="s">
        <v>1287</v>
      </c>
      <c r="L2827" s="264">
        <v>43892</v>
      </c>
      <c r="M2827" s="264">
        <v>43904</v>
      </c>
      <c r="N2827" s="263" t="s">
        <v>174</v>
      </c>
      <c r="O2827" s="261" t="s">
        <v>3240</v>
      </c>
      <c r="P2827" s="266" t="s">
        <v>115</v>
      </c>
      <c r="Q2827" s="267"/>
      <c r="R2827" s="284" t="s">
        <v>157</v>
      </c>
      <c r="S2827" s="265"/>
      <c r="T2827" s="265">
        <v>0</v>
      </c>
      <c r="U2827" s="269" t="s">
        <v>1256</v>
      </c>
      <c r="V2827" s="270">
        <v>0</v>
      </c>
      <c r="W2827" s="271" t="s">
        <v>1264</v>
      </c>
      <c r="X2827" s="272"/>
      <c r="Y2827" s="273"/>
      <c r="Z2827" s="274" t="s">
        <v>1265</v>
      </c>
      <c r="AA2827" s="258" t="b">
        <f t="shared" si="221"/>
        <v>0</v>
      </c>
      <c r="AB2827" s="273"/>
      <c r="AC2827" s="273"/>
      <c r="AD2827" s="510"/>
      <c r="AE2827" s="275"/>
      <c r="AF2827" s="267" t="str">
        <f t="shared" ca="1" si="222"/>
        <v>28años8meses</v>
      </c>
      <c r="AG2827" s="276"/>
      <c r="AH2827" s="273"/>
    </row>
    <row r="2828" spans="2:36">
      <c r="B2828" s="258" t="str">
        <f t="shared" si="223"/>
        <v>P74592205</v>
      </c>
      <c r="C2828" s="258" t="s">
        <v>117</v>
      </c>
      <c r="D2828" s="486" t="s">
        <v>2851</v>
      </c>
      <c r="E2828" s="258" t="s">
        <v>2852</v>
      </c>
      <c r="F2828" s="259">
        <v>35463</v>
      </c>
      <c r="G2828" s="260" t="s">
        <v>1251</v>
      </c>
      <c r="H2828" s="261" t="s">
        <v>137</v>
      </c>
      <c r="I2828" s="263"/>
      <c r="J2828" s="261"/>
      <c r="K2828" s="263" t="s">
        <v>1287</v>
      </c>
      <c r="L2828" s="264">
        <v>43818</v>
      </c>
      <c r="M2828" s="290">
        <v>43830</v>
      </c>
      <c r="N2828" s="263" t="s">
        <v>174</v>
      </c>
      <c r="O2828" s="261" t="s">
        <v>2853</v>
      </c>
      <c r="P2828" s="266" t="s">
        <v>115</v>
      </c>
      <c r="Q2828" s="267"/>
      <c r="R2828" s="284" t="s">
        <v>157</v>
      </c>
      <c r="S2828" s="265"/>
      <c r="T2828" s="265">
        <v>0</v>
      </c>
      <c r="U2828" s="269" t="s">
        <v>1256</v>
      </c>
      <c r="V2828" s="270">
        <v>0</v>
      </c>
      <c r="W2828" s="271" t="s">
        <v>1264</v>
      </c>
      <c r="X2828" s="272"/>
      <c r="Y2828" s="273"/>
      <c r="Z2828" s="274" t="s">
        <v>1265</v>
      </c>
      <c r="AA2828" s="258" t="b">
        <f t="shared" si="221"/>
        <v>0</v>
      </c>
      <c r="AB2828" s="273" t="s">
        <v>2854</v>
      </c>
      <c r="AC2828" s="273" t="s">
        <v>1290</v>
      </c>
      <c r="AD2828" s="510"/>
      <c r="AE2828" s="275"/>
      <c r="AF2828" s="267" t="str">
        <f t="shared" ca="1" si="222"/>
        <v>29años6meses</v>
      </c>
      <c r="AG2828" s="276"/>
      <c r="AH2828" s="273"/>
    </row>
    <row r="2829" spans="2:36">
      <c r="B2829" s="258" t="str">
        <f t="shared" si="223"/>
        <v>P74592209</v>
      </c>
      <c r="C2829" s="282">
        <v>1</v>
      </c>
      <c r="D2829" s="486" t="s">
        <v>7403</v>
      </c>
      <c r="E2829" s="258" t="s">
        <v>7404</v>
      </c>
      <c r="F2829" s="259">
        <v>35154</v>
      </c>
      <c r="G2829" s="260" t="s">
        <v>1251</v>
      </c>
      <c r="H2829" s="261" t="s">
        <v>137</v>
      </c>
      <c r="I2829" s="263" t="s">
        <v>1252</v>
      </c>
      <c r="J2829" s="261"/>
      <c r="K2829" s="282" t="s">
        <v>2021</v>
      </c>
      <c r="L2829" s="264">
        <v>44979</v>
      </c>
      <c r="M2829" s="264">
        <v>44994</v>
      </c>
      <c r="N2829" s="263" t="s">
        <v>122</v>
      </c>
      <c r="O2829" s="282"/>
      <c r="P2829" s="266"/>
      <c r="Q2829" s="273"/>
      <c r="R2829" s="268" t="s">
        <v>157</v>
      </c>
      <c r="S2829" s="265"/>
      <c r="T2829" s="265">
        <v>0</v>
      </c>
      <c r="U2829" s="269" t="s">
        <v>1256</v>
      </c>
      <c r="V2829" s="270">
        <v>0</v>
      </c>
      <c r="W2829" s="271" t="s">
        <v>118</v>
      </c>
      <c r="X2829" s="272"/>
      <c r="Y2829" s="273"/>
      <c r="Z2829" s="274" t="s">
        <v>1265</v>
      </c>
      <c r="AA2829" s="258" t="b">
        <f t="shared" si="221"/>
        <v>0</v>
      </c>
      <c r="AB2829" s="258" t="s">
        <v>7405</v>
      </c>
      <c r="AC2829" s="273"/>
      <c r="AD2829" s="504" t="s">
        <v>2101</v>
      </c>
      <c r="AE2829" s="275" t="s">
        <v>7406</v>
      </c>
      <c r="AF2829" s="267" t="str">
        <f t="shared" ca="1" si="222"/>
        <v>30años4meses</v>
      </c>
      <c r="AG2829" s="276">
        <v>969446748</v>
      </c>
      <c r="AH2829" s="273" t="s">
        <v>7407</v>
      </c>
    </row>
    <row r="2830" spans="2:36">
      <c r="B2830" s="258" t="str">
        <f t="shared" si="223"/>
        <v>P74592249</v>
      </c>
      <c r="C2830" s="257" t="s">
        <v>117</v>
      </c>
      <c r="D2830" s="486" t="s">
        <v>7087</v>
      </c>
      <c r="E2830" s="258" t="s">
        <v>7088</v>
      </c>
      <c r="F2830" s="259">
        <v>35916</v>
      </c>
      <c r="G2830" s="283" t="s">
        <v>1251</v>
      </c>
      <c r="H2830" s="261" t="s">
        <v>137</v>
      </c>
      <c r="I2830" s="263" t="s">
        <v>5933</v>
      </c>
      <c r="J2830" s="261"/>
      <c r="K2830" s="282" t="s">
        <v>2021</v>
      </c>
      <c r="L2830" s="264">
        <v>44914</v>
      </c>
      <c r="M2830" s="264">
        <v>44914</v>
      </c>
      <c r="N2830" s="263" t="s">
        <v>128</v>
      </c>
      <c r="O2830" s="261" t="s">
        <v>7089</v>
      </c>
      <c r="P2830" s="266" t="s">
        <v>138</v>
      </c>
      <c r="Q2830" s="273"/>
      <c r="R2830" s="268" t="s">
        <v>157</v>
      </c>
      <c r="S2830" s="265"/>
      <c r="T2830" s="265">
        <v>0</v>
      </c>
      <c r="U2830" s="269" t="s">
        <v>1256</v>
      </c>
      <c r="V2830" s="270">
        <v>0</v>
      </c>
      <c r="W2830" s="271" t="s">
        <v>118</v>
      </c>
      <c r="X2830" s="272"/>
      <c r="Y2830" s="273"/>
      <c r="Z2830" s="274" t="s">
        <v>1265</v>
      </c>
      <c r="AA2830" s="258" t="b">
        <f t="shared" si="221"/>
        <v>0</v>
      </c>
      <c r="AB2830" s="273" t="s">
        <v>7090</v>
      </c>
      <c r="AC2830" s="273"/>
      <c r="AD2830" s="504" t="s">
        <v>1259</v>
      </c>
      <c r="AE2830" s="275" t="s">
        <v>7091</v>
      </c>
      <c r="AF2830" s="267" t="str">
        <f t="shared" ca="1" si="222"/>
        <v>28años3meses</v>
      </c>
      <c r="AG2830" s="276">
        <v>900108580</v>
      </c>
      <c r="AH2830" s="273" t="s">
        <v>7092</v>
      </c>
    </row>
    <row r="2831" spans="2:36">
      <c r="B2831" s="258" t="str">
        <f t="shared" si="223"/>
        <v>P74592256</v>
      </c>
      <c r="C2831" s="282">
        <v>1</v>
      </c>
      <c r="D2831" s="486" t="s">
        <v>3054</v>
      </c>
      <c r="E2831" s="273" t="s">
        <v>3055</v>
      </c>
      <c r="F2831" s="259">
        <v>35163</v>
      </c>
      <c r="G2831" s="260" t="s">
        <v>1251</v>
      </c>
      <c r="H2831" s="261" t="s">
        <v>137</v>
      </c>
      <c r="I2831" s="262"/>
      <c r="J2831" s="261"/>
      <c r="K2831" s="263" t="s">
        <v>2021</v>
      </c>
      <c r="L2831" s="264">
        <v>43846</v>
      </c>
      <c r="M2831" s="290">
        <v>43859</v>
      </c>
      <c r="N2831" s="263" t="s">
        <v>122</v>
      </c>
      <c r="O2831" s="282"/>
      <c r="P2831" s="266"/>
      <c r="Q2831" s="267"/>
      <c r="R2831" s="284" t="s">
        <v>157</v>
      </c>
      <c r="S2831" s="265"/>
      <c r="T2831" s="265">
        <v>0</v>
      </c>
      <c r="U2831" s="269" t="s">
        <v>1256</v>
      </c>
      <c r="V2831" s="270">
        <v>0</v>
      </c>
      <c r="W2831" s="271" t="s">
        <v>1264</v>
      </c>
      <c r="X2831" s="272"/>
      <c r="Y2831" s="273"/>
      <c r="Z2831" s="274" t="s">
        <v>1265</v>
      </c>
      <c r="AA2831" s="258" t="b">
        <f t="shared" si="221"/>
        <v>0</v>
      </c>
      <c r="AB2831" s="258" t="s">
        <v>3056</v>
      </c>
      <c r="AC2831" s="273" t="s">
        <v>2969</v>
      </c>
      <c r="AD2831" s="504" t="s">
        <v>2101</v>
      </c>
      <c r="AE2831" s="275" t="s">
        <v>3057</v>
      </c>
      <c r="AF2831" s="267" t="str">
        <f t="shared" ca="1" si="222"/>
        <v>30años4meses</v>
      </c>
      <c r="AG2831" s="276"/>
      <c r="AH2831" s="273"/>
      <c r="AI2831" s="584"/>
      <c r="AJ2831" s="584"/>
    </row>
    <row r="2832" spans="2:36">
      <c r="B2832" s="258" t="str">
        <f t="shared" si="223"/>
        <v>P74592438</v>
      </c>
      <c r="C2832" s="282">
        <v>1</v>
      </c>
      <c r="D2832" s="486" t="s">
        <v>3571</v>
      </c>
      <c r="E2832" s="258" t="s">
        <v>3572</v>
      </c>
      <c r="F2832" s="259">
        <v>35212</v>
      </c>
      <c r="G2832" s="260" t="s">
        <v>1251</v>
      </c>
      <c r="H2832" s="261" t="s">
        <v>137</v>
      </c>
      <c r="I2832" s="262"/>
      <c r="J2832" s="261"/>
      <c r="K2832" s="263" t="s">
        <v>1287</v>
      </c>
      <c r="L2832" s="264">
        <v>44175</v>
      </c>
      <c r="M2832" s="264">
        <v>44196</v>
      </c>
      <c r="N2832" s="263" t="s">
        <v>128</v>
      </c>
      <c r="O2832" s="261" t="s">
        <v>3573</v>
      </c>
      <c r="P2832" s="266" t="s">
        <v>115</v>
      </c>
      <c r="Q2832" s="267"/>
      <c r="R2832" s="268" t="s">
        <v>157</v>
      </c>
      <c r="S2832" s="265"/>
      <c r="T2832" s="265">
        <v>0</v>
      </c>
      <c r="U2832" s="269" t="s">
        <v>1256</v>
      </c>
      <c r="V2832" s="270">
        <v>0</v>
      </c>
      <c r="W2832" s="271" t="s">
        <v>1264</v>
      </c>
      <c r="X2832" s="272"/>
      <c r="Y2832" s="273"/>
      <c r="Z2832" s="274" t="s">
        <v>1265</v>
      </c>
      <c r="AA2832" s="258" t="b">
        <f t="shared" si="221"/>
        <v>0</v>
      </c>
      <c r="AB2832" s="273" t="s">
        <v>3574</v>
      </c>
      <c r="AC2832" s="273" t="s">
        <v>1290</v>
      </c>
      <c r="AD2832" s="510"/>
      <c r="AE2832" s="275"/>
      <c r="AF2832" s="267" t="str">
        <f t="shared" ca="1" si="222"/>
        <v>30años2meses</v>
      </c>
      <c r="AG2832" s="276"/>
      <c r="AH2832" s="273"/>
    </row>
    <row r="2833" spans="2:34">
      <c r="B2833" s="258" t="str">
        <f t="shared" si="223"/>
        <v>P74592446</v>
      </c>
      <c r="C2833" s="285">
        <v>1</v>
      </c>
      <c r="D2833" s="486" t="s">
        <v>5898</v>
      </c>
      <c r="E2833" s="258" t="s">
        <v>5899</v>
      </c>
      <c r="F2833" s="259">
        <v>34388</v>
      </c>
      <c r="G2833" s="260" t="s">
        <v>1251</v>
      </c>
      <c r="H2833" s="261" t="s">
        <v>137</v>
      </c>
      <c r="I2833" s="263"/>
      <c r="J2833" s="261"/>
      <c r="K2833" s="282" t="s">
        <v>1968</v>
      </c>
      <c r="L2833" s="264">
        <v>44593</v>
      </c>
      <c r="M2833" s="264">
        <v>44651</v>
      </c>
      <c r="N2833" s="263" t="s">
        <v>169</v>
      </c>
      <c r="O2833" s="261" t="s">
        <v>5900</v>
      </c>
      <c r="P2833" s="266" t="s">
        <v>115</v>
      </c>
      <c r="Q2833" s="273"/>
      <c r="R2833" s="268" t="s">
        <v>157</v>
      </c>
      <c r="S2833" s="265"/>
      <c r="T2833" s="265">
        <v>0</v>
      </c>
      <c r="U2833" s="269" t="s">
        <v>1256</v>
      </c>
      <c r="V2833" s="270">
        <v>1</v>
      </c>
      <c r="W2833" s="271" t="s">
        <v>118</v>
      </c>
      <c r="X2833" s="272"/>
      <c r="Y2833" s="273"/>
      <c r="Z2833" s="274" t="s">
        <v>1265</v>
      </c>
      <c r="AA2833" s="258" t="b">
        <f t="shared" si="221"/>
        <v>0</v>
      </c>
      <c r="AB2833" s="273" t="s">
        <v>5901</v>
      </c>
      <c r="AC2833" s="273"/>
      <c r="AD2833" s="504" t="s">
        <v>1259</v>
      </c>
      <c r="AE2833" s="275" t="s">
        <v>5902</v>
      </c>
      <c r="AF2833" s="267" t="str">
        <f t="shared" ca="1" si="222"/>
        <v>32años5meses</v>
      </c>
      <c r="AG2833" s="276">
        <v>954464164</v>
      </c>
      <c r="AH2833" s="273" t="s">
        <v>5903</v>
      </c>
    </row>
    <row r="2834" spans="2:34">
      <c r="B2834" s="258" t="str">
        <f t="shared" si="223"/>
        <v>P74592481</v>
      </c>
      <c r="C2834" s="282">
        <v>1</v>
      </c>
      <c r="D2834" s="486" t="s">
        <v>3260</v>
      </c>
      <c r="E2834" s="273" t="s">
        <v>3261</v>
      </c>
      <c r="F2834" s="259">
        <v>35540</v>
      </c>
      <c r="G2834" s="260" t="s">
        <v>1251</v>
      </c>
      <c r="H2834" s="261" t="s">
        <v>137</v>
      </c>
      <c r="I2834" s="262"/>
      <c r="J2834" s="261"/>
      <c r="K2834" s="263" t="s">
        <v>1287</v>
      </c>
      <c r="L2834" s="264">
        <v>43902</v>
      </c>
      <c r="M2834" s="290">
        <v>43904</v>
      </c>
      <c r="N2834" s="263" t="s">
        <v>174</v>
      </c>
      <c r="O2834" s="261" t="s">
        <v>3262</v>
      </c>
      <c r="P2834" s="266" t="s">
        <v>115</v>
      </c>
      <c r="Q2834" s="267"/>
      <c r="R2834" s="284" t="s">
        <v>157</v>
      </c>
      <c r="S2834" s="265"/>
      <c r="T2834" s="265">
        <v>0</v>
      </c>
      <c r="U2834" s="269" t="s">
        <v>1256</v>
      </c>
      <c r="V2834" s="270">
        <v>0</v>
      </c>
      <c r="W2834" s="271" t="s">
        <v>1264</v>
      </c>
      <c r="X2834" s="272"/>
      <c r="Y2834" s="273"/>
      <c r="Z2834" s="274" t="s">
        <v>1265</v>
      </c>
      <c r="AA2834" s="258" t="b">
        <f t="shared" si="221"/>
        <v>0</v>
      </c>
      <c r="AB2834" s="273"/>
      <c r="AC2834" s="273"/>
      <c r="AD2834" s="510"/>
      <c r="AE2834" s="275"/>
      <c r="AF2834" s="267" t="str">
        <f t="shared" ca="1" si="222"/>
        <v>29años4meses</v>
      </c>
      <c r="AG2834" s="276"/>
      <c r="AH2834" s="273"/>
    </row>
    <row r="2835" spans="2:34">
      <c r="B2835" s="258" t="str">
        <f t="shared" si="223"/>
        <v>P74592482</v>
      </c>
      <c r="C2835" s="257" t="s">
        <v>117</v>
      </c>
      <c r="D2835" s="486" t="s">
        <v>3118</v>
      </c>
      <c r="E2835" s="273" t="s">
        <v>3119</v>
      </c>
      <c r="F2835" s="302">
        <v>37182</v>
      </c>
      <c r="G2835" s="260" t="s">
        <v>1251</v>
      </c>
      <c r="H2835" s="261" t="s">
        <v>137</v>
      </c>
      <c r="I2835" s="262"/>
      <c r="J2835" s="261"/>
      <c r="K2835" s="263" t="s">
        <v>2021</v>
      </c>
      <c r="L2835" s="264">
        <v>43853</v>
      </c>
      <c r="M2835" s="290">
        <v>43880</v>
      </c>
      <c r="N2835" s="263" t="s">
        <v>122</v>
      </c>
      <c r="O2835" s="282"/>
      <c r="P2835" s="266"/>
      <c r="Q2835" s="267"/>
      <c r="R2835" s="284" t="s">
        <v>157</v>
      </c>
      <c r="S2835" s="265"/>
      <c r="T2835" s="265">
        <v>0</v>
      </c>
      <c r="U2835" s="269" t="s">
        <v>1256</v>
      </c>
      <c r="V2835" s="270">
        <v>0</v>
      </c>
      <c r="W2835" s="271" t="s">
        <v>1264</v>
      </c>
      <c r="X2835" s="272"/>
      <c r="Y2835" s="273"/>
      <c r="Z2835" s="274" t="s">
        <v>1265</v>
      </c>
      <c r="AA2835" s="258" t="b">
        <f t="shared" si="221"/>
        <v>0</v>
      </c>
      <c r="AB2835" s="258" t="s">
        <v>3120</v>
      </c>
      <c r="AC2835" s="273"/>
      <c r="AD2835" s="504" t="s">
        <v>2101</v>
      </c>
      <c r="AE2835" s="317" t="s">
        <v>3121</v>
      </c>
      <c r="AF2835" s="267" t="str">
        <f t="shared" ca="1" si="222"/>
        <v>24años10meses</v>
      </c>
      <c r="AG2835" s="276"/>
      <c r="AH2835" s="273"/>
    </row>
    <row r="2836" spans="2:34">
      <c r="B2836" s="258" t="str">
        <f t="shared" si="223"/>
        <v>P74592485</v>
      </c>
      <c r="C2836" s="257" t="s">
        <v>117</v>
      </c>
      <c r="D2836" s="486" t="s">
        <v>2803</v>
      </c>
      <c r="E2836" s="273" t="s">
        <v>2804</v>
      </c>
      <c r="F2836" s="259">
        <v>36082</v>
      </c>
      <c r="G2836" s="260" t="s">
        <v>1251</v>
      </c>
      <c r="H2836" s="261" t="s">
        <v>137</v>
      </c>
      <c r="I2836" s="262"/>
      <c r="J2836" s="261"/>
      <c r="K2836" s="263" t="s">
        <v>1287</v>
      </c>
      <c r="L2836" s="264">
        <v>43818</v>
      </c>
      <c r="M2836" s="264">
        <v>43859</v>
      </c>
      <c r="N2836" s="263" t="s">
        <v>174</v>
      </c>
      <c r="O2836" s="261" t="s">
        <v>2805</v>
      </c>
      <c r="P2836" s="266" t="s">
        <v>115</v>
      </c>
      <c r="Q2836" s="267"/>
      <c r="R2836" s="268" t="s">
        <v>157</v>
      </c>
      <c r="S2836" s="265"/>
      <c r="T2836" s="265">
        <v>0</v>
      </c>
      <c r="U2836" s="269" t="s">
        <v>1256</v>
      </c>
      <c r="V2836" s="270">
        <v>0</v>
      </c>
      <c r="W2836" s="271" t="s">
        <v>1264</v>
      </c>
      <c r="X2836" s="272"/>
      <c r="Y2836" s="273"/>
      <c r="Z2836" s="274" t="s">
        <v>1265</v>
      </c>
      <c r="AA2836" s="258" t="b">
        <f t="shared" si="221"/>
        <v>0</v>
      </c>
      <c r="AB2836" s="273" t="s">
        <v>2806</v>
      </c>
      <c r="AC2836" s="273" t="s">
        <v>1290</v>
      </c>
      <c r="AD2836" s="510"/>
      <c r="AE2836" s="275"/>
      <c r="AF2836" s="267" t="str">
        <f t="shared" ca="1" si="222"/>
        <v>27años10meses</v>
      </c>
      <c r="AG2836" s="276"/>
      <c r="AH2836" s="273"/>
    </row>
    <row r="2837" spans="2:34">
      <c r="B2837" s="258" t="str">
        <f t="shared" si="223"/>
        <v>P74593152</v>
      </c>
      <c r="C2837" s="257" t="s">
        <v>117</v>
      </c>
      <c r="D2837" s="486" t="s">
        <v>10215</v>
      </c>
      <c r="E2837" s="258" t="s">
        <v>10216</v>
      </c>
      <c r="F2837" s="259">
        <v>37165</v>
      </c>
      <c r="G2837" s="283" t="s">
        <v>8311</v>
      </c>
      <c r="H2837" s="261" t="s">
        <v>137</v>
      </c>
      <c r="I2837" s="261" t="s">
        <v>8999</v>
      </c>
      <c r="J2837" s="261" t="s">
        <v>9657</v>
      </c>
      <c r="K2837" s="282" t="s">
        <v>6899</v>
      </c>
      <c r="L2837" s="264">
        <v>45352</v>
      </c>
      <c r="M2837" s="298">
        <v>45454</v>
      </c>
      <c r="N2837" s="261" t="s">
        <v>128</v>
      </c>
      <c r="O2837" s="282" t="s">
        <v>10217</v>
      </c>
      <c r="P2837" s="266" t="s">
        <v>138</v>
      </c>
      <c r="Q2837" s="273"/>
      <c r="R2837" s="284" t="s">
        <v>157</v>
      </c>
      <c r="S2837" s="265"/>
      <c r="T2837" s="265">
        <v>0</v>
      </c>
      <c r="U2837" s="269" t="s">
        <v>1256</v>
      </c>
      <c r="V2837" s="270">
        <v>1</v>
      </c>
      <c r="W2837" s="271" t="s">
        <v>118</v>
      </c>
      <c r="X2837" s="272"/>
      <c r="Y2837" s="272"/>
      <c r="Z2837" s="274" t="s">
        <v>1257</v>
      </c>
      <c r="AA2837" s="258" t="b">
        <f t="shared" si="221"/>
        <v>0</v>
      </c>
      <c r="AB2837" s="273" t="s">
        <v>10218</v>
      </c>
      <c r="AC2837" s="273"/>
      <c r="AD2837" s="504" t="s">
        <v>1259</v>
      </c>
      <c r="AE2837" s="275" t="s">
        <v>10219</v>
      </c>
      <c r="AF2837" s="267" t="str">
        <f t="shared" ca="1" si="222"/>
        <v>24años10meses</v>
      </c>
      <c r="AG2837" s="276">
        <v>918881582</v>
      </c>
      <c r="AH2837" s="273" t="s">
        <v>10220</v>
      </c>
    </row>
    <row r="2838" spans="2:34">
      <c r="B2838" s="258" t="str">
        <f t="shared" si="223"/>
        <v>P74618103</v>
      </c>
      <c r="C2838" s="282">
        <v>1</v>
      </c>
      <c r="D2838" s="486" t="s">
        <v>7358</v>
      </c>
      <c r="E2838" s="258" t="s">
        <v>7359</v>
      </c>
      <c r="F2838" s="259">
        <v>35685</v>
      </c>
      <c r="G2838" s="283" t="s">
        <v>1251</v>
      </c>
      <c r="H2838" s="261" t="s">
        <v>137</v>
      </c>
      <c r="I2838" s="263" t="s">
        <v>1252</v>
      </c>
      <c r="J2838" s="261"/>
      <c r="K2838" s="282" t="s">
        <v>6305</v>
      </c>
      <c r="L2838" s="264">
        <v>44959</v>
      </c>
      <c r="M2838" s="264">
        <v>44959</v>
      </c>
      <c r="N2838" s="263" t="s">
        <v>174</v>
      </c>
      <c r="O2838" s="282" t="s">
        <v>7360</v>
      </c>
      <c r="P2838" s="266" t="s">
        <v>138</v>
      </c>
      <c r="Q2838" s="273"/>
      <c r="R2838" s="284" t="s">
        <v>157</v>
      </c>
      <c r="S2838" s="265"/>
      <c r="T2838" s="265">
        <v>0</v>
      </c>
      <c r="U2838" s="269" t="s">
        <v>1256</v>
      </c>
      <c r="V2838" s="270">
        <v>1</v>
      </c>
      <c r="W2838" s="271" t="s">
        <v>1264</v>
      </c>
      <c r="X2838" s="272"/>
      <c r="Y2838" s="273"/>
      <c r="Z2838" s="274" t="s">
        <v>1265</v>
      </c>
      <c r="AA2838" s="258" t="b">
        <f t="shared" si="221"/>
        <v>0</v>
      </c>
      <c r="AB2838" s="258" t="s">
        <v>7361</v>
      </c>
      <c r="AC2838" s="273"/>
      <c r="AD2838" s="510" t="s">
        <v>7362</v>
      </c>
      <c r="AE2838" s="275">
        <v>8.0515100000504105E+18</v>
      </c>
      <c r="AF2838" s="267" t="str">
        <f t="shared" ca="1" si="222"/>
        <v>28años11meses</v>
      </c>
      <c r="AG2838" s="276">
        <v>979306537</v>
      </c>
      <c r="AH2838" s="273" t="s">
        <v>7363</v>
      </c>
    </row>
    <row r="2839" spans="2:34">
      <c r="B2839" s="258" t="str">
        <f t="shared" si="223"/>
        <v>P74618112</v>
      </c>
      <c r="C2839" s="257" t="s">
        <v>117</v>
      </c>
      <c r="D2839" s="486" t="s">
        <v>6884</v>
      </c>
      <c r="E2839" s="258" t="s">
        <v>6885</v>
      </c>
      <c r="F2839" s="259">
        <v>34465</v>
      </c>
      <c r="G2839" s="283" t="s">
        <v>1605</v>
      </c>
      <c r="H2839" s="261" t="s">
        <v>137</v>
      </c>
      <c r="I2839" s="263" t="s">
        <v>1252</v>
      </c>
      <c r="J2839" s="261"/>
      <c r="K2839" s="282" t="s">
        <v>6305</v>
      </c>
      <c r="L2839" s="264">
        <v>44888</v>
      </c>
      <c r="M2839" s="290">
        <v>44888</v>
      </c>
      <c r="N2839" s="263" t="s">
        <v>122</v>
      </c>
      <c r="O2839" s="282"/>
      <c r="P2839" s="266"/>
      <c r="Q2839" s="258"/>
      <c r="R2839" s="284" t="s">
        <v>157</v>
      </c>
      <c r="S2839" s="265"/>
      <c r="T2839" s="265">
        <v>0</v>
      </c>
      <c r="U2839" s="269" t="s">
        <v>1256</v>
      </c>
      <c r="V2839" s="270">
        <v>1</v>
      </c>
      <c r="W2839" s="271" t="s">
        <v>1264</v>
      </c>
      <c r="X2839" s="272"/>
      <c r="Y2839" s="273"/>
      <c r="Z2839" s="274" t="s">
        <v>1265</v>
      </c>
      <c r="AA2839" s="258" t="b">
        <f t="shared" si="221"/>
        <v>0</v>
      </c>
      <c r="AB2839" s="258" t="s">
        <v>6886</v>
      </c>
      <c r="AC2839" s="273"/>
      <c r="AD2839" s="504" t="s">
        <v>2201</v>
      </c>
      <c r="AE2839" s="275">
        <v>1.86480046481442E+19</v>
      </c>
      <c r="AF2839" s="267" t="str">
        <f t="shared" ca="1" si="222"/>
        <v>32años3meses</v>
      </c>
      <c r="AG2839" s="276">
        <v>993186456</v>
      </c>
      <c r="AH2839" s="273" t="s">
        <v>6887</v>
      </c>
    </row>
    <row r="2840" spans="2:34">
      <c r="B2840" s="258" t="str">
        <f t="shared" si="223"/>
        <v>P74618126</v>
      </c>
      <c r="C2840" s="257" t="s">
        <v>117</v>
      </c>
      <c r="D2840" s="486" t="s">
        <v>7645</v>
      </c>
      <c r="E2840" s="258" t="s">
        <v>7646</v>
      </c>
      <c r="F2840" s="259">
        <v>34627</v>
      </c>
      <c r="G2840" s="283" t="s">
        <v>1296</v>
      </c>
      <c r="H2840" s="261" t="s">
        <v>137</v>
      </c>
      <c r="I2840" s="263" t="s">
        <v>1252</v>
      </c>
      <c r="J2840" s="261"/>
      <c r="K2840" s="282" t="s">
        <v>6305</v>
      </c>
      <c r="L2840" s="264">
        <v>45084</v>
      </c>
      <c r="M2840" s="290">
        <v>45157</v>
      </c>
      <c r="N2840" s="263" t="s">
        <v>122</v>
      </c>
      <c r="O2840" s="282"/>
      <c r="P2840" s="266"/>
      <c r="Q2840" s="273"/>
      <c r="R2840" s="284" t="s">
        <v>157</v>
      </c>
      <c r="S2840" s="265"/>
      <c r="T2840" s="265">
        <v>0</v>
      </c>
      <c r="U2840" s="269" t="s">
        <v>1256</v>
      </c>
      <c r="V2840" s="270">
        <v>1</v>
      </c>
      <c r="W2840" s="271" t="s">
        <v>118</v>
      </c>
      <c r="X2840" s="272"/>
      <c r="Y2840" s="273"/>
      <c r="Z2840" s="274" t="s">
        <v>1265</v>
      </c>
      <c r="AA2840" s="258" t="b">
        <f t="shared" si="221"/>
        <v>0</v>
      </c>
      <c r="AB2840" s="258" t="s">
        <v>7647</v>
      </c>
      <c r="AC2840" s="273"/>
      <c r="AD2840" s="504" t="s">
        <v>2101</v>
      </c>
      <c r="AE2840" s="275">
        <v>8.0102621001680601E+19</v>
      </c>
      <c r="AF2840" s="267" t="str">
        <f t="shared" ca="1" si="222"/>
        <v>31años10meses</v>
      </c>
      <c r="AG2840" s="276">
        <v>913009423</v>
      </c>
      <c r="AH2840" s="273" t="s">
        <v>7648</v>
      </c>
    </row>
    <row r="2841" spans="2:34">
      <c r="B2841" s="258" t="str">
        <f t="shared" si="223"/>
        <v>P74628793</v>
      </c>
      <c r="C2841" s="257" t="s">
        <v>117</v>
      </c>
      <c r="D2841" s="486" t="s">
        <v>9792</v>
      </c>
      <c r="E2841" s="258" t="s">
        <v>9793</v>
      </c>
      <c r="F2841" s="259">
        <v>37646</v>
      </c>
      <c r="G2841" s="283" t="s">
        <v>1996</v>
      </c>
      <c r="H2841" s="261" t="s">
        <v>137</v>
      </c>
      <c r="I2841" s="261" t="s">
        <v>1252</v>
      </c>
      <c r="J2841" s="261"/>
      <c r="K2841" s="282" t="s">
        <v>6899</v>
      </c>
      <c r="L2841" s="264">
        <v>45327</v>
      </c>
      <c r="M2841" s="264">
        <v>45343</v>
      </c>
      <c r="N2841" s="263" t="s">
        <v>128</v>
      </c>
      <c r="O2841" s="261" t="s">
        <v>9794</v>
      </c>
      <c r="P2841" s="266" t="s">
        <v>138</v>
      </c>
      <c r="Q2841" s="273"/>
      <c r="R2841" s="268" t="s">
        <v>157</v>
      </c>
      <c r="S2841" s="265"/>
      <c r="T2841" s="265">
        <v>0</v>
      </c>
      <c r="U2841" s="269" t="s">
        <v>1256</v>
      </c>
      <c r="V2841" s="270">
        <v>1</v>
      </c>
      <c r="W2841" s="271" t="s">
        <v>118</v>
      </c>
      <c r="X2841" s="273"/>
      <c r="Y2841" s="273"/>
      <c r="Z2841" s="274" t="s">
        <v>1257</v>
      </c>
      <c r="AA2841" s="258" t="b">
        <f t="shared" si="221"/>
        <v>0</v>
      </c>
      <c r="AB2841" s="273" t="s">
        <v>9795</v>
      </c>
      <c r="AC2841" s="273"/>
      <c r="AD2841" s="504" t="s">
        <v>1259</v>
      </c>
      <c r="AE2841" s="275" t="s">
        <v>9796</v>
      </c>
      <c r="AF2841" s="267" t="str">
        <f t="shared" ca="1" si="222"/>
        <v>23años6meses</v>
      </c>
      <c r="AG2841" s="276">
        <v>935472607</v>
      </c>
      <c r="AH2841" s="273" t="s">
        <v>9797</v>
      </c>
    </row>
    <row r="2842" spans="2:34">
      <c r="B2842" s="258" t="str">
        <f t="shared" si="223"/>
        <v>P74632632</v>
      </c>
      <c r="C2842" s="257" t="s">
        <v>117</v>
      </c>
      <c r="D2842" s="486" t="s">
        <v>10072</v>
      </c>
      <c r="E2842" s="258" t="s">
        <v>10073</v>
      </c>
      <c r="F2842" s="259">
        <v>36093</v>
      </c>
      <c r="G2842" s="283" t="s">
        <v>1251</v>
      </c>
      <c r="H2842" s="261" t="s">
        <v>137</v>
      </c>
      <c r="I2842" s="261" t="s">
        <v>8999</v>
      </c>
      <c r="J2842" s="261" t="s">
        <v>9657</v>
      </c>
      <c r="K2842" s="282" t="s">
        <v>6899</v>
      </c>
      <c r="L2842" s="264">
        <v>45341</v>
      </c>
      <c r="M2842" s="290">
        <v>45350</v>
      </c>
      <c r="N2842" s="261" t="s">
        <v>174</v>
      </c>
      <c r="O2842" s="261" t="s">
        <v>10074</v>
      </c>
      <c r="P2842" s="266" t="s">
        <v>138</v>
      </c>
      <c r="Q2842" s="273"/>
      <c r="R2842" s="284" t="s">
        <v>157</v>
      </c>
      <c r="S2842" s="265"/>
      <c r="T2842" s="265">
        <v>0</v>
      </c>
      <c r="U2842" s="269" t="s">
        <v>1256</v>
      </c>
      <c r="V2842" s="270">
        <v>1</v>
      </c>
      <c r="W2842" s="271" t="s">
        <v>118</v>
      </c>
      <c r="X2842" s="272"/>
      <c r="Y2842" s="272"/>
      <c r="Z2842" s="274" t="s">
        <v>1257</v>
      </c>
      <c r="AA2842" s="258" t="b">
        <f t="shared" si="221"/>
        <v>0</v>
      </c>
      <c r="AB2842" s="273" t="s">
        <v>10075</v>
      </c>
      <c r="AC2842" s="273"/>
      <c r="AD2842" s="504" t="s">
        <v>1878</v>
      </c>
      <c r="AE2842" s="275" t="s">
        <v>10076</v>
      </c>
      <c r="AF2842" s="267" t="str">
        <f t="shared" ca="1" si="222"/>
        <v>27años9meses</v>
      </c>
      <c r="AG2842" s="276">
        <v>944018894</v>
      </c>
      <c r="AH2842" s="273" t="s">
        <v>10077</v>
      </c>
    </row>
    <row r="2843" spans="2:34">
      <c r="B2843" s="258" t="str">
        <f t="shared" si="223"/>
        <v>P74634876</v>
      </c>
      <c r="C2843" s="257" t="s">
        <v>117</v>
      </c>
      <c r="D2843" s="294" t="s">
        <v>18944</v>
      </c>
      <c r="E2843" s="258" t="s">
        <v>18945</v>
      </c>
      <c r="F2843" s="259">
        <v>36709</v>
      </c>
      <c r="G2843" s="283" t="s">
        <v>1251</v>
      </c>
      <c r="H2843" s="261" t="s">
        <v>137</v>
      </c>
      <c r="I2843" s="261" t="s">
        <v>1252</v>
      </c>
      <c r="J2843" s="261" t="s">
        <v>1253</v>
      </c>
      <c r="K2843" s="282" t="s">
        <v>12562</v>
      </c>
      <c r="L2843" s="264">
        <v>46128</v>
      </c>
      <c r="M2843" s="264">
        <v>46158</v>
      </c>
      <c r="N2843" s="261" t="s">
        <v>174</v>
      </c>
      <c r="O2843" s="282" t="s">
        <v>18952</v>
      </c>
      <c r="P2843" s="266" t="s">
        <v>138</v>
      </c>
      <c r="Q2843" s="258"/>
      <c r="R2843" s="268" t="s">
        <v>117</v>
      </c>
      <c r="S2843" s="265"/>
      <c r="T2843" s="271">
        <v>0</v>
      </c>
      <c r="U2843" s="269" t="s">
        <v>1256</v>
      </c>
      <c r="V2843" s="270">
        <v>1</v>
      </c>
      <c r="W2843" s="271" t="s">
        <v>118</v>
      </c>
      <c r="X2843" s="272"/>
      <c r="Y2843" s="272"/>
      <c r="Z2843" s="342" t="s">
        <v>1257</v>
      </c>
      <c r="AA2843" s="258" t="b">
        <v>0</v>
      </c>
      <c r="AB2843" s="273"/>
      <c r="AC2843" s="273"/>
      <c r="AD2843" s="504" t="s">
        <v>1259</v>
      </c>
      <c r="AE2843" s="275" t="s">
        <v>18955</v>
      </c>
      <c r="AF2843" s="267" t="str">
        <f t="shared" ca="1" si="222"/>
        <v>26años1meses</v>
      </c>
      <c r="AG2843" s="276" t="s">
        <v>18953</v>
      </c>
      <c r="AH2843" s="273" t="s">
        <v>18954</v>
      </c>
    </row>
    <row r="2844" spans="2:34">
      <c r="B2844" s="258" t="str">
        <f t="shared" si="223"/>
        <v>O74638397</v>
      </c>
      <c r="C2844" s="257" t="s">
        <v>117</v>
      </c>
      <c r="D2844" s="486" t="s">
        <v>9729</v>
      </c>
      <c r="E2844" s="258" t="s">
        <v>9730</v>
      </c>
      <c r="F2844" s="259">
        <v>37613</v>
      </c>
      <c r="G2844" s="283" t="s">
        <v>1251</v>
      </c>
      <c r="H2844" s="261" t="s">
        <v>125</v>
      </c>
      <c r="I2844" s="261" t="s">
        <v>9123</v>
      </c>
      <c r="J2844" s="261" t="s">
        <v>7245</v>
      </c>
      <c r="K2844" s="282" t="s">
        <v>6840</v>
      </c>
      <c r="L2844" s="264">
        <v>45316</v>
      </c>
      <c r="M2844" s="290">
        <v>45342</v>
      </c>
      <c r="N2844" s="261" t="s">
        <v>128</v>
      </c>
      <c r="O2844" s="261" t="s">
        <v>9731</v>
      </c>
      <c r="P2844" s="266" t="s">
        <v>138</v>
      </c>
      <c r="Q2844" s="273"/>
      <c r="R2844" s="284" t="s">
        <v>157</v>
      </c>
      <c r="S2844" s="265"/>
      <c r="T2844" s="265">
        <v>0</v>
      </c>
      <c r="U2844" s="269" t="s">
        <v>1256</v>
      </c>
      <c r="V2844" s="270">
        <v>1</v>
      </c>
      <c r="W2844" s="271" t="s">
        <v>118</v>
      </c>
      <c r="X2844" s="272"/>
      <c r="Y2844" s="272"/>
      <c r="Z2844" s="274" t="s">
        <v>1257</v>
      </c>
      <c r="AA2844" s="258" t="b">
        <f t="shared" ref="AA2844:AA2881" si="224">COUNTIF($D$2:$D$3790,D2844)&gt;1</f>
        <v>0</v>
      </c>
      <c r="AB2844" s="273" t="s">
        <v>9732</v>
      </c>
      <c r="AC2844" s="273"/>
      <c r="AD2844" s="504" t="s">
        <v>1878</v>
      </c>
      <c r="AE2844" s="275" t="s">
        <v>9733</v>
      </c>
      <c r="AF2844" s="267" t="str">
        <f t="shared" ca="1" si="222"/>
        <v>23años7meses</v>
      </c>
      <c r="AG2844" s="276">
        <v>997989560</v>
      </c>
      <c r="AH2844" s="273" t="s">
        <v>9734</v>
      </c>
    </row>
    <row r="2845" spans="2:34">
      <c r="B2845" s="258" t="str">
        <f t="shared" si="223"/>
        <v>P74658144</v>
      </c>
      <c r="C2845" s="263">
        <v>1</v>
      </c>
      <c r="D2845" s="486" t="s">
        <v>4389</v>
      </c>
      <c r="E2845" s="258" t="s">
        <v>4390</v>
      </c>
      <c r="F2845" s="259">
        <v>34684</v>
      </c>
      <c r="G2845" s="260" t="s">
        <v>1251</v>
      </c>
      <c r="H2845" s="261" t="s">
        <v>137</v>
      </c>
      <c r="I2845" s="262"/>
      <c r="J2845" s="261"/>
      <c r="K2845" s="263" t="s">
        <v>3611</v>
      </c>
      <c r="L2845" s="264">
        <v>44384</v>
      </c>
      <c r="M2845" s="264">
        <v>44399</v>
      </c>
      <c r="N2845" s="263" t="s">
        <v>122</v>
      </c>
      <c r="O2845" s="261"/>
      <c r="P2845" s="266"/>
      <c r="Q2845" s="273"/>
      <c r="R2845" s="284" t="s">
        <v>157</v>
      </c>
      <c r="S2845" s="265"/>
      <c r="T2845" s="265">
        <v>0</v>
      </c>
      <c r="U2845" s="269" t="s">
        <v>1256</v>
      </c>
      <c r="V2845" s="270">
        <v>0</v>
      </c>
      <c r="W2845" s="271" t="s">
        <v>1264</v>
      </c>
      <c r="X2845" s="272"/>
      <c r="Y2845" s="273"/>
      <c r="Z2845" s="274" t="s">
        <v>1265</v>
      </c>
      <c r="AA2845" s="258" t="b">
        <f t="shared" si="224"/>
        <v>0</v>
      </c>
      <c r="AB2845" s="273" t="s">
        <v>4391</v>
      </c>
      <c r="AC2845" s="273" t="s">
        <v>4065</v>
      </c>
      <c r="AD2845" s="510"/>
      <c r="AE2845" s="275"/>
      <c r="AF2845" s="267" t="str">
        <f t="shared" ca="1" si="222"/>
        <v>31años8meses</v>
      </c>
      <c r="AG2845" s="276">
        <v>960259902</v>
      </c>
      <c r="AH2845" s="273" t="s">
        <v>4392</v>
      </c>
    </row>
    <row r="2846" spans="2:34">
      <c r="B2846" s="258" t="str">
        <f t="shared" si="223"/>
        <v>P74675004</v>
      </c>
      <c r="C2846" s="285">
        <v>1</v>
      </c>
      <c r="D2846" s="486" t="s">
        <v>13574</v>
      </c>
      <c r="E2846" s="258" t="s">
        <v>13575</v>
      </c>
      <c r="F2846" s="259">
        <v>37966</v>
      </c>
      <c r="G2846" s="283" t="s">
        <v>1251</v>
      </c>
      <c r="H2846" s="261" t="s">
        <v>137</v>
      </c>
      <c r="I2846" s="261" t="s">
        <v>1252</v>
      </c>
      <c r="J2846" s="261" t="s">
        <v>1253</v>
      </c>
      <c r="K2846" s="282" t="s">
        <v>1254</v>
      </c>
      <c r="L2846" s="264">
        <v>45842</v>
      </c>
      <c r="M2846" s="264">
        <v>46011</v>
      </c>
      <c r="N2846" s="261" t="s">
        <v>122</v>
      </c>
      <c r="O2846" s="282"/>
      <c r="P2846" s="266"/>
      <c r="Q2846" s="273"/>
      <c r="R2846" s="268" t="s">
        <v>157</v>
      </c>
      <c r="S2846" s="265"/>
      <c r="T2846" s="506">
        <v>0</v>
      </c>
      <c r="U2846" s="269" t="s">
        <v>1256</v>
      </c>
      <c r="V2846" s="270">
        <v>1</v>
      </c>
      <c r="W2846" s="271" t="s">
        <v>118</v>
      </c>
      <c r="X2846" s="272"/>
      <c r="Y2846" s="272"/>
      <c r="Z2846" s="342" t="s">
        <v>1257</v>
      </c>
      <c r="AA2846" s="258" t="b">
        <f t="shared" si="224"/>
        <v>0</v>
      </c>
      <c r="AB2846" s="273" t="s">
        <v>13576</v>
      </c>
      <c r="AC2846" s="273"/>
      <c r="AD2846" s="504" t="s">
        <v>1259</v>
      </c>
      <c r="AE2846" s="275" t="s">
        <v>13577</v>
      </c>
      <c r="AF2846" s="267" t="str">
        <f t="shared" ca="1" si="222"/>
        <v>22años8meses</v>
      </c>
      <c r="AG2846" s="276" t="s">
        <v>13578</v>
      </c>
      <c r="AH2846" s="273" t="s">
        <v>13579</v>
      </c>
    </row>
    <row r="2847" spans="2:34">
      <c r="B2847" s="258" t="str">
        <f t="shared" si="223"/>
        <v>O74688596</v>
      </c>
      <c r="C2847" s="257" t="s">
        <v>117</v>
      </c>
      <c r="D2847" s="486" t="s">
        <v>5547</v>
      </c>
      <c r="E2847" s="258" t="s">
        <v>5548</v>
      </c>
      <c r="F2847" s="259">
        <v>34828</v>
      </c>
      <c r="G2847" s="260" t="s">
        <v>1251</v>
      </c>
      <c r="H2847" s="261" t="s">
        <v>113</v>
      </c>
      <c r="I2847" s="263"/>
      <c r="J2847" s="261"/>
      <c r="K2847" s="263" t="s">
        <v>4784</v>
      </c>
      <c r="L2847" s="264">
        <v>44536</v>
      </c>
      <c r="M2847" s="290">
        <v>44596</v>
      </c>
      <c r="N2847" s="263" t="s">
        <v>169</v>
      </c>
      <c r="O2847" s="261" t="s">
        <v>5549</v>
      </c>
      <c r="P2847" s="266" t="s">
        <v>115</v>
      </c>
      <c r="Q2847" s="273"/>
      <c r="R2847" s="284" t="s">
        <v>157</v>
      </c>
      <c r="S2847" s="265"/>
      <c r="T2847" s="265">
        <v>0</v>
      </c>
      <c r="U2847" s="269" t="s">
        <v>1256</v>
      </c>
      <c r="V2847" s="270">
        <v>1</v>
      </c>
      <c r="W2847" s="271" t="s">
        <v>118</v>
      </c>
      <c r="X2847" s="272"/>
      <c r="Y2847" s="273"/>
      <c r="Z2847" s="274" t="s">
        <v>1265</v>
      </c>
      <c r="AA2847" s="258" t="b">
        <f t="shared" si="224"/>
        <v>0</v>
      </c>
      <c r="AB2847" s="273" t="s">
        <v>5550</v>
      </c>
      <c r="AC2847" s="273" t="s">
        <v>4214</v>
      </c>
      <c r="AD2847" s="510"/>
      <c r="AE2847" s="275"/>
      <c r="AF2847" s="267" t="str">
        <f t="shared" ref="AF2847:AF2878" ca="1" si="225">IF($D2847&lt;&gt;"",DATEDIF(F2847,TODAY(),"y")&amp;"años"&amp;DATEDIF(F2847,TODAY(),"ym")&amp;"meses","")</f>
        <v>31años3meses</v>
      </c>
      <c r="AG2847" s="276">
        <v>928424649</v>
      </c>
      <c r="AH2847" s="273" t="s">
        <v>5551</v>
      </c>
    </row>
    <row r="2848" spans="2:34">
      <c r="B2848" s="258" t="str">
        <f t="shared" si="223"/>
        <v>P74691916</v>
      </c>
      <c r="C2848" s="257" t="s">
        <v>117</v>
      </c>
      <c r="D2848" s="486" t="s">
        <v>4697</v>
      </c>
      <c r="E2848" s="258" t="s">
        <v>4698</v>
      </c>
      <c r="F2848" s="259">
        <v>35140</v>
      </c>
      <c r="G2848" s="283" t="s">
        <v>1251</v>
      </c>
      <c r="H2848" s="261" t="s">
        <v>137</v>
      </c>
      <c r="I2848" s="262"/>
      <c r="J2848" s="261"/>
      <c r="K2848" s="282" t="s">
        <v>1968</v>
      </c>
      <c r="L2848" s="264">
        <v>44434</v>
      </c>
      <c r="M2848" s="264">
        <v>44447</v>
      </c>
      <c r="N2848" s="263" t="s">
        <v>122</v>
      </c>
      <c r="O2848" s="261"/>
      <c r="P2848" s="266"/>
      <c r="Q2848" s="273"/>
      <c r="R2848" s="268" t="s">
        <v>157</v>
      </c>
      <c r="S2848" s="265"/>
      <c r="T2848" s="265">
        <v>0</v>
      </c>
      <c r="U2848" s="269" t="s">
        <v>1256</v>
      </c>
      <c r="V2848" s="270">
        <v>1</v>
      </c>
      <c r="W2848" s="271" t="s">
        <v>1264</v>
      </c>
      <c r="X2848" s="272"/>
      <c r="Y2848" s="258"/>
      <c r="Z2848" s="274" t="s">
        <v>1265</v>
      </c>
      <c r="AA2848" s="258" t="b">
        <f t="shared" si="224"/>
        <v>0</v>
      </c>
      <c r="AB2848" s="273" t="s">
        <v>4699</v>
      </c>
      <c r="AC2848" s="273"/>
      <c r="AD2848" s="510"/>
      <c r="AE2848" s="275"/>
      <c r="AF2848" s="267" t="str">
        <f t="shared" ca="1" si="225"/>
        <v>30años5meses</v>
      </c>
      <c r="AG2848" s="276">
        <v>931826930</v>
      </c>
      <c r="AH2848" s="273" t="s">
        <v>4700</v>
      </c>
    </row>
    <row r="2849" spans="2:34" ht="14.25" customHeight="1">
      <c r="B2849" s="258" t="str">
        <f>MID(H2849,1,1)&amp;D2849</f>
        <v>O74695994</v>
      </c>
      <c r="C2849" s="257" t="s">
        <v>117</v>
      </c>
      <c r="D2849" s="486" t="s">
        <v>11655</v>
      </c>
      <c r="E2849" s="258" t="s">
        <v>11656</v>
      </c>
      <c r="F2849" s="259">
        <v>34500</v>
      </c>
      <c r="G2849" s="283" t="s">
        <v>1297</v>
      </c>
      <c r="H2849" s="261" t="s">
        <v>113</v>
      </c>
      <c r="I2849" s="263" t="s">
        <v>5699</v>
      </c>
      <c r="J2849" s="261"/>
      <c r="K2849" s="282" t="s">
        <v>6840</v>
      </c>
      <c r="L2849" s="264">
        <v>45456</v>
      </c>
      <c r="M2849" s="298">
        <v>45535</v>
      </c>
      <c r="N2849" s="263" t="s">
        <v>122</v>
      </c>
      <c r="O2849" s="282"/>
      <c r="P2849" s="266"/>
      <c r="Q2849" s="258"/>
      <c r="R2849" s="284" t="s">
        <v>157</v>
      </c>
      <c r="S2849" s="265"/>
      <c r="T2849" s="265">
        <v>0</v>
      </c>
      <c r="U2849" s="269" t="s">
        <v>1256</v>
      </c>
      <c r="V2849" s="270">
        <v>1</v>
      </c>
      <c r="W2849" s="271" t="s">
        <v>118</v>
      </c>
      <c r="X2849" s="272"/>
      <c r="Y2849" s="258"/>
      <c r="Z2849" s="274" t="s">
        <v>1257</v>
      </c>
      <c r="AA2849" s="258" t="b">
        <f t="shared" si="224"/>
        <v>0</v>
      </c>
      <c r="AB2849" s="258" t="s">
        <v>11657</v>
      </c>
      <c r="AC2849" s="273"/>
      <c r="AD2849" s="504" t="s">
        <v>2101</v>
      </c>
      <c r="AE2849" s="275" t="s">
        <v>11658</v>
      </c>
      <c r="AF2849" s="267" t="str">
        <f t="shared" ca="1" si="225"/>
        <v>32años2meses</v>
      </c>
      <c r="AG2849" s="276">
        <v>933050743</v>
      </c>
      <c r="AH2849" s="273" t="s">
        <v>11659</v>
      </c>
    </row>
    <row r="2850" spans="2:34">
      <c r="B2850" s="258" t="str">
        <f>MID(H2850,1,1)&amp;D2850</f>
        <v>P74704295</v>
      </c>
      <c r="C2850" s="257" t="s">
        <v>117</v>
      </c>
      <c r="D2850" s="486" t="s">
        <v>7759</v>
      </c>
      <c r="E2850" s="258" t="s">
        <v>7760</v>
      </c>
      <c r="F2850" s="259">
        <v>36777</v>
      </c>
      <c r="G2850" s="283" t="s">
        <v>1251</v>
      </c>
      <c r="H2850" s="266" t="s">
        <v>137</v>
      </c>
      <c r="I2850" s="261" t="s">
        <v>1252</v>
      </c>
      <c r="J2850" s="261"/>
      <c r="K2850" s="282" t="s">
        <v>1287</v>
      </c>
      <c r="L2850" s="264">
        <v>45093</v>
      </c>
      <c r="M2850" s="290">
        <v>45143</v>
      </c>
      <c r="N2850" s="263" t="s">
        <v>128</v>
      </c>
      <c r="O2850" s="261" t="s">
        <v>7761</v>
      </c>
      <c r="P2850" s="266" t="s">
        <v>138</v>
      </c>
      <c r="Q2850" s="273"/>
      <c r="R2850" s="284" t="s">
        <v>157</v>
      </c>
      <c r="S2850" s="265"/>
      <c r="T2850" s="265">
        <v>0</v>
      </c>
      <c r="U2850" s="269" t="s">
        <v>1256</v>
      </c>
      <c r="V2850" s="270">
        <v>0</v>
      </c>
      <c r="W2850" s="271" t="s">
        <v>118</v>
      </c>
      <c r="X2850" s="272"/>
      <c r="Y2850" s="273"/>
      <c r="Z2850" s="274" t="s">
        <v>1257</v>
      </c>
      <c r="AA2850" s="258" t="b">
        <f t="shared" si="224"/>
        <v>0</v>
      </c>
      <c r="AB2850" s="273" t="s">
        <v>7762</v>
      </c>
      <c r="AC2850" s="273"/>
      <c r="AD2850" s="504" t="s">
        <v>1259</v>
      </c>
      <c r="AE2850" s="275" t="s">
        <v>7763</v>
      </c>
      <c r="AF2850" s="267" t="str">
        <f t="shared" ca="1" si="225"/>
        <v>25años11meses</v>
      </c>
      <c r="AG2850" s="276">
        <v>954272719</v>
      </c>
      <c r="AH2850" s="273" t="s">
        <v>7764</v>
      </c>
    </row>
    <row r="2851" spans="2:34">
      <c r="B2851" s="258" t="str">
        <f t="shared" si="223"/>
        <v>O74718881</v>
      </c>
      <c r="C2851" s="257" t="s">
        <v>117</v>
      </c>
      <c r="D2851" s="486" t="s">
        <v>771</v>
      </c>
      <c r="E2851" s="258" t="s">
        <v>772</v>
      </c>
      <c r="F2851" s="259">
        <v>36373</v>
      </c>
      <c r="G2851" s="258" t="s">
        <v>1251</v>
      </c>
      <c r="H2851" s="261" t="s">
        <v>113</v>
      </c>
      <c r="I2851" s="263" t="s">
        <v>1339</v>
      </c>
      <c r="J2851" s="261" t="s">
        <v>1276</v>
      </c>
      <c r="K2851" s="263" t="s">
        <v>8700</v>
      </c>
      <c r="L2851" s="264">
        <v>46150</v>
      </c>
      <c r="M2851" s="290">
        <v>46172</v>
      </c>
      <c r="N2851" s="263" t="s">
        <v>122</v>
      </c>
      <c r="O2851" s="261"/>
      <c r="P2851" s="266"/>
      <c r="Q2851" s="267"/>
      <c r="R2851" s="284" t="s">
        <v>157</v>
      </c>
      <c r="S2851" s="265"/>
      <c r="T2851" s="265">
        <v>0</v>
      </c>
      <c r="U2851" s="269" t="s">
        <v>1256</v>
      </c>
      <c r="V2851" s="270">
        <v>1</v>
      </c>
      <c r="W2851" s="271" t="s">
        <v>118</v>
      </c>
      <c r="X2851" s="272"/>
      <c r="Y2851" s="258"/>
      <c r="Z2851" s="274" t="s">
        <v>1257</v>
      </c>
      <c r="AA2851" s="258" t="b">
        <f t="shared" si="224"/>
        <v>0</v>
      </c>
      <c r="AB2851" s="258" t="s">
        <v>1881</v>
      </c>
      <c r="AC2851" s="258" t="s">
        <v>1302</v>
      </c>
      <c r="AD2851" s="513" t="s">
        <v>1271</v>
      </c>
      <c r="AE2851" s="320" t="s">
        <v>19118</v>
      </c>
      <c r="AF2851" s="267" t="str">
        <f t="shared" ca="1" si="225"/>
        <v>27años0meses</v>
      </c>
      <c r="AG2851" s="276" t="s">
        <v>19116</v>
      </c>
      <c r="AH2851" s="258" t="s">
        <v>19117</v>
      </c>
    </row>
    <row r="2852" spans="2:34">
      <c r="B2852" s="258" t="str">
        <f t="shared" si="223"/>
        <v>P74728694</v>
      </c>
      <c r="C2852" s="257" t="s">
        <v>117</v>
      </c>
      <c r="D2852" s="486" t="s">
        <v>13329</v>
      </c>
      <c r="E2852" s="258" t="s">
        <v>13330</v>
      </c>
      <c r="F2852" s="259">
        <v>38351</v>
      </c>
      <c r="G2852" s="258" t="s">
        <v>1251</v>
      </c>
      <c r="H2852" s="263" t="s">
        <v>137</v>
      </c>
      <c r="I2852" s="261" t="s">
        <v>1252</v>
      </c>
      <c r="J2852" s="261" t="s">
        <v>1253</v>
      </c>
      <c r="K2852" s="282" t="s">
        <v>1254</v>
      </c>
      <c r="L2852" s="264">
        <v>45817</v>
      </c>
      <c r="M2852" s="264">
        <v>46011</v>
      </c>
      <c r="N2852" s="261" t="s">
        <v>122</v>
      </c>
      <c r="O2852" s="282"/>
      <c r="P2852" s="266"/>
      <c r="Q2852" s="273"/>
      <c r="R2852" s="268" t="s">
        <v>157</v>
      </c>
      <c r="S2852" s="265"/>
      <c r="T2852" s="506">
        <v>0</v>
      </c>
      <c r="U2852" s="269" t="s">
        <v>1256</v>
      </c>
      <c r="V2852" s="270">
        <v>1</v>
      </c>
      <c r="W2852" s="271" t="s">
        <v>118</v>
      </c>
      <c r="X2852" s="272"/>
      <c r="Y2852" s="279"/>
      <c r="Z2852" s="342" t="s">
        <v>1257</v>
      </c>
      <c r="AA2852" s="258" t="b">
        <f t="shared" si="224"/>
        <v>0</v>
      </c>
      <c r="AB2852" s="273" t="s">
        <v>13331</v>
      </c>
      <c r="AC2852" s="273"/>
      <c r="AD2852" s="504" t="s">
        <v>1259</v>
      </c>
      <c r="AE2852" s="275" t="s">
        <v>13332</v>
      </c>
      <c r="AF2852" s="267" t="str">
        <f t="shared" ca="1" si="225"/>
        <v>21años7meses</v>
      </c>
      <c r="AG2852" s="276" t="s">
        <v>13333</v>
      </c>
      <c r="AH2852" s="273" t="s">
        <v>13334</v>
      </c>
    </row>
    <row r="2853" spans="2:34">
      <c r="B2853" s="258" t="str">
        <f t="shared" si="223"/>
        <v>P74730454</v>
      </c>
      <c r="C2853" s="257" t="s">
        <v>117</v>
      </c>
      <c r="D2853" s="486" t="s">
        <v>13151</v>
      </c>
      <c r="E2853" s="258" t="s">
        <v>13152</v>
      </c>
      <c r="F2853" s="259">
        <v>37339</v>
      </c>
      <c r="G2853" s="283" t="s">
        <v>1912</v>
      </c>
      <c r="H2853" s="261" t="s">
        <v>137</v>
      </c>
      <c r="I2853" s="261" t="s">
        <v>1252</v>
      </c>
      <c r="J2853" s="261" t="s">
        <v>1276</v>
      </c>
      <c r="K2853" s="282" t="s">
        <v>1254</v>
      </c>
      <c r="L2853" s="264">
        <v>45805</v>
      </c>
      <c r="M2853" s="264">
        <v>45845</v>
      </c>
      <c r="N2853" s="261" t="s">
        <v>128</v>
      </c>
      <c r="O2853" s="282" t="s">
        <v>13153</v>
      </c>
      <c r="P2853" s="266" t="s">
        <v>138</v>
      </c>
      <c r="Q2853" s="273"/>
      <c r="R2853" s="268" t="s">
        <v>157</v>
      </c>
      <c r="S2853" s="265"/>
      <c r="T2853" s="271">
        <v>0</v>
      </c>
      <c r="U2853" s="291" t="s">
        <v>117</v>
      </c>
      <c r="V2853" s="270">
        <v>1</v>
      </c>
      <c r="W2853" s="271" t="s">
        <v>118</v>
      </c>
      <c r="X2853" s="272"/>
      <c r="Y2853" s="272"/>
      <c r="Z2853" s="342" t="s">
        <v>1257</v>
      </c>
      <c r="AA2853" s="258" t="b">
        <f t="shared" si="224"/>
        <v>0</v>
      </c>
      <c r="AB2853" s="273" t="s">
        <v>13154</v>
      </c>
      <c r="AC2853" s="273"/>
      <c r="AD2853" s="504" t="s">
        <v>1259</v>
      </c>
      <c r="AE2853" s="275" t="s">
        <v>13155</v>
      </c>
      <c r="AF2853" s="267" t="str">
        <f t="shared" ca="1" si="225"/>
        <v>24años4meses</v>
      </c>
      <c r="AG2853" s="276">
        <v>977714497</v>
      </c>
      <c r="AH2853" s="273" t="s">
        <v>13156</v>
      </c>
    </row>
    <row r="2854" spans="2:34">
      <c r="B2854" s="258" t="str">
        <f t="shared" si="223"/>
        <v>P74739909</v>
      </c>
      <c r="C2854" s="263">
        <v>1</v>
      </c>
      <c r="D2854" s="486" t="s">
        <v>2986</v>
      </c>
      <c r="E2854" s="273" t="s">
        <v>2987</v>
      </c>
      <c r="F2854" s="259">
        <v>34996</v>
      </c>
      <c r="G2854" s="260" t="s">
        <v>1251</v>
      </c>
      <c r="H2854" s="261" t="s">
        <v>137</v>
      </c>
      <c r="I2854" s="262"/>
      <c r="J2854" s="261"/>
      <c r="K2854" s="282" t="s">
        <v>2988</v>
      </c>
      <c r="L2854" s="264">
        <v>43838</v>
      </c>
      <c r="M2854" s="290">
        <v>43887</v>
      </c>
      <c r="N2854" s="263" t="s">
        <v>122</v>
      </c>
      <c r="O2854" s="261"/>
      <c r="P2854" s="266"/>
      <c r="Q2854" s="267"/>
      <c r="R2854" s="284" t="s">
        <v>157</v>
      </c>
      <c r="S2854" s="265"/>
      <c r="T2854" s="265">
        <v>0</v>
      </c>
      <c r="U2854" s="269" t="s">
        <v>1256</v>
      </c>
      <c r="V2854" s="270">
        <v>0</v>
      </c>
      <c r="W2854" s="271" t="s">
        <v>1264</v>
      </c>
      <c r="X2854" s="272"/>
      <c r="Y2854" s="273"/>
      <c r="Z2854" s="274" t="s">
        <v>1265</v>
      </c>
      <c r="AA2854" s="258" t="b">
        <f t="shared" si="224"/>
        <v>0</v>
      </c>
      <c r="AB2854" s="273" t="s">
        <v>2989</v>
      </c>
      <c r="AC2854" s="273"/>
      <c r="AD2854" s="510"/>
      <c r="AE2854" s="275"/>
      <c r="AF2854" s="267" t="str">
        <f t="shared" ca="1" si="225"/>
        <v>30años9meses</v>
      </c>
      <c r="AG2854" s="276"/>
      <c r="AH2854" s="273"/>
    </row>
    <row r="2855" spans="2:34">
      <c r="B2855" s="258" t="str">
        <f t="shared" si="223"/>
        <v>P74745883</v>
      </c>
      <c r="C2855" s="257" t="s">
        <v>117</v>
      </c>
      <c r="D2855" s="486" t="s">
        <v>7137</v>
      </c>
      <c r="E2855" s="258" t="s">
        <v>7138</v>
      </c>
      <c r="F2855" s="259">
        <v>34876</v>
      </c>
      <c r="G2855" s="260" t="s">
        <v>1251</v>
      </c>
      <c r="H2855" s="261" t="s">
        <v>137</v>
      </c>
      <c r="I2855" s="263" t="s">
        <v>1252</v>
      </c>
      <c r="J2855" s="261"/>
      <c r="K2855" s="263" t="s">
        <v>2021</v>
      </c>
      <c r="L2855" s="264">
        <v>44917</v>
      </c>
      <c r="M2855" s="290">
        <v>44936</v>
      </c>
      <c r="N2855" s="263" t="s">
        <v>128</v>
      </c>
      <c r="O2855" s="261" t="s">
        <v>7139</v>
      </c>
      <c r="P2855" s="266" t="s">
        <v>115</v>
      </c>
      <c r="Q2855" s="267"/>
      <c r="R2855" s="284" t="s">
        <v>157</v>
      </c>
      <c r="S2855" s="265"/>
      <c r="T2855" s="265">
        <v>0</v>
      </c>
      <c r="U2855" s="269" t="s">
        <v>1256</v>
      </c>
      <c r="V2855" s="270">
        <v>0</v>
      </c>
      <c r="W2855" s="271" t="s">
        <v>118</v>
      </c>
      <c r="X2855" s="272"/>
      <c r="Y2855" s="273"/>
      <c r="Z2855" s="274" t="s">
        <v>1265</v>
      </c>
      <c r="AA2855" s="258" t="b">
        <f t="shared" si="224"/>
        <v>0</v>
      </c>
      <c r="AB2855" s="273" t="s">
        <v>7140</v>
      </c>
      <c r="AC2855" s="273"/>
      <c r="AD2855" s="504" t="s">
        <v>1259</v>
      </c>
      <c r="AE2855" s="275" t="s">
        <v>7141</v>
      </c>
      <c r="AF2855" s="267" t="str">
        <f t="shared" ca="1" si="225"/>
        <v>31años1meses</v>
      </c>
      <c r="AG2855" s="276">
        <v>900954756</v>
      </c>
      <c r="AH2855" s="273" t="s">
        <v>7142</v>
      </c>
    </row>
    <row r="2856" spans="2:34">
      <c r="B2856" s="258" t="str">
        <f t="shared" si="223"/>
        <v>O74751292</v>
      </c>
      <c r="C2856" s="257" t="s">
        <v>117</v>
      </c>
      <c r="D2856" s="486" t="s">
        <v>8506</v>
      </c>
      <c r="E2856" s="258" t="s">
        <v>8507</v>
      </c>
      <c r="F2856" s="259">
        <v>34987</v>
      </c>
      <c r="G2856" s="260" t="s">
        <v>1251</v>
      </c>
      <c r="H2856" s="261" t="s">
        <v>125</v>
      </c>
      <c r="I2856" s="263" t="s">
        <v>1339</v>
      </c>
      <c r="J2856" s="261"/>
      <c r="K2856" s="282" t="s">
        <v>7444</v>
      </c>
      <c r="L2856" s="264">
        <v>45209</v>
      </c>
      <c r="M2856" s="264">
        <v>45220</v>
      </c>
      <c r="N2856" s="263" t="s">
        <v>122</v>
      </c>
      <c r="O2856" s="261"/>
      <c r="P2856" s="266"/>
      <c r="Q2856" s="273"/>
      <c r="R2856" s="268" t="s">
        <v>157</v>
      </c>
      <c r="S2856" s="265"/>
      <c r="T2856" s="265">
        <v>0</v>
      </c>
      <c r="U2856" s="269" t="s">
        <v>1256</v>
      </c>
      <c r="V2856" s="270">
        <v>1</v>
      </c>
      <c r="W2856" s="271" t="s">
        <v>118</v>
      </c>
      <c r="X2856" s="273"/>
      <c r="Y2856" s="273"/>
      <c r="Z2856" s="274" t="s">
        <v>1257</v>
      </c>
      <c r="AA2856" s="258" t="b">
        <f t="shared" si="224"/>
        <v>0</v>
      </c>
      <c r="AB2856" s="273" t="s">
        <v>8508</v>
      </c>
      <c r="AC2856" s="273"/>
      <c r="AD2856" s="504" t="s">
        <v>1259</v>
      </c>
      <c r="AE2856" s="303" t="s">
        <v>8509</v>
      </c>
      <c r="AF2856" s="267" t="str">
        <f t="shared" ca="1" si="225"/>
        <v>30años10meses</v>
      </c>
      <c r="AG2856" s="276">
        <v>965782597</v>
      </c>
      <c r="AH2856" s="273" t="s">
        <v>8510</v>
      </c>
    </row>
    <row r="2857" spans="2:34">
      <c r="B2857" s="258" t="str">
        <f t="shared" si="223"/>
        <v>P74766558</v>
      </c>
      <c r="C2857" s="257" t="s">
        <v>117</v>
      </c>
      <c r="D2857" s="486" t="s">
        <v>5272</v>
      </c>
      <c r="E2857" s="258" t="s">
        <v>5273</v>
      </c>
      <c r="F2857" s="259">
        <v>37911</v>
      </c>
      <c r="G2857" s="260" t="s">
        <v>1996</v>
      </c>
      <c r="H2857" s="261" t="s">
        <v>137</v>
      </c>
      <c r="I2857" s="263"/>
      <c r="J2857" s="261"/>
      <c r="K2857" s="282" t="s">
        <v>1968</v>
      </c>
      <c r="L2857" s="264">
        <v>44488</v>
      </c>
      <c r="M2857" s="290">
        <v>44580</v>
      </c>
      <c r="N2857" s="263" t="s">
        <v>122</v>
      </c>
      <c r="O2857" s="261"/>
      <c r="P2857" s="266"/>
      <c r="Q2857" s="273"/>
      <c r="R2857" s="284" t="s">
        <v>157</v>
      </c>
      <c r="S2857" s="265"/>
      <c r="T2857" s="265">
        <v>0</v>
      </c>
      <c r="U2857" s="269" t="s">
        <v>1256</v>
      </c>
      <c r="V2857" s="270">
        <v>1</v>
      </c>
      <c r="W2857" s="271" t="s">
        <v>118</v>
      </c>
      <c r="X2857" s="272"/>
      <c r="Y2857" s="273"/>
      <c r="Z2857" s="274" t="s">
        <v>1265</v>
      </c>
      <c r="AA2857" s="258" t="b">
        <f t="shared" si="224"/>
        <v>0</v>
      </c>
      <c r="AB2857" s="273" t="s">
        <v>5274</v>
      </c>
      <c r="AC2857" s="273"/>
      <c r="AD2857" s="510"/>
      <c r="AE2857" s="275"/>
      <c r="AF2857" s="267" t="str">
        <f t="shared" ca="1" si="225"/>
        <v>22años10meses</v>
      </c>
      <c r="AG2857" s="276">
        <v>925530735</v>
      </c>
      <c r="AH2857" s="273" t="s">
        <v>5275</v>
      </c>
    </row>
    <row r="2858" spans="2:34">
      <c r="B2858" s="258" t="str">
        <f t="shared" si="223"/>
        <v>O74803630</v>
      </c>
      <c r="C2858" s="257" t="s">
        <v>117</v>
      </c>
      <c r="D2858" s="517" t="s">
        <v>15496</v>
      </c>
      <c r="E2858" s="258" t="s">
        <v>15497</v>
      </c>
      <c r="F2858" s="348">
        <v>34409</v>
      </c>
      <c r="G2858" s="545" t="s">
        <v>1251</v>
      </c>
      <c r="H2858" s="546" t="s">
        <v>125</v>
      </c>
      <c r="I2858" s="546" t="s">
        <v>5699</v>
      </c>
      <c r="J2858" s="546" t="s">
        <v>1253</v>
      </c>
      <c r="K2858" s="547" t="s">
        <v>12562</v>
      </c>
      <c r="L2858" s="298">
        <v>45971</v>
      </c>
      <c r="M2858" s="298">
        <v>45986</v>
      </c>
      <c r="N2858" s="546" t="s">
        <v>122</v>
      </c>
      <c r="O2858" s="547"/>
      <c r="P2858" s="528"/>
      <c r="Q2858" s="350"/>
      <c r="R2858" s="536" t="s">
        <v>157</v>
      </c>
      <c r="S2858" s="267"/>
      <c r="T2858" s="524">
        <v>0</v>
      </c>
      <c r="U2858" s="537" t="s">
        <v>1256</v>
      </c>
      <c r="V2858" s="538">
        <v>1</v>
      </c>
      <c r="W2858" s="524" t="s">
        <v>118</v>
      </c>
      <c r="X2858" s="539"/>
      <c r="Y2858" s="539"/>
      <c r="Z2858" s="525" t="s">
        <v>1257</v>
      </c>
      <c r="AA2858" s="350" t="b">
        <f t="shared" si="224"/>
        <v>0</v>
      </c>
      <c r="AB2858" s="529" t="s">
        <v>15498</v>
      </c>
      <c r="AC2858" s="350"/>
      <c r="AD2858" s="572" t="s">
        <v>1259</v>
      </c>
      <c r="AE2858" s="543" t="s">
        <v>15499</v>
      </c>
      <c r="AF2858" s="267" t="str">
        <f t="shared" ca="1" si="225"/>
        <v>32años5meses</v>
      </c>
      <c r="AG2858" s="541" t="s">
        <v>15500</v>
      </c>
      <c r="AH2858" s="350" t="s">
        <v>15501</v>
      </c>
    </row>
    <row r="2859" spans="2:34">
      <c r="B2859" s="258" t="str">
        <f t="shared" si="223"/>
        <v>O74807576</v>
      </c>
      <c r="C2859" s="285">
        <v>1</v>
      </c>
      <c r="D2859" s="486" t="s">
        <v>604</v>
      </c>
      <c r="E2859" s="277" t="s">
        <v>5276</v>
      </c>
      <c r="F2859" s="259">
        <v>35282</v>
      </c>
      <c r="G2859" s="260" t="s">
        <v>1251</v>
      </c>
      <c r="H2859" s="261" t="s">
        <v>125</v>
      </c>
      <c r="I2859" s="263"/>
      <c r="J2859" s="261"/>
      <c r="K2859" s="263" t="s">
        <v>1968</v>
      </c>
      <c r="L2859" s="264">
        <v>44488</v>
      </c>
      <c r="M2859" s="290">
        <v>44580</v>
      </c>
      <c r="N2859" s="263" t="s">
        <v>128</v>
      </c>
      <c r="O2859" s="261" t="s">
        <v>5277</v>
      </c>
      <c r="P2859" s="266" t="s">
        <v>115</v>
      </c>
      <c r="Q2859" s="267"/>
      <c r="R2859" s="284" t="s">
        <v>157</v>
      </c>
      <c r="S2859" s="265"/>
      <c r="T2859" s="265">
        <v>0</v>
      </c>
      <c r="U2859" s="269" t="s">
        <v>1256</v>
      </c>
      <c r="V2859" s="270">
        <v>1</v>
      </c>
      <c r="W2859" s="271" t="s">
        <v>118</v>
      </c>
      <c r="X2859" s="272"/>
      <c r="Y2859" s="273"/>
      <c r="Z2859" s="274" t="s">
        <v>1265</v>
      </c>
      <c r="AA2859" s="258" t="b">
        <f t="shared" si="224"/>
        <v>0</v>
      </c>
      <c r="AB2859" s="258" t="s">
        <v>5278</v>
      </c>
      <c r="AC2859" s="273"/>
      <c r="AD2859" s="510"/>
      <c r="AE2859" s="281"/>
      <c r="AF2859" s="267" t="str">
        <f t="shared" ca="1" si="225"/>
        <v>30años0meses</v>
      </c>
      <c r="AG2859" s="294">
        <v>979571607</v>
      </c>
      <c r="AH2859" s="258" t="s">
        <v>5279</v>
      </c>
    </row>
    <row r="2860" spans="2:34">
      <c r="B2860" s="258" t="str">
        <f t="shared" si="223"/>
        <v>O74808318</v>
      </c>
      <c r="C2860" s="257" t="s">
        <v>117</v>
      </c>
      <c r="D2860" s="486" t="s">
        <v>14735</v>
      </c>
      <c r="E2860" s="258" t="s">
        <v>14736</v>
      </c>
      <c r="F2860" s="259">
        <v>35801</v>
      </c>
      <c r="G2860" s="283" t="s">
        <v>1251</v>
      </c>
      <c r="H2860" s="261" t="s">
        <v>125</v>
      </c>
      <c r="I2860" s="261" t="s">
        <v>13485</v>
      </c>
      <c r="J2860" s="261" t="s">
        <v>1276</v>
      </c>
      <c r="K2860" s="282" t="s">
        <v>12562</v>
      </c>
      <c r="L2860" s="264">
        <v>45940</v>
      </c>
      <c r="M2860" s="264">
        <v>46065</v>
      </c>
      <c r="N2860" s="261" t="s">
        <v>169</v>
      </c>
      <c r="O2860" s="282" t="s">
        <v>14737</v>
      </c>
      <c r="P2860" s="266" t="s">
        <v>138</v>
      </c>
      <c r="Q2860" s="258"/>
      <c r="R2860" s="268" t="s">
        <v>157</v>
      </c>
      <c r="S2860" s="265"/>
      <c r="T2860" s="265">
        <v>0</v>
      </c>
      <c r="U2860" s="269" t="s">
        <v>1256</v>
      </c>
      <c r="V2860" s="270">
        <v>1</v>
      </c>
      <c r="W2860" s="271" t="s">
        <v>118</v>
      </c>
      <c r="X2860" s="272"/>
      <c r="Y2860" s="272"/>
      <c r="Z2860" s="274" t="s">
        <v>1257</v>
      </c>
      <c r="AA2860" s="273" t="b">
        <f t="shared" si="224"/>
        <v>0</v>
      </c>
      <c r="AB2860" s="319" t="s">
        <v>14738</v>
      </c>
      <c r="AC2860" s="273"/>
      <c r="AD2860" s="504" t="s">
        <v>1271</v>
      </c>
      <c r="AE2860" s="275" t="s">
        <v>14739</v>
      </c>
      <c r="AF2860" s="267" t="str">
        <f t="shared" ca="1" si="225"/>
        <v>28años7meses</v>
      </c>
      <c r="AG2860" s="276" t="s">
        <v>14740</v>
      </c>
      <c r="AH2860" s="442" t="s">
        <v>14741</v>
      </c>
    </row>
    <row r="2861" spans="2:34">
      <c r="B2861" s="258" t="str">
        <f t="shared" si="223"/>
        <v>O74815496</v>
      </c>
      <c r="C2861" s="257" t="s">
        <v>117</v>
      </c>
      <c r="D2861" s="486" t="s">
        <v>14818</v>
      </c>
      <c r="E2861" s="258" t="s">
        <v>14819</v>
      </c>
      <c r="F2861" s="259">
        <v>35842</v>
      </c>
      <c r="G2861" s="283" t="s">
        <v>1251</v>
      </c>
      <c r="H2861" s="261" t="s">
        <v>113</v>
      </c>
      <c r="I2861" s="261" t="s">
        <v>5699</v>
      </c>
      <c r="J2861" s="261" t="s">
        <v>1276</v>
      </c>
      <c r="K2861" s="282" t="s">
        <v>12562</v>
      </c>
      <c r="L2861" s="264">
        <v>45945</v>
      </c>
      <c r="M2861" s="264">
        <v>46158</v>
      </c>
      <c r="N2861" s="261" t="s">
        <v>174</v>
      </c>
      <c r="O2861" s="261" t="s">
        <v>14820</v>
      </c>
      <c r="P2861" s="266" t="s">
        <v>138</v>
      </c>
      <c r="Q2861" s="273"/>
      <c r="R2861" s="268" t="s">
        <v>157</v>
      </c>
      <c r="S2861" s="265"/>
      <c r="T2861" s="265">
        <v>0</v>
      </c>
      <c r="U2861" s="269" t="s">
        <v>1256</v>
      </c>
      <c r="V2861" s="270">
        <v>1</v>
      </c>
      <c r="W2861" s="271" t="s">
        <v>118</v>
      </c>
      <c r="X2861" s="273"/>
      <c r="Y2861" s="273"/>
      <c r="Z2861" s="274" t="s">
        <v>1257</v>
      </c>
      <c r="AA2861" s="258" t="b">
        <f t="shared" si="224"/>
        <v>0</v>
      </c>
      <c r="AB2861" s="273" t="s">
        <v>14821</v>
      </c>
      <c r="AC2861" s="273"/>
      <c r="AD2861" s="504" t="s">
        <v>1259</v>
      </c>
      <c r="AE2861" s="275" t="s">
        <v>14822</v>
      </c>
      <c r="AF2861" s="267" t="str">
        <f t="shared" ca="1" si="225"/>
        <v>28años6meses</v>
      </c>
      <c r="AG2861" s="276">
        <v>929472009</v>
      </c>
      <c r="AH2861" s="273" t="s">
        <v>14823</v>
      </c>
    </row>
    <row r="2862" spans="2:34">
      <c r="B2862" s="258" t="str">
        <f t="shared" si="223"/>
        <v>P74817884</v>
      </c>
      <c r="C2862" s="257" t="s">
        <v>117</v>
      </c>
      <c r="D2862" s="486" t="s">
        <v>6854</v>
      </c>
      <c r="E2862" s="258" t="s">
        <v>6855</v>
      </c>
      <c r="F2862" s="259">
        <v>37298</v>
      </c>
      <c r="G2862" s="283" t="s">
        <v>1251</v>
      </c>
      <c r="H2862" s="261" t="s">
        <v>137</v>
      </c>
      <c r="I2862" s="263" t="s">
        <v>5699</v>
      </c>
      <c r="J2862" s="261"/>
      <c r="K2862" s="282" t="s">
        <v>2021</v>
      </c>
      <c r="L2862" s="264">
        <v>44885</v>
      </c>
      <c r="M2862" s="290">
        <v>44918</v>
      </c>
      <c r="N2862" s="263" t="s">
        <v>128</v>
      </c>
      <c r="O2862" s="282" t="s">
        <v>6856</v>
      </c>
      <c r="P2862" s="266" t="s">
        <v>138</v>
      </c>
      <c r="Q2862" s="273"/>
      <c r="R2862" s="284" t="s">
        <v>157</v>
      </c>
      <c r="S2862" s="265"/>
      <c r="T2862" s="265">
        <v>0</v>
      </c>
      <c r="U2862" s="269" t="s">
        <v>1256</v>
      </c>
      <c r="V2862" s="270">
        <v>0</v>
      </c>
      <c r="W2862" s="271" t="s">
        <v>118</v>
      </c>
      <c r="X2862" s="272"/>
      <c r="Y2862" s="273"/>
      <c r="Z2862" s="274" t="s">
        <v>1265</v>
      </c>
      <c r="AA2862" s="258" t="b">
        <f t="shared" si="224"/>
        <v>0</v>
      </c>
      <c r="AB2862" s="258" t="s">
        <v>6857</v>
      </c>
      <c r="AC2862" s="273"/>
      <c r="AD2862" s="504" t="s">
        <v>2101</v>
      </c>
      <c r="AE2862" s="275" t="s">
        <v>6858</v>
      </c>
      <c r="AF2862" s="267" t="str">
        <f t="shared" ca="1" si="225"/>
        <v>24años6meses</v>
      </c>
      <c r="AG2862" s="276">
        <v>950753395</v>
      </c>
      <c r="AH2862" s="273" t="s">
        <v>6859</v>
      </c>
    </row>
    <row r="2863" spans="2:34">
      <c r="B2863" s="258" t="str">
        <f t="shared" si="223"/>
        <v>O74857927</v>
      </c>
      <c r="C2863" s="257" t="s">
        <v>117</v>
      </c>
      <c r="D2863" s="486" t="s">
        <v>7892</v>
      </c>
      <c r="E2863" s="258" t="s">
        <v>7893</v>
      </c>
      <c r="F2863" s="259">
        <v>35025</v>
      </c>
      <c r="G2863" s="283" t="s">
        <v>1251</v>
      </c>
      <c r="H2863" s="261" t="s">
        <v>113</v>
      </c>
      <c r="I2863" s="261" t="s">
        <v>1339</v>
      </c>
      <c r="J2863" s="261"/>
      <c r="K2863" s="282" t="s">
        <v>2021</v>
      </c>
      <c r="L2863" s="264">
        <v>45111</v>
      </c>
      <c r="M2863" s="264">
        <v>45157</v>
      </c>
      <c r="N2863" s="263" t="s">
        <v>122</v>
      </c>
      <c r="O2863" s="261"/>
      <c r="P2863" s="266"/>
      <c r="Q2863" s="273"/>
      <c r="R2863" s="268" t="s">
        <v>157</v>
      </c>
      <c r="S2863" s="265"/>
      <c r="T2863" s="265">
        <v>0</v>
      </c>
      <c r="U2863" s="269" t="s">
        <v>1256</v>
      </c>
      <c r="V2863" s="270">
        <v>0</v>
      </c>
      <c r="W2863" s="271" t="s">
        <v>118</v>
      </c>
      <c r="X2863" s="272"/>
      <c r="Y2863" s="273"/>
      <c r="Z2863" s="274" t="s">
        <v>1257</v>
      </c>
      <c r="AA2863" s="258" t="b">
        <f t="shared" si="224"/>
        <v>0</v>
      </c>
      <c r="AB2863" s="273" t="s">
        <v>7894</v>
      </c>
      <c r="AC2863" s="273"/>
      <c r="AD2863" s="504" t="s">
        <v>1259</v>
      </c>
      <c r="AE2863" s="275" t="s">
        <v>7895</v>
      </c>
      <c r="AF2863" s="267" t="str">
        <f t="shared" ca="1" si="225"/>
        <v>30años8meses</v>
      </c>
      <c r="AG2863" s="276">
        <v>977496951</v>
      </c>
      <c r="AH2863" s="273" t="s">
        <v>7896</v>
      </c>
    </row>
    <row r="2864" spans="2:34">
      <c r="B2864" s="258" t="str">
        <f t="shared" si="223"/>
        <v>O74857928</v>
      </c>
      <c r="C2864" s="257" t="s">
        <v>117</v>
      </c>
      <c r="D2864" s="486" t="s">
        <v>8040</v>
      </c>
      <c r="E2864" s="258" t="s">
        <v>8041</v>
      </c>
      <c r="F2864" s="259">
        <v>36361</v>
      </c>
      <c r="G2864" s="283" t="s">
        <v>1251</v>
      </c>
      <c r="H2864" s="261" t="s">
        <v>113</v>
      </c>
      <c r="I2864" s="261" t="s">
        <v>1339</v>
      </c>
      <c r="J2864" s="261"/>
      <c r="K2864" s="282" t="s">
        <v>2021</v>
      </c>
      <c r="L2864" s="264">
        <v>45117</v>
      </c>
      <c r="M2864" s="264">
        <v>45143</v>
      </c>
      <c r="N2864" s="263" t="s">
        <v>128</v>
      </c>
      <c r="O2864" s="261" t="s">
        <v>8042</v>
      </c>
      <c r="P2864" s="266" t="s">
        <v>138</v>
      </c>
      <c r="Q2864" s="273"/>
      <c r="R2864" s="268" t="s">
        <v>157</v>
      </c>
      <c r="S2864" s="265"/>
      <c r="T2864" s="265">
        <v>0</v>
      </c>
      <c r="U2864" s="269" t="s">
        <v>1256</v>
      </c>
      <c r="V2864" s="270">
        <v>0</v>
      </c>
      <c r="W2864" s="271" t="s">
        <v>118</v>
      </c>
      <c r="X2864" s="273"/>
      <c r="Y2864" s="273"/>
      <c r="Z2864" s="274" t="s">
        <v>1257</v>
      </c>
      <c r="AA2864" s="258" t="b">
        <f t="shared" si="224"/>
        <v>0</v>
      </c>
      <c r="AB2864" s="319" t="s">
        <v>8043</v>
      </c>
      <c r="AC2864" s="273"/>
      <c r="AD2864" s="510"/>
      <c r="AE2864" s="275"/>
      <c r="AF2864" s="267" t="str">
        <f t="shared" ca="1" si="225"/>
        <v>27años1meses</v>
      </c>
      <c r="AG2864" s="276">
        <v>949551556</v>
      </c>
      <c r="AH2864" s="273" t="s">
        <v>8044</v>
      </c>
    </row>
    <row r="2865" spans="2:36">
      <c r="B2865" s="258" t="str">
        <f t="shared" si="223"/>
        <v>O74858207</v>
      </c>
      <c r="C2865" s="257" t="s">
        <v>117</v>
      </c>
      <c r="D2865" s="486" t="s">
        <v>8954</v>
      </c>
      <c r="E2865" s="258" t="s">
        <v>8955</v>
      </c>
      <c r="F2865" s="259">
        <v>37445</v>
      </c>
      <c r="G2865" s="283" t="s">
        <v>1251</v>
      </c>
      <c r="H2865" s="261" t="s">
        <v>125</v>
      </c>
      <c r="I2865" s="261" t="s">
        <v>5699</v>
      </c>
      <c r="J2865" s="261"/>
      <c r="K2865" s="282" t="s">
        <v>6840</v>
      </c>
      <c r="L2865" s="264">
        <v>45271</v>
      </c>
      <c r="M2865" s="290">
        <v>45374</v>
      </c>
      <c r="N2865" s="261" t="s">
        <v>128</v>
      </c>
      <c r="O2865" s="261" t="s">
        <v>8956</v>
      </c>
      <c r="P2865" s="266" t="s">
        <v>138</v>
      </c>
      <c r="Q2865" s="273"/>
      <c r="R2865" s="284" t="s">
        <v>157</v>
      </c>
      <c r="S2865" s="265"/>
      <c r="T2865" s="265">
        <v>0</v>
      </c>
      <c r="U2865" s="269" t="s">
        <v>1256</v>
      </c>
      <c r="V2865" s="270">
        <v>1</v>
      </c>
      <c r="W2865" s="271" t="s">
        <v>118</v>
      </c>
      <c r="X2865" s="273"/>
      <c r="Y2865" s="273"/>
      <c r="Z2865" s="274" t="s">
        <v>1257</v>
      </c>
      <c r="AA2865" s="258" t="b">
        <f t="shared" si="224"/>
        <v>0</v>
      </c>
      <c r="AB2865" s="273" t="s">
        <v>8957</v>
      </c>
      <c r="AC2865" s="273"/>
      <c r="AD2865" s="504" t="s">
        <v>1259</v>
      </c>
      <c r="AE2865" s="275" t="s">
        <v>8958</v>
      </c>
      <c r="AF2865" s="267" t="str">
        <f t="shared" ca="1" si="225"/>
        <v>24años1meses</v>
      </c>
      <c r="AG2865" s="276">
        <v>925477460</v>
      </c>
      <c r="AH2865" s="273" t="s">
        <v>8959</v>
      </c>
    </row>
    <row r="2866" spans="2:36">
      <c r="B2866" s="258" t="str">
        <f t="shared" si="223"/>
        <v>O74868094</v>
      </c>
      <c r="C2866" s="257" t="s">
        <v>117</v>
      </c>
      <c r="D2866" s="486" t="s">
        <v>13140</v>
      </c>
      <c r="E2866" s="258" t="s">
        <v>13141</v>
      </c>
      <c r="F2866" s="259">
        <v>35922</v>
      </c>
      <c r="G2866" s="283" t="s">
        <v>1251</v>
      </c>
      <c r="H2866" s="261" t="s">
        <v>113</v>
      </c>
      <c r="I2866" s="261" t="s">
        <v>1339</v>
      </c>
      <c r="J2866" s="261" t="s">
        <v>1276</v>
      </c>
      <c r="K2866" s="282" t="s">
        <v>1877</v>
      </c>
      <c r="L2866" s="264">
        <v>45803</v>
      </c>
      <c r="M2866" s="264">
        <v>45827</v>
      </c>
      <c r="N2866" s="261" t="s">
        <v>128</v>
      </c>
      <c r="O2866" s="282" t="s">
        <v>13142</v>
      </c>
      <c r="P2866" s="266" t="s">
        <v>138</v>
      </c>
      <c r="Q2866" s="273"/>
      <c r="R2866" s="471" t="s">
        <v>117</v>
      </c>
      <c r="S2866" s="265"/>
      <c r="T2866" s="271">
        <v>0</v>
      </c>
      <c r="U2866" s="291" t="s">
        <v>117</v>
      </c>
      <c r="V2866" s="270">
        <v>0</v>
      </c>
      <c r="W2866" s="271" t="s">
        <v>118</v>
      </c>
      <c r="X2866" s="272"/>
      <c r="Y2866" s="272"/>
      <c r="Z2866" s="342" t="s">
        <v>1257</v>
      </c>
      <c r="AA2866" s="258" t="b">
        <f t="shared" si="224"/>
        <v>0</v>
      </c>
      <c r="AB2866" s="273" t="s">
        <v>13143</v>
      </c>
      <c r="AC2866" s="273"/>
      <c r="AD2866" s="504" t="s">
        <v>1259</v>
      </c>
      <c r="AE2866" s="275" t="s">
        <v>13144</v>
      </c>
      <c r="AF2866" s="267" t="str">
        <f t="shared" ca="1" si="225"/>
        <v>28años3meses</v>
      </c>
      <c r="AG2866" s="276">
        <v>971893892</v>
      </c>
      <c r="AH2866" s="273" t="s">
        <v>13145</v>
      </c>
    </row>
    <row r="2867" spans="2:36">
      <c r="B2867" s="258" t="str">
        <f t="shared" si="223"/>
        <v>P74878476</v>
      </c>
      <c r="C2867" s="257" t="s">
        <v>117</v>
      </c>
      <c r="D2867" s="486" t="s">
        <v>6063</v>
      </c>
      <c r="E2867" s="258" t="s">
        <v>6064</v>
      </c>
      <c r="F2867" s="259">
        <v>35388</v>
      </c>
      <c r="G2867" s="260" t="s">
        <v>1251</v>
      </c>
      <c r="H2867" s="261" t="s">
        <v>137</v>
      </c>
      <c r="I2867" s="263" t="s">
        <v>1252</v>
      </c>
      <c r="J2867" s="261"/>
      <c r="K2867" s="282" t="s">
        <v>4784</v>
      </c>
      <c r="L2867" s="264">
        <v>44610</v>
      </c>
      <c r="M2867" s="290">
        <v>44639</v>
      </c>
      <c r="N2867" s="263" t="s">
        <v>122</v>
      </c>
      <c r="O2867" s="261"/>
      <c r="P2867" s="266"/>
      <c r="Q2867" s="273"/>
      <c r="R2867" s="284" t="s">
        <v>157</v>
      </c>
      <c r="S2867" s="265"/>
      <c r="T2867" s="265">
        <v>0</v>
      </c>
      <c r="U2867" s="269" t="s">
        <v>1256</v>
      </c>
      <c r="V2867" s="270">
        <v>1</v>
      </c>
      <c r="W2867" s="271" t="s">
        <v>118</v>
      </c>
      <c r="X2867" s="272"/>
      <c r="Y2867" s="273"/>
      <c r="Z2867" s="274" t="s">
        <v>1265</v>
      </c>
      <c r="AA2867" s="258" t="b">
        <f t="shared" si="224"/>
        <v>0</v>
      </c>
      <c r="AB2867" s="273" t="s">
        <v>6065</v>
      </c>
      <c r="AC2867" s="273"/>
      <c r="AD2867" s="510"/>
      <c r="AE2867" s="281"/>
      <c r="AF2867" s="267" t="str">
        <f t="shared" ca="1" si="225"/>
        <v>29años9meses</v>
      </c>
      <c r="AG2867" s="276">
        <v>900891479</v>
      </c>
      <c r="AH2867" s="273" t="s">
        <v>6066</v>
      </c>
    </row>
    <row r="2868" spans="2:36">
      <c r="B2868" s="258" t="str">
        <f t="shared" si="223"/>
        <v>P74888324</v>
      </c>
      <c r="C2868" s="282">
        <v>1</v>
      </c>
      <c r="D2868" s="486" t="s">
        <v>9331</v>
      </c>
      <c r="E2868" s="258" t="s">
        <v>9332</v>
      </c>
      <c r="F2868" s="259">
        <v>35105</v>
      </c>
      <c r="G2868" s="283" t="s">
        <v>1251</v>
      </c>
      <c r="H2868" s="261" t="s">
        <v>137</v>
      </c>
      <c r="I2868" s="261" t="s">
        <v>8999</v>
      </c>
      <c r="J2868" s="261"/>
      <c r="K2868" s="282" t="s">
        <v>6840</v>
      </c>
      <c r="L2868" s="264">
        <v>45295</v>
      </c>
      <c r="M2868" s="290">
        <v>45304</v>
      </c>
      <c r="N2868" s="261" t="s">
        <v>122</v>
      </c>
      <c r="O2868" s="261"/>
      <c r="P2868" s="266"/>
      <c r="Q2868" s="273"/>
      <c r="R2868" s="284" t="s">
        <v>157</v>
      </c>
      <c r="S2868" s="265"/>
      <c r="T2868" s="265">
        <v>0</v>
      </c>
      <c r="U2868" s="269" t="s">
        <v>1256</v>
      </c>
      <c r="V2868" s="270">
        <v>1</v>
      </c>
      <c r="W2868" s="271" t="s">
        <v>118</v>
      </c>
      <c r="X2868" s="272"/>
      <c r="Y2868" s="272"/>
      <c r="Z2868" s="274" t="s">
        <v>1257</v>
      </c>
      <c r="AA2868" s="258" t="b">
        <f t="shared" si="224"/>
        <v>0</v>
      </c>
      <c r="AB2868" s="273" t="s">
        <v>9333</v>
      </c>
      <c r="AC2868" s="273"/>
      <c r="AD2868" s="504" t="s">
        <v>1259</v>
      </c>
      <c r="AE2868" s="275" t="s">
        <v>9334</v>
      </c>
      <c r="AF2868" s="267" t="str">
        <f t="shared" ca="1" si="225"/>
        <v>30años6meses</v>
      </c>
      <c r="AG2868" s="276">
        <v>968621288</v>
      </c>
      <c r="AH2868" s="273" t="s">
        <v>9335</v>
      </c>
    </row>
    <row r="2869" spans="2:36">
      <c r="B2869" s="258" t="str">
        <f t="shared" si="223"/>
        <v>P74937844</v>
      </c>
      <c r="C2869" s="263">
        <v>1</v>
      </c>
      <c r="D2869" s="486" t="s">
        <v>6058</v>
      </c>
      <c r="E2869" s="258" t="s">
        <v>6059</v>
      </c>
      <c r="F2869" s="259">
        <v>35330</v>
      </c>
      <c r="G2869" s="260" t="s">
        <v>1251</v>
      </c>
      <c r="H2869" s="261" t="s">
        <v>137</v>
      </c>
      <c r="I2869" s="263" t="s">
        <v>1252</v>
      </c>
      <c r="J2869" s="261"/>
      <c r="K2869" s="282" t="s">
        <v>4784</v>
      </c>
      <c r="L2869" s="264">
        <v>44610</v>
      </c>
      <c r="M2869" s="264">
        <v>44639</v>
      </c>
      <c r="N2869" s="263" t="s">
        <v>174</v>
      </c>
      <c r="O2869" s="261" t="s">
        <v>6060</v>
      </c>
      <c r="P2869" s="266" t="s">
        <v>138</v>
      </c>
      <c r="Q2869" s="273"/>
      <c r="R2869" s="268" t="s">
        <v>157</v>
      </c>
      <c r="S2869" s="265"/>
      <c r="T2869" s="265">
        <v>0</v>
      </c>
      <c r="U2869" s="269" t="s">
        <v>1256</v>
      </c>
      <c r="V2869" s="270">
        <v>1</v>
      </c>
      <c r="W2869" s="271" t="s">
        <v>118</v>
      </c>
      <c r="X2869" s="272"/>
      <c r="Y2869" s="273"/>
      <c r="Z2869" s="274" t="s">
        <v>1265</v>
      </c>
      <c r="AA2869" s="258" t="b">
        <f t="shared" si="224"/>
        <v>0</v>
      </c>
      <c r="AB2869" s="273" t="s">
        <v>6061</v>
      </c>
      <c r="AC2869" s="273"/>
      <c r="AD2869" s="510"/>
      <c r="AE2869" s="275"/>
      <c r="AF2869" s="267" t="str">
        <f t="shared" ca="1" si="225"/>
        <v>29años10meses</v>
      </c>
      <c r="AG2869" s="276">
        <v>950843683</v>
      </c>
      <c r="AH2869" s="273" t="s">
        <v>6062</v>
      </c>
    </row>
    <row r="2870" spans="2:36" ht="15">
      <c r="B2870" s="258" t="str">
        <f>MID(H2870,1,1)&amp;D2870</f>
        <v>P74939886</v>
      </c>
      <c r="C2870" s="263">
        <v>1</v>
      </c>
      <c r="D2870" s="500" t="s">
        <v>14152</v>
      </c>
      <c r="E2870" s="258" t="s">
        <v>14153</v>
      </c>
      <c r="F2870" s="259">
        <v>36331</v>
      </c>
      <c r="G2870" s="283" t="s">
        <v>1251</v>
      </c>
      <c r="H2870" s="261" t="s">
        <v>137</v>
      </c>
      <c r="I2870" s="261" t="s">
        <v>1252</v>
      </c>
      <c r="J2870" s="261" t="s">
        <v>1253</v>
      </c>
      <c r="K2870" s="282" t="s">
        <v>8700</v>
      </c>
      <c r="L2870" s="264">
        <v>45904</v>
      </c>
      <c r="M2870" s="264">
        <v>45917</v>
      </c>
      <c r="N2870" s="261" t="s">
        <v>122</v>
      </c>
      <c r="O2870" s="282"/>
      <c r="P2870" s="266"/>
      <c r="Q2870" s="258"/>
      <c r="R2870" s="471" t="s">
        <v>117</v>
      </c>
      <c r="S2870" s="265"/>
      <c r="T2870" s="265">
        <v>0</v>
      </c>
      <c r="U2870" s="332" t="s">
        <v>117</v>
      </c>
      <c r="V2870" s="270">
        <v>1</v>
      </c>
      <c r="W2870" s="271" t="s">
        <v>118</v>
      </c>
      <c r="X2870" s="272"/>
      <c r="Y2870" s="272"/>
      <c r="Z2870" s="274" t="s">
        <v>1257</v>
      </c>
      <c r="AA2870" s="258" t="b">
        <f t="shared" si="224"/>
        <v>0</v>
      </c>
      <c r="AB2870" s="273" t="s">
        <v>14154</v>
      </c>
      <c r="AC2870" s="273"/>
      <c r="AD2870" s="504" t="s">
        <v>1259</v>
      </c>
      <c r="AE2870" s="304" t="s">
        <v>14155</v>
      </c>
      <c r="AF2870" s="267" t="str">
        <f t="shared" ca="1" si="225"/>
        <v>27años2meses</v>
      </c>
      <c r="AG2870" s="276" t="s">
        <v>14156</v>
      </c>
      <c r="AH2870" s="273" t="s">
        <v>14157</v>
      </c>
    </row>
    <row r="2871" spans="2:36" ht="15">
      <c r="B2871" s="258" t="str">
        <f>MID(H2871,1,1)&amp;D2871</f>
        <v>P74945313</v>
      </c>
      <c r="C2871" s="257" t="s">
        <v>117</v>
      </c>
      <c r="D2871" s="500" t="s">
        <v>13824</v>
      </c>
      <c r="E2871" s="258" t="s">
        <v>13825</v>
      </c>
      <c r="F2871" s="259">
        <v>38001</v>
      </c>
      <c r="G2871" s="283" t="s">
        <v>1251</v>
      </c>
      <c r="H2871" s="261" t="s">
        <v>137</v>
      </c>
      <c r="I2871" s="261" t="s">
        <v>1252</v>
      </c>
      <c r="J2871" s="261" t="s">
        <v>1276</v>
      </c>
      <c r="K2871" s="282" t="s">
        <v>8700</v>
      </c>
      <c r="L2871" s="264">
        <v>45876</v>
      </c>
      <c r="M2871" s="264">
        <v>45889</v>
      </c>
      <c r="N2871" s="261" t="s">
        <v>128</v>
      </c>
      <c r="O2871" s="282" t="s">
        <v>13826</v>
      </c>
      <c r="P2871" s="266" t="s">
        <v>138</v>
      </c>
      <c r="Q2871" s="273"/>
      <c r="R2871" s="268" t="s">
        <v>157</v>
      </c>
      <c r="S2871" s="265"/>
      <c r="T2871" s="265">
        <v>0</v>
      </c>
      <c r="U2871" s="310" t="s">
        <v>117</v>
      </c>
      <c r="V2871" s="270">
        <v>1</v>
      </c>
      <c r="W2871" s="271" t="s">
        <v>118</v>
      </c>
      <c r="X2871" s="272"/>
      <c r="Y2871" s="272"/>
      <c r="Z2871" s="342" t="s">
        <v>1257</v>
      </c>
      <c r="AA2871" s="258" t="b">
        <f t="shared" si="224"/>
        <v>0</v>
      </c>
      <c r="AB2871" s="273" t="s">
        <v>13827</v>
      </c>
      <c r="AC2871" s="273"/>
      <c r="AD2871" s="504" t="s">
        <v>1259</v>
      </c>
      <c r="AE2871" s="275" t="s">
        <v>13828</v>
      </c>
      <c r="AF2871" s="267" t="str">
        <f t="shared" ca="1" si="225"/>
        <v>22años7meses</v>
      </c>
      <c r="AG2871" s="276">
        <v>960921014</v>
      </c>
      <c r="AH2871" s="273" t="s">
        <v>13829</v>
      </c>
    </row>
    <row r="2872" spans="2:36">
      <c r="B2872" s="258" t="str">
        <f t="shared" ref="B2872:B2895" si="226">MID(H2872,1,1)&amp;D2872</f>
        <v>P74958893</v>
      </c>
      <c r="C2872" s="257" t="s">
        <v>117</v>
      </c>
      <c r="D2872" s="486" t="s">
        <v>4084</v>
      </c>
      <c r="E2872" s="258" t="s">
        <v>4085</v>
      </c>
      <c r="F2872" s="259">
        <v>36470</v>
      </c>
      <c r="G2872" s="258" t="s">
        <v>1251</v>
      </c>
      <c r="H2872" s="282" t="s">
        <v>137</v>
      </c>
      <c r="I2872" s="262"/>
      <c r="J2872" s="261"/>
      <c r="K2872" s="263" t="s">
        <v>3611</v>
      </c>
      <c r="L2872" s="264">
        <v>44319</v>
      </c>
      <c r="M2872" s="264">
        <v>44332</v>
      </c>
      <c r="N2872" s="263" t="s">
        <v>174</v>
      </c>
      <c r="O2872" s="261" t="s">
        <v>4086</v>
      </c>
      <c r="P2872" s="266" t="s">
        <v>115</v>
      </c>
      <c r="Q2872" s="267"/>
      <c r="R2872" s="268" t="s">
        <v>157</v>
      </c>
      <c r="S2872" s="265"/>
      <c r="T2872" s="265">
        <v>0</v>
      </c>
      <c r="U2872" s="269" t="s">
        <v>1256</v>
      </c>
      <c r="V2872" s="270">
        <v>0</v>
      </c>
      <c r="W2872" s="271" t="s">
        <v>1264</v>
      </c>
      <c r="X2872" s="272"/>
      <c r="Y2872" s="273"/>
      <c r="Z2872" s="274" t="s">
        <v>1265</v>
      </c>
      <c r="AA2872" s="258" t="b">
        <f t="shared" si="224"/>
        <v>0</v>
      </c>
      <c r="AB2872" s="273" t="s">
        <v>4087</v>
      </c>
      <c r="AC2872" s="273" t="s">
        <v>3671</v>
      </c>
      <c r="AD2872" s="510"/>
      <c r="AE2872" s="275"/>
      <c r="AF2872" s="267" t="str">
        <f t="shared" ca="1" si="225"/>
        <v>26años9meses</v>
      </c>
      <c r="AG2872" s="276">
        <v>928289656</v>
      </c>
      <c r="AH2872" s="273" t="s">
        <v>4088</v>
      </c>
    </row>
    <row r="2873" spans="2:36">
      <c r="B2873" s="258" t="str">
        <f t="shared" si="226"/>
        <v>P74963664</v>
      </c>
      <c r="C2873" s="305">
        <v>1</v>
      </c>
      <c r="D2873" s="486" t="s">
        <v>9835</v>
      </c>
      <c r="E2873" s="258" t="s">
        <v>9836</v>
      </c>
      <c r="F2873" s="259">
        <v>37556</v>
      </c>
      <c r="G2873" s="283" t="s">
        <v>1996</v>
      </c>
      <c r="H2873" s="261" t="s">
        <v>137</v>
      </c>
      <c r="I2873" s="261" t="s">
        <v>8999</v>
      </c>
      <c r="J2873" s="261" t="s">
        <v>1276</v>
      </c>
      <c r="K2873" s="282" t="s">
        <v>6899</v>
      </c>
      <c r="L2873" s="264">
        <v>45327</v>
      </c>
      <c r="M2873" s="264">
        <v>45455</v>
      </c>
      <c r="N2873" s="261" t="s">
        <v>128</v>
      </c>
      <c r="O2873" s="261" t="s">
        <v>9837</v>
      </c>
      <c r="P2873" s="266" t="s">
        <v>138</v>
      </c>
      <c r="Q2873" s="273"/>
      <c r="R2873" s="284" t="s">
        <v>157</v>
      </c>
      <c r="S2873" s="265"/>
      <c r="T2873" s="265">
        <v>0</v>
      </c>
      <c r="U2873" s="269" t="s">
        <v>1256</v>
      </c>
      <c r="V2873" s="270">
        <v>1</v>
      </c>
      <c r="W2873" s="271" t="s">
        <v>118</v>
      </c>
      <c r="X2873" s="272"/>
      <c r="Y2873" s="272"/>
      <c r="Z2873" s="274" t="s">
        <v>1257</v>
      </c>
      <c r="AA2873" s="258" t="b">
        <f t="shared" si="224"/>
        <v>0</v>
      </c>
      <c r="AB2873" s="273" t="s">
        <v>9838</v>
      </c>
      <c r="AC2873" s="273"/>
      <c r="AD2873" s="504" t="s">
        <v>1259</v>
      </c>
      <c r="AE2873" s="275" t="s">
        <v>9839</v>
      </c>
      <c r="AF2873" s="267" t="str">
        <f t="shared" ca="1" si="225"/>
        <v>23años9meses</v>
      </c>
      <c r="AG2873" s="276">
        <v>915971822</v>
      </c>
      <c r="AH2873" s="273" t="s">
        <v>9840</v>
      </c>
    </row>
    <row r="2874" spans="2:36">
      <c r="B2874" s="258" t="str">
        <f t="shared" si="226"/>
        <v>P75014036</v>
      </c>
      <c r="C2874" s="285">
        <v>1</v>
      </c>
      <c r="D2874" s="486" t="s">
        <v>6628</v>
      </c>
      <c r="E2874" s="258" t="s">
        <v>6629</v>
      </c>
      <c r="F2874" s="259">
        <v>37582</v>
      </c>
      <c r="G2874" s="283" t="s">
        <v>1251</v>
      </c>
      <c r="H2874" s="261" t="s">
        <v>137</v>
      </c>
      <c r="I2874" s="263" t="s">
        <v>3682</v>
      </c>
      <c r="J2874" s="261"/>
      <c r="K2874" s="282" t="s">
        <v>2021</v>
      </c>
      <c r="L2874" s="264">
        <v>44845</v>
      </c>
      <c r="M2874" s="264">
        <v>44924</v>
      </c>
      <c r="N2874" s="263" t="s">
        <v>122</v>
      </c>
      <c r="O2874" s="261"/>
      <c r="P2874" s="266"/>
      <c r="Q2874" s="273"/>
      <c r="R2874" s="268" t="s">
        <v>157</v>
      </c>
      <c r="S2874" s="265"/>
      <c r="T2874" s="265">
        <v>0</v>
      </c>
      <c r="U2874" s="269" t="s">
        <v>1256</v>
      </c>
      <c r="V2874" s="270">
        <v>0</v>
      </c>
      <c r="W2874" s="271" t="s">
        <v>118</v>
      </c>
      <c r="X2874" s="272"/>
      <c r="Y2874" s="273"/>
      <c r="Z2874" s="274" t="s">
        <v>1265</v>
      </c>
      <c r="AA2874" s="258" t="b">
        <f t="shared" si="224"/>
        <v>0</v>
      </c>
      <c r="AB2874" s="273" t="s">
        <v>6630</v>
      </c>
      <c r="AC2874" s="273"/>
      <c r="AD2874" s="504" t="s">
        <v>1259</v>
      </c>
      <c r="AE2874" s="275" t="s">
        <v>6631</v>
      </c>
      <c r="AF2874" s="267" t="str">
        <f t="shared" ca="1" si="225"/>
        <v>23años8meses</v>
      </c>
      <c r="AG2874" s="276">
        <v>972142664</v>
      </c>
      <c r="AH2874" s="273" t="s">
        <v>6632</v>
      </c>
    </row>
    <row r="2875" spans="2:36">
      <c r="B2875" s="258" t="str">
        <f t="shared" si="226"/>
        <v>P75024758</v>
      </c>
      <c r="C2875" s="257" t="s">
        <v>117</v>
      </c>
      <c r="D2875" s="486" t="s">
        <v>4884</v>
      </c>
      <c r="E2875" s="258" t="s">
        <v>4885</v>
      </c>
      <c r="F2875" s="259">
        <v>35801</v>
      </c>
      <c r="G2875" s="260" t="s">
        <v>1251</v>
      </c>
      <c r="H2875" s="261" t="s">
        <v>137</v>
      </c>
      <c r="I2875" s="263"/>
      <c r="J2875" s="261"/>
      <c r="K2875" s="282" t="s">
        <v>2021</v>
      </c>
      <c r="L2875" s="264">
        <v>44455</v>
      </c>
      <c r="M2875" s="264">
        <v>44499</v>
      </c>
      <c r="N2875" s="263" t="s">
        <v>122</v>
      </c>
      <c r="O2875" s="282" t="s">
        <v>1108</v>
      </c>
      <c r="P2875" s="266"/>
      <c r="Q2875" s="258"/>
      <c r="R2875" s="284" t="s">
        <v>157</v>
      </c>
      <c r="S2875" s="265"/>
      <c r="T2875" s="265">
        <v>0</v>
      </c>
      <c r="U2875" s="269" t="s">
        <v>1256</v>
      </c>
      <c r="V2875" s="270">
        <v>0</v>
      </c>
      <c r="W2875" s="271" t="s">
        <v>1264</v>
      </c>
      <c r="X2875" s="272"/>
      <c r="Y2875" s="273"/>
      <c r="Z2875" s="274" t="s">
        <v>1265</v>
      </c>
      <c r="AA2875" s="258" t="b">
        <f t="shared" si="224"/>
        <v>0</v>
      </c>
      <c r="AB2875" s="273" t="s">
        <v>4886</v>
      </c>
      <c r="AC2875" s="273"/>
      <c r="AD2875" s="510"/>
      <c r="AE2875" s="275" t="s">
        <v>4887</v>
      </c>
      <c r="AF2875" s="267" t="str">
        <f t="shared" ca="1" si="225"/>
        <v>28años7meses</v>
      </c>
      <c r="AG2875" s="294">
        <v>965823579</v>
      </c>
      <c r="AH2875" s="258" t="s">
        <v>4888</v>
      </c>
      <c r="AJ2875" s="554" t="str">
        <f ca="1">IF($D2875&lt;&gt;"",DATEDIF(L2875,TODAY(),"y")&amp;"años"&amp;DATEDIF(L2875,TODAY(),"ym")&amp;"meses"&amp;DATEDIF(L2875,TODAY(),"md")&amp;"dias","")</f>
        <v>4años11meses5dias</v>
      </c>
    </row>
    <row r="2876" spans="2:36">
      <c r="B2876" s="258" t="str">
        <f t="shared" si="226"/>
        <v>R75051915</v>
      </c>
      <c r="C2876" s="257" t="s">
        <v>117</v>
      </c>
      <c r="D2876" s="486" t="s">
        <v>11184</v>
      </c>
      <c r="E2876" s="258" t="s">
        <v>11185</v>
      </c>
      <c r="F2876" s="259">
        <v>36292</v>
      </c>
      <c r="G2876" s="283" t="s">
        <v>1872</v>
      </c>
      <c r="H2876" s="261" t="s">
        <v>4426</v>
      </c>
      <c r="I2876" s="261" t="s">
        <v>11186</v>
      </c>
      <c r="J2876" s="261" t="s">
        <v>9469</v>
      </c>
      <c r="K2876" s="282" t="s">
        <v>6840</v>
      </c>
      <c r="L2876" s="264">
        <v>45419</v>
      </c>
      <c r="M2876" s="295">
        <v>45434</v>
      </c>
      <c r="N2876" s="261" t="s">
        <v>122</v>
      </c>
      <c r="O2876" s="282"/>
      <c r="P2876" s="266"/>
      <c r="Q2876" s="273"/>
      <c r="R2876" s="284" t="s">
        <v>157</v>
      </c>
      <c r="S2876" s="265"/>
      <c r="T2876" s="265">
        <v>0</v>
      </c>
      <c r="U2876" s="269" t="s">
        <v>1256</v>
      </c>
      <c r="V2876" s="270">
        <v>1</v>
      </c>
      <c r="W2876" s="271" t="s">
        <v>118</v>
      </c>
      <c r="X2876" s="272">
        <v>1700</v>
      </c>
      <c r="Y2876" s="272"/>
      <c r="Z2876" s="274" t="s">
        <v>1257</v>
      </c>
      <c r="AA2876" s="258" t="b">
        <f t="shared" si="224"/>
        <v>0</v>
      </c>
      <c r="AB2876" s="273" t="s">
        <v>11187</v>
      </c>
      <c r="AC2876" s="273"/>
      <c r="AD2876" s="504" t="s">
        <v>1259</v>
      </c>
      <c r="AE2876" s="275" t="s">
        <v>11188</v>
      </c>
      <c r="AF2876" s="267" t="str">
        <f t="shared" ca="1" si="225"/>
        <v>27años3meses</v>
      </c>
      <c r="AG2876" s="276">
        <v>993780144</v>
      </c>
      <c r="AH2876" s="273" t="s">
        <v>11189</v>
      </c>
    </row>
    <row r="2877" spans="2:36">
      <c r="B2877" s="258" t="str">
        <f t="shared" si="226"/>
        <v>P75058627</v>
      </c>
      <c r="C2877" s="257" t="s">
        <v>117</v>
      </c>
      <c r="D2877" s="486" t="s">
        <v>10280</v>
      </c>
      <c r="E2877" s="258" t="s">
        <v>10281</v>
      </c>
      <c r="F2877" s="259">
        <v>35976</v>
      </c>
      <c r="G2877" s="283" t="s">
        <v>1251</v>
      </c>
      <c r="H2877" s="261" t="s">
        <v>137</v>
      </c>
      <c r="I2877" s="261" t="s">
        <v>8999</v>
      </c>
      <c r="J2877" s="261" t="s">
        <v>9882</v>
      </c>
      <c r="K2877" s="282" t="s">
        <v>6899</v>
      </c>
      <c r="L2877" s="264">
        <v>45358</v>
      </c>
      <c r="M2877" s="290">
        <v>45388</v>
      </c>
      <c r="N2877" s="261" t="s">
        <v>128</v>
      </c>
      <c r="O2877" s="282" t="s">
        <v>10282</v>
      </c>
      <c r="P2877" s="266" t="s">
        <v>138</v>
      </c>
      <c r="Q2877" s="273"/>
      <c r="R2877" s="284" t="s">
        <v>157</v>
      </c>
      <c r="S2877" s="265"/>
      <c r="T2877" s="265">
        <v>0</v>
      </c>
      <c r="U2877" s="269" t="s">
        <v>1256</v>
      </c>
      <c r="V2877" s="270">
        <v>1</v>
      </c>
      <c r="W2877" s="271" t="s">
        <v>118</v>
      </c>
      <c r="X2877" s="272"/>
      <c r="Y2877" s="272"/>
      <c r="Z2877" s="274" t="s">
        <v>1257</v>
      </c>
      <c r="AA2877" s="258" t="b">
        <f t="shared" si="224"/>
        <v>0</v>
      </c>
      <c r="AB2877" s="273" t="s">
        <v>10283</v>
      </c>
      <c r="AC2877" s="273"/>
      <c r="AD2877" s="504" t="s">
        <v>1259</v>
      </c>
      <c r="AE2877" s="275" t="s">
        <v>10284</v>
      </c>
      <c r="AF2877" s="267" t="str">
        <f t="shared" ca="1" si="225"/>
        <v>28años1meses</v>
      </c>
      <c r="AG2877" s="276">
        <v>956955524</v>
      </c>
      <c r="AH2877" s="273" t="s">
        <v>10285</v>
      </c>
    </row>
    <row r="2878" spans="2:36">
      <c r="B2878" s="258" t="str">
        <f t="shared" si="226"/>
        <v>P75075293</v>
      </c>
      <c r="C2878" s="257" t="s">
        <v>117</v>
      </c>
      <c r="D2878" s="486" t="s">
        <v>2920</v>
      </c>
      <c r="E2878" s="273" t="s">
        <v>2921</v>
      </c>
      <c r="F2878" s="259">
        <v>35684</v>
      </c>
      <c r="G2878" s="260" t="s">
        <v>1251</v>
      </c>
      <c r="H2878" s="261" t="s">
        <v>137</v>
      </c>
      <c r="I2878" s="262"/>
      <c r="J2878" s="261"/>
      <c r="K2878" s="263" t="s">
        <v>1287</v>
      </c>
      <c r="L2878" s="264">
        <v>43833</v>
      </c>
      <c r="M2878" s="264">
        <v>43845</v>
      </c>
      <c r="N2878" s="263" t="s">
        <v>122</v>
      </c>
      <c r="O2878" s="261"/>
      <c r="P2878" s="266"/>
      <c r="Q2878" s="267"/>
      <c r="R2878" s="268" t="s">
        <v>157</v>
      </c>
      <c r="S2878" s="265"/>
      <c r="T2878" s="265">
        <v>0</v>
      </c>
      <c r="U2878" s="269" t="s">
        <v>1256</v>
      </c>
      <c r="V2878" s="270">
        <v>0</v>
      </c>
      <c r="W2878" s="271" t="s">
        <v>1264</v>
      </c>
      <c r="X2878" s="272"/>
      <c r="Y2878" s="273"/>
      <c r="Z2878" s="274" t="s">
        <v>1265</v>
      </c>
      <c r="AA2878" s="258" t="b">
        <f t="shared" si="224"/>
        <v>0</v>
      </c>
      <c r="AB2878" s="273" t="s">
        <v>2922</v>
      </c>
      <c r="AC2878" s="273" t="s">
        <v>2923</v>
      </c>
      <c r="AD2878" s="510"/>
      <c r="AE2878" s="275"/>
      <c r="AF2878" s="267" t="str">
        <f t="shared" ca="1" si="225"/>
        <v>28años11meses</v>
      </c>
      <c r="AG2878" s="276"/>
      <c r="AH2878" s="273"/>
    </row>
    <row r="2879" spans="2:36">
      <c r="B2879" s="258" t="str">
        <f t="shared" si="226"/>
        <v>O75079467</v>
      </c>
      <c r="C2879" s="257" t="s">
        <v>117</v>
      </c>
      <c r="D2879" s="486" t="s">
        <v>4338</v>
      </c>
      <c r="E2879" s="258" t="s">
        <v>4339</v>
      </c>
      <c r="F2879" s="259">
        <v>36138</v>
      </c>
      <c r="G2879" s="260" t="s">
        <v>1251</v>
      </c>
      <c r="H2879" s="261" t="s">
        <v>113</v>
      </c>
      <c r="I2879" s="262"/>
      <c r="J2879" s="261"/>
      <c r="K2879" s="263" t="s">
        <v>3611</v>
      </c>
      <c r="L2879" s="264">
        <v>44375</v>
      </c>
      <c r="M2879" s="264">
        <v>44408</v>
      </c>
      <c r="N2879" s="263" t="s">
        <v>122</v>
      </c>
      <c r="O2879" s="261"/>
      <c r="P2879" s="266"/>
      <c r="Q2879" s="273"/>
      <c r="R2879" s="284" t="s">
        <v>157</v>
      </c>
      <c r="S2879" s="265"/>
      <c r="T2879" s="265">
        <v>0</v>
      </c>
      <c r="U2879" s="269" t="s">
        <v>1256</v>
      </c>
      <c r="V2879" s="270">
        <v>0</v>
      </c>
      <c r="W2879" s="271" t="s">
        <v>1264</v>
      </c>
      <c r="X2879" s="272"/>
      <c r="Y2879" s="273"/>
      <c r="Z2879" s="274" t="s">
        <v>1265</v>
      </c>
      <c r="AA2879" s="258" t="b">
        <f t="shared" si="224"/>
        <v>0</v>
      </c>
      <c r="AB2879" s="273" t="s">
        <v>4340</v>
      </c>
      <c r="AC2879" s="273" t="s">
        <v>4341</v>
      </c>
      <c r="AD2879" s="510"/>
      <c r="AE2879" s="275"/>
      <c r="AF2879" s="267" t="str">
        <f t="shared" ref="AF2879:AF2910" ca="1" si="227">IF($D2879&lt;&gt;"",DATEDIF(F2879,TODAY(),"y")&amp;"años"&amp;DATEDIF(F2879,TODAY(),"ym")&amp;"meses","")</f>
        <v>27años8meses</v>
      </c>
      <c r="AG2879" s="276">
        <v>945330413</v>
      </c>
      <c r="AH2879" s="273" t="s">
        <v>4342</v>
      </c>
    </row>
    <row r="2880" spans="2:36">
      <c r="B2880" s="258" t="str">
        <f t="shared" si="226"/>
        <v>P75087983</v>
      </c>
      <c r="C2880" s="257" t="s">
        <v>117</v>
      </c>
      <c r="D2880" s="486" t="s">
        <v>13033</v>
      </c>
      <c r="E2880" s="258" t="s">
        <v>13034</v>
      </c>
      <c r="F2880" s="259">
        <v>36081</v>
      </c>
      <c r="G2880" s="283" t="s">
        <v>1251</v>
      </c>
      <c r="H2880" s="261" t="s">
        <v>137</v>
      </c>
      <c r="I2880" s="261" t="s">
        <v>1876</v>
      </c>
      <c r="J2880" s="261" t="s">
        <v>1276</v>
      </c>
      <c r="K2880" s="282" t="s">
        <v>1877</v>
      </c>
      <c r="L2880" s="264">
        <v>45789</v>
      </c>
      <c r="M2880" s="264">
        <v>45789</v>
      </c>
      <c r="N2880" s="261" t="s">
        <v>122</v>
      </c>
      <c r="O2880" s="305"/>
      <c r="P2880" s="266"/>
      <c r="Q2880" s="273"/>
      <c r="R2880" s="268" t="s">
        <v>157</v>
      </c>
      <c r="S2880" s="265"/>
      <c r="T2880" s="271">
        <v>0</v>
      </c>
      <c r="U2880" s="291" t="s">
        <v>117</v>
      </c>
      <c r="V2880" s="270">
        <v>0</v>
      </c>
      <c r="W2880" s="271" t="s">
        <v>118</v>
      </c>
      <c r="X2880" s="272"/>
      <c r="Y2880" s="272"/>
      <c r="Z2880" s="342" t="s">
        <v>1257</v>
      </c>
      <c r="AA2880" s="258" t="b">
        <f t="shared" si="224"/>
        <v>0</v>
      </c>
      <c r="AB2880" s="273" t="s">
        <v>13035</v>
      </c>
      <c r="AC2880" s="273"/>
      <c r="AD2880" s="513"/>
      <c r="AE2880" s="281"/>
      <c r="AF2880" s="267" t="str">
        <f t="shared" ca="1" si="227"/>
        <v>27años10meses</v>
      </c>
      <c r="AG2880" s="294" t="s">
        <v>13036</v>
      </c>
      <c r="AH2880" s="445" t="s">
        <v>13037</v>
      </c>
    </row>
    <row r="2881" spans="2:36">
      <c r="B2881" s="258" t="str">
        <f t="shared" si="226"/>
        <v>O75090914</v>
      </c>
      <c r="C2881" s="257" t="s">
        <v>117</v>
      </c>
      <c r="D2881" s="486" t="s">
        <v>15162</v>
      </c>
      <c r="E2881" s="258" t="s">
        <v>15163</v>
      </c>
      <c r="F2881" s="259">
        <v>36752</v>
      </c>
      <c r="G2881" s="260" t="s">
        <v>1251</v>
      </c>
      <c r="H2881" s="261" t="s">
        <v>113</v>
      </c>
      <c r="I2881" s="263" t="s">
        <v>5699</v>
      </c>
      <c r="J2881" s="261" t="s">
        <v>1276</v>
      </c>
      <c r="K2881" s="282" t="s">
        <v>8566</v>
      </c>
      <c r="L2881" s="264">
        <v>45953</v>
      </c>
      <c r="M2881" s="264">
        <v>45997</v>
      </c>
      <c r="N2881" s="263" t="s">
        <v>128</v>
      </c>
      <c r="O2881" s="261" t="s">
        <v>15164</v>
      </c>
      <c r="P2881" s="266" t="s">
        <v>138</v>
      </c>
      <c r="Q2881" s="258" t="s">
        <v>15165</v>
      </c>
      <c r="R2881" s="284" t="s">
        <v>157</v>
      </c>
      <c r="S2881" s="265"/>
      <c r="T2881" s="265">
        <v>0</v>
      </c>
      <c r="U2881" s="269" t="s">
        <v>1256</v>
      </c>
      <c r="V2881" s="270">
        <v>1</v>
      </c>
      <c r="W2881" s="271" t="s">
        <v>118</v>
      </c>
      <c r="X2881" s="272"/>
      <c r="Y2881" s="273"/>
      <c r="Z2881" s="274" t="s">
        <v>1257</v>
      </c>
      <c r="AA2881" s="258" t="b">
        <f t="shared" si="224"/>
        <v>0</v>
      </c>
      <c r="AB2881" s="273" t="s">
        <v>15166</v>
      </c>
      <c r="AC2881" s="273"/>
      <c r="AD2881" s="504" t="s">
        <v>1259</v>
      </c>
      <c r="AE2881" s="275" t="s">
        <v>15167</v>
      </c>
      <c r="AF2881" s="267" t="str">
        <f t="shared" ca="1" si="227"/>
        <v>26años0meses</v>
      </c>
      <c r="AG2881" s="276">
        <v>950146030</v>
      </c>
      <c r="AH2881" s="273" t="s">
        <v>15168</v>
      </c>
    </row>
    <row r="2882" spans="2:36">
      <c r="B2882" s="258" t="str">
        <f t="shared" si="226"/>
        <v>P75091999</v>
      </c>
      <c r="C2882" s="257" t="s">
        <v>117</v>
      </c>
      <c r="D2882" s="294" t="s">
        <v>17646</v>
      </c>
      <c r="E2882" s="258" t="s">
        <v>17647</v>
      </c>
      <c r="F2882" s="259">
        <v>38697</v>
      </c>
      <c r="G2882" s="283" t="s">
        <v>1251</v>
      </c>
      <c r="H2882" s="261" t="s">
        <v>137</v>
      </c>
      <c r="I2882" s="261" t="s">
        <v>1252</v>
      </c>
      <c r="J2882" s="261" t="s">
        <v>1253</v>
      </c>
      <c r="K2882" s="282" t="s">
        <v>8700</v>
      </c>
      <c r="L2882" s="264">
        <v>46071</v>
      </c>
      <c r="M2882" s="264">
        <v>46102</v>
      </c>
      <c r="N2882" s="261" t="s">
        <v>122</v>
      </c>
      <c r="O2882" s="282"/>
      <c r="P2882" s="266"/>
      <c r="Q2882" s="258"/>
      <c r="R2882" s="268" t="s">
        <v>157</v>
      </c>
      <c r="S2882" s="265"/>
      <c r="T2882" s="271">
        <v>0</v>
      </c>
      <c r="U2882" s="269" t="s">
        <v>1256</v>
      </c>
      <c r="V2882" s="270">
        <v>1</v>
      </c>
      <c r="W2882" s="271" t="s">
        <v>118</v>
      </c>
      <c r="X2882" s="272"/>
      <c r="Y2882" s="272"/>
      <c r="Z2882" s="342" t="s">
        <v>1257</v>
      </c>
      <c r="AA2882" s="258" t="b">
        <v>0</v>
      </c>
      <c r="AB2882" s="273" t="s">
        <v>17900</v>
      </c>
      <c r="AC2882" s="273"/>
      <c r="AD2882" s="504" t="s">
        <v>1271</v>
      </c>
      <c r="AE2882" s="304" t="s">
        <v>17677</v>
      </c>
      <c r="AF2882" s="267" t="str">
        <f t="shared" ca="1" si="227"/>
        <v>20años8meses</v>
      </c>
      <c r="AG2882" s="276" t="s">
        <v>17648</v>
      </c>
      <c r="AH2882" s="273" t="s">
        <v>17676</v>
      </c>
    </row>
    <row r="2883" spans="2:36">
      <c r="B2883" s="258" t="str">
        <f t="shared" si="226"/>
        <v>P75109732</v>
      </c>
      <c r="C2883" s="257" t="s">
        <v>117</v>
      </c>
      <c r="D2883" s="486" t="s">
        <v>5286</v>
      </c>
      <c r="E2883" s="258" t="s">
        <v>5287</v>
      </c>
      <c r="F2883" s="259">
        <v>36231</v>
      </c>
      <c r="G2883" s="260" t="s">
        <v>1251</v>
      </c>
      <c r="H2883" s="261" t="s">
        <v>137</v>
      </c>
      <c r="I2883" s="263"/>
      <c r="J2883" s="261"/>
      <c r="K2883" s="282" t="s">
        <v>2021</v>
      </c>
      <c r="L2883" s="264">
        <v>44490</v>
      </c>
      <c r="M2883" s="290">
        <v>44583</v>
      </c>
      <c r="N2883" s="263" t="s">
        <v>122</v>
      </c>
      <c r="O2883" s="282"/>
      <c r="P2883" s="266"/>
      <c r="Q2883" s="273"/>
      <c r="R2883" s="284" t="s">
        <v>157</v>
      </c>
      <c r="S2883" s="265"/>
      <c r="T2883" s="265">
        <v>0</v>
      </c>
      <c r="U2883" s="269" t="s">
        <v>1256</v>
      </c>
      <c r="V2883" s="270">
        <v>0</v>
      </c>
      <c r="W2883" s="271" t="s">
        <v>1264</v>
      </c>
      <c r="X2883" s="272"/>
      <c r="Y2883" s="273"/>
      <c r="Z2883" s="274" t="s">
        <v>1265</v>
      </c>
      <c r="AA2883" s="258" t="b">
        <f t="shared" ref="AA2883:AA2894" si="228">COUNTIF($D$2:$D$3790,D2883)&gt;1</f>
        <v>0</v>
      </c>
      <c r="AB2883" s="258" t="s">
        <v>5288</v>
      </c>
      <c r="AC2883" s="273"/>
      <c r="AD2883" s="504" t="s">
        <v>1259</v>
      </c>
      <c r="AE2883" s="275" t="s">
        <v>5289</v>
      </c>
      <c r="AF2883" s="267" t="str">
        <f t="shared" ca="1" si="227"/>
        <v>27años5meses</v>
      </c>
      <c r="AG2883" s="276">
        <v>962144909</v>
      </c>
      <c r="AH2883" s="273" t="s">
        <v>5290</v>
      </c>
    </row>
    <row r="2884" spans="2:36">
      <c r="B2884" s="258" t="str">
        <f t="shared" si="226"/>
        <v>O75112911</v>
      </c>
      <c r="C2884" s="257" t="s">
        <v>117</v>
      </c>
      <c r="D2884" s="486" t="s">
        <v>5815</v>
      </c>
      <c r="E2884" s="258" t="s">
        <v>5816</v>
      </c>
      <c r="F2884" s="259">
        <v>35123</v>
      </c>
      <c r="G2884" s="260" t="s">
        <v>1251</v>
      </c>
      <c r="H2884" s="261" t="s">
        <v>113</v>
      </c>
      <c r="I2884" s="263" t="s">
        <v>1339</v>
      </c>
      <c r="J2884" s="261"/>
      <c r="K2884" s="282" t="s">
        <v>4784</v>
      </c>
      <c r="L2884" s="264">
        <v>44586</v>
      </c>
      <c r="M2884" s="290">
        <v>44607</v>
      </c>
      <c r="N2884" s="263" t="s">
        <v>122</v>
      </c>
      <c r="O2884" s="261"/>
      <c r="P2884" s="266"/>
      <c r="Q2884" s="273"/>
      <c r="R2884" s="268" t="s">
        <v>157</v>
      </c>
      <c r="S2884" s="265"/>
      <c r="T2884" s="265">
        <v>0</v>
      </c>
      <c r="U2884" s="269" t="s">
        <v>1256</v>
      </c>
      <c r="V2884" s="270">
        <v>1</v>
      </c>
      <c r="W2884" s="271" t="s">
        <v>118</v>
      </c>
      <c r="X2884" s="272"/>
      <c r="Y2884" s="273"/>
      <c r="Z2884" s="274" t="s">
        <v>1265</v>
      </c>
      <c r="AA2884" s="258" t="b">
        <f t="shared" si="228"/>
        <v>0</v>
      </c>
      <c r="AB2884" s="273" t="s">
        <v>5817</v>
      </c>
      <c r="AC2884" s="273"/>
      <c r="AD2884" s="510"/>
      <c r="AE2884" s="275"/>
      <c r="AF2884" s="267" t="str">
        <f t="shared" ca="1" si="227"/>
        <v>30años5meses</v>
      </c>
      <c r="AG2884" s="276">
        <v>925998754</v>
      </c>
      <c r="AH2884" s="273" t="s">
        <v>5818</v>
      </c>
    </row>
    <row r="2885" spans="2:36" ht="15">
      <c r="B2885" s="258" t="str">
        <f t="shared" si="226"/>
        <v>P75114146</v>
      </c>
      <c r="C2885" s="282">
        <v>1</v>
      </c>
      <c r="D2885" s="486" t="s">
        <v>9636</v>
      </c>
      <c r="E2885" s="301" t="s">
        <v>9637</v>
      </c>
      <c r="F2885" s="259">
        <v>36985</v>
      </c>
      <c r="G2885" s="260" t="s">
        <v>1251</v>
      </c>
      <c r="H2885" s="261" t="s">
        <v>137</v>
      </c>
      <c r="I2885" s="261" t="s">
        <v>8999</v>
      </c>
      <c r="J2885" s="261" t="s">
        <v>7245</v>
      </c>
      <c r="K2885" s="263" t="s">
        <v>6899</v>
      </c>
      <c r="L2885" s="259">
        <v>45315</v>
      </c>
      <c r="M2885" s="669" t="s">
        <v>19477</v>
      </c>
      <c r="N2885" s="261" t="s">
        <v>128</v>
      </c>
      <c r="O2885" s="261" t="s">
        <v>9638</v>
      </c>
      <c r="P2885" s="266" t="s">
        <v>138</v>
      </c>
      <c r="Q2885" s="273"/>
      <c r="R2885" s="284" t="s">
        <v>157</v>
      </c>
      <c r="S2885" s="265"/>
      <c r="T2885" s="265">
        <v>0</v>
      </c>
      <c r="U2885" s="269" t="s">
        <v>1256</v>
      </c>
      <c r="V2885" s="270">
        <v>1</v>
      </c>
      <c r="W2885" s="271" t="s">
        <v>1264</v>
      </c>
      <c r="X2885" s="272"/>
      <c r="Y2885" s="272"/>
      <c r="Z2885" s="274" t="s">
        <v>1257</v>
      </c>
      <c r="AA2885" s="258" t="b">
        <f t="shared" si="228"/>
        <v>0</v>
      </c>
      <c r="AB2885" s="273" t="s">
        <v>9639</v>
      </c>
      <c r="AC2885" s="273"/>
      <c r="AD2885" s="504" t="s">
        <v>2101</v>
      </c>
      <c r="AE2885" s="275" t="s">
        <v>9640</v>
      </c>
      <c r="AF2885" s="267" t="str">
        <f t="shared" ca="1" si="227"/>
        <v>25años4meses</v>
      </c>
      <c r="AG2885" s="276">
        <v>917452461</v>
      </c>
      <c r="AH2885" s="273" t="s">
        <v>9641</v>
      </c>
    </row>
    <row r="2886" spans="2:36">
      <c r="B2886" s="258" t="str">
        <f t="shared" si="226"/>
        <v>O75114168</v>
      </c>
      <c r="C2886" s="257" t="s">
        <v>117</v>
      </c>
      <c r="D2886" s="486" t="s">
        <v>8231</v>
      </c>
      <c r="E2886" s="258" t="s">
        <v>8232</v>
      </c>
      <c r="F2886" s="259">
        <v>36712</v>
      </c>
      <c r="G2886" s="283" t="s">
        <v>1251</v>
      </c>
      <c r="H2886" s="261" t="s">
        <v>125</v>
      </c>
      <c r="I2886" s="261" t="s">
        <v>3682</v>
      </c>
      <c r="J2886" s="261"/>
      <c r="K2886" s="282" t="s">
        <v>6305</v>
      </c>
      <c r="L2886" s="264">
        <v>45142</v>
      </c>
      <c r="M2886" s="264">
        <v>45164</v>
      </c>
      <c r="N2886" s="263" t="s">
        <v>122</v>
      </c>
      <c r="O2886" s="261"/>
      <c r="P2886" s="266"/>
      <c r="Q2886" s="273"/>
      <c r="R2886" s="268" t="s">
        <v>157</v>
      </c>
      <c r="S2886" s="265"/>
      <c r="T2886" s="265">
        <v>0</v>
      </c>
      <c r="U2886" s="269" t="s">
        <v>1256</v>
      </c>
      <c r="V2886" s="270">
        <v>1</v>
      </c>
      <c r="W2886" s="271" t="s">
        <v>118</v>
      </c>
      <c r="X2886" s="272"/>
      <c r="Y2886" s="273"/>
      <c r="Z2886" s="274" t="s">
        <v>1257</v>
      </c>
      <c r="AA2886" s="258" t="b">
        <f t="shared" si="228"/>
        <v>0</v>
      </c>
      <c r="AB2886" s="273" t="s">
        <v>8233</v>
      </c>
      <c r="AC2886" s="273"/>
      <c r="AD2886" s="504" t="s">
        <v>1259</v>
      </c>
      <c r="AE2886" s="275" t="s">
        <v>8234</v>
      </c>
      <c r="AF2886" s="267" t="str">
        <f t="shared" ca="1" si="227"/>
        <v>26años1meses</v>
      </c>
      <c r="AG2886" s="276">
        <v>965699070</v>
      </c>
      <c r="AH2886" s="273" t="s">
        <v>8235</v>
      </c>
    </row>
    <row r="2887" spans="2:36">
      <c r="B2887" s="258" t="str">
        <f t="shared" ref="B2887:B2892" si="229">MID(H2887,1,1)&amp;D2887</f>
        <v>P75120808</v>
      </c>
      <c r="C2887" s="285">
        <v>1</v>
      </c>
      <c r="D2887" s="486" t="s">
        <v>4483</v>
      </c>
      <c r="E2887" s="258" t="s">
        <v>4484</v>
      </c>
      <c r="F2887" s="259">
        <v>36960</v>
      </c>
      <c r="G2887" s="260" t="s">
        <v>1251</v>
      </c>
      <c r="H2887" s="261" t="s">
        <v>137</v>
      </c>
      <c r="I2887" s="262"/>
      <c r="J2887" s="261"/>
      <c r="K2887" s="263" t="s">
        <v>3611</v>
      </c>
      <c r="L2887" s="264">
        <v>44410</v>
      </c>
      <c r="M2887" s="264">
        <v>44437</v>
      </c>
      <c r="N2887" s="263" t="s">
        <v>122</v>
      </c>
      <c r="O2887" s="261"/>
      <c r="P2887" s="266"/>
      <c r="Q2887" s="273"/>
      <c r="R2887" s="268" t="s">
        <v>157</v>
      </c>
      <c r="S2887" s="265"/>
      <c r="T2887" s="265">
        <v>0</v>
      </c>
      <c r="U2887" s="269" t="s">
        <v>1256</v>
      </c>
      <c r="V2887" s="270">
        <v>0</v>
      </c>
      <c r="W2887" s="271" t="s">
        <v>1264</v>
      </c>
      <c r="X2887" s="272"/>
      <c r="Y2887" s="273"/>
      <c r="Z2887" s="274" t="s">
        <v>1265</v>
      </c>
      <c r="AA2887" s="258" t="b">
        <f t="shared" si="228"/>
        <v>0</v>
      </c>
      <c r="AB2887" s="273" t="s">
        <v>4485</v>
      </c>
      <c r="AC2887" s="273" t="s">
        <v>3671</v>
      </c>
      <c r="AD2887" s="510"/>
      <c r="AE2887" s="275"/>
      <c r="AF2887" s="267" t="str">
        <f t="shared" ca="1" si="227"/>
        <v>25años5meses</v>
      </c>
      <c r="AG2887" s="276">
        <v>927898804</v>
      </c>
      <c r="AH2887" s="273" t="s">
        <v>4486</v>
      </c>
    </row>
    <row r="2888" spans="2:36">
      <c r="B2888" s="258" t="str">
        <f t="shared" si="229"/>
        <v>P75121458</v>
      </c>
      <c r="C2888" s="282">
        <v>1</v>
      </c>
      <c r="D2888" s="486" t="s">
        <v>6136</v>
      </c>
      <c r="E2888" s="258" t="s">
        <v>6137</v>
      </c>
      <c r="F2888" s="259">
        <v>35627</v>
      </c>
      <c r="G2888" s="283" t="s">
        <v>1251</v>
      </c>
      <c r="H2888" s="261" t="s">
        <v>137</v>
      </c>
      <c r="I2888" s="263" t="s">
        <v>1252</v>
      </c>
      <c r="J2888" s="261"/>
      <c r="K2888" s="282" t="s">
        <v>4784</v>
      </c>
      <c r="L2888" s="264">
        <v>44617</v>
      </c>
      <c r="M2888" s="264">
        <v>44638</v>
      </c>
      <c r="N2888" s="263" t="s">
        <v>128</v>
      </c>
      <c r="O2888" s="261" t="s">
        <v>6138</v>
      </c>
      <c r="P2888" s="266" t="s">
        <v>138</v>
      </c>
      <c r="Q2888" s="258"/>
      <c r="R2888" s="268" t="s">
        <v>157</v>
      </c>
      <c r="S2888" s="265"/>
      <c r="T2888" s="265">
        <v>0</v>
      </c>
      <c r="U2888" s="269" t="s">
        <v>1256</v>
      </c>
      <c r="V2888" s="270">
        <v>1</v>
      </c>
      <c r="W2888" s="271" t="s">
        <v>118</v>
      </c>
      <c r="X2888" s="272"/>
      <c r="Y2888" s="258"/>
      <c r="Z2888" s="274" t="s">
        <v>1265</v>
      </c>
      <c r="AA2888" s="258" t="b">
        <f t="shared" si="228"/>
        <v>0</v>
      </c>
      <c r="AB2888" s="273" t="s">
        <v>6139</v>
      </c>
      <c r="AC2888" s="273"/>
      <c r="AD2888" s="510"/>
      <c r="AE2888" s="275"/>
      <c r="AF2888" s="267" t="str">
        <f t="shared" ca="1" si="227"/>
        <v>29años1meses</v>
      </c>
      <c r="AG2888" s="276">
        <v>961013010</v>
      </c>
      <c r="AH2888" s="273" t="s">
        <v>6140</v>
      </c>
    </row>
    <row r="2889" spans="2:36">
      <c r="B2889" s="258" t="str">
        <f t="shared" si="229"/>
        <v>O75145456</v>
      </c>
      <c r="C2889" s="257" t="s">
        <v>117</v>
      </c>
      <c r="D2889" s="486" t="s">
        <v>12816</v>
      </c>
      <c r="E2889" s="258" t="s">
        <v>12817</v>
      </c>
      <c r="F2889" s="259">
        <v>35646</v>
      </c>
      <c r="G2889" s="283" t="s">
        <v>1251</v>
      </c>
      <c r="H2889" s="261" t="s">
        <v>113</v>
      </c>
      <c r="I2889" s="261" t="s">
        <v>1339</v>
      </c>
      <c r="J2889" s="261" t="s">
        <v>1276</v>
      </c>
      <c r="K2889" s="282" t="s">
        <v>12562</v>
      </c>
      <c r="L2889" s="264">
        <v>45775</v>
      </c>
      <c r="M2889" s="264">
        <v>45850</v>
      </c>
      <c r="N2889" s="261" t="s">
        <v>128</v>
      </c>
      <c r="O2889" s="282" t="s">
        <v>12818</v>
      </c>
      <c r="P2889" s="266" t="s">
        <v>138</v>
      </c>
      <c r="Q2889" s="273"/>
      <c r="R2889" s="471" t="s">
        <v>117</v>
      </c>
      <c r="S2889" s="265"/>
      <c r="T2889" s="271">
        <v>0</v>
      </c>
      <c r="U2889" s="291" t="s">
        <v>117</v>
      </c>
      <c r="V2889" s="270">
        <v>1</v>
      </c>
      <c r="W2889" s="271" t="s">
        <v>118</v>
      </c>
      <c r="X2889" s="272"/>
      <c r="Y2889" s="272"/>
      <c r="Z2889" s="342" t="s">
        <v>1257</v>
      </c>
      <c r="AA2889" s="258" t="b">
        <f t="shared" si="228"/>
        <v>0</v>
      </c>
      <c r="AB2889" s="273" t="s">
        <v>12819</v>
      </c>
      <c r="AC2889" s="273"/>
      <c r="AD2889" s="504" t="s">
        <v>1259</v>
      </c>
      <c r="AE2889" s="275" t="s">
        <v>12820</v>
      </c>
      <c r="AF2889" s="267" t="str">
        <f t="shared" ca="1" si="227"/>
        <v>29años0meses</v>
      </c>
      <c r="AG2889" s="276" t="s">
        <v>12821</v>
      </c>
      <c r="AH2889" s="442" t="s">
        <v>12822</v>
      </c>
    </row>
    <row r="2890" spans="2:36">
      <c r="B2890" s="258" t="str">
        <f t="shared" si="229"/>
        <v>O75161138</v>
      </c>
      <c r="C2890" s="257" t="s">
        <v>117</v>
      </c>
      <c r="D2890" s="486" t="s">
        <v>9596</v>
      </c>
      <c r="E2890" s="258" t="s">
        <v>9597</v>
      </c>
      <c r="F2890" s="259">
        <v>37528</v>
      </c>
      <c r="G2890" s="283" t="s">
        <v>1912</v>
      </c>
      <c r="H2890" s="261" t="s">
        <v>125</v>
      </c>
      <c r="I2890" s="261" t="s">
        <v>3682</v>
      </c>
      <c r="J2890" s="261" t="s">
        <v>8862</v>
      </c>
      <c r="K2890" s="282" t="s">
        <v>6899</v>
      </c>
      <c r="L2890" s="264">
        <v>45314</v>
      </c>
      <c r="M2890" s="290">
        <v>45360</v>
      </c>
      <c r="N2890" s="261" t="s">
        <v>128</v>
      </c>
      <c r="O2890" s="261" t="s">
        <v>9598</v>
      </c>
      <c r="P2890" s="266" t="s">
        <v>138</v>
      </c>
      <c r="Q2890" s="273"/>
      <c r="R2890" s="284" t="s">
        <v>157</v>
      </c>
      <c r="S2890" s="265"/>
      <c r="T2890" s="265">
        <v>0</v>
      </c>
      <c r="U2890" s="269" t="s">
        <v>1256</v>
      </c>
      <c r="V2890" s="270">
        <v>1</v>
      </c>
      <c r="W2890" s="271" t="s">
        <v>118</v>
      </c>
      <c r="X2890" s="272"/>
      <c r="Y2890" s="272"/>
      <c r="Z2890" s="274" t="s">
        <v>1257</v>
      </c>
      <c r="AA2890" s="258" t="b">
        <f t="shared" si="228"/>
        <v>0</v>
      </c>
      <c r="AB2890" s="273" t="s">
        <v>9599</v>
      </c>
      <c r="AC2890" s="273"/>
      <c r="AD2890" s="504" t="s">
        <v>1259</v>
      </c>
      <c r="AE2890" s="275" t="s">
        <v>9600</v>
      </c>
      <c r="AF2890" s="267" t="str">
        <f t="shared" ca="1" si="227"/>
        <v>23años10meses</v>
      </c>
      <c r="AG2890" s="294">
        <v>973888556</v>
      </c>
      <c r="AH2890" s="258" t="s">
        <v>9601</v>
      </c>
    </row>
    <row r="2891" spans="2:36">
      <c r="B2891" s="258" t="str">
        <f t="shared" si="229"/>
        <v>P75161180</v>
      </c>
      <c r="C2891" s="257" t="s">
        <v>117</v>
      </c>
      <c r="D2891" s="486" t="s">
        <v>9017</v>
      </c>
      <c r="E2891" s="258" t="s">
        <v>9018</v>
      </c>
      <c r="F2891" s="259">
        <v>36418</v>
      </c>
      <c r="G2891" s="283" t="s">
        <v>1251</v>
      </c>
      <c r="H2891" s="261" t="s">
        <v>137</v>
      </c>
      <c r="I2891" s="261" t="s">
        <v>5699</v>
      </c>
      <c r="J2891" s="261"/>
      <c r="K2891" s="282" t="s">
        <v>6899</v>
      </c>
      <c r="L2891" s="264">
        <v>45278</v>
      </c>
      <c r="M2891" s="290">
        <v>45315</v>
      </c>
      <c r="N2891" s="261" t="s">
        <v>174</v>
      </c>
      <c r="O2891" s="261" t="s">
        <v>9019</v>
      </c>
      <c r="P2891" s="266" t="s">
        <v>138</v>
      </c>
      <c r="Q2891" s="273"/>
      <c r="R2891" s="284" t="s">
        <v>157</v>
      </c>
      <c r="S2891" s="265"/>
      <c r="T2891" s="265">
        <v>0</v>
      </c>
      <c r="U2891" s="269" t="s">
        <v>1256</v>
      </c>
      <c r="V2891" s="270">
        <v>1</v>
      </c>
      <c r="W2891" s="271" t="s">
        <v>118</v>
      </c>
      <c r="X2891" s="273"/>
      <c r="Y2891" s="273"/>
      <c r="Z2891" s="274" t="s">
        <v>1257</v>
      </c>
      <c r="AA2891" s="258" t="b">
        <f t="shared" si="228"/>
        <v>0</v>
      </c>
      <c r="AB2891" s="319" t="s">
        <v>9020</v>
      </c>
      <c r="AC2891" s="273"/>
      <c r="AD2891" s="504" t="s">
        <v>1259</v>
      </c>
      <c r="AE2891" s="275" t="s">
        <v>9021</v>
      </c>
      <c r="AF2891" s="267" t="str">
        <f t="shared" ca="1" si="227"/>
        <v>26años11meses</v>
      </c>
      <c r="AG2891" s="276">
        <v>927501206</v>
      </c>
      <c r="AH2891" s="273" t="s">
        <v>9022</v>
      </c>
    </row>
    <row r="2892" spans="2:36">
      <c r="B2892" s="258" t="str">
        <f t="shared" si="229"/>
        <v>P75196451</v>
      </c>
      <c r="C2892" s="257" t="s">
        <v>117</v>
      </c>
      <c r="D2892" s="486" t="s">
        <v>2675</v>
      </c>
      <c r="E2892" s="258" t="s">
        <v>2676</v>
      </c>
      <c r="F2892" s="259">
        <v>34612</v>
      </c>
      <c r="G2892" s="260" t="s">
        <v>1251</v>
      </c>
      <c r="H2892" s="261" t="s">
        <v>137</v>
      </c>
      <c r="I2892" s="262"/>
      <c r="J2892" s="261"/>
      <c r="K2892" s="263" t="s">
        <v>1287</v>
      </c>
      <c r="L2892" s="264">
        <v>43801</v>
      </c>
      <c r="M2892" s="290">
        <v>43810</v>
      </c>
      <c r="N2892" s="263" t="s">
        <v>174</v>
      </c>
      <c r="O2892" s="261" t="s">
        <v>2677</v>
      </c>
      <c r="P2892" s="266" t="s">
        <v>115</v>
      </c>
      <c r="Q2892" s="267"/>
      <c r="R2892" s="284" t="s">
        <v>157</v>
      </c>
      <c r="S2892" s="265"/>
      <c r="T2892" s="265">
        <v>0</v>
      </c>
      <c r="U2892" s="269" t="s">
        <v>1256</v>
      </c>
      <c r="V2892" s="270">
        <v>0</v>
      </c>
      <c r="W2892" s="271" t="s">
        <v>1264</v>
      </c>
      <c r="X2892" s="272"/>
      <c r="Y2892" s="273"/>
      <c r="Z2892" s="274" t="s">
        <v>1265</v>
      </c>
      <c r="AA2892" s="258" t="b">
        <f t="shared" si="228"/>
        <v>0</v>
      </c>
      <c r="AB2892" s="273" t="s">
        <v>2678</v>
      </c>
      <c r="AC2892" s="319" t="s">
        <v>2679</v>
      </c>
      <c r="AD2892" s="510"/>
      <c r="AE2892" s="275"/>
      <c r="AF2892" s="267" t="str">
        <f t="shared" ca="1" si="227"/>
        <v>31años10meses</v>
      </c>
      <c r="AG2892" s="276"/>
      <c r="AH2892" s="273"/>
    </row>
    <row r="2893" spans="2:36">
      <c r="B2893" s="258" t="str">
        <f t="shared" si="226"/>
        <v>P75207730</v>
      </c>
      <c r="C2893" s="257" t="s">
        <v>117</v>
      </c>
      <c r="D2893" s="486" t="s">
        <v>2281</v>
      </c>
      <c r="E2893" s="258" t="s">
        <v>2282</v>
      </c>
      <c r="F2893" s="259">
        <v>36367</v>
      </c>
      <c r="G2893" s="260" t="s">
        <v>1251</v>
      </c>
      <c r="H2893" s="261" t="s">
        <v>137</v>
      </c>
      <c r="I2893" s="262"/>
      <c r="J2893" s="261"/>
      <c r="K2893" s="263" t="s">
        <v>1287</v>
      </c>
      <c r="L2893" s="287">
        <v>43762</v>
      </c>
      <c r="M2893" s="287">
        <v>43775</v>
      </c>
      <c r="N2893" s="263" t="s">
        <v>174</v>
      </c>
      <c r="O2893" s="261" t="s">
        <v>2283</v>
      </c>
      <c r="P2893" s="266" t="s">
        <v>115</v>
      </c>
      <c r="Q2893" s="267"/>
      <c r="R2893" s="268" t="s">
        <v>157</v>
      </c>
      <c r="S2893" s="265"/>
      <c r="T2893" s="265">
        <v>0</v>
      </c>
      <c r="U2893" s="269" t="s">
        <v>1256</v>
      </c>
      <c r="V2893" s="270">
        <v>0</v>
      </c>
      <c r="W2893" s="271" t="s">
        <v>1264</v>
      </c>
      <c r="X2893" s="272"/>
      <c r="Y2893" s="273"/>
      <c r="Z2893" s="274" t="s">
        <v>1265</v>
      </c>
      <c r="AA2893" s="258" t="b">
        <f t="shared" si="228"/>
        <v>0</v>
      </c>
      <c r="AB2893" s="273" t="s">
        <v>2284</v>
      </c>
      <c r="AC2893" s="273" t="s">
        <v>1290</v>
      </c>
      <c r="AD2893" s="510"/>
      <c r="AE2893" s="275"/>
      <c r="AF2893" s="267" t="str">
        <f t="shared" ca="1" si="227"/>
        <v>27años0meses</v>
      </c>
      <c r="AG2893" s="276">
        <v>959169183</v>
      </c>
      <c r="AH2893" s="273"/>
    </row>
    <row r="2894" spans="2:36">
      <c r="B2894" s="258" t="str">
        <f t="shared" si="226"/>
        <v>P75208461</v>
      </c>
      <c r="C2894" s="257" t="s">
        <v>117</v>
      </c>
      <c r="D2894" s="486" t="s">
        <v>6108</v>
      </c>
      <c r="E2894" s="258" t="s">
        <v>6109</v>
      </c>
      <c r="F2894" s="259">
        <v>37486</v>
      </c>
      <c r="G2894" s="260" t="s">
        <v>1251</v>
      </c>
      <c r="H2894" s="261" t="s">
        <v>137</v>
      </c>
      <c r="I2894" s="263" t="s">
        <v>1252</v>
      </c>
      <c r="J2894" s="261"/>
      <c r="K2894" s="282" t="s">
        <v>3611</v>
      </c>
      <c r="L2894" s="264">
        <v>44614</v>
      </c>
      <c r="M2894" s="290">
        <v>44619</v>
      </c>
      <c r="N2894" s="263" t="s">
        <v>122</v>
      </c>
      <c r="O2894" s="261"/>
      <c r="P2894" s="266"/>
      <c r="Q2894" s="273"/>
      <c r="R2894" s="284" t="s">
        <v>157</v>
      </c>
      <c r="S2894" s="265"/>
      <c r="T2894" s="265">
        <v>0</v>
      </c>
      <c r="U2894" s="269" t="s">
        <v>1256</v>
      </c>
      <c r="V2894" s="270">
        <v>0</v>
      </c>
      <c r="W2894" s="271" t="s">
        <v>118</v>
      </c>
      <c r="X2894" s="272"/>
      <c r="Y2894" s="273"/>
      <c r="Z2894" s="274" t="s">
        <v>1265</v>
      </c>
      <c r="AA2894" s="258" t="b">
        <f t="shared" si="228"/>
        <v>0</v>
      </c>
      <c r="AB2894" s="273" t="s">
        <v>6110</v>
      </c>
      <c r="AC2894" s="273" t="s">
        <v>4065</v>
      </c>
      <c r="AD2894" s="510"/>
      <c r="AE2894" s="275"/>
      <c r="AF2894" s="267" t="str">
        <f t="shared" ca="1" si="227"/>
        <v>24años0meses</v>
      </c>
      <c r="AG2894" s="276">
        <v>979481892</v>
      </c>
      <c r="AH2894" s="273" t="s">
        <v>6111</v>
      </c>
      <c r="AJ2894" s="554" t="str">
        <f ca="1">IF($D2894&lt;&gt;"",DATEDIF(L2894,TODAY(),"y")&amp;"años"&amp;DATEDIF(L2894,TODAY(),"ym")&amp;"meses"&amp;DATEDIF(L2894,TODAY(),"md")&amp;"dias","")</f>
        <v>4años5meses30dias</v>
      </c>
    </row>
    <row r="2895" spans="2:36">
      <c r="B2895" s="258" t="str">
        <f t="shared" si="226"/>
        <v>O75233536</v>
      </c>
      <c r="C2895" s="282">
        <v>1</v>
      </c>
      <c r="D2895" s="294" t="s">
        <v>17844</v>
      </c>
      <c r="E2895" s="258" t="s">
        <v>17845</v>
      </c>
      <c r="F2895" s="259">
        <v>34662</v>
      </c>
      <c r="G2895" s="283" t="s">
        <v>1251</v>
      </c>
      <c r="H2895" s="261" t="s">
        <v>113</v>
      </c>
      <c r="I2895" s="261" t="s">
        <v>1339</v>
      </c>
      <c r="J2895" s="261" t="s">
        <v>1276</v>
      </c>
      <c r="K2895" s="282" t="s">
        <v>12562</v>
      </c>
      <c r="L2895" s="264">
        <v>46078</v>
      </c>
      <c r="M2895" s="264">
        <v>46110</v>
      </c>
      <c r="N2895" s="261" t="s">
        <v>128</v>
      </c>
      <c r="O2895" s="282" t="s">
        <v>17847</v>
      </c>
      <c r="P2895" s="266" t="s">
        <v>138</v>
      </c>
      <c r="Q2895" s="258"/>
      <c r="R2895" s="268" t="s">
        <v>157</v>
      </c>
      <c r="S2895" s="265"/>
      <c r="T2895" s="271">
        <v>0</v>
      </c>
      <c r="U2895" s="269" t="s">
        <v>1256</v>
      </c>
      <c r="V2895" s="270">
        <v>1</v>
      </c>
      <c r="W2895" s="271" t="s">
        <v>118</v>
      </c>
      <c r="X2895" s="272"/>
      <c r="Y2895" s="272"/>
      <c r="Z2895" s="342" t="s">
        <v>1257</v>
      </c>
      <c r="AA2895" s="258" t="b">
        <v>0</v>
      </c>
      <c r="AB2895" s="273" t="s">
        <v>17932</v>
      </c>
      <c r="AC2895" s="273"/>
      <c r="AD2895" s="504" t="s">
        <v>1259</v>
      </c>
      <c r="AE2895" s="275" t="s">
        <v>17859</v>
      </c>
      <c r="AF2895" s="267" t="str">
        <f t="shared" ca="1" si="227"/>
        <v>31años8meses</v>
      </c>
      <c r="AG2895" s="276" t="s">
        <v>17854</v>
      </c>
      <c r="AH2895" s="273" t="s">
        <v>17855</v>
      </c>
    </row>
    <row r="2896" spans="2:36">
      <c r="B2896" s="258" t="str">
        <f t="shared" ref="B2896:B2903" si="230">MID(H2896,1,1)&amp;D2896</f>
        <v>P75248943</v>
      </c>
      <c r="C2896" s="282">
        <v>1</v>
      </c>
      <c r="D2896" s="486" t="s">
        <v>2573</v>
      </c>
      <c r="E2896" s="258" t="s">
        <v>2574</v>
      </c>
      <c r="F2896" s="259">
        <v>36545</v>
      </c>
      <c r="G2896" s="260" t="s">
        <v>1251</v>
      </c>
      <c r="H2896" s="261" t="s">
        <v>137</v>
      </c>
      <c r="I2896" s="262"/>
      <c r="J2896" s="261"/>
      <c r="K2896" s="263" t="s">
        <v>1287</v>
      </c>
      <c r="L2896" s="264">
        <v>43790</v>
      </c>
      <c r="M2896" s="264">
        <v>43796</v>
      </c>
      <c r="N2896" s="263" t="s">
        <v>122</v>
      </c>
      <c r="O2896" s="261"/>
      <c r="P2896" s="266" t="s">
        <v>119</v>
      </c>
      <c r="Q2896" s="267"/>
      <c r="R2896" s="268" t="s">
        <v>157</v>
      </c>
      <c r="S2896" s="265"/>
      <c r="T2896" s="265">
        <v>0</v>
      </c>
      <c r="U2896" s="269" t="s">
        <v>1256</v>
      </c>
      <c r="V2896" s="270">
        <v>0</v>
      </c>
      <c r="W2896" s="271" t="s">
        <v>1264</v>
      </c>
      <c r="X2896" s="272"/>
      <c r="Y2896" s="273"/>
      <c r="Z2896" s="274" t="s">
        <v>1265</v>
      </c>
      <c r="AA2896" s="258" t="b">
        <f>COUNTIF($D$2:$D$3790,D2896)&gt;1</f>
        <v>0</v>
      </c>
      <c r="AB2896" s="273" t="s">
        <v>2575</v>
      </c>
      <c r="AC2896" s="273" t="s">
        <v>2576</v>
      </c>
      <c r="AD2896" s="510"/>
      <c r="AE2896" s="275"/>
      <c r="AF2896" s="267" t="str">
        <f t="shared" ca="1" si="227"/>
        <v>26años7meses</v>
      </c>
      <c r="AG2896" s="276"/>
      <c r="AH2896" s="273"/>
    </row>
    <row r="2897" spans="2:36">
      <c r="B2897" s="258" t="str">
        <f t="shared" si="230"/>
        <v>P75309997</v>
      </c>
      <c r="C2897" s="257" t="s">
        <v>117</v>
      </c>
      <c r="D2897" s="486" t="s">
        <v>4600</v>
      </c>
      <c r="E2897" s="258" t="s">
        <v>4601</v>
      </c>
      <c r="F2897" s="259">
        <v>37384</v>
      </c>
      <c r="G2897" s="260" t="s">
        <v>1251</v>
      </c>
      <c r="H2897" s="261" t="s">
        <v>137</v>
      </c>
      <c r="I2897" s="262"/>
      <c r="J2897" s="261"/>
      <c r="K2897" s="282" t="s">
        <v>3611</v>
      </c>
      <c r="L2897" s="264">
        <v>44425</v>
      </c>
      <c r="M2897" s="290">
        <v>44465</v>
      </c>
      <c r="N2897" s="263" t="s">
        <v>122</v>
      </c>
      <c r="O2897" s="261"/>
      <c r="P2897" s="266"/>
      <c r="Q2897" s="273"/>
      <c r="R2897" s="284" t="s">
        <v>157</v>
      </c>
      <c r="S2897" s="265"/>
      <c r="T2897" s="265">
        <v>0</v>
      </c>
      <c r="U2897" s="269" t="s">
        <v>1256</v>
      </c>
      <c r="V2897" s="270">
        <v>0</v>
      </c>
      <c r="W2897" s="271" t="s">
        <v>1264</v>
      </c>
      <c r="X2897" s="272"/>
      <c r="Y2897" s="273"/>
      <c r="Z2897" s="274" t="s">
        <v>1265</v>
      </c>
      <c r="AA2897" s="258" t="b">
        <f>COUNTIF($D$2:$D$3790,D2897)&gt;1</f>
        <v>0</v>
      </c>
      <c r="AB2897" s="273" t="s">
        <v>4602</v>
      </c>
      <c r="AC2897" s="273" t="s">
        <v>3671</v>
      </c>
      <c r="AD2897" s="510"/>
      <c r="AE2897" s="275"/>
      <c r="AF2897" s="267" t="str">
        <f t="shared" ca="1" si="227"/>
        <v>24años3meses</v>
      </c>
      <c r="AG2897" s="276">
        <v>971027043</v>
      </c>
      <c r="AH2897" s="273" t="s">
        <v>4603</v>
      </c>
    </row>
    <row r="2898" spans="2:36">
      <c r="B2898" s="258" t="str">
        <f t="shared" si="230"/>
        <v>P75316084</v>
      </c>
      <c r="C2898" s="257" t="s">
        <v>117</v>
      </c>
      <c r="D2898" s="486" t="s">
        <v>3797</v>
      </c>
      <c r="E2898" s="258" t="s">
        <v>3798</v>
      </c>
      <c r="F2898" s="259">
        <v>36163</v>
      </c>
      <c r="G2898" s="260" t="s">
        <v>1251</v>
      </c>
      <c r="H2898" s="261" t="s">
        <v>137</v>
      </c>
      <c r="I2898" s="262"/>
      <c r="J2898" s="261"/>
      <c r="K2898" s="263" t="s">
        <v>3611</v>
      </c>
      <c r="L2898" s="264">
        <v>44244</v>
      </c>
      <c r="M2898" s="264">
        <v>44259</v>
      </c>
      <c r="N2898" s="263" t="s">
        <v>128</v>
      </c>
      <c r="O2898" s="261" t="s">
        <v>3799</v>
      </c>
      <c r="P2898" s="266" t="s">
        <v>115</v>
      </c>
      <c r="Q2898" s="267"/>
      <c r="R2898" s="268" t="s">
        <v>157</v>
      </c>
      <c r="S2898" s="265"/>
      <c r="T2898" s="265">
        <v>0</v>
      </c>
      <c r="U2898" s="269" t="s">
        <v>1256</v>
      </c>
      <c r="V2898" s="270">
        <v>0</v>
      </c>
      <c r="W2898" s="271" t="s">
        <v>1264</v>
      </c>
      <c r="X2898" s="272"/>
      <c r="Y2898" s="273"/>
      <c r="Z2898" s="274" t="s">
        <v>1265</v>
      </c>
      <c r="AA2898" s="258" t="b">
        <f>COUNTIF($D$2:$D$3790,D2898)&gt;1</f>
        <v>0</v>
      </c>
      <c r="AB2898" s="273" t="s">
        <v>3800</v>
      </c>
      <c r="AC2898" s="273" t="s">
        <v>3671</v>
      </c>
      <c r="AD2898" s="510"/>
      <c r="AE2898" s="275"/>
      <c r="AF2898" s="267" t="str">
        <f t="shared" ca="1" si="227"/>
        <v>27años7meses</v>
      </c>
      <c r="AG2898" s="276">
        <v>920423205</v>
      </c>
      <c r="AH2898" s="273" t="s">
        <v>3801</v>
      </c>
    </row>
    <row r="2899" spans="2:36">
      <c r="B2899" s="258" t="str">
        <f t="shared" si="230"/>
        <v>P75323760</v>
      </c>
      <c r="C2899" s="257" t="s">
        <v>117</v>
      </c>
      <c r="D2899" s="486" t="s">
        <v>7541</v>
      </c>
      <c r="E2899" s="258" t="s">
        <v>7542</v>
      </c>
      <c r="F2899" s="259">
        <v>36808</v>
      </c>
      <c r="G2899" s="283" t="s">
        <v>1996</v>
      </c>
      <c r="H2899" s="266" t="s">
        <v>137</v>
      </c>
      <c r="I2899" s="263" t="s">
        <v>1252</v>
      </c>
      <c r="J2899" s="261"/>
      <c r="K2899" s="282" t="s">
        <v>2021</v>
      </c>
      <c r="L2899" s="264">
        <v>45036</v>
      </c>
      <c r="M2899" s="264">
        <v>45074</v>
      </c>
      <c r="N2899" s="263" t="s">
        <v>174</v>
      </c>
      <c r="O2899" s="261" t="s">
        <v>7543</v>
      </c>
      <c r="P2899" s="266" t="s">
        <v>138</v>
      </c>
      <c r="Q2899" s="273"/>
      <c r="R2899" s="284" t="s">
        <v>157</v>
      </c>
      <c r="S2899" s="265"/>
      <c r="T2899" s="265">
        <v>0</v>
      </c>
      <c r="U2899" s="269" t="s">
        <v>1256</v>
      </c>
      <c r="V2899" s="270">
        <v>0</v>
      </c>
      <c r="W2899" s="271" t="s">
        <v>118</v>
      </c>
      <c r="X2899" s="272"/>
      <c r="Y2899" s="273"/>
      <c r="Z2899" s="274" t="s">
        <v>1257</v>
      </c>
      <c r="AA2899" s="258" t="b">
        <f>COUNTIF($D$2:$D$3790,D2899)&gt;1</f>
        <v>0</v>
      </c>
      <c r="AB2899" s="273" t="s">
        <v>7544</v>
      </c>
      <c r="AC2899" s="273"/>
      <c r="AD2899" s="504" t="s">
        <v>1259</v>
      </c>
      <c r="AE2899" s="275" t="s">
        <v>7545</v>
      </c>
      <c r="AF2899" s="267" t="str">
        <f t="shared" ca="1" si="227"/>
        <v>25años10meses</v>
      </c>
      <c r="AG2899" s="276">
        <v>994268808</v>
      </c>
      <c r="AH2899" s="273" t="s">
        <v>7546</v>
      </c>
    </row>
    <row r="2900" spans="2:36">
      <c r="B2900" s="258" t="str">
        <f t="shared" si="230"/>
        <v>E75326882</v>
      </c>
      <c r="C2900" s="257" t="s">
        <v>117</v>
      </c>
      <c r="D2900" s="486" t="s">
        <v>13106</v>
      </c>
      <c r="E2900" s="258" t="s">
        <v>13107</v>
      </c>
      <c r="F2900" s="259">
        <v>36562</v>
      </c>
      <c r="G2900" s="283" t="s">
        <v>1297</v>
      </c>
      <c r="H2900" s="261" t="s">
        <v>1107</v>
      </c>
      <c r="I2900" s="261" t="s">
        <v>6453</v>
      </c>
      <c r="J2900" s="261" t="s">
        <v>1276</v>
      </c>
      <c r="K2900" s="282" t="s">
        <v>1254</v>
      </c>
      <c r="L2900" s="264">
        <v>45791</v>
      </c>
      <c r="M2900" s="264">
        <v>46032</v>
      </c>
      <c r="N2900" s="261" t="s">
        <v>128</v>
      </c>
      <c r="O2900" s="282" t="s">
        <v>13108</v>
      </c>
      <c r="P2900" s="266" t="s">
        <v>138</v>
      </c>
      <c r="Q2900" s="273"/>
      <c r="R2900" s="268" t="s">
        <v>157</v>
      </c>
      <c r="S2900" s="265"/>
      <c r="T2900" s="506">
        <v>0</v>
      </c>
      <c r="U2900" s="269" t="s">
        <v>1256</v>
      </c>
      <c r="V2900" s="270">
        <v>0</v>
      </c>
      <c r="W2900" s="271" t="s">
        <v>118</v>
      </c>
      <c r="X2900" s="272">
        <v>2200</v>
      </c>
      <c r="Y2900" s="272">
        <v>250.14</v>
      </c>
      <c r="Z2900" s="342" t="s">
        <v>1257</v>
      </c>
      <c r="AA2900" s="258" t="b">
        <f>COUNTIF($D$2:$D$3790,D2900)&gt;1</f>
        <v>0</v>
      </c>
      <c r="AB2900" s="273" t="s">
        <v>13109</v>
      </c>
      <c r="AC2900" s="273"/>
      <c r="AD2900" s="504" t="s">
        <v>1259</v>
      </c>
      <c r="AE2900" s="275" t="s">
        <v>13110</v>
      </c>
      <c r="AF2900" s="267" t="str">
        <f t="shared" ca="1" si="227"/>
        <v>26años6meses</v>
      </c>
      <c r="AG2900" s="276" t="s">
        <v>13111</v>
      </c>
      <c r="AH2900" s="442" t="s">
        <v>13112</v>
      </c>
    </row>
    <row r="2901" spans="2:36">
      <c r="B2901" s="258" t="str">
        <f t="shared" si="230"/>
        <v>O75335086</v>
      </c>
      <c r="C2901" s="257" t="s">
        <v>117</v>
      </c>
      <c r="D2901" s="294" t="s">
        <v>17481</v>
      </c>
      <c r="E2901" s="258" t="s">
        <v>17482</v>
      </c>
      <c r="F2901" s="259">
        <v>37797</v>
      </c>
      <c r="G2901" s="283" t="s">
        <v>1251</v>
      </c>
      <c r="H2901" s="261" t="s">
        <v>125</v>
      </c>
      <c r="I2901" s="261" t="s">
        <v>5699</v>
      </c>
      <c r="J2901" s="261" t="s">
        <v>1253</v>
      </c>
      <c r="K2901" s="282" t="s">
        <v>12562</v>
      </c>
      <c r="L2901" s="264">
        <v>46071</v>
      </c>
      <c r="M2901" s="264">
        <v>46158</v>
      </c>
      <c r="N2901" s="261" t="s">
        <v>128</v>
      </c>
      <c r="O2901" s="282" t="s">
        <v>17507</v>
      </c>
      <c r="P2901" s="266" t="s">
        <v>138</v>
      </c>
      <c r="Q2901" s="258"/>
      <c r="R2901" s="471" t="s">
        <v>1256</v>
      </c>
      <c r="S2901" s="265"/>
      <c r="T2901" s="271">
        <v>0</v>
      </c>
      <c r="U2901" s="269" t="s">
        <v>1256</v>
      </c>
      <c r="V2901" s="270">
        <v>1</v>
      </c>
      <c r="W2901" s="271" t="s">
        <v>118</v>
      </c>
      <c r="X2901" s="272"/>
      <c r="Y2901" s="272"/>
      <c r="Z2901" s="342" t="s">
        <v>1257</v>
      </c>
      <c r="AA2901" s="258" t="b">
        <v>0</v>
      </c>
      <c r="AB2901" s="273" t="s">
        <v>17876</v>
      </c>
      <c r="AC2901" s="273"/>
      <c r="AD2901" s="504" t="s">
        <v>1259</v>
      </c>
      <c r="AE2901" s="275" t="s">
        <v>17540</v>
      </c>
      <c r="AF2901" s="267" t="str">
        <f t="shared" ca="1" si="227"/>
        <v>23años1meses</v>
      </c>
      <c r="AG2901" s="276" t="s">
        <v>17622</v>
      </c>
      <c r="AH2901" s="273" t="s">
        <v>17623</v>
      </c>
    </row>
    <row r="2902" spans="2:36">
      <c r="B2902" s="258" t="str">
        <f t="shared" si="230"/>
        <v>O75348611</v>
      </c>
      <c r="C2902" s="257" t="s">
        <v>117</v>
      </c>
      <c r="D2902" s="486" t="s">
        <v>9258</v>
      </c>
      <c r="E2902" s="258" t="s">
        <v>9259</v>
      </c>
      <c r="F2902" s="259">
        <v>36785</v>
      </c>
      <c r="G2902" s="283" t="s">
        <v>1251</v>
      </c>
      <c r="H2902" s="261" t="s">
        <v>125</v>
      </c>
      <c r="I2902" s="261" t="s">
        <v>3682</v>
      </c>
      <c r="J2902" s="261"/>
      <c r="K2902" s="282" t="s">
        <v>6840</v>
      </c>
      <c r="L2902" s="264">
        <v>45294</v>
      </c>
      <c r="M2902" s="295">
        <v>45418</v>
      </c>
      <c r="N2902" s="261" t="s">
        <v>128</v>
      </c>
      <c r="O2902" s="261" t="s">
        <v>9260</v>
      </c>
      <c r="P2902" s="266" t="s">
        <v>138</v>
      </c>
      <c r="Q2902" s="273"/>
      <c r="R2902" s="284" t="s">
        <v>157</v>
      </c>
      <c r="S2902" s="265"/>
      <c r="T2902" s="265">
        <v>0</v>
      </c>
      <c r="U2902" s="269" t="s">
        <v>1256</v>
      </c>
      <c r="V2902" s="270">
        <v>1</v>
      </c>
      <c r="W2902" s="271" t="s">
        <v>118</v>
      </c>
      <c r="X2902" s="272"/>
      <c r="Y2902" s="272"/>
      <c r="Z2902" s="274" t="s">
        <v>1257</v>
      </c>
      <c r="AA2902" s="258" t="b">
        <f t="shared" ref="AA2902:AA2919" si="231">COUNTIF($D$2:$D$3790,D2902)&gt;1</f>
        <v>0</v>
      </c>
      <c r="AB2902" s="273" t="s">
        <v>9261</v>
      </c>
      <c r="AC2902" s="273"/>
      <c r="AD2902" s="504" t="s">
        <v>1259</v>
      </c>
      <c r="AE2902" s="275" t="s">
        <v>9262</v>
      </c>
      <c r="AF2902" s="267" t="str">
        <f t="shared" ca="1" si="227"/>
        <v>25años11meses</v>
      </c>
      <c r="AG2902" s="276">
        <v>923985612</v>
      </c>
      <c r="AH2902" s="273" t="s">
        <v>9263</v>
      </c>
    </row>
    <row r="2903" spans="2:36">
      <c r="B2903" s="258" t="str">
        <f t="shared" si="230"/>
        <v>O75351288</v>
      </c>
      <c r="C2903" s="257" t="s">
        <v>117</v>
      </c>
      <c r="D2903" s="486" t="s">
        <v>3991</v>
      </c>
      <c r="E2903" s="258" t="s">
        <v>3992</v>
      </c>
      <c r="F2903" s="259">
        <v>34422</v>
      </c>
      <c r="G2903" s="260" t="s">
        <v>1251</v>
      </c>
      <c r="H2903" s="261" t="s">
        <v>113</v>
      </c>
      <c r="I2903" s="263" t="s">
        <v>14678</v>
      </c>
      <c r="J2903" s="261" t="s">
        <v>1276</v>
      </c>
      <c r="K2903" s="263" t="s">
        <v>8700</v>
      </c>
      <c r="L2903" s="264">
        <v>46119</v>
      </c>
      <c r="M2903" s="290">
        <v>46130</v>
      </c>
      <c r="N2903" s="263" t="s">
        <v>128</v>
      </c>
      <c r="O2903" s="261" t="s">
        <v>3993</v>
      </c>
      <c r="P2903" s="266" t="s">
        <v>138</v>
      </c>
      <c r="Q2903" s="258"/>
      <c r="R2903" s="284" t="s">
        <v>1256</v>
      </c>
      <c r="S2903" s="265"/>
      <c r="T2903" s="265">
        <v>0</v>
      </c>
      <c r="U2903" s="269" t="s">
        <v>1256</v>
      </c>
      <c r="V2903" s="270">
        <v>1</v>
      </c>
      <c r="W2903" s="271" t="s">
        <v>118</v>
      </c>
      <c r="X2903" s="272"/>
      <c r="Y2903" s="273"/>
      <c r="Z2903" s="274" t="s">
        <v>1257</v>
      </c>
      <c r="AA2903" s="258" t="b">
        <f t="shared" si="231"/>
        <v>0</v>
      </c>
      <c r="AB2903" s="319" t="s">
        <v>3994</v>
      </c>
      <c r="AC2903" s="273" t="s">
        <v>3671</v>
      </c>
      <c r="AD2903" s="510" t="s">
        <v>1271</v>
      </c>
      <c r="AE2903" s="275" t="s">
        <v>18716</v>
      </c>
      <c r="AF2903" s="267" t="str">
        <f t="shared" ca="1" si="227"/>
        <v>32años4meses</v>
      </c>
      <c r="AG2903" s="276">
        <v>929497807</v>
      </c>
      <c r="AH2903" s="273" t="s">
        <v>3995</v>
      </c>
    </row>
    <row r="2904" spans="2:36">
      <c r="B2904" s="258" t="str">
        <f t="shared" ref="B2904:B2925" si="232">MID(H2904,1,1)&amp;D2904</f>
        <v>P75357321</v>
      </c>
      <c r="C2904" s="305">
        <v>1</v>
      </c>
      <c r="D2904" s="486" t="s">
        <v>9642</v>
      </c>
      <c r="E2904" s="258" t="s">
        <v>9643</v>
      </c>
      <c r="F2904" s="259">
        <v>36773</v>
      </c>
      <c r="G2904" s="283" t="s">
        <v>1251</v>
      </c>
      <c r="H2904" s="261" t="s">
        <v>137</v>
      </c>
      <c r="I2904" s="261" t="s">
        <v>8999</v>
      </c>
      <c r="J2904" s="261" t="s">
        <v>9469</v>
      </c>
      <c r="K2904" s="282" t="s">
        <v>6840</v>
      </c>
      <c r="L2904" s="264">
        <v>45315</v>
      </c>
      <c r="M2904" s="264">
        <v>45328</v>
      </c>
      <c r="N2904" s="261" t="s">
        <v>128</v>
      </c>
      <c r="O2904" s="261" t="s">
        <v>9644</v>
      </c>
      <c r="P2904" s="266" t="s">
        <v>138</v>
      </c>
      <c r="Q2904" s="273"/>
      <c r="R2904" s="284" t="s">
        <v>157</v>
      </c>
      <c r="S2904" s="265"/>
      <c r="T2904" s="265">
        <v>0</v>
      </c>
      <c r="U2904" s="269" t="s">
        <v>1256</v>
      </c>
      <c r="V2904" s="270">
        <v>1</v>
      </c>
      <c r="W2904" s="271" t="s">
        <v>118</v>
      </c>
      <c r="X2904" s="272"/>
      <c r="Y2904" s="272"/>
      <c r="Z2904" s="274" t="s">
        <v>1257</v>
      </c>
      <c r="AA2904" s="258" t="b">
        <f t="shared" si="231"/>
        <v>0</v>
      </c>
      <c r="AB2904" s="273" t="s">
        <v>9645</v>
      </c>
      <c r="AC2904" s="273"/>
      <c r="AD2904" s="504" t="s">
        <v>1259</v>
      </c>
      <c r="AE2904" s="275" t="s">
        <v>9646</v>
      </c>
      <c r="AF2904" s="267" t="str">
        <f t="shared" ca="1" si="227"/>
        <v>25años11meses</v>
      </c>
      <c r="AG2904" s="276">
        <v>930853022</v>
      </c>
      <c r="AH2904" s="273" t="s">
        <v>9647</v>
      </c>
      <c r="AJ2904" s="554" t="str">
        <f ca="1">IF($D2904&lt;&gt;"",DATEDIF(L2904,TODAY(),"y")&amp;"años"&amp;DATEDIF(L2904,TODAY(),"ym")&amp;"meses"&amp;DATEDIF(L2904,TODAY(),"md")&amp;"dias","")</f>
        <v>2años6meses28dias</v>
      </c>
    </row>
    <row r="2905" spans="2:36">
      <c r="B2905" s="258" t="str">
        <f t="shared" si="232"/>
        <v>P75359822</v>
      </c>
      <c r="C2905" s="257" t="s">
        <v>117</v>
      </c>
      <c r="D2905" s="486" t="s">
        <v>10319</v>
      </c>
      <c r="E2905" s="258" t="s">
        <v>10320</v>
      </c>
      <c r="F2905" s="259">
        <v>36539</v>
      </c>
      <c r="G2905" s="283" t="s">
        <v>1297</v>
      </c>
      <c r="H2905" s="261" t="s">
        <v>137</v>
      </c>
      <c r="I2905" s="261" t="s">
        <v>8999</v>
      </c>
      <c r="J2905" s="261" t="s">
        <v>9882</v>
      </c>
      <c r="K2905" s="282" t="s">
        <v>6899</v>
      </c>
      <c r="L2905" s="264">
        <v>45362</v>
      </c>
      <c r="M2905" s="290">
        <v>45383</v>
      </c>
      <c r="N2905" s="261" t="s">
        <v>128</v>
      </c>
      <c r="O2905" s="282" t="s">
        <v>10321</v>
      </c>
      <c r="P2905" s="266" t="s">
        <v>138</v>
      </c>
      <c r="Q2905" s="273"/>
      <c r="R2905" s="284" t="s">
        <v>157</v>
      </c>
      <c r="S2905" s="265"/>
      <c r="T2905" s="265">
        <v>0</v>
      </c>
      <c r="U2905" s="269" t="s">
        <v>1256</v>
      </c>
      <c r="V2905" s="270">
        <v>1</v>
      </c>
      <c r="W2905" s="271" t="s">
        <v>118</v>
      </c>
      <c r="X2905" s="272"/>
      <c r="Y2905" s="272"/>
      <c r="Z2905" s="274" t="s">
        <v>1257</v>
      </c>
      <c r="AA2905" s="258" t="b">
        <f t="shared" si="231"/>
        <v>0</v>
      </c>
      <c r="AB2905" s="273" t="s">
        <v>10322</v>
      </c>
      <c r="AC2905" s="273"/>
      <c r="AD2905" s="504" t="s">
        <v>1259</v>
      </c>
      <c r="AE2905" s="275" t="s">
        <v>10323</v>
      </c>
      <c r="AF2905" s="267" t="str">
        <f t="shared" ca="1" si="227"/>
        <v>26años7meses</v>
      </c>
      <c r="AG2905" s="294">
        <v>961353602</v>
      </c>
      <c r="AH2905" s="258" t="s">
        <v>10324</v>
      </c>
    </row>
    <row r="2906" spans="2:36">
      <c r="B2906" s="258" t="str">
        <f t="shared" si="232"/>
        <v>P75373091</v>
      </c>
      <c r="C2906" s="257" t="s">
        <v>117</v>
      </c>
      <c r="D2906" s="486" t="s">
        <v>5839</v>
      </c>
      <c r="E2906" s="258" t="s">
        <v>5840</v>
      </c>
      <c r="F2906" s="259">
        <v>36982</v>
      </c>
      <c r="G2906" s="260" t="s">
        <v>1251</v>
      </c>
      <c r="H2906" s="261" t="s">
        <v>137</v>
      </c>
      <c r="I2906" s="263"/>
      <c r="J2906" s="261"/>
      <c r="K2906" s="282" t="s">
        <v>1968</v>
      </c>
      <c r="L2906" s="264">
        <v>44587</v>
      </c>
      <c r="M2906" s="290">
        <v>44592</v>
      </c>
      <c r="N2906" s="263" t="s">
        <v>122</v>
      </c>
      <c r="O2906" s="261"/>
      <c r="P2906" s="266"/>
      <c r="Q2906" s="273"/>
      <c r="R2906" s="284" t="s">
        <v>157</v>
      </c>
      <c r="S2906" s="265"/>
      <c r="T2906" s="265">
        <v>0</v>
      </c>
      <c r="U2906" s="269" t="s">
        <v>1256</v>
      </c>
      <c r="V2906" s="270">
        <v>1</v>
      </c>
      <c r="W2906" s="271" t="s">
        <v>118</v>
      </c>
      <c r="X2906" s="272"/>
      <c r="Y2906" s="258"/>
      <c r="Z2906" s="274" t="s">
        <v>1265</v>
      </c>
      <c r="AA2906" s="258" t="b">
        <f t="shared" si="231"/>
        <v>0</v>
      </c>
      <c r="AB2906" s="273" t="s">
        <v>5841</v>
      </c>
      <c r="AC2906" s="273"/>
      <c r="AD2906" s="510"/>
      <c r="AE2906" s="275"/>
      <c r="AF2906" s="267" t="str">
        <f t="shared" ca="1" si="227"/>
        <v>25años4meses</v>
      </c>
      <c r="AG2906" s="276"/>
      <c r="AH2906" s="273"/>
    </row>
    <row r="2907" spans="2:36" ht="15">
      <c r="B2907" s="258" t="str">
        <f t="shared" si="232"/>
        <v>P75385879</v>
      </c>
      <c r="C2907" s="257" t="s">
        <v>117</v>
      </c>
      <c r="D2907" s="486" t="s">
        <v>6719</v>
      </c>
      <c r="E2907" s="258" t="s">
        <v>6720</v>
      </c>
      <c r="F2907" s="259">
        <v>35834</v>
      </c>
      <c r="G2907" s="283" t="s">
        <v>1251</v>
      </c>
      <c r="H2907" s="261" t="s">
        <v>137</v>
      </c>
      <c r="I2907" s="263" t="s">
        <v>5699</v>
      </c>
      <c r="J2907" s="261"/>
      <c r="K2907" s="282" t="s">
        <v>2021</v>
      </c>
      <c r="L2907" s="264">
        <v>44860</v>
      </c>
      <c r="M2907" s="669" t="s">
        <v>19477</v>
      </c>
      <c r="N2907" s="263" t="s">
        <v>122</v>
      </c>
      <c r="O2907" s="261"/>
      <c r="P2907" s="266"/>
      <c r="Q2907" s="273"/>
      <c r="R2907" s="284" t="s">
        <v>157</v>
      </c>
      <c r="S2907" s="265"/>
      <c r="T2907" s="265">
        <v>0</v>
      </c>
      <c r="U2907" s="269" t="s">
        <v>1256</v>
      </c>
      <c r="V2907" s="270">
        <v>0</v>
      </c>
      <c r="W2907" s="271" t="s">
        <v>1264</v>
      </c>
      <c r="X2907" s="272"/>
      <c r="Y2907" s="273"/>
      <c r="Z2907" s="274" t="s">
        <v>1265</v>
      </c>
      <c r="AA2907" s="258" t="b">
        <f t="shared" si="231"/>
        <v>0</v>
      </c>
      <c r="AB2907" s="273" t="s">
        <v>6721</v>
      </c>
      <c r="AC2907" s="273"/>
      <c r="AD2907" s="510"/>
      <c r="AE2907" s="275"/>
      <c r="AF2907" s="267" t="str">
        <f t="shared" ca="1" si="227"/>
        <v>28años6meses</v>
      </c>
      <c r="AG2907" s="276">
        <v>900548246</v>
      </c>
      <c r="AH2907" s="273" t="s">
        <v>6722</v>
      </c>
    </row>
    <row r="2908" spans="2:36">
      <c r="B2908" s="258" t="str">
        <f t="shared" si="232"/>
        <v>O75400518</v>
      </c>
      <c r="C2908" s="257" t="s">
        <v>117</v>
      </c>
      <c r="D2908" s="486" t="s">
        <v>9225</v>
      </c>
      <c r="E2908" s="258" t="s">
        <v>9226</v>
      </c>
      <c r="F2908" s="259">
        <v>35794</v>
      </c>
      <c r="G2908" s="283" t="s">
        <v>1251</v>
      </c>
      <c r="H2908" s="261" t="s">
        <v>125</v>
      </c>
      <c r="I2908" s="261" t="s">
        <v>3682</v>
      </c>
      <c r="J2908" s="261"/>
      <c r="K2908" s="282" t="s">
        <v>6840</v>
      </c>
      <c r="L2908" s="264">
        <v>45289</v>
      </c>
      <c r="M2908" s="290">
        <v>45404</v>
      </c>
      <c r="N2908" s="261" t="s">
        <v>122</v>
      </c>
      <c r="O2908" s="282"/>
      <c r="P2908" s="266"/>
      <c r="Q2908" s="273"/>
      <c r="R2908" s="284" t="s">
        <v>157</v>
      </c>
      <c r="S2908" s="265"/>
      <c r="T2908" s="265">
        <v>0</v>
      </c>
      <c r="U2908" s="269" t="s">
        <v>1256</v>
      </c>
      <c r="V2908" s="270">
        <v>1</v>
      </c>
      <c r="W2908" s="271" t="s">
        <v>118</v>
      </c>
      <c r="X2908" s="272"/>
      <c r="Y2908" s="272"/>
      <c r="Z2908" s="274" t="s">
        <v>1257</v>
      </c>
      <c r="AA2908" s="258" t="b">
        <f t="shared" si="231"/>
        <v>0</v>
      </c>
      <c r="AB2908" s="273" t="s">
        <v>4593</v>
      </c>
      <c r="AC2908" s="273"/>
      <c r="AD2908" s="504" t="s">
        <v>1259</v>
      </c>
      <c r="AE2908" s="275" t="s">
        <v>9227</v>
      </c>
      <c r="AF2908" s="267" t="str">
        <f t="shared" ca="1" si="227"/>
        <v>28años7meses</v>
      </c>
      <c r="AG2908" s="294">
        <v>900981030</v>
      </c>
      <c r="AH2908" s="258" t="s">
        <v>9228</v>
      </c>
    </row>
    <row r="2909" spans="2:36">
      <c r="B2909" s="258" t="str">
        <f t="shared" si="232"/>
        <v>P75415813</v>
      </c>
      <c r="C2909" s="257" t="s">
        <v>117</v>
      </c>
      <c r="D2909" s="486" t="s">
        <v>6241</v>
      </c>
      <c r="E2909" s="258" t="s">
        <v>6242</v>
      </c>
      <c r="F2909" s="259">
        <v>36447</v>
      </c>
      <c r="G2909" s="283" t="s">
        <v>1251</v>
      </c>
      <c r="H2909" s="261" t="s">
        <v>137</v>
      </c>
      <c r="I2909" s="263" t="s">
        <v>1252</v>
      </c>
      <c r="J2909" s="261"/>
      <c r="K2909" s="282" t="s">
        <v>4784</v>
      </c>
      <c r="L2909" s="264">
        <v>44650</v>
      </c>
      <c r="M2909" s="290">
        <v>44666</v>
      </c>
      <c r="N2909" s="263" t="s">
        <v>128</v>
      </c>
      <c r="O2909" s="261" t="s">
        <v>6243</v>
      </c>
      <c r="P2909" s="266" t="s">
        <v>138</v>
      </c>
      <c r="Q2909" s="273"/>
      <c r="R2909" s="284" t="s">
        <v>157</v>
      </c>
      <c r="S2909" s="265"/>
      <c r="T2909" s="265">
        <v>0</v>
      </c>
      <c r="U2909" s="269" t="s">
        <v>1256</v>
      </c>
      <c r="V2909" s="270">
        <v>1</v>
      </c>
      <c r="W2909" s="271" t="s">
        <v>118</v>
      </c>
      <c r="X2909" s="272"/>
      <c r="Y2909" s="258"/>
      <c r="Z2909" s="274" t="s">
        <v>1265</v>
      </c>
      <c r="AA2909" s="258" t="b">
        <f t="shared" si="231"/>
        <v>0</v>
      </c>
      <c r="AB2909" s="273" t="s">
        <v>6244</v>
      </c>
      <c r="AC2909" s="273"/>
      <c r="AD2909" s="510"/>
      <c r="AE2909" s="275"/>
      <c r="AF2909" s="267" t="str">
        <f t="shared" ca="1" si="227"/>
        <v>26años10meses</v>
      </c>
      <c r="AG2909" s="276">
        <v>903383704</v>
      </c>
      <c r="AH2909" s="273" t="s">
        <v>6245</v>
      </c>
    </row>
    <row r="2910" spans="2:36">
      <c r="B2910" s="258" t="str">
        <f t="shared" si="232"/>
        <v>O75415967</v>
      </c>
      <c r="C2910" s="257" t="s">
        <v>117</v>
      </c>
      <c r="D2910" s="486" t="s">
        <v>4384</v>
      </c>
      <c r="E2910" s="258" t="s">
        <v>4385</v>
      </c>
      <c r="F2910" s="259">
        <v>35039</v>
      </c>
      <c r="G2910" s="260" t="s">
        <v>1251</v>
      </c>
      <c r="H2910" s="261" t="s">
        <v>125</v>
      </c>
      <c r="I2910" s="262"/>
      <c r="J2910" s="261"/>
      <c r="K2910" s="263" t="s">
        <v>3611</v>
      </c>
      <c r="L2910" s="264">
        <v>44382</v>
      </c>
      <c r="M2910" s="290">
        <v>44408</v>
      </c>
      <c r="N2910" s="263" t="s">
        <v>128</v>
      </c>
      <c r="O2910" s="261" t="s">
        <v>4386</v>
      </c>
      <c r="P2910" s="266" t="s">
        <v>115</v>
      </c>
      <c r="Q2910" s="273"/>
      <c r="R2910" s="284" t="s">
        <v>157</v>
      </c>
      <c r="S2910" s="265"/>
      <c r="T2910" s="265">
        <v>0</v>
      </c>
      <c r="U2910" s="269" t="s">
        <v>1256</v>
      </c>
      <c r="V2910" s="270">
        <v>0</v>
      </c>
      <c r="W2910" s="271" t="s">
        <v>1264</v>
      </c>
      <c r="X2910" s="272"/>
      <c r="Y2910" s="273"/>
      <c r="Z2910" s="274" t="s">
        <v>1265</v>
      </c>
      <c r="AA2910" s="258" t="b">
        <f t="shared" si="231"/>
        <v>0</v>
      </c>
      <c r="AB2910" s="273" t="s">
        <v>4387</v>
      </c>
      <c r="AC2910" s="273" t="s">
        <v>3902</v>
      </c>
      <c r="AD2910" s="510"/>
      <c r="AE2910" s="275"/>
      <c r="AF2910" s="267" t="str">
        <f t="shared" ca="1" si="227"/>
        <v>30años8meses</v>
      </c>
      <c r="AG2910" s="276">
        <v>949159555</v>
      </c>
      <c r="AH2910" s="273" t="s">
        <v>4388</v>
      </c>
    </row>
    <row r="2911" spans="2:36">
      <c r="B2911" s="258" t="str">
        <f t="shared" si="232"/>
        <v>O75421984</v>
      </c>
      <c r="C2911" s="257" t="s">
        <v>117</v>
      </c>
      <c r="D2911" s="486" t="s">
        <v>12036</v>
      </c>
      <c r="E2911" s="258" t="s">
        <v>12037</v>
      </c>
      <c r="F2911" s="259">
        <v>35450</v>
      </c>
      <c r="G2911" s="283" t="s">
        <v>1251</v>
      </c>
      <c r="H2911" s="261" t="s">
        <v>113</v>
      </c>
      <c r="I2911" s="261" t="s">
        <v>7410</v>
      </c>
      <c r="J2911" s="261"/>
      <c r="K2911" s="282" t="s">
        <v>2021</v>
      </c>
      <c r="L2911" s="264">
        <v>45506</v>
      </c>
      <c r="M2911" s="298">
        <v>45535</v>
      </c>
      <c r="N2911" s="261" t="s">
        <v>128</v>
      </c>
      <c r="O2911" s="282" t="s">
        <v>12038</v>
      </c>
      <c r="P2911" s="266" t="s">
        <v>138</v>
      </c>
      <c r="Q2911" s="273"/>
      <c r="R2911" s="284" t="s">
        <v>157</v>
      </c>
      <c r="S2911" s="265"/>
      <c r="T2911" s="265">
        <v>0</v>
      </c>
      <c r="U2911" s="269" t="s">
        <v>1256</v>
      </c>
      <c r="V2911" s="270">
        <v>0</v>
      </c>
      <c r="W2911" s="271" t="s">
        <v>118</v>
      </c>
      <c r="X2911" s="272"/>
      <c r="Y2911" s="272"/>
      <c r="Z2911" s="274" t="s">
        <v>1257</v>
      </c>
      <c r="AA2911" s="258" t="b">
        <f t="shared" si="231"/>
        <v>0</v>
      </c>
      <c r="AB2911" s="273" t="s">
        <v>8318</v>
      </c>
      <c r="AC2911" s="273"/>
      <c r="AD2911" s="504" t="s">
        <v>1259</v>
      </c>
      <c r="AE2911" s="275" t="s">
        <v>12039</v>
      </c>
      <c r="AF2911" s="267" t="str">
        <f t="shared" ref="AF2911:AF2942" ca="1" si="233">IF($D2911&lt;&gt;"",DATEDIF(F2911,TODAY(),"y")&amp;"años"&amp;DATEDIF(F2911,TODAY(),"ym")&amp;"meses","")</f>
        <v>29años7meses</v>
      </c>
      <c r="AG2911" s="276">
        <v>938909395</v>
      </c>
      <c r="AH2911" s="273" t="s">
        <v>12040</v>
      </c>
    </row>
    <row r="2912" spans="2:36">
      <c r="B2912" s="258" t="str">
        <f t="shared" si="232"/>
        <v>O75422082</v>
      </c>
      <c r="C2912" s="257" t="s">
        <v>117</v>
      </c>
      <c r="D2912" s="486" t="s">
        <v>8923</v>
      </c>
      <c r="E2912" s="258" t="s">
        <v>8924</v>
      </c>
      <c r="F2912" s="259">
        <v>36754</v>
      </c>
      <c r="G2912" s="260" t="s">
        <v>1291</v>
      </c>
      <c r="H2912" s="261" t="s">
        <v>125</v>
      </c>
      <c r="I2912" s="263" t="s">
        <v>5699</v>
      </c>
      <c r="J2912" s="261"/>
      <c r="K2912" s="282" t="s">
        <v>6840</v>
      </c>
      <c r="L2912" s="264">
        <v>45271</v>
      </c>
      <c r="M2912" s="264">
        <v>45458</v>
      </c>
      <c r="N2912" s="263" t="s">
        <v>128</v>
      </c>
      <c r="O2912" s="261" t="s">
        <v>8925</v>
      </c>
      <c r="P2912" s="266" t="s">
        <v>138</v>
      </c>
      <c r="Q2912" s="258"/>
      <c r="R2912" s="268" t="s">
        <v>157</v>
      </c>
      <c r="S2912" s="265"/>
      <c r="T2912" s="265">
        <v>0</v>
      </c>
      <c r="U2912" s="269" t="s">
        <v>1256</v>
      </c>
      <c r="V2912" s="270">
        <v>1</v>
      </c>
      <c r="W2912" s="271" t="s">
        <v>118</v>
      </c>
      <c r="X2912" s="272"/>
      <c r="Y2912" s="273"/>
      <c r="Z2912" s="274" t="s">
        <v>1257</v>
      </c>
      <c r="AA2912" s="258" t="b">
        <f t="shared" si="231"/>
        <v>0</v>
      </c>
      <c r="AB2912" s="273" t="s">
        <v>4406</v>
      </c>
      <c r="AC2912" s="273"/>
      <c r="AD2912" s="504" t="s">
        <v>1259</v>
      </c>
      <c r="AE2912" s="275" t="s">
        <v>8926</v>
      </c>
      <c r="AF2912" s="267" t="str">
        <f t="shared" ca="1" si="233"/>
        <v>26años0meses</v>
      </c>
      <c r="AG2912" s="276">
        <v>988845184</v>
      </c>
      <c r="AH2912" s="273" t="s">
        <v>8927</v>
      </c>
    </row>
    <row r="2913" spans="2:36">
      <c r="B2913" s="258" t="str">
        <f t="shared" si="232"/>
        <v>O75423370</v>
      </c>
      <c r="C2913" s="257" t="s">
        <v>117</v>
      </c>
      <c r="D2913" s="486" t="s">
        <v>10493</v>
      </c>
      <c r="E2913" s="258" t="s">
        <v>10494</v>
      </c>
      <c r="F2913" s="259">
        <v>35488</v>
      </c>
      <c r="G2913" s="283" t="s">
        <v>1251</v>
      </c>
      <c r="H2913" s="261" t="s">
        <v>113</v>
      </c>
      <c r="I2913" s="263" t="s">
        <v>7410</v>
      </c>
      <c r="J2913" s="261" t="s">
        <v>9657</v>
      </c>
      <c r="K2913" s="282" t="s">
        <v>6899</v>
      </c>
      <c r="L2913" s="264">
        <v>45371</v>
      </c>
      <c r="M2913" s="264">
        <v>45371</v>
      </c>
      <c r="N2913" s="263" t="s">
        <v>169</v>
      </c>
      <c r="O2913" s="261" t="s">
        <v>10495</v>
      </c>
      <c r="P2913" s="266" t="s">
        <v>138</v>
      </c>
      <c r="Q2913" s="273"/>
      <c r="R2913" s="268" t="s">
        <v>157</v>
      </c>
      <c r="S2913" s="265"/>
      <c r="T2913" s="265">
        <v>0</v>
      </c>
      <c r="U2913" s="269" t="s">
        <v>1256</v>
      </c>
      <c r="V2913" s="270">
        <v>1</v>
      </c>
      <c r="W2913" s="271" t="s">
        <v>118</v>
      </c>
      <c r="X2913" s="272"/>
      <c r="Y2913" s="273"/>
      <c r="Z2913" s="274" t="s">
        <v>1257</v>
      </c>
      <c r="AA2913" s="258" t="b">
        <f t="shared" si="231"/>
        <v>0</v>
      </c>
      <c r="AB2913" s="273" t="s">
        <v>10496</v>
      </c>
      <c r="AC2913" s="273"/>
      <c r="AD2913" s="504" t="s">
        <v>1259</v>
      </c>
      <c r="AE2913" s="275" t="s">
        <v>10497</v>
      </c>
      <c r="AF2913" s="267" t="str">
        <f t="shared" ca="1" si="233"/>
        <v>29años5meses</v>
      </c>
      <c r="AG2913" s="276">
        <v>906614092</v>
      </c>
      <c r="AH2913" s="273" t="s">
        <v>10498</v>
      </c>
    </row>
    <row r="2914" spans="2:36">
      <c r="B2914" s="258" t="str">
        <f t="shared" si="232"/>
        <v>P75442574</v>
      </c>
      <c r="C2914" s="285">
        <v>1</v>
      </c>
      <c r="D2914" s="486" t="s">
        <v>11228</v>
      </c>
      <c r="E2914" s="258" t="s">
        <v>11229</v>
      </c>
      <c r="F2914" s="259">
        <v>37483</v>
      </c>
      <c r="G2914" s="283" t="s">
        <v>1251</v>
      </c>
      <c r="H2914" s="261" t="s">
        <v>137</v>
      </c>
      <c r="I2914" s="261" t="s">
        <v>8999</v>
      </c>
      <c r="J2914" s="261" t="s">
        <v>9469</v>
      </c>
      <c r="K2914" s="282" t="s">
        <v>6840</v>
      </c>
      <c r="L2914" s="264">
        <v>45419</v>
      </c>
      <c r="M2914" s="264">
        <v>45453</v>
      </c>
      <c r="N2914" s="261" t="s">
        <v>128</v>
      </c>
      <c r="O2914" s="282" t="s">
        <v>11230</v>
      </c>
      <c r="P2914" s="266" t="s">
        <v>138</v>
      </c>
      <c r="Q2914" s="273"/>
      <c r="R2914" s="284" t="s">
        <v>157</v>
      </c>
      <c r="S2914" s="265"/>
      <c r="T2914" s="265">
        <v>0</v>
      </c>
      <c r="U2914" s="269" t="s">
        <v>1256</v>
      </c>
      <c r="V2914" s="270">
        <v>1</v>
      </c>
      <c r="W2914" s="271" t="s">
        <v>118</v>
      </c>
      <c r="X2914" s="272"/>
      <c r="Y2914" s="272"/>
      <c r="Z2914" s="274" t="s">
        <v>1257</v>
      </c>
      <c r="AA2914" s="258" t="b">
        <f t="shared" si="231"/>
        <v>0</v>
      </c>
      <c r="AB2914" s="273" t="s">
        <v>11231</v>
      </c>
      <c r="AC2914" s="273"/>
      <c r="AD2914" s="504" t="s">
        <v>1259</v>
      </c>
      <c r="AE2914" s="275" t="s">
        <v>11232</v>
      </c>
      <c r="AF2914" s="267" t="str">
        <f t="shared" ca="1" si="233"/>
        <v>24años0meses</v>
      </c>
      <c r="AG2914" s="276">
        <v>993290524</v>
      </c>
      <c r="AH2914" s="273" t="s">
        <v>11233</v>
      </c>
    </row>
    <row r="2915" spans="2:36">
      <c r="B2915" s="258" t="str">
        <f t="shared" si="232"/>
        <v>P75478550</v>
      </c>
      <c r="C2915" s="257" t="s">
        <v>117</v>
      </c>
      <c r="D2915" s="486" t="s">
        <v>3463</v>
      </c>
      <c r="E2915" s="258" t="s">
        <v>3464</v>
      </c>
      <c r="F2915" s="259">
        <v>35606</v>
      </c>
      <c r="G2915" s="260" t="s">
        <v>1251</v>
      </c>
      <c r="H2915" s="261" t="s">
        <v>137</v>
      </c>
      <c r="I2915" s="262"/>
      <c r="J2915" s="261"/>
      <c r="K2915" s="282" t="s">
        <v>1301</v>
      </c>
      <c r="L2915" s="264">
        <v>44075</v>
      </c>
      <c r="M2915" s="264">
        <v>44218</v>
      </c>
      <c r="N2915" s="263" t="s">
        <v>122</v>
      </c>
      <c r="O2915" s="261"/>
      <c r="P2915" s="266"/>
      <c r="Q2915" s="267"/>
      <c r="R2915" s="284" t="s">
        <v>157</v>
      </c>
      <c r="S2915" s="265"/>
      <c r="T2915" s="265">
        <v>0</v>
      </c>
      <c r="U2915" s="269" t="s">
        <v>1256</v>
      </c>
      <c r="V2915" s="270">
        <v>0</v>
      </c>
      <c r="W2915" s="271" t="s">
        <v>1264</v>
      </c>
      <c r="X2915" s="272"/>
      <c r="Y2915" s="273"/>
      <c r="Z2915" s="274" t="s">
        <v>1265</v>
      </c>
      <c r="AA2915" s="258" t="b">
        <f t="shared" si="231"/>
        <v>0</v>
      </c>
      <c r="AB2915" s="273" t="s">
        <v>3465</v>
      </c>
      <c r="AC2915" s="273"/>
      <c r="AD2915" s="510"/>
      <c r="AE2915" s="275"/>
      <c r="AF2915" s="267" t="str">
        <f t="shared" ca="1" si="233"/>
        <v>29años1meses</v>
      </c>
      <c r="AG2915" s="276">
        <v>995919596</v>
      </c>
      <c r="AH2915" s="273" t="s">
        <v>3466</v>
      </c>
      <c r="AI2915" s="292" t="s">
        <v>1412</v>
      </c>
    </row>
    <row r="2916" spans="2:36">
      <c r="B2916" s="258" t="str">
        <f t="shared" ref="B2916:B2924" si="234">MID(H2916,1,1)&amp;D2916</f>
        <v>P75491784</v>
      </c>
      <c r="C2916" s="285">
        <v>1</v>
      </c>
      <c r="D2916" s="486" t="s">
        <v>11879</v>
      </c>
      <c r="E2916" s="258" t="s">
        <v>11880</v>
      </c>
      <c r="F2916" s="259">
        <v>37408</v>
      </c>
      <c r="G2916" s="283" t="s">
        <v>1251</v>
      </c>
      <c r="H2916" s="261" t="s">
        <v>137</v>
      </c>
      <c r="I2916" s="261" t="s">
        <v>3227</v>
      </c>
      <c r="J2916" s="261" t="s">
        <v>9469</v>
      </c>
      <c r="K2916" s="282" t="s">
        <v>6840</v>
      </c>
      <c r="L2916" s="264">
        <v>45477</v>
      </c>
      <c r="M2916" s="264">
        <v>45507</v>
      </c>
      <c r="N2916" s="261" t="s">
        <v>128</v>
      </c>
      <c r="O2916" s="282" t="s">
        <v>11881</v>
      </c>
      <c r="P2916" s="266" t="s">
        <v>138</v>
      </c>
      <c r="Q2916" s="273"/>
      <c r="R2916" s="284" t="s">
        <v>157</v>
      </c>
      <c r="S2916" s="265"/>
      <c r="T2916" s="265">
        <v>0</v>
      </c>
      <c r="U2916" s="269" t="s">
        <v>1256</v>
      </c>
      <c r="V2916" s="270">
        <v>1</v>
      </c>
      <c r="W2916" s="271" t="s">
        <v>118</v>
      </c>
      <c r="X2916" s="272"/>
      <c r="Y2916" s="272"/>
      <c r="Z2916" s="274" t="s">
        <v>1257</v>
      </c>
      <c r="AA2916" s="258" t="b">
        <f t="shared" si="231"/>
        <v>0</v>
      </c>
      <c r="AB2916" s="273" t="s">
        <v>11882</v>
      </c>
      <c r="AC2916" s="273"/>
      <c r="AD2916" s="504" t="s">
        <v>1259</v>
      </c>
      <c r="AE2916" s="275" t="s">
        <v>11883</v>
      </c>
      <c r="AF2916" s="267" t="str">
        <f t="shared" ca="1" si="233"/>
        <v>24años2meses</v>
      </c>
      <c r="AG2916" s="276">
        <v>925390528</v>
      </c>
      <c r="AH2916" s="273" t="s">
        <v>11884</v>
      </c>
    </row>
    <row r="2917" spans="2:36">
      <c r="B2917" s="258" t="str">
        <f t="shared" si="234"/>
        <v>P75511721</v>
      </c>
      <c r="C2917" s="282">
        <v>1</v>
      </c>
      <c r="D2917" s="486" t="s">
        <v>11856</v>
      </c>
      <c r="E2917" s="258" t="s">
        <v>11857</v>
      </c>
      <c r="F2917" s="259">
        <v>37720</v>
      </c>
      <c r="G2917" s="283" t="s">
        <v>1251</v>
      </c>
      <c r="H2917" s="261" t="s">
        <v>137</v>
      </c>
      <c r="I2917" s="261" t="s">
        <v>8999</v>
      </c>
      <c r="J2917" s="261" t="s">
        <v>9882</v>
      </c>
      <c r="K2917" s="282" t="s">
        <v>6899</v>
      </c>
      <c r="L2917" s="264">
        <v>45475</v>
      </c>
      <c r="M2917" s="298">
        <v>45493</v>
      </c>
      <c r="N2917" s="261" t="s">
        <v>128</v>
      </c>
      <c r="O2917" s="261" t="s">
        <v>11858</v>
      </c>
      <c r="P2917" s="266" t="s">
        <v>138</v>
      </c>
      <c r="Q2917" s="273"/>
      <c r="R2917" s="284" t="s">
        <v>157</v>
      </c>
      <c r="S2917" s="265"/>
      <c r="T2917" s="265">
        <v>0</v>
      </c>
      <c r="U2917" s="269" t="s">
        <v>1256</v>
      </c>
      <c r="V2917" s="270">
        <v>1</v>
      </c>
      <c r="W2917" s="271" t="s">
        <v>118</v>
      </c>
      <c r="X2917" s="272"/>
      <c r="Y2917" s="272"/>
      <c r="Z2917" s="274" t="s">
        <v>1257</v>
      </c>
      <c r="AA2917" s="258" t="b">
        <f t="shared" si="231"/>
        <v>0</v>
      </c>
      <c r="AB2917" s="273" t="s">
        <v>11688</v>
      </c>
      <c r="AC2917" s="273"/>
      <c r="AD2917" s="504" t="s">
        <v>1259</v>
      </c>
      <c r="AE2917" s="275" t="s">
        <v>11859</v>
      </c>
      <c r="AF2917" s="267" t="str">
        <f t="shared" ca="1" si="233"/>
        <v>23años4meses</v>
      </c>
      <c r="AG2917" s="276">
        <v>960075306</v>
      </c>
      <c r="AH2917" s="273" t="s">
        <v>11860</v>
      </c>
    </row>
    <row r="2918" spans="2:36">
      <c r="B2918" s="258" t="str">
        <f t="shared" si="234"/>
        <v>O75512970</v>
      </c>
      <c r="C2918" s="305">
        <v>1</v>
      </c>
      <c r="D2918" s="486" t="s">
        <v>11997</v>
      </c>
      <c r="E2918" s="258" t="s">
        <v>11998</v>
      </c>
      <c r="F2918" s="259">
        <v>35991</v>
      </c>
      <c r="G2918" s="283" t="s">
        <v>1251</v>
      </c>
      <c r="H2918" s="261" t="s">
        <v>113</v>
      </c>
      <c r="I2918" s="261" t="s">
        <v>8348</v>
      </c>
      <c r="J2918" s="261" t="s">
        <v>9469</v>
      </c>
      <c r="K2918" s="282" t="s">
        <v>6840</v>
      </c>
      <c r="L2918" s="264">
        <v>45505</v>
      </c>
      <c r="M2918" s="264">
        <v>45516</v>
      </c>
      <c r="N2918" s="261" t="s">
        <v>128</v>
      </c>
      <c r="O2918" s="282" t="s">
        <v>11999</v>
      </c>
      <c r="P2918" s="266" t="s">
        <v>138</v>
      </c>
      <c r="Q2918" s="273"/>
      <c r="R2918" s="284" t="s">
        <v>157</v>
      </c>
      <c r="S2918" s="265"/>
      <c r="T2918" s="265">
        <v>0</v>
      </c>
      <c r="U2918" s="269" t="s">
        <v>1256</v>
      </c>
      <c r="V2918" s="270">
        <v>1</v>
      </c>
      <c r="W2918" s="271" t="s">
        <v>118</v>
      </c>
      <c r="X2918" s="272"/>
      <c r="Y2918" s="272"/>
      <c r="Z2918" s="274" t="s">
        <v>1257</v>
      </c>
      <c r="AA2918" s="258" t="b">
        <f t="shared" si="231"/>
        <v>0</v>
      </c>
      <c r="AB2918" s="273" t="s">
        <v>12000</v>
      </c>
      <c r="AC2918" s="273"/>
      <c r="AD2918" s="504" t="s">
        <v>1259</v>
      </c>
      <c r="AE2918" s="275" t="s">
        <v>12001</v>
      </c>
      <c r="AF2918" s="267" t="str">
        <f t="shared" ca="1" si="233"/>
        <v>28años1meses</v>
      </c>
      <c r="AG2918" s="276"/>
      <c r="AH2918" s="273" t="s">
        <v>12002</v>
      </c>
    </row>
    <row r="2919" spans="2:36">
      <c r="B2919" s="258" t="str">
        <f t="shared" si="234"/>
        <v>P75515138</v>
      </c>
      <c r="C2919" s="282">
        <v>1</v>
      </c>
      <c r="D2919" s="486" t="s">
        <v>7216</v>
      </c>
      <c r="E2919" s="258" t="s">
        <v>7217</v>
      </c>
      <c r="F2919" s="259">
        <v>36953</v>
      </c>
      <c r="G2919" s="260" t="s">
        <v>1251</v>
      </c>
      <c r="H2919" s="261" t="s">
        <v>137</v>
      </c>
      <c r="I2919" s="263" t="s">
        <v>1252</v>
      </c>
      <c r="J2919" s="261"/>
      <c r="K2919" s="263" t="s">
        <v>1287</v>
      </c>
      <c r="L2919" s="264">
        <v>44930</v>
      </c>
      <c r="M2919" s="290">
        <v>44970</v>
      </c>
      <c r="N2919" s="400" t="s">
        <v>128</v>
      </c>
      <c r="O2919" s="261" t="s">
        <v>7218</v>
      </c>
      <c r="P2919" s="347" t="s">
        <v>138</v>
      </c>
      <c r="Q2919" s="267"/>
      <c r="R2919" s="284" t="s">
        <v>157</v>
      </c>
      <c r="S2919" s="265"/>
      <c r="T2919" s="265">
        <v>0</v>
      </c>
      <c r="U2919" s="269" t="s">
        <v>1256</v>
      </c>
      <c r="V2919" s="270">
        <v>0</v>
      </c>
      <c r="W2919" s="271" t="s">
        <v>118</v>
      </c>
      <c r="X2919" s="272"/>
      <c r="Y2919" s="273"/>
      <c r="Z2919" s="274" t="s">
        <v>1257</v>
      </c>
      <c r="AA2919" s="258" t="b">
        <f t="shared" si="231"/>
        <v>0</v>
      </c>
      <c r="AB2919" s="273" t="s">
        <v>1747</v>
      </c>
      <c r="AC2919" s="273"/>
      <c r="AD2919" s="510"/>
      <c r="AE2919" s="275"/>
      <c r="AF2919" s="267" t="str">
        <f t="shared" ca="1" si="233"/>
        <v>25años5meses</v>
      </c>
      <c r="AG2919" s="276">
        <v>927541138</v>
      </c>
      <c r="AH2919" s="258" t="s">
        <v>7219</v>
      </c>
    </row>
    <row r="2920" spans="2:36">
      <c r="B2920" s="258" t="str">
        <f t="shared" si="234"/>
        <v>P75516680</v>
      </c>
      <c r="C2920" s="257" t="s">
        <v>117</v>
      </c>
      <c r="D2920" s="486" t="s">
        <v>16831</v>
      </c>
      <c r="E2920" s="258" t="s">
        <v>16832</v>
      </c>
      <c r="F2920" s="259">
        <v>37033</v>
      </c>
      <c r="G2920" s="283" t="s">
        <v>1251</v>
      </c>
      <c r="H2920" s="261" t="s">
        <v>137</v>
      </c>
      <c r="I2920" s="261" t="s">
        <v>1252</v>
      </c>
      <c r="J2920" s="261" t="s">
        <v>1276</v>
      </c>
      <c r="K2920" s="282" t="s">
        <v>12562</v>
      </c>
      <c r="L2920" s="264">
        <v>46041</v>
      </c>
      <c r="M2920" s="264">
        <v>46158</v>
      </c>
      <c r="N2920" s="261" t="s">
        <v>128</v>
      </c>
      <c r="O2920" s="282" t="s">
        <v>16833</v>
      </c>
      <c r="P2920" s="266" t="s">
        <v>138</v>
      </c>
      <c r="Q2920" s="258"/>
      <c r="R2920" s="268" t="s">
        <v>157</v>
      </c>
      <c r="S2920" s="265"/>
      <c r="T2920" s="271">
        <v>0</v>
      </c>
      <c r="U2920" s="269" t="s">
        <v>1256</v>
      </c>
      <c r="V2920" s="270">
        <v>1</v>
      </c>
      <c r="W2920" s="271" t="s">
        <v>118</v>
      </c>
      <c r="X2920" s="272"/>
      <c r="Y2920" s="272"/>
      <c r="Z2920" s="342" t="s">
        <v>1257</v>
      </c>
      <c r="AA2920" s="258" t="b">
        <v>0</v>
      </c>
      <c r="AB2920" s="273" t="s">
        <v>16834</v>
      </c>
      <c r="AC2920" s="273"/>
      <c r="AD2920" s="504" t="s">
        <v>1259</v>
      </c>
      <c r="AE2920" s="275" t="s">
        <v>16835</v>
      </c>
      <c r="AF2920" s="267" t="str">
        <f t="shared" ca="1" si="233"/>
        <v>25años2meses</v>
      </c>
      <c r="AG2920" s="276" t="s">
        <v>16836</v>
      </c>
      <c r="AH2920" s="273" t="s">
        <v>16837</v>
      </c>
    </row>
    <row r="2921" spans="2:36">
      <c r="B2921" s="258" t="str">
        <f t="shared" si="234"/>
        <v>P75517388</v>
      </c>
      <c r="C2921" s="257" t="s">
        <v>117</v>
      </c>
      <c r="D2921" s="486" t="s">
        <v>4554</v>
      </c>
      <c r="E2921" s="258" t="s">
        <v>4555</v>
      </c>
      <c r="F2921" s="259">
        <v>34646</v>
      </c>
      <c r="G2921" s="260" t="s">
        <v>1251</v>
      </c>
      <c r="H2921" s="261" t="s">
        <v>137</v>
      </c>
      <c r="I2921" s="262"/>
      <c r="J2921" s="261"/>
      <c r="K2921" s="282" t="s">
        <v>3611</v>
      </c>
      <c r="L2921" s="264">
        <v>44417</v>
      </c>
      <c r="M2921" s="290">
        <v>44423</v>
      </c>
      <c r="N2921" s="263" t="s">
        <v>122</v>
      </c>
      <c r="O2921" s="261"/>
      <c r="P2921" s="266"/>
      <c r="Q2921" s="273"/>
      <c r="R2921" s="268" t="s">
        <v>157</v>
      </c>
      <c r="S2921" s="265"/>
      <c r="T2921" s="265">
        <v>0</v>
      </c>
      <c r="U2921" s="269" t="s">
        <v>1256</v>
      </c>
      <c r="V2921" s="270">
        <v>0</v>
      </c>
      <c r="W2921" s="271" t="s">
        <v>1264</v>
      </c>
      <c r="X2921" s="272"/>
      <c r="Y2921" s="258"/>
      <c r="Z2921" s="274" t="s">
        <v>1265</v>
      </c>
      <c r="AA2921" s="258" t="b">
        <f>COUNTIF($D$2:$D$3790,D2921)&gt;1</f>
        <v>0</v>
      </c>
      <c r="AB2921" s="273" t="s">
        <v>4556</v>
      </c>
      <c r="AC2921" s="351" t="s">
        <v>3671</v>
      </c>
      <c r="AD2921" s="557"/>
      <c r="AE2921" s="275"/>
      <c r="AF2921" s="267" t="str">
        <f t="shared" ca="1" si="233"/>
        <v>31años9meses</v>
      </c>
      <c r="AG2921" s="276">
        <v>972679571</v>
      </c>
      <c r="AH2921" s="273" t="s">
        <v>4557</v>
      </c>
    </row>
    <row r="2922" spans="2:36">
      <c r="B2922" s="258" t="str">
        <f t="shared" si="234"/>
        <v>P75522211</v>
      </c>
      <c r="C2922" s="282">
        <v>1</v>
      </c>
      <c r="D2922" s="486" t="s">
        <v>6048</v>
      </c>
      <c r="E2922" s="258" t="s">
        <v>6049</v>
      </c>
      <c r="F2922" s="259">
        <v>35890</v>
      </c>
      <c r="G2922" s="258" t="s">
        <v>1251</v>
      </c>
      <c r="H2922" s="261" t="s">
        <v>137</v>
      </c>
      <c r="I2922" s="263" t="s">
        <v>1252</v>
      </c>
      <c r="J2922" s="261"/>
      <c r="K2922" s="282" t="s">
        <v>2021</v>
      </c>
      <c r="L2922" s="264">
        <v>44609</v>
      </c>
      <c r="M2922" s="290">
        <v>44627</v>
      </c>
      <c r="N2922" s="263" t="s">
        <v>169</v>
      </c>
      <c r="O2922" s="261" t="s">
        <v>6050</v>
      </c>
      <c r="P2922" s="266" t="s">
        <v>138</v>
      </c>
      <c r="Q2922" s="273"/>
      <c r="R2922" s="284" t="s">
        <v>157</v>
      </c>
      <c r="S2922" s="265"/>
      <c r="T2922" s="265">
        <v>0</v>
      </c>
      <c r="U2922" s="269" t="s">
        <v>1256</v>
      </c>
      <c r="V2922" s="270">
        <v>1</v>
      </c>
      <c r="W2922" s="271" t="s">
        <v>118</v>
      </c>
      <c r="X2922" s="272"/>
      <c r="Y2922" s="273"/>
      <c r="Z2922" s="274" t="s">
        <v>1265</v>
      </c>
      <c r="AA2922" s="258" t="b">
        <f>COUNTIF($D$2:$D$3790,D2922)&gt;1</f>
        <v>0</v>
      </c>
      <c r="AB2922" s="273" t="s">
        <v>4615</v>
      </c>
      <c r="AC2922" s="273"/>
      <c r="AD2922" s="504" t="s">
        <v>1259</v>
      </c>
      <c r="AE2922" s="275" t="s">
        <v>6051</v>
      </c>
      <c r="AF2922" s="267" t="str">
        <f t="shared" ca="1" si="233"/>
        <v>28años4meses</v>
      </c>
      <c r="AG2922" s="276">
        <v>917811490</v>
      </c>
      <c r="AH2922" s="273" t="s">
        <v>6052</v>
      </c>
    </row>
    <row r="2923" spans="2:36">
      <c r="B2923" s="258" t="str">
        <f t="shared" si="234"/>
        <v>P75522409</v>
      </c>
      <c r="C2923" s="257" t="s">
        <v>117</v>
      </c>
      <c r="D2923" s="486" t="s">
        <v>13536</v>
      </c>
      <c r="E2923" s="258" t="s">
        <v>13537</v>
      </c>
      <c r="F2923" s="259">
        <v>37000</v>
      </c>
      <c r="G2923" s="258" t="s">
        <v>1251</v>
      </c>
      <c r="H2923" s="263" t="s">
        <v>137</v>
      </c>
      <c r="I2923" s="261" t="s">
        <v>1252</v>
      </c>
      <c r="J2923" s="261" t="s">
        <v>1253</v>
      </c>
      <c r="K2923" s="282" t="s">
        <v>1254</v>
      </c>
      <c r="L2923" s="264">
        <v>45831</v>
      </c>
      <c r="M2923" s="264">
        <v>45847</v>
      </c>
      <c r="N2923" s="261" t="s">
        <v>128</v>
      </c>
      <c r="O2923" s="282" t="s">
        <v>13538</v>
      </c>
      <c r="P2923" s="266" t="s">
        <v>138</v>
      </c>
      <c r="Q2923" s="273"/>
      <c r="R2923" s="268" t="s">
        <v>157</v>
      </c>
      <c r="S2923" s="265"/>
      <c r="T2923" s="271">
        <v>0</v>
      </c>
      <c r="U2923" s="291" t="s">
        <v>117</v>
      </c>
      <c r="V2923" s="270">
        <v>1</v>
      </c>
      <c r="W2923" s="271" t="s">
        <v>118</v>
      </c>
      <c r="X2923" s="272"/>
      <c r="Y2923" s="272"/>
      <c r="Z2923" s="342" t="s">
        <v>1257</v>
      </c>
      <c r="AA2923" s="258" t="b">
        <f>COUNTIF($D$2:$D$3790,D2923)&gt;1</f>
        <v>0</v>
      </c>
      <c r="AB2923" s="273" t="s">
        <v>13023</v>
      </c>
      <c r="AC2923" s="273"/>
      <c r="AD2923" s="504" t="s">
        <v>1259</v>
      </c>
      <c r="AE2923" s="303">
        <v>30508368639057</v>
      </c>
      <c r="AF2923" s="267" t="str">
        <f t="shared" ca="1" si="233"/>
        <v>25años4meses</v>
      </c>
      <c r="AG2923" s="276" t="s">
        <v>13539</v>
      </c>
      <c r="AH2923" s="273" t="s">
        <v>13540</v>
      </c>
    </row>
    <row r="2924" spans="2:36">
      <c r="B2924" s="258" t="str">
        <f t="shared" si="234"/>
        <v>R75532037</v>
      </c>
      <c r="C2924" s="257" t="s">
        <v>117</v>
      </c>
      <c r="D2924" s="486" t="s">
        <v>12748</v>
      </c>
      <c r="E2924" s="282" t="s">
        <v>12749</v>
      </c>
      <c r="F2924" s="259">
        <v>35730</v>
      </c>
      <c r="G2924" s="283" t="s">
        <v>1297</v>
      </c>
      <c r="H2924" s="261" t="s">
        <v>4426</v>
      </c>
      <c r="I2924" s="261" t="s">
        <v>12750</v>
      </c>
      <c r="J2924" s="261" t="s">
        <v>1276</v>
      </c>
      <c r="K2924" s="282" t="s">
        <v>1254</v>
      </c>
      <c r="L2924" s="264">
        <v>45771</v>
      </c>
      <c r="M2924" s="264">
        <v>45814</v>
      </c>
      <c r="N2924" s="261" t="s">
        <v>128</v>
      </c>
      <c r="O2924" s="305" t="s">
        <v>12751</v>
      </c>
      <c r="P2924" s="266" t="s">
        <v>138</v>
      </c>
      <c r="Q2924" s="273"/>
      <c r="R2924" s="268" t="s">
        <v>157</v>
      </c>
      <c r="S2924" s="265"/>
      <c r="T2924" s="271">
        <v>0</v>
      </c>
      <c r="U2924" s="291" t="s">
        <v>117</v>
      </c>
      <c r="V2924" s="270">
        <v>0</v>
      </c>
      <c r="W2924" s="271" t="s">
        <v>1264</v>
      </c>
      <c r="X2924" s="272">
        <v>1500</v>
      </c>
      <c r="Y2924" s="272"/>
      <c r="Z2924" s="274" t="s">
        <v>1257</v>
      </c>
      <c r="AA2924" s="258" t="b">
        <f>COUNTIF($D$2:$D$3790,D2924)&gt;1</f>
        <v>0</v>
      </c>
      <c r="AB2924" s="273" t="s">
        <v>12752</v>
      </c>
      <c r="AC2924" s="273"/>
      <c r="AD2924" s="504" t="s">
        <v>1259</v>
      </c>
      <c r="AE2924" s="303" t="s">
        <v>12753</v>
      </c>
      <c r="AF2924" s="267" t="str">
        <f t="shared" ca="1" si="233"/>
        <v>28años9meses</v>
      </c>
      <c r="AG2924" s="276" t="s">
        <v>12754</v>
      </c>
      <c r="AH2924" s="273" t="s">
        <v>12755</v>
      </c>
    </row>
    <row r="2925" spans="2:36">
      <c r="B2925" s="258" t="str">
        <f t="shared" si="232"/>
        <v>O75540211</v>
      </c>
      <c r="C2925" s="257" t="s">
        <v>117</v>
      </c>
      <c r="D2925" s="294" t="s">
        <v>17995</v>
      </c>
      <c r="E2925" s="258" t="s">
        <v>17996</v>
      </c>
      <c r="F2925" s="259">
        <v>36213</v>
      </c>
      <c r="G2925" s="283" t="s">
        <v>1251</v>
      </c>
      <c r="H2925" s="261" t="s">
        <v>113</v>
      </c>
      <c r="I2925" s="261" t="s">
        <v>13122</v>
      </c>
      <c r="J2925" s="261" t="s">
        <v>1276</v>
      </c>
      <c r="K2925" s="282" t="s">
        <v>12562</v>
      </c>
      <c r="L2925" s="264">
        <v>46085</v>
      </c>
      <c r="M2925" s="264">
        <v>46137</v>
      </c>
      <c r="N2925" s="261" t="s">
        <v>128</v>
      </c>
      <c r="O2925" s="282" t="s">
        <v>18005</v>
      </c>
      <c r="P2925" s="266" t="s">
        <v>138</v>
      </c>
      <c r="Q2925" s="258"/>
      <c r="R2925" s="268" t="s">
        <v>157</v>
      </c>
      <c r="S2925" s="265"/>
      <c r="T2925" s="271">
        <v>0</v>
      </c>
      <c r="U2925" s="269" t="s">
        <v>1256</v>
      </c>
      <c r="V2925" s="270">
        <v>1</v>
      </c>
      <c r="W2925" s="271" t="s">
        <v>118</v>
      </c>
      <c r="X2925" s="272"/>
      <c r="Y2925" s="272"/>
      <c r="Z2925" s="342" t="s">
        <v>1257</v>
      </c>
      <c r="AA2925" s="258" t="b">
        <v>0</v>
      </c>
      <c r="AB2925" s="273" t="s">
        <v>18814</v>
      </c>
      <c r="AC2925" s="273"/>
      <c r="AD2925" s="504" t="s">
        <v>1259</v>
      </c>
      <c r="AE2925" s="275" t="s">
        <v>18082</v>
      </c>
      <c r="AF2925" s="267" t="str">
        <f t="shared" ca="1" si="233"/>
        <v>27años5meses</v>
      </c>
      <c r="AG2925" s="276" t="s">
        <v>18017</v>
      </c>
      <c r="AH2925" s="273" t="s">
        <v>18011</v>
      </c>
    </row>
    <row r="2926" spans="2:36">
      <c r="B2926" s="258" t="str">
        <f t="shared" ref="B2926:B2950" si="235">MID(H2926,1,1)&amp;D2926</f>
        <v>P75548557</v>
      </c>
      <c r="C2926" s="257" t="s">
        <v>117</v>
      </c>
      <c r="D2926" s="486" t="s">
        <v>6873</v>
      </c>
      <c r="E2926" s="258" t="s">
        <v>6874</v>
      </c>
      <c r="F2926" s="259">
        <v>35921</v>
      </c>
      <c r="G2926" s="283" t="s">
        <v>1251</v>
      </c>
      <c r="H2926" s="261" t="s">
        <v>137</v>
      </c>
      <c r="I2926" s="263" t="s">
        <v>3682</v>
      </c>
      <c r="J2926" s="261"/>
      <c r="K2926" s="282" t="s">
        <v>6305</v>
      </c>
      <c r="L2926" s="264">
        <v>44887</v>
      </c>
      <c r="M2926" s="264">
        <v>44887</v>
      </c>
      <c r="N2926" s="263" t="s">
        <v>122</v>
      </c>
      <c r="O2926" s="282"/>
      <c r="P2926" s="266"/>
      <c r="Q2926" s="273"/>
      <c r="R2926" s="268" t="s">
        <v>157</v>
      </c>
      <c r="S2926" s="265"/>
      <c r="T2926" s="265">
        <v>0</v>
      </c>
      <c r="U2926" s="269" t="s">
        <v>1256</v>
      </c>
      <c r="V2926" s="270">
        <v>1</v>
      </c>
      <c r="W2926" s="271" t="s">
        <v>1264</v>
      </c>
      <c r="X2926" s="272"/>
      <c r="Y2926" s="273"/>
      <c r="Z2926" s="274" t="s">
        <v>1265</v>
      </c>
      <c r="AA2926" s="258" t="b">
        <f t="shared" ref="AA2926:AA2957" si="236">COUNTIF($D$2:$D$3790,D2926)&gt;1</f>
        <v>0</v>
      </c>
      <c r="AB2926" s="258" t="s">
        <v>6875</v>
      </c>
      <c r="AC2926" s="273"/>
      <c r="AD2926" s="504" t="s">
        <v>1259</v>
      </c>
      <c r="AE2926" s="303" t="s">
        <v>6876</v>
      </c>
      <c r="AF2926" s="267" t="str">
        <f t="shared" ca="1" si="233"/>
        <v>28años3meses</v>
      </c>
      <c r="AG2926" s="276">
        <v>939126992</v>
      </c>
      <c r="AH2926" s="273" t="s">
        <v>6877</v>
      </c>
    </row>
    <row r="2927" spans="2:36">
      <c r="B2927" s="258" t="str">
        <f t="shared" si="235"/>
        <v>P75554551</v>
      </c>
      <c r="C2927" s="257" t="s">
        <v>117</v>
      </c>
      <c r="D2927" s="486" t="s">
        <v>2611</v>
      </c>
      <c r="E2927" s="258" t="s">
        <v>2612</v>
      </c>
      <c r="F2927" s="259">
        <v>36745</v>
      </c>
      <c r="G2927" s="260" t="s">
        <v>1251</v>
      </c>
      <c r="H2927" s="261" t="s">
        <v>137</v>
      </c>
      <c r="I2927" s="262"/>
      <c r="J2927" s="261"/>
      <c r="K2927" s="263" t="s">
        <v>1287</v>
      </c>
      <c r="L2927" s="264">
        <v>43790</v>
      </c>
      <c r="M2927" s="290">
        <v>43803</v>
      </c>
      <c r="N2927" s="263" t="s">
        <v>122</v>
      </c>
      <c r="O2927" s="261"/>
      <c r="P2927" s="266" t="s">
        <v>119</v>
      </c>
      <c r="Q2927" s="267"/>
      <c r="R2927" s="284" t="s">
        <v>157</v>
      </c>
      <c r="S2927" s="265"/>
      <c r="T2927" s="265">
        <v>0</v>
      </c>
      <c r="U2927" s="269" t="s">
        <v>1256</v>
      </c>
      <c r="V2927" s="270">
        <v>0</v>
      </c>
      <c r="W2927" s="271" t="s">
        <v>1264</v>
      </c>
      <c r="X2927" s="272"/>
      <c r="Y2927" s="273"/>
      <c r="Z2927" s="274" t="s">
        <v>1265</v>
      </c>
      <c r="AA2927" s="258" t="b">
        <f t="shared" si="236"/>
        <v>0</v>
      </c>
      <c r="AB2927" s="273" t="s">
        <v>2613</v>
      </c>
      <c r="AC2927" s="273" t="s">
        <v>2234</v>
      </c>
      <c r="AD2927" s="510"/>
      <c r="AE2927" s="275"/>
      <c r="AF2927" s="267" t="str">
        <f t="shared" ca="1" si="233"/>
        <v>26años0meses</v>
      </c>
      <c r="AG2927" s="276"/>
      <c r="AH2927" s="273"/>
    </row>
    <row r="2928" spans="2:36">
      <c r="B2928" s="258" t="str">
        <f t="shared" si="235"/>
        <v>P75562313</v>
      </c>
      <c r="C2928" s="257" t="s">
        <v>117</v>
      </c>
      <c r="D2928" s="486" t="s">
        <v>5104</v>
      </c>
      <c r="E2928" s="258" t="s">
        <v>5105</v>
      </c>
      <c r="F2928" s="259">
        <v>35995</v>
      </c>
      <c r="G2928" s="260" t="s">
        <v>1251</v>
      </c>
      <c r="H2928" s="261" t="s">
        <v>137</v>
      </c>
      <c r="I2928" s="263"/>
      <c r="J2928" s="261"/>
      <c r="K2928" s="282" t="s">
        <v>2021</v>
      </c>
      <c r="L2928" s="264">
        <v>44470</v>
      </c>
      <c r="M2928" s="290">
        <v>44585</v>
      </c>
      <c r="N2928" s="263" t="s">
        <v>128</v>
      </c>
      <c r="O2928" s="261" t="s">
        <v>5106</v>
      </c>
      <c r="P2928" s="266" t="s">
        <v>115</v>
      </c>
      <c r="Q2928" s="273"/>
      <c r="R2928" s="284" t="s">
        <v>157</v>
      </c>
      <c r="S2928" s="265"/>
      <c r="T2928" s="265">
        <v>0</v>
      </c>
      <c r="U2928" s="269" t="s">
        <v>1256</v>
      </c>
      <c r="V2928" s="270">
        <v>0</v>
      </c>
      <c r="W2928" s="271" t="s">
        <v>118</v>
      </c>
      <c r="X2928" s="272"/>
      <c r="Y2928" s="273"/>
      <c r="Z2928" s="274" t="s">
        <v>1265</v>
      </c>
      <c r="AA2928" s="258" t="b">
        <f t="shared" si="236"/>
        <v>0</v>
      </c>
      <c r="AB2928" s="273" t="s">
        <v>5107</v>
      </c>
      <c r="AC2928" s="273"/>
      <c r="AD2928" s="504" t="s">
        <v>1259</v>
      </c>
      <c r="AE2928" s="275" t="s">
        <v>5108</v>
      </c>
      <c r="AF2928" s="267" t="str">
        <f t="shared" ca="1" si="233"/>
        <v>28años1meses</v>
      </c>
      <c r="AG2928" s="276">
        <v>927007795</v>
      </c>
      <c r="AH2928" s="273" t="s">
        <v>5109</v>
      </c>
      <c r="AJ2928" s="554" t="str">
        <f ca="1">IF($D2928&lt;&gt;"",DATEDIF(L2928,TODAY(),"y")&amp;"años"&amp;DATEDIF(L2928,TODAY(),"ym")&amp;"meses"&amp;DATEDIF(L2928,TODAY(),"md")&amp;"dias","")</f>
        <v>4años10meses20dias</v>
      </c>
    </row>
    <row r="2929" spans="2:36">
      <c r="B2929" s="258" t="str">
        <f t="shared" si="235"/>
        <v>P75562315</v>
      </c>
      <c r="C2929" s="282">
        <v>1</v>
      </c>
      <c r="D2929" s="486" t="s">
        <v>5474</v>
      </c>
      <c r="E2929" s="258" t="s">
        <v>5475</v>
      </c>
      <c r="F2929" s="259">
        <v>37348</v>
      </c>
      <c r="G2929" s="260" t="s">
        <v>1251</v>
      </c>
      <c r="H2929" s="261" t="s">
        <v>137</v>
      </c>
      <c r="I2929" s="263"/>
      <c r="J2929" s="261"/>
      <c r="K2929" s="282" t="s">
        <v>2021</v>
      </c>
      <c r="L2929" s="264">
        <v>44525</v>
      </c>
      <c r="M2929" s="290">
        <v>44614</v>
      </c>
      <c r="N2929" s="263" t="s">
        <v>128</v>
      </c>
      <c r="O2929" s="282" t="s">
        <v>5476</v>
      </c>
      <c r="P2929" s="266" t="s">
        <v>115</v>
      </c>
      <c r="Q2929" s="258"/>
      <c r="R2929" s="284" t="s">
        <v>157</v>
      </c>
      <c r="S2929" s="265"/>
      <c r="T2929" s="265">
        <v>0</v>
      </c>
      <c r="U2929" s="269" t="s">
        <v>1256</v>
      </c>
      <c r="V2929" s="270">
        <v>0</v>
      </c>
      <c r="W2929" s="271" t="s">
        <v>118</v>
      </c>
      <c r="X2929" s="272"/>
      <c r="Y2929" s="273"/>
      <c r="Z2929" s="274" t="s">
        <v>1265</v>
      </c>
      <c r="AA2929" s="258" t="b">
        <f t="shared" si="236"/>
        <v>0</v>
      </c>
      <c r="AB2929" s="273" t="s">
        <v>5477</v>
      </c>
      <c r="AC2929" s="273"/>
      <c r="AD2929" s="504" t="s">
        <v>1259</v>
      </c>
      <c r="AE2929" s="275" t="s">
        <v>5478</v>
      </c>
      <c r="AF2929" s="267" t="str">
        <f t="shared" ca="1" si="233"/>
        <v>24años4meses</v>
      </c>
      <c r="AG2929" s="276">
        <v>928260148</v>
      </c>
      <c r="AH2929" s="273" t="s">
        <v>5479</v>
      </c>
    </row>
    <row r="2930" spans="2:36">
      <c r="B2930" s="258" t="str">
        <f t="shared" si="235"/>
        <v>P75562346</v>
      </c>
      <c r="C2930" s="257" t="s">
        <v>117</v>
      </c>
      <c r="D2930" s="486" t="s">
        <v>6043</v>
      </c>
      <c r="E2930" s="258" t="s">
        <v>6044</v>
      </c>
      <c r="F2930" s="259">
        <v>37513</v>
      </c>
      <c r="G2930" s="260" t="s">
        <v>1251</v>
      </c>
      <c r="H2930" s="261" t="s">
        <v>137</v>
      </c>
      <c r="I2930" s="263"/>
      <c r="J2930" s="261"/>
      <c r="K2930" s="282" t="s">
        <v>2021</v>
      </c>
      <c r="L2930" s="264">
        <v>44609</v>
      </c>
      <c r="M2930" s="290">
        <v>44632</v>
      </c>
      <c r="N2930" s="263" t="s">
        <v>128</v>
      </c>
      <c r="O2930" s="261" t="s">
        <v>6045</v>
      </c>
      <c r="P2930" s="266" t="s">
        <v>115</v>
      </c>
      <c r="Q2930" s="273"/>
      <c r="R2930" s="284" t="s">
        <v>157</v>
      </c>
      <c r="S2930" s="265"/>
      <c r="T2930" s="265">
        <v>0</v>
      </c>
      <c r="U2930" s="269" t="s">
        <v>1256</v>
      </c>
      <c r="V2930" s="270">
        <v>1</v>
      </c>
      <c r="W2930" s="271" t="s">
        <v>118</v>
      </c>
      <c r="X2930" s="272"/>
      <c r="Y2930" s="273"/>
      <c r="Z2930" s="274" t="s">
        <v>1265</v>
      </c>
      <c r="AA2930" s="258" t="b">
        <f t="shared" si="236"/>
        <v>0</v>
      </c>
      <c r="AB2930" s="273" t="s">
        <v>4743</v>
      </c>
      <c r="AC2930" s="273"/>
      <c r="AD2930" s="504" t="s">
        <v>1259</v>
      </c>
      <c r="AE2930" s="275" t="s">
        <v>6046</v>
      </c>
      <c r="AF2930" s="267" t="str">
        <f t="shared" ca="1" si="233"/>
        <v>23años11meses</v>
      </c>
      <c r="AG2930" s="294">
        <v>921552664</v>
      </c>
      <c r="AH2930" s="258" t="s">
        <v>6047</v>
      </c>
    </row>
    <row r="2931" spans="2:36">
      <c r="B2931" s="258" t="str">
        <f t="shared" si="235"/>
        <v>P75581945</v>
      </c>
      <c r="C2931" s="282">
        <v>1</v>
      </c>
      <c r="D2931" s="486" t="s">
        <v>6246</v>
      </c>
      <c r="E2931" s="258" t="s">
        <v>6247</v>
      </c>
      <c r="F2931" s="259">
        <v>37580</v>
      </c>
      <c r="G2931" s="283" t="s">
        <v>1251</v>
      </c>
      <c r="H2931" s="261" t="s">
        <v>137</v>
      </c>
      <c r="I2931" s="263" t="s">
        <v>1252</v>
      </c>
      <c r="J2931" s="261"/>
      <c r="K2931" s="282" t="s">
        <v>2021</v>
      </c>
      <c r="L2931" s="264">
        <v>44650</v>
      </c>
      <c r="M2931" s="290">
        <v>44660</v>
      </c>
      <c r="N2931" s="263" t="s">
        <v>128</v>
      </c>
      <c r="O2931" s="261" t="s">
        <v>6248</v>
      </c>
      <c r="P2931" s="266" t="s">
        <v>138</v>
      </c>
      <c r="Q2931" s="273"/>
      <c r="R2931" s="284" t="s">
        <v>157</v>
      </c>
      <c r="S2931" s="265"/>
      <c r="T2931" s="265">
        <v>0</v>
      </c>
      <c r="U2931" s="269" t="s">
        <v>1256</v>
      </c>
      <c r="V2931" s="270">
        <v>0</v>
      </c>
      <c r="W2931" s="271" t="s">
        <v>118</v>
      </c>
      <c r="X2931" s="272"/>
      <c r="Y2931" s="258"/>
      <c r="Z2931" s="274" t="s">
        <v>1265</v>
      </c>
      <c r="AA2931" s="258" t="b">
        <f t="shared" si="236"/>
        <v>0</v>
      </c>
      <c r="AB2931" s="273" t="s">
        <v>6249</v>
      </c>
      <c r="AC2931" s="273"/>
      <c r="AD2931" s="504" t="s">
        <v>1259</v>
      </c>
      <c r="AE2931" s="275" t="s">
        <v>6250</v>
      </c>
      <c r="AF2931" s="267" t="str">
        <f t="shared" ca="1" si="233"/>
        <v>23años9meses</v>
      </c>
      <c r="AG2931" s="276">
        <v>902352762</v>
      </c>
      <c r="AH2931" s="273" t="s">
        <v>6251</v>
      </c>
    </row>
    <row r="2932" spans="2:36">
      <c r="B2932" s="258" t="str">
        <f t="shared" si="235"/>
        <v>P75584430</v>
      </c>
      <c r="C2932" s="257" t="s">
        <v>117</v>
      </c>
      <c r="D2932" s="486" t="s">
        <v>4740</v>
      </c>
      <c r="E2932" s="258" t="s">
        <v>4741</v>
      </c>
      <c r="F2932" s="259">
        <v>36066</v>
      </c>
      <c r="G2932" s="260" t="s">
        <v>1291</v>
      </c>
      <c r="H2932" s="261" t="s">
        <v>137</v>
      </c>
      <c r="I2932" s="263"/>
      <c r="J2932" s="261"/>
      <c r="K2932" s="282" t="s">
        <v>2021</v>
      </c>
      <c r="L2932" s="264">
        <v>44441</v>
      </c>
      <c r="M2932" s="290">
        <v>44475</v>
      </c>
      <c r="N2932" s="263" t="s">
        <v>169</v>
      </c>
      <c r="O2932" s="261" t="s">
        <v>4742</v>
      </c>
      <c r="P2932" s="266" t="s">
        <v>115</v>
      </c>
      <c r="Q2932" s="258"/>
      <c r="R2932" s="284" t="s">
        <v>157</v>
      </c>
      <c r="S2932" s="265"/>
      <c r="T2932" s="265">
        <v>0</v>
      </c>
      <c r="U2932" s="269" t="s">
        <v>1256</v>
      </c>
      <c r="V2932" s="270">
        <v>1</v>
      </c>
      <c r="W2932" s="271" t="s">
        <v>1264</v>
      </c>
      <c r="X2932" s="272"/>
      <c r="Y2932" s="273"/>
      <c r="Z2932" s="274" t="s">
        <v>1265</v>
      </c>
      <c r="AA2932" s="258" t="b">
        <f t="shared" si="236"/>
        <v>0</v>
      </c>
      <c r="AB2932" s="273" t="s">
        <v>4743</v>
      </c>
      <c r="AC2932" s="273"/>
      <c r="AD2932" s="504" t="s">
        <v>1259</v>
      </c>
      <c r="AE2932" s="275" t="s">
        <v>4744</v>
      </c>
      <c r="AF2932" s="267" t="str">
        <f t="shared" ca="1" si="233"/>
        <v>27años10meses</v>
      </c>
      <c r="AG2932" s="294">
        <v>917890267</v>
      </c>
      <c r="AH2932" s="258" t="s">
        <v>4745</v>
      </c>
    </row>
    <row r="2933" spans="2:36">
      <c r="B2933" s="258" t="str">
        <f t="shared" si="235"/>
        <v>P75588820</v>
      </c>
      <c r="C2933" s="282">
        <v>1</v>
      </c>
      <c r="D2933" s="486" t="s">
        <v>5052</v>
      </c>
      <c r="E2933" s="258" t="s">
        <v>5053</v>
      </c>
      <c r="F2933" s="259">
        <v>35655</v>
      </c>
      <c r="G2933" s="260" t="s">
        <v>1251</v>
      </c>
      <c r="H2933" s="261" t="s">
        <v>137</v>
      </c>
      <c r="I2933" s="263"/>
      <c r="J2933" s="261"/>
      <c r="K2933" s="282" t="s">
        <v>2021</v>
      </c>
      <c r="L2933" s="264">
        <v>44469</v>
      </c>
      <c r="M2933" s="290">
        <v>44524</v>
      </c>
      <c r="N2933" s="263" t="s">
        <v>169</v>
      </c>
      <c r="O2933" s="282" t="s">
        <v>5054</v>
      </c>
      <c r="P2933" s="266" t="s">
        <v>115</v>
      </c>
      <c r="Q2933" s="273"/>
      <c r="R2933" s="284" t="s">
        <v>157</v>
      </c>
      <c r="S2933" s="265"/>
      <c r="T2933" s="265">
        <v>0</v>
      </c>
      <c r="U2933" s="269" t="s">
        <v>1256</v>
      </c>
      <c r="V2933" s="270">
        <v>0</v>
      </c>
      <c r="W2933" s="271" t="s">
        <v>1264</v>
      </c>
      <c r="X2933" s="272"/>
      <c r="Y2933" s="273"/>
      <c r="Z2933" s="274" t="s">
        <v>1265</v>
      </c>
      <c r="AA2933" s="258" t="b">
        <f t="shared" si="236"/>
        <v>0</v>
      </c>
      <c r="AB2933" s="258" t="s">
        <v>4406</v>
      </c>
      <c r="AC2933" s="273"/>
      <c r="AD2933" s="510"/>
      <c r="AE2933" s="275" t="s">
        <v>5055</v>
      </c>
      <c r="AF2933" s="267" t="str">
        <f t="shared" ca="1" si="233"/>
        <v>29años0meses</v>
      </c>
      <c r="AG2933" s="276">
        <v>910161201</v>
      </c>
      <c r="AH2933" s="273" t="s">
        <v>5056</v>
      </c>
    </row>
    <row r="2934" spans="2:36">
      <c r="B2934" s="258" t="str">
        <f t="shared" si="235"/>
        <v>P75588829</v>
      </c>
      <c r="C2934" s="257" t="s">
        <v>117</v>
      </c>
      <c r="D2934" s="486" t="s">
        <v>4514</v>
      </c>
      <c r="E2934" s="258" t="s">
        <v>4515</v>
      </c>
      <c r="F2934" s="259">
        <v>36340</v>
      </c>
      <c r="G2934" s="260" t="s">
        <v>1251</v>
      </c>
      <c r="H2934" s="261" t="s">
        <v>137</v>
      </c>
      <c r="I2934" s="262"/>
      <c r="J2934" s="261"/>
      <c r="K2934" s="282" t="s">
        <v>2021</v>
      </c>
      <c r="L2934" s="264">
        <v>44413</v>
      </c>
      <c r="M2934" s="264">
        <v>44426</v>
      </c>
      <c r="N2934" s="263" t="s">
        <v>122</v>
      </c>
      <c r="O2934" s="261" t="s">
        <v>1108</v>
      </c>
      <c r="P2934" s="266"/>
      <c r="Q2934" s="258"/>
      <c r="R2934" s="268" t="s">
        <v>157</v>
      </c>
      <c r="S2934" s="265"/>
      <c r="T2934" s="265">
        <v>0</v>
      </c>
      <c r="U2934" s="269" t="s">
        <v>1256</v>
      </c>
      <c r="V2934" s="270">
        <v>1</v>
      </c>
      <c r="W2934" s="271" t="s">
        <v>1264</v>
      </c>
      <c r="X2934" s="272"/>
      <c r="Y2934" s="273"/>
      <c r="Z2934" s="274" t="s">
        <v>1265</v>
      </c>
      <c r="AA2934" s="258" t="b">
        <f t="shared" si="236"/>
        <v>0</v>
      </c>
      <c r="AB2934" s="273" t="s">
        <v>4516</v>
      </c>
      <c r="AC2934" s="273"/>
      <c r="AD2934" s="504" t="s">
        <v>1259</v>
      </c>
      <c r="AE2934" s="275" t="s">
        <v>4517</v>
      </c>
      <c r="AF2934" s="267" t="str">
        <f t="shared" ca="1" si="233"/>
        <v>27años1meses</v>
      </c>
      <c r="AG2934" s="276">
        <v>928882059</v>
      </c>
      <c r="AH2934" s="273"/>
      <c r="AJ2934" s="554" t="str">
        <f ca="1">IF($D2934&lt;&gt;"",DATEDIF(L2934,TODAY(),"y")&amp;"años"&amp;DATEDIF(L2934,TODAY(),"ym")&amp;"meses"&amp;DATEDIF(L2934,TODAY(),"md")&amp;"dias","")</f>
        <v>5años0meses16dias</v>
      </c>
    </row>
    <row r="2935" spans="2:36">
      <c r="B2935" s="258" t="str">
        <f t="shared" si="235"/>
        <v>P75588832</v>
      </c>
      <c r="C2935" s="257" t="s">
        <v>117</v>
      </c>
      <c r="D2935" s="486" t="s">
        <v>4902</v>
      </c>
      <c r="E2935" s="258" t="s">
        <v>4903</v>
      </c>
      <c r="F2935" s="259">
        <v>37380</v>
      </c>
      <c r="G2935" s="258" t="s">
        <v>1251</v>
      </c>
      <c r="H2935" s="261" t="s">
        <v>137</v>
      </c>
      <c r="I2935" s="263"/>
      <c r="J2935" s="261"/>
      <c r="K2935" s="282" t="s">
        <v>2021</v>
      </c>
      <c r="L2935" s="264">
        <v>44455</v>
      </c>
      <c r="M2935" s="290">
        <v>44468</v>
      </c>
      <c r="N2935" s="261" t="s">
        <v>128</v>
      </c>
      <c r="O2935" s="282" t="s">
        <v>4904</v>
      </c>
      <c r="P2935" s="266" t="s">
        <v>115</v>
      </c>
      <c r="Q2935" s="273"/>
      <c r="R2935" s="284" t="s">
        <v>157</v>
      </c>
      <c r="S2935" s="265"/>
      <c r="T2935" s="265">
        <v>0</v>
      </c>
      <c r="U2935" s="269" t="s">
        <v>1256</v>
      </c>
      <c r="V2935" s="270">
        <v>0</v>
      </c>
      <c r="W2935" s="271" t="s">
        <v>1264</v>
      </c>
      <c r="X2935" s="272"/>
      <c r="Y2935" s="273"/>
      <c r="Z2935" s="274" t="s">
        <v>1265</v>
      </c>
      <c r="AA2935" s="258" t="b">
        <f t="shared" si="236"/>
        <v>0</v>
      </c>
      <c r="AB2935" s="273" t="s">
        <v>4905</v>
      </c>
      <c r="AC2935" s="273"/>
      <c r="AD2935" s="504" t="s">
        <v>1259</v>
      </c>
      <c r="AE2935" s="275" t="s">
        <v>4906</v>
      </c>
      <c r="AF2935" s="267" t="str">
        <f t="shared" ca="1" si="233"/>
        <v>24años3meses</v>
      </c>
      <c r="AG2935" s="294">
        <v>928667441</v>
      </c>
      <c r="AH2935" s="258" t="s">
        <v>4907</v>
      </c>
    </row>
    <row r="2936" spans="2:36">
      <c r="B2936" s="258" t="str">
        <f t="shared" si="235"/>
        <v>P75588838</v>
      </c>
      <c r="C2936" s="257" t="s">
        <v>117</v>
      </c>
      <c r="D2936" s="486" t="s">
        <v>4923</v>
      </c>
      <c r="E2936" s="258" t="s">
        <v>4924</v>
      </c>
      <c r="F2936" s="259">
        <v>36492</v>
      </c>
      <c r="G2936" s="260" t="s">
        <v>1291</v>
      </c>
      <c r="H2936" s="261" t="s">
        <v>137</v>
      </c>
      <c r="I2936" s="263"/>
      <c r="J2936" s="261"/>
      <c r="K2936" s="282" t="s">
        <v>2021</v>
      </c>
      <c r="L2936" s="264">
        <v>44455</v>
      </c>
      <c r="M2936" s="264">
        <v>44482</v>
      </c>
      <c r="N2936" s="263" t="s">
        <v>122</v>
      </c>
      <c r="O2936" s="282"/>
      <c r="P2936" s="266"/>
      <c r="Q2936" s="273"/>
      <c r="R2936" s="268" t="s">
        <v>157</v>
      </c>
      <c r="S2936" s="265"/>
      <c r="T2936" s="265">
        <v>0</v>
      </c>
      <c r="U2936" s="269" t="s">
        <v>1256</v>
      </c>
      <c r="V2936" s="270">
        <v>0</v>
      </c>
      <c r="W2936" s="271" t="s">
        <v>1264</v>
      </c>
      <c r="X2936" s="272"/>
      <c r="Y2936" s="258"/>
      <c r="Z2936" s="274" t="s">
        <v>1265</v>
      </c>
      <c r="AA2936" s="258" t="b">
        <f t="shared" si="236"/>
        <v>0</v>
      </c>
      <c r="AB2936" s="258" t="s">
        <v>4406</v>
      </c>
      <c r="AC2936" s="273"/>
      <c r="AD2936" s="504" t="s">
        <v>1259</v>
      </c>
      <c r="AE2936" s="275" t="s">
        <v>4925</v>
      </c>
      <c r="AF2936" s="267" t="str">
        <f t="shared" ca="1" si="233"/>
        <v>26años8meses</v>
      </c>
      <c r="AG2936" s="276">
        <v>927943484</v>
      </c>
      <c r="AH2936" s="273" t="s">
        <v>4926</v>
      </c>
    </row>
    <row r="2937" spans="2:36">
      <c r="B2937" s="258" t="str">
        <f t="shared" si="235"/>
        <v>P75588839</v>
      </c>
      <c r="C2937" s="257" t="s">
        <v>117</v>
      </c>
      <c r="D2937" s="486" t="s">
        <v>4448</v>
      </c>
      <c r="E2937" s="258" t="s">
        <v>4449</v>
      </c>
      <c r="F2937" s="259">
        <v>36764</v>
      </c>
      <c r="G2937" s="260" t="s">
        <v>1996</v>
      </c>
      <c r="H2937" s="261" t="s">
        <v>137</v>
      </c>
      <c r="I2937" s="262"/>
      <c r="J2937" s="261"/>
      <c r="K2937" s="282" t="s">
        <v>2021</v>
      </c>
      <c r="L2937" s="264">
        <v>44399</v>
      </c>
      <c r="M2937" s="264">
        <v>44412</v>
      </c>
      <c r="N2937" s="263" t="s">
        <v>122</v>
      </c>
      <c r="O2937" s="282"/>
      <c r="P2937" s="266"/>
      <c r="Q2937" s="258"/>
      <c r="R2937" s="268" t="s">
        <v>157</v>
      </c>
      <c r="S2937" s="265"/>
      <c r="T2937" s="265">
        <v>0</v>
      </c>
      <c r="U2937" s="269" t="s">
        <v>1256</v>
      </c>
      <c r="V2937" s="270">
        <v>0</v>
      </c>
      <c r="W2937" s="271" t="s">
        <v>1264</v>
      </c>
      <c r="X2937" s="272"/>
      <c r="Y2937" s="273"/>
      <c r="Z2937" s="274" t="s">
        <v>1265</v>
      </c>
      <c r="AA2937" s="258" t="b">
        <f t="shared" si="236"/>
        <v>0</v>
      </c>
      <c r="AB2937" s="273" t="s">
        <v>4450</v>
      </c>
      <c r="AC2937" s="273"/>
      <c r="AD2937" s="504" t="s">
        <v>1259</v>
      </c>
      <c r="AE2937" s="275" t="s">
        <v>4451</v>
      </c>
      <c r="AF2937" s="267" t="str">
        <f t="shared" ca="1" si="233"/>
        <v>25años11meses</v>
      </c>
      <c r="AG2937" s="294">
        <v>917496010</v>
      </c>
      <c r="AH2937" s="273"/>
    </row>
    <row r="2938" spans="2:36">
      <c r="B2938" s="258" t="str">
        <f t="shared" si="235"/>
        <v>P75588842</v>
      </c>
      <c r="C2938" s="257" t="s">
        <v>117</v>
      </c>
      <c r="D2938" s="486" t="s">
        <v>4374</v>
      </c>
      <c r="E2938" s="258" t="s">
        <v>4375</v>
      </c>
      <c r="F2938" s="259">
        <v>35679</v>
      </c>
      <c r="G2938" s="260" t="s">
        <v>1297</v>
      </c>
      <c r="H2938" s="261" t="s">
        <v>137</v>
      </c>
      <c r="I2938" s="263"/>
      <c r="J2938" s="261"/>
      <c r="K2938" s="282" t="s">
        <v>1968</v>
      </c>
      <c r="L2938" s="264">
        <v>44378</v>
      </c>
      <c r="M2938" s="290">
        <v>44378</v>
      </c>
      <c r="N2938" s="263" t="s">
        <v>174</v>
      </c>
      <c r="O2938" s="261" t="s">
        <v>4376</v>
      </c>
      <c r="P2938" s="266" t="s">
        <v>115</v>
      </c>
      <c r="Q2938" s="273"/>
      <c r="R2938" s="284" t="s">
        <v>157</v>
      </c>
      <c r="S2938" s="265"/>
      <c r="T2938" s="265">
        <v>0</v>
      </c>
      <c r="U2938" s="269" t="s">
        <v>1256</v>
      </c>
      <c r="V2938" s="270">
        <v>1</v>
      </c>
      <c r="W2938" s="271" t="s">
        <v>1264</v>
      </c>
      <c r="X2938" s="272"/>
      <c r="Y2938" s="273"/>
      <c r="Z2938" s="274" t="s">
        <v>1265</v>
      </c>
      <c r="AA2938" s="258" t="b">
        <f t="shared" si="236"/>
        <v>0</v>
      </c>
      <c r="AB2938" s="273" t="s">
        <v>4377</v>
      </c>
      <c r="AC2938" s="273"/>
      <c r="AD2938" s="504" t="s">
        <v>1259</v>
      </c>
      <c r="AE2938" s="275" t="s">
        <v>4378</v>
      </c>
      <c r="AF2938" s="267" t="str">
        <f t="shared" ca="1" si="233"/>
        <v>28años11meses</v>
      </c>
      <c r="AG2938" s="276">
        <v>935333641</v>
      </c>
      <c r="AH2938" s="273" t="s">
        <v>4379</v>
      </c>
    </row>
    <row r="2939" spans="2:36">
      <c r="B2939" s="258" t="str">
        <f t="shared" si="235"/>
        <v>P75623985</v>
      </c>
      <c r="C2939" s="257" t="s">
        <v>117</v>
      </c>
      <c r="D2939" s="486" t="s">
        <v>5062</v>
      </c>
      <c r="E2939" s="258" t="s">
        <v>5063</v>
      </c>
      <c r="F2939" s="259">
        <v>37522</v>
      </c>
      <c r="G2939" s="283" t="s">
        <v>1251</v>
      </c>
      <c r="H2939" s="261" t="s">
        <v>137</v>
      </c>
      <c r="I2939" s="263"/>
      <c r="J2939" s="261"/>
      <c r="K2939" s="282" t="s">
        <v>2021</v>
      </c>
      <c r="L2939" s="264">
        <v>44469</v>
      </c>
      <c r="M2939" s="264">
        <v>44524</v>
      </c>
      <c r="N2939" s="263" t="s">
        <v>122</v>
      </c>
      <c r="O2939" s="261"/>
      <c r="P2939" s="266"/>
      <c r="Q2939" s="273"/>
      <c r="R2939" s="268" t="s">
        <v>157</v>
      </c>
      <c r="S2939" s="265"/>
      <c r="T2939" s="265">
        <v>0</v>
      </c>
      <c r="U2939" s="269" t="s">
        <v>1256</v>
      </c>
      <c r="V2939" s="270">
        <v>1</v>
      </c>
      <c r="W2939" s="271" t="s">
        <v>1264</v>
      </c>
      <c r="X2939" s="272"/>
      <c r="Y2939" s="258"/>
      <c r="Z2939" s="274" t="s">
        <v>1265</v>
      </c>
      <c r="AA2939" s="258" t="b">
        <f t="shared" si="236"/>
        <v>0</v>
      </c>
      <c r="AB2939" s="273" t="s">
        <v>4406</v>
      </c>
      <c r="AC2939" s="273"/>
      <c r="AD2939" s="504" t="s">
        <v>1259</v>
      </c>
      <c r="AE2939" s="275" t="s">
        <v>5064</v>
      </c>
      <c r="AF2939" s="267" t="str">
        <f t="shared" ca="1" si="233"/>
        <v>23años10meses</v>
      </c>
      <c r="AG2939" s="276">
        <v>901163910</v>
      </c>
      <c r="AH2939" s="273" t="s">
        <v>5065</v>
      </c>
    </row>
    <row r="2940" spans="2:36">
      <c r="B2940" s="258" t="str">
        <f t="shared" si="235"/>
        <v>P75624008</v>
      </c>
      <c r="C2940" s="257" t="s">
        <v>117</v>
      </c>
      <c r="D2940" s="486" t="s">
        <v>5110</v>
      </c>
      <c r="E2940" s="258" t="s">
        <v>5111</v>
      </c>
      <c r="F2940" s="259">
        <v>36364</v>
      </c>
      <c r="G2940" s="260" t="s">
        <v>1251</v>
      </c>
      <c r="H2940" s="261" t="s">
        <v>137</v>
      </c>
      <c r="I2940" s="263"/>
      <c r="J2940" s="261"/>
      <c r="K2940" s="282" t="s">
        <v>2021</v>
      </c>
      <c r="L2940" s="264">
        <v>44470</v>
      </c>
      <c r="M2940" s="290">
        <v>44496</v>
      </c>
      <c r="N2940" s="263" t="s">
        <v>122</v>
      </c>
      <c r="O2940" s="282"/>
      <c r="P2940" s="266"/>
      <c r="Q2940" s="273"/>
      <c r="R2940" s="284" t="s">
        <v>157</v>
      </c>
      <c r="S2940" s="265"/>
      <c r="T2940" s="265">
        <v>0</v>
      </c>
      <c r="U2940" s="269" t="s">
        <v>1256</v>
      </c>
      <c r="V2940" s="270">
        <v>0</v>
      </c>
      <c r="W2940" s="271" t="s">
        <v>1264</v>
      </c>
      <c r="X2940" s="272"/>
      <c r="Y2940" s="273"/>
      <c r="Z2940" s="274" t="s">
        <v>1265</v>
      </c>
      <c r="AA2940" s="258" t="b">
        <f t="shared" si="236"/>
        <v>0</v>
      </c>
      <c r="AB2940" s="258" t="s">
        <v>4615</v>
      </c>
      <c r="AC2940" s="273"/>
      <c r="AD2940" s="504" t="s">
        <v>1259</v>
      </c>
      <c r="AE2940" s="275" t="s">
        <v>5112</v>
      </c>
      <c r="AF2940" s="267" t="str">
        <f t="shared" ca="1" si="233"/>
        <v>27años0meses</v>
      </c>
      <c r="AG2940" s="294">
        <v>901509991</v>
      </c>
      <c r="AH2940" s="258" t="s">
        <v>5113</v>
      </c>
    </row>
    <row r="2941" spans="2:36">
      <c r="B2941" s="258" t="str">
        <f t="shared" si="235"/>
        <v>O75628600</v>
      </c>
      <c r="C2941" s="257" t="s">
        <v>117</v>
      </c>
      <c r="D2941" s="486" t="s">
        <v>7616</v>
      </c>
      <c r="E2941" s="258" t="s">
        <v>7617</v>
      </c>
      <c r="F2941" s="259">
        <v>35668</v>
      </c>
      <c r="G2941" s="283" t="s">
        <v>1996</v>
      </c>
      <c r="H2941" s="266" t="s">
        <v>125</v>
      </c>
      <c r="I2941" s="261" t="s">
        <v>3682</v>
      </c>
      <c r="J2941" s="261"/>
      <c r="K2941" s="282" t="s">
        <v>6305</v>
      </c>
      <c r="L2941" s="264">
        <v>45084</v>
      </c>
      <c r="M2941" s="290">
        <v>45108</v>
      </c>
      <c r="N2941" s="263" t="s">
        <v>128</v>
      </c>
      <c r="O2941" s="261" t="s">
        <v>7618</v>
      </c>
      <c r="P2941" s="266" t="s">
        <v>138</v>
      </c>
      <c r="Q2941" s="273"/>
      <c r="R2941" s="284" t="s">
        <v>157</v>
      </c>
      <c r="S2941" s="265"/>
      <c r="T2941" s="265">
        <v>0</v>
      </c>
      <c r="U2941" s="269" t="s">
        <v>1256</v>
      </c>
      <c r="V2941" s="270">
        <v>1</v>
      </c>
      <c r="W2941" s="271" t="s">
        <v>118</v>
      </c>
      <c r="X2941" s="272"/>
      <c r="Y2941" s="273"/>
      <c r="Z2941" s="274" t="s">
        <v>1257</v>
      </c>
      <c r="AA2941" s="258" t="b">
        <f t="shared" si="236"/>
        <v>0</v>
      </c>
      <c r="AB2941" s="273" t="s">
        <v>7619</v>
      </c>
      <c r="AC2941" s="273"/>
      <c r="AD2941" s="504" t="s">
        <v>1259</v>
      </c>
      <c r="AE2941" s="275" t="s">
        <v>7620</v>
      </c>
      <c r="AF2941" s="267" t="str">
        <f t="shared" ca="1" si="233"/>
        <v>28años11meses</v>
      </c>
      <c r="AG2941" s="276">
        <v>945145700</v>
      </c>
      <c r="AH2941" s="273" t="s">
        <v>7621</v>
      </c>
    </row>
    <row r="2942" spans="2:36">
      <c r="B2942" s="258" t="str">
        <f t="shared" si="235"/>
        <v>O75661195</v>
      </c>
      <c r="C2942" s="257" t="s">
        <v>117</v>
      </c>
      <c r="D2942" s="486" t="s">
        <v>10916</v>
      </c>
      <c r="E2942" s="258" t="s">
        <v>10917</v>
      </c>
      <c r="F2942" s="259">
        <v>36411</v>
      </c>
      <c r="G2942" s="283" t="s">
        <v>1296</v>
      </c>
      <c r="H2942" s="261" t="s">
        <v>113</v>
      </c>
      <c r="I2942" s="261" t="s">
        <v>7410</v>
      </c>
      <c r="J2942" s="261"/>
      <c r="K2942" s="282" t="s">
        <v>6840</v>
      </c>
      <c r="L2942" s="264">
        <v>45398</v>
      </c>
      <c r="M2942" s="298">
        <v>45558</v>
      </c>
      <c r="N2942" s="261" t="s">
        <v>174</v>
      </c>
      <c r="O2942" s="282" t="s">
        <v>10918</v>
      </c>
      <c r="P2942" s="266" t="s">
        <v>138</v>
      </c>
      <c r="Q2942" s="273"/>
      <c r="R2942" s="284" t="s">
        <v>157</v>
      </c>
      <c r="S2942" s="265"/>
      <c r="T2942" s="265">
        <v>0</v>
      </c>
      <c r="U2942" s="269" t="s">
        <v>1256</v>
      </c>
      <c r="V2942" s="270">
        <v>1</v>
      </c>
      <c r="W2942" s="271" t="s">
        <v>118</v>
      </c>
      <c r="X2942" s="272"/>
      <c r="Y2942" s="272"/>
      <c r="Z2942" s="274" t="s">
        <v>1257</v>
      </c>
      <c r="AA2942" s="258" t="b">
        <f t="shared" si="236"/>
        <v>0</v>
      </c>
      <c r="AB2942" s="273" t="s">
        <v>10919</v>
      </c>
      <c r="AC2942" s="273"/>
      <c r="AD2942" s="504" t="s">
        <v>1259</v>
      </c>
      <c r="AE2942" s="275" t="s">
        <v>10920</v>
      </c>
      <c r="AF2942" s="267" t="str">
        <f t="shared" ca="1" si="233"/>
        <v>26años11meses</v>
      </c>
      <c r="AG2942" s="276">
        <v>928489247</v>
      </c>
      <c r="AH2942" s="273" t="s">
        <v>10921</v>
      </c>
      <c r="AJ2942" s="554" t="str">
        <f ca="1">IF($D2942&lt;&gt;"",DATEDIF(L2942,TODAY(),"y")&amp;"años"&amp;DATEDIF(L2942,TODAY(),"ym")&amp;"meses"&amp;DATEDIF(L2942,TODAY(),"md")&amp;"dias","")</f>
        <v>2años4meses5dias</v>
      </c>
    </row>
    <row r="2943" spans="2:36">
      <c r="B2943" s="258" t="str">
        <f t="shared" si="235"/>
        <v>P75689394</v>
      </c>
      <c r="C2943" s="257" t="s">
        <v>117</v>
      </c>
      <c r="D2943" s="486" t="s">
        <v>7473</v>
      </c>
      <c r="E2943" s="258" t="s">
        <v>7474</v>
      </c>
      <c r="F2943" s="259">
        <v>37195</v>
      </c>
      <c r="G2943" s="283" t="s">
        <v>1251</v>
      </c>
      <c r="H2943" s="266" t="s">
        <v>137</v>
      </c>
      <c r="I2943" s="263" t="s">
        <v>1252</v>
      </c>
      <c r="J2943" s="261"/>
      <c r="K2943" s="282" t="s">
        <v>7444</v>
      </c>
      <c r="L2943" s="264">
        <v>45028</v>
      </c>
      <c r="M2943" s="290">
        <v>45038</v>
      </c>
      <c r="N2943" s="263" t="s">
        <v>128</v>
      </c>
      <c r="O2943" s="282" t="s">
        <v>7475</v>
      </c>
      <c r="P2943" s="266" t="s">
        <v>138</v>
      </c>
      <c r="Q2943" s="273"/>
      <c r="R2943" s="284" t="s">
        <v>157</v>
      </c>
      <c r="S2943" s="265"/>
      <c r="T2943" s="265">
        <v>0</v>
      </c>
      <c r="U2943" s="269" t="s">
        <v>1256</v>
      </c>
      <c r="V2943" s="270">
        <v>1</v>
      </c>
      <c r="W2943" s="271" t="s">
        <v>118</v>
      </c>
      <c r="X2943" s="272"/>
      <c r="Y2943" s="273"/>
      <c r="Z2943" s="274" t="s">
        <v>1257</v>
      </c>
      <c r="AA2943" s="258" t="b">
        <f t="shared" si="236"/>
        <v>0</v>
      </c>
      <c r="AB2943" s="258" t="s">
        <v>7476</v>
      </c>
      <c r="AC2943" s="273"/>
      <c r="AD2943" s="504" t="s">
        <v>1271</v>
      </c>
      <c r="AE2943" s="275" t="s">
        <v>7477</v>
      </c>
      <c r="AF2943" s="267" t="str">
        <f t="shared" ref="AF2943:AF2979" ca="1" si="237">IF($D2943&lt;&gt;"",DATEDIF(F2943,TODAY(),"y")&amp;"años"&amp;DATEDIF(F2943,TODAY(),"ym")&amp;"meses","")</f>
        <v>24años9meses</v>
      </c>
      <c r="AG2943" s="404">
        <v>929169371</v>
      </c>
      <c r="AH2943" s="634" t="s">
        <v>7478</v>
      </c>
    </row>
    <row r="2944" spans="2:36">
      <c r="B2944" s="258" t="str">
        <f t="shared" si="235"/>
        <v>P75689606</v>
      </c>
      <c r="C2944" s="257" t="s">
        <v>117</v>
      </c>
      <c r="D2944" s="486" t="s">
        <v>5485</v>
      </c>
      <c r="E2944" s="258" t="s">
        <v>5486</v>
      </c>
      <c r="F2944" s="259">
        <v>36682</v>
      </c>
      <c r="G2944" s="260" t="s">
        <v>1251</v>
      </c>
      <c r="H2944" s="261" t="s">
        <v>137</v>
      </c>
      <c r="I2944" s="263"/>
      <c r="J2944" s="261"/>
      <c r="K2944" s="282" t="s">
        <v>1968</v>
      </c>
      <c r="L2944" s="264">
        <v>44525</v>
      </c>
      <c r="M2944" s="290">
        <v>44660</v>
      </c>
      <c r="N2944" s="263" t="s">
        <v>122</v>
      </c>
      <c r="O2944" s="282"/>
      <c r="P2944" s="266"/>
      <c r="Q2944" s="273"/>
      <c r="R2944" s="284" t="s">
        <v>157</v>
      </c>
      <c r="S2944" s="265"/>
      <c r="T2944" s="265">
        <v>0</v>
      </c>
      <c r="U2944" s="269" t="s">
        <v>1256</v>
      </c>
      <c r="V2944" s="270">
        <v>1</v>
      </c>
      <c r="W2944" s="271" t="s">
        <v>1264</v>
      </c>
      <c r="X2944" s="272"/>
      <c r="Y2944" s="273"/>
      <c r="Z2944" s="274" t="s">
        <v>1265</v>
      </c>
      <c r="AA2944" s="258" t="b">
        <f t="shared" si="236"/>
        <v>0</v>
      </c>
      <c r="AB2944" s="258" t="s">
        <v>5283</v>
      </c>
      <c r="AC2944" s="273"/>
      <c r="AD2944" s="504" t="s">
        <v>1259</v>
      </c>
      <c r="AE2944" s="303" t="s">
        <v>5487</v>
      </c>
      <c r="AF2944" s="267" t="str">
        <f t="shared" ca="1" si="237"/>
        <v>26años2meses</v>
      </c>
      <c r="AG2944" s="276">
        <v>925737244</v>
      </c>
      <c r="AH2944" s="273" t="s">
        <v>5488</v>
      </c>
    </row>
    <row r="2945" spans="2:36" ht="15" customHeight="1">
      <c r="B2945" s="258" t="str">
        <f t="shared" si="235"/>
        <v>P75689612</v>
      </c>
      <c r="C2945" s="257" t="s">
        <v>117</v>
      </c>
      <c r="D2945" s="486" t="s">
        <v>4627</v>
      </c>
      <c r="E2945" s="258" t="s">
        <v>4628</v>
      </c>
      <c r="F2945" s="259">
        <v>35836</v>
      </c>
      <c r="G2945" s="260" t="s">
        <v>1297</v>
      </c>
      <c r="H2945" s="261" t="s">
        <v>137</v>
      </c>
      <c r="I2945" s="263"/>
      <c r="J2945" s="261"/>
      <c r="K2945" s="282" t="s">
        <v>2021</v>
      </c>
      <c r="L2945" s="264">
        <v>44427</v>
      </c>
      <c r="M2945" s="290">
        <v>44482</v>
      </c>
      <c r="N2945" s="263" t="s">
        <v>122</v>
      </c>
      <c r="O2945" s="261" t="s">
        <v>1108</v>
      </c>
      <c r="P2945" s="266"/>
      <c r="Q2945" s="273"/>
      <c r="R2945" s="284" t="s">
        <v>157</v>
      </c>
      <c r="S2945" s="265"/>
      <c r="T2945" s="265">
        <v>0</v>
      </c>
      <c r="U2945" s="269" t="s">
        <v>1256</v>
      </c>
      <c r="V2945" s="270">
        <v>1</v>
      </c>
      <c r="W2945" s="271" t="s">
        <v>1264</v>
      </c>
      <c r="X2945" s="272"/>
      <c r="Y2945" s="258"/>
      <c r="Z2945" s="274" t="s">
        <v>1265</v>
      </c>
      <c r="AA2945" s="258" t="b">
        <f t="shared" si="236"/>
        <v>0</v>
      </c>
      <c r="AB2945" s="273" t="s">
        <v>4629</v>
      </c>
      <c r="AC2945" s="273"/>
      <c r="AD2945" s="504" t="s">
        <v>1259</v>
      </c>
      <c r="AE2945" s="275" t="s">
        <v>4630</v>
      </c>
      <c r="AF2945" s="267" t="str">
        <f t="shared" ca="1" si="237"/>
        <v>28años6meses</v>
      </c>
      <c r="AG2945" s="276" t="s">
        <v>4631</v>
      </c>
      <c r="AH2945" s="273" t="s">
        <v>4632</v>
      </c>
    </row>
    <row r="2946" spans="2:36">
      <c r="B2946" s="258" t="str">
        <f t="shared" si="235"/>
        <v>P75689616</v>
      </c>
      <c r="C2946" s="257" t="s">
        <v>117</v>
      </c>
      <c r="D2946" s="486" t="s">
        <v>5221</v>
      </c>
      <c r="E2946" s="258" t="s">
        <v>5222</v>
      </c>
      <c r="F2946" s="259">
        <v>37422</v>
      </c>
      <c r="G2946" s="260" t="s">
        <v>1251</v>
      </c>
      <c r="H2946" s="261" t="s">
        <v>137</v>
      </c>
      <c r="I2946" s="263"/>
      <c r="J2946" s="261"/>
      <c r="K2946" s="282" t="s">
        <v>2021</v>
      </c>
      <c r="L2946" s="264">
        <v>44483</v>
      </c>
      <c r="M2946" s="290">
        <v>44496</v>
      </c>
      <c r="N2946" s="263" t="s">
        <v>122</v>
      </c>
      <c r="O2946" s="261"/>
      <c r="P2946" s="266"/>
      <c r="Q2946" s="258"/>
      <c r="R2946" s="284" t="s">
        <v>157</v>
      </c>
      <c r="S2946" s="265"/>
      <c r="T2946" s="265">
        <v>0</v>
      </c>
      <c r="U2946" s="269" t="s">
        <v>1256</v>
      </c>
      <c r="V2946" s="270">
        <v>0</v>
      </c>
      <c r="W2946" s="271" t="s">
        <v>1264</v>
      </c>
      <c r="X2946" s="272"/>
      <c r="Y2946" s="273"/>
      <c r="Z2946" s="274" t="s">
        <v>1265</v>
      </c>
      <c r="AA2946" s="258" t="b">
        <f t="shared" si="236"/>
        <v>0</v>
      </c>
      <c r="AB2946" s="273" t="s">
        <v>5223</v>
      </c>
      <c r="AC2946" s="273"/>
      <c r="AD2946" s="504" t="s">
        <v>1259</v>
      </c>
      <c r="AE2946" s="275" t="s">
        <v>5224</v>
      </c>
      <c r="AF2946" s="267" t="str">
        <f t="shared" ca="1" si="237"/>
        <v>24años2meses</v>
      </c>
      <c r="AG2946" s="276">
        <v>901865825</v>
      </c>
      <c r="AH2946" s="273" t="s">
        <v>5225</v>
      </c>
    </row>
    <row r="2947" spans="2:36">
      <c r="B2947" s="258" t="str">
        <f t="shared" si="235"/>
        <v>O75693825</v>
      </c>
      <c r="C2947" s="257" t="s">
        <v>117</v>
      </c>
      <c r="D2947" s="486" t="s">
        <v>10862</v>
      </c>
      <c r="E2947" s="258" t="s">
        <v>10863</v>
      </c>
      <c r="F2947" s="259">
        <v>35919</v>
      </c>
      <c r="G2947" s="283" t="s">
        <v>1251</v>
      </c>
      <c r="H2947" s="261" t="s">
        <v>125</v>
      </c>
      <c r="I2947" s="261" t="s">
        <v>7410</v>
      </c>
      <c r="J2947" s="261" t="s">
        <v>9469</v>
      </c>
      <c r="K2947" s="282" t="s">
        <v>6840</v>
      </c>
      <c r="L2947" s="264">
        <v>45398</v>
      </c>
      <c r="M2947" s="264">
        <v>45495</v>
      </c>
      <c r="N2947" s="261" t="s">
        <v>169</v>
      </c>
      <c r="O2947" s="282" t="s">
        <v>10864</v>
      </c>
      <c r="P2947" s="266" t="s">
        <v>138</v>
      </c>
      <c r="Q2947" s="273"/>
      <c r="R2947" s="284" t="s">
        <v>157</v>
      </c>
      <c r="S2947" s="265"/>
      <c r="T2947" s="265">
        <v>0</v>
      </c>
      <c r="U2947" s="269" t="s">
        <v>1256</v>
      </c>
      <c r="V2947" s="270">
        <v>1</v>
      </c>
      <c r="W2947" s="271" t="s">
        <v>118</v>
      </c>
      <c r="X2947" s="272"/>
      <c r="Y2947" s="272"/>
      <c r="Z2947" s="274" t="s">
        <v>1257</v>
      </c>
      <c r="AA2947" s="258" t="b">
        <f t="shared" si="236"/>
        <v>0</v>
      </c>
      <c r="AB2947" s="273" t="s">
        <v>6556</v>
      </c>
      <c r="AC2947" s="273"/>
      <c r="AD2947" s="504" t="s">
        <v>1259</v>
      </c>
      <c r="AE2947" s="275" t="s">
        <v>10865</v>
      </c>
      <c r="AF2947" s="267" t="str">
        <f t="shared" ca="1" si="237"/>
        <v>28años3meses</v>
      </c>
      <c r="AG2947" s="276">
        <v>901850368</v>
      </c>
      <c r="AH2947" s="273" t="s">
        <v>10866</v>
      </c>
    </row>
    <row r="2948" spans="2:36">
      <c r="B2948" s="258" t="str">
        <f t="shared" si="235"/>
        <v>P75695688</v>
      </c>
      <c r="C2948" s="257" t="s">
        <v>117</v>
      </c>
      <c r="D2948" s="486" t="s">
        <v>5581</v>
      </c>
      <c r="E2948" s="258" t="s">
        <v>5582</v>
      </c>
      <c r="F2948" s="259">
        <v>37729</v>
      </c>
      <c r="G2948" s="260" t="s">
        <v>1251</v>
      </c>
      <c r="H2948" s="261" t="s">
        <v>137</v>
      </c>
      <c r="I2948" s="263"/>
      <c r="J2948" s="261"/>
      <c r="K2948" s="282" t="s">
        <v>2021</v>
      </c>
      <c r="L2948" s="264">
        <v>44539</v>
      </c>
      <c r="M2948" s="290">
        <v>44552</v>
      </c>
      <c r="N2948" s="263" t="s">
        <v>122</v>
      </c>
      <c r="O2948" s="261"/>
      <c r="P2948" s="266"/>
      <c r="Q2948" s="273"/>
      <c r="R2948" s="284" t="s">
        <v>157</v>
      </c>
      <c r="S2948" s="265"/>
      <c r="T2948" s="265">
        <v>0</v>
      </c>
      <c r="U2948" s="269" t="s">
        <v>1256</v>
      </c>
      <c r="V2948" s="270">
        <v>1</v>
      </c>
      <c r="W2948" s="271" t="s">
        <v>1264</v>
      </c>
      <c r="X2948" s="272"/>
      <c r="Y2948" s="273"/>
      <c r="Z2948" s="274" t="s">
        <v>1265</v>
      </c>
      <c r="AA2948" s="258" t="b">
        <f t="shared" si="236"/>
        <v>0</v>
      </c>
      <c r="AB2948" s="273" t="s">
        <v>5583</v>
      </c>
      <c r="AC2948" s="273"/>
      <c r="AD2948" s="504" t="s">
        <v>1259</v>
      </c>
      <c r="AE2948" s="275" t="s">
        <v>5584</v>
      </c>
      <c r="AF2948" s="267" t="str">
        <f t="shared" ca="1" si="237"/>
        <v>23años4meses</v>
      </c>
      <c r="AG2948" s="276">
        <v>917291430</v>
      </c>
      <c r="AH2948" s="273" t="s">
        <v>5585</v>
      </c>
    </row>
    <row r="2949" spans="2:36">
      <c r="B2949" s="258" t="str">
        <f t="shared" si="235"/>
        <v>P75695859</v>
      </c>
      <c r="C2949" s="257" t="s">
        <v>117</v>
      </c>
      <c r="D2949" s="486" t="s">
        <v>12173</v>
      </c>
      <c r="E2949" s="258" t="s">
        <v>12174</v>
      </c>
      <c r="F2949" s="259">
        <v>35740</v>
      </c>
      <c r="G2949" s="283" t="s">
        <v>8311</v>
      </c>
      <c r="H2949" s="261" t="s">
        <v>137</v>
      </c>
      <c r="I2949" s="261" t="s">
        <v>1252</v>
      </c>
      <c r="J2949" s="261" t="s">
        <v>1276</v>
      </c>
      <c r="K2949" s="282" t="s">
        <v>2021</v>
      </c>
      <c r="L2949" s="264">
        <v>45516</v>
      </c>
      <c r="M2949" s="264">
        <v>45557</v>
      </c>
      <c r="N2949" s="261" t="s">
        <v>174</v>
      </c>
      <c r="O2949" s="282" t="s">
        <v>12175</v>
      </c>
      <c r="P2949" s="266" t="s">
        <v>138</v>
      </c>
      <c r="Q2949" s="273"/>
      <c r="R2949" s="268" t="s">
        <v>157</v>
      </c>
      <c r="S2949" s="265"/>
      <c r="T2949" s="265">
        <v>0</v>
      </c>
      <c r="U2949" s="269" t="s">
        <v>1256</v>
      </c>
      <c r="V2949" s="270">
        <v>0</v>
      </c>
      <c r="W2949" s="271" t="s">
        <v>118</v>
      </c>
      <c r="X2949" s="272"/>
      <c r="Y2949" s="272"/>
      <c r="Z2949" s="274" t="s">
        <v>1257</v>
      </c>
      <c r="AA2949" s="258" t="b">
        <f t="shared" si="236"/>
        <v>0</v>
      </c>
      <c r="AB2949" s="273" t="s">
        <v>12176</v>
      </c>
      <c r="AC2949" s="273"/>
      <c r="AD2949" s="504" t="s">
        <v>1259</v>
      </c>
      <c r="AE2949" s="275" t="s">
        <v>12177</v>
      </c>
      <c r="AF2949" s="267" t="str">
        <f t="shared" ca="1" si="237"/>
        <v>28años9meses</v>
      </c>
      <c r="AG2949" s="294">
        <v>975037765</v>
      </c>
      <c r="AH2949" s="401" t="s">
        <v>12178</v>
      </c>
    </row>
    <row r="2950" spans="2:36">
      <c r="B2950" s="258" t="str">
        <f t="shared" si="235"/>
        <v>P75698747</v>
      </c>
      <c r="C2950" s="257" t="s">
        <v>117</v>
      </c>
      <c r="D2950" s="486" t="s">
        <v>5226</v>
      </c>
      <c r="E2950" s="258" t="s">
        <v>5227</v>
      </c>
      <c r="F2950" s="259">
        <v>37879</v>
      </c>
      <c r="G2950" s="260" t="s">
        <v>1251</v>
      </c>
      <c r="H2950" s="261" t="s">
        <v>137</v>
      </c>
      <c r="I2950" s="263"/>
      <c r="J2950" s="261"/>
      <c r="K2950" s="282" t="s">
        <v>2021</v>
      </c>
      <c r="L2950" s="264">
        <v>44483</v>
      </c>
      <c r="M2950" s="290">
        <v>44527</v>
      </c>
      <c r="N2950" s="263" t="s">
        <v>122</v>
      </c>
      <c r="O2950" s="282"/>
      <c r="P2950" s="266"/>
      <c r="Q2950" s="273"/>
      <c r="R2950" s="284" t="s">
        <v>157</v>
      </c>
      <c r="S2950" s="265"/>
      <c r="T2950" s="265">
        <v>0</v>
      </c>
      <c r="U2950" s="269" t="s">
        <v>1256</v>
      </c>
      <c r="V2950" s="270">
        <v>0</v>
      </c>
      <c r="W2950" s="271" t="s">
        <v>1264</v>
      </c>
      <c r="X2950" s="272"/>
      <c r="Y2950" s="273"/>
      <c r="Z2950" s="274" t="s">
        <v>1265</v>
      </c>
      <c r="AA2950" s="258" t="b">
        <f t="shared" si="236"/>
        <v>0</v>
      </c>
      <c r="AB2950" s="273" t="s">
        <v>5228</v>
      </c>
      <c r="AC2950" s="273"/>
      <c r="AD2950" s="504" t="s">
        <v>1259</v>
      </c>
      <c r="AE2950" s="275" t="s">
        <v>5229</v>
      </c>
      <c r="AF2950" s="267" t="str">
        <f t="shared" ca="1" si="237"/>
        <v>22años11meses</v>
      </c>
      <c r="AG2950" s="276">
        <v>916880156</v>
      </c>
      <c r="AH2950" s="273" t="s">
        <v>5230</v>
      </c>
    </row>
    <row r="2951" spans="2:36">
      <c r="B2951" s="258" t="str">
        <f t="shared" ref="B2951:B2973" si="238">MID(H2951,1,1)&amp;D2951</f>
        <v>P75701219</v>
      </c>
      <c r="C2951" s="257" t="s">
        <v>117</v>
      </c>
      <c r="D2951" s="486" t="s">
        <v>11067</v>
      </c>
      <c r="E2951" s="258" t="s">
        <v>11068</v>
      </c>
      <c r="F2951" s="259">
        <v>35928</v>
      </c>
      <c r="G2951" s="283" t="s">
        <v>1251</v>
      </c>
      <c r="H2951" s="261" t="s">
        <v>137</v>
      </c>
      <c r="I2951" s="261" t="s">
        <v>8999</v>
      </c>
      <c r="J2951" s="261" t="s">
        <v>7578</v>
      </c>
      <c r="K2951" s="282" t="s">
        <v>6840</v>
      </c>
      <c r="L2951" s="264">
        <v>45405</v>
      </c>
      <c r="M2951" s="295">
        <v>45432</v>
      </c>
      <c r="N2951" s="261" t="s">
        <v>174</v>
      </c>
      <c r="O2951" s="282" t="s">
        <v>11069</v>
      </c>
      <c r="P2951" s="266" t="s">
        <v>138</v>
      </c>
      <c r="Q2951" s="273"/>
      <c r="R2951" s="284" t="s">
        <v>157</v>
      </c>
      <c r="S2951" s="265"/>
      <c r="T2951" s="265">
        <v>0</v>
      </c>
      <c r="U2951" s="269" t="s">
        <v>1256</v>
      </c>
      <c r="V2951" s="270">
        <v>1</v>
      </c>
      <c r="W2951" s="271" t="s">
        <v>118</v>
      </c>
      <c r="X2951" s="272"/>
      <c r="Y2951" s="272"/>
      <c r="Z2951" s="274" t="s">
        <v>1257</v>
      </c>
      <c r="AA2951" s="258" t="b">
        <f t="shared" si="236"/>
        <v>0</v>
      </c>
      <c r="AB2951" s="273" t="s">
        <v>9552</v>
      </c>
      <c r="AC2951" s="273"/>
      <c r="AD2951" s="504" t="s">
        <v>1259</v>
      </c>
      <c r="AE2951" s="275" t="s">
        <v>11070</v>
      </c>
      <c r="AF2951" s="267" t="str">
        <f t="shared" ca="1" si="237"/>
        <v>28años3meses</v>
      </c>
      <c r="AG2951" s="276">
        <v>916044430</v>
      </c>
      <c r="AH2951" s="273" t="s">
        <v>11071</v>
      </c>
    </row>
    <row r="2952" spans="2:36">
      <c r="B2952" s="258" t="str">
        <f t="shared" si="238"/>
        <v>P75705779</v>
      </c>
      <c r="C2952" s="257" t="s">
        <v>117</v>
      </c>
      <c r="D2952" s="486" t="s">
        <v>9084</v>
      </c>
      <c r="E2952" s="258" t="s">
        <v>9085</v>
      </c>
      <c r="F2952" s="259">
        <v>36537</v>
      </c>
      <c r="G2952" s="283" t="s">
        <v>1251</v>
      </c>
      <c r="H2952" s="260" t="s">
        <v>137</v>
      </c>
      <c r="I2952" s="261" t="s">
        <v>8999</v>
      </c>
      <c r="J2952" s="261" t="s">
        <v>1235</v>
      </c>
      <c r="K2952" s="282" t="s">
        <v>6899</v>
      </c>
      <c r="L2952" s="264">
        <v>45278</v>
      </c>
      <c r="M2952" s="298">
        <v>45465</v>
      </c>
      <c r="N2952" s="261" t="s">
        <v>122</v>
      </c>
      <c r="O2952" s="261"/>
      <c r="P2952" s="266"/>
      <c r="Q2952" s="273"/>
      <c r="R2952" s="284" t="s">
        <v>157</v>
      </c>
      <c r="S2952" s="265"/>
      <c r="T2952" s="265">
        <v>0</v>
      </c>
      <c r="U2952" s="269" t="s">
        <v>1256</v>
      </c>
      <c r="V2952" s="270">
        <v>1</v>
      </c>
      <c r="W2952" s="271" t="s">
        <v>118</v>
      </c>
      <c r="X2952" s="273"/>
      <c r="Y2952" s="273"/>
      <c r="Z2952" s="274" t="s">
        <v>1257</v>
      </c>
      <c r="AA2952" s="258" t="b">
        <f t="shared" si="236"/>
        <v>0</v>
      </c>
      <c r="AB2952" s="273" t="s">
        <v>9086</v>
      </c>
      <c r="AC2952" s="273"/>
      <c r="AD2952" s="504" t="s">
        <v>1259</v>
      </c>
      <c r="AE2952" s="275" t="s">
        <v>9087</v>
      </c>
      <c r="AF2952" s="267" t="str">
        <f t="shared" ca="1" si="237"/>
        <v>26años7meses</v>
      </c>
      <c r="AG2952" s="276">
        <v>933614973</v>
      </c>
      <c r="AH2952" s="273" t="s">
        <v>9088</v>
      </c>
    </row>
    <row r="2953" spans="2:36">
      <c r="B2953" s="258" t="str">
        <f t="shared" si="238"/>
        <v>P75711694</v>
      </c>
      <c r="C2953" s="257" t="s">
        <v>117</v>
      </c>
      <c r="D2953" s="486" t="s">
        <v>6088</v>
      </c>
      <c r="E2953" s="258" t="s">
        <v>6089</v>
      </c>
      <c r="F2953" s="259">
        <v>36655</v>
      </c>
      <c r="G2953" s="260" t="s">
        <v>1251</v>
      </c>
      <c r="H2953" s="261" t="s">
        <v>137</v>
      </c>
      <c r="I2953" s="263" t="s">
        <v>1252</v>
      </c>
      <c r="J2953" s="261"/>
      <c r="K2953" s="263" t="s">
        <v>3611</v>
      </c>
      <c r="L2953" s="264">
        <v>44613</v>
      </c>
      <c r="M2953" s="264">
        <v>44633</v>
      </c>
      <c r="N2953" s="263" t="s">
        <v>128</v>
      </c>
      <c r="O2953" s="261" t="s">
        <v>6090</v>
      </c>
      <c r="P2953" s="266" t="s">
        <v>115</v>
      </c>
      <c r="Q2953" s="258"/>
      <c r="R2953" s="268" t="s">
        <v>157</v>
      </c>
      <c r="S2953" s="265"/>
      <c r="T2953" s="265">
        <v>0</v>
      </c>
      <c r="U2953" s="269" t="s">
        <v>1256</v>
      </c>
      <c r="V2953" s="270">
        <v>0</v>
      </c>
      <c r="W2953" s="271" t="s">
        <v>118</v>
      </c>
      <c r="X2953" s="272"/>
      <c r="Y2953" s="273"/>
      <c r="Z2953" s="274" t="s">
        <v>1265</v>
      </c>
      <c r="AA2953" s="258" t="b">
        <f t="shared" si="236"/>
        <v>0</v>
      </c>
      <c r="AB2953" s="273" t="s">
        <v>6091</v>
      </c>
      <c r="AC2953" s="273" t="s">
        <v>4041</v>
      </c>
      <c r="AD2953" s="510"/>
      <c r="AE2953" s="275"/>
      <c r="AF2953" s="267" t="str">
        <f t="shared" ca="1" si="237"/>
        <v>26años3meses</v>
      </c>
      <c r="AG2953" s="276">
        <v>930406837</v>
      </c>
      <c r="AH2953" s="273" t="s">
        <v>6092</v>
      </c>
    </row>
    <row r="2954" spans="2:36">
      <c r="B2954" s="258" t="str">
        <f t="shared" si="238"/>
        <v>P75720797</v>
      </c>
      <c r="C2954" s="257" t="s">
        <v>117</v>
      </c>
      <c r="D2954" s="486" t="s">
        <v>10817</v>
      </c>
      <c r="E2954" s="258" t="s">
        <v>10818</v>
      </c>
      <c r="F2954" s="259">
        <v>38087</v>
      </c>
      <c r="G2954" s="283" t="s">
        <v>1251</v>
      </c>
      <c r="H2954" s="261" t="s">
        <v>137</v>
      </c>
      <c r="I2954" s="261" t="s">
        <v>8999</v>
      </c>
      <c r="J2954" s="261" t="s">
        <v>9000</v>
      </c>
      <c r="K2954" s="282" t="s">
        <v>6899</v>
      </c>
      <c r="L2954" s="264">
        <v>45394</v>
      </c>
      <c r="M2954" s="290">
        <v>45420</v>
      </c>
      <c r="N2954" s="261" t="s">
        <v>128</v>
      </c>
      <c r="O2954" s="282" t="s">
        <v>10819</v>
      </c>
      <c r="P2954" s="266" t="s">
        <v>138</v>
      </c>
      <c r="Q2954" s="258"/>
      <c r="R2954" s="284" t="s">
        <v>157</v>
      </c>
      <c r="S2954" s="265"/>
      <c r="T2954" s="265">
        <v>0</v>
      </c>
      <c r="U2954" s="269" t="s">
        <v>1256</v>
      </c>
      <c r="V2954" s="270">
        <v>1</v>
      </c>
      <c r="W2954" s="271" t="s">
        <v>118</v>
      </c>
      <c r="X2954" s="272"/>
      <c r="Y2954" s="272"/>
      <c r="Z2954" s="274" t="s">
        <v>1257</v>
      </c>
      <c r="AA2954" s="258" t="b">
        <f t="shared" si="236"/>
        <v>0</v>
      </c>
      <c r="AB2954" s="258" t="s">
        <v>10820</v>
      </c>
      <c r="AC2954" s="258"/>
      <c r="AD2954" s="504" t="s">
        <v>1259</v>
      </c>
      <c r="AE2954" s="281" t="s">
        <v>10821</v>
      </c>
      <c r="AF2954" s="267" t="str">
        <f t="shared" ca="1" si="237"/>
        <v>22años4meses</v>
      </c>
      <c r="AG2954" s="294">
        <v>993259374</v>
      </c>
      <c r="AH2954" s="258" t="s">
        <v>10822</v>
      </c>
      <c r="AJ2954" s="554" t="str">
        <f ca="1">IF($D2954&lt;&gt;"",DATEDIF(L2954,TODAY(),"y")&amp;"años"&amp;DATEDIF(L2954,TODAY(),"ym")&amp;"meses"&amp;DATEDIF(L2954,TODAY(),"md")&amp;"dias","")</f>
        <v>2años4meses9dias</v>
      </c>
    </row>
    <row r="2955" spans="2:36">
      <c r="B2955" s="258" t="str">
        <f t="shared" si="238"/>
        <v>O75722327</v>
      </c>
      <c r="C2955" s="257" t="s">
        <v>117</v>
      </c>
      <c r="D2955" s="486" t="s">
        <v>8559</v>
      </c>
      <c r="E2955" s="258" t="s">
        <v>8560</v>
      </c>
      <c r="F2955" s="259">
        <v>34448</v>
      </c>
      <c r="G2955" s="260" t="s">
        <v>1297</v>
      </c>
      <c r="H2955" s="266" t="s">
        <v>113</v>
      </c>
      <c r="I2955" s="261" t="s">
        <v>8348</v>
      </c>
      <c r="J2955" s="261"/>
      <c r="K2955" s="282" t="s">
        <v>2021</v>
      </c>
      <c r="L2955" s="264">
        <v>45217</v>
      </c>
      <c r="M2955" s="290">
        <v>45227</v>
      </c>
      <c r="N2955" s="263" t="s">
        <v>122</v>
      </c>
      <c r="O2955" s="261"/>
      <c r="P2955" s="266"/>
      <c r="Q2955" s="273"/>
      <c r="R2955" s="284" t="s">
        <v>157</v>
      </c>
      <c r="S2955" s="265"/>
      <c r="T2955" s="265">
        <v>0</v>
      </c>
      <c r="U2955" s="269" t="s">
        <v>1256</v>
      </c>
      <c r="V2955" s="270">
        <v>0</v>
      </c>
      <c r="W2955" s="271" t="s">
        <v>118</v>
      </c>
      <c r="X2955" s="273"/>
      <c r="Y2955" s="273"/>
      <c r="Z2955" s="274" t="s">
        <v>1257</v>
      </c>
      <c r="AA2955" s="258" t="b">
        <f t="shared" si="236"/>
        <v>0</v>
      </c>
      <c r="AB2955" s="273" t="s">
        <v>8561</v>
      </c>
      <c r="AC2955" s="273"/>
      <c r="AD2955" s="504" t="s">
        <v>1259</v>
      </c>
      <c r="AE2955" s="275" t="s">
        <v>8562</v>
      </c>
      <c r="AF2955" s="267" t="str">
        <f t="shared" ca="1" si="237"/>
        <v>32años3meses</v>
      </c>
      <c r="AG2955" s="276">
        <v>913863302</v>
      </c>
      <c r="AH2955" s="399" t="s">
        <v>8563</v>
      </c>
    </row>
    <row r="2956" spans="2:36">
      <c r="B2956" s="258" t="str">
        <f t="shared" si="238"/>
        <v>P75727837</v>
      </c>
      <c r="C2956" s="257" t="s">
        <v>117</v>
      </c>
      <c r="D2956" s="486" t="s">
        <v>4266</v>
      </c>
      <c r="E2956" s="258" t="s">
        <v>4267</v>
      </c>
      <c r="F2956" s="259">
        <v>36047</v>
      </c>
      <c r="G2956" s="260" t="s">
        <v>1291</v>
      </c>
      <c r="H2956" s="261" t="s">
        <v>137</v>
      </c>
      <c r="I2956" s="262"/>
      <c r="J2956" s="261"/>
      <c r="K2956" s="263" t="s">
        <v>3611</v>
      </c>
      <c r="L2956" s="264">
        <v>44356</v>
      </c>
      <c r="M2956" s="264">
        <v>44383</v>
      </c>
      <c r="N2956" s="263" t="s">
        <v>128</v>
      </c>
      <c r="O2956" s="261" t="s">
        <v>4268</v>
      </c>
      <c r="P2956" s="266" t="s">
        <v>115</v>
      </c>
      <c r="Q2956" s="273"/>
      <c r="R2956" s="268" t="s">
        <v>157</v>
      </c>
      <c r="S2956" s="265"/>
      <c r="T2956" s="265">
        <v>0</v>
      </c>
      <c r="U2956" s="269" t="s">
        <v>1256</v>
      </c>
      <c r="V2956" s="270">
        <v>0</v>
      </c>
      <c r="W2956" s="271" t="s">
        <v>1264</v>
      </c>
      <c r="X2956" s="272"/>
      <c r="Y2956" s="273"/>
      <c r="Z2956" s="274" t="s">
        <v>1265</v>
      </c>
      <c r="AA2956" s="258" t="b">
        <f t="shared" si="236"/>
        <v>0</v>
      </c>
      <c r="AB2956" s="273" t="s">
        <v>4269</v>
      </c>
      <c r="AC2956" s="273" t="s">
        <v>3671</v>
      </c>
      <c r="AD2956" s="510"/>
      <c r="AE2956" s="275"/>
      <c r="AF2956" s="267" t="str">
        <f t="shared" ca="1" si="237"/>
        <v>27años11meses</v>
      </c>
      <c r="AG2956" s="276">
        <v>926008809</v>
      </c>
      <c r="AH2956" s="273" t="s">
        <v>4270</v>
      </c>
      <c r="AJ2956" s="554" t="str">
        <f ca="1">IF($D2956&lt;&gt;"",DATEDIF(L2956,TODAY(),"y")&amp;"años"&amp;DATEDIF(L2956,TODAY(),"ym")&amp;"meses"&amp;DATEDIF(L2956,TODAY(),"md")&amp;"dias","")</f>
        <v>5años2meses12dias</v>
      </c>
    </row>
    <row r="2957" spans="2:36">
      <c r="B2957" s="258" t="str">
        <f t="shared" si="238"/>
        <v>P75728292</v>
      </c>
      <c r="C2957" s="257" t="s">
        <v>117</v>
      </c>
      <c r="D2957" s="486" t="s">
        <v>7011</v>
      </c>
      <c r="E2957" s="258" t="s">
        <v>7012</v>
      </c>
      <c r="F2957" s="259">
        <v>35177</v>
      </c>
      <c r="G2957" s="283" t="s">
        <v>1251</v>
      </c>
      <c r="H2957" s="260" t="s">
        <v>137</v>
      </c>
      <c r="I2957" s="263"/>
      <c r="J2957" s="261"/>
      <c r="K2957" s="263" t="s">
        <v>2021</v>
      </c>
      <c r="L2957" s="264">
        <v>44901</v>
      </c>
      <c r="M2957" s="264">
        <v>44936</v>
      </c>
      <c r="N2957" s="263" t="s">
        <v>128</v>
      </c>
      <c r="O2957" s="261" t="s">
        <v>7013</v>
      </c>
      <c r="P2957" s="266" t="s">
        <v>138</v>
      </c>
      <c r="Q2957" s="273"/>
      <c r="R2957" s="268" t="s">
        <v>157</v>
      </c>
      <c r="S2957" s="265"/>
      <c r="T2957" s="265">
        <v>0</v>
      </c>
      <c r="U2957" s="269" t="s">
        <v>1256</v>
      </c>
      <c r="V2957" s="270">
        <v>0</v>
      </c>
      <c r="W2957" s="271" t="s">
        <v>118</v>
      </c>
      <c r="X2957" s="272"/>
      <c r="Y2957" s="273"/>
      <c r="Z2957" s="274" t="s">
        <v>1265</v>
      </c>
      <c r="AA2957" s="258" t="b">
        <f t="shared" si="236"/>
        <v>0</v>
      </c>
      <c r="AB2957" s="273" t="s">
        <v>7014</v>
      </c>
      <c r="AC2957" s="273"/>
      <c r="AD2957" s="504" t="s">
        <v>1259</v>
      </c>
      <c r="AE2957" s="349" t="s">
        <v>7015</v>
      </c>
      <c r="AF2957" s="267" t="str">
        <f t="shared" ca="1" si="237"/>
        <v>30años3meses</v>
      </c>
      <c r="AG2957" s="276">
        <v>917499876</v>
      </c>
      <c r="AH2957" s="273" t="s">
        <v>7016</v>
      </c>
    </row>
    <row r="2958" spans="2:36">
      <c r="B2958" s="258" t="str">
        <f t="shared" si="238"/>
        <v>P75730748</v>
      </c>
      <c r="C2958" s="257" t="s">
        <v>117</v>
      </c>
      <c r="D2958" s="486" t="s">
        <v>3266</v>
      </c>
      <c r="E2958" s="273" t="s">
        <v>3267</v>
      </c>
      <c r="F2958" s="259">
        <v>34547</v>
      </c>
      <c r="G2958" s="260" t="s">
        <v>1251</v>
      </c>
      <c r="H2958" s="261" t="s">
        <v>137</v>
      </c>
      <c r="I2958" s="262"/>
      <c r="J2958" s="261"/>
      <c r="K2958" s="263" t="s">
        <v>1287</v>
      </c>
      <c r="L2958" s="264">
        <v>43902</v>
      </c>
      <c r="M2958" s="290">
        <v>43904</v>
      </c>
      <c r="N2958" s="263" t="s">
        <v>174</v>
      </c>
      <c r="O2958" s="261" t="s">
        <v>3268</v>
      </c>
      <c r="P2958" s="266" t="s">
        <v>115</v>
      </c>
      <c r="Q2958" s="267"/>
      <c r="R2958" s="284" t="s">
        <v>157</v>
      </c>
      <c r="S2958" s="265"/>
      <c r="T2958" s="265">
        <v>0</v>
      </c>
      <c r="U2958" s="269" t="s">
        <v>1256</v>
      </c>
      <c r="V2958" s="270">
        <v>0</v>
      </c>
      <c r="W2958" s="271" t="s">
        <v>1264</v>
      </c>
      <c r="X2958" s="272"/>
      <c r="Y2958" s="273"/>
      <c r="Z2958" s="274" t="s">
        <v>1265</v>
      </c>
      <c r="AA2958" s="258" t="b">
        <f t="shared" ref="AA2958:AA2989" si="239">COUNTIF($D$2:$D$3790,D2958)&gt;1</f>
        <v>0</v>
      </c>
      <c r="AB2958" s="273"/>
      <c r="AC2958" s="273"/>
      <c r="AD2958" s="510"/>
      <c r="AE2958" s="275"/>
      <c r="AF2958" s="267" t="str">
        <f t="shared" ca="1" si="237"/>
        <v>32años0meses</v>
      </c>
      <c r="AG2958" s="276"/>
      <c r="AH2958" s="273"/>
    </row>
    <row r="2959" spans="2:36">
      <c r="B2959" s="258" t="str">
        <f t="shared" si="238"/>
        <v>P75748232</v>
      </c>
      <c r="C2959" s="257" t="s">
        <v>117</v>
      </c>
      <c r="D2959" s="486" t="s">
        <v>9269</v>
      </c>
      <c r="E2959" s="258" t="s">
        <v>9270</v>
      </c>
      <c r="F2959" s="259">
        <v>36915</v>
      </c>
      <c r="G2959" s="260" t="s">
        <v>1251</v>
      </c>
      <c r="H2959" s="261" t="s">
        <v>137</v>
      </c>
      <c r="I2959" s="261" t="s">
        <v>1252</v>
      </c>
      <c r="J2959" s="261"/>
      <c r="K2959" s="282" t="s">
        <v>6840</v>
      </c>
      <c r="L2959" s="264">
        <v>45294</v>
      </c>
      <c r="M2959" s="290">
        <v>45402</v>
      </c>
      <c r="N2959" s="263" t="s">
        <v>128</v>
      </c>
      <c r="O2959" s="261" t="s">
        <v>9271</v>
      </c>
      <c r="P2959" s="266" t="s">
        <v>138</v>
      </c>
      <c r="Q2959" s="273"/>
      <c r="R2959" s="284" t="s">
        <v>157</v>
      </c>
      <c r="S2959" s="265"/>
      <c r="T2959" s="265">
        <v>0</v>
      </c>
      <c r="U2959" s="269" t="s">
        <v>1256</v>
      </c>
      <c r="V2959" s="270">
        <v>1</v>
      </c>
      <c r="W2959" s="271" t="s">
        <v>118</v>
      </c>
      <c r="X2959" s="273"/>
      <c r="Y2959" s="273"/>
      <c r="Z2959" s="274" t="s">
        <v>1257</v>
      </c>
      <c r="AA2959" s="258" t="b">
        <f t="shared" si="239"/>
        <v>0</v>
      </c>
      <c r="AB2959" s="273" t="s">
        <v>8615</v>
      </c>
      <c r="AC2959" s="273"/>
      <c r="AD2959" s="504" t="s">
        <v>1878</v>
      </c>
      <c r="AE2959" s="275" t="s">
        <v>9272</v>
      </c>
      <c r="AF2959" s="267" t="str">
        <f t="shared" ca="1" si="237"/>
        <v>25años6meses</v>
      </c>
      <c r="AG2959" s="276">
        <v>942638093</v>
      </c>
      <c r="AH2959" s="273" t="s">
        <v>9273</v>
      </c>
    </row>
    <row r="2960" spans="2:36">
      <c r="B2960" s="258" t="str">
        <f t="shared" si="238"/>
        <v>R75749136</v>
      </c>
      <c r="C2960" s="257" t="s">
        <v>117</v>
      </c>
      <c r="D2960" s="486" t="s">
        <v>15878</v>
      </c>
      <c r="E2960" s="258" t="s">
        <v>15879</v>
      </c>
      <c r="F2960" s="259">
        <v>38661</v>
      </c>
      <c r="G2960" s="283" t="s">
        <v>1297</v>
      </c>
      <c r="H2960" s="261" t="s">
        <v>4426</v>
      </c>
      <c r="I2960" s="261" t="s">
        <v>12750</v>
      </c>
      <c r="J2960" s="261" t="s">
        <v>1276</v>
      </c>
      <c r="K2960" s="282" t="s">
        <v>12562</v>
      </c>
      <c r="L2960" s="264">
        <v>45985</v>
      </c>
      <c r="M2960" s="264">
        <v>46081</v>
      </c>
      <c r="N2960" s="261" t="s">
        <v>122</v>
      </c>
      <c r="O2960" s="282"/>
      <c r="P2960" s="266"/>
      <c r="Q2960" s="258"/>
      <c r="R2960" s="268" t="s">
        <v>157</v>
      </c>
      <c r="S2960" s="265"/>
      <c r="T2960" s="271">
        <v>0</v>
      </c>
      <c r="U2960" s="269" t="s">
        <v>1256</v>
      </c>
      <c r="V2960" s="270">
        <v>1</v>
      </c>
      <c r="W2960" s="524" t="s">
        <v>118</v>
      </c>
      <c r="X2960" s="272">
        <v>1800</v>
      </c>
      <c r="Y2960" s="272"/>
      <c r="Z2960" s="525" t="s">
        <v>1257</v>
      </c>
      <c r="AA2960" s="258" t="b">
        <f t="shared" si="239"/>
        <v>0</v>
      </c>
      <c r="AB2960" s="273"/>
      <c r="AC2960" s="273"/>
      <c r="AD2960" s="504" t="s">
        <v>1259</v>
      </c>
      <c r="AE2960" s="275" t="s">
        <v>15880</v>
      </c>
      <c r="AF2960" s="267" t="str">
        <f t="shared" ca="1" si="237"/>
        <v>20años9meses</v>
      </c>
      <c r="AG2960" s="276" t="s">
        <v>15881</v>
      </c>
      <c r="AH2960" s="273" t="s">
        <v>15882</v>
      </c>
    </row>
    <row r="2961" spans="2:36">
      <c r="B2961" s="258" t="str">
        <f t="shared" si="238"/>
        <v>P75753987</v>
      </c>
      <c r="C2961" s="257" t="s">
        <v>117</v>
      </c>
      <c r="D2961" s="486" t="s">
        <v>7484</v>
      </c>
      <c r="E2961" s="258" t="s">
        <v>7485</v>
      </c>
      <c r="F2961" s="259">
        <v>36944</v>
      </c>
      <c r="G2961" s="283" t="s">
        <v>1251</v>
      </c>
      <c r="H2961" s="266" t="s">
        <v>137</v>
      </c>
      <c r="I2961" s="263" t="s">
        <v>1252</v>
      </c>
      <c r="J2961" s="261"/>
      <c r="K2961" s="282" t="s">
        <v>2021</v>
      </c>
      <c r="L2961" s="264">
        <v>45030</v>
      </c>
      <c r="M2961" s="290">
        <v>45085</v>
      </c>
      <c r="N2961" s="263" t="s">
        <v>128</v>
      </c>
      <c r="O2961" s="282" t="s">
        <v>7486</v>
      </c>
      <c r="P2961" s="266" t="s">
        <v>138</v>
      </c>
      <c r="Q2961" s="273"/>
      <c r="R2961" s="284" t="s">
        <v>157</v>
      </c>
      <c r="S2961" s="265"/>
      <c r="T2961" s="265">
        <v>0</v>
      </c>
      <c r="U2961" s="269" t="s">
        <v>1256</v>
      </c>
      <c r="V2961" s="270">
        <v>0</v>
      </c>
      <c r="W2961" s="271" t="s">
        <v>118</v>
      </c>
      <c r="X2961" s="272"/>
      <c r="Y2961" s="273"/>
      <c r="Z2961" s="274" t="s">
        <v>1257</v>
      </c>
      <c r="AA2961" s="258" t="b">
        <f t="shared" si="239"/>
        <v>0</v>
      </c>
      <c r="AB2961" s="273" t="s">
        <v>7487</v>
      </c>
      <c r="AC2961" s="273"/>
      <c r="AD2961" s="504" t="s">
        <v>1259</v>
      </c>
      <c r="AE2961" s="275" t="s">
        <v>7488</v>
      </c>
      <c r="AF2961" s="267" t="str">
        <f t="shared" ca="1" si="237"/>
        <v>25años5meses</v>
      </c>
      <c r="AG2961" s="276">
        <v>918766694</v>
      </c>
      <c r="AH2961" s="609" t="s">
        <v>7489</v>
      </c>
    </row>
    <row r="2962" spans="2:36">
      <c r="B2962" s="258" t="str">
        <f t="shared" si="238"/>
        <v>P75754362</v>
      </c>
      <c r="C2962" s="257" t="s">
        <v>117</v>
      </c>
      <c r="D2962" s="486" t="s">
        <v>8612</v>
      </c>
      <c r="E2962" s="258" t="s">
        <v>8613</v>
      </c>
      <c r="F2962" s="259">
        <v>36030</v>
      </c>
      <c r="G2962" s="283" t="s">
        <v>1251</v>
      </c>
      <c r="H2962" s="261" t="s">
        <v>137</v>
      </c>
      <c r="I2962" s="261" t="s">
        <v>1252</v>
      </c>
      <c r="J2962" s="261"/>
      <c r="K2962" s="282" t="s">
        <v>2021</v>
      </c>
      <c r="L2962" s="264">
        <v>45236</v>
      </c>
      <c r="M2962" s="290">
        <v>45275</v>
      </c>
      <c r="N2962" s="263" t="s">
        <v>128</v>
      </c>
      <c r="O2962" s="261" t="s">
        <v>8614</v>
      </c>
      <c r="P2962" s="266" t="s">
        <v>138</v>
      </c>
      <c r="Q2962" s="273"/>
      <c r="R2962" s="284" t="s">
        <v>157</v>
      </c>
      <c r="S2962" s="265"/>
      <c r="T2962" s="265">
        <v>0</v>
      </c>
      <c r="U2962" s="269" t="s">
        <v>1256</v>
      </c>
      <c r="V2962" s="270">
        <v>0</v>
      </c>
      <c r="W2962" s="271" t="s">
        <v>118</v>
      </c>
      <c r="X2962" s="273"/>
      <c r="Y2962" s="273"/>
      <c r="Z2962" s="274" t="s">
        <v>1257</v>
      </c>
      <c r="AA2962" s="258" t="b">
        <f t="shared" si="239"/>
        <v>0</v>
      </c>
      <c r="AB2962" s="273" t="s">
        <v>8615</v>
      </c>
      <c r="AC2962" s="273"/>
      <c r="AD2962" s="504" t="s">
        <v>1878</v>
      </c>
      <c r="AE2962" s="275" t="s">
        <v>8616</v>
      </c>
      <c r="AF2962" s="267" t="str">
        <f t="shared" ca="1" si="237"/>
        <v>27años11meses</v>
      </c>
      <c r="AG2962" s="276">
        <v>940637280</v>
      </c>
      <c r="AH2962" s="273" t="s">
        <v>8617</v>
      </c>
    </row>
    <row r="2963" spans="2:36">
      <c r="B2963" s="258" t="str">
        <f t="shared" si="238"/>
        <v>P75754363</v>
      </c>
      <c r="C2963" s="257" t="s">
        <v>117</v>
      </c>
      <c r="D2963" s="486" t="s">
        <v>8674</v>
      </c>
      <c r="E2963" s="258" t="s">
        <v>8675</v>
      </c>
      <c r="F2963" s="259">
        <v>37983</v>
      </c>
      <c r="G2963" s="283" t="s">
        <v>1251</v>
      </c>
      <c r="H2963" s="261" t="s">
        <v>137</v>
      </c>
      <c r="I2963" s="263" t="s">
        <v>1252</v>
      </c>
      <c r="J2963" s="261"/>
      <c r="K2963" s="282" t="s">
        <v>2021</v>
      </c>
      <c r="L2963" s="264">
        <v>45243</v>
      </c>
      <c r="M2963" s="290">
        <v>45269</v>
      </c>
      <c r="N2963" s="263" t="s">
        <v>122</v>
      </c>
      <c r="O2963" s="261"/>
      <c r="P2963" s="266"/>
      <c r="Q2963" s="273"/>
      <c r="R2963" s="284" t="s">
        <v>157</v>
      </c>
      <c r="S2963" s="265"/>
      <c r="T2963" s="265">
        <v>0</v>
      </c>
      <c r="U2963" s="269" t="s">
        <v>1256</v>
      </c>
      <c r="V2963" s="270">
        <v>0</v>
      </c>
      <c r="W2963" s="271" t="s">
        <v>118</v>
      </c>
      <c r="X2963" s="272"/>
      <c r="Y2963" s="273"/>
      <c r="Z2963" s="274" t="s">
        <v>1257</v>
      </c>
      <c r="AA2963" s="258" t="b">
        <f t="shared" si="239"/>
        <v>0</v>
      </c>
      <c r="AB2963" s="273" t="s">
        <v>7820</v>
      </c>
      <c r="AC2963" s="273"/>
      <c r="AD2963" s="504" t="s">
        <v>1259</v>
      </c>
      <c r="AE2963" s="275" t="s">
        <v>8676</v>
      </c>
      <c r="AF2963" s="267" t="str">
        <f t="shared" ca="1" si="237"/>
        <v>22años7meses</v>
      </c>
      <c r="AG2963" s="276">
        <v>956827889</v>
      </c>
      <c r="AH2963" s="273" t="s">
        <v>8677</v>
      </c>
    </row>
    <row r="2964" spans="2:36">
      <c r="B2964" s="258" t="str">
        <f t="shared" si="238"/>
        <v>P75754364</v>
      </c>
      <c r="C2964" s="257" t="s">
        <v>117</v>
      </c>
      <c r="D2964" s="486" t="s">
        <v>7818</v>
      </c>
      <c r="E2964" s="258" t="s">
        <v>7819</v>
      </c>
      <c r="F2964" s="259">
        <v>36559</v>
      </c>
      <c r="G2964" s="283" t="s">
        <v>1251</v>
      </c>
      <c r="H2964" s="261" t="s">
        <v>137</v>
      </c>
      <c r="I2964" s="263" t="s">
        <v>3227</v>
      </c>
      <c r="J2964" s="261"/>
      <c r="K2964" s="282" t="s">
        <v>2021</v>
      </c>
      <c r="L2964" s="264">
        <v>45108</v>
      </c>
      <c r="M2964" s="290">
        <v>45122</v>
      </c>
      <c r="N2964" s="263" t="s">
        <v>122</v>
      </c>
      <c r="O2964" s="282"/>
      <c r="P2964" s="266"/>
      <c r="Q2964" s="273"/>
      <c r="R2964" s="284" t="s">
        <v>157</v>
      </c>
      <c r="S2964" s="265"/>
      <c r="T2964" s="265">
        <v>0</v>
      </c>
      <c r="U2964" s="269" t="s">
        <v>1256</v>
      </c>
      <c r="V2964" s="270">
        <v>0</v>
      </c>
      <c r="W2964" s="271" t="s">
        <v>118</v>
      </c>
      <c r="X2964" s="272"/>
      <c r="Y2964" s="273"/>
      <c r="Z2964" s="274" t="s">
        <v>1265</v>
      </c>
      <c r="AA2964" s="258" t="b">
        <f t="shared" si="239"/>
        <v>0</v>
      </c>
      <c r="AB2964" s="258" t="s">
        <v>7820</v>
      </c>
      <c r="AC2964" s="273"/>
      <c r="AD2964" s="504" t="s">
        <v>2101</v>
      </c>
      <c r="AE2964" s="275" t="s">
        <v>7821</v>
      </c>
      <c r="AF2964" s="267" t="str">
        <f t="shared" ca="1" si="237"/>
        <v>26años6meses</v>
      </c>
      <c r="AG2964" s="276">
        <v>963624431</v>
      </c>
      <c r="AH2964" s="273" t="s">
        <v>7822</v>
      </c>
      <c r="AJ2964" s="554" t="str">
        <f ca="1">IF($D2964&lt;&gt;"",DATEDIF(L2964,TODAY(),"y")&amp;"años"&amp;DATEDIF(L2964,TODAY(),"ym")&amp;"meses"&amp;DATEDIF(L2964,TODAY(),"md")&amp;"dias","")</f>
        <v>3años1meses20dias</v>
      </c>
    </row>
    <row r="2965" spans="2:36">
      <c r="B2965" s="258" t="str">
        <f t="shared" si="238"/>
        <v>O75754367</v>
      </c>
      <c r="C2965" s="257" t="s">
        <v>117</v>
      </c>
      <c r="D2965" s="486" t="s">
        <v>10631</v>
      </c>
      <c r="E2965" s="258" t="s">
        <v>10632</v>
      </c>
      <c r="F2965" s="259">
        <v>35796</v>
      </c>
      <c r="G2965" s="283" t="s">
        <v>1251</v>
      </c>
      <c r="H2965" s="261" t="s">
        <v>125</v>
      </c>
      <c r="I2965" s="261" t="s">
        <v>9123</v>
      </c>
      <c r="J2965" s="261"/>
      <c r="K2965" s="282" t="s">
        <v>6840</v>
      </c>
      <c r="L2965" s="264">
        <v>45383</v>
      </c>
      <c r="M2965" s="298">
        <v>45554</v>
      </c>
      <c r="N2965" s="263" t="s">
        <v>174</v>
      </c>
      <c r="O2965" s="261" t="s">
        <v>10633</v>
      </c>
      <c r="P2965" s="266" t="s">
        <v>138</v>
      </c>
      <c r="Q2965" s="273"/>
      <c r="R2965" s="284" t="s">
        <v>157</v>
      </c>
      <c r="S2965" s="265"/>
      <c r="T2965" s="265">
        <v>0</v>
      </c>
      <c r="U2965" s="269" t="s">
        <v>1256</v>
      </c>
      <c r="V2965" s="270">
        <v>1</v>
      </c>
      <c r="W2965" s="271" t="s">
        <v>118</v>
      </c>
      <c r="X2965" s="273"/>
      <c r="Y2965" s="273"/>
      <c r="Z2965" s="274" t="s">
        <v>1257</v>
      </c>
      <c r="AA2965" s="258" t="b">
        <f t="shared" si="239"/>
        <v>0</v>
      </c>
      <c r="AB2965" s="273" t="s">
        <v>1969</v>
      </c>
      <c r="AC2965" s="273"/>
      <c r="AD2965" s="504" t="s">
        <v>1259</v>
      </c>
      <c r="AE2965" s="275" t="s">
        <v>10634</v>
      </c>
      <c r="AF2965" s="267" t="str">
        <f t="shared" ca="1" si="237"/>
        <v>28años7meses</v>
      </c>
      <c r="AG2965" s="276">
        <v>931435629</v>
      </c>
      <c r="AH2965" s="273" t="s">
        <v>10635</v>
      </c>
      <c r="AJ2965" s="292" t="str">
        <f ca="1">IF($D2965&lt;&gt;"",DATEDIF(L2965,TODAY(),"y")&amp;"años"&amp;DATEDIF(L2965,TODAY(),"ym")&amp;"meses"&amp;DATEDIF(L2965,TODAY(),"md")&amp;"dias","")</f>
        <v>2años4meses20dias</v>
      </c>
    </row>
    <row r="2966" spans="2:36">
      <c r="B2966" s="258" t="str">
        <f t="shared" si="238"/>
        <v>P75765263</v>
      </c>
      <c r="C2966" s="257" t="s">
        <v>117</v>
      </c>
      <c r="D2966" s="486" t="s">
        <v>8814</v>
      </c>
      <c r="E2966" s="258" t="s">
        <v>8815</v>
      </c>
      <c r="F2966" s="259">
        <v>38623</v>
      </c>
      <c r="G2966" s="283" t="s">
        <v>1251</v>
      </c>
      <c r="H2966" s="261" t="s">
        <v>137</v>
      </c>
      <c r="I2966" s="261" t="s">
        <v>1252</v>
      </c>
      <c r="J2966" s="261"/>
      <c r="K2966" s="282" t="s">
        <v>2021</v>
      </c>
      <c r="L2966" s="264">
        <v>45257</v>
      </c>
      <c r="M2966" s="290">
        <v>45288</v>
      </c>
      <c r="N2966" s="263" t="s">
        <v>122</v>
      </c>
      <c r="O2966" s="261"/>
      <c r="P2966" s="266"/>
      <c r="Q2966" s="273"/>
      <c r="R2966" s="284" t="s">
        <v>157</v>
      </c>
      <c r="S2966" s="265"/>
      <c r="T2966" s="265">
        <v>0</v>
      </c>
      <c r="U2966" s="269" t="s">
        <v>1256</v>
      </c>
      <c r="V2966" s="270">
        <v>0</v>
      </c>
      <c r="W2966" s="271" t="s">
        <v>118</v>
      </c>
      <c r="X2966" s="273"/>
      <c r="Y2966" s="273"/>
      <c r="Z2966" s="274" t="s">
        <v>1257</v>
      </c>
      <c r="AA2966" s="258" t="b">
        <f t="shared" si="239"/>
        <v>0</v>
      </c>
      <c r="AB2966" s="273" t="s">
        <v>8816</v>
      </c>
      <c r="AC2966" s="273"/>
      <c r="AD2966" s="504" t="s">
        <v>1259</v>
      </c>
      <c r="AE2966" s="275" t="s">
        <v>8817</v>
      </c>
      <c r="AF2966" s="267" t="str">
        <f t="shared" ca="1" si="237"/>
        <v>20años10meses</v>
      </c>
      <c r="AG2966" s="276">
        <v>955577009</v>
      </c>
      <c r="AH2966" s="273" t="s">
        <v>8818</v>
      </c>
    </row>
    <row r="2967" spans="2:36">
      <c r="B2967" s="258" t="str">
        <f t="shared" si="238"/>
        <v>O75767067</v>
      </c>
      <c r="C2967" s="257" t="s">
        <v>117</v>
      </c>
      <c r="D2967" s="486" t="s">
        <v>16047</v>
      </c>
      <c r="E2967" s="258" t="s">
        <v>16048</v>
      </c>
      <c r="F2967" s="259">
        <v>37048</v>
      </c>
      <c r="G2967" s="283" t="s">
        <v>1251</v>
      </c>
      <c r="H2967" s="261" t="s">
        <v>125</v>
      </c>
      <c r="I2967" s="261" t="s">
        <v>13485</v>
      </c>
      <c r="J2967" s="261" t="s">
        <v>1276</v>
      </c>
      <c r="K2967" s="282" t="s">
        <v>12562</v>
      </c>
      <c r="L2967" s="264">
        <v>45992</v>
      </c>
      <c r="M2967" s="264">
        <v>46035</v>
      </c>
      <c r="N2967" s="261" t="s">
        <v>128</v>
      </c>
      <c r="O2967" s="282" t="s">
        <v>16049</v>
      </c>
      <c r="P2967" s="266" t="s">
        <v>138</v>
      </c>
      <c r="Q2967" s="258"/>
      <c r="R2967" s="268" t="s">
        <v>157</v>
      </c>
      <c r="S2967" s="265"/>
      <c r="T2967" s="271">
        <v>0</v>
      </c>
      <c r="U2967" s="269" t="s">
        <v>1256</v>
      </c>
      <c r="V2967" s="270">
        <v>1</v>
      </c>
      <c r="W2967" s="524" t="s">
        <v>118</v>
      </c>
      <c r="X2967" s="272"/>
      <c r="Y2967" s="272"/>
      <c r="Z2967" s="525" t="s">
        <v>1257</v>
      </c>
      <c r="AA2967" s="258" t="b">
        <f t="shared" si="239"/>
        <v>0</v>
      </c>
      <c r="AB2967" s="273" t="s">
        <v>16050</v>
      </c>
      <c r="AC2967" s="273"/>
      <c r="AD2967" s="504" t="s">
        <v>1259</v>
      </c>
      <c r="AE2967" s="275" t="s">
        <v>16051</v>
      </c>
      <c r="AF2967" s="267" t="str">
        <f t="shared" ca="1" si="237"/>
        <v>25años2meses</v>
      </c>
      <c r="AG2967" s="276" t="s">
        <v>16052</v>
      </c>
      <c r="AH2967" s="273" t="s">
        <v>16053</v>
      </c>
    </row>
    <row r="2968" spans="2:36">
      <c r="B2968" s="258" t="str">
        <f t="shared" si="238"/>
        <v>P75780278</v>
      </c>
      <c r="C2968" s="257" t="s">
        <v>117</v>
      </c>
      <c r="D2968" s="486" t="s">
        <v>8809</v>
      </c>
      <c r="E2968" s="258" t="s">
        <v>8810</v>
      </c>
      <c r="F2968" s="259">
        <v>37030</v>
      </c>
      <c r="G2968" s="283" t="s">
        <v>1251</v>
      </c>
      <c r="H2968" s="261" t="s">
        <v>137</v>
      </c>
      <c r="I2968" s="263" t="s">
        <v>1252</v>
      </c>
      <c r="J2968" s="261"/>
      <c r="K2968" s="282" t="s">
        <v>2021</v>
      </c>
      <c r="L2968" s="264">
        <v>45257</v>
      </c>
      <c r="M2968" s="290">
        <v>45275</v>
      </c>
      <c r="N2968" s="263" t="s">
        <v>128</v>
      </c>
      <c r="O2968" s="261" t="s">
        <v>8811</v>
      </c>
      <c r="P2968" s="266" t="s">
        <v>138</v>
      </c>
      <c r="Q2968" s="273"/>
      <c r="R2968" s="284" t="s">
        <v>157</v>
      </c>
      <c r="S2968" s="265"/>
      <c r="T2968" s="265">
        <v>0</v>
      </c>
      <c r="U2968" s="269" t="s">
        <v>1256</v>
      </c>
      <c r="V2968" s="270">
        <v>1</v>
      </c>
      <c r="W2968" s="271" t="s">
        <v>118</v>
      </c>
      <c r="X2968" s="272"/>
      <c r="Y2968" s="273"/>
      <c r="Z2968" s="274" t="s">
        <v>1265</v>
      </c>
      <c r="AA2968" s="258" t="b">
        <f t="shared" si="239"/>
        <v>0</v>
      </c>
      <c r="AB2968" s="273" t="s">
        <v>7789</v>
      </c>
      <c r="AC2968" s="273"/>
      <c r="AD2968" s="504" t="s">
        <v>1259</v>
      </c>
      <c r="AE2968" s="275" t="s">
        <v>8812</v>
      </c>
      <c r="AF2968" s="267" t="str">
        <f t="shared" ca="1" si="237"/>
        <v>25años3meses</v>
      </c>
      <c r="AG2968" s="276">
        <v>994419891</v>
      </c>
      <c r="AH2968" s="273" t="s">
        <v>8813</v>
      </c>
    </row>
    <row r="2969" spans="2:36">
      <c r="B2969" s="258" t="str">
        <f t="shared" si="238"/>
        <v>O75782285</v>
      </c>
      <c r="C2969" s="530" t="s">
        <v>117</v>
      </c>
      <c r="D2969" s="486" t="s">
        <v>15067</v>
      </c>
      <c r="E2969" s="258" t="s">
        <v>15068</v>
      </c>
      <c r="F2969" s="259">
        <v>36806</v>
      </c>
      <c r="G2969" s="283" t="s">
        <v>1297</v>
      </c>
      <c r="H2969" s="261" t="s">
        <v>6452</v>
      </c>
      <c r="I2969" s="261" t="s">
        <v>6453</v>
      </c>
      <c r="J2969" s="261" t="s">
        <v>1276</v>
      </c>
      <c r="K2969" s="282" t="s">
        <v>8566</v>
      </c>
      <c r="L2969" s="264">
        <v>45951</v>
      </c>
      <c r="M2969" s="264">
        <v>46053</v>
      </c>
      <c r="N2969" s="261" t="s">
        <v>128</v>
      </c>
      <c r="O2969" s="282" t="s">
        <v>15069</v>
      </c>
      <c r="P2969" s="266" t="s">
        <v>138</v>
      </c>
      <c r="Q2969" s="258"/>
      <c r="R2969" s="268" t="s">
        <v>157</v>
      </c>
      <c r="S2969" s="265"/>
      <c r="T2969" s="271">
        <v>0</v>
      </c>
      <c r="U2969" s="269" t="s">
        <v>1256</v>
      </c>
      <c r="V2969" s="270">
        <v>1</v>
      </c>
      <c r="W2969" s="271" t="s">
        <v>118</v>
      </c>
      <c r="X2969" s="272"/>
      <c r="Y2969" s="272"/>
      <c r="Z2969" s="342" t="s">
        <v>1257</v>
      </c>
      <c r="AA2969" s="258" t="b">
        <f t="shared" si="239"/>
        <v>0</v>
      </c>
      <c r="AB2969" s="273" t="s">
        <v>15070</v>
      </c>
      <c r="AC2969" s="273"/>
      <c r="AD2969" s="504" t="s">
        <v>1878</v>
      </c>
      <c r="AE2969" s="304" t="s">
        <v>15071</v>
      </c>
      <c r="AF2969" s="267" t="str">
        <f t="shared" ca="1" si="237"/>
        <v>25años10meses</v>
      </c>
      <c r="AG2969" s="276" t="s">
        <v>15072</v>
      </c>
      <c r="AH2969" s="273" t="s">
        <v>15073</v>
      </c>
    </row>
    <row r="2970" spans="2:36">
      <c r="B2970" s="258" t="str">
        <f t="shared" si="238"/>
        <v>P75786009</v>
      </c>
      <c r="C2970" s="257" t="s">
        <v>117</v>
      </c>
      <c r="D2970" s="486" t="s">
        <v>6803</v>
      </c>
      <c r="E2970" s="258" t="s">
        <v>6804</v>
      </c>
      <c r="F2970" s="259">
        <v>36714</v>
      </c>
      <c r="G2970" s="283" t="s">
        <v>1251</v>
      </c>
      <c r="H2970" s="260" t="s">
        <v>137</v>
      </c>
      <c r="I2970" s="263" t="s">
        <v>1252</v>
      </c>
      <c r="J2970" s="261"/>
      <c r="K2970" s="282" t="s">
        <v>2021</v>
      </c>
      <c r="L2970" s="264">
        <v>44879</v>
      </c>
      <c r="M2970" s="290">
        <v>44939</v>
      </c>
      <c r="N2970" s="263" t="s">
        <v>122</v>
      </c>
      <c r="O2970" s="261"/>
      <c r="P2970" s="266"/>
      <c r="Q2970" s="273"/>
      <c r="R2970" s="284" t="s">
        <v>157</v>
      </c>
      <c r="S2970" s="265"/>
      <c r="T2970" s="265">
        <v>0</v>
      </c>
      <c r="U2970" s="269" t="s">
        <v>1256</v>
      </c>
      <c r="V2970" s="270">
        <v>0</v>
      </c>
      <c r="W2970" s="271" t="s">
        <v>118</v>
      </c>
      <c r="X2970" s="272"/>
      <c r="Y2970" s="273"/>
      <c r="Z2970" s="274" t="s">
        <v>1265</v>
      </c>
      <c r="AA2970" s="258" t="b">
        <f t="shared" si="239"/>
        <v>0</v>
      </c>
      <c r="AB2970" s="273" t="s">
        <v>6805</v>
      </c>
      <c r="AC2970" s="273"/>
      <c r="AD2970" s="504" t="s">
        <v>1259</v>
      </c>
      <c r="AE2970" s="275" t="s">
        <v>6806</v>
      </c>
      <c r="AF2970" s="267" t="str">
        <f t="shared" ca="1" si="237"/>
        <v>26años1meses</v>
      </c>
      <c r="AG2970" s="276">
        <v>970827492</v>
      </c>
      <c r="AH2970" s="273" t="s">
        <v>6807</v>
      </c>
    </row>
    <row r="2971" spans="2:36">
      <c r="B2971" s="258" t="str">
        <f t="shared" si="238"/>
        <v>P75786201</v>
      </c>
      <c r="C2971" s="257" t="s">
        <v>117</v>
      </c>
      <c r="D2971" s="486" t="s">
        <v>16506</v>
      </c>
      <c r="E2971" s="258" t="s">
        <v>16507</v>
      </c>
      <c r="F2971" s="259">
        <v>35772</v>
      </c>
      <c r="G2971" s="283" t="s">
        <v>1251</v>
      </c>
      <c r="H2971" s="261" t="s">
        <v>137</v>
      </c>
      <c r="I2971" s="261" t="s">
        <v>1252</v>
      </c>
      <c r="J2971" s="261" t="s">
        <v>1253</v>
      </c>
      <c r="K2971" s="282" t="s">
        <v>12562</v>
      </c>
      <c r="L2971" s="264">
        <v>46029</v>
      </c>
      <c r="M2971" s="264">
        <v>46158</v>
      </c>
      <c r="N2971" s="261" t="s">
        <v>122</v>
      </c>
      <c r="O2971" s="282"/>
      <c r="P2971" s="266"/>
      <c r="Q2971" s="258"/>
      <c r="R2971" s="268" t="s">
        <v>117</v>
      </c>
      <c r="S2971" s="265"/>
      <c r="T2971" s="271">
        <v>0</v>
      </c>
      <c r="U2971" s="269" t="s">
        <v>1256</v>
      </c>
      <c r="V2971" s="270">
        <v>1</v>
      </c>
      <c r="W2971" s="524" t="s">
        <v>118</v>
      </c>
      <c r="X2971" s="272"/>
      <c r="Y2971" s="272"/>
      <c r="Z2971" s="525" t="s">
        <v>1257</v>
      </c>
      <c r="AA2971" s="258" t="b">
        <f t="shared" si="239"/>
        <v>0</v>
      </c>
      <c r="AB2971" s="552" t="s">
        <v>16508</v>
      </c>
      <c r="AC2971" s="273"/>
      <c r="AD2971" s="504" t="s">
        <v>1271</v>
      </c>
      <c r="AE2971" s="275" t="s">
        <v>16509</v>
      </c>
      <c r="AF2971" s="267" t="str">
        <f t="shared" ca="1" si="237"/>
        <v>28años8meses</v>
      </c>
      <c r="AG2971" s="706" t="s">
        <v>16510</v>
      </c>
      <c r="AH2971" s="273" t="s">
        <v>16511</v>
      </c>
    </row>
    <row r="2972" spans="2:36">
      <c r="B2972" s="258" t="str">
        <f t="shared" si="238"/>
        <v>O75801784</v>
      </c>
      <c r="C2972" s="257" t="s">
        <v>117</v>
      </c>
      <c r="D2972" s="486" t="s">
        <v>5280</v>
      </c>
      <c r="E2972" s="258" t="s">
        <v>5281</v>
      </c>
      <c r="F2972" s="259">
        <v>36271</v>
      </c>
      <c r="G2972" s="260" t="s">
        <v>1251</v>
      </c>
      <c r="H2972" s="261" t="s">
        <v>125</v>
      </c>
      <c r="I2972" s="263"/>
      <c r="J2972" s="261"/>
      <c r="K2972" s="282" t="s">
        <v>2021</v>
      </c>
      <c r="L2972" s="264">
        <v>44488</v>
      </c>
      <c r="M2972" s="290">
        <v>44489</v>
      </c>
      <c r="N2972" s="263" t="s">
        <v>174</v>
      </c>
      <c r="O2972" s="261" t="s">
        <v>5282</v>
      </c>
      <c r="P2972" s="266" t="s">
        <v>115</v>
      </c>
      <c r="Q2972" s="273"/>
      <c r="R2972" s="284" t="s">
        <v>157</v>
      </c>
      <c r="S2972" s="265"/>
      <c r="T2972" s="265">
        <v>0</v>
      </c>
      <c r="U2972" s="269" t="s">
        <v>1256</v>
      </c>
      <c r="V2972" s="270">
        <v>1</v>
      </c>
      <c r="W2972" s="271" t="s">
        <v>1264</v>
      </c>
      <c r="X2972" s="272"/>
      <c r="Y2972" s="273"/>
      <c r="Z2972" s="274" t="s">
        <v>1265</v>
      </c>
      <c r="AA2972" s="258" t="b">
        <f t="shared" si="239"/>
        <v>0</v>
      </c>
      <c r="AB2972" s="273" t="s">
        <v>5283</v>
      </c>
      <c r="AC2972" s="273"/>
      <c r="AD2972" s="504" t="s">
        <v>1259</v>
      </c>
      <c r="AE2972" s="275" t="s">
        <v>5284</v>
      </c>
      <c r="AF2972" s="267" t="str">
        <f t="shared" ca="1" si="237"/>
        <v>27años4meses</v>
      </c>
      <c r="AG2972" s="276">
        <v>921006103</v>
      </c>
      <c r="AH2972" s="273" t="s">
        <v>5285</v>
      </c>
    </row>
    <row r="2973" spans="2:36">
      <c r="B2973" s="258" t="str">
        <f t="shared" si="238"/>
        <v>O75810262</v>
      </c>
      <c r="C2973" s="257" t="s">
        <v>117</v>
      </c>
      <c r="D2973" s="486" t="s">
        <v>10653</v>
      </c>
      <c r="E2973" s="258" t="s">
        <v>10654</v>
      </c>
      <c r="F2973" s="259">
        <v>35535</v>
      </c>
      <c r="G2973" s="283" t="s">
        <v>1251</v>
      </c>
      <c r="H2973" s="261" t="s">
        <v>125</v>
      </c>
      <c r="I2973" s="263" t="s">
        <v>5699</v>
      </c>
      <c r="J2973" s="261"/>
      <c r="K2973" s="282" t="s">
        <v>6840</v>
      </c>
      <c r="L2973" s="264">
        <v>45383</v>
      </c>
      <c r="M2973" s="298">
        <v>45549</v>
      </c>
      <c r="N2973" s="263" t="s">
        <v>169</v>
      </c>
      <c r="O2973" s="261" t="s">
        <v>10655</v>
      </c>
      <c r="P2973" s="266" t="s">
        <v>138</v>
      </c>
      <c r="Q2973" s="273"/>
      <c r="R2973" s="284" t="s">
        <v>157</v>
      </c>
      <c r="S2973" s="265"/>
      <c r="T2973" s="265">
        <v>0</v>
      </c>
      <c r="U2973" s="269" t="s">
        <v>1256</v>
      </c>
      <c r="V2973" s="270">
        <v>1</v>
      </c>
      <c r="W2973" s="271" t="s">
        <v>118</v>
      </c>
      <c r="X2973" s="272"/>
      <c r="Y2973" s="273"/>
      <c r="Z2973" s="274" t="s">
        <v>1257</v>
      </c>
      <c r="AA2973" s="258" t="b">
        <f t="shared" si="239"/>
        <v>0</v>
      </c>
      <c r="AB2973" s="273" t="s">
        <v>10656</v>
      </c>
      <c r="AC2973" s="273"/>
      <c r="AD2973" s="504" t="s">
        <v>1259</v>
      </c>
      <c r="AE2973" s="275" t="s">
        <v>10657</v>
      </c>
      <c r="AF2973" s="267" t="str">
        <f t="shared" ca="1" si="237"/>
        <v>29años4meses</v>
      </c>
      <c r="AG2973" s="276">
        <v>971383189</v>
      </c>
      <c r="AH2973" s="273" t="s">
        <v>10658</v>
      </c>
    </row>
    <row r="2974" spans="2:36">
      <c r="B2974" s="258" t="str">
        <f t="shared" ref="B2974:B2985" si="240">MID(H2974,1,1)&amp;D2974</f>
        <v>P75816454</v>
      </c>
      <c r="C2974" s="257" t="s">
        <v>117</v>
      </c>
      <c r="D2974" s="486" t="s">
        <v>9695</v>
      </c>
      <c r="E2974" s="258" t="s">
        <v>9696</v>
      </c>
      <c r="F2974" s="259">
        <v>38336</v>
      </c>
      <c r="G2974" s="283" t="s">
        <v>1251</v>
      </c>
      <c r="H2974" s="261" t="s">
        <v>137</v>
      </c>
      <c r="I2974" s="261" t="s">
        <v>8999</v>
      </c>
      <c r="J2974" s="261" t="s">
        <v>9469</v>
      </c>
      <c r="K2974" s="282" t="s">
        <v>6840</v>
      </c>
      <c r="L2974" s="264">
        <v>45315</v>
      </c>
      <c r="M2974" s="290">
        <v>45318</v>
      </c>
      <c r="N2974" s="261" t="s">
        <v>128</v>
      </c>
      <c r="O2974" s="261" t="s">
        <v>9697</v>
      </c>
      <c r="P2974" s="266" t="s">
        <v>138</v>
      </c>
      <c r="Q2974" s="273"/>
      <c r="R2974" s="284" t="s">
        <v>157</v>
      </c>
      <c r="S2974" s="265"/>
      <c r="T2974" s="265">
        <v>0</v>
      </c>
      <c r="U2974" s="269" t="s">
        <v>1256</v>
      </c>
      <c r="V2974" s="270">
        <v>1</v>
      </c>
      <c r="W2974" s="271" t="s">
        <v>118</v>
      </c>
      <c r="X2974" s="272"/>
      <c r="Y2974" s="272"/>
      <c r="Z2974" s="274" t="s">
        <v>1257</v>
      </c>
      <c r="AA2974" s="258" t="b">
        <f t="shared" si="239"/>
        <v>0</v>
      </c>
      <c r="AB2974" s="273" t="s">
        <v>9698</v>
      </c>
      <c r="AC2974" s="273"/>
      <c r="AD2974" s="504" t="s">
        <v>1259</v>
      </c>
      <c r="AE2974" s="275" t="s">
        <v>9699</v>
      </c>
      <c r="AF2974" s="267" t="str">
        <f t="shared" ca="1" si="237"/>
        <v>21años8meses</v>
      </c>
      <c r="AG2974" s="276">
        <v>918548385</v>
      </c>
      <c r="AH2974" s="273" t="s">
        <v>9700</v>
      </c>
      <c r="AJ2974" s="554" t="str">
        <f ca="1">IF($D2974&lt;&gt;"",DATEDIF(L2974,TODAY(),"y")&amp;"años"&amp;DATEDIF(L2974,TODAY(),"ym")&amp;"meses"&amp;DATEDIF(L2974,TODAY(),"md")&amp;"dias","")</f>
        <v>2años6meses28dias</v>
      </c>
    </row>
    <row r="2975" spans="2:36">
      <c r="B2975" s="258" t="str">
        <f t="shared" si="240"/>
        <v>P75820244</v>
      </c>
      <c r="C2975" s="530" t="s">
        <v>117</v>
      </c>
      <c r="D2975" s="486" t="s">
        <v>6747</v>
      </c>
      <c r="E2975" s="258" t="s">
        <v>6748</v>
      </c>
      <c r="F2975" s="259">
        <v>35535</v>
      </c>
      <c r="G2975" s="283" t="s">
        <v>1251</v>
      </c>
      <c r="H2975" s="261" t="s">
        <v>137</v>
      </c>
      <c r="I2975" s="263" t="s">
        <v>1252</v>
      </c>
      <c r="J2975" s="261"/>
      <c r="K2975" s="282" t="s">
        <v>2021</v>
      </c>
      <c r="L2975" s="264">
        <v>44872</v>
      </c>
      <c r="M2975" s="264">
        <v>44912</v>
      </c>
      <c r="N2975" s="263" t="s">
        <v>174</v>
      </c>
      <c r="O2975" s="261" t="s">
        <v>6749</v>
      </c>
      <c r="P2975" s="266" t="s">
        <v>138</v>
      </c>
      <c r="Q2975" s="273"/>
      <c r="R2975" s="268" t="s">
        <v>157</v>
      </c>
      <c r="S2975" s="265"/>
      <c r="T2975" s="265">
        <v>0</v>
      </c>
      <c r="U2975" s="269" t="s">
        <v>1256</v>
      </c>
      <c r="V2975" s="270">
        <v>0</v>
      </c>
      <c r="W2975" s="271" t="s">
        <v>118</v>
      </c>
      <c r="X2975" s="272"/>
      <c r="Y2975" s="273"/>
      <c r="Z2975" s="274" t="s">
        <v>1265</v>
      </c>
      <c r="AA2975" s="258" t="b">
        <f t="shared" si="239"/>
        <v>0</v>
      </c>
      <c r="AB2975" s="273" t="s">
        <v>6750</v>
      </c>
      <c r="AC2975" s="273"/>
      <c r="AD2975" s="504" t="s">
        <v>1259</v>
      </c>
      <c r="AE2975" s="275" t="s">
        <v>6751</v>
      </c>
      <c r="AF2975" s="267" t="str">
        <f t="shared" ca="1" si="237"/>
        <v>29años4meses</v>
      </c>
      <c r="AG2975" s="276">
        <v>956212171</v>
      </c>
      <c r="AH2975" s="402"/>
    </row>
    <row r="2976" spans="2:36">
      <c r="B2976" s="258" t="str">
        <f t="shared" si="240"/>
        <v>P75820250</v>
      </c>
      <c r="C2976" s="530" t="s">
        <v>117</v>
      </c>
      <c r="D2976" s="486" t="s">
        <v>8928</v>
      </c>
      <c r="E2976" s="258" t="s">
        <v>8929</v>
      </c>
      <c r="F2976" s="259">
        <v>38206</v>
      </c>
      <c r="G2976" s="260" t="s">
        <v>1251</v>
      </c>
      <c r="H2976" s="261" t="s">
        <v>137</v>
      </c>
      <c r="I2976" s="261" t="s">
        <v>1252</v>
      </c>
      <c r="J2976" s="261"/>
      <c r="K2976" s="282" t="s">
        <v>2021</v>
      </c>
      <c r="L2976" s="264">
        <v>45271</v>
      </c>
      <c r="M2976" s="290">
        <v>45275</v>
      </c>
      <c r="N2976" s="263" t="s">
        <v>128</v>
      </c>
      <c r="O2976" s="261" t="s">
        <v>8930</v>
      </c>
      <c r="P2976" s="266" t="s">
        <v>138</v>
      </c>
      <c r="Q2976" s="273"/>
      <c r="R2976" s="284" t="s">
        <v>157</v>
      </c>
      <c r="S2976" s="265"/>
      <c r="T2976" s="265">
        <v>0</v>
      </c>
      <c r="U2976" s="269" t="s">
        <v>1256</v>
      </c>
      <c r="V2976" s="270">
        <v>0</v>
      </c>
      <c r="W2976" s="271" t="s">
        <v>118</v>
      </c>
      <c r="X2976" s="273"/>
      <c r="Y2976" s="273"/>
      <c r="Z2976" s="274" t="s">
        <v>1257</v>
      </c>
      <c r="AA2976" s="258" t="b">
        <f t="shared" si="239"/>
        <v>0</v>
      </c>
      <c r="AB2976" s="273" t="s">
        <v>6750</v>
      </c>
      <c r="AC2976" s="273"/>
      <c r="AD2976" s="504" t="s">
        <v>1259</v>
      </c>
      <c r="AE2976" s="275" t="s">
        <v>8931</v>
      </c>
      <c r="AF2976" s="267" t="str">
        <f t="shared" ca="1" si="237"/>
        <v>22años0meses</v>
      </c>
      <c r="AG2976" s="276">
        <v>951987394</v>
      </c>
      <c r="AH2976" s="273" t="s">
        <v>8932</v>
      </c>
    </row>
    <row r="2977" spans="2:36">
      <c r="B2977" s="258" t="str">
        <f t="shared" si="240"/>
        <v>P75820251</v>
      </c>
      <c r="C2977" s="257" t="s">
        <v>117</v>
      </c>
      <c r="D2977" s="486" t="s">
        <v>12314</v>
      </c>
      <c r="E2977" s="258" t="s">
        <v>12315</v>
      </c>
      <c r="F2977" s="259">
        <v>35399</v>
      </c>
      <c r="G2977" s="283" t="s">
        <v>1251</v>
      </c>
      <c r="H2977" s="261" t="s">
        <v>137</v>
      </c>
      <c r="I2977" s="261" t="s">
        <v>8999</v>
      </c>
      <c r="J2977" s="261" t="s">
        <v>9469</v>
      </c>
      <c r="K2977" s="282" t="s">
        <v>2021</v>
      </c>
      <c r="L2977" s="264">
        <v>45537</v>
      </c>
      <c r="M2977" s="264">
        <v>45543</v>
      </c>
      <c r="N2977" s="261" t="s">
        <v>122</v>
      </c>
      <c r="O2977" s="282"/>
      <c r="P2977" s="266"/>
      <c r="Q2977" s="273"/>
      <c r="R2977" s="268" t="s">
        <v>157</v>
      </c>
      <c r="S2977" s="265"/>
      <c r="T2977" s="265">
        <v>0</v>
      </c>
      <c r="U2977" s="269" t="s">
        <v>1256</v>
      </c>
      <c r="V2977" s="270">
        <v>0</v>
      </c>
      <c r="W2977" s="271" t="s">
        <v>118</v>
      </c>
      <c r="X2977" s="272"/>
      <c r="Y2977" s="272"/>
      <c r="Z2977" s="274" t="s">
        <v>1257</v>
      </c>
      <c r="AA2977" s="258" t="b">
        <f t="shared" si="239"/>
        <v>0</v>
      </c>
      <c r="AB2977" s="273" t="s">
        <v>12316</v>
      </c>
      <c r="AC2977" s="273"/>
      <c r="AD2977" s="504" t="s">
        <v>1259</v>
      </c>
      <c r="AE2977" s="275" t="s">
        <v>12317</v>
      </c>
      <c r="AF2977" s="267" t="str">
        <f t="shared" ca="1" si="237"/>
        <v>29años8meses</v>
      </c>
      <c r="AG2977" s="294">
        <v>970739655</v>
      </c>
      <c r="AH2977" s="401" t="s">
        <v>12304</v>
      </c>
    </row>
    <row r="2978" spans="2:36">
      <c r="B2978" s="258" t="str">
        <f t="shared" si="240"/>
        <v>P75820257</v>
      </c>
      <c r="C2978" s="257" t="s">
        <v>117</v>
      </c>
      <c r="D2978" s="486" t="s">
        <v>12458</v>
      </c>
      <c r="E2978" s="258" t="s">
        <v>12459</v>
      </c>
      <c r="F2978" s="259">
        <v>38004</v>
      </c>
      <c r="G2978" s="283" t="s">
        <v>1251</v>
      </c>
      <c r="H2978" s="261" t="s">
        <v>137</v>
      </c>
      <c r="I2978" s="261" t="s">
        <v>1252</v>
      </c>
      <c r="J2978" s="261" t="s">
        <v>1276</v>
      </c>
      <c r="K2978" s="282" t="s">
        <v>2021</v>
      </c>
      <c r="L2978" s="264">
        <v>45561</v>
      </c>
      <c r="M2978" s="298">
        <v>45570</v>
      </c>
      <c r="N2978" s="263" t="s">
        <v>122</v>
      </c>
      <c r="O2978" s="261"/>
      <c r="P2978" s="266"/>
      <c r="Q2978" s="273"/>
      <c r="R2978" s="284" t="s">
        <v>157</v>
      </c>
      <c r="S2978" s="265"/>
      <c r="T2978" s="265">
        <v>0</v>
      </c>
      <c r="U2978" s="269" t="s">
        <v>1256</v>
      </c>
      <c r="V2978" s="270">
        <v>0</v>
      </c>
      <c r="W2978" s="271" t="s">
        <v>118</v>
      </c>
      <c r="X2978" s="272"/>
      <c r="Y2978" s="301"/>
      <c r="Z2978" s="274" t="s">
        <v>1257</v>
      </c>
      <c r="AA2978" s="258" t="b">
        <f t="shared" si="239"/>
        <v>0</v>
      </c>
      <c r="AB2978" s="273" t="s">
        <v>6750</v>
      </c>
      <c r="AC2978" s="273"/>
      <c r="AD2978" s="504" t="s">
        <v>2101</v>
      </c>
      <c r="AE2978" s="275" t="s">
        <v>12460</v>
      </c>
      <c r="AF2978" s="267" t="str">
        <f t="shared" ca="1" si="237"/>
        <v>22años7meses</v>
      </c>
      <c r="AG2978" s="276">
        <v>902810165</v>
      </c>
      <c r="AH2978" s="273" t="s">
        <v>12461</v>
      </c>
    </row>
    <row r="2979" spans="2:36">
      <c r="B2979" s="258" t="str">
        <f t="shared" si="240"/>
        <v>O75820266</v>
      </c>
      <c r="C2979" s="530" t="s">
        <v>117</v>
      </c>
      <c r="D2979" s="486" t="s">
        <v>10636</v>
      </c>
      <c r="E2979" s="258" t="s">
        <v>10637</v>
      </c>
      <c r="F2979" s="259">
        <v>37641</v>
      </c>
      <c r="G2979" s="283" t="s">
        <v>1251</v>
      </c>
      <c r="H2979" s="261" t="s">
        <v>125</v>
      </c>
      <c r="I2979" s="263" t="s">
        <v>5933</v>
      </c>
      <c r="J2979" s="261"/>
      <c r="K2979" s="282" t="s">
        <v>6840</v>
      </c>
      <c r="L2979" s="264">
        <v>45383</v>
      </c>
      <c r="M2979" s="290">
        <v>45402</v>
      </c>
      <c r="N2979" s="263" t="s">
        <v>128</v>
      </c>
      <c r="O2979" s="282" t="s">
        <v>10638</v>
      </c>
      <c r="P2979" s="266" t="s">
        <v>138</v>
      </c>
      <c r="Q2979" s="273"/>
      <c r="R2979" s="284" t="s">
        <v>157</v>
      </c>
      <c r="S2979" s="265"/>
      <c r="T2979" s="265">
        <v>0</v>
      </c>
      <c r="U2979" s="269" t="s">
        <v>1256</v>
      </c>
      <c r="V2979" s="270">
        <v>1</v>
      </c>
      <c r="W2979" s="271" t="s">
        <v>118</v>
      </c>
      <c r="X2979" s="272"/>
      <c r="Y2979" s="273"/>
      <c r="Z2979" s="274" t="s">
        <v>1265</v>
      </c>
      <c r="AA2979" s="258" t="b">
        <f t="shared" si="239"/>
        <v>0</v>
      </c>
      <c r="AB2979" s="258" t="s">
        <v>6750</v>
      </c>
      <c r="AC2979" s="273"/>
      <c r="AD2979" s="504" t="s">
        <v>1259</v>
      </c>
      <c r="AE2979" s="275" t="s">
        <v>10639</v>
      </c>
      <c r="AF2979" s="267" t="str">
        <f t="shared" ca="1" si="237"/>
        <v>23años7meses</v>
      </c>
      <c r="AG2979" s="276">
        <v>907463508</v>
      </c>
      <c r="AH2979" s="273" t="s">
        <v>10640</v>
      </c>
    </row>
    <row r="2980" spans="2:36">
      <c r="B2980" s="258" t="str">
        <f t="shared" si="240"/>
        <v>R75821296</v>
      </c>
      <c r="C2980" s="530" t="s">
        <v>117</v>
      </c>
      <c r="D2980" s="486" t="s">
        <v>14754</v>
      </c>
      <c r="E2980" s="258" t="s">
        <v>14755</v>
      </c>
      <c r="F2980" s="259">
        <v>36284</v>
      </c>
      <c r="G2980" s="283" t="s">
        <v>8311</v>
      </c>
      <c r="H2980" s="261" t="s">
        <v>4426</v>
      </c>
      <c r="I2980" s="261" t="s">
        <v>6498</v>
      </c>
      <c r="J2980" s="261" t="s">
        <v>1276</v>
      </c>
      <c r="K2980" s="282" t="s">
        <v>1254</v>
      </c>
      <c r="L2980" s="264">
        <v>45942</v>
      </c>
      <c r="M2980" s="264">
        <v>46053</v>
      </c>
      <c r="N2980" s="261" t="s">
        <v>122</v>
      </c>
      <c r="O2980" s="282"/>
      <c r="P2980" s="266"/>
      <c r="Q2980" s="258"/>
      <c r="R2980" s="268" t="s">
        <v>157</v>
      </c>
      <c r="S2980" s="265"/>
      <c r="T2980" s="271">
        <v>0</v>
      </c>
      <c r="U2980" s="269" t="s">
        <v>1256</v>
      </c>
      <c r="V2980" s="270">
        <v>0</v>
      </c>
      <c r="W2980" s="271" t="s">
        <v>118</v>
      </c>
      <c r="X2980" s="279">
        <v>2200</v>
      </c>
      <c r="Y2980" s="279"/>
      <c r="Z2980" s="342" t="s">
        <v>1257</v>
      </c>
      <c r="AA2980" s="258" t="b">
        <f t="shared" si="239"/>
        <v>0</v>
      </c>
      <c r="AB2980" s="273"/>
      <c r="AC2980" s="273"/>
      <c r="AD2980" s="504" t="s">
        <v>1259</v>
      </c>
      <c r="AE2980" s="303">
        <v>30500133033064</v>
      </c>
      <c r="AF2980" s="267" t="s">
        <v>14756</v>
      </c>
      <c r="AG2980" s="276" t="s">
        <v>14757</v>
      </c>
      <c r="AH2980" s="273" t="s">
        <v>14758</v>
      </c>
    </row>
    <row r="2981" spans="2:36">
      <c r="B2981" s="258" t="str">
        <f t="shared" si="240"/>
        <v>O75827566</v>
      </c>
      <c r="C2981" s="257" t="s">
        <v>117</v>
      </c>
      <c r="D2981" s="486" t="s">
        <v>11356</v>
      </c>
      <c r="E2981" s="258" t="s">
        <v>11357</v>
      </c>
      <c r="F2981" s="259">
        <v>35592</v>
      </c>
      <c r="G2981" s="283" t="s">
        <v>1251</v>
      </c>
      <c r="H2981" s="261" t="s">
        <v>125</v>
      </c>
      <c r="I2981" s="261" t="s">
        <v>5933</v>
      </c>
      <c r="J2981" s="261" t="s">
        <v>9469</v>
      </c>
      <c r="K2981" s="282" t="s">
        <v>6840</v>
      </c>
      <c r="L2981" s="264">
        <v>45428</v>
      </c>
      <c r="M2981" s="264">
        <v>45530</v>
      </c>
      <c r="N2981" s="261" t="s">
        <v>128</v>
      </c>
      <c r="O2981" s="282" t="s">
        <v>11358</v>
      </c>
      <c r="P2981" s="266" t="s">
        <v>138</v>
      </c>
      <c r="Q2981" s="273"/>
      <c r="R2981" s="284" t="s">
        <v>157</v>
      </c>
      <c r="S2981" s="265"/>
      <c r="T2981" s="265">
        <v>0</v>
      </c>
      <c r="U2981" s="269" t="s">
        <v>1256</v>
      </c>
      <c r="V2981" s="270">
        <v>1</v>
      </c>
      <c r="W2981" s="271" t="s">
        <v>118</v>
      </c>
      <c r="X2981" s="272"/>
      <c r="Y2981" s="272"/>
      <c r="Z2981" s="274" t="s">
        <v>1257</v>
      </c>
      <c r="AA2981" s="258" t="b">
        <f t="shared" si="239"/>
        <v>0</v>
      </c>
      <c r="AB2981" s="273" t="s">
        <v>11359</v>
      </c>
      <c r="AC2981" s="273"/>
      <c r="AD2981" s="504" t="s">
        <v>1259</v>
      </c>
      <c r="AE2981" s="275" t="s">
        <v>11360</v>
      </c>
      <c r="AF2981" s="267" t="str">
        <f t="shared" ref="AF2981:AF3044" ca="1" si="241">IF($D2981&lt;&gt;"",DATEDIF(F2981,TODAY(),"y")&amp;"años"&amp;DATEDIF(F2981,TODAY(),"ym")&amp;"meses","")</f>
        <v>29años2meses</v>
      </c>
      <c r="AG2981" s="276">
        <v>925308292</v>
      </c>
      <c r="AH2981" s="399" t="s">
        <v>11361</v>
      </c>
    </row>
    <row r="2982" spans="2:36">
      <c r="B2982" s="258" t="str">
        <f t="shared" si="240"/>
        <v>P75832145</v>
      </c>
      <c r="C2982" s="257" t="s">
        <v>117</v>
      </c>
      <c r="D2982" s="486" t="s">
        <v>9115</v>
      </c>
      <c r="E2982" s="258" t="s">
        <v>9116</v>
      </c>
      <c r="F2982" s="259">
        <v>37312</v>
      </c>
      <c r="G2982" s="283" t="s">
        <v>1251</v>
      </c>
      <c r="H2982" s="260" t="s">
        <v>137</v>
      </c>
      <c r="I2982" s="261" t="s">
        <v>5699</v>
      </c>
      <c r="J2982" s="261"/>
      <c r="K2982" s="282" t="s">
        <v>6899</v>
      </c>
      <c r="L2982" s="264">
        <v>45278</v>
      </c>
      <c r="M2982" s="290">
        <v>45290</v>
      </c>
      <c r="N2982" s="261" t="s">
        <v>128</v>
      </c>
      <c r="O2982" s="261" t="s">
        <v>9117</v>
      </c>
      <c r="P2982" s="266" t="s">
        <v>138</v>
      </c>
      <c r="Q2982" s="273"/>
      <c r="R2982" s="268" t="s">
        <v>157</v>
      </c>
      <c r="S2982" s="265"/>
      <c r="T2982" s="265">
        <v>0</v>
      </c>
      <c r="U2982" s="269" t="s">
        <v>1256</v>
      </c>
      <c r="V2982" s="270">
        <v>1</v>
      </c>
      <c r="W2982" s="271" t="s">
        <v>118</v>
      </c>
      <c r="X2982" s="273"/>
      <c r="Y2982" s="273"/>
      <c r="Z2982" s="274" t="s">
        <v>1257</v>
      </c>
      <c r="AA2982" s="258" t="b">
        <f t="shared" si="239"/>
        <v>0</v>
      </c>
      <c r="AB2982" s="273" t="s">
        <v>9118</v>
      </c>
      <c r="AC2982" s="273"/>
      <c r="AD2982" s="504" t="s">
        <v>1259</v>
      </c>
      <c r="AE2982" s="275" t="s">
        <v>9119</v>
      </c>
      <c r="AF2982" s="267" t="str">
        <f t="shared" ca="1" si="241"/>
        <v>24años5meses</v>
      </c>
      <c r="AG2982" s="276">
        <v>917215813</v>
      </c>
      <c r="AH2982" s="273" t="s">
        <v>9120</v>
      </c>
    </row>
    <row r="2983" spans="2:36">
      <c r="B2983" s="258" t="str">
        <f t="shared" si="240"/>
        <v>P75832499</v>
      </c>
      <c r="C2983" s="257" t="s">
        <v>117</v>
      </c>
      <c r="D2983" s="486" t="s">
        <v>10249</v>
      </c>
      <c r="E2983" s="258" t="s">
        <v>10250</v>
      </c>
      <c r="F2983" s="259">
        <v>36066</v>
      </c>
      <c r="G2983" s="283" t="s">
        <v>1251</v>
      </c>
      <c r="H2983" s="261" t="s">
        <v>137</v>
      </c>
      <c r="I2983" s="261" t="s">
        <v>8999</v>
      </c>
      <c r="J2983" s="261" t="s">
        <v>9000</v>
      </c>
      <c r="K2983" s="282" t="s">
        <v>6899</v>
      </c>
      <c r="L2983" s="264">
        <v>45355</v>
      </c>
      <c r="M2983" s="290">
        <v>45381</v>
      </c>
      <c r="N2983" s="261" t="s">
        <v>128</v>
      </c>
      <c r="O2983" s="282" t="s">
        <v>10251</v>
      </c>
      <c r="P2983" s="266" t="s">
        <v>138</v>
      </c>
      <c r="Q2983" s="273"/>
      <c r="R2983" s="284" t="s">
        <v>157</v>
      </c>
      <c r="S2983" s="265"/>
      <c r="T2983" s="265">
        <v>0</v>
      </c>
      <c r="U2983" s="269" t="s">
        <v>1256</v>
      </c>
      <c r="V2983" s="270">
        <v>1</v>
      </c>
      <c r="W2983" s="271" t="s">
        <v>118</v>
      </c>
      <c r="X2983" s="272"/>
      <c r="Y2983" s="272"/>
      <c r="Z2983" s="274" t="s">
        <v>1257</v>
      </c>
      <c r="AA2983" s="258" t="b">
        <f t="shared" si="239"/>
        <v>0</v>
      </c>
      <c r="AB2983" s="273" t="s">
        <v>10252</v>
      </c>
      <c r="AC2983" s="273"/>
      <c r="AD2983" s="504" t="s">
        <v>1259</v>
      </c>
      <c r="AE2983" s="275" t="s">
        <v>10253</v>
      </c>
      <c r="AF2983" s="267" t="str">
        <f t="shared" ca="1" si="241"/>
        <v>27años10meses</v>
      </c>
      <c r="AG2983" s="276">
        <v>927603762</v>
      </c>
      <c r="AH2983" s="273" t="s">
        <v>10254</v>
      </c>
    </row>
    <row r="2984" spans="2:36">
      <c r="B2984" s="258" t="str">
        <f t="shared" si="240"/>
        <v>P75841708</v>
      </c>
      <c r="C2984" s="257" t="s">
        <v>117</v>
      </c>
      <c r="D2984" s="486" t="s">
        <v>10594</v>
      </c>
      <c r="E2984" s="258" t="s">
        <v>10595</v>
      </c>
      <c r="F2984" s="259">
        <v>38062</v>
      </c>
      <c r="G2984" s="283" t="s">
        <v>1251</v>
      </c>
      <c r="H2984" s="261" t="s">
        <v>137</v>
      </c>
      <c r="I2984" s="261" t="s">
        <v>8999</v>
      </c>
      <c r="J2984" s="261" t="s">
        <v>9657</v>
      </c>
      <c r="K2984" s="282" t="s">
        <v>6899</v>
      </c>
      <c r="L2984" s="264">
        <v>45376</v>
      </c>
      <c r="M2984" s="295">
        <v>45401</v>
      </c>
      <c r="N2984" s="261" t="s">
        <v>128</v>
      </c>
      <c r="O2984" s="282" t="s">
        <v>10596</v>
      </c>
      <c r="P2984" s="266" t="s">
        <v>138</v>
      </c>
      <c r="Q2984" s="273"/>
      <c r="R2984" s="284" t="s">
        <v>157</v>
      </c>
      <c r="S2984" s="265"/>
      <c r="T2984" s="265">
        <v>0</v>
      </c>
      <c r="U2984" s="269" t="s">
        <v>1256</v>
      </c>
      <c r="V2984" s="270">
        <v>1</v>
      </c>
      <c r="W2984" s="271" t="s">
        <v>118</v>
      </c>
      <c r="X2984" s="272"/>
      <c r="Y2984" s="272"/>
      <c r="Z2984" s="274" t="s">
        <v>1257</v>
      </c>
      <c r="AA2984" s="258" t="b">
        <f t="shared" si="239"/>
        <v>0</v>
      </c>
      <c r="AB2984" s="273" t="s">
        <v>10597</v>
      </c>
      <c r="AC2984" s="273"/>
      <c r="AD2984" s="504" t="s">
        <v>1259</v>
      </c>
      <c r="AE2984" s="275" t="s">
        <v>10598</v>
      </c>
      <c r="AF2984" s="267" t="str">
        <f t="shared" ca="1" si="241"/>
        <v>22años5meses</v>
      </c>
      <c r="AG2984" s="276">
        <v>958603017</v>
      </c>
      <c r="AH2984" s="273" t="s">
        <v>10599</v>
      </c>
    </row>
    <row r="2985" spans="2:36">
      <c r="B2985" s="258" t="str">
        <f t="shared" si="240"/>
        <v>O75859952</v>
      </c>
      <c r="C2985" s="257" t="s">
        <v>117</v>
      </c>
      <c r="D2985" s="486" t="s">
        <v>11312</v>
      </c>
      <c r="E2985" s="258" t="s">
        <v>11313</v>
      </c>
      <c r="F2985" s="259">
        <v>38056</v>
      </c>
      <c r="G2985" s="283" t="s">
        <v>1996</v>
      </c>
      <c r="H2985" s="261" t="s">
        <v>113</v>
      </c>
      <c r="I2985" s="261" t="s">
        <v>7410</v>
      </c>
      <c r="J2985" s="261" t="s">
        <v>9657</v>
      </c>
      <c r="K2985" s="282" t="s">
        <v>6899</v>
      </c>
      <c r="L2985" s="264">
        <v>45428</v>
      </c>
      <c r="M2985" s="290">
        <v>45429</v>
      </c>
      <c r="N2985" s="261" t="s">
        <v>128</v>
      </c>
      <c r="O2985" s="282" t="s">
        <v>11314</v>
      </c>
      <c r="P2985" s="266" t="s">
        <v>138</v>
      </c>
      <c r="Q2985" s="273"/>
      <c r="R2985" s="284" t="s">
        <v>157</v>
      </c>
      <c r="S2985" s="265"/>
      <c r="T2985" s="265">
        <v>0</v>
      </c>
      <c r="U2985" s="269" t="s">
        <v>1256</v>
      </c>
      <c r="V2985" s="270">
        <v>1</v>
      </c>
      <c r="W2985" s="271" t="s">
        <v>118</v>
      </c>
      <c r="X2985" s="272"/>
      <c r="Y2985" s="272"/>
      <c r="Z2985" s="274" t="s">
        <v>1257</v>
      </c>
      <c r="AA2985" s="258" t="b">
        <f t="shared" si="239"/>
        <v>0</v>
      </c>
      <c r="AB2985" s="273" t="s">
        <v>11315</v>
      </c>
      <c r="AC2985" s="273"/>
      <c r="AD2985" s="504" t="s">
        <v>1259</v>
      </c>
      <c r="AE2985" s="275" t="s">
        <v>11316</v>
      </c>
      <c r="AF2985" s="267" t="str">
        <f t="shared" ca="1" si="241"/>
        <v>22años5meses</v>
      </c>
      <c r="AG2985" s="276">
        <v>954505392</v>
      </c>
      <c r="AH2985" s="273" t="s">
        <v>11317</v>
      </c>
      <c r="AJ2985" s="554" t="str">
        <f ca="1">IF($D2985&lt;&gt;"",DATEDIF(L2985,TODAY(),"y")&amp;"años"&amp;DATEDIF(L2985,TODAY(),"ym")&amp;"meses"&amp;DATEDIF(L2985,TODAY(),"md")&amp;"dias","")</f>
        <v>2años3meses5dias</v>
      </c>
    </row>
    <row r="2986" spans="2:36">
      <c r="B2986" s="258" t="str">
        <f t="shared" ref="B2986:B3027" si="242">MID(H2986,1,1)&amp;D2986</f>
        <v>P75871386</v>
      </c>
      <c r="C2986" s="257" t="s">
        <v>117</v>
      </c>
      <c r="D2986" s="486" t="s">
        <v>13053</v>
      </c>
      <c r="E2986" s="258" t="s">
        <v>13054</v>
      </c>
      <c r="F2986" s="259">
        <v>37485</v>
      </c>
      <c r="G2986" s="283" t="s">
        <v>1251</v>
      </c>
      <c r="H2986" s="261" t="s">
        <v>137</v>
      </c>
      <c r="I2986" s="261" t="s">
        <v>13055</v>
      </c>
      <c r="J2986" s="261" t="s">
        <v>1276</v>
      </c>
      <c r="K2986" s="282" t="s">
        <v>12562</v>
      </c>
      <c r="L2986" s="264">
        <v>45789</v>
      </c>
      <c r="M2986" s="264">
        <v>45840</v>
      </c>
      <c r="N2986" s="261" t="s">
        <v>128</v>
      </c>
      <c r="O2986" s="282" t="s">
        <v>13056</v>
      </c>
      <c r="P2986" s="266" t="s">
        <v>138</v>
      </c>
      <c r="Q2986" s="273"/>
      <c r="R2986" s="268" t="s">
        <v>157</v>
      </c>
      <c r="S2986" s="265"/>
      <c r="T2986" s="271">
        <v>0</v>
      </c>
      <c r="U2986" s="291" t="s">
        <v>117</v>
      </c>
      <c r="V2986" s="270">
        <v>1</v>
      </c>
      <c r="W2986" s="271" t="s">
        <v>118</v>
      </c>
      <c r="X2986" s="272"/>
      <c r="Y2986" s="272"/>
      <c r="Z2986" s="342" t="s">
        <v>1257</v>
      </c>
      <c r="AA2986" s="258" t="b">
        <f t="shared" si="239"/>
        <v>0</v>
      </c>
      <c r="AB2986" s="273" t="s">
        <v>13057</v>
      </c>
      <c r="AC2986" s="273"/>
      <c r="AD2986" s="504" t="s">
        <v>1271</v>
      </c>
      <c r="AE2986" s="275" t="s">
        <v>13058</v>
      </c>
      <c r="AF2986" s="267" t="str">
        <f t="shared" ca="1" si="241"/>
        <v>24años0meses</v>
      </c>
      <c r="AG2986" s="276" t="s">
        <v>13059</v>
      </c>
      <c r="AH2986" s="273" t="s">
        <v>13060</v>
      </c>
    </row>
    <row r="2987" spans="2:36">
      <c r="B2987" s="258" t="str">
        <f t="shared" si="242"/>
        <v>P75888405</v>
      </c>
      <c r="C2987" s="257" t="s">
        <v>117</v>
      </c>
      <c r="D2987" s="486" t="s">
        <v>2888</v>
      </c>
      <c r="E2987" s="258" t="s">
        <v>2889</v>
      </c>
      <c r="F2987" s="259">
        <v>36775</v>
      </c>
      <c r="G2987" s="260" t="s">
        <v>1251</v>
      </c>
      <c r="H2987" s="261" t="s">
        <v>137</v>
      </c>
      <c r="I2987" s="263"/>
      <c r="J2987" s="261"/>
      <c r="K2987" s="263" t="s">
        <v>1287</v>
      </c>
      <c r="L2987" s="264">
        <v>43825</v>
      </c>
      <c r="M2987" s="290">
        <v>43873</v>
      </c>
      <c r="N2987" s="263" t="s">
        <v>174</v>
      </c>
      <c r="O2987" s="261" t="s">
        <v>2890</v>
      </c>
      <c r="P2987" s="266" t="s">
        <v>115</v>
      </c>
      <c r="Q2987" s="267"/>
      <c r="R2987" s="284" t="s">
        <v>157</v>
      </c>
      <c r="S2987" s="265"/>
      <c r="T2987" s="265">
        <v>0</v>
      </c>
      <c r="U2987" s="269" t="s">
        <v>1256</v>
      </c>
      <c r="V2987" s="270">
        <v>0</v>
      </c>
      <c r="W2987" s="271" t="s">
        <v>1264</v>
      </c>
      <c r="X2987" s="272"/>
      <c r="Y2987" s="273"/>
      <c r="Z2987" s="274" t="s">
        <v>1265</v>
      </c>
      <c r="AA2987" s="258" t="b">
        <f t="shared" si="239"/>
        <v>0</v>
      </c>
      <c r="AB2987" s="273" t="s">
        <v>2891</v>
      </c>
      <c r="AC2987" s="273" t="s">
        <v>1290</v>
      </c>
      <c r="AD2987" s="510"/>
      <c r="AE2987" s="275"/>
      <c r="AF2987" s="267" t="str">
        <f t="shared" ca="1" si="241"/>
        <v>25años11meses</v>
      </c>
      <c r="AG2987" s="276"/>
      <c r="AH2987" s="273"/>
    </row>
    <row r="2988" spans="2:36">
      <c r="B2988" s="258" t="str">
        <f t="shared" si="242"/>
        <v>P75890225</v>
      </c>
      <c r="C2988" s="257" t="s">
        <v>117</v>
      </c>
      <c r="D2988" s="486" t="s">
        <v>10775</v>
      </c>
      <c r="E2988" s="258" t="s">
        <v>10776</v>
      </c>
      <c r="F2988" s="259">
        <v>36371</v>
      </c>
      <c r="G2988" s="283" t="s">
        <v>1251</v>
      </c>
      <c r="H2988" s="261" t="s">
        <v>137</v>
      </c>
      <c r="I2988" s="261" t="s">
        <v>8999</v>
      </c>
      <c r="J2988" s="261" t="s">
        <v>9000</v>
      </c>
      <c r="K2988" s="282" t="s">
        <v>6899</v>
      </c>
      <c r="L2988" s="264">
        <v>45386</v>
      </c>
      <c r="M2988" s="290">
        <v>45411</v>
      </c>
      <c r="N2988" s="261" t="s">
        <v>122</v>
      </c>
      <c r="O2988" s="282"/>
      <c r="P2988" s="266"/>
      <c r="Q2988" s="273"/>
      <c r="R2988" s="284" t="s">
        <v>157</v>
      </c>
      <c r="S2988" s="265"/>
      <c r="T2988" s="265">
        <v>0</v>
      </c>
      <c r="U2988" s="269" t="s">
        <v>1256</v>
      </c>
      <c r="V2988" s="270">
        <v>1</v>
      </c>
      <c r="W2988" s="271" t="s">
        <v>118</v>
      </c>
      <c r="X2988" s="272"/>
      <c r="Y2988" s="272"/>
      <c r="Z2988" s="274" t="s">
        <v>1257</v>
      </c>
      <c r="AA2988" s="258" t="b">
        <f t="shared" si="239"/>
        <v>0</v>
      </c>
      <c r="AB2988" s="273" t="s">
        <v>10777</v>
      </c>
      <c r="AC2988" s="273"/>
      <c r="AD2988" s="504" t="s">
        <v>1271</v>
      </c>
      <c r="AE2988" s="275" t="s">
        <v>10778</v>
      </c>
      <c r="AF2988" s="267" t="str">
        <f t="shared" ca="1" si="241"/>
        <v>27años0meses</v>
      </c>
      <c r="AG2988" s="276">
        <v>974612272</v>
      </c>
      <c r="AH2988" s="273" t="s">
        <v>10779</v>
      </c>
    </row>
    <row r="2989" spans="2:36">
      <c r="B2989" s="258" t="str">
        <f t="shared" si="242"/>
        <v>P75894579</v>
      </c>
      <c r="C2989" s="257" t="s">
        <v>117</v>
      </c>
      <c r="D2989" s="486" t="s">
        <v>3971</v>
      </c>
      <c r="E2989" s="258" t="s">
        <v>3972</v>
      </c>
      <c r="F2989" s="259">
        <v>37045</v>
      </c>
      <c r="G2989" s="260" t="s">
        <v>1291</v>
      </c>
      <c r="H2989" s="261" t="s">
        <v>137</v>
      </c>
      <c r="I2989" s="262"/>
      <c r="J2989" s="261"/>
      <c r="K2989" s="263" t="s">
        <v>3611</v>
      </c>
      <c r="L2989" s="264">
        <v>44299</v>
      </c>
      <c r="M2989" s="264">
        <v>44339</v>
      </c>
      <c r="N2989" s="263" t="s">
        <v>174</v>
      </c>
      <c r="O2989" s="261" t="s">
        <v>3973</v>
      </c>
      <c r="P2989" s="266" t="s">
        <v>115</v>
      </c>
      <c r="Q2989" s="273"/>
      <c r="R2989" s="268" t="s">
        <v>157</v>
      </c>
      <c r="S2989" s="265"/>
      <c r="T2989" s="265">
        <v>0</v>
      </c>
      <c r="U2989" s="269" t="s">
        <v>1256</v>
      </c>
      <c r="V2989" s="270">
        <v>0</v>
      </c>
      <c r="W2989" s="271" t="s">
        <v>1264</v>
      </c>
      <c r="X2989" s="272"/>
      <c r="Y2989" s="273"/>
      <c r="Z2989" s="274" t="s">
        <v>1265</v>
      </c>
      <c r="AA2989" s="258" t="b">
        <f t="shared" si="239"/>
        <v>0</v>
      </c>
      <c r="AB2989" s="273" t="s">
        <v>3974</v>
      </c>
      <c r="AC2989" s="273" t="s">
        <v>3671</v>
      </c>
      <c r="AD2989" s="510"/>
      <c r="AE2989" s="275"/>
      <c r="AF2989" s="267" t="str">
        <f t="shared" ca="1" si="241"/>
        <v>25años2meses</v>
      </c>
      <c r="AG2989" s="276">
        <v>934433143</v>
      </c>
      <c r="AH2989" s="399" t="s">
        <v>3975</v>
      </c>
    </row>
    <row r="2990" spans="2:36">
      <c r="B2990" s="258" t="str">
        <f t="shared" si="242"/>
        <v>P75894723</v>
      </c>
      <c r="C2990" s="257" t="s">
        <v>117</v>
      </c>
      <c r="D2990" s="294" t="s">
        <v>18610</v>
      </c>
      <c r="E2990" s="258" t="s">
        <v>18611</v>
      </c>
      <c r="F2990" s="259">
        <v>37988</v>
      </c>
      <c r="G2990" s="283" t="s">
        <v>1912</v>
      </c>
      <c r="H2990" s="261" t="s">
        <v>137</v>
      </c>
      <c r="I2990" s="261" t="s">
        <v>1252</v>
      </c>
      <c r="J2990" s="261" t="s">
        <v>1253</v>
      </c>
      <c r="K2990" s="282" t="s">
        <v>8700</v>
      </c>
      <c r="L2990" s="264">
        <v>46105</v>
      </c>
      <c r="M2990" s="264">
        <v>46123</v>
      </c>
      <c r="N2990" s="261" t="s">
        <v>169</v>
      </c>
      <c r="O2990" s="282" t="s">
        <v>18614</v>
      </c>
      <c r="P2990" s="266" t="s">
        <v>138</v>
      </c>
      <c r="Q2990" s="258"/>
      <c r="R2990" s="268" t="s">
        <v>157</v>
      </c>
      <c r="S2990" s="265"/>
      <c r="T2990" s="271">
        <v>0</v>
      </c>
      <c r="U2990" s="269" t="s">
        <v>1256</v>
      </c>
      <c r="V2990" s="270">
        <v>1</v>
      </c>
      <c r="W2990" s="271" t="s">
        <v>118</v>
      </c>
      <c r="X2990" s="272"/>
      <c r="Y2990" s="272"/>
      <c r="Z2990" s="342" t="s">
        <v>1257</v>
      </c>
      <c r="AA2990" s="258" t="b">
        <v>0</v>
      </c>
      <c r="AB2990" s="273" t="s">
        <v>18909</v>
      </c>
      <c r="AC2990" s="273"/>
      <c r="AD2990" s="504" t="s">
        <v>1259</v>
      </c>
      <c r="AE2990" s="275" t="s">
        <v>18619</v>
      </c>
      <c r="AF2990" s="267" t="str">
        <f t="shared" ca="1" si="241"/>
        <v>22años7meses</v>
      </c>
      <c r="AG2990" s="276" t="s">
        <v>18615</v>
      </c>
      <c r="AH2990" s="273" t="s">
        <v>18616</v>
      </c>
    </row>
    <row r="2991" spans="2:36">
      <c r="B2991" s="258" t="str">
        <f t="shared" si="242"/>
        <v>P75899686</v>
      </c>
      <c r="C2991" s="282">
        <v>1</v>
      </c>
      <c r="D2991" s="517" t="s">
        <v>15399</v>
      </c>
      <c r="E2991" s="350" t="s">
        <v>15400</v>
      </c>
      <c r="F2991" s="348">
        <v>35668</v>
      </c>
      <c r="G2991" s="545" t="s">
        <v>1251</v>
      </c>
      <c r="H2991" s="546" t="s">
        <v>137</v>
      </c>
      <c r="I2991" s="546" t="s">
        <v>1252</v>
      </c>
      <c r="J2991" s="546" t="s">
        <v>1276</v>
      </c>
      <c r="K2991" s="547" t="s">
        <v>1254</v>
      </c>
      <c r="L2991" s="298">
        <v>45968</v>
      </c>
      <c r="M2991" s="298">
        <v>45994</v>
      </c>
      <c r="N2991" s="546" t="s">
        <v>114</v>
      </c>
      <c r="O2991" s="282" t="s">
        <v>15401</v>
      </c>
      <c r="P2991" s="528" t="s">
        <v>138</v>
      </c>
      <c r="Q2991" s="350"/>
      <c r="R2991" s="536" t="s">
        <v>157</v>
      </c>
      <c r="S2991" s="267"/>
      <c r="T2991" s="524">
        <v>0</v>
      </c>
      <c r="U2991" s="537" t="s">
        <v>1256</v>
      </c>
      <c r="V2991" s="538">
        <v>1</v>
      </c>
      <c r="W2991" s="524" t="s">
        <v>118</v>
      </c>
      <c r="X2991" s="539"/>
      <c r="Y2991" s="539"/>
      <c r="Z2991" s="525" t="s">
        <v>1257</v>
      </c>
      <c r="AA2991" s="350" t="b">
        <f t="shared" ref="AA2991:AA3003" si="243">COUNTIF($D$2:$D$3790,D2991)&gt;1</f>
        <v>0</v>
      </c>
      <c r="AB2991" s="529" t="s">
        <v>15402</v>
      </c>
      <c r="AC2991" s="529"/>
      <c r="AD2991" s="572" t="s">
        <v>1259</v>
      </c>
      <c r="AE2991" s="540" t="s">
        <v>15403</v>
      </c>
      <c r="AF2991" s="267" t="str">
        <f t="shared" ca="1" si="241"/>
        <v>28años11meses</v>
      </c>
      <c r="AG2991" s="541" t="s">
        <v>15404</v>
      </c>
      <c r="AH2991" s="529" t="s">
        <v>15405</v>
      </c>
    </row>
    <row r="2992" spans="2:36">
      <c r="B2992" s="258" t="str">
        <f t="shared" si="242"/>
        <v>P75908019</v>
      </c>
      <c r="C2992" s="282">
        <v>1</v>
      </c>
      <c r="D2992" s="486" t="s">
        <v>12342</v>
      </c>
      <c r="E2992" s="258" t="s">
        <v>12343</v>
      </c>
      <c r="F2992" s="259">
        <v>37224</v>
      </c>
      <c r="G2992" s="283" t="s">
        <v>1251</v>
      </c>
      <c r="H2992" s="261" t="s">
        <v>137</v>
      </c>
      <c r="I2992" s="261" t="s">
        <v>3227</v>
      </c>
      <c r="J2992" s="261" t="s">
        <v>9469</v>
      </c>
      <c r="K2992" s="282" t="s">
        <v>6840</v>
      </c>
      <c r="L2992" s="264">
        <v>45539</v>
      </c>
      <c r="M2992" s="264">
        <v>45568</v>
      </c>
      <c r="N2992" s="261" t="s">
        <v>128</v>
      </c>
      <c r="O2992" s="282" t="s">
        <v>12344</v>
      </c>
      <c r="P2992" s="266" t="s">
        <v>138</v>
      </c>
      <c r="Q2992" s="273"/>
      <c r="R2992" s="268" t="s">
        <v>157</v>
      </c>
      <c r="S2992" s="265"/>
      <c r="T2992" s="265">
        <v>0</v>
      </c>
      <c r="U2992" s="269" t="s">
        <v>1256</v>
      </c>
      <c r="V2992" s="270">
        <v>1</v>
      </c>
      <c r="W2992" s="271" t="s">
        <v>118</v>
      </c>
      <c r="X2992" s="272"/>
      <c r="Y2992" s="272"/>
      <c r="Z2992" s="274" t="s">
        <v>1257</v>
      </c>
      <c r="AA2992" s="258" t="b">
        <f t="shared" si="243"/>
        <v>0</v>
      </c>
      <c r="AB2992" s="273" t="s">
        <v>12345</v>
      </c>
      <c r="AC2992" s="273"/>
      <c r="AD2992" s="504" t="s">
        <v>1259</v>
      </c>
      <c r="AE2992" s="275" t="s">
        <v>12346</v>
      </c>
      <c r="AF2992" s="267" t="str">
        <f t="shared" ca="1" si="241"/>
        <v>24años8meses</v>
      </c>
      <c r="AG2992" s="294">
        <v>925434080</v>
      </c>
      <c r="AH2992" s="402" t="s">
        <v>12347</v>
      </c>
    </row>
    <row r="2993" spans="2:36">
      <c r="B2993" s="258" t="str">
        <f t="shared" si="242"/>
        <v>P75912794</v>
      </c>
      <c r="C2993" s="282">
        <v>1</v>
      </c>
      <c r="D2993" s="486" t="s">
        <v>7724</v>
      </c>
      <c r="E2993" s="258" t="s">
        <v>7725</v>
      </c>
      <c r="F2993" s="259">
        <v>36258</v>
      </c>
      <c r="G2993" s="260" t="s">
        <v>1251</v>
      </c>
      <c r="H2993" s="261" t="s">
        <v>137</v>
      </c>
      <c r="I2993" s="263" t="s">
        <v>1252</v>
      </c>
      <c r="J2993" s="261"/>
      <c r="K2993" s="282" t="s">
        <v>6305</v>
      </c>
      <c r="L2993" s="264">
        <v>45089</v>
      </c>
      <c r="M2993" s="290">
        <v>45119</v>
      </c>
      <c r="N2993" s="263" t="s">
        <v>128</v>
      </c>
      <c r="O2993" s="282" t="s">
        <v>7726</v>
      </c>
      <c r="P2993" s="266" t="s">
        <v>138</v>
      </c>
      <c r="Q2993" s="273"/>
      <c r="R2993" s="268" t="s">
        <v>157</v>
      </c>
      <c r="S2993" s="265"/>
      <c r="T2993" s="265">
        <v>0</v>
      </c>
      <c r="U2993" s="269" t="s">
        <v>1256</v>
      </c>
      <c r="V2993" s="270">
        <v>1</v>
      </c>
      <c r="W2993" s="271" t="s">
        <v>118</v>
      </c>
      <c r="X2993" s="272"/>
      <c r="Y2993" s="258"/>
      <c r="Z2993" s="274" t="s">
        <v>1257</v>
      </c>
      <c r="AA2993" s="258" t="b">
        <f t="shared" si="243"/>
        <v>0</v>
      </c>
      <c r="AB2993" s="258" t="s">
        <v>7727</v>
      </c>
      <c r="AC2993" s="273"/>
      <c r="AD2993" s="504" t="s">
        <v>1271</v>
      </c>
      <c r="AE2993" s="275" t="s">
        <v>7728</v>
      </c>
      <c r="AF2993" s="267" t="str">
        <f t="shared" ca="1" si="241"/>
        <v>27años4meses</v>
      </c>
      <c r="AG2993" s="276">
        <v>985045380</v>
      </c>
      <c r="AH2993" s="273" t="s">
        <v>7729</v>
      </c>
    </row>
    <row r="2994" spans="2:36">
      <c r="B2994" s="258" t="str">
        <f t="shared" si="242"/>
        <v>P75919643</v>
      </c>
      <c r="C2994" s="282">
        <v>1</v>
      </c>
      <c r="D2994" s="486" t="s">
        <v>8316</v>
      </c>
      <c r="E2994" s="258" t="s">
        <v>8317</v>
      </c>
      <c r="F2994" s="259">
        <v>38433</v>
      </c>
      <c r="G2994" s="260" t="s">
        <v>1251</v>
      </c>
      <c r="H2994" s="266" t="s">
        <v>137</v>
      </c>
      <c r="I2994" s="261" t="s">
        <v>1252</v>
      </c>
      <c r="J2994" s="261"/>
      <c r="K2994" s="282" t="s">
        <v>2021</v>
      </c>
      <c r="L2994" s="264">
        <v>45187</v>
      </c>
      <c r="M2994" s="290">
        <v>45199</v>
      </c>
      <c r="N2994" s="263" t="s">
        <v>122</v>
      </c>
      <c r="O2994" s="261"/>
      <c r="P2994" s="266"/>
      <c r="Q2994" s="273"/>
      <c r="R2994" s="284" t="s">
        <v>157</v>
      </c>
      <c r="S2994" s="265"/>
      <c r="T2994" s="265">
        <v>0</v>
      </c>
      <c r="U2994" s="269" t="s">
        <v>1256</v>
      </c>
      <c r="V2994" s="270">
        <v>0</v>
      </c>
      <c r="W2994" s="271" t="s">
        <v>118</v>
      </c>
      <c r="X2994" s="273"/>
      <c r="Y2994" s="273"/>
      <c r="Z2994" s="274" t="s">
        <v>1257</v>
      </c>
      <c r="AA2994" s="258" t="b">
        <f t="shared" si="243"/>
        <v>0</v>
      </c>
      <c r="AB2994" s="408" t="s">
        <v>8318</v>
      </c>
      <c r="AC2994" s="273"/>
      <c r="AD2994" s="504" t="s">
        <v>1259</v>
      </c>
      <c r="AE2994" s="275" t="s">
        <v>8319</v>
      </c>
      <c r="AF2994" s="267" t="str">
        <f t="shared" ca="1" si="241"/>
        <v>21años4meses</v>
      </c>
      <c r="AG2994" s="276">
        <v>981310336</v>
      </c>
      <c r="AH2994" s="273" t="s">
        <v>8320</v>
      </c>
    </row>
    <row r="2995" spans="2:36">
      <c r="B2995" s="258" t="str">
        <f t="shared" si="242"/>
        <v>P75943902</v>
      </c>
      <c r="C2995" s="282">
        <v>1</v>
      </c>
      <c r="D2995" s="486" t="s">
        <v>14682</v>
      </c>
      <c r="E2995" s="258" t="s">
        <v>14683</v>
      </c>
      <c r="F2995" s="259">
        <v>37925</v>
      </c>
      <c r="G2995" s="283" t="s">
        <v>1251</v>
      </c>
      <c r="H2995" s="261" t="s">
        <v>137</v>
      </c>
      <c r="I2995" s="261" t="s">
        <v>12610</v>
      </c>
      <c r="J2995" s="261" t="s">
        <v>1276</v>
      </c>
      <c r="K2995" s="282" t="s">
        <v>8700</v>
      </c>
      <c r="L2995" s="264">
        <v>45937</v>
      </c>
      <c r="M2995" s="264">
        <v>45976</v>
      </c>
      <c r="N2995" s="261" t="s">
        <v>174</v>
      </c>
      <c r="O2995" s="282" t="s">
        <v>14684</v>
      </c>
      <c r="P2995" s="266" t="s">
        <v>138</v>
      </c>
      <c r="Q2995" s="258"/>
      <c r="R2995" s="268" t="s">
        <v>157</v>
      </c>
      <c r="S2995" s="265"/>
      <c r="T2995" s="506">
        <v>0</v>
      </c>
      <c r="U2995" s="269" t="s">
        <v>1256</v>
      </c>
      <c r="V2995" s="270">
        <v>1</v>
      </c>
      <c r="W2995" s="271" t="s">
        <v>118</v>
      </c>
      <c r="X2995" s="272"/>
      <c r="Y2995" s="272"/>
      <c r="Z2995" s="274" t="s">
        <v>1257</v>
      </c>
      <c r="AA2995" s="258" t="b">
        <f t="shared" si="243"/>
        <v>0</v>
      </c>
      <c r="AB2995" s="273" t="s">
        <v>14685</v>
      </c>
      <c r="AC2995" s="273"/>
      <c r="AD2995" s="504" t="s">
        <v>1259</v>
      </c>
      <c r="AE2995" s="304" t="s">
        <v>14686</v>
      </c>
      <c r="AF2995" s="267" t="str">
        <f t="shared" ca="1" si="241"/>
        <v>22años9meses</v>
      </c>
      <c r="AG2995" s="276" t="s">
        <v>14687</v>
      </c>
      <c r="AH2995" s="442" t="s">
        <v>14688</v>
      </c>
      <c r="AJ2995" s="554" t="str">
        <f ca="1">IF($D2995&lt;&gt;"",DATEDIF(L2995,TODAY(),"y")&amp;"años"&amp;DATEDIF(L2995,TODAY(),"ym")&amp;"meses"&amp;DATEDIF(L2995,TODAY(),"md")&amp;"dias","")</f>
        <v>0años10meses14dias</v>
      </c>
    </row>
    <row r="2996" spans="2:36">
      <c r="B2996" s="258" t="str">
        <f t="shared" si="242"/>
        <v>O75961517</v>
      </c>
      <c r="C2996" s="282">
        <v>1</v>
      </c>
      <c r="D2996" s="486" t="s">
        <v>14082</v>
      </c>
      <c r="E2996" s="258" t="s">
        <v>14083</v>
      </c>
      <c r="F2996" s="259">
        <v>36116</v>
      </c>
      <c r="G2996" s="283" t="s">
        <v>1251</v>
      </c>
      <c r="H2996" s="261" t="s">
        <v>113</v>
      </c>
      <c r="I2996" s="261" t="s">
        <v>8348</v>
      </c>
      <c r="J2996" s="261" t="s">
        <v>9469</v>
      </c>
      <c r="K2996" s="282" t="s">
        <v>8700</v>
      </c>
      <c r="L2996" s="264">
        <v>45894</v>
      </c>
      <c r="M2996" s="264">
        <v>45908</v>
      </c>
      <c r="N2996" s="261" t="s">
        <v>174</v>
      </c>
      <c r="O2996" s="282" t="s">
        <v>14084</v>
      </c>
      <c r="P2996" s="266" t="s">
        <v>138</v>
      </c>
      <c r="Q2996" s="273"/>
      <c r="R2996" s="284" t="s">
        <v>157</v>
      </c>
      <c r="S2996" s="265"/>
      <c r="T2996" s="265">
        <v>0</v>
      </c>
      <c r="U2996" s="269" t="s">
        <v>117</v>
      </c>
      <c r="V2996" s="270">
        <v>1</v>
      </c>
      <c r="W2996" s="271" t="s">
        <v>118</v>
      </c>
      <c r="X2996" s="272"/>
      <c r="Y2996" s="272"/>
      <c r="Z2996" s="274" t="s">
        <v>1257</v>
      </c>
      <c r="AA2996" s="258" t="b">
        <f t="shared" si="243"/>
        <v>0</v>
      </c>
      <c r="AB2996" s="273" t="s">
        <v>9698</v>
      </c>
      <c r="AC2996" s="273"/>
      <c r="AD2996" s="504" t="s">
        <v>1259</v>
      </c>
      <c r="AE2996" s="275" t="s">
        <v>14085</v>
      </c>
      <c r="AF2996" s="267" t="str">
        <f t="shared" ca="1" si="241"/>
        <v>27años9meses</v>
      </c>
      <c r="AG2996" s="276">
        <v>918706989</v>
      </c>
      <c r="AH2996" s="273" t="s">
        <v>14086</v>
      </c>
    </row>
    <row r="2997" spans="2:36">
      <c r="B2997" s="258" t="str">
        <f t="shared" si="242"/>
        <v>P75969098</v>
      </c>
      <c r="C2997" s="282">
        <v>1</v>
      </c>
      <c r="D2997" s="486" t="s">
        <v>10130</v>
      </c>
      <c r="E2997" s="258" t="s">
        <v>10131</v>
      </c>
      <c r="F2997" s="259">
        <v>36259</v>
      </c>
      <c r="G2997" s="283" t="s">
        <v>1251</v>
      </c>
      <c r="H2997" s="261" t="s">
        <v>137</v>
      </c>
      <c r="I2997" s="261" t="s">
        <v>8999</v>
      </c>
      <c r="J2997" s="261" t="s">
        <v>9000</v>
      </c>
      <c r="K2997" s="282" t="s">
        <v>6899</v>
      </c>
      <c r="L2997" s="264">
        <v>45348</v>
      </c>
      <c r="M2997" s="264">
        <v>45372</v>
      </c>
      <c r="N2997" s="261" t="s">
        <v>128</v>
      </c>
      <c r="O2997" s="261" t="s">
        <v>10132</v>
      </c>
      <c r="P2997" s="266" t="s">
        <v>138</v>
      </c>
      <c r="Q2997" s="273"/>
      <c r="R2997" s="284" t="s">
        <v>157</v>
      </c>
      <c r="S2997" s="265"/>
      <c r="T2997" s="265">
        <v>0</v>
      </c>
      <c r="U2997" s="269" t="s">
        <v>1256</v>
      </c>
      <c r="V2997" s="270">
        <v>1</v>
      </c>
      <c r="W2997" s="271" t="s">
        <v>118</v>
      </c>
      <c r="X2997" s="272"/>
      <c r="Y2997" s="272"/>
      <c r="Z2997" s="274" t="s">
        <v>1257</v>
      </c>
      <c r="AA2997" s="258" t="b">
        <f t="shared" si="243"/>
        <v>0</v>
      </c>
      <c r="AB2997" s="273" t="s">
        <v>10133</v>
      </c>
      <c r="AC2997" s="273"/>
      <c r="AD2997" s="504" t="s">
        <v>1259</v>
      </c>
      <c r="AE2997" s="275" t="s">
        <v>10134</v>
      </c>
      <c r="AF2997" s="267" t="str">
        <f t="shared" ca="1" si="241"/>
        <v>27años4meses</v>
      </c>
      <c r="AG2997" s="276">
        <v>925010443</v>
      </c>
      <c r="AH2997" s="273" t="s">
        <v>10135</v>
      </c>
    </row>
    <row r="2998" spans="2:36">
      <c r="B2998" s="258" t="str">
        <f t="shared" si="242"/>
        <v>O75984275</v>
      </c>
      <c r="C2998" s="282">
        <v>1</v>
      </c>
      <c r="D2998" s="486" t="s">
        <v>5974</v>
      </c>
      <c r="E2998" s="258" t="s">
        <v>5975</v>
      </c>
      <c r="F2998" s="259">
        <v>35386</v>
      </c>
      <c r="G2998" s="258" t="s">
        <v>1251</v>
      </c>
      <c r="H2998" s="263" t="s">
        <v>113</v>
      </c>
      <c r="I2998" s="263" t="s">
        <v>1967</v>
      </c>
      <c r="J2998" s="261"/>
      <c r="K2998" s="282" t="s">
        <v>1968</v>
      </c>
      <c r="L2998" s="264">
        <v>44607</v>
      </c>
      <c r="M2998" s="289">
        <v>44636</v>
      </c>
      <c r="N2998" s="263" t="s">
        <v>122</v>
      </c>
      <c r="O2998" s="261"/>
      <c r="P2998" s="309"/>
      <c r="Q2998" s="267"/>
      <c r="R2998" s="268" t="s">
        <v>157</v>
      </c>
      <c r="S2998" s="265"/>
      <c r="T2998" s="265">
        <v>0</v>
      </c>
      <c r="U2998" s="269" t="s">
        <v>1256</v>
      </c>
      <c r="V2998" s="270">
        <v>1</v>
      </c>
      <c r="W2998" s="271" t="s">
        <v>118</v>
      </c>
      <c r="X2998" s="272"/>
      <c r="Y2998" s="273"/>
      <c r="Z2998" s="274" t="s">
        <v>1265</v>
      </c>
      <c r="AA2998" s="258" t="b">
        <f t="shared" si="243"/>
        <v>0</v>
      </c>
      <c r="AB2998" s="258" t="s">
        <v>5976</v>
      </c>
      <c r="AC2998" s="273" t="s">
        <v>1302</v>
      </c>
      <c r="AD2998" s="510"/>
      <c r="AE2998" s="281"/>
      <c r="AF2998" s="267" t="str">
        <f t="shared" ca="1" si="241"/>
        <v>29años9meses</v>
      </c>
      <c r="AG2998" s="276">
        <v>998083347</v>
      </c>
      <c r="AH2998" s="258"/>
    </row>
    <row r="2999" spans="2:36">
      <c r="B2999" s="258" t="str">
        <f t="shared" si="242"/>
        <v>P75992472</v>
      </c>
      <c r="C2999" s="282">
        <v>1</v>
      </c>
      <c r="D2999" s="486" t="s">
        <v>2522</v>
      </c>
      <c r="E2999" s="258" t="s">
        <v>2523</v>
      </c>
      <c r="F2999" s="259">
        <v>37031</v>
      </c>
      <c r="G2999" s="260" t="s">
        <v>1251</v>
      </c>
      <c r="H2999" s="261" t="s">
        <v>137</v>
      </c>
      <c r="I2999" s="262"/>
      <c r="J2999" s="261"/>
      <c r="K2999" s="263" t="s">
        <v>1287</v>
      </c>
      <c r="L2999" s="264">
        <v>43784</v>
      </c>
      <c r="M2999" s="264">
        <v>43845</v>
      </c>
      <c r="N2999" s="263" t="s">
        <v>122</v>
      </c>
      <c r="O2999" s="261"/>
      <c r="P2999" s="266" t="s">
        <v>119</v>
      </c>
      <c r="Q2999" s="267"/>
      <c r="R2999" s="268" t="s">
        <v>157</v>
      </c>
      <c r="S2999" s="265"/>
      <c r="T2999" s="265">
        <v>0</v>
      </c>
      <c r="U2999" s="269" t="s">
        <v>1256</v>
      </c>
      <c r="V2999" s="270">
        <v>0</v>
      </c>
      <c r="W2999" s="271" t="s">
        <v>1264</v>
      </c>
      <c r="X2999" s="272"/>
      <c r="Y2999" s="273"/>
      <c r="Z2999" s="274" t="s">
        <v>1265</v>
      </c>
      <c r="AA2999" s="258" t="b">
        <f t="shared" si="243"/>
        <v>0</v>
      </c>
      <c r="AB2999" s="273" t="s">
        <v>2524</v>
      </c>
      <c r="AC2999" s="273" t="s">
        <v>2379</v>
      </c>
      <c r="AD2999" s="510"/>
      <c r="AE2999" s="275"/>
      <c r="AF2999" s="267" t="str">
        <f t="shared" ca="1" si="241"/>
        <v>25años3meses</v>
      </c>
      <c r="AG2999" s="276"/>
      <c r="AH2999" s="273"/>
    </row>
    <row r="3000" spans="2:36">
      <c r="B3000" s="258" t="str">
        <f t="shared" si="242"/>
        <v>O75994586</v>
      </c>
      <c r="C3000" s="282">
        <v>1</v>
      </c>
      <c r="D3000" s="486" t="s">
        <v>7736</v>
      </c>
      <c r="E3000" s="258" t="s">
        <v>7737</v>
      </c>
      <c r="F3000" s="259">
        <v>36424</v>
      </c>
      <c r="G3000" s="283" t="s">
        <v>1251</v>
      </c>
      <c r="H3000" s="261" t="s">
        <v>125</v>
      </c>
      <c r="I3000" s="261" t="s">
        <v>5699</v>
      </c>
      <c r="J3000" s="261"/>
      <c r="K3000" s="282" t="s">
        <v>6305</v>
      </c>
      <c r="L3000" s="264">
        <v>45090</v>
      </c>
      <c r="M3000" s="264">
        <v>45119</v>
      </c>
      <c r="N3000" s="263" t="s">
        <v>128</v>
      </c>
      <c r="O3000" s="261" t="s">
        <v>7738</v>
      </c>
      <c r="P3000" s="266" t="s">
        <v>138</v>
      </c>
      <c r="Q3000" s="273"/>
      <c r="R3000" s="284" t="s">
        <v>157</v>
      </c>
      <c r="S3000" s="265"/>
      <c r="T3000" s="265">
        <v>0</v>
      </c>
      <c r="U3000" s="269" t="s">
        <v>1256</v>
      </c>
      <c r="V3000" s="270">
        <v>1</v>
      </c>
      <c r="W3000" s="271" t="s">
        <v>118</v>
      </c>
      <c r="X3000" s="272"/>
      <c r="Y3000" s="273"/>
      <c r="Z3000" s="274" t="s">
        <v>1257</v>
      </c>
      <c r="AA3000" s="258" t="b">
        <f t="shared" si="243"/>
        <v>0</v>
      </c>
      <c r="AB3000" s="273" t="s">
        <v>7739</v>
      </c>
      <c r="AC3000" s="273"/>
      <c r="AD3000" s="504" t="s">
        <v>1259</v>
      </c>
      <c r="AE3000" s="275" t="s">
        <v>7740</v>
      </c>
      <c r="AF3000" s="267" t="str">
        <f t="shared" ca="1" si="241"/>
        <v>26años11meses</v>
      </c>
      <c r="AG3000" s="276">
        <v>948014656</v>
      </c>
      <c r="AH3000" s="399" t="s">
        <v>7741</v>
      </c>
    </row>
    <row r="3001" spans="2:36">
      <c r="B3001" s="258" t="str">
        <f t="shared" si="242"/>
        <v>O76001031</v>
      </c>
      <c r="C3001" s="282">
        <v>1</v>
      </c>
      <c r="D3001" s="486" t="s">
        <v>12389</v>
      </c>
      <c r="E3001" s="258" t="s">
        <v>12390</v>
      </c>
      <c r="F3001" s="259">
        <v>35387</v>
      </c>
      <c r="G3001" s="283" t="s">
        <v>1605</v>
      </c>
      <c r="H3001" s="261" t="s">
        <v>125</v>
      </c>
      <c r="I3001" s="261" t="s">
        <v>5933</v>
      </c>
      <c r="J3001" s="261" t="s">
        <v>1276</v>
      </c>
      <c r="K3001" s="282" t="s">
        <v>2021</v>
      </c>
      <c r="L3001" s="264">
        <v>45544</v>
      </c>
      <c r="M3001" s="264">
        <v>45584</v>
      </c>
      <c r="N3001" s="261" t="s">
        <v>128</v>
      </c>
      <c r="O3001" s="282" t="s">
        <v>12391</v>
      </c>
      <c r="P3001" s="266" t="s">
        <v>138</v>
      </c>
      <c r="Q3001" s="273"/>
      <c r="R3001" s="268" t="s">
        <v>157</v>
      </c>
      <c r="S3001" s="265"/>
      <c r="T3001" s="265">
        <v>0</v>
      </c>
      <c r="U3001" s="269" t="s">
        <v>1256</v>
      </c>
      <c r="V3001" s="270">
        <v>0</v>
      </c>
      <c r="W3001" s="271" t="s">
        <v>118</v>
      </c>
      <c r="X3001" s="272"/>
      <c r="Y3001" s="272"/>
      <c r="Z3001" s="274" t="s">
        <v>1257</v>
      </c>
      <c r="AA3001" s="258" t="b">
        <f t="shared" si="243"/>
        <v>0</v>
      </c>
      <c r="AB3001" s="273" t="s">
        <v>12392</v>
      </c>
      <c r="AC3001" s="273"/>
      <c r="AD3001" s="504" t="s">
        <v>1259</v>
      </c>
      <c r="AE3001" s="275" t="s">
        <v>12393</v>
      </c>
      <c r="AF3001" s="267" t="str">
        <f t="shared" ca="1" si="241"/>
        <v>29años9meses</v>
      </c>
      <c r="AG3001" s="294">
        <v>980773308</v>
      </c>
      <c r="AH3001" s="401" t="s">
        <v>12394</v>
      </c>
    </row>
    <row r="3002" spans="2:36">
      <c r="B3002" s="258" t="str">
        <f t="shared" si="242"/>
        <v>P76054865</v>
      </c>
      <c r="C3002" s="282">
        <v>1</v>
      </c>
      <c r="D3002" s="486" t="s">
        <v>10769</v>
      </c>
      <c r="E3002" s="258" t="s">
        <v>10770</v>
      </c>
      <c r="F3002" s="259">
        <v>35057</v>
      </c>
      <c r="G3002" s="283" t="s">
        <v>1996</v>
      </c>
      <c r="H3002" s="261" t="s">
        <v>137</v>
      </c>
      <c r="I3002" s="261" t="s">
        <v>8999</v>
      </c>
      <c r="J3002" s="261" t="s">
        <v>9000</v>
      </c>
      <c r="K3002" s="282" t="s">
        <v>6899</v>
      </c>
      <c r="L3002" s="264">
        <v>45386</v>
      </c>
      <c r="M3002" s="295">
        <v>45392</v>
      </c>
      <c r="N3002" s="261" t="s">
        <v>174</v>
      </c>
      <c r="O3002" s="282" t="s">
        <v>10771</v>
      </c>
      <c r="P3002" s="266" t="s">
        <v>138</v>
      </c>
      <c r="Q3002" s="273"/>
      <c r="R3002" s="284" t="s">
        <v>157</v>
      </c>
      <c r="S3002" s="265"/>
      <c r="T3002" s="265">
        <v>0</v>
      </c>
      <c r="U3002" s="269" t="s">
        <v>1256</v>
      </c>
      <c r="V3002" s="270">
        <v>1</v>
      </c>
      <c r="W3002" s="271" t="s">
        <v>118</v>
      </c>
      <c r="X3002" s="272"/>
      <c r="Y3002" s="272"/>
      <c r="Z3002" s="274" t="s">
        <v>1257</v>
      </c>
      <c r="AA3002" s="258" t="b">
        <f t="shared" si="243"/>
        <v>0</v>
      </c>
      <c r="AB3002" s="273" t="s">
        <v>10772</v>
      </c>
      <c r="AC3002" s="273"/>
      <c r="AD3002" s="504" t="s">
        <v>1259</v>
      </c>
      <c r="AE3002" s="275" t="s">
        <v>10773</v>
      </c>
      <c r="AF3002" s="267" t="str">
        <f t="shared" ca="1" si="241"/>
        <v>30años7meses</v>
      </c>
      <c r="AG3002" s="276">
        <v>917969134</v>
      </c>
      <c r="AH3002" s="273" t="s">
        <v>10774</v>
      </c>
    </row>
    <row r="3003" spans="2:36">
      <c r="B3003" s="258" t="str">
        <f t="shared" si="242"/>
        <v>P76078025</v>
      </c>
      <c r="C3003" s="282">
        <v>1</v>
      </c>
      <c r="D3003" s="486" t="s">
        <v>6692</v>
      </c>
      <c r="E3003" s="258" t="s">
        <v>6693</v>
      </c>
      <c r="F3003" s="259">
        <v>37621</v>
      </c>
      <c r="G3003" s="283" t="s">
        <v>1996</v>
      </c>
      <c r="H3003" s="261" t="s">
        <v>137</v>
      </c>
      <c r="I3003" s="263" t="s">
        <v>1252</v>
      </c>
      <c r="J3003" s="261"/>
      <c r="K3003" s="282" t="s">
        <v>2021</v>
      </c>
      <c r="L3003" s="264">
        <v>44858</v>
      </c>
      <c r="M3003" s="290">
        <v>44870</v>
      </c>
      <c r="N3003" s="263" t="s">
        <v>122</v>
      </c>
      <c r="O3003" s="282"/>
      <c r="P3003" s="266"/>
      <c r="Q3003" s="273"/>
      <c r="R3003" s="284" t="s">
        <v>157</v>
      </c>
      <c r="S3003" s="265"/>
      <c r="T3003" s="265">
        <v>0</v>
      </c>
      <c r="U3003" s="269" t="s">
        <v>1256</v>
      </c>
      <c r="V3003" s="270">
        <v>0</v>
      </c>
      <c r="W3003" s="271" t="s">
        <v>118</v>
      </c>
      <c r="X3003" s="272"/>
      <c r="Y3003" s="273"/>
      <c r="Z3003" s="274" t="s">
        <v>1265</v>
      </c>
      <c r="AA3003" s="258" t="b">
        <f t="shared" si="243"/>
        <v>0</v>
      </c>
      <c r="AB3003" s="258" t="s">
        <v>6694</v>
      </c>
      <c r="AC3003" s="273"/>
      <c r="AD3003" s="504" t="s">
        <v>2101</v>
      </c>
      <c r="AE3003" s="275" t="s">
        <v>6695</v>
      </c>
      <c r="AF3003" s="267" t="str">
        <f t="shared" ca="1" si="241"/>
        <v>23años7meses</v>
      </c>
      <c r="AG3003" s="276">
        <v>970690206</v>
      </c>
      <c r="AH3003" s="273" t="s">
        <v>6696</v>
      </c>
    </row>
    <row r="3004" spans="2:36">
      <c r="B3004" s="258" t="str">
        <f t="shared" si="242"/>
        <v>O76143710</v>
      </c>
      <c r="C3004" s="282">
        <v>1</v>
      </c>
      <c r="D3004" s="294" t="s">
        <v>18201</v>
      </c>
      <c r="E3004" s="258" t="s">
        <v>18202</v>
      </c>
      <c r="F3004" s="259">
        <v>35949</v>
      </c>
      <c r="G3004" s="283" t="s">
        <v>1251</v>
      </c>
      <c r="H3004" s="261" t="s">
        <v>113</v>
      </c>
      <c r="I3004" s="261" t="s">
        <v>5699</v>
      </c>
      <c r="J3004" s="261" t="s">
        <v>1276</v>
      </c>
      <c r="K3004" s="282" t="s">
        <v>12562</v>
      </c>
      <c r="L3004" s="264">
        <v>46090</v>
      </c>
      <c r="M3004" s="264">
        <v>46095</v>
      </c>
      <c r="N3004" s="261" t="s">
        <v>174</v>
      </c>
      <c r="O3004" s="282" t="s">
        <v>18213</v>
      </c>
      <c r="P3004" s="266" t="s">
        <v>138</v>
      </c>
      <c r="Q3004" s="258"/>
      <c r="R3004" s="268" t="s">
        <v>157</v>
      </c>
      <c r="S3004" s="265"/>
      <c r="T3004" s="271">
        <v>0</v>
      </c>
      <c r="U3004" s="269" t="s">
        <v>1256</v>
      </c>
      <c r="V3004" s="270">
        <v>1</v>
      </c>
      <c r="W3004" s="271" t="s">
        <v>118</v>
      </c>
      <c r="X3004" s="272"/>
      <c r="Y3004" s="272"/>
      <c r="Z3004" s="342" t="s">
        <v>1257</v>
      </c>
      <c r="AA3004" s="258" t="b">
        <v>0</v>
      </c>
      <c r="AB3004" s="273" t="s">
        <v>18843</v>
      </c>
      <c r="AC3004" s="273"/>
      <c r="AD3004" s="504"/>
      <c r="AE3004" s="275"/>
      <c r="AF3004" s="267" t="str">
        <f t="shared" ca="1" si="241"/>
        <v>28años2meses</v>
      </c>
      <c r="AG3004" s="276" t="s">
        <v>18218</v>
      </c>
      <c r="AH3004" s="273" t="s">
        <v>18329</v>
      </c>
    </row>
    <row r="3005" spans="2:36">
      <c r="B3005" s="258" t="str">
        <f t="shared" si="242"/>
        <v>P76157580</v>
      </c>
      <c r="C3005" s="282">
        <v>1</v>
      </c>
      <c r="D3005" s="486" t="s">
        <v>13923</v>
      </c>
      <c r="E3005" s="258" t="s">
        <v>13924</v>
      </c>
      <c r="F3005" s="259">
        <v>34627</v>
      </c>
      <c r="G3005" s="283" t="s">
        <v>1251</v>
      </c>
      <c r="H3005" s="261" t="s">
        <v>137</v>
      </c>
      <c r="I3005" s="261" t="s">
        <v>1252</v>
      </c>
      <c r="J3005" s="261" t="s">
        <v>1253</v>
      </c>
      <c r="K3005" s="282" t="s">
        <v>12562</v>
      </c>
      <c r="L3005" s="264">
        <v>45883</v>
      </c>
      <c r="M3005" s="264">
        <v>45883</v>
      </c>
      <c r="N3005" s="261" t="s">
        <v>169</v>
      </c>
      <c r="O3005" s="282" t="s">
        <v>13925</v>
      </c>
      <c r="P3005" s="266" t="s">
        <v>138</v>
      </c>
      <c r="Q3005" s="273"/>
      <c r="R3005" s="471" t="s">
        <v>1256</v>
      </c>
      <c r="S3005" s="265"/>
      <c r="T3005" s="271">
        <v>0</v>
      </c>
      <c r="U3005" s="291" t="s">
        <v>117</v>
      </c>
      <c r="V3005" s="270">
        <v>1</v>
      </c>
      <c r="W3005" s="271" t="s">
        <v>118</v>
      </c>
      <c r="X3005" s="272"/>
      <c r="Y3005" s="272"/>
      <c r="Z3005" s="342" t="s">
        <v>1257</v>
      </c>
      <c r="AA3005" s="258" t="b">
        <f>COUNTIF($D$2:$D$3790,D3005)&gt;1</f>
        <v>0</v>
      </c>
      <c r="AB3005" s="273" t="s">
        <v>13926</v>
      </c>
      <c r="AC3005" s="273"/>
      <c r="AD3005" s="504" t="s">
        <v>1259</v>
      </c>
      <c r="AE3005" s="275" t="s">
        <v>13927</v>
      </c>
      <c r="AF3005" s="267" t="str">
        <f t="shared" ca="1" si="241"/>
        <v>31años10meses</v>
      </c>
      <c r="AG3005" s="276" t="s">
        <v>13928</v>
      </c>
      <c r="AH3005" s="273" t="s">
        <v>13929</v>
      </c>
    </row>
    <row r="3006" spans="2:36">
      <c r="B3006" s="258" t="str">
        <f t="shared" si="242"/>
        <v>O76168744</v>
      </c>
      <c r="C3006" s="282">
        <v>1</v>
      </c>
      <c r="D3006" s="486" t="s">
        <v>10605</v>
      </c>
      <c r="E3006" s="258" t="s">
        <v>10606</v>
      </c>
      <c r="F3006" s="259">
        <v>36352</v>
      </c>
      <c r="G3006" s="283" t="s">
        <v>1251</v>
      </c>
      <c r="H3006" s="261" t="s">
        <v>113</v>
      </c>
      <c r="I3006" s="261" t="s">
        <v>9123</v>
      </c>
      <c r="J3006" s="261" t="s">
        <v>7245</v>
      </c>
      <c r="K3006" s="282" t="s">
        <v>6899</v>
      </c>
      <c r="L3006" s="264">
        <v>45377</v>
      </c>
      <c r="M3006" s="295">
        <v>45400</v>
      </c>
      <c r="N3006" s="261" t="s">
        <v>128</v>
      </c>
      <c r="O3006" s="261" t="s">
        <v>10607</v>
      </c>
      <c r="P3006" s="266" t="s">
        <v>138</v>
      </c>
      <c r="Q3006" s="273"/>
      <c r="R3006" s="284" t="s">
        <v>157</v>
      </c>
      <c r="S3006" s="265"/>
      <c r="T3006" s="265">
        <v>0</v>
      </c>
      <c r="U3006" s="269" t="s">
        <v>1256</v>
      </c>
      <c r="V3006" s="270">
        <v>1</v>
      </c>
      <c r="W3006" s="271" t="s">
        <v>118</v>
      </c>
      <c r="X3006" s="272"/>
      <c r="Y3006" s="272"/>
      <c r="Z3006" s="274" t="s">
        <v>1257</v>
      </c>
      <c r="AA3006" s="258" t="b">
        <f>COUNTIF($D$2:$D$3790,D3006)&gt;1</f>
        <v>0</v>
      </c>
      <c r="AB3006" s="273" t="s">
        <v>10608</v>
      </c>
      <c r="AC3006" s="273"/>
      <c r="AD3006" s="504" t="s">
        <v>1259</v>
      </c>
      <c r="AE3006" s="275" t="s">
        <v>10609</v>
      </c>
      <c r="AF3006" s="267" t="str">
        <f t="shared" ca="1" si="241"/>
        <v>27años1meses</v>
      </c>
      <c r="AG3006" s="276">
        <v>943884069</v>
      </c>
      <c r="AH3006" s="273" t="s">
        <v>10610</v>
      </c>
    </row>
    <row r="3007" spans="2:36">
      <c r="B3007" s="258" t="str">
        <f t="shared" si="242"/>
        <v>P76172840</v>
      </c>
      <c r="C3007" s="282">
        <v>1</v>
      </c>
      <c r="D3007" s="486" t="s">
        <v>12135</v>
      </c>
      <c r="E3007" s="258" t="s">
        <v>12136</v>
      </c>
      <c r="F3007" s="259">
        <v>37066</v>
      </c>
      <c r="G3007" s="283" t="s">
        <v>1251</v>
      </c>
      <c r="H3007" s="261" t="s">
        <v>137</v>
      </c>
      <c r="I3007" s="263" t="s">
        <v>1252</v>
      </c>
      <c r="J3007" s="261"/>
      <c r="K3007" s="263" t="s">
        <v>2021</v>
      </c>
      <c r="L3007" s="264">
        <v>45510</v>
      </c>
      <c r="M3007" s="298">
        <v>45514</v>
      </c>
      <c r="N3007" s="263" t="s">
        <v>122</v>
      </c>
      <c r="O3007" s="261"/>
      <c r="P3007" s="266"/>
      <c r="Q3007" s="273"/>
      <c r="R3007" s="284" t="s">
        <v>157</v>
      </c>
      <c r="S3007" s="265"/>
      <c r="T3007" s="265">
        <v>0</v>
      </c>
      <c r="U3007" s="269" t="s">
        <v>1256</v>
      </c>
      <c r="V3007" s="270">
        <v>0</v>
      </c>
      <c r="W3007" s="271" t="s">
        <v>118</v>
      </c>
      <c r="X3007" s="272"/>
      <c r="Y3007" s="273"/>
      <c r="Z3007" s="274" t="s">
        <v>1257</v>
      </c>
      <c r="AA3007" s="258" t="b">
        <f>COUNTIF($D$2:$D$3790,D3007)&gt;1</f>
        <v>0</v>
      </c>
      <c r="AB3007" s="273" t="s">
        <v>7789</v>
      </c>
      <c r="AC3007" s="273"/>
      <c r="AD3007" s="504" t="s">
        <v>1259</v>
      </c>
      <c r="AE3007" s="275" t="s">
        <v>12137</v>
      </c>
      <c r="AF3007" s="267" t="str">
        <f t="shared" ca="1" si="241"/>
        <v>25años1meses</v>
      </c>
      <c r="AG3007" s="276">
        <v>946078468</v>
      </c>
      <c r="AH3007" s="273" t="s">
        <v>12138</v>
      </c>
      <c r="AJ3007" s="554" t="str">
        <f ca="1">IF($D3007&lt;&gt;"",DATEDIF(L3007,TODAY(),"y")&amp;"años"&amp;DATEDIF(L3007,TODAY(),"ym")&amp;"meses"&amp;DATEDIF(L3007,TODAY(),"md")&amp;"dias","")</f>
        <v>2años0meses15dias</v>
      </c>
    </row>
    <row r="3008" spans="2:36">
      <c r="B3008" s="258" t="str">
        <f t="shared" si="242"/>
        <v>P76187632</v>
      </c>
      <c r="C3008" s="282">
        <v>1</v>
      </c>
      <c r="D3008" s="486" t="s">
        <v>12409</v>
      </c>
      <c r="E3008" s="258" t="s">
        <v>12410</v>
      </c>
      <c r="F3008" s="259">
        <v>36267</v>
      </c>
      <c r="G3008" s="283" t="s">
        <v>1251</v>
      </c>
      <c r="H3008" s="261" t="s">
        <v>137</v>
      </c>
      <c r="I3008" s="263" t="s">
        <v>1252</v>
      </c>
      <c r="J3008" s="261"/>
      <c r="K3008" s="282" t="s">
        <v>2021</v>
      </c>
      <c r="L3008" s="264">
        <v>45551</v>
      </c>
      <c r="M3008" s="264">
        <v>45563</v>
      </c>
      <c r="N3008" s="263" t="s">
        <v>128</v>
      </c>
      <c r="O3008" s="282" t="s">
        <v>12411</v>
      </c>
      <c r="P3008" s="266" t="s">
        <v>138</v>
      </c>
      <c r="Q3008" s="273"/>
      <c r="R3008" s="268" t="s">
        <v>157</v>
      </c>
      <c r="S3008" s="265"/>
      <c r="T3008" s="265">
        <v>0</v>
      </c>
      <c r="U3008" s="269" t="s">
        <v>1256</v>
      </c>
      <c r="V3008" s="270">
        <v>0</v>
      </c>
      <c r="W3008" s="271" t="s">
        <v>118</v>
      </c>
      <c r="X3008" s="272"/>
      <c r="Y3008" s="273"/>
      <c r="Z3008" s="274" t="s">
        <v>1257</v>
      </c>
      <c r="AA3008" s="258" t="b">
        <f>COUNTIF($D$2:$D$3790,D3008)&gt;1</f>
        <v>0</v>
      </c>
      <c r="AB3008" s="258" t="s">
        <v>12412</v>
      </c>
      <c r="AC3008" s="273"/>
      <c r="AD3008" s="504" t="s">
        <v>2101</v>
      </c>
      <c r="AE3008" s="275" t="s">
        <v>12413</v>
      </c>
      <c r="AF3008" s="267" t="str">
        <f t="shared" ca="1" si="241"/>
        <v>27años4meses</v>
      </c>
      <c r="AG3008" s="276">
        <v>912726310</v>
      </c>
      <c r="AH3008" s="273" t="s">
        <v>12414</v>
      </c>
    </row>
    <row r="3009" spans="2:36">
      <c r="B3009" s="258" t="str">
        <f t="shared" si="242"/>
        <v>P76210295</v>
      </c>
      <c r="C3009" s="282">
        <v>1</v>
      </c>
      <c r="D3009" s="294" t="s">
        <v>16672</v>
      </c>
      <c r="E3009" s="258" t="s">
        <v>16673</v>
      </c>
      <c r="F3009" s="259">
        <v>34843</v>
      </c>
      <c r="G3009" s="283" t="s">
        <v>1251</v>
      </c>
      <c r="H3009" s="261" t="s">
        <v>137</v>
      </c>
      <c r="I3009" s="261" t="s">
        <v>1252</v>
      </c>
      <c r="J3009" s="261" t="s">
        <v>1253</v>
      </c>
      <c r="K3009" s="282" t="s">
        <v>1254</v>
      </c>
      <c r="L3009" s="264">
        <v>46036</v>
      </c>
      <c r="M3009" s="264">
        <v>46067</v>
      </c>
      <c r="N3009" s="261" t="s">
        <v>169</v>
      </c>
      <c r="O3009" s="282" t="s">
        <v>16674</v>
      </c>
      <c r="P3009" s="266" t="s">
        <v>138</v>
      </c>
      <c r="Q3009" s="258"/>
      <c r="R3009" s="268" t="s">
        <v>157</v>
      </c>
      <c r="S3009" s="265"/>
      <c r="T3009" s="271">
        <v>0</v>
      </c>
      <c r="U3009" s="269" t="s">
        <v>1256</v>
      </c>
      <c r="V3009" s="270">
        <v>1</v>
      </c>
      <c r="W3009" s="271" t="s">
        <v>118</v>
      </c>
      <c r="X3009" s="272"/>
      <c r="Y3009" s="272"/>
      <c r="Z3009" s="342" t="s">
        <v>1257</v>
      </c>
      <c r="AA3009" s="258" t="b">
        <v>0</v>
      </c>
      <c r="AB3009" s="273" t="s">
        <v>16675</v>
      </c>
      <c r="AC3009" s="273"/>
      <c r="AD3009" s="504" t="s">
        <v>1271</v>
      </c>
      <c r="AE3009" s="275" t="s">
        <v>16676</v>
      </c>
      <c r="AF3009" s="267" t="str">
        <f t="shared" ca="1" si="241"/>
        <v>31años2meses</v>
      </c>
      <c r="AG3009" s="276" t="s">
        <v>16677</v>
      </c>
      <c r="AH3009" s="273" t="s">
        <v>16678</v>
      </c>
    </row>
    <row r="3010" spans="2:36">
      <c r="B3010" s="258" t="str">
        <f t="shared" si="242"/>
        <v>P76218887</v>
      </c>
      <c r="C3010" s="282">
        <v>1</v>
      </c>
      <c r="D3010" s="486" t="s">
        <v>7512</v>
      </c>
      <c r="E3010" s="258" t="s">
        <v>7513</v>
      </c>
      <c r="F3010" s="259">
        <v>36842</v>
      </c>
      <c r="G3010" s="283" t="s">
        <v>1251</v>
      </c>
      <c r="H3010" s="266" t="s">
        <v>137</v>
      </c>
      <c r="I3010" s="263" t="s">
        <v>1252</v>
      </c>
      <c r="J3010" s="261"/>
      <c r="K3010" s="282" t="s">
        <v>2021</v>
      </c>
      <c r="L3010" s="264">
        <v>45034</v>
      </c>
      <c r="M3010" s="264">
        <v>45073</v>
      </c>
      <c r="N3010" s="263" t="s">
        <v>128</v>
      </c>
      <c r="O3010" s="261" t="s">
        <v>7514</v>
      </c>
      <c r="P3010" s="266" t="s">
        <v>138</v>
      </c>
      <c r="Q3010" s="273"/>
      <c r="R3010" s="284" t="s">
        <v>157</v>
      </c>
      <c r="S3010" s="265"/>
      <c r="T3010" s="265">
        <v>0</v>
      </c>
      <c r="U3010" s="269" t="s">
        <v>1256</v>
      </c>
      <c r="V3010" s="270">
        <v>0</v>
      </c>
      <c r="W3010" s="271" t="s">
        <v>118</v>
      </c>
      <c r="X3010" s="272"/>
      <c r="Y3010" s="273"/>
      <c r="Z3010" s="274" t="s">
        <v>1257</v>
      </c>
      <c r="AA3010" s="258" t="b">
        <f t="shared" ref="AA3010:AA3033" si="244">COUNTIF($D$2:$D$3790,D3010)&gt;1</f>
        <v>0</v>
      </c>
      <c r="AB3010" s="273" t="s">
        <v>7515</v>
      </c>
      <c r="AC3010" s="273"/>
      <c r="AD3010" s="504" t="s">
        <v>1259</v>
      </c>
      <c r="AE3010" s="275" t="s">
        <v>7516</v>
      </c>
      <c r="AF3010" s="267" t="str">
        <f t="shared" ca="1" si="241"/>
        <v>25años9meses</v>
      </c>
      <c r="AG3010" s="404">
        <v>904340461</v>
      </c>
      <c r="AH3010" s="633" t="s">
        <v>7517</v>
      </c>
    </row>
    <row r="3011" spans="2:36">
      <c r="B3011" s="258" t="str">
        <f t="shared" si="242"/>
        <v>P76242958</v>
      </c>
      <c r="C3011" s="282">
        <v>1</v>
      </c>
      <c r="D3011" s="486" t="s">
        <v>15903</v>
      </c>
      <c r="E3011" s="258" t="s">
        <v>15904</v>
      </c>
      <c r="F3011" s="259">
        <v>37696</v>
      </c>
      <c r="G3011" s="283" t="s">
        <v>1251</v>
      </c>
      <c r="H3011" s="261" t="s">
        <v>137</v>
      </c>
      <c r="I3011" s="261" t="s">
        <v>12610</v>
      </c>
      <c r="J3011" s="261" t="s">
        <v>1276</v>
      </c>
      <c r="K3011" s="282" t="s">
        <v>8566</v>
      </c>
      <c r="L3011" s="264">
        <v>45987</v>
      </c>
      <c r="M3011" s="264">
        <v>46004</v>
      </c>
      <c r="N3011" s="261" t="s">
        <v>114</v>
      </c>
      <c r="O3011" s="282" t="s">
        <v>15905</v>
      </c>
      <c r="P3011" s="266" t="s">
        <v>138</v>
      </c>
      <c r="Q3011" s="258"/>
      <c r="R3011" s="471" t="s">
        <v>117</v>
      </c>
      <c r="S3011" s="265"/>
      <c r="T3011" s="271">
        <v>0</v>
      </c>
      <c r="U3011" s="269" t="s">
        <v>1256</v>
      </c>
      <c r="V3011" s="270">
        <v>1</v>
      </c>
      <c r="W3011" s="524" t="s">
        <v>118</v>
      </c>
      <c r="X3011" s="272"/>
      <c r="Y3011" s="272"/>
      <c r="Z3011" s="525" t="s">
        <v>1257</v>
      </c>
      <c r="AA3011" s="258" t="b">
        <f t="shared" si="244"/>
        <v>0</v>
      </c>
      <c r="AB3011" s="273" t="s">
        <v>15906</v>
      </c>
      <c r="AC3011" s="273"/>
      <c r="AD3011" s="504" t="s">
        <v>1259</v>
      </c>
      <c r="AE3011" s="275" t="s">
        <v>15907</v>
      </c>
      <c r="AF3011" s="267" t="str">
        <f t="shared" ca="1" si="241"/>
        <v>23años5meses</v>
      </c>
      <c r="AG3011" s="276" t="s">
        <v>15908</v>
      </c>
      <c r="AH3011" s="273" t="s">
        <v>15909</v>
      </c>
    </row>
    <row r="3012" spans="2:36">
      <c r="B3012" s="258" t="str">
        <f t="shared" si="242"/>
        <v>P76248842</v>
      </c>
      <c r="C3012" s="282">
        <v>1</v>
      </c>
      <c r="D3012" s="486" t="s">
        <v>4093</v>
      </c>
      <c r="E3012" s="258" t="s">
        <v>4094</v>
      </c>
      <c r="F3012" s="259">
        <v>34817</v>
      </c>
      <c r="G3012" s="260" t="s">
        <v>1291</v>
      </c>
      <c r="H3012" s="261" t="s">
        <v>137</v>
      </c>
      <c r="I3012" s="263"/>
      <c r="J3012" s="261"/>
      <c r="K3012" s="263" t="s">
        <v>3611</v>
      </c>
      <c r="L3012" s="264">
        <v>44319</v>
      </c>
      <c r="M3012" s="290">
        <v>44482</v>
      </c>
      <c r="N3012" s="263" t="s">
        <v>174</v>
      </c>
      <c r="O3012" s="261" t="s">
        <v>4095</v>
      </c>
      <c r="P3012" s="266" t="s">
        <v>115</v>
      </c>
      <c r="Q3012" s="273"/>
      <c r="R3012" s="284" t="s">
        <v>157</v>
      </c>
      <c r="S3012" s="265"/>
      <c r="T3012" s="265">
        <v>0</v>
      </c>
      <c r="U3012" s="269" t="s">
        <v>1256</v>
      </c>
      <c r="V3012" s="270">
        <v>0</v>
      </c>
      <c r="W3012" s="271" t="s">
        <v>1264</v>
      </c>
      <c r="X3012" s="272"/>
      <c r="Y3012" s="273"/>
      <c r="Z3012" s="274" t="s">
        <v>1265</v>
      </c>
      <c r="AA3012" s="258" t="b">
        <f t="shared" si="244"/>
        <v>0</v>
      </c>
      <c r="AB3012" s="273" t="s">
        <v>4096</v>
      </c>
      <c r="AC3012" s="273" t="s">
        <v>3671</v>
      </c>
      <c r="AD3012" s="510"/>
      <c r="AE3012" s="275"/>
      <c r="AF3012" s="267" t="str">
        <f t="shared" ca="1" si="241"/>
        <v>31años3meses</v>
      </c>
      <c r="AG3012" s="276">
        <v>922052471</v>
      </c>
      <c r="AH3012" s="273" t="s">
        <v>4097</v>
      </c>
    </row>
    <row r="3013" spans="2:36">
      <c r="B3013" s="258" t="str">
        <f t="shared" si="242"/>
        <v>P76253418</v>
      </c>
      <c r="C3013" s="282">
        <v>1</v>
      </c>
      <c r="D3013" s="486" t="s">
        <v>3729</v>
      </c>
      <c r="E3013" s="258" t="s">
        <v>3730</v>
      </c>
      <c r="F3013" s="259">
        <v>36005</v>
      </c>
      <c r="G3013" s="260" t="s">
        <v>1251</v>
      </c>
      <c r="H3013" s="261" t="s">
        <v>137</v>
      </c>
      <c r="I3013" s="263"/>
      <c r="J3013" s="261"/>
      <c r="K3013" s="263" t="s">
        <v>3611</v>
      </c>
      <c r="L3013" s="264">
        <v>44228</v>
      </c>
      <c r="M3013" s="290">
        <v>44241</v>
      </c>
      <c r="N3013" s="263" t="s">
        <v>122</v>
      </c>
      <c r="O3013" s="263" t="s">
        <v>1108</v>
      </c>
      <c r="P3013" s="266"/>
      <c r="Q3013" s="267"/>
      <c r="R3013" s="284" t="s">
        <v>157</v>
      </c>
      <c r="S3013" s="265"/>
      <c r="T3013" s="265">
        <v>0</v>
      </c>
      <c r="U3013" s="269" t="s">
        <v>1256</v>
      </c>
      <c r="V3013" s="270">
        <v>0</v>
      </c>
      <c r="W3013" s="271" t="s">
        <v>1264</v>
      </c>
      <c r="X3013" s="272"/>
      <c r="Y3013" s="273"/>
      <c r="Z3013" s="274" t="s">
        <v>1265</v>
      </c>
      <c r="AA3013" s="258" t="b">
        <f t="shared" si="244"/>
        <v>0</v>
      </c>
      <c r="AB3013" s="258" t="s">
        <v>3731</v>
      </c>
      <c r="AC3013" s="273" t="s">
        <v>3671</v>
      </c>
      <c r="AD3013" s="504" t="s">
        <v>1271</v>
      </c>
      <c r="AE3013" s="275" t="s">
        <v>3732</v>
      </c>
      <c r="AF3013" s="267" t="str">
        <f t="shared" ca="1" si="241"/>
        <v>28años0meses</v>
      </c>
      <c r="AG3013" s="276">
        <v>948582670</v>
      </c>
      <c r="AH3013" s="273" t="s">
        <v>3733</v>
      </c>
    </row>
    <row r="3014" spans="2:36">
      <c r="B3014" s="258" t="str">
        <f t="shared" si="242"/>
        <v>P76282105</v>
      </c>
      <c r="C3014" s="282">
        <v>1</v>
      </c>
      <c r="D3014" s="486" t="s">
        <v>6967</v>
      </c>
      <c r="E3014" s="258" t="s">
        <v>6968</v>
      </c>
      <c r="F3014" s="259">
        <v>34993</v>
      </c>
      <c r="G3014" s="283" t="s">
        <v>1251</v>
      </c>
      <c r="H3014" s="261" t="s">
        <v>137</v>
      </c>
      <c r="I3014" s="263" t="s">
        <v>1252</v>
      </c>
      <c r="J3014" s="261"/>
      <c r="K3014" s="282" t="s">
        <v>2021</v>
      </c>
      <c r="L3014" s="264">
        <v>44900</v>
      </c>
      <c r="M3014" s="290">
        <v>44926</v>
      </c>
      <c r="N3014" s="263" t="s">
        <v>169</v>
      </c>
      <c r="O3014" s="261" t="s">
        <v>6969</v>
      </c>
      <c r="P3014" s="266" t="s">
        <v>138</v>
      </c>
      <c r="Q3014" s="273"/>
      <c r="R3014" s="284" t="s">
        <v>157</v>
      </c>
      <c r="S3014" s="265"/>
      <c r="T3014" s="265">
        <v>0</v>
      </c>
      <c r="U3014" s="269" t="s">
        <v>1256</v>
      </c>
      <c r="V3014" s="270">
        <v>0</v>
      </c>
      <c r="W3014" s="271" t="s">
        <v>118</v>
      </c>
      <c r="X3014" s="272"/>
      <c r="Y3014" s="273"/>
      <c r="Z3014" s="274" t="s">
        <v>1265</v>
      </c>
      <c r="AA3014" s="258" t="b">
        <f t="shared" si="244"/>
        <v>0</v>
      </c>
      <c r="AB3014" s="273" t="s">
        <v>6970</v>
      </c>
      <c r="AC3014" s="273"/>
      <c r="AD3014" s="504" t="s">
        <v>1259</v>
      </c>
      <c r="AE3014" s="275" t="s">
        <v>6971</v>
      </c>
      <c r="AF3014" s="267" t="str">
        <f t="shared" ca="1" si="241"/>
        <v>30años10meses</v>
      </c>
      <c r="AG3014" s="276"/>
      <c r="AH3014" s="273" t="s">
        <v>6972</v>
      </c>
    </row>
    <row r="3015" spans="2:36">
      <c r="B3015" s="258" t="str">
        <f t="shared" ref="B3015:B3023" si="245">MID(H3015,1,1)&amp;D3015</f>
        <v>O76288905</v>
      </c>
      <c r="C3015" s="282">
        <v>1</v>
      </c>
      <c r="D3015" s="486" t="s">
        <v>10911</v>
      </c>
      <c r="E3015" s="258" t="s">
        <v>10912</v>
      </c>
      <c r="F3015" s="259">
        <v>35424</v>
      </c>
      <c r="G3015" s="260" t="s">
        <v>1251</v>
      </c>
      <c r="H3015" s="261" t="s">
        <v>113</v>
      </c>
      <c r="I3015" s="261" t="s">
        <v>1339</v>
      </c>
      <c r="J3015" s="261"/>
      <c r="K3015" s="282" t="s">
        <v>6840</v>
      </c>
      <c r="L3015" s="264">
        <v>45398</v>
      </c>
      <c r="M3015" s="298">
        <v>45495</v>
      </c>
      <c r="N3015" s="263" t="s">
        <v>122</v>
      </c>
      <c r="O3015" s="261"/>
      <c r="P3015" s="266"/>
      <c r="Q3015" s="273"/>
      <c r="R3015" s="284" t="s">
        <v>157</v>
      </c>
      <c r="S3015" s="265"/>
      <c r="T3015" s="265">
        <v>0</v>
      </c>
      <c r="U3015" s="269" t="s">
        <v>1256</v>
      </c>
      <c r="V3015" s="270">
        <v>1</v>
      </c>
      <c r="W3015" s="271" t="s">
        <v>118</v>
      </c>
      <c r="X3015" s="273"/>
      <c r="Y3015" s="273"/>
      <c r="Z3015" s="274" t="s">
        <v>1257</v>
      </c>
      <c r="AA3015" s="258" t="b">
        <f t="shared" si="244"/>
        <v>0</v>
      </c>
      <c r="AB3015" s="273" t="s">
        <v>10913</v>
      </c>
      <c r="AC3015" s="273"/>
      <c r="AD3015" s="504" t="s">
        <v>1259</v>
      </c>
      <c r="AE3015" s="275" t="s">
        <v>10914</v>
      </c>
      <c r="AF3015" s="267" t="str">
        <f t="shared" ca="1" si="241"/>
        <v>29años7meses</v>
      </c>
      <c r="AG3015" s="276">
        <v>900350024</v>
      </c>
      <c r="AH3015" s="273" t="s">
        <v>10915</v>
      </c>
    </row>
    <row r="3016" spans="2:36">
      <c r="B3016" s="258" t="str">
        <f t="shared" si="245"/>
        <v>O76306588</v>
      </c>
      <c r="C3016" s="282">
        <v>1</v>
      </c>
      <c r="D3016" s="486" t="s">
        <v>3024</v>
      </c>
      <c r="E3016" s="258" t="s">
        <v>3025</v>
      </c>
      <c r="F3016" s="259">
        <v>35024</v>
      </c>
      <c r="G3016" s="260" t="s">
        <v>1251</v>
      </c>
      <c r="H3016" s="261" t="s">
        <v>113</v>
      </c>
      <c r="I3016" s="263"/>
      <c r="J3016" s="261"/>
      <c r="K3016" s="263" t="s">
        <v>2021</v>
      </c>
      <c r="L3016" s="264">
        <v>43845</v>
      </c>
      <c r="M3016" s="290">
        <v>43865</v>
      </c>
      <c r="N3016" s="263" t="s">
        <v>174</v>
      </c>
      <c r="O3016" s="282" t="s">
        <v>3026</v>
      </c>
      <c r="P3016" s="266" t="s">
        <v>115</v>
      </c>
      <c r="Q3016" s="267"/>
      <c r="R3016" s="268" t="s">
        <v>157</v>
      </c>
      <c r="S3016" s="265"/>
      <c r="T3016" s="265">
        <v>0</v>
      </c>
      <c r="U3016" s="269" t="s">
        <v>1256</v>
      </c>
      <c r="V3016" s="270">
        <v>0</v>
      </c>
      <c r="W3016" s="271" t="s">
        <v>1264</v>
      </c>
      <c r="X3016" s="272"/>
      <c r="Y3016" s="258"/>
      <c r="Z3016" s="274" t="s">
        <v>1265</v>
      </c>
      <c r="AA3016" s="258" t="b">
        <f t="shared" si="244"/>
        <v>0</v>
      </c>
      <c r="AB3016" s="258" t="s">
        <v>3027</v>
      </c>
      <c r="AC3016" s="273" t="s">
        <v>2833</v>
      </c>
      <c r="AD3016" s="504" t="s">
        <v>2101</v>
      </c>
      <c r="AE3016" s="275" t="s">
        <v>3028</v>
      </c>
      <c r="AF3016" s="267" t="str">
        <f t="shared" ca="1" si="241"/>
        <v>30años9meses</v>
      </c>
      <c r="AG3016" s="276"/>
      <c r="AH3016" s="273"/>
    </row>
    <row r="3017" spans="2:36">
      <c r="B3017" s="258" t="str">
        <f t="shared" si="245"/>
        <v>P76316103</v>
      </c>
      <c r="C3017" s="282">
        <v>1</v>
      </c>
      <c r="D3017" s="486" t="s">
        <v>9857</v>
      </c>
      <c r="E3017" s="258" t="s">
        <v>9858</v>
      </c>
      <c r="F3017" s="259">
        <v>35571</v>
      </c>
      <c r="G3017" s="283" t="s">
        <v>1251</v>
      </c>
      <c r="H3017" s="261" t="s">
        <v>137</v>
      </c>
      <c r="I3017" s="261" t="s">
        <v>8999</v>
      </c>
      <c r="J3017" s="261" t="s">
        <v>9469</v>
      </c>
      <c r="K3017" s="282" t="s">
        <v>6840</v>
      </c>
      <c r="L3017" s="264">
        <v>45328</v>
      </c>
      <c r="M3017" s="264">
        <v>45329</v>
      </c>
      <c r="N3017" s="261" t="s">
        <v>174</v>
      </c>
      <c r="O3017" s="261" t="s">
        <v>9859</v>
      </c>
      <c r="P3017" s="266" t="s">
        <v>138</v>
      </c>
      <c r="Q3017" s="273"/>
      <c r="R3017" s="284" t="s">
        <v>157</v>
      </c>
      <c r="S3017" s="265"/>
      <c r="T3017" s="265">
        <v>0</v>
      </c>
      <c r="U3017" s="269" t="s">
        <v>1256</v>
      </c>
      <c r="V3017" s="270">
        <v>1</v>
      </c>
      <c r="W3017" s="271" t="s">
        <v>118</v>
      </c>
      <c r="X3017" s="272"/>
      <c r="Y3017" s="272"/>
      <c r="Z3017" s="274" t="s">
        <v>1257</v>
      </c>
      <c r="AA3017" s="258" t="b">
        <f t="shared" si="244"/>
        <v>0</v>
      </c>
      <c r="AB3017" s="273" t="s">
        <v>9860</v>
      </c>
      <c r="AC3017" s="273"/>
      <c r="AD3017" s="504" t="s">
        <v>1259</v>
      </c>
      <c r="AE3017" s="275" t="s">
        <v>9861</v>
      </c>
      <c r="AF3017" s="267" t="str">
        <f t="shared" ca="1" si="241"/>
        <v>29años3meses</v>
      </c>
      <c r="AG3017" s="276">
        <v>977719078</v>
      </c>
      <c r="AH3017" s="273" t="s">
        <v>9862</v>
      </c>
    </row>
    <row r="3018" spans="2:36">
      <c r="B3018" s="258" t="str">
        <f t="shared" si="245"/>
        <v>O76357900</v>
      </c>
      <c r="C3018" s="282">
        <v>1</v>
      </c>
      <c r="D3018" s="486" t="s">
        <v>10742</v>
      </c>
      <c r="E3018" s="258" t="s">
        <v>10743</v>
      </c>
      <c r="F3018" s="259">
        <v>35226</v>
      </c>
      <c r="G3018" s="283" t="s">
        <v>1251</v>
      </c>
      <c r="H3018" s="261" t="s">
        <v>113</v>
      </c>
      <c r="I3018" s="261" t="s">
        <v>9123</v>
      </c>
      <c r="J3018" s="261" t="s">
        <v>7245</v>
      </c>
      <c r="K3018" s="282" t="s">
        <v>6840</v>
      </c>
      <c r="L3018" s="264">
        <v>45384</v>
      </c>
      <c r="M3018" s="295">
        <v>45402</v>
      </c>
      <c r="N3018" s="261" t="s">
        <v>128</v>
      </c>
      <c r="O3018" s="261" t="s">
        <v>10744</v>
      </c>
      <c r="P3018" s="266" t="s">
        <v>138</v>
      </c>
      <c r="Q3018" s="273"/>
      <c r="R3018" s="284" t="s">
        <v>157</v>
      </c>
      <c r="S3018" s="265"/>
      <c r="T3018" s="265">
        <v>0</v>
      </c>
      <c r="U3018" s="269" t="s">
        <v>1256</v>
      </c>
      <c r="V3018" s="270">
        <v>1</v>
      </c>
      <c r="W3018" s="271" t="s">
        <v>118</v>
      </c>
      <c r="X3018" s="272"/>
      <c r="Y3018" s="272"/>
      <c r="Z3018" s="274" t="s">
        <v>1257</v>
      </c>
      <c r="AA3018" s="258" t="b">
        <f t="shared" si="244"/>
        <v>0</v>
      </c>
      <c r="AB3018" s="273" t="s">
        <v>10745</v>
      </c>
      <c r="AC3018" s="273"/>
      <c r="AD3018" s="504" t="s">
        <v>1259</v>
      </c>
      <c r="AE3018" s="275" t="s">
        <v>10746</v>
      </c>
      <c r="AF3018" s="267" t="str">
        <f t="shared" ca="1" si="241"/>
        <v>30años2meses</v>
      </c>
      <c r="AG3018" s="276">
        <v>902513172</v>
      </c>
      <c r="AH3018" s="273" t="s">
        <v>1705</v>
      </c>
    </row>
    <row r="3019" spans="2:36">
      <c r="B3019" s="258" t="str">
        <f t="shared" si="245"/>
        <v>R76375861</v>
      </c>
      <c r="C3019" s="282">
        <v>1</v>
      </c>
      <c r="D3019" s="486" t="s">
        <v>13363</v>
      </c>
      <c r="E3019" s="258" t="s">
        <v>13364</v>
      </c>
      <c r="F3019" s="259">
        <v>34718</v>
      </c>
      <c r="G3019" s="258" t="s">
        <v>1251</v>
      </c>
      <c r="H3019" s="263" t="s">
        <v>4426</v>
      </c>
      <c r="I3019" s="261" t="s">
        <v>3227</v>
      </c>
      <c r="J3019" s="261" t="s">
        <v>1276</v>
      </c>
      <c r="K3019" s="282" t="s">
        <v>8566</v>
      </c>
      <c r="L3019" s="264">
        <v>46089</v>
      </c>
      <c r="M3019" s="264">
        <v>46102</v>
      </c>
      <c r="N3019" s="261" t="s">
        <v>174</v>
      </c>
      <c r="O3019" s="282" t="s">
        <v>13365</v>
      </c>
      <c r="P3019" s="266" t="s">
        <v>138</v>
      </c>
      <c r="Q3019" s="273"/>
      <c r="R3019" s="268" t="s">
        <v>157</v>
      </c>
      <c r="S3019" s="265"/>
      <c r="T3019" s="265">
        <v>0</v>
      </c>
      <c r="U3019" s="269" t="s">
        <v>1256</v>
      </c>
      <c r="V3019" s="270">
        <v>1</v>
      </c>
      <c r="W3019" s="271" t="s">
        <v>118</v>
      </c>
      <c r="X3019" s="272"/>
      <c r="Y3019" s="272"/>
      <c r="Z3019" s="342" t="s">
        <v>1257</v>
      </c>
      <c r="AA3019" s="258" t="b">
        <f t="shared" si="244"/>
        <v>0</v>
      </c>
      <c r="AB3019" s="273" t="s">
        <v>13366</v>
      </c>
      <c r="AC3019" s="273"/>
      <c r="AD3019" s="504" t="s">
        <v>1259</v>
      </c>
      <c r="AE3019" s="275" t="s">
        <v>13367</v>
      </c>
      <c r="AF3019" s="267" t="str">
        <f t="shared" ca="1" si="241"/>
        <v>31años7meses</v>
      </c>
      <c r="AG3019" s="276" t="s">
        <v>18351</v>
      </c>
      <c r="AH3019" s="273" t="s">
        <v>18352</v>
      </c>
    </row>
    <row r="3020" spans="2:36">
      <c r="B3020" s="258" t="str">
        <f t="shared" si="245"/>
        <v>O76377282</v>
      </c>
      <c r="C3020" s="282">
        <v>1</v>
      </c>
      <c r="D3020" s="486" t="s">
        <v>7903</v>
      </c>
      <c r="E3020" s="258" t="s">
        <v>7904</v>
      </c>
      <c r="F3020" s="259">
        <v>34687</v>
      </c>
      <c r="G3020" s="283" t="s">
        <v>1251</v>
      </c>
      <c r="H3020" s="261" t="s">
        <v>113</v>
      </c>
      <c r="I3020" s="261" t="s">
        <v>1339</v>
      </c>
      <c r="J3020" s="261"/>
      <c r="K3020" s="282" t="s">
        <v>2021</v>
      </c>
      <c r="L3020" s="264">
        <v>45111</v>
      </c>
      <c r="M3020" s="290">
        <v>45157</v>
      </c>
      <c r="N3020" s="263" t="s">
        <v>122</v>
      </c>
      <c r="O3020" s="261"/>
      <c r="P3020" s="266"/>
      <c r="Q3020" s="273"/>
      <c r="R3020" s="284" t="s">
        <v>157</v>
      </c>
      <c r="S3020" s="265"/>
      <c r="T3020" s="265">
        <v>0</v>
      </c>
      <c r="U3020" s="269" t="s">
        <v>1256</v>
      </c>
      <c r="V3020" s="270">
        <v>0</v>
      </c>
      <c r="W3020" s="271" t="s">
        <v>118</v>
      </c>
      <c r="X3020" s="279"/>
      <c r="Y3020" s="273"/>
      <c r="Z3020" s="274" t="s">
        <v>1257</v>
      </c>
      <c r="AA3020" s="258" t="b">
        <f t="shared" si="244"/>
        <v>0</v>
      </c>
      <c r="AB3020" s="273" t="s">
        <v>7905</v>
      </c>
      <c r="AC3020" s="273"/>
      <c r="AD3020" s="504" t="s">
        <v>1259</v>
      </c>
      <c r="AE3020" s="275" t="s">
        <v>7906</v>
      </c>
      <c r="AF3020" s="267" t="str">
        <f t="shared" ca="1" si="241"/>
        <v>31años8meses</v>
      </c>
      <c r="AG3020" s="276">
        <v>948016695</v>
      </c>
      <c r="AH3020" s="273" t="s">
        <v>7907</v>
      </c>
    </row>
    <row r="3021" spans="2:36">
      <c r="B3021" s="258" t="str">
        <f t="shared" si="245"/>
        <v>P76382402</v>
      </c>
      <c r="C3021" s="282">
        <v>1</v>
      </c>
      <c r="D3021" s="486" t="s">
        <v>2152</v>
      </c>
      <c r="E3021" s="258" t="s">
        <v>2153</v>
      </c>
      <c r="F3021" s="259">
        <v>36462</v>
      </c>
      <c r="G3021" s="260" t="s">
        <v>1251</v>
      </c>
      <c r="H3021" s="261" t="s">
        <v>137</v>
      </c>
      <c r="I3021" s="262"/>
      <c r="J3021" s="261"/>
      <c r="K3021" s="263" t="s">
        <v>1287</v>
      </c>
      <c r="L3021" s="287">
        <v>43747</v>
      </c>
      <c r="M3021" s="287">
        <v>43761</v>
      </c>
      <c r="N3021" s="263" t="s">
        <v>122</v>
      </c>
      <c r="O3021" s="261"/>
      <c r="P3021" s="266"/>
      <c r="Q3021" s="267"/>
      <c r="R3021" s="268" t="s">
        <v>157</v>
      </c>
      <c r="S3021" s="265"/>
      <c r="T3021" s="265">
        <v>0</v>
      </c>
      <c r="U3021" s="269" t="s">
        <v>1256</v>
      </c>
      <c r="V3021" s="270">
        <v>0</v>
      </c>
      <c r="W3021" s="271" t="s">
        <v>1264</v>
      </c>
      <c r="X3021" s="272"/>
      <c r="Y3021" s="273"/>
      <c r="Z3021" s="274" t="s">
        <v>1265</v>
      </c>
      <c r="AA3021" s="258" t="b">
        <f t="shared" si="244"/>
        <v>0</v>
      </c>
      <c r="AB3021" s="258" t="s">
        <v>2154</v>
      </c>
      <c r="AC3021" s="273" t="s">
        <v>1290</v>
      </c>
      <c r="AD3021" s="510"/>
      <c r="AE3021" s="275"/>
      <c r="AF3021" s="267" t="str">
        <f t="shared" ca="1" si="241"/>
        <v>26años9meses</v>
      </c>
      <c r="AG3021" s="276">
        <v>963621819</v>
      </c>
      <c r="AH3021" s="273" t="s">
        <v>1412</v>
      </c>
    </row>
    <row r="3022" spans="2:36">
      <c r="B3022" s="258" t="str">
        <f t="shared" si="245"/>
        <v>P76394124</v>
      </c>
      <c r="C3022" s="282">
        <v>1</v>
      </c>
      <c r="D3022" s="486" t="s">
        <v>8710</v>
      </c>
      <c r="E3022" s="258" t="s">
        <v>8711</v>
      </c>
      <c r="F3022" s="259">
        <v>36384</v>
      </c>
      <c r="G3022" s="258" t="s">
        <v>1251</v>
      </c>
      <c r="H3022" s="261" t="s">
        <v>137</v>
      </c>
      <c r="I3022" s="263" t="s">
        <v>3682</v>
      </c>
      <c r="J3022" s="261"/>
      <c r="K3022" s="282" t="s">
        <v>6899</v>
      </c>
      <c r="L3022" s="264">
        <v>45250</v>
      </c>
      <c r="M3022" s="290">
        <v>45395</v>
      </c>
      <c r="N3022" s="261" t="s">
        <v>174</v>
      </c>
      <c r="O3022" s="261" t="s">
        <v>8712</v>
      </c>
      <c r="P3022" s="266" t="s">
        <v>138</v>
      </c>
      <c r="Q3022" s="258"/>
      <c r="R3022" s="284" t="s">
        <v>157</v>
      </c>
      <c r="S3022" s="265"/>
      <c r="T3022" s="265">
        <v>0</v>
      </c>
      <c r="U3022" s="269" t="s">
        <v>1256</v>
      </c>
      <c r="V3022" s="270">
        <v>1</v>
      </c>
      <c r="W3022" s="271" t="s">
        <v>118</v>
      </c>
      <c r="X3022" s="272"/>
      <c r="Y3022" s="273"/>
      <c r="Z3022" s="274" t="s">
        <v>1257</v>
      </c>
      <c r="AA3022" s="258" t="b">
        <f t="shared" si="244"/>
        <v>0</v>
      </c>
      <c r="AB3022" s="273" t="s">
        <v>8713</v>
      </c>
      <c r="AC3022" s="273"/>
      <c r="AD3022" s="504" t="s">
        <v>1259</v>
      </c>
      <c r="AE3022" s="275" t="s">
        <v>8714</v>
      </c>
      <c r="AF3022" s="267" t="str">
        <f t="shared" ca="1" si="241"/>
        <v>27años0meses</v>
      </c>
      <c r="AG3022" s="294">
        <v>916462755</v>
      </c>
      <c r="AH3022" s="405" t="s">
        <v>8715</v>
      </c>
      <c r="AJ3022" s="554" t="str">
        <f ca="1">IF($D3022&lt;&gt;"",DATEDIF(L3022,TODAY(),"y")&amp;"años"&amp;DATEDIF(L3022,TODAY(),"ym")&amp;"meses"&amp;DATEDIF(L3022,TODAY(),"md")&amp;"dias","")</f>
        <v>2años9meses1dias</v>
      </c>
    </row>
    <row r="3023" spans="2:36">
      <c r="B3023" s="258" t="str">
        <f t="shared" si="245"/>
        <v>P76399808</v>
      </c>
      <c r="C3023" s="282">
        <v>1</v>
      </c>
      <c r="D3023" s="486" t="s">
        <v>4732</v>
      </c>
      <c r="E3023" s="258" t="s">
        <v>4733</v>
      </c>
      <c r="F3023" s="259">
        <v>37247</v>
      </c>
      <c r="G3023" s="260" t="s">
        <v>1251</v>
      </c>
      <c r="H3023" s="261" t="s">
        <v>137</v>
      </c>
      <c r="I3023" s="262"/>
      <c r="J3023" s="261"/>
      <c r="K3023" s="282" t="s">
        <v>3611</v>
      </c>
      <c r="L3023" s="264">
        <v>44439</v>
      </c>
      <c r="M3023" s="264">
        <v>44465</v>
      </c>
      <c r="N3023" s="263" t="s">
        <v>122</v>
      </c>
      <c r="O3023" s="261"/>
      <c r="P3023" s="266"/>
      <c r="Q3023" s="273"/>
      <c r="R3023" s="268" t="s">
        <v>157</v>
      </c>
      <c r="S3023" s="265"/>
      <c r="T3023" s="265">
        <v>0</v>
      </c>
      <c r="U3023" s="269" t="s">
        <v>1256</v>
      </c>
      <c r="V3023" s="270">
        <v>0</v>
      </c>
      <c r="W3023" s="271" t="s">
        <v>1264</v>
      </c>
      <c r="X3023" s="272"/>
      <c r="Y3023" s="258"/>
      <c r="Z3023" s="274" t="s">
        <v>1265</v>
      </c>
      <c r="AA3023" s="258" t="b">
        <f t="shared" si="244"/>
        <v>0</v>
      </c>
      <c r="AB3023" s="273" t="s">
        <v>4734</v>
      </c>
      <c r="AC3023" s="273" t="s">
        <v>4065</v>
      </c>
      <c r="AD3023" s="510"/>
      <c r="AE3023" s="275"/>
      <c r="AF3023" s="267" t="str">
        <f t="shared" ca="1" si="241"/>
        <v>24años7meses</v>
      </c>
      <c r="AG3023" s="276">
        <v>985880590</v>
      </c>
      <c r="AH3023" s="273" t="s">
        <v>4735</v>
      </c>
      <c r="AJ3023" s="554" t="str">
        <f ca="1">IF($D3023&lt;&gt;"",DATEDIF(L3023,TODAY(),"y")&amp;"años"&amp;DATEDIF(L3023,TODAY(),"ym")&amp;"meses"&amp;DATEDIF(L3023,TODAY(),"md")&amp;"dias","")</f>
        <v>4años11meses21dias</v>
      </c>
    </row>
    <row r="3024" spans="2:36">
      <c r="B3024" s="258" t="str">
        <f t="shared" si="242"/>
        <v>P76403733</v>
      </c>
      <c r="C3024" s="282">
        <v>1</v>
      </c>
      <c r="D3024" s="486" t="s">
        <v>4492</v>
      </c>
      <c r="E3024" s="258" t="s">
        <v>4493</v>
      </c>
      <c r="F3024" s="259">
        <v>35878</v>
      </c>
      <c r="G3024" s="260" t="s">
        <v>1291</v>
      </c>
      <c r="H3024" s="261" t="s">
        <v>137</v>
      </c>
      <c r="I3024" s="262"/>
      <c r="J3024" s="261"/>
      <c r="K3024" s="263" t="s">
        <v>3611</v>
      </c>
      <c r="L3024" s="264">
        <v>44410</v>
      </c>
      <c r="M3024" s="290">
        <v>44437</v>
      </c>
      <c r="N3024" s="263" t="s">
        <v>122</v>
      </c>
      <c r="O3024" s="282"/>
      <c r="P3024" s="266"/>
      <c r="Q3024" s="267"/>
      <c r="R3024" s="284" t="s">
        <v>157</v>
      </c>
      <c r="S3024" s="265"/>
      <c r="T3024" s="265">
        <v>0</v>
      </c>
      <c r="U3024" s="269" t="s">
        <v>1256</v>
      </c>
      <c r="V3024" s="270">
        <v>0</v>
      </c>
      <c r="W3024" s="271" t="s">
        <v>1264</v>
      </c>
      <c r="X3024" s="272"/>
      <c r="Y3024" s="272"/>
      <c r="Z3024" s="274" t="s">
        <v>1265</v>
      </c>
      <c r="AA3024" s="258" t="b">
        <f t="shared" si="244"/>
        <v>0</v>
      </c>
      <c r="AB3024" s="258" t="s">
        <v>4494</v>
      </c>
      <c r="AC3024" s="273" t="s">
        <v>3671</v>
      </c>
      <c r="AD3024" s="504" t="s">
        <v>1271</v>
      </c>
      <c r="AE3024" s="275" t="s">
        <v>4495</v>
      </c>
      <c r="AF3024" s="267" t="str">
        <f t="shared" ca="1" si="241"/>
        <v>28años4meses</v>
      </c>
      <c r="AG3024" s="276" t="s">
        <v>4496</v>
      </c>
      <c r="AH3024" s="273" t="s">
        <v>4497</v>
      </c>
    </row>
    <row r="3025" spans="2:36">
      <c r="B3025" s="258" t="str">
        <f t="shared" si="242"/>
        <v>P76430337</v>
      </c>
      <c r="C3025" s="282">
        <v>1</v>
      </c>
      <c r="D3025" s="486" t="s">
        <v>9214</v>
      </c>
      <c r="E3025" s="258" t="s">
        <v>9215</v>
      </c>
      <c r="F3025" s="259">
        <v>37358</v>
      </c>
      <c r="G3025" s="283" t="s">
        <v>1251</v>
      </c>
      <c r="H3025" s="261" t="s">
        <v>137</v>
      </c>
      <c r="I3025" s="263" t="s">
        <v>3682</v>
      </c>
      <c r="J3025" s="261" t="s">
        <v>8901</v>
      </c>
      <c r="K3025" s="282" t="s">
        <v>6840</v>
      </c>
      <c r="L3025" s="264">
        <v>45287</v>
      </c>
      <c r="M3025" s="290">
        <v>45291</v>
      </c>
      <c r="N3025" s="263" t="s">
        <v>122</v>
      </c>
      <c r="O3025" s="261" t="s">
        <v>1108</v>
      </c>
      <c r="P3025" s="266"/>
      <c r="Q3025" s="273"/>
      <c r="R3025" s="284" t="s">
        <v>157</v>
      </c>
      <c r="S3025" s="265"/>
      <c r="T3025" s="265">
        <v>0</v>
      </c>
      <c r="U3025" s="269" t="s">
        <v>1256</v>
      </c>
      <c r="V3025" s="270">
        <v>1</v>
      </c>
      <c r="W3025" s="271" t="s">
        <v>118</v>
      </c>
      <c r="X3025" s="272"/>
      <c r="Y3025" s="273"/>
      <c r="Z3025" s="274" t="s">
        <v>1257</v>
      </c>
      <c r="AA3025" s="258" t="b">
        <f t="shared" si="244"/>
        <v>0</v>
      </c>
      <c r="AB3025" s="273" t="s">
        <v>9216</v>
      </c>
      <c r="AC3025" s="273"/>
      <c r="AD3025" s="504" t="s">
        <v>1259</v>
      </c>
      <c r="AE3025" s="275" t="s">
        <v>9217</v>
      </c>
      <c r="AF3025" s="267" t="str">
        <f t="shared" ca="1" si="241"/>
        <v>24años4meses</v>
      </c>
      <c r="AG3025" s="276">
        <v>918535419</v>
      </c>
      <c r="AH3025" s="273" t="s">
        <v>9218</v>
      </c>
    </row>
    <row r="3026" spans="2:36">
      <c r="B3026" s="258" t="str">
        <f t="shared" si="242"/>
        <v>P76430811</v>
      </c>
      <c r="C3026" s="282">
        <v>1</v>
      </c>
      <c r="D3026" s="486" t="s">
        <v>11273</v>
      </c>
      <c r="E3026" s="258" t="s">
        <v>11274</v>
      </c>
      <c r="F3026" s="259">
        <v>36827</v>
      </c>
      <c r="G3026" s="283" t="s">
        <v>1291</v>
      </c>
      <c r="H3026" s="261" t="s">
        <v>137</v>
      </c>
      <c r="I3026" s="261" t="s">
        <v>8999</v>
      </c>
      <c r="J3026" s="261" t="s">
        <v>10410</v>
      </c>
      <c r="K3026" s="282" t="s">
        <v>6899</v>
      </c>
      <c r="L3026" s="264">
        <v>45421</v>
      </c>
      <c r="M3026" s="298">
        <v>45444</v>
      </c>
      <c r="N3026" s="261" t="s">
        <v>128</v>
      </c>
      <c r="O3026" s="282" t="s">
        <v>11275</v>
      </c>
      <c r="P3026" s="266" t="s">
        <v>138</v>
      </c>
      <c r="Q3026" s="258"/>
      <c r="R3026" s="284" t="s">
        <v>157</v>
      </c>
      <c r="S3026" s="265"/>
      <c r="T3026" s="265">
        <v>0</v>
      </c>
      <c r="U3026" s="269" t="s">
        <v>1256</v>
      </c>
      <c r="V3026" s="270">
        <v>1</v>
      </c>
      <c r="W3026" s="271" t="s">
        <v>118</v>
      </c>
      <c r="X3026" s="272"/>
      <c r="Y3026" s="272"/>
      <c r="Z3026" s="274" t="s">
        <v>1257</v>
      </c>
      <c r="AA3026" s="258" t="b">
        <f t="shared" si="244"/>
        <v>0</v>
      </c>
      <c r="AB3026" s="258" t="s">
        <v>11276</v>
      </c>
      <c r="AC3026" s="258"/>
      <c r="AD3026" s="504" t="s">
        <v>1259</v>
      </c>
      <c r="AE3026" s="281" t="s">
        <v>11277</v>
      </c>
      <c r="AF3026" s="267" t="str">
        <f t="shared" ca="1" si="241"/>
        <v>25años9meses</v>
      </c>
      <c r="AG3026" s="294">
        <v>935328532</v>
      </c>
      <c r="AH3026" s="258" t="s">
        <v>11278</v>
      </c>
    </row>
    <row r="3027" spans="2:36">
      <c r="B3027" s="258" t="str">
        <f t="shared" si="242"/>
        <v>P76432805</v>
      </c>
      <c r="C3027" s="282">
        <v>1</v>
      </c>
      <c r="D3027" s="486" t="s">
        <v>3564</v>
      </c>
      <c r="E3027" s="258" t="s">
        <v>3565</v>
      </c>
      <c r="F3027" s="259">
        <v>34618</v>
      </c>
      <c r="G3027" s="260" t="s">
        <v>1251</v>
      </c>
      <c r="H3027" s="261" t="s">
        <v>137</v>
      </c>
      <c r="I3027" s="262"/>
      <c r="J3027" s="261"/>
      <c r="K3027" s="263" t="s">
        <v>2021</v>
      </c>
      <c r="L3027" s="264">
        <v>44161</v>
      </c>
      <c r="M3027" s="264">
        <v>44177</v>
      </c>
      <c r="N3027" s="263" t="s">
        <v>122</v>
      </c>
      <c r="O3027" s="263"/>
      <c r="P3027" s="266"/>
      <c r="Q3027" s="267"/>
      <c r="R3027" s="268" t="s">
        <v>157</v>
      </c>
      <c r="S3027" s="265"/>
      <c r="T3027" s="265">
        <v>0</v>
      </c>
      <c r="U3027" s="269" t="s">
        <v>1256</v>
      </c>
      <c r="V3027" s="270">
        <v>0</v>
      </c>
      <c r="W3027" s="271" t="s">
        <v>1264</v>
      </c>
      <c r="X3027" s="272"/>
      <c r="Y3027" s="273"/>
      <c r="Z3027" s="274" t="s">
        <v>1265</v>
      </c>
      <c r="AA3027" s="258" t="b">
        <f t="shared" si="244"/>
        <v>0</v>
      </c>
      <c r="AB3027" s="258"/>
      <c r="AC3027" s="273"/>
      <c r="AD3027" s="504" t="s">
        <v>2101</v>
      </c>
      <c r="AE3027" s="275" t="s">
        <v>3566</v>
      </c>
      <c r="AF3027" s="267" t="str">
        <f t="shared" ca="1" si="241"/>
        <v>31años10meses</v>
      </c>
      <c r="AG3027" s="276">
        <v>918954947</v>
      </c>
      <c r="AH3027" s="273"/>
    </row>
    <row r="3028" spans="2:36">
      <c r="B3028" s="258" t="str">
        <f t="shared" ref="B3028:B3051" si="246">MID(H3028,1,1)&amp;D3028</f>
        <v>O76435701</v>
      </c>
      <c r="C3028" s="282">
        <v>1</v>
      </c>
      <c r="D3028" s="486" t="s">
        <v>6216</v>
      </c>
      <c r="E3028" s="258" t="s">
        <v>6217</v>
      </c>
      <c r="F3028" s="259">
        <v>34767</v>
      </c>
      <c r="G3028" s="283" t="s">
        <v>1251</v>
      </c>
      <c r="H3028" s="261" t="s">
        <v>113</v>
      </c>
      <c r="I3028" s="263" t="s">
        <v>1339</v>
      </c>
      <c r="J3028" s="261"/>
      <c r="K3028" s="282" t="s">
        <v>4784</v>
      </c>
      <c r="L3028" s="264">
        <v>44649</v>
      </c>
      <c r="M3028" s="290">
        <v>44686</v>
      </c>
      <c r="N3028" s="263" t="s">
        <v>122</v>
      </c>
      <c r="O3028" s="261"/>
      <c r="P3028" s="266"/>
      <c r="Q3028" s="273"/>
      <c r="R3028" s="284" t="s">
        <v>157</v>
      </c>
      <c r="S3028" s="265"/>
      <c r="T3028" s="265">
        <v>0</v>
      </c>
      <c r="U3028" s="269" t="s">
        <v>1256</v>
      </c>
      <c r="V3028" s="270">
        <v>1</v>
      </c>
      <c r="W3028" s="271" t="s">
        <v>118</v>
      </c>
      <c r="X3028" s="272"/>
      <c r="Y3028" s="258"/>
      <c r="Z3028" s="274" t="s">
        <v>1265</v>
      </c>
      <c r="AA3028" s="258" t="b">
        <f t="shared" si="244"/>
        <v>0</v>
      </c>
      <c r="AB3028" s="273" t="s">
        <v>6218</v>
      </c>
      <c r="AC3028" s="273"/>
      <c r="AD3028" s="504" t="s">
        <v>1259</v>
      </c>
      <c r="AE3028" s="275" t="s">
        <v>6219</v>
      </c>
      <c r="AF3028" s="267" t="str">
        <f t="shared" ca="1" si="241"/>
        <v>31años5meses</v>
      </c>
      <c r="AG3028" s="276">
        <v>916907389</v>
      </c>
      <c r="AH3028" s="273" t="s">
        <v>6220</v>
      </c>
    </row>
    <row r="3029" spans="2:36">
      <c r="B3029" s="258" t="str">
        <f t="shared" si="246"/>
        <v>P76437031</v>
      </c>
      <c r="C3029" s="282">
        <v>1</v>
      </c>
      <c r="D3029" s="486" t="s">
        <v>3125</v>
      </c>
      <c r="E3029" s="273" t="s">
        <v>3126</v>
      </c>
      <c r="F3029" s="302">
        <v>35814</v>
      </c>
      <c r="G3029" s="260" t="s">
        <v>1251</v>
      </c>
      <c r="H3029" s="261" t="s">
        <v>137</v>
      </c>
      <c r="I3029" s="262"/>
      <c r="J3029" s="261"/>
      <c r="K3029" s="263" t="s">
        <v>2021</v>
      </c>
      <c r="L3029" s="264">
        <v>43853</v>
      </c>
      <c r="M3029" s="290">
        <v>43904</v>
      </c>
      <c r="N3029" s="263" t="s">
        <v>122</v>
      </c>
      <c r="O3029" s="282"/>
      <c r="P3029" s="266"/>
      <c r="Q3029" s="267"/>
      <c r="R3029" s="284" t="s">
        <v>157</v>
      </c>
      <c r="S3029" s="265"/>
      <c r="T3029" s="265">
        <v>0</v>
      </c>
      <c r="U3029" s="269" t="s">
        <v>1256</v>
      </c>
      <c r="V3029" s="270">
        <v>0</v>
      </c>
      <c r="W3029" s="271" t="s">
        <v>1264</v>
      </c>
      <c r="X3029" s="272"/>
      <c r="Y3029" s="273"/>
      <c r="Z3029" s="274" t="s">
        <v>1265</v>
      </c>
      <c r="AA3029" s="258" t="b">
        <f t="shared" si="244"/>
        <v>0</v>
      </c>
      <c r="AB3029" s="258" t="s">
        <v>3127</v>
      </c>
      <c r="AC3029" s="273"/>
      <c r="AD3029" s="504" t="s">
        <v>2101</v>
      </c>
      <c r="AE3029" s="317" t="s">
        <v>3128</v>
      </c>
      <c r="AF3029" s="267" t="str">
        <f t="shared" ca="1" si="241"/>
        <v>28años7meses</v>
      </c>
      <c r="AG3029" s="276"/>
      <c r="AH3029" s="273"/>
    </row>
    <row r="3030" spans="2:36">
      <c r="B3030" s="258" t="str">
        <f t="shared" si="246"/>
        <v>E76446395</v>
      </c>
      <c r="C3030" s="282">
        <v>1</v>
      </c>
      <c r="D3030" s="486" t="s">
        <v>7765</v>
      </c>
      <c r="E3030" s="258" t="s">
        <v>7766</v>
      </c>
      <c r="F3030" s="259">
        <v>37540</v>
      </c>
      <c r="G3030" s="283" t="s">
        <v>1297</v>
      </c>
      <c r="H3030" s="261" t="s">
        <v>4416</v>
      </c>
      <c r="I3030" s="261" t="s">
        <v>7767</v>
      </c>
      <c r="J3030" s="261"/>
      <c r="K3030" s="282" t="s">
        <v>6305</v>
      </c>
      <c r="L3030" s="264">
        <v>45093</v>
      </c>
      <c r="M3030" s="290">
        <v>45267</v>
      </c>
      <c r="N3030" s="263" t="s">
        <v>122</v>
      </c>
      <c r="O3030" s="261"/>
      <c r="P3030" s="266"/>
      <c r="Q3030" s="273"/>
      <c r="R3030" s="284" t="s">
        <v>157</v>
      </c>
      <c r="S3030" s="265"/>
      <c r="T3030" s="265">
        <v>0</v>
      </c>
      <c r="U3030" s="269" t="s">
        <v>1256</v>
      </c>
      <c r="V3030" s="270">
        <v>0</v>
      </c>
      <c r="W3030" s="271" t="s">
        <v>118</v>
      </c>
      <c r="X3030" s="272">
        <v>1500</v>
      </c>
      <c r="Y3030" s="272"/>
      <c r="Z3030" s="274" t="s">
        <v>1257</v>
      </c>
      <c r="AA3030" s="258" t="b">
        <f t="shared" si="244"/>
        <v>0</v>
      </c>
      <c r="AB3030" s="273" t="s">
        <v>7768</v>
      </c>
      <c r="AC3030" s="273"/>
      <c r="AD3030" s="504" t="s">
        <v>1259</v>
      </c>
      <c r="AE3030" s="275" t="s">
        <v>7769</v>
      </c>
      <c r="AF3030" s="267" t="str">
        <f t="shared" ca="1" si="241"/>
        <v>23años10meses</v>
      </c>
      <c r="AG3030" s="276">
        <v>943763013</v>
      </c>
      <c r="AH3030" s="399" t="s">
        <v>7770</v>
      </c>
    </row>
    <row r="3031" spans="2:36">
      <c r="B3031" s="258" t="str">
        <f t="shared" si="246"/>
        <v>P76459080</v>
      </c>
      <c r="C3031" s="282">
        <v>1</v>
      </c>
      <c r="D3031" s="486" t="s">
        <v>10600</v>
      </c>
      <c r="E3031" s="258" t="s">
        <v>10601</v>
      </c>
      <c r="F3031" s="259">
        <v>35792</v>
      </c>
      <c r="G3031" s="283" t="s">
        <v>1297</v>
      </c>
      <c r="H3031" s="261" t="s">
        <v>137</v>
      </c>
      <c r="I3031" s="261" t="s">
        <v>8999</v>
      </c>
      <c r="J3031" s="261" t="s">
        <v>9657</v>
      </c>
      <c r="K3031" s="282" t="s">
        <v>6899</v>
      </c>
      <c r="L3031" s="264">
        <v>45376</v>
      </c>
      <c r="M3031" s="298">
        <v>45448</v>
      </c>
      <c r="N3031" s="261" t="s">
        <v>169</v>
      </c>
      <c r="O3031" s="282" t="s">
        <v>10602</v>
      </c>
      <c r="P3031" s="266" t="s">
        <v>138</v>
      </c>
      <c r="Q3031" s="273"/>
      <c r="R3031" s="284" t="s">
        <v>157</v>
      </c>
      <c r="S3031" s="265"/>
      <c r="T3031" s="265">
        <v>0</v>
      </c>
      <c r="U3031" s="269" t="s">
        <v>1256</v>
      </c>
      <c r="V3031" s="270">
        <v>1</v>
      </c>
      <c r="W3031" s="271" t="s">
        <v>118</v>
      </c>
      <c r="X3031" s="272"/>
      <c r="Y3031" s="272"/>
      <c r="Z3031" s="274" t="s">
        <v>1257</v>
      </c>
      <c r="AA3031" s="258" t="b">
        <f t="shared" si="244"/>
        <v>0</v>
      </c>
      <c r="AB3031" s="273" t="s">
        <v>10603</v>
      </c>
      <c r="AC3031" s="273"/>
      <c r="AD3031" s="504" t="s">
        <v>1878</v>
      </c>
      <c r="AE3031" s="275"/>
      <c r="AF3031" s="267" t="str">
        <f t="shared" ca="1" si="241"/>
        <v>28años7meses</v>
      </c>
      <c r="AG3031" s="276">
        <v>953469017</v>
      </c>
      <c r="AH3031" s="273" t="s">
        <v>10604</v>
      </c>
    </row>
    <row r="3032" spans="2:36">
      <c r="B3032" s="258" t="str">
        <f t="shared" si="246"/>
        <v>P76475818</v>
      </c>
      <c r="C3032" s="282">
        <v>1</v>
      </c>
      <c r="D3032" s="486" t="s">
        <v>8384</v>
      </c>
      <c r="E3032" s="258" t="s">
        <v>8385</v>
      </c>
      <c r="F3032" s="259">
        <v>37673</v>
      </c>
      <c r="G3032" s="260" t="s">
        <v>1251</v>
      </c>
      <c r="H3032" s="261" t="s">
        <v>137</v>
      </c>
      <c r="I3032" s="261" t="s">
        <v>5699</v>
      </c>
      <c r="J3032" s="261"/>
      <c r="K3032" s="282" t="s">
        <v>6899</v>
      </c>
      <c r="L3032" s="264">
        <v>45196</v>
      </c>
      <c r="M3032" s="290">
        <v>45360</v>
      </c>
      <c r="N3032" s="263" t="s">
        <v>128</v>
      </c>
      <c r="O3032" s="261" t="s">
        <v>8386</v>
      </c>
      <c r="P3032" s="266" t="s">
        <v>138</v>
      </c>
      <c r="Q3032" s="273"/>
      <c r="R3032" s="284" t="s">
        <v>157</v>
      </c>
      <c r="S3032" s="265"/>
      <c r="T3032" s="265">
        <v>0</v>
      </c>
      <c r="U3032" s="269" t="s">
        <v>1256</v>
      </c>
      <c r="V3032" s="270">
        <v>1</v>
      </c>
      <c r="W3032" s="271" t="s">
        <v>118</v>
      </c>
      <c r="X3032" s="273"/>
      <c r="Y3032" s="273"/>
      <c r="Z3032" s="274" t="s">
        <v>1257</v>
      </c>
      <c r="AA3032" s="258" t="b">
        <f t="shared" si="244"/>
        <v>0</v>
      </c>
      <c r="AB3032" s="273" t="s">
        <v>8387</v>
      </c>
      <c r="AC3032" s="273"/>
      <c r="AD3032" s="504" t="s">
        <v>1259</v>
      </c>
      <c r="AE3032" s="275" t="s">
        <v>8388</v>
      </c>
      <c r="AF3032" s="267" t="str">
        <f t="shared" ca="1" si="241"/>
        <v>23años6meses</v>
      </c>
      <c r="AG3032" s="276">
        <v>925278831</v>
      </c>
      <c r="AH3032" s="273" t="s">
        <v>8389</v>
      </c>
    </row>
    <row r="3033" spans="2:36">
      <c r="B3033" s="258" t="str">
        <f t="shared" si="246"/>
        <v>P76475827</v>
      </c>
      <c r="C3033" s="282">
        <v>1</v>
      </c>
      <c r="D3033" s="486" t="s">
        <v>8544</v>
      </c>
      <c r="E3033" s="258" t="s">
        <v>8545</v>
      </c>
      <c r="F3033" s="259">
        <v>37873</v>
      </c>
      <c r="G3033" s="260" t="s">
        <v>1251</v>
      </c>
      <c r="H3033" s="261" t="s">
        <v>137</v>
      </c>
      <c r="I3033" s="261" t="s">
        <v>1252</v>
      </c>
      <c r="J3033" s="261"/>
      <c r="K3033" s="282" t="s">
        <v>2021</v>
      </c>
      <c r="L3033" s="264">
        <v>45215</v>
      </c>
      <c r="M3033" s="290">
        <v>45262</v>
      </c>
      <c r="N3033" s="263" t="s">
        <v>122</v>
      </c>
      <c r="O3033" s="261"/>
      <c r="P3033" s="266"/>
      <c r="Q3033" s="273"/>
      <c r="R3033" s="284" t="s">
        <v>157</v>
      </c>
      <c r="S3033" s="265"/>
      <c r="T3033" s="265">
        <v>0</v>
      </c>
      <c r="U3033" s="269" t="s">
        <v>1256</v>
      </c>
      <c r="V3033" s="270">
        <v>0</v>
      </c>
      <c r="W3033" s="271" t="s">
        <v>118</v>
      </c>
      <c r="X3033" s="273"/>
      <c r="Y3033" s="273"/>
      <c r="Z3033" s="274" t="s">
        <v>1257</v>
      </c>
      <c r="AA3033" s="258" t="b">
        <f t="shared" si="244"/>
        <v>0</v>
      </c>
      <c r="AB3033" s="273" t="s">
        <v>8387</v>
      </c>
      <c r="AC3033" s="273"/>
      <c r="AD3033" s="504" t="s">
        <v>1259</v>
      </c>
      <c r="AE3033" s="275" t="s">
        <v>8546</v>
      </c>
      <c r="AF3033" s="267" t="str">
        <f t="shared" ca="1" si="241"/>
        <v>22años11meses</v>
      </c>
      <c r="AG3033" s="276">
        <v>945514833</v>
      </c>
      <c r="AH3033" s="273" t="s">
        <v>8547</v>
      </c>
      <c r="AJ3033" s="554" t="str">
        <f ca="1">IF($D3033&lt;&gt;"",DATEDIF(L3033,TODAY(),"y")&amp;"años"&amp;DATEDIF(L3033,TODAY(),"ym")&amp;"meses"&amp;DATEDIF(L3033,TODAY(),"md")&amp;"dias","")</f>
        <v>2años10meses5dias</v>
      </c>
    </row>
    <row r="3034" spans="2:36">
      <c r="B3034" s="258" t="str">
        <f t="shared" si="246"/>
        <v>P76491687</v>
      </c>
      <c r="C3034" s="282">
        <v>1</v>
      </c>
      <c r="D3034" s="294" t="s">
        <v>18772</v>
      </c>
      <c r="E3034" s="258" t="s">
        <v>18773</v>
      </c>
      <c r="F3034" s="259">
        <v>39455</v>
      </c>
      <c r="G3034" s="283" t="s">
        <v>1297</v>
      </c>
      <c r="H3034" s="261" t="s">
        <v>137</v>
      </c>
      <c r="I3034" s="261" t="s">
        <v>1252</v>
      </c>
      <c r="J3034" s="261" t="s">
        <v>1253</v>
      </c>
      <c r="K3034" s="282" t="s">
        <v>8700</v>
      </c>
      <c r="L3034" s="264">
        <v>46126</v>
      </c>
      <c r="M3034" s="264">
        <v>46127</v>
      </c>
      <c r="N3034" s="261" t="s">
        <v>122</v>
      </c>
      <c r="O3034" s="282"/>
      <c r="P3034" s="266"/>
      <c r="Q3034" s="258"/>
      <c r="R3034" s="268" t="s">
        <v>157</v>
      </c>
      <c r="S3034" s="265"/>
      <c r="T3034" s="271">
        <v>0</v>
      </c>
      <c r="U3034" s="269" t="s">
        <v>1256</v>
      </c>
      <c r="V3034" s="270">
        <v>1</v>
      </c>
      <c r="W3034" s="271" t="s">
        <v>118</v>
      </c>
      <c r="X3034" s="272"/>
      <c r="Y3034" s="272"/>
      <c r="Z3034" s="342" t="s">
        <v>1257</v>
      </c>
      <c r="AA3034" s="258" t="b">
        <v>0</v>
      </c>
      <c r="AB3034" s="273" t="s">
        <v>15548</v>
      </c>
      <c r="AC3034" s="273"/>
      <c r="AD3034" s="504" t="s">
        <v>1259</v>
      </c>
      <c r="AE3034" s="275" t="s">
        <v>18785</v>
      </c>
      <c r="AF3034" s="267" t="str">
        <f t="shared" ca="1" si="241"/>
        <v>18años7meses</v>
      </c>
      <c r="AG3034" s="276" t="s">
        <v>18779</v>
      </c>
      <c r="AH3034" s="273" t="s">
        <v>18780</v>
      </c>
    </row>
    <row r="3035" spans="2:36">
      <c r="B3035" s="258" t="str">
        <f t="shared" si="246"/>
        <v>O76504933</v>
      </c>
      <c r="C3035" s="282">
        <v>1</v>
      </c>
      <c r="D3035" s="486" t="s">
        <v>8321</v>
      </c>
      <c r="E3035" s="258" t="s">
        <v>8322</v>
      </c>
      <c r="F3035" s="259">
        <v>34445</v>
      </c>
      <c r="G3035" s="283" t="s">
        <v>1251</v>
      </c>
      <c r="H3035" s="261" t="s">
        <v>113</v>
      </c>
      <c r="I3035" s="263" t="s">
        <v>1339</v>
      </c>
      <c r="J3035" s="261"/>
      <c r="K3035" s="282" t="s">
        <v>6305</v>
      </c>
      <c r="L3035" s="264">
        <v>45188</v>
      </c>
      <c r="M3035" s="290">
        <v>45246</v>
      </c>
      <c r="N3035" s="263" t="s">
        <v>128</v>
      </c>
      <c r="O3035" s="282" t="s">
        <v>8323</v>
      </c>
      <c r="P3035" s="266" t="s">
        <v>138</v>
      </c>
      <c r="Q3035" s="273"/>
      <c r="R3035" s="284" t="s">
        <v>157</v>
      </c>
      <c r="S3035" s="265"/>
      <c r="T3035" s="265">
        <v>0</v>
      </c>
      <c r="U3035" s="269" t="s">
        <v>1256</v>
      </c>
      <c r="V3035" s="270">
        <v>1</v>
      </c>
      <c r="W3035" s="271" t="s">
        <v>118</v>
      </c>
      <c r="X3035" s="272"/>
      <c r="Y3035" s="273"/>
      <c r="Z3035" s="274" t="s">
        <v>1257</v>
      </c>
      <c r="AA3035" s="258" t="b">
        <f t="shared" ref="AA3035:AA3055" si="247">COUNTIF($D$2:$D$3790,D3035)&gt;1</f>
        <v>0</v>
      </c>
      <c r="AB3035" s="258" t="s">
        <v>8324</v>
      </c>
      <c r="AC3035" s="273"/>
      <c r="AD3035" s="504" t="s">
        <v>1271</v>
      </c>
      <c r="AE3035" s="275" t="s">
        <v>8325</v>
      </c>
      <c r="AF3035" s="267" t="str">
        <f t="shared" ca="1" si="241"/>
        <v>32años4meses</v>
      </c>
      <c r="AG3035" s="276" t="s">
        <v>8326</v>
      </c>
      <c r="AH3035" s="273" t="s">
        <v>8327</v>
      </c>
    </row>
    <row r="3036" spans="2:36">
      <c r="B3036" s="258" t="str">
        <f t="shared" si="246"/>
        <v>P76509209</v>
      </c>
      <c r="C3036" s="282">
        <v>1</v>
      </c>
      <c r="D3036" s="486" t="s">
        <v>6682</v>
      </c>
      <c r="E3036" s="258" t="s">
        <v>6683</v>
      </c>
      <c r="F3036" s="259">
        <v>35959</v>
      </c>
      <c r="G3036" s="283" t="s">
        <v>1251</v>
      </c>
      <c r="H3036" s="261" t="s">
        <v>137</v>
      </c>
      <c r="I3036" s="263" t="s">
        <v>1252</v>
      </c>
      <c r="J3036" s="261"/>
      <c r="K3036" s="282" t="s">
        <v>2021</v>
      </c>
      <c r="L3036" s="264">
        <v>44858</v>
      </c>
      <c r="M3036" s="264">
        <v>44870</v>
      </c>
      <c r="N3036" s="263" t="s">
        <v>174</v>
      </c>
      <c r="O3036" s="261" t="s">
        <v>6684</v>
      </c>
      <c r="P3036" s="266" t="s">
        <v>138</v>
      </c>
      <c r="Q3036" s="273"/>
      <c r="R3036" s="268" t="s">
        <v>157</v>
      </c>
      <c r="S3036" s="265"/>
      <c r="T3036" s="265">
        <v>0</v>
      </c>
      <c r="U3036" s="269" t="s">
        <v>1256</v>
      </c>
      <c r="V3036" s="270">
        <v>0</v>
      </c>
      <c r="W3036" s="271" t="s">
        <v>118</v>
      </c>
      <c r="X3036" s="272"/>
      <c r="Y3036" s="273"/>
      <c r="Z3036" s="274" t="s">
        <v>1265</v>
      </c>
      <c r="AA3036" s="258" t="b">
        <f t="shared" si="247"/>
        <v>0</v>
      </c>
      <c r="AB3036" s="273" t="s">
        <v>6685</v>
      </c>
      <c r="AC3036" s="273"/>
      <c r="AD3036" s="504" t="s">
        <v>1259</v>
      </c>
      <c r="AE3036" s="275" t="s">
        <v>6686</v>
      </c>
      <c r="AF3036" s="267" t="str">
        <f t="shared" ca="1" si="241"/>
        <v>28años2meses</v>
      </c>
      <c r="AG3036" s="276">
        <v>969007415</v>
      </c>
      <c r="AH3036" s="273" t="s">
        <v>6687</v>
      </c>
    </row>
    <row r="3037" spans="2:36">
      <c r="B3037" s="258" t="str">
        <f t="shared" si="246"/>
        <v>P76525992</v>
      </c>
      <c r="C3037" s="282">
        <v>1</v>
      </c>
      <c r="D3037" s="486" t="s">
        <v>12383</v>
      </c>
      <c r="E3037" s="258" t="s">
        <v>12384</v>
      </c>
      <c r="F3037" s="259">
        <v>38592</v>
      </c>
      <c r="G3037" s="283" t="s">
        <v>1251</v>
      </c>
      <c r="H3037" s="261" t="s">
        <v>137</v>
      </c>
      <c r="I3037" s="261" t="s">
        <v>8348</v>
      </c>
      <c r="J3037" s="261" t="s">
        <v>1276</v>
      </c>
      <c r="K3037" s="282" t="s">
        <v>6840</v>
      </c>
      <c r="L3037" s="264">
        <v>45544</v>
      </c>
      <c r="M3037" s="264">
        <v>45577</v>
      </c>
      <c r="N3037" s="261" t="s">
        <v>128</v>
      </c>
      <c r="O3037" s="282" t="s">
        <v>12385</v>
      </c>
      <c r="P3037" s="266" t="s">
        <v>138</v>
      </c>
      <c r="Q3037" s="273"/>
      <c r="R3037" s="268" t="s">
        <v>157</v>
      </c>
      <c r="S3037" s="265"/>
      <c r="T3037" s="265">
        <v>0</v>
      </c>
      <c r="U3037" s="269" t="s">
        <v>1256</v>
      </c>
      <c r="V3037" s="270">
        <v>1</v>
      </c>
      <c r="W3037" s="271" t="s">
        <v>118</v>
      </c>
      <c r="X3037" s="272"/>
      <c r="Y3037" s="272"/>
      <c r="Z3037" s="274" t="s">
        <v>1257</v>
      </c>
      <c r="AA3037" s="258" t="b">
        <f t="shared" si="247"/>
        <v>0</v>
      </c>
      <c r="AB3037" s="273" t="s">
        <v>12386</v>
      </c>
      <c r="AC3037" s="273"/>
      <c r="AD3037" s="504" t="s">
        <v>1259</v>
      </c>
      <c r="AE3037" s="275" t="s">
        <v>12387</v>
      </c>
      <c r="AF3037" s="267" t="str">
        <f t="shared" ca="1" si="241"/>
        <v>20años11meses</v>
      </c>
      <c r="AG3037" s="294">
        <v>968954112</v>
      </c>
      <c r="AH3037" s="401" t="s">
        <v>12388</v>
      </c>
    </row>
    <row r="3038" spans="2:36">
      <c r="B3038" s="258" t="str">
        <f t="shared" si="246"/>
        <v>O76559440</v>
      </c>
      <c r="C3038" s="282">
        <v>1</v>
      </c>
      <c r="D3038" s="486" t="s">
        <v>12595</v>
      </c>
      <c r="E3038" s="258" t="s">
        <v>12596</v>
      </c>
      <c r="F3038" s="259">
        <v>37370</v>
      </c>
      <c r="G3038" s="260" t="s">
        <v>1251</v>
      </c>
      <c r="H3038" s="261" t="s">
        <v>125</v>
      </c>
      <c r="I3038" s="263" t="s">
        <v>5699</v>
      </c>
      <c r="J3038" s="261" t="s">
        <v>1276</v>
      </c>
      <c r="K3038" s="282" t="s">
        <v>12562</v>
      </c>
      <c r="L3038" s="264">
        <v>46027</v>
      </c>
      <c r="M3038" s="264">
        <v>46158</v>
      </c>
      <c r="N3038" s="261" t="s">
        <v>122</v>
      </c>
      <c r="O3038" s="261"/>
      <c r="P3038" s="266"/>
      <c r="Q3038" s="258"/>
      <c r="R3038" s="284" t="s">
        <v>157</v>
      </c>
      <c r="S3038" s="265"/>
      <c r="T3038" s="265">
        <v>0</v>
      </c>
      <c r="U3038" s="269" t="s">
        <v>1256</v>
      </c>
      <c r="V3038" s="270">
        <v>1</v>
      </c>
      <c r="W3038" s="271" t="s">
        <v>118</v>
      </c>
      <c r="X3038" s="272"/>
      <c r="Y3038" s="273"/>
      <c r="Z3038" s="274" t="s">
        <v>1257</v>
      </c>
      <c r="AA3038" s="258" t="b">
        <f t="shared" si="247"/>
        <v>0</v>
      </c>
      <c r="AB3038" s="273" t="s">
        <v>12597</v>
      </c>
      <c r="AC3038" s="273"/>
      <c r="AD3038" s="504" t="s">
        <v>1259</v>
      </c>
      <c r="AE3038" s="275" t="s">
        <v>12598</v>
      </c>
      <c r="AF3038" s="267" t="str">
        <f t="shared" ca="1" si="241"/>
        <v>24años3meses</v>
      </c>
      <c r="AG3038" s="276" t="s">
        <v>12599</v>
      </c>
      <c r="AH3038" s="273" t="s">
        <v>12600</v>
      </c>
    </row>
    <row r="3039" spans="2:36">
      <c r="B3039" s="258" t="str">
        <f t="shared" si="246"/>
        <v>P76560001</v>
      </c>
      <c r="C3039" s="282">
        <v>1</v>
      </c>
      <c r="D3039" s="486" t="s">
        <v>12467</v>
      </c>
      <c r="E3039" s="258" t="s">
        <v>12468</v>
      </c>
      <c r="F3039" s="259">
        <v>35365</v>
      </c>
      <c r="G3039" s="260" t="s">
        <v>1251</v>
      </c>
      <c r="H3039" s="261" t="s">
        <v>137</v>
      </c>
      <c r="I3039" s="263" t="s">
        <v>1252</v>
      </c>
      <c r="J3039" s="261" t="s">
        <v>1276</v>
      </c>
      <c r="K3039" s="282" t="s">
        <v>2021</v>
      </c>
      <c r="L3039" s="264">
        <v>45565</v>
      </c>
      <c r="M3039" s="264">
        <v>45577</v>
      </c>
      <c r="N3039" s="263" t="s">
        <v>122</v>
      </c>
      <c r="O3039" s="261"/>
      <c r="P3039" s="266"/>
      <c r="Q3039" s="273"/>
      <c r="R3039" s="268" t="s">
        <v>157</v>
      </c>
      <c r="S3039" s="265"/>
      <c r="T3039" s="265">
        <v>0</v>
      </c>
      <c r="U3039" s="269" t="s">
        <v>1256</v>
      </c>
      <c r="V3039" s="270">
        <v>0</v>
      </c>
      <c r="W3039" s="271" t="s">
        <v>118</v>
      </c>
      <c r="X3039" s="272"/>
      <c r="Y3039" s="273"/>
      <c r="Z3039" s="274" t="s">
        <v>1257</v>
      </c>
      <c r="AA3039" s="258" t="b">
        <f t="shared" si="247"/>
        <v>0</v>
      </c>
      <c r="AB3039" s="273" t="s">
        <v>12469</v>
      </c>
      <c r="AC3039" s="273"/>
      <c r="AD3039" s="504" t="s">
        <v>1259</v>
      </c>
      <c r="AE3039" s="275" t="s">
        <v>12470</v>
      </c>
      <c r="AF3039" s="267" t="str">
        <f t="shared" ca="1" si="241"/>
        <v>29años9meses</v>
      </c>
      <c r="AG3039" s="276">
        <v>990254930</v>
      </c>
      <c r="AH3039" s="273" t="s">
        <v>12471</v>
      </c>
    </row>
    <row r="3040" spans="2:36">
      <c r="B3040" s="258" t="str">
        <f t="shared" si="246"/>
        <v>P76567937</v>
      </c>
      <c r="C3040" s="282">
        <v>1</v>
      </c>
      <c r="D3040" s="486" t="s">
        <v>6688</v>
      </c>
      <c r="E3040" s="258" t="s">
        <v>6689</v>
      </c>
      <c r="F3040" s="259">
        <v>34893</v>
      </c>
      <c r="G3040" s="283" t="s">
        <v>1251</v>
      </c>
      <c r="H3040" s="261" t="s">
        <v>137</v>
      </c>
      <c r="I3040" s="263" t="s">
        <v>1252</v>
      </c>
      <c r="J3040" s="261"/>
      <c r="K3040" s="282" t="s">
        <v>2021</v>
      </c>
      <c r="L3040" s="264">
        <v>44858</v>
      </c>
      <c r="M3040" s="290">
        <v>44873</v>
      </c>
      <c r="N3040" s="263" t="s">
        <v>122</v>
      </c>
      <c r="O3040" s="282"/>
      <c r="P3040" s="266"/>
      <c r="Q3040" s="273"/>
      <c r="R3040" s="284" t="s">
        <v>157</v>
      </c>
      <c r="S3040" s="265"/>
      <c r="T3040" s="265">
        <v>0</v>
      </c>
      <c r="U3040" s="269" t="s">
        <v>1256</v>
      </c>
      <c r="V3040" s="270">
        <v>0</v>
      </c>
      <c r="W3040" s="271" t="s">
        <v>118</v>
      </c>
      <c r="X3040" s="273"/>
      <c r="Y3040" s="273"/>
      <c r="Z3040" s="274" t="s">
        <v>1265</v>
      </c>
      <c r="AA3040" s="258" t="b">
        <f t="shared" si="247"/>
        <v>0</v>
      </c>
      <c r="AB3040" s="258" t="s">
        <v>6690</v>
      </c>
      <c r="AC3040" s="273"/>
      <c r="AD3040" s="504" t="s">
        <v>2201</v>
      </c>
      <c r="AE3040" s="275">
        <v>4644877782</v>
      </c>
      <c r="AF3040" s="267" t="str">
        <f t="shared" ca="1" si="241"/>
        <v>31años1meses</v>
      </c>
      <c r="AG3040" s="276">
        <v>922052447</v>
      </c>
      <c r="AH3040" s="273" t="s">
        <v>6691</v>
      </c>
    </row>
    <row r="3041" spans="2:34">
      <c r="B3041" s="258" t="str">
        <f t="shared" si="246"/>
        <v>P76570825</v>
      </c>
      <c r="C3041" s="282">
        <v>1</v>
      </c>
      <c r="D3041" s="486" t="s">
        <v>11834</v>
      </c>
      <c r="E3041" s="258" t="s">
        <v>11835</v>
      </c>
      <c r="F3041" s="259">
        <v>37900</v>
      </c>
      <c r="G3041" s="283" t="s">
        <v>1251</v>
      </c>
      <c r="H3041" s="261" t="s">
        <v>137</v>
      </c>
      <c r="I3041" s="261" t="s">
        <v>8999</v>
      </c>
      <c r="J3041" s="261" t="s">
        <v>9882</v>
      </c>
      <c r="K3041" s="282" t="s">
        <v>6899</v>
      </c>
      <c r="L3041" s="264">
        <v>45474</v>
      </c>
      <c r="M3041" s="298">
        <v>45474</v>
      </c>
      <c r="N3041" s="261" t="s">
        <v>128</v>
      </c>
      <c r="O3041" s="261" t="s">
        <v>11836</v>
      </c>
      <c r="P3041" s="266" t="s">
        <v>138</v>
      </c>
      <c r="Q3041" s="273"/>
      <c r="R3041" s="284" t="s">
        <v>157</v>
      </c>
      <c r="S3041" s="265"/>
      <c r="T3041" s="265">
        <v>0</v>
      </c>
      <c r="U3041" s="269" t="s">
        <v>1256</v>
      </c>
      <c r="V3041" s="270">
        <v>1</v>
      </c>
      <c r="W3041" s="271" t="s">
        <v>118</v>
      </c>
      <c r="X3041" s="272"/>
      <c r="Y3041" s="272"/>
      <c r="Z3041" s="274" t="s">
        <v>1257</v>
      </c>
      <c r="AA3041" s="258" t="b">
        <f t="shared" si="247"/>
        <v>0</v>
      </c>
      <c r="AB3041" s="273" t="s">
        <v>11837</v>
      </c>
      <c r="AC3041" s="273"/>
      <c r="AD3041" s="504" t="s">
        <v>1259</v>
      </c>
      <c r="AE3041" s="275" t="s">
        <v>11838</v>
      </c>
      <c r="AF3041" s="267" t="str">
        <f t="shared" ca="1" si="241"/>
        <v>22años10meses</v>
      </c>
      <c r="AG3041" s="276">
        <v>955616048</v>
      </c>
      <c r="AH3041" s="273" t="s">
        <v>11839</v>
      </c>
    </row>
    <row r="3042" spans="2:34">
      <c r="B3042" s="258" t="str">
        <f t="shared" si="246"/>
        <v>P76580598</v>
      </c>
      <c r="C3042" s="282">
        <v>1</v>
      </c>
      <c r="D3042" s="486" t="s">
        <v>7055</v>
      </c>
      <c r="E3042" s="258" t="s">
        <v>7056</v>
      </c>
      <c r="F3042" s="259">
        <v>36160</v>
      </c>
      <c r="G3042" s="283" t="s">
        <v>1251</v>
      </c>
      <c r="H3042" s="261" t="s">
        <v>137</v>
      </c>
      <c r="I3042" s="263" t="s">
        <v>1252</v>
      </c>
      <c r="J3042" s="261"/>
      <c r="K3042" s="282" t="s">
        <v>2021</v>
      </c>
      <c r="L3042" s="264">
        <v>44907</v>
      </c>
      <c r="M3042" s="264">
        <v>44912</v>
      </c>
      <c r="N3042" s="263" t="s">
        <v>128</v>
      </c>
      <c r="O3042" s="261" t="s">
        <v>7057</v>
      </c>
      <c r="P3042" s="266" t="s">
        <v>138</v>
      </c>
      <c r="Q3042" s="273"/>
      <c r="R3042" s="268" t="s">
        <v>157</v>
      </c>
      <c r="S3042" s="265"/>
      <c r="T3042" s="265">
        <v>0</v>
      </c>
      <c r="U3042" s="269" t="s">
        <v>1256</v>
      </c>
      <c r="V3042" s="270">
        <v>0</v>
      </c>
      <c r="W3042" s="271" t="s">
        <v>118</v>
      </c>
      <c r="X3042" s="272"/>
      <c r="Y3042" s="273"/>
      <c r="Z3042" s="274" t="s">
        <v>1265</v>
      </c>
      <c r="AA3042" s="258" t="b">
        <f t="shared" si="247"/>
        <v>0</v>
      </c>
      <c r="AB3042" s="273" t="s">
        <v>7058</v>
      </c>
      <c r="AC3042" s="273"/>
      <c r="AD3042" s="504" t="s">
        <v>1259</v>
      </c>
      <c r="AE3042" s="275" t="s">
        <v>7059</v>
      </c>
      <c r="AF3042" s="267" t="str">
        <f t="shared" ca="1" si="241"/>
        <v>27años7meses</v>
      </c>
      <c r="AG3042" s="276">
        <v>971974335</v>
      </c>
      <c r="AH3042" s="273" t="s">
        <v>7060</v>
      </c>
    </row>
    <row r="3043" spans="2:34">
      <c r="B3043" s="258" t="str">
        <f t="shared" si="246"/>
        <v>P76581930</v>
      </c>
      <c r="C3043" s="282">
        <v>1</v>
      </c>
      <c r="D3043" s="486" t="s">
        <v>12301</v>
      </c>
      <c r="E3043" s="258" t="s">
        <v>12302</v>
      </c>
      <c r="F3043" s="259">
        <v>37524</v>
      </c>
      <c r="G3043" s="283" t="s">
        <v>1251</v>
      </c>
      <c r="H3043" s="261" t="s">
        <v>137</v>
      </c>
      <c r="I3043" s="263" t="s">
        <v>1252</v>
      </c>
      <c r="J3043" s="261"/>
      <c r="K3043" s="263" t="s">
        <v>2021</v>
      </c>
      <c r="L3043" s="264">
        <v>45537</v>
      </c>
      <c r="M3043" s="264">
        <v>45550</v>
      </c>
      <c r="N3043" s="263" t="s">
        <v>122</v>
      </c>
      <c r="O3043" s="282"/>
      <c r="P3043" s="266"/>
      <c r="Q3043" s="273"/>
      <c r="R3043" s="268" t="s">
        <v>157</v>
      </c>
      <c r="S3043" s="265"/>
      <c r="T3043" s="265">
        <v>0</v>
      </c>
      <c r="U3043" s="269" t="s">
        <v>1256</v>
      </c>
      <c r="V3043" s="270">
        <v>0</v>
      </c>
      <c r="W3043" s="271" t="s">
        <v>118</v>
      </c>
      <c r="X3043" s="272"/>
      <c r="Y3043" s="273"/>
      <c r="Z3043" s="274" t="s">
        <v>1265</v>
      </c>
      <c r="AA3043" s="258" t="b">
        <f t="shared" si="247"/>
        <v>0</v>
      </c>
      <c r="AB3043" s="258" t="s">
        <v>7096</v>
      </c>
      <c r="AC3043" s="273"/>
      <c r="AD3043" s="504" t="s">
        <v>2101</v>
      </c>
      <c r="AE3043" s="275" t="s">
        <v>12303</v>
      </c>
      <c r="AF3043" s="267" t="str">
        <f t="shared" ca="1" si="241"/>
        <v>23años10meses</v>
      </c>
      <c r="AG3043" s="276">
        <v>998122597</v>
      </c>
      <c r="AH3043" s="273" t="s">
        <v>12304</v>
      </c>
    </row>
    <row r="3044" spans="2:34">
      <c r="B3044" s="258" t="str">
        <f t="shared" si="246"/>
        <v>E76600550</v>
      </c>
      <c r="C3044" s="282">
        <v>1</v>
      </c>
      <c r="D3044" s="486" t="s">
        <v>6509</v>
      </c>
      <c r="E3044" s="258" t="s">
        <v>6510</v>
      </c>
      <c r="F3044" s="259">
        <v>35151</v>
      </c>
      <c r="G3044" s="260" t="s">
        <v>1251</v>
      </c>
      <c r="H3044" s="261" t="s">
        <v>1107</v>
      </c>
      <c r="I3044" s="263" t="s">
        <v>6511</v>
      </c>
      <c r="J3044" s="261"/>
      <c r="K3044" s="282" t="s">
        <v>2021</v>
      </c>
      <c r="L3044" s="264">
        <v>44805</v>
      </c>
      <c r="M3044" s="298">
        <v>45683</v>
      </c>
      <c r="N3044" s="263" t="s">
        <v>128</v>
      </c>
      <c r="O3044" s="261" t="s">
        <v>6512</v>
      </c>
      <c r="P3044" s="266" t="s">
        <v>138</v>
      </c>
      <c r="Q3044" s="273"/>
      <c r="R3044" s="284" t="s">
        <v>157</v>
      </c>
      <c r="S3044" s="310">
        <v>1</v>
      </c>
      <c r="T3044" s="265">
        <v>0</v>
      </c>
      <c r="U3044" s="269" t="s">
        <v>1256</v>
      </c>
      <c r="V3044" s="270">
        <v>0</v>
      </c>
      <c r="W3044" s="271" t="s">
        <v>1264</v>
      </c>
      <c r="X3044" s="272">
        <v>1500</v>
      </c>
      <c r="Y3044" s="279">
        <v>180.5</v>
      </c>
      <c r="Z3044" s="274" t="s">
        <v>1257</v>
      </c>
      <c r="AA3044" s="258" t="b">
        <f t="shared" si="247"/>
        <v>0</v>
      </c>
      <c r="AB3044" s="273" t="s">
        <v>6513</v>
      </c>
      <c r="AC3044" s="273"/>
      <c r="AD3044" s="504" t="s">
        <v>1259</v>
      </c>
      <c r="AE3044" s="275" t="s">
        <v>6514</v>
      </c>
      <c r="AF3044" s="267" t="str">
        <f t="shared" ca="1" si="241"/>
        <v>30años4meses</v>
      </c>
      <c r="AG3044" s="276" t="s">
        <v>6515</v>
      </c>
      <c r="AH3044" s="273" t="s">
        <v>6516</v>
      </c>
    </row>
    <row r="3045" spans="2:34">
      <c r="B3045" s="258" t="str">
        <f t="shared" si="246"/>
        <v>P76604241</v>
      </c>
      <c r="C3045" s="282">
        <v>1</v>
      </c>
      <c r="D3045" s="486" t="s">
        <v>5041</v>
      </c>
      <c r="E3045" s="258" t="s">
        <v>5042</v>
      </c>
      <c r="F3045" s="259">
        <v>34947</v>
      </c>
      <c r="G3045" s="260" t="s">
        <v>1251</v>
      </c>
      <c r="H3045" s="261" t="s">
        <v>137</v>
      </c>
      <c r="I3045" s="263"/>
      <c r="J3045" s="261"/>
      <c r="K3045" s="282" t="s">
        <v>1968</v>
      </c>
      <c r="L3045" s="264">
        <v>44469</v>
      </c>
      <c r="M3045" s="290">
        <v>44482</v>
      </c>
      <c r="N3045" s="263" t="s">
        <v>169</v>
      </c>
      <c r="O3045" s="261" t="s">
        <v>5043</v>
      </c>
      <c r="P3045" s="266" t="s">
        <v>115</v>
      </c>
      <c r="Q3045" s="273"/>
      <c r="R3045" s="284" t="s">
        <v>157</v>
      </c>
      <c r="S3045" s="265"/>
      <c r="T3045" s="265">
        <v>0</v>
      </c>
      <c r="U3045" s="269" t="s">
        <v>1256</v>
      </c>
      <c r="V3045" s="270">
        <v>1</v>
      </c>
      <c r="W3045" s="271" t="s">
        <v>1264</v>
      </c>
      <c r="X3045" s="272"/>
      <c r="Y3045" s="258"/>
      <c r="Z3045" s="274" t="s">
        <v>1265</v>
      </c>
      <c r="AA3045" s="258" t="b">
        <f t="shared" si="247"/>
        <v>0</v>
      </c>
      <c r="AB3045" s="273" t="s">
        <v>4964</v>
      </c>
      <c r="AC3045" s="273"/>
      <c r="AD3045" s="504" t="s">
        <v>1259</v>
      </c>
      <c r="AE3045" s="275" t="s">
        <v>5044</v>
      </c>
      <c r="AF3045" s="267" t="str">
        <f t="shared" ref="AF3045:AF3108" ca="1" si="248">IF($D3045&lt;&gt;"",DATEDIF(F3045,TODAY(),"y")&amp;"años"&amp;DATEDIF(F3045,TODAY(),"ym")&amp;"meses","")</f>
        <v>30años11meses</v>
      </c>
      <c r="AG3045" s="276">
        <v>930542163</v>
      </c>
      <c r="AH3045" s="273" t="s">
        <v>5045</v>
      </c>
    </row>
    <row r="3046" spans="2:34">
      <c r="B3046" s="258" t="str">
        <f t="shared" si="246"/>
        <v>O76604497</v>
      </c>
      <c r="C3046" s="282">
        <v>1</v>
      </c>
      <c r="D3046" s="486" t="s">
        <v>10972</v>
      </c>
      <c r="E3046" s="258" t="s">
        <v>10973</v>
      </c>
      <c r="F3046" s="259">
        <v>35498</v>
      </c>
      <c r="G3046" s="260" t="s">
        <v>1251</v>
      </c>
      <c r="H3046" s="261" t="s">
        <v>125</v>
      </c>
      <c r="I3046" s="261" t="s">
        <v>1339</v>
      </c>
      <c r="J3046" s="261"/>
      <c r="K3046" s="282" t="s">
        <v>6840</v>
      </c>
      <c r="L3046" s="264">
        <v>45398</v>
      </c>
      <c r="M3046" s="298">
        <v>45495</v>
      </c>
      <c r="N3046" s="263" t="s">
        <v>174</v>
      </c>
      <c r="O3046" s="261" t="s">
        <v>10974</v>
      </c>
      <c r="P3046" s="266" t="s">
        <v>138</v>
      </c>
      <c r="Q3046" s="273"/>
      <c r="R3046" s="284" t="s">
        <v>157</v>
      </c>
      <c r="S3046" s="265"/>
      <c r="T3046" s="265">
        <v>0</v>
      </c>
      <c r="U3046" s="269" t="s">
        <v>1256</v>
      </c>
      <c r="V3046" s="270">
        <v>1</v>
      </c>
      <c r="W3046" s="271" t="s">
        <v>118</v>
      </c>
      <c r="X3046" s="273"/>
      <c r="Y3046" s="273"/>
      <c r="Z3046" s="274" t="s">
        <v>1257</v>
      </c>
      <c r="AA3046" s="258" t="b">
        <f t="shared" si="247"/>
        <v>0</v>
      </c>
      <c r="AB3046" s="273" t="s">
        <v>10975</v>
      </c>
      <c r="AC3046" s="273"/>
      <c r="AD3046" s="504" t="s">
        <v>1259</v>
      </c>
      <c r="AE3046" s="275" t="s">
        <v>10976</v>
      </c>
      <c r="AF3046" s="267" t="str">
        <f t="shared" ca="1" si="248"/>
        <v>29años5meses</v>
      </c>
      <c r="AG3046" s="276">
        <v>918581304</v>
      </c>
      <c r="AH3046" s="273" t="s">
        <v>10977</v>
      </c>
    </row>
    <row r="3047" spans="2:34">
      <c r="B3047" s="258" t="str">
        <f t="shared" si="246"/>
        <v>P76609994</v>
      </c>
      <c r="C3047" s="282">
        <v>1</v>
      </c>
      <c r="D3047" s="486" t="s">
        <v>7022</v>
      </c>
      <c r="E3047" s="258" t="s">
        <v>7023</v>
      </c>
      <c r="F3047" s="259">
        <v>35166</v>
      </c>
      <c r="G3047" s="283" t="s">
        <v>1251</v>
      </c>
      <c r="H3047" s="260" t="s">
        <v>137</v>
      </c>
      <c r="I3047" s="263" t="s">
        <v>1252</v>
      </c>
      <c r="J3047" s="261"/>
      <c r="K3047" s="282" t="s">
        <v>6305</v>
      </c>
      <c r="L3047" s="264">
        <v>44902</v>
      </c>
      <c r="M3047" s="264">
        <v>44935</v>
      </c>
      <c r="N3047" s="263" t="s">
        <v>174</v>
      </c>
      <c r="O3047" s="261" t="s">
        <v>7024</v>
      </c>
      <c r="P3047" s="266" t="s">
        <v>138</v>
      </c>
      <c r="Q3047" s="273"/>
      <c r="R3047" s="284" t="s">
        <v>157</v>
      </c>
      <c r="S3047" s="265"/>
      <c r="T3047" s="265">
        <v>0</v>
      </c>
      <c r="U3047" s="269" t="s">
        <v>1256</v>
      </c>
      <c r="V3047" s="270">
        <v>1</v>
      </c>
      <c r="W3047" s="271" t="s">
        <v>118</v>
      </c>
      <c r="X3047" s="272"/>
      <c r="Y3047" s="273"/>
      <c r="Z3047" s="274" t="s">
        <v>1265</v>
      </c>
      <c r="AA3047" s="258" t="b">
        <f t="shared" si="247"/>
        <v>0</v>
      </c>
      <c r="AB3047" s="273" t="s">
        <v>7025</v>
      </c>
      <c r="AC3047" s="273"/>
      <c r="AD3047" s="504" t="s">
        <v>2101</v>
      </c>
      <c r="AE3047" s="275">
        <v>8.0102621001633104E+19</v>
      </c>
      <c r="AF3047" s="267" t="str">
        <f t="shared" ca="1" si="248"/>
        <v>30años4meses</v>
      </c>
      <c r="AG3047" s="276">
        <v>992697104</v>
      </c>
      <c r="AH3047" s="273" t="s">
        <v>7026</v>
      </c>
    </row>
    <row r="3048" spans="2:34">
      <c r="B3048" s="258" t="str">
        <f t="shared" si="246"/>
        <v>O76613397</v>
      </c>
      <c r="C3048" s="282">
        <v>1</v>
      </c>
      <c r="D3048" s="486" t="s">
        <v>5202</v>
      </c>
      <c r="E3048" s="258" t="s">
        <v>5203</v>
      </c>
      <c r="F3048" s="259">
        <v>35783</v>
      </c>
      <c r="G3048" s="283" t="s">
        <v>1251</v>
      </c>
      <c r="H3048" s="261" t="s">
        <v>4311</v>
      </c>
      <c r="I3048" s="263"/>
      <c r="J3048" s="261"/>
      <c r="K3048" s="282" t="s">
        <v>2021</v>
      </c>
      <c r="L3048" s="264">
        <v>44480</v>
      </c>
      <c r="M3048" s="290">
        <v>44485</v>
      </c>
      <c r="N3048" s="263" t="s">
        <v>122</v>
      </c>
      <c r="O3048" s="282"/>
      <c r="P3048" s="266"/>
      <c r="Q3048" s="273"/>
      <c r="R3048" s="284" t="s">
        <v>157</v>
      </c>
      <c r="S3048" s="265"/>
      <c r="T3048" s="265">
        <v>0</v>
      </c>
      <c r="U3048" s="269" t="s">
        <v>1256</v>
      </c>
      <c r="V3048" s="270">
        <v>0</v>
      </c>
      <c r="W3048" s="271" t="s">
        <v>1264</v>
      </c>
      <c r="X3048" s="272"/>
      <c r="Y3048" s="273"/>
      <c r="Z3048" s="274" t="s">
        <v>1265</v>
      </c>
      <c r="AA3048" s="258" t="b">
        <f t="shared" si="247"/>
        <v>0</v>
      </c>
      <c r="AB3048" s="258" t="s">
        <v>5204</v>
      </c>
      <c r="AC3048" s="273"/>
      <c r="AD3048" s="504" t="s">
        <v>1271</v>
      </c>
      <c r="AE3048" s="275" t="s">
        <v>5205</v>
      </c>
      <c r="AF3048" s="267" t="str">
        <f t="shared" ca="1" si="248"/>
        <v>28años8meses</v>
      </c>
      <c r="AG3048" s="276">
        <v>918686211</v>
      </c>
      <c r="AH3048" s="273" t="s">
        <v>5206</v>
      </c>
    </row>
    <row r="3049" spans="2:34">
      <c r="B3049" s="258" t="str">
        <f t="shared" si="246"/>
        <v>P76632123</v>
      </c>
      <c r="C3049" s="282">
        <v>1</v>
      </c>
      <c r="D3049" s="486" t="s">
        <v>2917</v>
      </c>
      <c r="E3049" s="273" t="s">
        <v>2918</v>
      </c>
      <c r="F3049" s="259">
        <v>35693</v>
      </c>
      <c r="G3049" s="260" t="s">
        <v>1251</v>
      </c>
      <c r="H3049" s="261" t="s">
        <v>137</v>
      </c>
      <c r="I3049" s="262"/>
      <c r="J3049" s="261"/>
      <c r="K3049" s="263" t="s">
        <v>1287</v>
      </c>
      <c r="L3049" s="264">
        <v>43825</v>
      </c>
      <c r="M3049" s="290">
        <v>43866</v>
      </c>
      <c r="N3049" s="263" t="s">
        <v>169</v>
      </c>
      <c r="O3049" s="261" t="s">
        <v>2919</v>
      </c>
      <c r="P3049" s="266" t="s">
        <v>115</v>
      </c>
      <c r="Q3049" s="267"/>
      <c r="R3049" s="268" t="s">
        <v>157</v>
      </c>
      <c r="S3049" s="265"/>
      <c r="T3049" s="265">
        <v>0</v>
      </c>
      <c r="U3049" s="269" t="s">
        <v>1256</v>
      </c>
      <c r="V3049" s="270">
        <v>0</v>
      </c>
      <c r="W3049" s="271" t="s">
        <v>1264</v>
      </c>
      <c r="X3049" s="272"/>
      <c r="Y3049" s="258"/>
      <c r="Z3049" s="274" t="s">
        <v>1265</v>
      </c>
      <c r="AA3049" s="258" t="b">
        <f t="shared" si="247"/>
        <v>0</v>
      </c>
      <c r="AB3049" s="273" t="s">
        <v>2168</v>
      </c>
      <c r="AC3049" s="273" t="s">
        <v>1290</v>
      </c>
      <c r="AD3049" s="510"/>
      <c r="AE3049" s="275"/>
      <c r="AF3049" s="267" t="str">
        <f t="shared" ca="1" si="248"/>
        <v>28años11meses</v>
      </c>
      <c r="AG3049" s="276"/>
      <c r="AH3049" s="273"/>
    </row>
    <row r="3050" spans="2:34">
      <c r="B3050" s="258" t="str">
        <f t="shared" si="246"/>
        <v>P76638145</v>
      </c>
      <c r="C3050" s="282">
        <v>1</v>
      </c>
      <c r="D3050" s="486" t="s">
        <v>11267</v>
      </c>
      <c r="E3050" s="258" t="s">
        <v>11268</v>
      </c>
      <c r="F3050" s="259">
        <v>38360</v>
      </c>
      <c r="G3050" s="283" t="s">
        <v>9999</v>
      </c>
      <c r="H3050" s="261" t="s">
        <v>137</v>
      </c>
      <c r="I3050" s="261" t="s">
        <v>8999</v>
      </c>
      <c r="J3050" s="261" t="s">
        <v>9657</v>
      </c>
      <c r="K3050" s="282" t="s">
        <v>6899</v>
      </c>
      <c r="L3050" s="264">
        <v>45420</v>
      </c>
      <c r="M3050" s="290">
        <v>45421</v>
      </c>
      <c r="N3050" s="261" t="s">
        <v>128</v>
      </c>
      <c r="O3050" s="261" t="s">
        <v>11269</v>
      </c>
      <c r="P3050" s="266" t="s">
        <v>138</v>
      </c>
      <c r="Q3050" s="273"/>
      <c r="R3050" s="284" t="s">
        <v>157</v>
      </c>
      <c r="S3050" s="265"/>
      <c r="T3050" s="265">
        <v>0</v>
      </c>
      <c r="U3050" s="269" t="s">
        <v>1256</v>
      </c>
      <c r="V3050" s="270">
        <v>1</v>
      </c>
      <c r="W3050" s="271" t="s">
        <v>118</v>
      </c>
      <c r="X3050" s="272"/>
      <c r="Y3050" s="272"/>
      <c r="Z3050" s="274" t="s">
        <v>1257</v>
      </c>
      <c r="AA3050" s="258" t="b">
        <f t="shared" si="247"/>
        <v>0</v>
      </c>
      <c r="AB3050" s="273" t="s">
        <v>11270</v>
      </c>
      <c r="AC3050" s="273"/>
      <c r="AD3050" s="504" t="s">
        <v>1259</v>
      </c>
      <c r="AE3050" s="275" t="s">
        <v>11271</v>
      </c>
      <c r="AF3050" s="267" t="str">
        <f t="shared" ca="1" si="248"/>
        <v>21años7meses</v>
      </c>
      <c r="AG3050" s="276">
        <v>926520522</v>
      </c>
      <c r="AH3050" s="273" t="s">
        <v>11272</v>
      </c>
    </row>
    <row r="3051" spans="2:34">
      <c r="B3051" s="258" t="str">
        <f t="shared" si="246"/>
        <v>P76642177</v>
      </c>
      <c r="C3051" s="282">
        <v>1</v>
      </c>
      <c r="D3051" s="486" t="s">
        <v>9880</v>
      </c>
      <c r="E3051" s="258" t="s">
        <v>9881</v>
      </c>
      <c r="F3051" s="259">
        <v>35461</v>
      </c>
      <c r="G3051" s="283" t="s">
        <v>1251</v>
      </c>
      <c r="H3051" s="261" t="s">
        <v>137</v>
      </c>
      <c r="I3051" s="261" t="s">
        <v>8999</v>
      </c>
      <c r="J3051" s="261" t="s">
        <v>9882</v>
      </c>
      <c r="K3051" s="282" t="s">
        <v>6899</v>
      </c>
      <c r="L3051" s="264">
        <v>45328</v>
      </c>
      <c r="M3051" s="290">
        <v>45343</v>
      </c>
      <c r="N3051" s="261" t="s">
        <v>128</v>
      </c>
      <c r="O3051" s="261" t="s">
        <v>9883</v>
      </c>
      <c r="P3051" s="266" t="s">
        <v>138</v>
      </c>
      <c r="Q3051" s="273"/>
      <c r="R3051" s="284" t="s">
        <v>157</v>
      </c>
      <c r="S3051" s="265"/>
      <c r="T3051" s="265">
        <v>0</v>
      </c>
      <c r="U3051" s="269" t="s">
        <v>1256</v>
      </c>
      <c r="V3051" s="270">
        <v>1</v>
      </c>
      <c r="W3051" s="271" t="s">
        <v>118</v>
      </c>
      <c r="X3051" s="272"/>
      <c r="Y3051" s="272"/>
      <c r="Z3051" s="274" t="s">
        <v>1257</v>
      </c>
      <c r="AA3051" s="258" t="b">
        <f t="shared" si="247"/>
        <v>0</v>
      </c>
      <c r="AB3051" s="273" t="s">
        <v>9884</v>
      </c>
      <c r="AC3051" s="273"/>
      <c r="AD3051" s="504" t="s">
        <v>1259</v>
      </c>
      <c r="AE3051" s="275" t="s">
        <v>9885</v>
      </c>
      <c r="AF3051" s="267" t="str">
        <f t="shared" ca="1" si="248"/>
        <v>29años6meses</v>
      </c>
      <c r="AG3051" s="276">
        <v>912423662</v>
      </c>
      <c r="AH3051" s="273" t="s">
        <v>9886</v>
      </c>
    </row>
    <row r="3052" spans="2:34">
      <c r="B3052" s="258" t="str">
        <f t="shared" ref="B3052:B3071" si="249">MID(H3052,1,1)&amp;D3052</f>
        <v>P76661565</v>
      </c>
      <c r="C3052" s="282">
        <v>1</v>
      </c>
      <c r="D3052" s="486" t="s">
        <v>2892</v>
      </c>
      <c r="E3052" s="273" t="s">
        <v>2893</v>
      </c>
      <c r="F3052" s="259">
        <v>35837</v>
      </c>
      <c r="G3052" s="260" t="s">
        <v>1251</v>
      </c>
      <c r="H3052" s="261" t="s">
        <v>137</v>
      </c>
      <c r="I3052" s="262"/>
      <c r="J3052" s="261"/>
      <c r="K3052" s="263" t="s">
        <v>1287</v>
      </c>
      <c r="L3052" s="264">
        <v>43825</v>
      </c>
      <c r="M3052" s="290">
        <v>43838</v>
      </c>
      <c r="N3052" s="263" t="s">
        <v>122</v>
      </c>
      <c r="O3052" s="261"/>
      <c r="P3052" s="266"/>
      <c r="Q3052" s="267"/>
      <c r="R3052" s="284" t="s">
        <v>157</v>
      </c>
      <c r="S3052" s="265"/>
      <c r="T3052" s="265">
        <v>0</v>
      </c>
      <c r="U3052" s="269" t="s">
        <v>1256</v>
      </c>
      <c r="V3052" s="270">
        <v>0</v>
      </c>
      <c r="W3052" s="271" t="s">
        <v>1264</v>
      </c>
      <c r="X3052" s="272"/>
      <c r="Y3052" s="273"/>
      <c r="Z3052" s="274" t="s">
        <v>1265</v>
      </c>
      <c r="AA3052" s="258" t="b">
        <f t="shared" si="247"/>
        <v>0</v>
      </c>
      <c r="AB3052" s="273" t="s">
        <v>2894</v>
      </c>
      <c r="AC3052" s="273" t="s">
        <v>2004</v>
      </c>
      <c r="AD3052" s="510"/>
      <c r="AE3052" s="275"/>
      <c r="AF3052" s="267" t="str">
        <f t="shared" ca="1" si="248"/>
        <v>28años6meses</v>
      </c>
      <c r="AG3052" s="276"/>
      <c r="AH3052" s="273"/>
    </row>
    <row r="3053" spans="2:34">
      <c r="B3053" s="258" t="str">
        <f t="shared" si="249"/>
        <v>P76664906</v>
      </c>
      <c r="C3053" s="282">
        <v>1</v>
      </c>
      <c r="D3053" s="486" t="s">
        <v>5645</v>
      </c>
      <c r="E3053" s="258" t="s">
        <v>5646</v>
      </c>
      <c r="F3053" s="259">
        <v>36049</v>
      </c>
      <c r="G3053" s="260" t="s">
        <v>1251</v>
      </c>
      <c r="H3053" s="261" t="s">
        <v>137</v>
      </c>
      <c r="I3053" s="263"/>
      <c r="J3053" s="261"/>
      <c r="K3053" s="282" t="s">
        <v>4784</v>
      </c>
      <c r="L3053" s="264">
        <v>44566</v>
      </c>
      <c r="M3053" s="290">
        <v>44604</v>
      </c>
      <c r="N3053" s="263" t="s">
        <v>128</v>
      </c>
      <c r="O3053" s="261" t="s">
        <v>5647</v>
      </c>
      <c r="P3053" s="266" t="s">
        <v>115</v>
      </c>
      <c r="Q3053" s="273"/>
      <c r="R3053" s="284" t="s">
        <v>157</v>
      </c>
      <c r="S3053" s="265"/>
      <c r="T3053" s="265">
        <v>0</v>
      </c>
      <c r="U3053" s="269" t="s">
        <v>1256</v>
      </c>
      <c r="V3053" s="270">
        <v>1</v>
      </c>
      <c r="W3053" s="271" t="s">
        <v>118</v>
      </c>
      <c r="X3053" s="272"/>
      <c r="Y3053" s="273"/>
      <c r="Z3053" s="274" t="s">
        <v>1265</v>
      </c>
      <c r="AA3053" s="258" t="b">
        <f t="shared" si="247"/>
        <v>0</v>
      </c>
      <c r="AB3053" s="273" t="s">
        <v>5648</v>
      </c>
      <c r="AC3053" s="273"/>
      <c r="AD3053" s="510"/>
      <c r="AE3053" s="275"/>
      <c r="AF3053" s="267" t="str">
        <f t="shared" ca="1" si="248"/>
        <v>27años11meses</v>
      </c>
      <c r="AG3053" s="276">
        <v>902434126</v>
      </c>
      <c r="AH3053" s="399" t="s">
        <v>5649</v>
      </c>
    </row>
    <row r="3054" spans="2:34">
      <c r="B3054" s="258" t="str">
        <f t="shared" si="249"/>
        <v>P76674564</v>
      </c>
      <c r="C3054" s="282">
        <v>1</v>
      </c>
      <c r="D3054" s="486" t="s">
        <v>10089</v>
      </c>
      <c r="E3054" s="258" t="s">
        <v>10090</v>
      </c>
      <c r="F3054" s="259">
        <v>36011</v>
      </c>
      <c r="G3054" s="283" t="s">
        <v>1251</v>
      </c>
      <c r="H3054" s="261" t="s">
        <v>137</v>
      </c>
      <c r="I3054" s="261" t="s">
        <v>8999</v>
      </c>
      <c r="J3054" s="261" t="s">
        <v>9469</v>
      </c>
      <c r="K3054" s="282" t="s">
        <v>6840</v>
      </c>
      <c r="L3054" s="264">
        <v>45343</v>
      </c>
      <c r="M3054" s="290">
        <v>45383</v>
      </c>
      <c r="N3054" s="261" t="s">
        <v>174</v>
      </c>
      <c r="O3054" s="261" t="s">
        <v>10091</v>
      </c>
      <c r="P3054" s="266" t="s">
        <v>138</v>
      </c>
      <c r="Q3054" s="273"/>
      <c r="R3054" s="284" t="s">
        <v>157</v>
      </c>
      <c r="S3054" s="265"/>
      <c r="T3054" s="265">
        <v>0</v>
      </c>
      <c r="U3054" s="269" t="s">
        <v>1256</v>
      </c>
      <c r="V3054" s="270">
        <v>1</v>
      </c>
      <c r="W3054" s="271" t="s">
        <v>118</v>
      </c>
      <c r="X3054" s="272"/>
      <c r="Y3054" s="272"/>
      <c r="Z3054" s="274" t="s">
        <v>1257</v>
      </c>
      <c r="AA3054" s="258" t="b">
        <f t="shared" si="247"/>
        <v>0</v>
      </c>
      <c r="AB3054" s="273" t="s">
        <v>10092</v>
      </c>
      <c r="AC3054" s="273"/>
      <c r="AD3054" s="504" t="s">
        <v>1259</v>
      </c>
      <c r="AE3054" s="275" t="s">
        <v>10093</v>
      </c>
      <c r="AF3054" s="267" t="str">
        <f t="shared" ca="1" si="248"/>
        <v>28años0meses</v>
      </c>
      <c r="AG3054" s="276">
        <v>925583578</v>
      </c>
      <c r="AH3054" s="273" t="s">
        <v>10094</v>
      </c>
    </row>
    <row r="3055" spans="2:34">
      <c r="B3055" s="258" t="str">
        <f t="shared" si="249"/>
        <v>P76680677</v>
      </c>
      <c r="C3055" s="282">
        <v>1</v>
      </c>
      <c r="D3055" s="486" t="s">
        <v>10307</v>
      </c>
      <c r="E3055" s="258" t="s">
        <v>10308</v>
      </c>
      <c r="F3055" s="259">
        <v>34700</v>
      </c>
      <c r="G3055" s="283" t="s">
        <v>1251</v>
      </c>
      <c r="H3055" s="261" t="s">
        <v>137</v>
      </c>
      <c r="I3055" s="261" t="s">
        <v>7410</v>
      </c>
      <c r="J3055" s="261" t="s">
        <v>9657</v>
      </c>
      <c r="K3055" s="282" t="s">
        <v>6899</v>
      </c>
      <c r="L3055" s="264">
        <v>45362</v>
      </c>
      <c r="M3055" s="298">
        <v>45458</v>
      </c>
      <c r="N3055" s="261" t="s">
        <v>128</v>
      </c>
      <c r="O3055" s="282" t="s">
        <v>10309</v>
      </c>
      <c r="P3055" s="266" t="s">
        <v>138</v>
      </c>
      <c r="Q3055" s="273"/>
      <c r="R3055" s="284" t="s">
        <v>157</v>
      </c>
      <c r="S3055" s="265"/>
      <c r="T3055" s="265">
        <v>0</v>
      </c>
      <c r="U3055" s="269" t="s">
        <v>1256</v>
      </c>
      <c r="V3055" s="270">
        <v>1</v>
      </c>
      <c r="W3055" s="271" t="s">
        <v>118</v>
      </c>
      <c r="X3055" s="272"/>
      <c r="Y3055" s="272"/>
      <c r="Z3055" s="274" t="s">
        <v>1257</v>
      </c>
      <c r="AA3055" s="258" t="b">
        <f t="shared" si="247"/>
        <v>0</v>
      </c>
      <c r="AB3055" s="273" t="s">
        <v>10310</v>
      </c>
      <c r="AC3055" s="273"/>
      <c r="AD3055" s="504" t="s">
        <v>1259</v>
      </c>
      <c r="AE3055" s="275" t="s">
        <v>10311</v>
      </c>
      <c r="AF3055" s="267" t="str">
        <f t="shared" ca="1" si="248"/>
        <v>31años7meses</v>
      </c>
      <c r="AG3055" s="276">
        <v>921117385</v>
      </c>
      <c r="AH3055" s="273" t="s">
        <v>10312</v>
      </c>
    </row>
    <row r="3056" spans="2:34">
      <c r="B3056" s="258" t="str">
        <f t="shared" si="249"/>
        <v>P76704762</v>
      </c>
      <c r="C3056" s="282">
        <v>1</v>
      </c>
      <c r="D3056" s="294" t="s">
        <v>16927</v>
      </c>
      <c r="E3056" s="258" t="s">
        <v>16928</v>
      </c>
      <c r="F3056" s="259">
        <v>39354</v>
      </c>
      <c r="G3056" s="283" t="s">
        <v>1251</v>
      </c>
      <c r="H3056" s="261" t="s">
        <v>137</v>
      </c>
      <c r="I3056" s="261" t="s">
        <v>1252</v>
      </c>
      <c r="J3056" s="261" t="s">
        <v>1276</v>
      </c>
      <c r="K3056" s="282" t="s">
        <v>1254</v>
      </c>
      <c r="L3056" s="264">
        <v>46041</v>
      </c>
      <c r="M3056" s="264">
        <v>46053</v>
      </c>
      <c r="N3056" s="261" t="s">
        <v>114</v>
      </c>
      <c r="O3056" s="282" t="s">
        <v>19532</v>
      </c>
      <c r="P3056" s="266" t="s">
        <v>138</v>
      </c>
      <c r="Q3056" s="258"/>
      <c r="R3056" s="268" t="s">
        <v>157</v>
      </c>
      <c r="S3056" s="265"/>
      <c r="T3056" s="271">
        <v>0</v>
      </c>
      <c r="U3056" s="269" t="s">
        <v>1256</v>
      </c>
      <c r="V3056" s="270">
        <v>1</v>
      </c>
      <c r="W3056" s="271" t="s">
        <v>118</v>
      </c>
      <c r="X3056" s="272"/>
      <c r="Y3056" s="272"/>
      <c r="Z3056" s="342" t="s">
        <v>1257</v>
      </c>
      <c r="AA3056" s="258" t="b">
        <v>0</v>
      </c>
      <c r="AB3056" s="273" t="s">
        <v>16929</v>
      </c>
      <c r="AC3056" s="273"/>
      <c r="AD3056" s="504" t="s">
        <v>1271</v>
      </c>
      <c r="AE3056" s="275" t="s">
        <v>16930</v>
      </c>
      <c r="AF3056" s="267" t="str">
        <f t="shared" ca="1" si="248"/>
        <v>18años10meses</v>
      </c>
      <c r="AG3056" s="276" t="s">
        <v>16931</v>
      </c>
      <c r="AH3056" s="273" t="s">
        <v>16932</v>
      </c>
    </row>
    <row r="3057" spans="2:36">
      <c r="B3057" s="258" t="str">
        <f t="shared" si="249"/>
        <v>P76723714</v>
      </c>
      <c r="C3057" s="282">
        <v>1</v>
      </c>
      <c r="D3057" s="486" t="s">
        <v>8548</v>
      </c>
      <c r="E3057" s="258" t="s">
        <v>8549</v>
      </c>
      <c r="F3057" s="259">
        <v>34646</v>
      </c>
      <c r="G3057" s="283" t="s">
        <v>1251</v>
      </c>
      <c r="H3057" s="261" t="s">
        <v>137</v>
      </c>
      <c r="I3057" s="261" t="s">
        <v>1252</v>
      </c>
      <c r="J3057" s="261"/>
      <c r="K3057" s="282" t="s">
        <v>2021</v>
      </c>
      <c r="L3057" s="264">
        <v>45216</v>
      </c>
      <c r="M3057" s="264">
        <v>45248</v>
      </c>
      <c r="N3057" s="263" t="s">
        <v>122</v>
      </c>
      <c r="O3057" s="261"/>
      <c r="P3057" s="266"/>
      <c r="Q3057" s="273"/>
      <c r="R3057" s="268" t="s">
        <v>157</v>
      </c>
      <c r="S3057" s="265"/>
      <c r="T3057" s="265">
        <v>0</v>
      </c>
      <c r="U3057" s="269" t="s">
        <v>1256</v>
      </c>
      <c r="V3057" s="270">
        <v>0</v>
      </c>
      <c r="W3057" s="271" t="s">
        <v>118</v>
      </c>
      <c r="X3057" s="273"/>
      <c r="Y3057" s="273"/>
      <c r="Z3057" s="274" t="s">
        <v>1257</v>
      </c>
      <c r="AA3057" s="258" t="b">
        <f>COUNTIF($D$2:$D$3790,D3057)&gt;1</f>
        <v>0</v>
      </c>
      <c r="AB3057" s="273" t="s">
        <v>8550</v>
      </c>
      <c r="AC3057" s="273"/>
      <c r="AD3057" s="504" t="s">
        <v>2101</v>
      </c>
      <c r="AE3057" s="275" t="s">
        <v>8551</v>
      </c>
      <c r="AF3057" s="267" t="str">
        <f t="shared" ca="1" si="248"/>
        <v>31años9meses</v>
      </c>
      <c r="AG3057" s="276">
        <v>946256912</v>
      </c>
      <c r="AH3057" s="273" t="s">
        <v>8552</v>
      </c>
    </row>
    <row r="3058" spans="2:36">
      <c r="B3058" s="258" t="str">
        <f t="shared" si="249"/>
        <v>P76730507</v>
      </c>
      <c r="C3058" s="282">
        <v>1</v>
      </c>
      <c r="D3058" s="486" t="s">
        <v>2525</v>
      </c>
      <c r="E3058" s="258" t="s">
        <v>2526</v>
      </c>
      <c r="F3058" s="259">
        <v>35925</v>
      </c>
      <c r="G3058" s="260" t="s">
        <v>1251</v>
      </c>
      <c r="H3058" s="261" t="s">
        <v>137</v>
      </c>
      <c r="I3058" s="262"/>
      <c r="J3058" s="261"/>
      <c r="K3058" s="282" t="s">
        <v>1301</v>
      </c>
      <c r="L3058" s="264">
        <v>43784</v>
      </c>
      <c r="M3058" s="290">
        <v>43803</v>
      </c>
      <c r="N3058" s="263" t="s">
        <v>122</v>
      </c>
      <c r="O3058" s="261"/>
      <c r="P3058" s="266"/>
      <c r="Q3058" s="267"/>
      <c r="R3058" s="284" t="s">
        <v>157</v>
      </c>
      <c r="S3058" s="265"/>
      <c r="T3058" s="265">
        <v>0</v>
      </c>
      <c r="U3058" s="269" t="s">
        <v>1256</v>
      </c>
      <c r="V3058" s="270">
        <v>0</v>
      </c>
      <c r="W3058" s="271" t="s">
        <v>1264</v>
      </c>
      <c r="X3058" s="272"/>
      <c r="Y3058" s="273"/>
      <c r="Z3058" s="274" t="s">
        <v>1265</v>
      </c>
      <c r="AA3058" s="258" t="b">
        <f>COUNTIF($D$2:$D$3790,D3058)&gt;1</f>
        <v>0</v>
      </c>
      <c r="AB3058" s="258" t="s">
        <v>2527</v>
      </c>
      <c r="AC3058" s="273" t="s">
        <v>2018</v>
      </c>
      <c r="AD3058" s="510"/>
      <c r="AE3058" s="281"/>
      <c r="AF3058" s="267" t="str">
        <f t="shared" ca="1" si="248"/>
        <v>28años3meses</v>
      </c>
      <c r="AG3058" s="276">
        <v>952456635</v>
      </c>
      <c r="AH3058" s="405"/>
    </row>
    <row r="3059" spans="2:36">
      <c r="B3059" s="258" t="str">
        <f t="shared" si="249"/>
        <v>P76731190</v>
      </c>
      <c r="C3059" s="282">
        <v>1</v>
      </c>
      <c r="D3059" s="486" t="s">
        <v>5878</v>
      </c>
      <c r="E3059" s="258" t="s">
        <v>5879</v>
      </c>
      <c r="F3059" s="259">
        <v>34962</v>
      </c>
      <c r="G3059" s="260" t="s">
        <v>1291</v>
      </c>
      <c r="H3059" s="261" t="s">
        <v>137</v>
      </c>
      <c r="I3059" s="263" t="s">
        <v>1252</v>
      </c>
      <c r="J3059" s="261"/>
      <c r="K3059" s="263" t="s">
        <v>3611</v>
      </c>
      <c r="L3059" s="264">
        <v>44592</v>
      </c>
      <c r="M3059" s="290">
        <v>44619</v>
      </c>
      <c r="N3059" s="263" t="s">
        <v>122</v>
      </c>
      <c r="O3059" s="261"/>
      <c r="P3059" s="266"/>
      <c r="Q3059" s="273"/>
      <c r="R3059" s="284" t="s">
        <v>157</v>
      </c>
      <c r="S3059" s="265"/>
      <c r="T3059" s="265">
        <v>0</v>
      </c>
      <c r="U3059" s="269" t="s">
        <v>1256</v>
      </c>
      <c r="V3059" s="270">
        <v>0</v>
      </c>
      <c r="W3059" s="271" t="s">
        <v>118</v>
      </c>
      <c r="X3059" s="272"/>
      <c r="Y3059" s="258"/>
      <c r="Z3059" s="274" t="s">
        <v>1265</v>
      </c>
      <c r="AA3059" s="258" t="b">
        <f>COUNTIF($D$2:$D$3790,D3059)&gt;1</f>
        <v>0</v>
      </c>
      <c r="AB3059" s="273" t="s">
        <v>5880</v>
      </c>
      <c r="AC3059" s="273" t="s">
        <v>3671</v>
      </c>
      <c r="AD3059" s="510"/>
      <c r="AE3059" s="275"/>
      <c r="AF3059" s="267" t="str">
        <f t="shared" ca="1" si="248"/>
        <v>30años11meses</v>
      </c>
      <c r="AG3059" s="276">
        <v>928312405</v>
      </c>
      <c r="AH3059" s="273" t="s">
        <v>5881</v>
      </c>
    </row>
    <row r="3060" spans="2:36">
      <c r="B3060" s="258" t="str">
        <f t="shared" si="249"/>
        <v>P76734194</v>
      </c>
      <c r="C3060" s="282">
        <v>1</v>
      </c>
      <c r="D3060" s="486" t="s">
        <v>6082</v>
      </c>
      <c r="E3060" s="258" t="s">
        <v>6083</v>
      </c>
      <c r="F3060" s="259">
        <v>34786</v>
      </c>
      <c r="G3060" s="283" t="s">
        <v>1251</v>
      </c>
      <c r="H3060" s="261" t="s">
        <v>137</v>
      </c>
      <c r="I3060" s="263" t="s">
        <v>1252</v>
      </c>
      <c r="J3060" s="261"/>
      <c r="K3060" s="282" t="s">
        <v>4784</v>
      </c>
      <c r="L3060" s="264">
        <v>44610</v>
      </c>
      <c r="M3060" s="264">
        <v>44639</v>
      </c>
      <c r="N3060" s="263" t="s">
        <v>122</v>
      </c>
      <c r="O3060" s="282"/>
      <c r="P3060" s="266"/>
      <c r="Q3060" s="258" t="s">
        <v>6084</v>
      </c>
      <c r="R3060" s="268" t="s">
        <v>157</v>
      </c>
      <c r="S3060" s="265"/>
      <c r="T3060" s="265">
        <v>0</v>
      </c>
      <c r="U3060" s="269" t="s">
        <v>1256</v>
      </c>
      <c r="V3060" s="270">
        <v>1</v>
      </c>
      <c r="W3060" s="271" t="s">
        <v>1264</v>
      </c>
      <c r="X3060" s="272"/>
      <c r="Y3060" s="258"/>
      <c r="Z3060" s="274" t="s">
        <v>1265</v>
      </c>
      <c r="AA3060" s="258" t="b">
        <f>COUNTIF($D$2:$D$3790,D3060)&gt;1</f>
        <v>0</v>
      </c>
      <c r="AB3060" s="258" t="s">
        <v>6085</v>
      </c>
      <c r="AC3060" s="273"/>
      <c r="AD3060" s="504" t="s">
        <v>1271</v>
      </c>
      <c r="AE3060" s="275" t="s">
        <v>6086</v>
      </c>
      <c r="AF3060" s="267" t="str">
        <f t="shared" ca="1" si="248"/>
        <v>31años4meses</v>
      </c>
      <c r="AG3060" s="276">
        <v>944221399</v>
      </c>
      <c r="AH3060" s="273" t="s">
        <v>6087</v>
      </c>
    </row>
    <row r="3061" spans="2:36">
      <c r="B3061" s="258" t="str">
        <f t="shared" si="249"/>
        <v>P76760229</v>
      </c>
      <c r="C3061" s="282">
        <v>1</v>
      </c>
      <c r="D3061" s="294" t="s">
        <v>18517</v>
      </c>
      <c r="E3061" s="258" t="s">
        <v>18518</v>
      </c>
      <c r="F3061" s="259">
        <v>37352</v>
      </c>
      <c r="G3061" s="283" t="s">
        <v>1251</v>
      </c>
      <c r="H3061" s="261" t="s">
        <v>137</v>
      </c>
      <c r="I3061" s="261" t="s">
        <v>1252</v>
      </c>
      <c r="J3061" s="261" t="s">
        <v>1276</v>
      </c>
      <c r="K3061" s="282" t="s">
        <v>12562</v>
      </c>
      <c r="L3061" s="264">
        <v>46105</v>
      </c>
      <c r="M3061" s="264">
        <v>46116</v>
      </c>
      <c r="N3061" s="261" t="s">
        <v>122</v>
      </c>
      <c r="O3061" s="282"/>
      <c r="P3061" s="266"/>
      <c r="Q3061" s="258"/>
      <c r="R3061" s="268" t="s">
        <v>157</v>
      </c>
      <c r="S3061" s="265"/>
      <c r="T3061" s="271">
        <v>0</v>
      </c>
      <c r="U3061" s="269" t="s">
        <v>1256</v>
      </c>
      <c r="V3061" s="270">
        <v>1</v>
      </c>
      <c r="W3061" s="271" t="s">
        <v>118</v>
      </c>
      <c r="X3061" s="272"/>
      <c r="Y3061" s="272"/>
      <c r="Z3061" s="342" t="s">
        <v>1257</v>
      </c>
      <c r="AA3061" s="258" t="b">
        <v>0</v>
      </c>
      <c r="AB3061" s="273" t="s">
        <v>18897</v>
      </c>
      <c r="AC3061" s="273"/>
      <c r="AD3061" s="504"/>
      <c r="AE3061" s="275"/>
      <c r="AF3061" s="267" t="str">
        <f t="shared" ca="1" si="248"/>
        <v>24años4meses</v>
      </c>
      <c r="AG3061" s="276" t="s">
        <v>18688</v>
      </c>
      <c r="AH3061" s="273" t="s">
        <v>18543</v>
      </c>
    </row>
    <row r="3062" spans="2:36">
      <c r="B3062" s="258" t="str">
        <f t="shared" si="249"/>
        <v>P76782911</v>
      </c>
      <c r="C3062" s="282">
        <v>1</v>
      </c>
      <c r="D3062" s="486" t="s">
        <v>10207</v>
      </c>
      <c r="E3062" s="258" t="s">
        <v>10208</v>
      </c>
      <c r="F3062" s="259">
        <v>37698</v>
      </c>
      <c r="G3062" s="283" t="s">
        <v>1996</v>
      </c>
      <c r="H3062" s="261" t="s">
        <v>137</v>
      </c>
      <c r="I3062" s="261" t="s">
        <v>8999</v>
      </c>
      <c r="J3062" s="261" t="s">
        <v>9657</v>
      </c>
      <c r="K3062" s="282" t="s">
        <v>6899</v>
      </c>
      <c r="L3062" s="264">
        <v>45352</v>
      </c>
      <c r="M3062" s="264">
        <v>45371</v>
      </c>
      <c r="N3062" s="261" t="s">
        <v>122</v>
      </c>
      <c r="O3062" s="282"/>
      <c r="P3062" s="266"/>
      <c r="Q3062" s="273"/>
      <c r="R3062" s="284" t="s">
        <v>157</v>
      </c>
      <c r="S3062" s="265"/>
      <c r="T3062" s="265">
        <v>0</v>
      </c>
      <c r="U3062" s="269" t="s">
        <v>1256</v>
      </c>
      <c r="V3062" s="270">
        <v>1</v>
      </c>
      <c r="W3062" s="271" t="s">
        <v>118</v>
      </c>
      <c r="X3062" s="272"/>
      <c r="Y3062" s="272"/>
      <c r="Z3062" s="274" t="s">
        <v>1257</v>
      </c>
      <c r="AA3062" s="258" t="b">
        <f t="shared" ref="AA3062:AA3067" si="250">COUNTIF($D$2:$D$3790,D3062)&gt;1</f>
        <v>0</v>
      </c>
      <c r="AB3062" s="273" t="s">
        <v>10209</v>
      </c>
      <c r="AC3062" s="273"/>
      <c r="AD3062" s="504" t="s">
        <v>2201</v>
      </c>
      <c r="AE3062" s="275" t="s">
        <v>10210</v>
      </c>
      <c r="AF3062" s="267" t="str">
        <f t="shared" ca="1" si="248"/>
        <v>23años5meses</v>
      </c>
      <c r="AG3062" s="276">
        <v>931605732</v>
      </c>
      <c r="AH3062" s="273" t="s">
        <v>10211</v>
      </c>
    </row>
    <row r="3063" spans="2:36">
      <c r="B3063" s="258" t="str">
        <f t="shared" si="249"/>
        <v>P76783113</v>
      </c>
      <c r="C3063" s="282">
        <v>1</v>
      </c>
      <c r="D3063" s="486" t="s">
        <v>2436</v>
      </c>
      <c r="E3063" s="258" t="s">
        <v>2437</v>
      </c>
      <c r="F3063" s="259">
        <v>36399</v>
      </c>
      <c r="G3063" s="260" t="s">
        <v>1251</v>
      </c>
      <c r="H3063" s="261" t="s">
        <v>137</v>
      </c>
      <c r="I3063" s="262"/>
      <c r="J3063" s="261"/>
      <c r="K3063" s="282" t="s">
        <v>1301</v>
      </c>
      <c r="L3063" s="264">
        <v>43776</v>
      </c>
      <c r="M3063" s="290">
        <v>43796</v>
      </c>
      <c r="N3063" s="263" t="s">
        <v>122</v>
      </c>
      <c r="O3063" s="261"/>
      <c r="P3063" s="266"/>
      <c r="Q3063" s="267"/>
      <c r="R3063" s="284" t="s">
        <v>157</v>
      </c>
      <c r="S3063" s="265"/>
      <c r="T3063" s="265">
        <v>0</v>
      </c>
      <c r="U3063" s="269" t="s">
        <v>1256</v>
      </c>
      <c r="V3063" s="270">
        <v>0</v>
      </c>
      <c r="W3063" s="271" t="s">
        <v>1264</v>
      </c>
      <c r="X3063" s="272"/>
      <c r="Y3063" s="273"/>
      <c r="Z3063" s="274" t="s">
        <v>1265</v>
      </c>
      <c r="AA3063" s="258" t="b">
        <f t="shared" si="250"/>
        <v>0</v>
      </c>
      <c r="AB3063" s="273" t="s">
        <v>2217</v>
      </c>
      <c r="AC3063" s="273" t="s">
        <v>2018</v>
      </c>
      <c r="AD3063" s="510"/>
      <c r="AE3063" s="275"/>
      <c r="AF3063" s="267" t="str">
        <f t="shared" ca="1" si="248"/>
        <v>26años11meses</v>
      </c>
      <c r="AG3063" s="276"/>
      <c r="AH3063" s="273"/>
    </row>
    <row r="3064" spans="2:36">
      <c r="B3064" s="258" t="str">
        <f t="shared" si="249"/>
        <v>P76784261</v>
      </c>
      <c r="C3064" s="282">
        <v>1</v>
      </c>
      <c r="D3064" s="486" t="s">
        <v>10255</v>
      </c>
      <c r="E3064" s="258" t="s">
        <v>10256</v>
      </c>
      <c r="F3064" s="259">
        <v>37824</v>
      </c>
      <c r="G3064" s="283" t="s">
        <v>1251</v>
      </c>
      <c r="H3064" s="261" t="s">
        <v>137</v>
      </c>
      <c r="I3064" s="261" t="s">
        <v>8999</v>
      </c>
      <c r="J3064" s="261" t="s">
        <v>9000</v>
      </c>
      <c r="K3064" s="282" t="s">
        <v>6899</v>
      </c>
      <c r="L3064" s="264">
        <v>45355</v>
      </c>
      <c r="M3064" s="290">
        <v>45385</v>
      </c>
      <c r="N3064" s="261" t="s">
        <v>128</v>
      </c>
      <c r="O3064" s="282" t="s">
        <v>10257</v>
      </c>
      <c r="P3064" s="266" t="s">
        <v>138</v>
      </c>
      <c r="Q3064" s="273"/>
      <c r="R3064" s="284" t="s">
        <v>157</v>
      </c>
      <c r="S3064" s="265"/>
      <c r="T3064" s="265">
        <v>0</v>
      </c>
      <c r="U3064" s="269" t="s">
        <v>1256</v>
      </c>
      <c r="V3064" s="270">
        <v>1</v>
      </c>
      <c r="W3064" s="271" t="s">
        <v>118</v>
      </c>
      <c r="X3064" s="272"/>
      <c r="Y3064" s="272"/>
      <c r="Z3064" s="274" t="s">
        <v>1257</v>
      </c>
      <c r="AA3064" s="258" t="b">
        <f t="shared" si="250"/>
        <v>0</v>
      </c>
      <c r="AB3064" s="273" t="s">
        <v>10258</v>
      </c>
      <c r="AC3064" s="273"/>
      <c r="AD3064" s="504" t="s">
        <v>1259</v>
      </c>
      <c r="AE3064" s="275" t="s">
        <v>10259</v>
      </c>
      <c r="AF3064" s="267" t="str">
        <f t="shared" ca="1" si="248"/>
        <v>23años0meses</v>
      </c>
      <c r="AG3064" s="276">
        <v>910816355</v>
      </c>
      <c r="AH3064" s="273" t="s">
        <v>10260</v>
      </c>
    </row>
    <row r="3065" spans="2:36">
      <c r="B3065" s="258" t="str">
        <f t="shared" si="249"/>
        <v>O76790736</v>
      </c>
      <c r="C3065" s="282">
        <v>1</v>
      </c>
      <c r="D3065" s="486" t="s">
        <v>6130</v>
      </c>
      <c r="E3065" s="258" t="s">
        <v>6131</v>
      </c>
      <c r="F3065" s="259">
        <v>35566</v>
      </c>
      <c r="G3065" s="258" t="s">
        <v>1297</v>
      </c>
      <c r="H3065" s="261" t="s">
        <v>125</v>
      </c>
      <c r="I3065" s="263" t="s">
        <v>5699</v>
      </c>
      <c r="J3065" s="261"/>
      <c r="K3065" s="282" t="s">
        <v>2021</v>
      </c>
      <c r="L3065" s="264">
        <v>44616</v>
      </c>
      <c r="M3065" s="264">
        <v>44662</v>
      </c>
      <c r="N3065" s="263" t="s">
        <v>169</v>
      </c>
      <c r="O3065" s="282" t="s">
        <v>6132</v>
      </c>
      <c r="P3065" s="266" t="s">
        <v>138</v>
      </c>
      <c r="Q3065" s="273"/>
      <c r="R3065" s="268" t="s">
        <v>157</v>
      </c>
      <c r="S3065" s="265"/>
      <c r="T3065" s="265">
        <v>0</v>
      </c>
      <c r="U3065" s="269" t="s">
        <v>1256</v>
      </c>
      <c r="V3065" s="270">
        <v>0</v>
      </c>
      <c r="W3065" s="271" t="s">
        <v>1264</v>
      </c>
      <c r="X3065" s="272"/>
      <c r="Y3065" s="273"/>
      <c r="Z3065" s="274" t="s">
        <v>1265</v>
      </c>
      <c r="AA3065" s="258" t="b">
        <f t="shared" si="250"/>
        <v>0</v>
      </c>
      <c r="AB3065" s="258" t="s">
        <v>6133</v>
      </c>
      <c r="AC3065" s="273"/>
      <c r="AD3065" s="504" t="s">
        <v>2201</v>
      </c>
      <c r="AE3065" s="275" t="s">
        <v>6134</v>
      </c>
      <c r="AF3065" s="267" t="str">
        <f t="shared" ca="1" si="248"/>
        <v>29años3meses</v>
      </c>
      <c r="AG3065" s="276">
        <v>932424030</v>
      </c>
      <c r="AH3065" s="273" t="s">
        <v>6135</v>
      </c>
    </row>
    <row r="3066" spans="2:36">
      <c r="B3066" s="258" t="str">
        <f t="shared" si="249"/>
        <v>O76792608</v>
      </c>
      <c r="C3066" s="282">
        <v>1</v>
      </c>
      <c r="D3066" s="486" t="s">
        <v>9392</v>
      </c>
      <c r="E3066" s="258" t="s">
        <v>9393</v>
      </c>
      <c r="F3066" s="259">
        <v>37648</v>
      </c>
      <c r="G3066" s="283" t="s">
        <v>1251</v>
      </c>
      <c r="H3066" s="261" t="s">
        <v>125</v>
      </c>
      <c r="I3066" s="261" t="s">
        <v>9123</v>
      </c>
      <c r="J3066" s="261" t="s">
        <v>7245</v>
      </c>
      <c r="K3066" s="282" t="s">
        <v>6840</v>
      </c>
      <c r="L3066" s="264">
        <v>45300</v>
      </c>
      <c r="M3066" s="298">
        <v>45381</v>
      </c>
      <c r="N3066" s="261" t="s">
        <v>122</v>
      </c>
      <c r="O3066" s="261"/>
      <c r="P3066" s="266"/>
      <c r="Q3066" s="273"/>
      <c r="R3066" s="284" t="s">
        <v>157</v>
      </c>
      <c r="S3066" s="265"/>
      <c r="T3066" s="265">
        <v>0</v>
      </c>
      <c r="U3066" s="269" t="s">
        <v>1256</v>
      </c>
      <c r="V3066" s="270">
        <v>1</v>
      </c>
      <c r="W3066" s="271" t="s">
        <v>118</v>
      </c>
      <c r="X3066" s="272"/>
      <c r="Y3066" s="272"/>
      <c r="Z3066" s="274" t="s">
        <v>1257</v>
      </c>
      <c r="AA3066" s="258" t="b">
        <f t="shared" si="250"/>
        <v>0</v>
      </c>
      <c r="AB3066" s="273" t="s">
        <v>9394</v>
      </c>
      <c r="AC3066" s="273"/>
      <c r="AD3066" s="504" t="s">
        <v>1259</v>
      </c>
      <c r="AE3066" s="275" t="s">
        <v>9395</v>
      </c>
      <c r="AF3066" s="267" t="str">
        <f t="shared" ca="1" si="248"/>
        <v>23años6meses</v>
      </c>
      <c r="AG3066" s="276">
        <v>912833071</v>
      </c>
      <c r="AH3066" s="273" t="s">
        <v>9396</v>
      </c>
    </row>
    <row r="3067" spans="2:36">
      <c r="B3067" s="258" t="str">
        <f t="shared" si="249"/>
        <v>P76805836</v>
      </c>
      <c r="C3067" s="282">
        <v>1</v>
      </c>
      <c r="D3067" s="486" t="s">
        <v>11289</v>
      </c>
      <c r="E3067" s="258" t="s">
        <v>11290</v>
      </c>
      <c r="F3067" s="259">
        <v>34511</v>
      </c>
      <c r="G3067" s="283" t="s">
        <v>1251</v>
      </c>
      <c r="H3067" s="261" t="s">
        <v>137</v>
      </c>
      <c r="I3067" s="261" t="s">
        <v>8999</v>
      </c>
      <c r="J3067" s="261" t="s">
        <v>9657</v>
      </c>
      <c r="K3067" s="282" t="s">
        <v>6899</v>
      </c>
      <c r="L3067" s="264">
        <v>45426</v>
      </c>
      <c r="M3067" s="335">
        <v>45444</v>
      </c>
      <c r="N3067" s="261" t="s">
        <v>174</v>
      </c>
      <c r="O3067" s="282" t="s">
        <v>11291</v>
      </c>
      <c r="P3067" s="266" t="s">
        <v>138</v>
      </c>
      <c r="Q3067" s="273"/>
      <c r="R3067" s="284" t="s">
        <v>157</v>
      </c>
      <c r="S3067" s="265"/>
      <c r="T3067" s="265">
        <v>0</v>
      </c>
      <c r="U3067" s="269" t="s">
        <v>1256</v>
      </c>
      <c r="V3067" s="270">
        <v>1</v>
      </c>
      <c r="W3067" s="271" t="s">
        <v>118</v>
      </c>
      <c r="X3067" s="272"/>
      <c r="Y3067" s="272"/>
      <c r="Z3067" s="274" t="s">
        <v>1257</v>
      </c>
      <c r="AA3067" s="258" t="b">
        <f t="shared" si="250"/>
        <v>0</v>
      </c>
      <c r="AB3067" s="273" t="s">
        <v>11292</v>
      </c>
      <c r="AC3067" s="273"/>
      <c r="AD3067" s="504" t="s">
        <v>1259</v>
      </c>
      <c r="AE3067" s="275" t="s">
        <v>11293</v>
      </c>
      <c r="AF3067" s="267" t="str">
        <f t="shared" ca="1" si="248"/>
        <v>32años1meses</v>
      </c>
      <c r="AG3067" s="294">
        <v>916819752</v>
      </c>
      <c r="AH3067" s="258" t="s">
        <v>11294</v>
      </c>
    </row>
    <row r="3068" spans="2:36">
      <c r="B3068" s="258" t="str">
        <f t="shared" si="249"/>
        <v>R76811309</v>
      </c>
      <c r="C3068" s="282">
        <v>1</v>
      </c>
      <c r="D3068" s="294" t="s">
        <v>16955</v>
      </c>
      <c r="E3068" s="258" t="s">
        <v>16956</v>
      </c>
      <c r="F3068" s="259">
        <v>38425</v>
      </c>
      <c r="G3068" s="283" t="s">
        <v>1251</v>
      </c>
      <c r="H3068" s="261" t="s">
        <v>4426</v>
      </c>
      <c r="I3068" s="261" t="s">
        <v>3227</v>
      </c>
      <c r="J3068" s="261" t="s">
        <v>1276</v>
      </c>
      <c r="K3068" s="282" t="s">
        <v>8700</v>
      </c>
      <c r="L3068" s="264">
        <v>46042</v>
      </c>
      <c r="M3068" s="264">
        <v>46173</v>
      </c>
      <c r="N3068" s="261" t="s">
        <v>128</v>
      </c>
      <c r="O3068" s="282" t="s">
        <v>17935</v>
      </c>
      <c r="P3068" s="266" t="s">
        <v>138</v>
      </c>
      <c r="Q3068" s="258"/>
      <c r="R3068" s="268"/>
      <c r="S3068" s="265"/>
      <c r="T3068" s="271"/>
      <c r="U3068" s="269"/>
      <c r="V3068" s="270"/>
      <c r="W3068" s="271"/>
      <c r="X3068" s="272"/>
      <c r="Y3068" s="272"/>
      <c r="Z3068" s="342"/>
      <c r="AA3068" s="258"/>
      <c r="AB3068" s="273"/>
      <c r="AC3068" s="273"/>
      <c r="AD3068" s="504" t="s">
        <v>1271</v>
      </c>
      <c r="AE3068" s="275">
        <v>1105790217542750</v>
      </c>
      <c r="AF3068" s="267" t="str">
        <f t="shared" ca="1" si="248"/>
        <v>21años5meses</v>
      </c>
      <c r="AG3068" s="276" t="s">
        <v>16957</v>
      </c>
      <c r="AH3068" s="273" t="s">
        <v>16958</v>
      </c>
      <c r="AJ3068" s="554" t="str">
        <f ca="1">IF($D3068&lt;&gt;"",DATEDIF(L3068,TODAY(),"y")&amp;"años"&amp;DATEDIF(L3068,TODAY(),"ym")&amp;"meses"&amp;DATEDIF(L3068,TODAY(),"md")&amp;"dias","")</f>
        <v>0años7meses1dias</v>
      </c>
    </row>
    <row r="3069" spans="2:36">
      <c r="B3069" s="258" t="str">
        <f t="shared" si="249"/>
        <v>O76820818</v>
      </c>
      <c r="C3069" s="282">
        <v>1</v>
      </c>
      <c r="D3069" s="486" t="s">
        <v>11677</v>
      </c>
      <c r="E3069" s="258" t="s">
        <v>11678</v>
      </c>
      <c r="F3069" s="259">
        <v>34753</v>
      </c>
      <c r="G3069" s="283" t="s">
        <v>1251</v>
      </c>
      <c r="H3069" s="261" t="s">
        <v>113</v>
      </c>
      <c r="I3069" s="261" t="s">
        <v>8348</v>
      </c>
      <c r="J3069" s="261" t="s">
        <v>7578</v>
      </c>
      <c r="K3069" s="282" t="s">
        <v>6840</v>
      </c>
      <c r="L3069" s="264">
        <v>45460</v>
      </c>
      <c r="M3069" s="264">
        <v>45468</v>
      </c>
      <c r="N3069" s="261" t="s">
        <v>122</v>
      </c>
      <c r="O3069" s="282"/>
      <c r="P3069" s="266"/>
      <c r="Q3069" s="273"/>
      <c r="R3069" s="284" t="s">
        <v>157</v>
      </c>
      <c r="S3069" s="265"/>
      <c r="T3069" s="265">
        <v>0</v>
      </c>
      <c r="U3069" s="269" t="s">
        <v>1256</v>
      </c>
      <c r="V3069" s="270">
        <v>1</v>
      </c>
      <c r="W3069" s="271" t="s">
        <v>118</v>
      </c>
      <c r="X3069" s="272"/>
      <c r="Y3069" s="272"/>
      <c r="Z3069" s="274" t="s">
        <v>1257</v>
      </c>
      <c r="AA3069" s="258" t="b">
        <f t="shared" ref="AA3069:AA3076" si="251">COUNTIF($D$2:$D$3790,D3069)&gt;1</f>
        <v>0</v>
      </c>
      <c r="AB3069" s="273" t="s">
        <v>11679</v>
      </c>
      <c r="AC3069" s="273"/>
      <c r="AD3069" s="504" t="s">
        <v>1259</v>
      </c>
      <c r="AE3069" s="275" t="s">
        <v>11680</v>
      </c>
      <c r="AF3069" s="267" t="str">
        <f t="shared" ca="1" si="248"/>
        <v>31años5meses</v>
      </c>
      <c r="AG3069" s="276">
        <v>971205295</v>
      </c>
      <c r="AH3069" s="399" t="s">
        <v>11681</v>
      </c>
    </row>
    <row r="3070" spans="2:36">
      <c r="B3070" s="258" t="str">
        <f t="shared" si="249"/>
        <v>P76829664</v>
      </c>
      <c r="C3070" s="282">
        <v>1</v>
      </c>
      <c r="D3070" s="486" t="s">
        <v>9057</v>
      </c>
      <c r="E3070" s="258" t="s">
        <v>9058</v>
      </c>
      <c r="F3070" s="259">
        <v>35757</v>
      </c>
      <c r="G3070" s="283" t="s">
        <v>1251</v>
      </c>
      <c r="H3070" s="261" t="s">
        <v>137</v>
      </c>
      <c r="I3070" s="263" t="s">
        <v>1252</v>
      </c>
      <c r="J3070" s="261"/>
      <c r="K3070" s="282" t="s">
        <v>2021</v>
      </c>
      <c r="L3070" s="264">
        <v>45278</v>
      </c>
      <c r="M3070" s="290">
        <v>45288</v>
      </c>
      <c r="N3070" s="263" t="s">
        <v>122</v>
      </c>
      <c r="O3070" s="282"/>
      <c r="P3070" s="266"/>
      <c r="Q3070" s="273"/>
      <c r="R3070" s="284" t="s">
        <v>157</v>
      </c>
      <c r="S3070" s="265"/>
      <c r="T3070" s="265">
        <v>0</v>
      </c>
      <c r="U3070" s="269" t="s">
        <v>1256</v>
      </c>
      <c r="V3070" s="270">
        <v>0</v>
      </c>
      <c r="W3070" s="271" t="s">
        <v>118</v>
      </c>
      <c r="X3070" s="272"/>
      <c r="Y3070" s="273"/>
      <c r="Z3070" s="274" t="s">
        <v>1265</v>
      </c>
      <c r="AA3070" s="258" t="b">
        <f t="shared" si="251"/>
        <v>0</v>
      </c>
      <c r="AB3070" s="258" t="s">
        <v>6685</v>
      </c>
      <c r="AC3070" s="273"/>
      <c r="AD3070" s="504" t="s">
        <v>2101</v>
      </c>
      <c r="AE3070" s="275" t="s">
        <v>9059</v>
      </c>
      <c r="AF3070" s="267" t="str">
        <f t="shared" ca="1" si="248"/>
        <v>28años8meses</v>
      </c>
      <c r="AG3070" s="276">
        <v>944864355</v>
      </c>
      <c r="AH3070" s="273" t="s">
        <v>9060</v>
      </c>
    </row>
    <row r="3071" spans="2:36">
      <c r="B3071" s="258" t="str">
        <f t="shared" si="249"/>
        <v>P76829671</v>
      </c>
      <c r="C3071" s="282">
        <v>1</v>
      </c>
      <c r="D3071" s="486" t="s">
        <v>7111</v>
      </c>
      <c r="E3071" s="258" t="s">
        <v>7112</v>
      </c>
      <c r="F3071" s="259">
        <v>36564</v>
      </c>
      <c r="G3071" s="283" t="s">
        <v>1251</v>
      </c>
      <c r="H3071" s="261" t="s">
        <v>137</v>
      </c>
      <c r="I3071" s="263" t="s">
        <v>1252</v>
      </c>
      <c r="J3071" s="261"/>
      <c r="K3071" s="263" t="s">
        <v>2021</v>
      </c>
      <c r="L3071" s="264">
        <v>44914</v>
      </c>
      <c r="M3071" s="290">
        <v>44933</v>
      </c>
      <c r="N3071" s="263" t="s">
        <v>128</v>
      </c>
      <c r="O3071" s="261" t="s">
        <v>7113</v>
      </c>
      <c r="P3071" s="266" t="s">
        <v>138</v>
      </c>
      <c r="Q3071" s="273"/>
      <c r="R3071" s="284" t="s">
        <v>157</v>
      </c>
      <c r="S3071" s="265"/>
      <c r="T3071" s="265">
        <v>0</v>
      </c>
      <c r="U3071" s="269" t="s">
        <v>1256</v>
      </c>
      <c r="V3071" s="270">
        <v>0</v>
      </c>
      <c r="W3071" s="271" t="s">
        <v>118</v>
      </c>
      <c r="X3071" s="272"/>
      <c r="Y3071" s="273"/>
      <c r="Z3071" s="274" t="s">
        <v>1265</v>
      </c>
      <c r="AA3071" s="258" t="b">
        <f t="shared" si="251"/>
        <v>0</v>
      </c>
      <c r="AB3071" s="273" t="s">
        <v>7114</v>
      </c>
      <c r="AC3071" s="273"/>
      <c r="AD3071" s="504" t="s">
        <v>1259</v>
      </c>
      <c r="AE3071" s="275" t="s">
        <v>7115</v>
      </c>
      <c r="AF3071" s="267" t="str">
        <f t="shared" ca="1" si="248"/>
        <v>26años6meses</v>
      </c>
      <c r="AG3071" s="276">
        <v>992813428</v>
      </c>
      <c r="AH3071" s="273"/>
      <c r="AJ3071" s="554" t="str">
        <f ca="1">IF($D3071&lt;&gt;"",DATEDIF(L3071,TODAY(),"y")&amp;"años"&amp;DATEDIF(L3071,TODAY(),"ym")&amp;"meses"&amp;DATEDIF(L3071,TODAY(),"md")&amp;"dias","")</f>
        <v>3años8meses2dias</v>
      </c>
    </row>
    <row r="3072" spans="2:36">
      <c r="B3072" s="258" t="str">
        <f t="shared" ref="B3072:B3089" si="252">MID(H3072,1,1)&amp;D3072</f>
        <v>P76830751</v>
      </c>
      <c r="C3072" s="282">
        <v>1</v>
      </c>
      <c r="D3072" s="486" t="s">
        <v>11261</v>
      </c>
      <c r="E3072" s="258" t="s">
        <v>11262</v>
      </c>
      <c r="F3072" s="259">
        <v>38075</v>
      </c>
      <c r="G3072" s="283" t="s">
        <v>1251</v>
      </c>
      <c r="H3072" s="261" t="s">
        <v>137</v>
      </c>
      <c r="I3072" s="261" t="s">
        <v>8999</v>
      </c>
      <c r="J3072" s="261" t="s">
        <v>9657</v>
      </c>
      <c r="K3072" s="282" t="s">
        <v>6899</v>
      </c>
      <c r="L3072" s="264">
        <v>45420</v>
      </c>
      <c r="M3072" s="290">
        <v>45421</v>
      </c>
      <c r="N3072" s="261" t="s">
        <v>128</v>
      </c>
      <c r="O3072" s="261" t="s">
        <v>11263</v>
      </c>
      <c r="P3072" s="266" t="s">
        <v>138</v>
      </c>
      <c r="Q3072" s="273"/>
      <c r="R3072" s="284" t="s">
        <v>157</v>
      </c>
      <c r="S3072" s="265"/>
      <c r="T3072" s="265">
        <v>0</v>
      </c>
      <c r="U3072" s="269" t="s">
        <v>1256</v>
      </c>
      <c r="V3072" s="270">
        <v>1</v>
      </c>
      <c r="W3072" s="271" t="s">
        <v>118</v>
      </c>
      <c r="X3072" s="272"/>
      <c r="Y3072" s="272"/>
      <c r="Z3072" s="274" t="s">
        <v>1257</v>
      </c>
      <c r="AA3072" s="258" t="b">
        <f t="shared" si="251"/>
        <v>0</v>
      </c>
      <c r="AB3072" s="273" t="s">
        <v>11264</v>
      </c>
      <c r="AC3072" s="273"/>
      <c r="AD3072" s="504" t="s">
        <v>1259</v>
      </c>
      <c r="AE3072" s="275" t="s">
        <v>11265</v>
      </c>
      <c r="AF3072" s="267" t="str">
        <f t="shared" ca="1" si="248"/>
        <v>22años4meses</v>
      </c>
      <c r="AG3072" s="276">
        <v>987398257</v>
      </c>
      <c r="AH3072" s="273" t="s">
        <v>11266</v>
      </c>
      <c r="AI3072" s="292" t="s">
        <v>1412</v>
      </c>
    </row>
    <row r="3073" spans="2:34">
      <c r="B3073" s="258" t="str">
        <f t="shared" si="252"/>
        <v>P76837096</v>
      </c>
      <c r="C3073" s="282">
        <v>1</v>
      </c>
      <c r="D3073" s="486" t="s">
        <v>11417</v>
      </c>
      <c r="E3073" s="258" t="s">
        <v>11418</v>
      </c>
      <c r="F3073" s="259">
        <v>35436</v>
      </c>
      <c r="G3073" s="283" t="s">
        <v>1251</v>
      </c>
      <c r="H3073" s="261" t="s">
        <v>137</v>
      </c>
      <c r="I3073" s="261" t="s">
        <v>8999</v>
      </c>
      <c r="J3073" s="261" t="s">
        <v>9469</v>
      </c>
      <c r="K3073" s="282" t="s">
        <v>6840</v>
      </c>
      <c r="L3073" s="264">
        <v>45433</v>
      </c>
      <c r="M3073" s="264">
        <v>45467</v>
      </c>
      <c r="N3073" s="261" t="s">
        <v>122</v>
      </c>
      <c r="O3073" s="282"/>
      <c r="P3073" s="266"/>
      <c r="Q3073" s="273"/>
      <c r="R3073" s="284" t="s">
        <v>157</v>
      </c>
      <c r="S3073" s="265"/>
      <c r="T3073" s="265">
        <v>0</v>
      </c>
      <c r="U3073" s="269" t="s">
        <v>1256</v>
      </c>
      <c r="V3073" s="270">
        <v>1</v>
      </c>
      <c r="W3073" s="271" t="s">
        <v>118</v>
      </c>
      <c r="X3073" s="272"/>
      <c r="Y3073" s="272"/>
      <c r="Z3073" s="274" t="s">
        <v>1257</v>
      </c>
      <c r="AA3073" s="258" t="b">
        <f t="shared" si="251"/>
        <v>0</v>
      </c>
      <c r="AB3073" s="273" t="s">
        <v>11419</v>
      </c>
      <c r="AC3073" s="273"/>
      <c r="AD3073" s="504" t="s">
        <v>1259</v>
      </c>
      <c r="AE3073" s="275" t="s">
        <v>11420</v>
      </c>
      <c r="AF3073" s="267" t="str">
        <f t="shared" ca="1" si="248"/>
        <v>29años7meses</v>
      </c>
      <c r="AG3073" s="276">
        <v>970304658</v>
      </c>
      <c r="AH3073" s="273" t="s">
        <v>11421</v>
      </c>
    </row>
    <row r="3074" spans="2:34">
      <c r="B3074" s="258" t="str">
        <f t="shared" si="252"/>
        <v>76844392</v>
      </c>
      <c r="C3074" s="282">
        <v>1</v>
      </c>
      <c r="D3074" s="486" t="s">
        <v>6434</v>
      </c>
      <c r="E3074" s="258" t="s">
        <v>6435</v>
      </c>
      <c r="F3074" s="259">
        <v>35903</v>
      </c>
      <c r="G3074" s="283" t="s">
        <v>1251</v>
      </c>
      <c r="H3074" s="261"/>
      <c r="I3074" s="263"/>
      <c r="J3074" s="261"/>
      <c r="K3074" s="282" t="s">
        <v>6305</v>
      </c>
      <c r="L3074" s="264">
        <v>44746</v>
      </c>
      <c r="M3074" s="290">
        <v>44864</v>
      </c>
      <c r="N3074" s="263" t="s">
        <v>122</v>
      </c>
      <c r="O3074" s="261"/>
      <c r="P3074" s="266"/>
      <c r="Q3074" s="273"/>
      <c r="R3074" s="284" t="s">
        <v>157</v>
      </c>
      <c r="S3074" s="265"/>
      <c r="T3074" s="265">
        <v>0</v>
      </c>
      <c r="U3074" s="269" t="s">
        <v>1256</v>
      </c>
      <c r="V3074" s="270">
        <v>1</v>
      </c>
      <c r="W3074" s="271" t="s">
        <v>118</v>
      </c>
      <c r="X3074" s="272"/>
      <c r="Y3074" s="273"/>
      <c r="Z3074" s="274" t="s">
        <v>1265</v>
      </c>
      <c r="AA3074" s="258" t="b">
        <f t="shared" si="251"/>
        <v>0</v>
      </c>
      <c r="AB3074" s="273" t="s">
        <v>6436</v>
      </c>
      <c r="AC3074" s="273"/>
      <c r="AD3074" s="510"/>
      <c r="AE3074" s="275"/>
      <c r="AF3074" s="267" t="str">
        <f t="shared" ca="1" si="248"/>
        <v>28años4meses</v>
      </c>
      <c r="AG3074" s="276"/>
      <c r="AH3074" s="273" t="s">
        <v>6437</v>
      </c>
    </row>
    <row r="3075" spans="2:34">
      <c r="B3075" s="258" t="str">
        <f t="shared" si="252"/>
        <v>O76849925</v>
      </c>
      <c r="C3075" s="282">
        <v>1</v>
      </c>
      <c r="D3075" s="486" t="s">
        <v>4841</v>
      </c>
      <c r="E3075" s="258" t="s">
        <v>4842</v>
      </c>
      <c r="F3075" s="259">
        <v>34813</v>
      </c>
      <c r="G3075" s="258" t="s">
        <v>1251</v>
      </c>
      <c r="H3075" s="261" t="s">
        <v>113</v>
      </c>
      <c r="I3075" s="263"/>
      <c r="J3075" s="261"/>
      <c r="K3075" s="282" t="s">
        <v>2021</v>
      </c>
      <c r="L3075" s="264">
        <v>44452</v>
      </c>
      <c r="M3075" s="290">
        <v>44461</v>
      </c>
      <c r="N3075" s="263" t="s">
        <v>122</v>
      </c>
      <c r="O3075" s="261"/>
      <c r="P3075" s="266"/>
      <c r="Q3075" s="273"/>
      <c r="R3075" s="268" t="s">
        <v>157</v>
      </c>
      <c r="S3075" s="265"/>
      <c r="T3075" s="265">
        <v>0</v>
      </c>
      <c r="U3075" s="269" t="s">
        <v>1256</v>
      </c>
      <c r="V3075" s="270">
        <v>1</v>
      </c>
      <c r="W3075" s="271" t="s">
        <v>1264</v>
      </c>
      <c r="X3075" s="272"/>
      <c r="Y3075" s="258"/>
      <c r="Z3075" s="274" t="s">
        <v>1265</v>
      </c>
      <c r="AA3075" s="258" t="b">
        <f t="shared" si="251"/>
        <v>0</v>
      </c>
      <c r="AB3075" s="273" t="s">
        <v>4843</v>
      </c>
      <c r="AC3075" s="273"/>
      <c r="AD3075" s="504" t="s">
        <v>1259</v>
      </c>
      <c r="AE3075" s="275" t="s">
        <v>4844</v>
      </c>
      <c r="AF3075" s="267" t="str">
        <f t="shared" ca="1" si="248"/>
        <v>31años3meses</v>
      </c>
      <c r="AG3075" s="276">
        <v>988081048</v>
      </c>
      <c r="AH3075" s="273" t="s">
        <v>4845</v>
      </c>
    </row>
    <row r="3076" spans="2:34">
      <c r="B3076" s="258" t="str">
        <f t="shared" si="252"/>
        <v>P76850446</v>
      </c>
      <c r="C3076" s="282">
        <v>1</v>
      </c>
      <c r="D3076" s="486" t="s">
        <v>4498</v>
      </c>
      <c r="E3076" s="258" t="s">
        <v>4499</v>
      </c>
      <c r="F3076" s="259">
        <v>35990</v>
      </c>
      <c r="G3076" s="283" t="s">
        <v>1251</v>
      </c>
      <c r="H3076" s="261" t="s">
        <v>137</v>
      </c>
      <c r="I3076" s="262"/>
      <c r="J3076" s="261"/>
      <c r="K3076" s="263" t="s">
        <v>3611</v>
      </c>
      <c r="L3076" s="264">
        <v>44410</v>
      </c>
      <c r="M3076" s="264">
        <v>44437</v>
      </c>
      <c r="N3076" s="263" t="s">
        <v>122</v>
      </c>
      <c r="O3076" s="263" t="s">
        <v>1108</v>
      </c>
      <c r="P3076" s="266"/>
      <c r="Q3076" s="267"/>
      <c r="R3076" s="268" t="s">
        <v>157</v>
      </c>
      <c r="S3076" s="265"/>
      <c r="T3076" s="265">
        <v>0</v>
      </c>
      <c r="U3076" s="269" t="s">
        <v>1256</v>
      </c>
      <c r="V3076" s="270">
        <v>0</v>
      </c>
      <c r="W3076" s="271" t="s">
        <v>1264</v>
      </c>
      <c r="X3076" s="272"/>
      <c r="Y3076" s="258"/>
      <c r="Z3076" s="274" t="s">
        <v>1265</v>
      </c>
      <c r="AA3076" s="258" t="b">
        <f t="shared" si="251"/>
        <v>0</v>
      </c>
      <c r="AB3076" s="258" t="s">
        <v>4500</v>
      </c>
      <c r="AC3076" s="273" t="s">
        <v>3671</v>
      </c>
      <c r="AD3076" s="504" t="s">
        <v>1271</v>
      </c>
      <c r="AE3076" s="275" t="s">
        <v>4501</v>
      </c>
      <c r="AF3076" s="267" t="str">
        <f t="shared" ca="1" si="248"/>
        <v>28años1meses</v>
      </c>
      <c r="AG3076" s="276">
        <v>992852096</v>
      </c>
      <c r="AH3076" s="273" t="s">
        <v>4502</v>
      </c>
    </row>
    <row r="3077" spans="2:34">
      <c r="B3077" s="258" t="str">
        <f t="shared" si="252"/>
        <v>P76873686</v>
      </c>
      <c r="C3077" s="282">
        <v>1</v>
      </c>
      <c r="D3077" s="294" t="s">
        <v>18372</v>
      </c>
      <c r="E3077" s="258" t="s">
        <v>18373</v>
      </c>
      <c r="F3077" s="259">
        <v>34769</v>
      </c>
      <c r="G3077" s="283" t="s">
        <v>1251</v>
      </c>
      <c r="H3077" s="400" t="s">
        <v>137</v>
      </c>
      <c r="I3077" s="261" t="s">
        <v>1252</v>
      </c>
      <c r="J3077" s="261" t="s">
        <v>1253</v>
      </c>
      <c r="K3077" s="282" t="s">
        <v>12562</v>
      </c>
      <c r="L3077" s="264">
        <v>46098</v>
      </c>
      <c r="M3077" s="264">
        <v>46158</v>
      </c>
      <c r="N3077" s="261" t="s">
        <v>128</v>
      </c>
      <c r="O3077" s="282" t="s">
        <v>18403</v>
      </c>
      <c r="P3077" s="266" t="s">
        <v>138</v>
      </c>
      <c r="Q3077" s="258"/>
      <c r="R3077" s="471" t="s">
        <v>1256</v>
      </c>
      <c r="S3077" s="265"/>
      <c r="T3077" s="271">
        <v>0</v>
      </c>
      <c r="U3077" s="269" t="s">
        <v>1256</v>
      </c>
      <c r="V3077" s="270">
        <v>1</v>
      </c>
      <c r="W3077" s="271" t="s">
        <v>118</v>
      </c>
      <c r="X3077" s="272"/>
      <c r="Y3077" s="272"/>
      <c r="Z3077" s="342" t="s">
        <v>1257</v>
      </c>
      <c r="AA3077" s="258" t="b">
        <v>0</v>
      </c>
      <c r="AB3077" s="273" t="s">
        <v>18876</v>
      </c>
      <c r="AC3077" s="273"/>
      <c r="AD3077" s="504" t="s">
        <v>1259</v>
      </c>
      <c r="AE3077" s="275" t="s">
        <v>18452</v>
      </c>
      <c r="AF3077" s="267" t="str">
        <f t="shared" ca="1" si="248"/>
        <v>31años5meses</v>
      </c>
      <c r="AG3077" s="276" t="s">
        <v>18425</v>
      </c>
      <c r="AH3077" s="273" t="s">
        <v>18426</v>
      </c>
    </row>
    <row r="3078" spans="2:34">
      <c r="B3078" s="258" t="str">
        <f t="shared" si="252"/>
        <v>P76876713</v>
      </c>
      <c r="C3078" s="282">
        <v>1</v>
      </c>
      <c r="D3078" s="486" t="s">
        <v>13466</v>
      </c>
      <c r="E3078" s="258" t="s">
        <v>13467</v>
      </c>
      <c r="F3078" s="259">
        <v>35482</v>
      </c>
      <c r="G3078" s="258" t="s">
        <v>1251</v>
      </c>
      <c r="H3078" s="263" t="s">
        <v>137</v>
      </c>
      <c r="I3078" s="261" t="s">
        <v>1252</v>
      </c>
      <c r="J3078" s="261" t="s">
        <v>1253</v>
      </c>
      <c r="K3078" s="282" t="s">
        <v>12562</v>
      </c>
      <c r="L3078" s="264">
        <v>45827</v>
      </c>
      <c r="M3078" s="264">
        <v>45913</v>
      </c>
      <c r="N3078" s="261" t="s">
        <v>122</v>
      </c>
      <c r="O3078" s="282"/>
      <c r="P3078" s="266"/>
      <c r="Q3078" s="273"/>
      <c r="R3078" s="471" t="s">
        <v>1256</v>
      </c>
      <c r="S3078" s="265"/>
      <c r="T3078" s="265">
        <v>0</v>
      </c>
      <c r="U3078" s="269" t="s">
        <v>1256</v>
      </c>
      <c r="V3078" s="270">
        <v>1</v>
      </c>
      <c r="W3078" s="271" t="s">
        <v>118</v>
      </c>
      <c r="X3078" s="272"/>
      <c r="Y3078" s="272"/>
      <c r="Z3078" s="342" t="s">
        <v>1257</v>
      </c>
      <c r="AA3078" s="258" t="b">
        <f t="shared" ref="AA3078:AA3089" si="253">COUNTIF($D$2:$D$3790,D3078)&gt;1</f>
        <v>0</v>
      </c>
      <c r="AB3078" s="273" t="s">
        <v>13468</v>
      </c>
      <c r="AC3078" s="273"/>
      <c r="AD3078" s="504" t="s">
        <v>1259</v>
      </c>
      <c r="AE3078" s="275" t="s">
        <v>13469</v>
      </c>
      <c r="AF3078" s="267" t="str">
        <f t="shared" ca="1" si="248"/>
        <v>29años6meses</v>
      </c>
      <c r="AG3078" s="294" t="s">
        <v>13470</v>
      </c>
      <c r="AH3078" s="273" t="s">
        <v>13471</v>
      </c>
    </row>
    <row r="3079" spans="2:34">
      <c r="B3079" s="258" t="str">
        <f t="shared" si="252"/>
        <v>P76881120</v>
      </c>
      <c r="C3079" s="282">
        <v>1</v>
      </c>
      <c r="D3079" s="486" t="s">
        <v>4221</v>
      </c>
      <c r="E3079" s="258" t="s">
        <v>4222</v>
      </c>
      <c r="F3079" s="259">
        <v>35000</v>
      </c>
      <c r="G3079" s="260" t="s">
        <v>1251</v>
      </c>
      <c r="H3079" s="261" t="s">
        <v>137</v>
      </c>
      <c r="I3079" s="262"/>
      <c r="J3079" s="261"/>
      <c r="K3079" s="263" t="s">
        <v>3611</v>
      </c>
      <c r="L3079" s="264">
        <v>44355</v>
      </c>
      <c r="M3079" s="264">
        <v>44408</v>
      </c>
      <c r="N3079" s="263" t="s">
        <v>122</v>
      </c>
      <c r="O3079" s="261"/>
      <c r="P3079" s="266"/>
      <c r="Q3079" s="273"/>
      <c r="R3079" s="268" t="s">
        <v>157</v>
      </c>
      <c r="S3079" s="265"/>
      <c r="T3079" s="265">
        <v>0</v>
      </c>
      <c r="U3079" s="269" t="s">
        <v>1256</v>
      </c>
      <c r="V3079" s="270">
        <v>0</v>
      </c>
      <c r="W3079" s="271" t="s">
        <v>1264</v>
      </c>
      <c r="X3079" s="272"/>
      <c r="Y3079" s="273"/>
      <c r="Z3079" s="274" t="s">
        <v>1265</v>
      </c>
      <c r="AA3079" s="258" t="b">
        <f t="shared" si="253"/>
        <v>0</v>
      </c>
      <c r="AB3079" s="273" t="s">
        <v>4223</v>
      </c>
      <c r="AC3079" s="273" t="s">
        <v>4224</v>
      </c>
      <c r="AD3079" s="510"/>
      <c r="AE3079" s="275"/>
      <c r="AF3079" s="267" t="str">
        <f t="shared" ca="1" si="248"/>
        <v>30años9meses</v>
      </c>
      <c r="AG3079" s="276">
        <v>930163092</v>
      </c>
      <c r="AH3079" s="273" t="s">
        <v>4225</v>
      </c>
    </row>
    <row r="3080" spans="2:34">
      <c r="B3080" s="258" t="str">
        <f t="shared" si="252"/>
        <v>O76934682</v>
      </c>
      <c r="C3080" s="282">
        <v>1</v>
      </c>
      <c r="D3080" s="486" t="s">
        <v>15889</v>
      </c>
      <c r="E3080" s="258" t="s">
        <v>15890</v>
      </c>
      <c r="F3080" s="259">
        <v>37996</v>
      </c>
      <c r="G3080" s="283" t="s">
        <v>1297</v>
      </c>
      <c r="H3080" s="261" t="s">
        <v>125</v>
      </c>
      <c r="I3080" s="261" t="s">
        <v>6453</v>
      </c>
      <c r="J3080" s="261" t="s">
        <v>1276</v>
      </c>
      <c r="K3080" s="282" t="s">
        <v>12562</v>
      </c>
      <c r="L3080" s="264">
        <v>45986</v>
      </c>
      <c r="M3080" s="264">
        <v>46158</v>
      </c>
      <c r="N3080" s="261" t="s">
        <v>128</v>
      </c>
      <c r="O3080" s="282" t="s">
        <v>15891</v>
      </c>
      <c r="P3080" s="266" t="s">
        <v>138</v>
      </c>
      <c r="Q3080" s="258"/>
      <c r="R3080" s="268" t="s">
        <v>157</v>
      </c>
      <c r="S3080" s="265"/>
      <c r="T3080" s="271">
        <v>0</v>
      </c>
      <c r="U3080" s="269" t="s">
        <v>1256</v>
      </c>
      <c r="V3080" s="270">
        <v>1</v>
      </c>
      <c r="W3080" s="524" t="s">
        <v>118</v>
      </c>
      <c r="X3080" s="272"/>
      <c r="Y3080" s="272"/>
      <c r="Z3080" s="525" t="s">
        <v>1257</v>
      </c>
      <c r="AA3080" s="258" t="b">
        <f t="shared" si="253"/>
        <v>0</v>
      </c>
      <c r="AB3080" s="273" t="s">
        <v>15892</v>
      </c>
      <c r="AC3080" s="273"/>
      <c r="AD3080" s="504" t="s">
        <v>1271</v>
      </c>
      <c r="AE3080" s="275" t="s">
        <v>15893</v>
      </c>
      <c r="AF3080" s="267" t="str">
        <f t="shared" ca="1" si="248"/>
        <v>22años7meses</v>
      </c>
      <c r="AG3080" s="276" t="s">
        <v>15894</v>
      </c>
      <c r="AH3080" s="273" t="s">
        <v>15895</v>
      </c>
    </row>
    <row r="3081" spans="2:34" ht="15">
      <c r="B3081" s="258" t="str">
        <f t="shared" si="252"/>
        <v>O76942365</v>
      </c>
      <c r="C3081" s="282">
        <v>1</v>
      </c>
      <c r="D3081" s="486" t="s">
        <v>9619</v>
      </c>
      <c r="E3081" s="258" t="s">
        <v>9620</v>
      </c>
      <c r="F3081" s="259">
        <v>34752</v>
      </c>
      <c r="G3081" s="283" t="s">
        <v>1251</v>
      </c>
      <c r="H3081" s="261" t="s">
        <v>113</v>
      </c>
      <c r="I3081" s="261" t="s">
        <v>7410</v>
      </c>
      <c r="J3081" s="261" t="s">
        <v>7578</v>
      </c>
      <c r="K3081" s="282" t="s">
        <v>6899</v>
      </c>
      <c r="L3081" s="264">
        <v>45315</v>
      </c>
      <c r="M3081" s="669" t="s">
        <v>19477</v>
      </c>
      <c r="N3081" s="261" t="s">
        <v>174</v>
      </c>
      <c r="O3081" s="261" t="s">
        <v>9621</v>
      </c>
      <c r="P3081" s="266" t="s">
        <v>138</v>
      </c>
      <c r="Q3081" s="273"/>
      <c r="R3081" s="284" t="s">
        <v>157</v>
      </c>
      <c r="S3081" s="265"/>
      <c r="T3081" s="265">
        <v>0</v>
      </c>
      <c r="U3081" s="269" t="s">
        <v>1256</v>
      </c>
      <c r="V3081" s="270">
        <v>1</v>
      </c>
      <c r="W3081" s="271" t="s">
        <v>1264</v>
      </c>
      <c r="X3081" s="272"/>
      <c r="Y3081" s="272"/>
      <c r="Z3081" s="274" t="s">
        <v>1257</v>
      </c>
      <c r="AA3081" s="258" t="b">
        <f t="shared" si="253"/>
        <v>0</v>
      </c>
      <c r="AB3081" s="273" t="s">
        <v>9622</v>
      </c>
      <c r="AC3081" s="273"/>
      <c r="AD3081" s="510"/>
      <c r="AE3081" s="275"/>
      <c r="AF3081" s="267" t="str">
        <f t="shared" ca="1" si="248"/>
        <v>31años5meses</v>
      </c>
      <c r="AG3081" s="276">
        <v>910689145</v>
      </c>
      <c r="AH3081" s="273" t="s">
        <v>9623</v>
      </c>
    </row>
    <row r="3082" spans="2:34">
      <c r="B3082" s="258" t="str">
        <f t="shared" si="252"/>
        <v>P76946516</v>
      </c>
      <c r="C3082" s="282">
        <v>1</v>
      </c>
      <c r="D3082" s="486" t="s">
        <v>11383</v>
      </c>
      <c r="E3082" s="258" t="s">
        <v>11384</v>
      </c>
      <c r="F3082" s="259">
        <v>38169</v>
      </c>
      <c r="G3082" s="283" t="s">
        <v>1251</v>
      </c>
      <c r="H3082" s="261" t="s">
        <v>137</v>
      </c>
      <c r="I3082" s="261" t="s">
        <v>8999</v>
      </c>
      <c r="J3082" s="261" t="s">
        <v>9882</v>
      </c>
      <c r="K3082" s="282" t="s">
        <v>6899</v>
      </c>
      <c r="L3082" s="264">
        <v>45432</v>
      </c>
      <c r="M3082" s="264">
        <v>45444</v>
      </c>
      <c r="N3082" s="261" t="s">
        <v>122</v>
      </c>
      <c r="O3082" s="282"/>
      <c r="P3082" s="266"/>
      <c r="Q3082" s="273"/>
      <c r="R3082" s="284" t="s">
        <v>157</v>
      </c>
      <c r="S3082" s="265"/>
      <c r="T3082" s="265">
        <v>0</v>
      </c>
      <c r="U3082" s="269" t="s">
        <v>1256</v>
      </c>
      <c r="V3082" s="270">
        <v>1</v>
      </c>
      <c r="W3082" s="271" t="s">
        <v>118</v>
      </c>
      <c r="X3082" s="272"/>
      <c r="Y3082" s="272"/>
      <c r="Z3082" s="274" t="s">
        <v>1257</v>
      </c>
      <c r="AA3082" s="258" t="b">
        <f t="shared" si="253"/>
        <v>0</v>
      </c>
      <c r="AB3082" s="273" t="s">
        <v>11385</v>
      </c>
      <c r="AC3082" s="273"/>
      <c r="AD3082" s="504" t="s">
        <v>1259</v>
      </c>
      <c r="AE3082" s="275" t="s">
        <v>11386</v>
      </c>
      <c r="AF3082" s="267" t="str">
        <f t="shared" ca="1" si="248"/>
        <v>22años1meses</v>
      </c>
      <c r="AG3082" s="276">
        <v>931105494</v>
      </c>
      <c r="AH3082" s="399" t="s">
        <v>11387</v>
      </c>
    </row>
    <row r="3083" spans="2:34">
      <c r="B3083" s="258" t="str">
        <f t="shared" si="252"/>
        <v>P76947403</v>
      </c>
      <c r="C3083" s="282">
        <v>1</v>
      </c>
      <c r="D3083" s="486" t="s">
        <v>6276</v>
      </c>
      <c r="E3083" s="258" t="s">
        <v>6277</v>
      </c>
      <c r="F3083" s="259">
        <v>34592</v>
      </c>
      <c r="G3083" s="260" t="s">
        <v>1251</v>
      </c>
      <c r="H3083" s="261" t="s">
        <v>137</v>
      </c>
      <c r="I3083" s="263"/>
      <c r="J3083" s="261"/>
      <c r="K3083" s="282" t="s">
        <v>4784</v>
      </c>
      <c r="L3083" s="264">
        <v>44683</v>
      </c>
      <c r="M3083" s="290">
        <v>44737</v>
      </c>
      <c r="N3083" s="263" t="s">
        <v>169</v>
      </c>
      <c r="O3083" s="282" t="s">
        <v>6278</v>
      </c>
      <c r="P3083" s="266" t="s">
        <v>115</v>
      </c>
      <c r="Q3083" s="258"/>
      <c r="R3083" s="284" t="s">
        <v>157</v>
      </c>
      <c r="S3083" s="265"/>
      <c r="T3083" s="265">
        <v>0</v>
      </c>
      <c r="U3083" s="269" t="s">
        <v>1256</v>
      </c>
      <c r="V3083" s="270">
        <v>1</v>
      </c>
      <c r="W3083" s="271" t="s">
        <v>1264</v>
      </c>
      <c r="X3083" s="272"/>
      <c r="Y3083" s="273"/>
      <c r="Z3083" s="274" t="s">
        <v>1265</v>
      </c>
      <c r="AA3083" s="258" t="b">
        <f t="shared" si="253"/>
        <v>0</v>
      </c>
      <c r="AB3083" s="258" t="s">
        <v>6279</v>
      </c>
      <c r="AC3083" s="273"/>
      <c r="AD3083" s="504" t="s">
        <v>1271</v>
      </c>
      <c r="AE3083" s="275" t="s">
        <v>6280</v>
      </c>
      <c r="AF3083" s="267" t="str">
        <f t="shared" ca="1" si="248"/>
        <v>31años11meses</v>
      </c>
      <c r="AG3083" s="276" t="s">
        <v>6281</v>
      </c>
      <c r="AH3083" s="273" t="s">
        <v>6282</v>
      </c>
    </row>
    <row r="3084" spans="2:34">
      <c r="B3084" s="258" t="str">
        <f t="shared" si="252"/>
        <v>P76951513</v>
      </c>
      <c r="C3084" s="282">
        <v>1</v>
      </c>
      <c r="D3084" s="486" t="s">
        <v>9952</v>
      </c>
      <c r="E3084" s="258" t="s">
        <v>9953</v>
      </c>
      <c r="F3084" s="259">
        <v>34600</v>
      </c>
      <c r="G3084" s="283" t="s">
        <v>1996</v>
      </c>
      <c r="H3084" s="261" t="s">
        <v>137</v>
      </c>
      <c r="I3084" s="261" t="s">
        <v>8999</v>
      </c>
      <c r="J3084" s="261" t="s">
        <v>9882</v>
      </c>
      <c r="K3084" s="282" t="s">
        <v>6899</v>
      </c>
      <c r="L3084" s="264">
        <v>45331</v>
      </c>
      <c r="M3084" s="290">
        <v>45357</v>
      </c>
      <c r="N3084" s="261" t="s">
        <v>174</v>
      </c>
      <c r="O3084" s="261" t="s">
        <v>9954</v>
      </c>
      <c r="P3084" s="266" t="s">
        <v>138</v>
      </c>
      <c r="Q3084" s="273"/>
      <c r="R3084" s="284" t="s">
        <v>157</v>
      </c>
      <c r="S3084" s="265"/>
      <c r="T3084" s="265">
        <v>0</v>
      </c>
      <c r="U3084" s="269" t="s">
        <v>1256</v>
      </c>
      <c r="V3084" s="270">
        <v>1</v>
      </c>
      <c r="W3084" s="271" t="s">
        <v>118</v>
      </c>
      <c r="X3084" s="272"/>
      <c r="Y3084" s="272"/>
      <c r="Z3084" s="274" t="s">
        <v>1257</v>
      </c>
      <c r="AA3084" s="258" t="b">
        <f t="shared" si="253"/>
        <v>0</v>
      </c>
      <c r="AB3084" s="273" t="s">
        <v>9955</v>
      </c>
      <c r="AC3084" s="273"/>
      <c r="AD3084" s="510"/>
      <c r="AE3084" s="275"/>
      <c r="AF3084" s="267" t="str">
        <f t="shared" ca="1" si="248"/>
        <v>31años10meses</v>
      </c>
      <c r="AG3084" s="276">
        <v>949670989</v>
      </c>
      <c r="AH3084" s="273" t="s">
        <v>9956</v>
      </c>
    </row>
    <row r="3085" spans="2:34">
      <c r="B3085" s="258" t="str">
        <f t="shared" si="252"/>
        <v>P76957724</v>
      </c>
      <c r="C3085" s="282">
        <v>1</v>
      </c>
      <c r="D3085" s="486" t="s">
        <v>15735</v>
      </c>
      <c r="E3085" s="258" t="s">
        <v>15736</v>
      </c>
      <c r="F3085" s="259">
        <v>38003</v>
      </c>
      <c r="G3085" s="283" t="s">
        <v>1251</v>
      </c>
      <c r="H3085" s="261" t="s">
        <v>137</v>
      </c>
      <c r="I3085" s="261" t="s">
        <v>1252</v>
      </c>
      <c r="J3085" s="261" t="s">
        <v>1253</v>
      </c>
      <c r="K3085" s="282" t="s">
        <v>8700</v>
      </c>
      <c r="L3085" s="264">
        <v>45974</v>
      </c>
      <c r="M3085" s="264">
        <v>45987</v>
      </c>
      <c r="N3085" s="546" t="s">
        <v>114</v>
      </c>
      <c r="O3085" s="282" t="s">
        <v>15737</v>
      </c>
      <c r="P3085" s="266" t="s">
        <v>138</v>
      </c>
      <c r="Q3085" s="258"/>
      <c r="R3085" s="536" t="s">
        <v>157</v>
      </c>
      <c r="S3085" s="265"/>
      <c r="T3085" s="271">
        <v>0</v>
      </c>
      <c r="U3085" s="269" t="s">
        <v>1256</v>
      </c>
      <c r="V3085" s="270">
        <v>1</v>
      </c>
      <c r="W3085" s="524" t="s">
        <v>118</v>
      </c>
      <c r="X3085" s="272"/>
      <c r="Y3085" s="272"/>
      <c r="Z3085" s="525" t="s">
        <v>1257</v>
      </c>
      <c r="AA3085" s="258" t="b">
        <f t="shared" si="253"/>
        <v>0</v>
      </c>
      <c r="AB3085" s="273" t="s">
        <v>15738</v>
      </c>
      <c r="AC3085" s="273"/>
      <c r="AD3085" s="504" t="s">
        <v>1259</v>
      </c>
      <c r="AE3085" s="275" t="s">
        <v>15739</v>
      </c>
      <c r="AF3085" s="267" t="str">
        <f t="shared" ca="1" si="248"/>
        <v>22años7meses</v>
      </c>
      <c r="AG3085" s="276" t="s">
        <v>15740</v>
      </c>
      <c r="AH3085" s="273" t="s">
        <v>15741</v>
      </c>
    </row>
    <row r="3086" spans="2:34">
      <c r="B3086" s="258" t="str">
        <f t="shared" si="252"/>
        <v>P77039603</v>
      </c>
      <c r="C3086" s="282">
        <v>1</v>
      </c>
      <c r="D3086" s="486" t="s">
        <v>4156</v>
      </c>
      <c r="E3086" s="258" t="s">
        <v>4157</v>
      </c>
      <c r="F3086" s="259">
        <v>37484</v>
      </c>
      <c r="G3086" s="260" t="s">
        <v>1291</v>
      </c>
      <c r="H3086" s="261" t="s">
        <v>137</v>
      </c>
      <c r="I3086" s="262"/>
      <c r="J3086" s="261"/>
      <c r="K3086" s="263" t="s">
        <v>3611</v>
      </c>
      <c r="L3086" s="264">
        <v>44334</v>
      </c>
      <c r="M3086" s="290">
        <v>44340</v>
      </c>
      <c r="N3086" s="263" t="s">
        <v>128</v>
      </c>
      <c r="O3086" s="261" t="s">
        <v>4158</v>
      </c>
      <c r="P3086" s="266" t="s">
        <v>115</v>
      </c>
      <c r="Q3086" s="273"/>
      <c r="R3086" s="284" t="s">
        <v>157</v>
      </c>
      <c r="S3086" s="265"/>
      <c r="T3086" s="265">
        <v>0</v>
      </c>
      <c r="U3086" s="269" t="s">
        <v>1256</v>
      </c>
      <c r="V3086" s="270">
        <v>0</v>
      </c>
      <c r="W3086" s="271" t="s">
        <v>1264</v>
      </c>
      <c r="X3086" s="272"/>
      <c r="Y3086" s="258"/>
      <c r="Z3086" s="274" t="s">
        <v>1265</v>
      </c>
      <c r="AA3086" s="258" t="b">
        <f t="shared" si="253"/>
        <v>0</v>
      </c>
      <c r="AB3086" s="273" t="s">
        <v>4159</v>
      </c>
      <c r="AC3086" s="273" t="s">
        <v>3671</v>
      </c>
      <c r="AD3086" s="510"/>
      <c r="AE3086" s="275"/>
      <c r="AF3086" s="267" t="str">
        <f t="shared" ca="1" si="248"/>
        <v>24años0meses</v>
      </c>
      <c r="AG3086" s="276">
        <v>910622129</v>
      </c>
      <c r="AH3086" s="273" t="s">
        <v>4160</v>
      </c>
    </row>
    <row r="3087" spans="2:34">
      <c r="B3087" s="258" t="str">
        <f t="shared" si="252"/>
        <v>P77046296</v>
      </c>
      <c r="C3087" s="282">
        <v>1</v>
      </c>
      <c r="D3087" s="486" t="s">
        <v>2230</v>
      </c>
      <c r="E3087" s="258" t="s">
        <v>2231</v>
      </c>
      <c r="F3087" s="259">
        <v>35014</v>
      </c>
      <c r="G3087" s="260" t="s">
        <v>1251</v>
      </c>
      <c r="H3087" s="261" t="s">
        <v>137</v>
      </c>
      <c r="I3087" s="262"/>
      <c r="J3087" s="261"/>
      <c r="K3087" s="263" t="s">
        <v>1287</v>
      </c>
      <c r="L3087" s="287">
        <v>43752</v>
      </c>
      <c r="M3087" s="290">
        <v>43771</v>
      </c>
      <c r="N3087" s="263" t="s">
        <v>169</v>
      </c>
      <c r="O3087" s="261" t="s">
        <v>2232</v>
      </c>
      <c r="P3087" s="266" t="s">
        <v>115</v>
      </c>
      <c r="Q3087" s="267"/>
      <c r="R3087" s="284" t="s">
        <v>157</v>
      </c>
      <c r="S3087" s="265"/>
      <c r="T3087" s="265">
        <v>0</v>
      </c>
      <c r="U3087" s="269" t="s">
        <v>1256</v>
      </c>
      <c r="V3087" s="270">
        <v>0</v>
      </c>
      <c r="W3087" s="271" t="s">
        <v>1264</v>
      </c>
      <c r="X3087" s="272"/>
      <c r="Y3087" s="273"/>
      <c r="Z3087" s="274" t="s">
        <v>1265</v>
      </c>
      <c r="AA3087" s="258" t="b">
        <f t="shared" si="253"/>
        <v>0</v>
      </c>
      <c r="AB3087" s="273" t="s">
        <v>2233</v>
      </c>
      <c r="AC3087" s="273" t="s">
        <v>2234</v>
      </c>
      <c r="AD3087" s="510"/>
      <c r="AE3087" s="275"/>
      <c r="AF3087" s="267" t="str">
        <f t="shared" ca="1" si="248"/>
        <v>30años9meses</v>
      </c>
      <c r="AG3087" s="276">
        <v>963621819</v>
      </c>
      <c r="AH3087" s="273"/>
    </row>
    <row r="3088" spans="2:34">
      <c r="B3088" s="258" t="str">
        <f t="shared" si="252"/>
        <v>P77048060</v>
      </c>
      <c r="C3088" s="282">
        <v>1</v>
      </c>
      <c r="D3088" s="486" t="s">
        <v>7547</v>
      </c>
      <c r="E3088" s="258" t="s">
        <v>7548</v>
      </c>
      <c r="F3088" s="259">
        <v>37837</v>
      </c>
      <c r="G3088" s="283" t="s">
        <v>1251</v>
      </c>
      <c r="H3088" s="266" t="s">
        <v>137</v>
      </c>
      <c r="I3088" s="263" t="s">
        <v>1252</v>
      </c>
      <c r="J3088" s="261"/>
      <c r="K3088" s="282" t="s">
        <v>7444</v>
      </c>
      <c r="L3088" s="264">
        <v>45036</v>
      </c>
      <c r="M3088" s="290">
        <v>45038</v>
      </c>
      <c r="N3088" s="263" t="s">
        <v>122</v>
      </c>
      <c r="O3088" s="261"/>
      <c r="P3088" s="266"/>
      <c r="Q3088" s="273"/>
      <c r="R3088" s="284" t="s">
        <v>157</v>
      </c>
      <c r="S3088" s="265"/>
      <c r="T3088" s="265">
        <v>0</v>
      </c>
      <c r="U3088" s="269" t="s">
        <v>1256</v>
      </c>
      <c r="V3088" s="270">
        <v>1</v>
      </c>
      <c r="W3088" s="271" t="s">
        <v>118</v>
      </c>
      <c r="X3088" s="272"/>
      <c r="Y3088" s="273"/>
      <c r="Z3088" s="274" t="s">
        <v>1257</v>
      </c>
      <c r="AA3088" s="258" t="b">
        <f t="shared" si="253"/>
        <v>0</v>
      </c>
      <c r="AB3088" s="273" t="s">
        <v>7549</v>
      </c>
      <c r="AC3088" s="273"/>
      <c r="AD3088" s="504" t="s">
        <v>1259</v>
      </c>
      <c r="AE3088" s="281" t="s">
        <v>7550</v>
      </c>
      <c r="AF3088" s="267" t="str">
        <f t="shared" ca="1" si="248"/>
        <v>23años0meses</v>
      </c>
      <c r="AG3088" s="276">
        <v>912260941</v>
      </c>
      <c r="AH3088" s="633" t="s">
        <v>7551</v>
      </c>
    </row>
    <row r="3089" spans="2:36">
      <c r="B3089" s="258" t="str">
        <f t="shared" si="252"/>
        <v>O77073493</v>
      </c>
      <c r="C3089" s="282">
        <v>1</v>
      </c>
      <c r="D3089" s="486" t="s">
        <v>9039</v>
      </c>
      <c r="E3089" s="258" t="s">
        <v>9040</v>
      </c>
      <c r="F3089" s="259">
        <v>38174</v>
      </c>
      <c r="G3089" s="283" t="s">
        <v>1251</v>
      </c>
      <c r="H3089" s="261" t="s">
        <v>125</v>
      </c>
      <c r="I3089" s="261" t="s">
        <v>5699</v>
      </c>
      <c r="J3089" s="261"/>
      <c r="K3089" s="282" t="s">
        <v>6840</v>
      </c>
      <c r="L3089" s="264">
        <v>45278</v>
      </c>
      <c r="M3089" s="290">
        <v>45437</v>
      </c>
      <c r="N3089" s="261" t="s">
        <v>128</v>
      </c>
      <c r="O3089" s="261" t="s">
        <v>9041</v>
      </c>
      <c r="P3089" s="266" t="s">
        <v>138</v>
      </c>
      <c r="Q3089" s="273"/>
      <c r="R3089" s="284" t="s">
        <v>157</v>
      </c>
      <c r="S3089" s="265"/>
      <c r="T3089" s="265">
        <v>0</v>
      </c>
      <c r="U3089" s="269" t="s">
        <v>1256</v>
      </c>
      <c r="V3089" s="270">
        <v>1</v>
      </c>
      <c r="W3089" s="271" t="s">
        <v>118</v>
      </c>
      <c r="X3089" s="273"/>
      <c r="Y3089" s="273"/>
      <c r="Z3089" s="274" t="s">
        <v>1257</v>
      </c>
      <c r="AA3089" s="258" t="b">
        <f t="shared" si="253"/>
        <v>0</v>
      </c>
      <c r="AB3089" s="273" t="s">
        <v>9042</v>
      </c>
      <c r="AC3089" s="273"/>
      <c r="AD3089" s="504" t="s">
        <v>1259</v>
      </c>
      <c r="AE3089" s="275" t="s">
        <v>9043</v>
      </c>
      <c r="AF3089" s="267" t="str">
        <f t="shared" ca="1" si="248"/>
        <v>22años1meses</v>
      </c>
      <c r="AG3089" s="276">
        <v>929927540</v>
      </c>
      <c r="AH3089" s="273" t="s">
        <v>9044</v>
      </c>
    </row>
    <row r="3090" spans="2:36">
      <c r="B3090" s="258" t="str">
        <f t="shared" ref="B3090:B3117" si="254">MID(H3090,1,1)&amp;D3090</f>
        <v>O77083295</v>
      </c>
      <c r="C3090" s="282">
        <v>1</v>
      </c>
      <c r="D3090" s="486" t="s">
        <v>16786</v>
      </c>
      <c r="E3090" s="258" t="s">
        <v>16787</v>
      </c>
      <c r="F3090" s="259">
        <v>37296</v>
      </c>
      <c r="G3090" s="283" t="s">
        <v>1251</v>
      </c>
      <c r="H3090" s="261" t="s">
        <v>125</v>
      </c>
      <c r="I3090" s="261" t="s">
        <v>13485</v>
      </c>
      <c r="J3090" s="261" t="s">
        <v>1276</v>
      </c>
      <c r="K3090" s="282" t="s">
        <v>12562</v>
      </c>
      <c r="L3090" s="264">
        <v>46041</v>
      </c>
      <c r="M3090" s="264">
        <v>46074</v>
      </c>
      <c r="N3090" s="261" t="s">
        <v>128</v>
      </c>
      <c r="O3090" s="282" t="s">
        <v>16788</v>
      </c>
      <c r="P3090" s="266" t="s">
        <v>138</v>
      </c>
      <c r="Q3090" s="258"/>
      <c r="R3090" s="268" t="s">
        <v>157</v>
      </c>
      <c r="S3090" s="265"/>
      <c r="T3090" s="271">
        <v>0</v>
      </c>
      <c r="U3090" s="269" t="s">
        <v>1256</v>
      </c>
      <c r="V3090" s="270">
        <v>1</v>
      </c>
      <c r="W3090" s="271" t="s">
        <v>118</v>
      </c>
      <c r="X3090" s="272"/>
      <c r="Y3090" s="272"/>
      <c r="Z3090" s="342" t="s">
        <v>1257</v>
      </c>
      <c r="AA3090" s="258" t="b">
        <v>0</v>
      </c>
      <c r="AB3090" s="273" t="s">
        <v>16789</v>
      </c>
      <c r="AC3090" s="273"/>
      <c r="AD3090" s="504"/>
      <c r="AE3090" s="275"/>
      <c r="AF3090" s="267" t="str">
        <f t="shared" ca="1" si="248"/>
        <v>24años6meses</v>
      </c>
      <c r="AG3090" s="276" t="s">
        <v>16790</v>
      </c>
      <c r="AH3090" s="273" t="s">
        <v>16791</v>
      </c>
    </row>
    <row r="3091" spans="2:36">
      <c r="B3091" s="258" t="str">
        <f t="shared" si="254"/>
        <v>P77089594</v>
      </c>
      <c r="C3091" s="282">
        <v>1</v>
      </c>
      <c r="D3091" s="486" t="s">
        <v>8295</v>
      </c>
      <c r="E3091" s="258" t="s">
        <v>8296</v>
      </c>
      <c r="F3091" s="259">
        <v>37765</v>
      </c>
      <c r="G3091" s="283" t="s">
        <v>1251</v>
      </c>
      <c r="H3091" s="261" t="s">
        <v>137</v>
      </c>
      <c r="I3091" s="263" t="s">
        <v>1252</v>
      </c>
      <c r="J3091" s="261"/>
      <c r="K3091" s="282" t="s">
        <v>2021</v>
      </c>
      <c r="L3091" s="264">
        <v>45173</v>
      </c>
      <c r="M3091" s="264">
        <v>45212</v>
      </c>
      <c r="N3091" s="263" t="s">
        <v>122</v>
      </c>
      <c r="O3091" s="261"/>
      <c r="P3091" s="266"/>
      <c r="Q3091" s="273"/>
      <c r="R3091" s="268" t="s">
        <v>157</v>
      </c>
      <c r="S3091" s="265"/>
      <c r="T3091" s="265">
        <v>0</v>
      </c>
      <c r="U3091" s="269" t="s">
        <v>1256</v>
      </c>
      <c r="V3091" s="270">
        <v>0</v>
      </c>
      <c r="W3091" s="271" t="s">
        <v>118</v>
      </c>
      <c r="X3091" s="272"/>
      <c r="Y3091" s="273"/>
      <c r="Z3091" s="274" t="s">
        <v>1265</v>
      </c>
      <c r="AA3091" s="258" t="b">
        <f t="shared" ref="AA3091:AA3129" si="255">COUNTIF($D$2:$D$3790,D3091)&gt;1</f>
        <v>0</v>
      </c>
      <c r="AB3091" s="273" t="s">
        <v>8297</v>
      </c>
      <c r="AC3091" s="273"/>
      <c r="AD3091" s="504" t="s">
        <v>1259</v>
      </c>
      <c r="AE3091" s="275" t="s">
        <v>8298</v>
      </c>
      <c r="AF3091" s="267" t="str">
        <f t="shared" ca="1" si="248"/>
        <v>23años2meses</v>
      </c>
      <c r="AG3091" s="276">
        <v>949020845</v>
      </c>
      <c r="AH3091" s="273" t="s">
        <v>6696</v>
      </c>
    </row>
    <row r="3092" spans="2:36">
      <c r="B3092" s="258" t="str">
        <f t="shared" si="254"/>
        <v>P77090011</v>
      </c>
      <c r="C3092" s="282">
        <v>1</v>
      </c>
      <c r="D3092" s="486" t="s">
        <v>3881</v>
      </c>
      <c r="E3092" s="258" t="s">
        <v>3882</v>
      </c>
      <c r="F3092" s="259">
        <v>35117</v>
      </c>
      <c r="G3092" s="260" t="s">
        <v>1291</v>
      </c>
      <c r="H3092" s="261" t="s">
        <v>137</v>
      </c>
      <c r="I3092" s="262"/>
      <c r="J3092" s="261"/>
      <c r="K3092" s="263" t="s">
        <v>3611</v>
      </c>
      <c r="L3092" s="264">
        <v>44270</v>
      </c>
      <c r="M3092" s="264">
        <v>44283</v>
      </c>
      <c r="N3092" s="263" t="s">
        <v>122</v>
      </c>
      <c r="O3092" s="261" t="s">
        <v>1108</v>
      </c>
      <c r="P3092" s="266"/>
      <c r="Q3092" s="267"/>
      <c r="R3092" s="268" t="s">
        <v>157</v>
      </c>
      <c r="S3092" s="265"/>
      <c r="T3092" s="265">
        <v>0</v>
      </c>
      <c r="U3092" s="269" t="s">
        <v>1256</v>
      </c>
      <c r="V3092" s="270">
        <v>0</v>
      </c>
      <c r="W3092" s="271" t="s">
        <v>1264</v>
      </c>
      <c r="X3092" s="272"/>
      <c r="Y3092" s="273"/>
      <c r="Z3092" s="274" t="s">
        <v>1265</v>
      </c>
      <c r="AA3092" s="258" t="b">
        <f t="shared" si="255"/>
        <v>0</v>
      </c>
      <c r="AB3092" s="273" t="s">
        <v>3883</v>
      </c>
      <c r="AC3092" s="273" t="s">
        <v>3671</v>
      </c>
      <c r="AD3092" s="510"/>
      <c r="AE3092" s="275"/>
      <c r="AF3092" s="267" t="str">
        <f t="shared" ca="1" si="248"/>
        <v>30años5meses</v>
      </c>
      <c r="AG3092" s="276">
        <v>917655367</v>
      </c>
      <c r="AH3092" s="273" t="s">
        <v>3884</v>
      </c>
    </row>
    <row r="3093" spans="2:36">
      <c r="B3093" s="258" t="str">
        <f t="shared" si="254"/>
        <v>O77090926</v>
      </c>
      <c r="C3093" s="282">
        <v>1</v>
      </c>
      <c r="D3093" s="486" t="s">
        <v>16619</v>
      </c>
      <c r="E3093" s="258" t="s">
        <v>16620</v>
      </c>
      <c r="F3093" s="259">
        <v>38008</v>
      </c>
      <c r="G3093" s="283" t="s">
        <v>1251</v>
      </c>
      <c r="H3093" s="261" t="s">
        <v>125</v>
      </c>
      <c r="I3093" s="261" t="s">
        <v>5699</v>
      </c>
      <c r="J3093" s="261" t="s">
        <v>1276</v>
      </c>
      <c r="K3093" s="282" t="s">
        <v>12562</v>
      </c>
      <c r="L3093" s="264">
        <v>46035</v>
      </c>
      <c r="M3093" s="298">
        <v>46116</v>
      </c>
      <c r="N3093" s="261" t="s">
        <v>128</v>
      </c>
      <c r="O3093" s="261" t="s">
        <v>16621</v>
      </c>
      <c r="P3093" s="266" t="s">
        <v>138</v>
      </c>
      <c r="Q3093" s="273"/>
      <c r="R3093" s="284" t="s">
        <v>157</v>
      </c>
      <c r="S3093" s="265"/>
      <c r="T3093" s="265">
        <v>0</v>
      </c>
      <c r="U3093" s="269" t="s">
        <v>1256</v>
      </c>
      <c r="V3093" s="270">
        <v>1</v>
      </c>
      <c r="W3093" s="271" t="s">
        <v>118</v>
      </c>
      <c r="X3093" s="272"/>
      <c r="Y3093" s="273"/>
      <c r="Z3093" s="274" t="s">
        <v>1257</v>
      </c>
      <c r="AA3093" s="258" t="b">
        <f t="shared" si="255"/>
        <v>0</v>
      </c>
      <c r="AB3093" s="273" t="s">
        <v>16622</v>
      </c>
      <c r="AC3093" s="273"/>
      <c r="AD3093" s="504" t="s">
        <v>1259</v>
      </c>
      <c r="AE3093" s="275" t="s">
        <v>16623</v>
      </c>
      <c r="AF3093" s="267" t="str">
        <f t="shared" ca="1" si="248"/>
        <v>22años6meses</v>
      </c>
      <c r="AG3093" s="276" t="s">
        <v>16624</v>
      </c>
      <c r="AH3093" s="450" t="s">
        <v>16625</v>
      </c>
    </row>
    <row r="3094" spans="2:36">
      <c r="B3094" s="258" t="str">
        <f t="shared" si="254"/>
        <v>P77095063</v>
      </c>
      <c r="C3094" s="282">
        <v>1</v>
      </c>
      <c r="D3094" s="486" t="s">
        <v>6395</v>
      </c>
      <c r="E3094" s="258" t="s">
        <v>6396</v>
      </c>
      <c r="F3094" s="259">
        <v>38006</v>
      </c>
      <c r="G3094" s="283" t="s">
        <v>1251</v>
      </c>
      <c r="H3094" s="375" t="s">
        <v>137</v>
      </c>
      <c r="I3094" s="263" t="s">
        <v>3227</v>
      </c>
      <c r="J3094" s="261"/>
      <c r="K3094" s="282" t="s">
        <v>2021</v>
      </c>
      <c r="L3094" s="264">
        <v>44728</v>
      </c>
      <c r="M3094" s="290">
        <v>44888</v>
      </c>
      <c r="N3094" s="263" t="s">
        <v>122</v>
      </c>
      <c r="O3094" s="282"/>
      <c r="P3094" s="266"/>
      <c r="Q3094" s="273"/>
      <c r="R3094" s="284" t="s">
        <v>157</v>
      </c>
      <c r="S3094" s="265"/>
      <c r="T3094" s="265">
        <v>0</v>
      </c>
      <c r="U3094" s="269" t="s">
        <v>1256</v>
      </c>
      <c r="V3094" s="270">
        <v>0</v>
      </c>
      <c r="W3094" s="271" t="s">
        <v>1264</v>
      </c>
      <c r="X3094" s="272"/>
      <c r="Y3094" s="273"/>
      <c r="Z3094" s="274" t="s">
        <v>1257</v>
      </c>
      <c r="AA3094" s="258" t="b">
        <f t="shared" si="255"/>
        <v>0</v>
      </c>
      <c r="AB3094" s="258" t="s">
        <v>6397</v>
      </c>
      <c r="AC3094" s="273"/>
      <c r="AD3094" s="504" t="s">
        <v>2201</v>
      </c>
      <c r="AE3094" s="275" t="s">
        <v>6398</v>
      </c>
      <c r="AF3094" s="267" t="str">
        <f t="shared" ca="1" si="248"/>
        <v>22años7meses</v>
      </c>
      <c r="AG3094" s="276">
        <v>993849127</v>
      </c>
      <c r="AH3094" s="273" t="s">
        <v>6399</v>
      </c>
    </row>
    <row r="3095" spans="2:36">
      <c r="B3095" s="258" t="str">
        <f t="shared" si="254"/>
        <v>P77095644</v>
      </c>
      <c r="C3095" s="282">
        <v>1</v>
      </c>
      <c r="D3095" s="486" t="s">
        <v>9752</v>
      </c>
      <c r="E3095" s="258" t="s">
        <v>9753</v>
      </c>
      <c r="F3095" s="259">
        <v>37869</v>
      </c>
      <c r="G3095" s="283" t="s">
        <v>1251</v>
      </c>
      <c r="H3095" s="261" t="s">
        <v>137</v>
      </c>
      <c r="I3095" s="261" t="s">
        <v>8999</v>
      </c>
      <c r="J3095" s="261" t="s">
        <v>1235</v>
      </c>
      <c r="K3095" s="282" t="s">
        <v>6899</v>
      </c>
      <c r="L3095" s="264">
        <v>45320</v>
      </c>
      <c r="M3095" s="290">
        <v>45430</v>
      </c>
      <c r="N3095" s="261" t="s">
        <v>128</v>
      </c>
      <c r="O3095" s="261" t="s">
        <v>9754</v>
      </c>
      <c r="P3095" s="266" t="s">
        <v>138</v>
      </c>
      <c r="Q3095" s="273"/>
      <c r="R3095" s="284" t="s">
        <v>157</v>
      </c>
      <c r="S3095" s="265"/>
      <c r="T3095" s="265">
        <v>0</v>
      </c>
      <c r="U3095" s="269" t="s">
        <v>1256</v>
      </c>
      <c r="V3095" s="270">
        <v>1</v>
      </c>
      <c r="W3095" s="271" t="s">
        <v>118</v>
      </c>
      <c r="X3095" s="272"/>
      <c r="Y3095" s="272"/>
      <c r="Z3095" s="274" t="s">
        <v>1257</v>
      </c>
      <c r="AA3095" s="258" t="b">
        <f t="shared" si="255"/>
        <v>0</v>
      </c>
      <c r="AB3095" s="273" t="s">
        <v>9755</v>
      </c>
      <c r="AC3095" s="273"/>
      <c r="AD3095" s="504" t="s">
        <v>1259</v>
      </c>
      <c r="AE3095" s="275" t="s">
        <v>9756</v>
      </c>
      <c r="AF3095" s="267" t="str">
        <f t="shared" ca="1" si="248"/>
        <v>22años11meses</v>
      </c>
      <c r="AG3095" s="294">
        <v>939889150</v>
      </c>
      <c r="AH3095" s="258" t="s">
        <v>9739</v>
      </c>
    </row>
    <row r="3096" spans="2:36">
      <c r="B3096" s="258" t="str">
        <f t="shared" si="254"/>
        <v>P77095898</v>
      </c>
      <c r="C3096" s="282">
        <v>1</v>
      </c>
      <c r="D3096" s="486" t="s">
        <v>6768</v>
      </c>
      <c r="E3096" s="258" t="s">
        <v>6769</v>
      </c>
      <c r="F3096" s="259">
        <v>37330</v>
      </c>
      <c r="G3096" s="283" t="s">
        <v>1996</v>
      </c>
      <c r="H3096" s="261" t="s">
        <v>137</v>
      </c>
      <c r="I3096" s="263" t="s">
        <v>3682</v>
      </c>
      <c r="J3096" s="261"/>
      <c r="K3096" s="282" t="s">
        <v>2021</v>
      </c>
      <c r="L3096" s="264">
        <v>44872</v>
      </c>
      <c r="M3096" s="290">
        <v>44939</v>
      </c>
      <c r="N3096" s="263" t="s">
        <v>128</v>
      </c>
      <c r="O3096" s="282" t="s">
        <v>6770</v>
      </c>
      <c r="P3096" s="266" t="s">
        <v>138</v>
      </c>
      <c r="Q3096" s="273"/>
      <c r="R3096" s="284" t="s">
        <v>157</v>
      </c>
      <c r="S3096" s="265"/>
      <c r="T3096" s="265">
        <v>0</v>
      </c>
      <c r="U3096" s="269" t="s">
        <v>1256</v>
      </c>
      <c r="V3096" s="270">
        <v>0</v>
      </c>
      <c r="W3096" s="271" t="s">
        <v>118</v>
      </c>
      <c r="X3096" s="272"/>
      <c r="Y3096" s="273"/>
      <c r="Z3096" s="274" t="s">
        <v>1265</v>
      </c>
      <c r="AA3096" s="258" t="b">
        <f t="shared" si="255"/>
        <v>0</v>
      </c>
      <c r="AB3096" s="273" t="s">
        <v>6771</v>
      </c>
      <c r="AC3096" s="273"/>
      <c r="AD3096" s="504" t="s">
        <v>1259</v>
      </c>
      <c r="AE3096" s="275" t="s">
        <v>6772</v>
      </c>
      <c r="AF3096" s="267" t="str">
        <f t="shared" ca="1" si="248"/>
        <v>24años5meses</v>
      </c>
      <c r="AG3096" s="276">
        <v>924529042</v>
      </c>
      <c r="AH3096" s="273" t="s">
        <v>6773</v>
      </c>
    </row>
    <row r="3097" spans="2:36">
      <c r="B3097" s="258" t="str">
        <f t="shared" si="254"/>
        <v>P77097344</v>
      </c>
      <c r="C3097" s="282">
        <v>1</v>
      </c>
      <c r="D3097" s="486" t="s">
        <v>6283</v>
      </c>
      <c r="E3097" s="258" t="s">
        <v>6284</v>
      </c>
      <c r="F3097" s="259">
        <v>37103</v>
      </c>
      <c r="G3097" s="283" t="s">
        <v>1251</v>
      </c>
      <c r="H3097" s="375" t="s">
        <v>137</v>
      </c>
      <c r="I3097" s="263" t="s">
        <v>3227</v>
      </c>
      <c r="J3097" s="261"/>
      <c r="K3097" s="282" t="s">
        <v>1287</v>
      </c>
      <c r="L3097" s="264">
        <v>44700</v>
      </c>
      <c r="M3097" s="290">
        <v>45189</v>
      </c>
      <c r="N3097" s="263" t="s">
        <v>128</v>
      </c>
      <c r="O3097" s="261" t="s">
        <v>6285</v>
      </c>
      <c r="P3097" s="266" t="s">
        <v>138</v>
      </c>
      <c r="Q3097" s="273"/>
      <c r="R3097" s="284" t="s">
        <v>157</v>
      </c>
      <c r="S3097" s="265"/>
      <c r="T3097" s="265">
        <v>0</v>
      </c>
      <c r="U3097" s="269" t="s">
        <v>1256</v>
      </c>
      <c r="V3097" s="270">
        <v>0</v>
      </c>
      <c r="W3097" s="271" t="s">
        <v>118</v>
      </c>
      <c r="X3097" s="272"/>
      <c r="Y3097" s="258"/>
      <c r="Z3097" s="274" t="s">
        <v>1257</v>
      </c>
      <c r="AA3097" s="258" t="b">
        <f t="shared" si="255"/>
        <v>0</v>
      </c>
      <c r="AB3097" s="273" t="s">
        <v>6286</v>
      </c>
      <c r="AC3097" s="273"/>
      <c r="AD3097" s="504" t="s">
        <v>1259</v>
      </c>
      <c r="AE3097" s="275" t="s">
        <v>6287</v>
      </c>
      <c r="AF3097" s="267" t="str">
        <f t="shared" ca="1" si="248"/>
        <v>25años0meses</v>
      </c>
      <c r="AG3097" s="276">
        <v>916600117</v>
      </c>
      <c r="AH3097" s="398" t="s">
        <v>6288</v>
      </c>
    </row>
    <row r="3098" spans="2:36">
      <c r="B3098" s="258" t="str">
        <f t="shared" si="254"/>
        <v>E77098433</v>
      </c>
      <c r="C3098" s="282">
        <v>1</v>
      </c>
      <c r="D3098" s="486" t="s">
        <v>6878</v>
      </c>
      <c r="E3098" s="258" t="s">
        <v>6879</v>
      </c>
      <c r="F3098" s="259">
        <v>35059</v>
      </c>
      <c r="G3098" s="283" t="s">
        <v>3610</v>
      </c>
      <c r="H3098" s="375" t="s">
        <v>1107</v>
      </c>
      <c r="I3098" s="263" t="s">
        <v>4427</v>
      </c>
      <c r="J3098" s="261"/>
      <c r="K3098" s="282" t="s">
        <v>6305</v>
      </c>
      <c r="L3098" s="264">
        <v>44887</v>
      </c>
      <c r="M3098" s="264">
        <v>44985</v>
      </c>
      <c r="N3098" s="263" t="s">
        <v>169</v>
      </c>
      <c r="O3098" s="282" t="s">
        <v>6880</v>
      </c>
      <c r="P3098" s="266" t="s">
        <v>138</v>
      </c>
      <c r="Q3098" s="273"/>
      <c r="R3098" s="268" t="s">
        <v>157</v>
      </c>
      <c r="S3098" s="265"/>
      <c r="T3098" s="265">
        <v>0</v>
      </c>
      <c r="U3098" s="269" t="s">
        <v>1256</v>
      </c>
      <c r="V3098" s="270">
        <v>0</v>
      </c>
      <c r="W3098" s="271" t="s">
        <v>1264</v>
      </c>
      <c r="X3098" s="272">
        <v>2500</v>
      </c>
      <c r="Y3098" s="406">
        <v>337.75</v>
      </c>
      <c r="Z3098" s="274" t="s">
        <v>1265</v>
      </c>
      <c r="AA3098" s="258" t="b">
        <f t="shared" si="255"/>
        <v>0</v>
      </c>
      <c r="AB3098" s="258" t="s">
        <v>6881</v>
      </c>
      <c r="AC3098" s="273"/>
      <c r="AD3098" s="504" t="s">
        <v>1259</v>
      </c>
      <c r="AE3098" s="303" t="s">
        <v>6882</v>
      </c>
      <c r="AF3098" s="267" t="str">
        <f t="shared" ca="1" si="248"/>
        <v>30años7meses</v>
      </c>
      <c r="AG3098" s="276">
        <v>952626509</v>
      </c>
      <c r="AH3098" s="273" t="s">
        <v>6883</v>
      </c>
    </row>
    <row r="3099" spans="2:36">
      <c r="B3099" s="258" t="str">
        <f t="shared" si="254"/>
        <v>O77101013</v>
      </c>
      <c r="C3099" s="282">
        <v>1</v>
      </c>
      <c r="D3099" s="486" t="s">
        <v>5543</v>
      </c>
      <c r="E3099" s="258" t="s">
        <v>5544</v>
      </c>
      <c r="F3099" s="259">
        <v>37391</v>
      </c>
      <c r="G3099" s="260" t="s">
        <v>1251</v>
      </c>
      <c r="H3099" s="375" t="s">
        <v>125</v>
      </c>
      <c r="I3099" s="263"/>
      <c r="J3099" s="261"/>
      <c r="K3099" s="282" t="s">
        <v>4784</v>
      </c>
      <c r="L3099" s="264">
        <v>44536</v>
      </c>
      <c r="M3099" s="290">
        <v>44585</v>
      </c>
      <c r="N3099" s="263" t="s">
        <v>122</v>
      </c>
      <c r="O3099" s="261"/>
      <c r="P3099" s="266"/>
      <c r="Q3099" s="273"/>
      <c r="R3099" s="284" t="s">
        <v>157</v>
      </c>
      <c r="S3099" s="265"/>
      <c r="T3099" s="265">
        <v>0</v>
      </c>
      <c r="U3099" s="269" t="s">
        <v>1256</v>
      </c>
      <c r="V3099" s="270">
        <v>1</v>
      </c>
      <c r="W3099" s="271" t="s">
        <v>118</v>
      </c>
      <c r="X3099" s="272"/>
      <c r="Y3099" s="273"/>
      <c r="Z3099" s="274" t="s">
        <v>1265</v>
      </c>
      <c r="AA3099" s="258" t="b">
        <f t="shared" si="255"/>
        <v>0</v>
      </c>
      <c r="AB3099" s="273" t="s">
        <v>5545</v>
      </c>
      <c r="AC3099" s="273"/>
      <c r="AD3099" s="510"/>
      <c r="AE3099" s="275"/>
      <c r="AF3099" s="267" t="str">
        <f t="shared" ca="1" si="248"/>
        <v>24años3meses</v>
      </c>
      <c r="AG3099" s="276">
        <v>987654210</v>
      </c>
      <c r="AH3099" s="273" t="s">
        <v>5546</v>
      </c>
      <c r="AJ3099" s="554" t="str">
        <f ca="1">IF($D3099&lt;&gt;"",DATEDIF(L3099,TODAY(),"y")&amp;"años"&amp;DATEDIF(L3099,TODAY(),"ym")&amp;"meses"&amp;DATEDIF(L3099,TODAY(),"md")&amp;"dias","")</f>
        <v>4años8meses15dias</v>
      </c>
    </row>
    <row r="3100" spans="2:36">
      <c r="B3100" s="258" t="str">
        <f t="shared" si="254"/>
        <v>P77133116</v>
      </c>
      <c r="C3100" s="282">
        <v>1</v>
      </c>
      <c r="D3100" s="486" t="s">
        <v>5235</v>
      </c>
      <c r="E3100" s="258" t="s">
        <v>5236</v>
      </c>
      <c r="F3100" s="259">
        <v>35913</v>
      </c>
      <c r="G3100" s="260" t="s">
        <v>1605</v>
      </c>
      <c r="H3100" s="375" t="s">
        <v>137</v>
      </c>
      <c r="I3100" s="263"/>
      <c r="J3100" s="261"/>
      <c r="K3100" s="282" t="s">
        <v>2021</v>
      </c>
      <c r="L3100" s="264">
        <v>44483</v>
      </c>
      <c r="M3100" s="290">
        <v>44496</v>
      </c>
      <c r="N3100" s="263" t="s">
        <v>128</v>
      </c>
      <c r="O3100" s="282" t="s">
        <v>5237</v>
      </c>
      <c r="P3100" s="266" t="s">
        <v>115</v>
      </c>
      <c r="Q3100" s="273"/>
      <c r="R3100" s="284" t="s">
        <v>157</v>
      </c>
      <c r="S3100" s="265"/>
      <c r="T3100" s="265">
        <v>0</v>
      </c>
      <c r="U3100" s="269" t="s">
        <v>1256</v>
      </c>
      <c r="V3100" s="270">
        <v>0</v>
      </c>
      <c r="W3100" s="271" t="s">
        <v>1264</v>
      </c>
      <c r="X3100" s="272"/>
      <c r="Y3100" s="273"/>
      <c r="Z3100" s="274" t="s">
        <v>1265</v>
      </c>
      <c r="AA3100" s="258" t="b">
        <f t="shared" si="255"/>
        <v>0</v>
      </c>
      <c r="AB3100" s="258" t="s">
        <v>5238</v>
      </c>
      <c r="AC3100" s="273"/>
      <c r="AD3100" s="504" t="s">
        <v>1259</v>
      </c>
      <c r="AE3100" s="275" t="s">
        <v>5239</v>
      </c>
      <c r="AF3100" s="267" t="str">
        <f t="shared" ca="1" si="248"/>
        <v>28años3meses</v>
      </c>
      <c r="AG3100" s="276">
        <v>921955451</v>
      </c>
      <c r="AH3100" s="273" t="s">
        <v>5240</v>
      </c>
    </row>
    <row r="3101" spans="2:36">
      <c r="B3101" s="258" t="str">
        <f t="shared" si="254"/>
        <v>P77135530</v>
      </c>
      <c r="C3101" s="282">
        <v>1</v>
      </c>
      <c r="D3101" s="486" t="s">
        <v>10534</v>
      </c>
      <c r="E3101" s="258" t="s">
        <v>10535</v>
      </c>
      <c r="F3101" s="259">
        <v>37513</v>
      </c>
      <c r="G3101" s="283" t="s">
        <v>1251</v>
      </c>
      <c r="H3101" s="261" t="s">
        <v>137</v>
      </c>
      <c r="I3101" s="261" t="s">
        <v>8999</v>
      </c>
      <c r="J3101" s="261" t="s">
        <v>9657</v>
      </c>
      <c r="K3101" s="282" t="s">
        <v>6899</v>
      </c>
      <c r="L3101" s="264">
        <v>45372</v>
      </c>
      <c r="M3101" s="264">
        <v>45377</v>
      </c>
      <c r="N3101" s="261" t="s">
        <v>128</v>
      </c>
      <c r="O3101" s="282" t="s">
        <v>10536</v>
      </c>
      <c r="P3101" s="266" t="s">
        <v>138</v>
      </c>
      <c r="Q3101" s="258"/>
      <c r="R3101" s="284" t="s">
        <v>157</v>
      </c>
      <c r="S3101" s="265"/>
      <c r="T3101" s="265">
        <v>0</v>
      </c>
      <c r="U3101" s="269" t="s">
        <v>1256</v>
      </c>
      <c r="V3101" s="270">
        <v>1</v>
      </c>
      <c r="W3101" s="271" t="s">
        <v>118</v>
      </c>
      <c r="X3101" s="272"/>
      <c r="Y3101" s="272"/>
      <c r="Z3101" s="274" t="s">
        <v>1257</v>
      </c>
      <c r="AA3101" s="258" t="b">
        <f t="shared" si="255"/>
        <v>0</v>
      </c>
      <c r="AB3101" s="258" t="s">
        <v>10537</v>
      </c>
      <c r="AC3101" s="258"/>
      <c r="AD3101" s="504" t="s">
        <v>1259</v>
      </c>
      <c r="AE3101" s="281" t="s">
        <v>10538</v>
      </c>
      <c r="AF3101" s="267" t="str">
        <f t="shared" ca="1" si="248"/>
        <v>23años11meses</v>
      </c>
      <c r="AG3101" s="294">
        <v>928853380</v>
      </c>
      <c r="AH3101" s="258" t="s">
        <v>10539</v>
      </c>
    </row>
    <row r="3102" spans="2:36">
      <c r="B3102" s="258" t="str">
        <f t="shared" si="254"/>
        <v>P77139899</v>
      </c>
      <c r="C3102" s="282">
        <v>1</v>
      </c>
      <c r="D3102" s="486" t="s">
        <v>2121</v>
      </c>
      <c r="E3102" s="258" t="s">
        <v>2122</v>
      </c>
      <c r="F3102" s="259">
        <v>35405</v>
      </c>
      <c r="G3102" s="260" t="s">
        <v>1251</v>
      </c>
      <c r="H3102" s="261" t="s">
        <v>137</v>
      </c>
      <c r="I3102" s="262"/>
      <c r="J3102" s="261"/>
      <c r="K3102" s="263" t="s">
        <v>1287</v>
      </c>
      <c r="L3102" s="264">
        <v>43741</v>
      </c>
      <c r="M3102" s="290">
        <v>43904</v>
      </c>
      <c r="N3102" s="263" t="s">
        <v>174</v>
      </c>
      <c r="O3102" s="261" t="s">
        <v>2123</v>
      </c>
      <c r="P3102" s="266" t="s">
        <v>115</v>
      </c>
      <c r="Q3102" s="267"/>
      <c r="R3102" s="284" t="s">
        <v>157</v>
      </c>
      <c r="S3102" s="265"/>
      <c r="T3102" s="265">
        <v>0</v>
      </c>
      <c r="U3102" s="269" t="s">
        <v>1256</v>
      </c>
      <c r="V3102" s="270">
        <v>0</v>
      </c>
      <c r="W3102" s="271" t="s">
        <v>118</v>
      </c>
      <c r="X3102" s="272"/>
      <c r="Y3102" s="273"/>
      <c r="Z3102" s="274" t="s">
        <v>1265</v>
      </c>
      <c r="AA3102" s="258" t="b">
        <f t="shared" si="255"/>
        <v>0</v>
      </c>
      <c r="AB3102" s="273" t="s">
        <v>2124</v>
      </c>
      <c r="AC3102" s="273"/>
      <c r="AD3102" s="510"/>
      <c r="AE3102" s="275"/>
      <c r="AF3102" s="267" t="str">
        <f t="shared" ca="1" si="248"/>
        <v>29años8meses</v>
      </c>
      <c r="AG3102" s="276">
        <v>959169183</v>
      </c>
      <c r="AH3102" s="273" t="s">
        <v>2120</v>
      </c>
    </row>
    <row r="3103" spans="2:36">
      <c r="B3103" s="258" t="str">
        <f t="shared" si="254"/>
        <v>P77146606</v>
      </c>
      <c r="C3103" s="282">
        <v>1</v>
      </c>
      <c r="D3103" s="486" t="s">
        <v>12433</v>
      </c>
      <c r="E3103" s="258" t="s">
        <v>12434</v>
      </c>
      <c r="F3103" s="259">
        <v>36336</v>
      </c>
      <c r="G3103" s="283" t="s">
        <v>1251</v>
      </c>
      <c r="H3103" s="261" t="s">
        <v>137</v>
      </c>
      <c r="I3103" s="263" t="s">
        <v>1805</v>
      </c>
      <c r="J3103" s="261" t="s">
        <v>1276</v>
      </c>
      <c r="K3103" s="282" t="s">
        <v>2021</v>
      </c>
      <c r="L3103" s="264">
        <v>45554</v>
      </c>
      <c r="M3103" s="298">
        <v>45567</v>
      </c>
      <c r="N3103" s="263" t="s">
        <v>128</v>
      </c>
      <c r="O3103" s="261" t="s">
        <v>12435</v>
      </c>
      <c r="P3103" s="266" t="s">
        <v>138</v>
      </c>
      <c r="Q3103" s="273"/>
      <c r="R3103" s="284" t="s">
        <v>157</v>
      </c>
      <c r="S3103" s="265"/>
      <c r="T3103" s="265">
        <v>0</v>
      </c>
      <c r="U3103" s="269" t="s">
        <v>1256</v>
      </c>
      <c r="V3103" s="270">
        <v>0</v>
      </c>
      <c r="W3103" s="271" t="s">
        <v>118</v>
      </c>
      <c r="X3103" s="272"/>
      <c r="Y3103" s="273"/>
      <c r="Z3103" s="274" t="s">
        <v>1257</v>
      </c>
      <c r="AA3103" s="258" t="b">
        <f t="shared" si="255"/>
        <v>0</v>
      </c>
      <c r="AB3103" s="273" t="s">
        <v>12436</v>
      </c>
      <c r="AC3103" s="273"/>
      <c r="AD3103" s="504" t="s">
        <v>1259</v>
      </c>
      <c r="AE3103" s="275" t="s">
        <v>12437</v>
      </c>
      <c r="AF3103" s="267" t="str">
        <f t="shared" ca="1" si="248"/>
        <v>27años1meses</v>
      </c>
      <c r="AG3103" s="276">
        <v>923577158</v>
      </c>
      <c r="AH3103" s="273" t="s">
        <v>12438</v>
      </c>
    </row>
    <row r="3104" spans="2:36">
      <c r="B3104" s="258" t="str">
        <f t="shared" si="254"/>
        <v>O77149138</v>
      </c>
      <c r="C3104" s="282">
        <v>1</v>
      </c>
      <c r="D3104" s="486" t="s">
        <v>2125</v>
      </c>
      <c r="E3104" s="258" t="s">
        <v>2126</v>
      </c>
      <c r="F3104" s="259">
        <v>34732</v>
      </c>
      <c r="G3104" s="260" t="s">
        <v>1251</v>
      </c>
      <c r="H3104" s="261" t="s">
        <v>113</v>
      </c>
      <c r="I3104" s="263"/>
      <c r="J3104" s="261"/>
      <c r="K3104" s="263" t="s">
        <v>1287</v>
      </c>
      <c r="L3104" s="264">
        <v>43741</v>
      </c>
      <c r="M3104" s="290">
        <v>43782</v>
      </c>
      <c r="N3104" s="263" t="s">
        <v>169</v>
      </c>
      <c r="O3104" s="261" t="s">
        <v>2127</v>
      </c>
      <c r="P3104" s="266" t="s">
        <v>115</v>
      </c>
      <c r="Q3104" s="267"/>
      <c r="R3104" s="284" t="s">
        <v>157</v>
      </c>
      <c r="S3104" s="265"/>
      <c r="T3104" s="265">
        <v>0</v>
      </c>
      <c r="U3104" s="269" t="s">
        <v>1256</v>
      </c>
      <c r="V3104" s="270">
        <v>0</v>
      </c>
      <c r="W3104" s="271" t="s">
        <v>1264</v>
      </c>
      <c r="X3104" s="272"/>
      <c r="Y3104" s="258"/>
      <c r="Z3104" s="274" t="s">
        <v>1265</v>
      </c>
      <c r="AA3104" s="258" t="b">
        <f t="shared" si="255"/>
        <v>0</v>
      </c>
      <c r="AB3104" s="273" t="s">
        <v>2128</v>
      </c>
      <c r="AC3104" s="273" t="s">
        <v>2129</v>
      </c>
      <c r="AD3104" s="510"/>
      <c r="AE3104" s="275"/>
      <c r="AF3104" s="267" t="str">
        <f t="shared" ca="1" si="248"/>
        <v>31años6meses</v>
      </c>
      <c r="AG3104" s="276">
        <v>958636589</v>
      </c>
      <c r="AH3104" s="273"/>
    </row>
    <row r="3105" spans="2:36" ht="15">
      <c r="B3105" s="258" t="str">
        <f t="shared" si="254"/>
        <v>P77161984</v>
      </c>
      <c r="C3105" s="282">
        <v>1</v>
      </c>
      <c r="D3105" s="500" t="s">
        <v>13903</v>
      </c>
      <c r="E3105" s="258" t="s">
        <v>13904</v>
      </c>
      <c r="F3105" s="259">
        <v>34661</v>
      </c>
      <c r="G3105" s="283" t="s">
        <v>1251</v>
      </c>
      <c r="H3105" s="261" t="s">
        <v>137</v>
      </c>
      <c r="I3105" s="261" t="s">
        <v>1252</v>
      </c>
      <c r="J3105" s="261" t="s">
        <v>1276</v>
      </c>
      <c r="K3105" s="282" t="s">
        <v>1254</v>
      </c>
      <c r="L3105" s="264">
        <v>45881</v>
      </c>
      <c r="M3105" s="264">
        <v>45882</v>
      </c>
      <c r="N3105" s="261" t="s">
        <v>128</v>
      </c>
      <c r="O3105" s="282" t="s">
        <v>13905</v>
      </c>
      <c r="P3105" s="266" t="s">
        <v>138</v>
      </c>
      <c r="Q3105" s="273"/>
      <c r="R3105" s="268" t="s">
        <v>157</v>
      </c>
      <c r="S3105" s="265"/>
      <c r="T3105" s="271">
        <v>0</v>
      </c>
      <c r="U3105" s="291" t="s">
        <v>117</v>
      </c>
      <c r="V3105" s="270">
        <v>1</v>
      </c>
      <c r="W3105" s="271" t="s">
        <v>118</v>
      </c>
      <c r="X3105" s="272"/>
      <c r="Y3105" s="272"/>
      <c r="Z3105" s="342" t="s">
        <v>1257</v>
      </c>
      <c r="AA3105" s="258" t="b">
        <f t="shared" si="255"/>
        <v>0</v>
      </c>
      <c r="AB3105" s="273" t="s">
        <v>13906</v>
      </c>
      <c r="AC3105" s="273"/>
      <c r="AD3105" s="504" t="s">
        <v>1271</v>
      </c>
      <c r="AE3105" s="452" t="s">
        <v>13907</v>
      </c>
      <c r="AF3105" s="267" t="str">
        <f t="shared" ca="1" si="248"/>
        <v>31años8meses</v>
      </c>
      <c r="AG3105" s="276" t="s">
        <v>13908</v>
      </c>
      <c r="AH3105" s="273" t="s">
        <v>13909</v>
      </c>
    </row>
    <row r="3106" spans="2:36">
      <c r="B3106" s="258" t="str">
        <f t="shared" si="254"/>
        <v>P77165963</v>
      </c>
      <c r="C3106" s="282">
        <v>1</v>
      </c>
      <c r="D3106" s="486" t="s">
        <v>9769</v>
      </c>
      <c r="E3106" s="258" t="s">
        <v>9770</v>
      </c>
      <c r="F3106" s="259">
        <v>37213</v>
      </c>
      <c r="G3106" s="283" t="s">
        <v>1251</v>
      </c>
      <c r="H3106" s="261" t="s">
        <v>137</v>
      </c>
      <c r="I3106" s="261" t="s">
        <v>8999</v>
      </c>
      <c r="J3106" s="261" t="s">
        <v>9000</v>
      </c>
      <c r="K3106" s="282" t="s">
        <v>6899</v>
      </c>
      <c r="L3106" s="264">
        <v>45323</v>
      </c>
      <c r="M3106" s="290">
        <v>45324</v>
      </c>
      <c r="N3106" s="261" t="s">
        <v>128</v>
      </c>
      <c r="O3106" s="261" t="s">
        <v>9771</v>
      </c>
      <c r="P3106" s="266" t="s">
        <v>138</v>
      </c>
      <c r="Q3106" s="273"/>
      <c r="R3106" s="284" t="s">
        <v>157</v>
      </c>
      <c r="S3106" s="265"/>
      <c r="T3106" s="265">
        <v>0</v>
      </c>
      <c r="U3106" s="269" t="s">
        <v>1256</v>
      </c>
      <c r="V3106" s="270">
        <v>1</v>
      </c>
      <c r="W3106" s="271" t="s">
        <v>118</v>
      </c>
      <c r="X3106" s="272"/>
      <c r="Y3106" s="272"/>
      <c r="Z3106" s="274" t="s">
        <v>1257</v>
      </c>
      <c r="AA3106" s="258" t="b">
        <f t="shared" si="255"/>
        <v>0</v>
      </c>
      <c r="AB3106" s="273" t="s">
        <v>9772</v>
      </c>
      <c r="AC3106" s="273"/>
      <c r="AD3106" s="504" t="s">
        <v>1259</v>
      </c>
      <c r="AE3106" s="275" t="s">
        <v>9773</v>
      </c>
      <c r="AF3106" s="267" t="str">
        <f t="shared" ca="1" si="248"/>
        <v>24años9meses</v>
      </c>
      <c r="AG3106" s="276">
        <v>900603411</v>
      </c>
      <c r="AH3106" s="273" t="s">
        <v>9774</v>
      </c>
    </row>
    <row r="3107" spans="2:36">
      <c r="B3107" s="258" t="str">
        <f t="shared" si="254"/>
        <v>P77204021</v>
      </c>
      <c r="C3107" s="282">
        <v>1</v>
      </c>
      <c r="D3107" s="486" t="s">
        <v>10720</v>
      </c>
      <c r="E3107" s="258" t="s">
        <v>10721</v>
      </c>
      <c r="F3107" s="259">
        <v>35649</v>
      </c>
      <c r="G3107" s="283" t="s">
        <v>1251</v>
      </c>
      <c r="H3107" s="261" t="s">
        <v>137</v>
      </c>
      <c r="I3107" s="261" t="s">
        <v>8999</v>
      </c>
      <c r="J3107" s="261" t="s">
        <v>9469</v>
      </c>
      <c r="K3107" s="282" t="s">
        <v>6840</v>
      </c>
      <c r="L3107" s="264">
        <v>45384</v>
      </c>
      <c r="M3107" s="290">
        <v>45418</v>
      </c>
      <c r="N3107" s="261" t="s">
        <v>128</v>
      </c>
      <c r="O3107" s="282" t="s">
        <v>10722</v>
      </c>
      <c r="P3107" s="266" t="s">
        <v>138</v>
      </c>
      <c r="Q3107" s="273"/>
      <c r="R3107" s="284" t="s">
        <v>157</v>
      </c>
      <c r="S3107" s="265"/>
      <c r="T3107" s="265">
        <v>0</v>
      </c>
      <c r="U3107" s="269" t="s">
        <v>1256</v>
      </c>
      <c r="V3107" s="270">
        <v>1</v>
      </c>
      <c r="W3107" s="271" t="s">
        <v>118</v>
      </c>
      <c r="X3107" s="272"/>
      <c r="Y3107" s="272"/>
      <c r="Z3107" s="274" t="s">
        <v>1257</v>
      </c>
      <c r="AA3107" s="258" t="b">
        <f t="shared" si="255"/>
        <v>0</v>
      </c>
      <c r="AB3107" s="273" t="s">
        <v>10723</v>
      </c>
      <c r="AC3107" s="273"/>
      <c r="AD3107" s="504" t="s">
        <v>1259</v>
      </c>
      <c r="AE3107" s="275" t="s">
        <v>10724</v>
      </c>
      <c r="AF3107" s="267" t="str">
        <f t="shared" ca="1" si="248"/>
        <v>29años0meses</v>
      </c>
      <c r="AG3107" s="276">
        <v>954009555</v>
      </c>
      <c r="AH3107" s="273" t="s">
        <v>10725</v>
      </c>
      <c r="AJ3107" s="554" t="str">
        <f ca="1">IF($D3107&lt;&gt;"",DATEDIF(L3107,TODAY(),"y")&amp;"años"&amp;DATEDIF(L3107,TODAY(),"ym")&amp;"meses"&amp;DATEDIF(L3107,TODAY(),"md")&amp;"dias","")</f>
        <v>2años4meses19dias</v>
      </c>
    </row>
    <row r="3108" spans="2:36">
      <c r="B3108" s="258" t="str">
        <f t="shared" si="254"/>
        <v>O77205395</v>
      </c>
      <c r="C3108" s="282">
        <v>1</v>
      </c>
      <c r="D3108" s="486" t="s">
        <v>11367</v>
      </c>
      <c r="E3108" s="258" t="s">
        <v>11368</v>
      </c>
      <c r="F3108" s="259">
        <v>35172</v>
      </c>
      <c r="G3108" s="283" t="s">
        <v>1291</v>
      </c>
      <c r="H3108" s="261" t="s">
        <v>113</v>
      </c>
      <c r="I3108" s="261" t="s">
        <v>7410</v>
      </c>
      <c r="J3108" s="261" t="s">
        <v>9657</v>
      </c>
      <c r="K3108" s="282" t="s">
        <v>6899</v>
      </c>
      <c r="L3108" s="264">
        <v>45428</v>
      </c>
      <c r="M3108" s="290">
        <v>45429</v>
      </c>
      <c r="N3108" s="261" t="s">
        <v>122</v>
      </c>
      <c r="O3108" s="282"/>
      <c r="P3108" s="266"/>
      <c r="Q3108" s="273"/>
      <c r="R3108" s="284" t="s">
        <v>157</v>
      </c>
      <c r="S3108" s="265"/>
      <c r="T3108" s="265">
        <v>0</v>
      </c>
      <c r="U3108" s="269" t="s">
        <v>1256</v>
      </c>
      <c r="V3108" s="270">
        <v>1</v>
      </c>
      <c r="W3108" s="271" t="s">
        <v>118</v>
      </c>
      <c r="X3108" s="272"/>
      <c r="Y3108" s="272"/>
      <c r="Z3108" s="274" t="s">
        <v>1257</v>
      </c>
      <c r="AA3108" s="258" t="b">
        <f t="shared" si="255"/>
        <v>0</v>
      </c>
      <c r="AB3108" s="273" t="s">
        <v>11315</v>
      </c>
      <c r="AC3108" s="273"/>
      <c r="AD3108" s="504" t="s">
        <v>1259</v>
      </c>
      <c r="AE3108" s="275" t="s">
        <v>11369</v>
      </c>
      <c r="AF3108" s="267" t="str">
        <f t="shared" ca="1" si="248"/>
        <v>30años4meses</v>
      </c>
      <c r="AG3108" s="276">
        <v>930860343</v>
      </c>
      <c r="AH3108" s="273" t="s">
        <v>11370</v>
      </c>
    </row>
    <row r="3109" spans="2:36">
      <c r="B3109" s="258" t="str">
        <f t="shared" si="254"/>
        <v>P77213301</v>
      </c>
      <c r="C3109" s="282">
        <v>1</v>
      </c>
      <c r="D3109" s="486" t="s">
        <v>3067</v>
      </c>
      <c r="E3109" s="273" t="s">
        <v>3068</v>
      </c>
      <c r="F3109" s="259">
        <v>35947</v>
      </c>
      <c r="G3109" s="260" t="s">
        <v>1251</v>
      </c>
      <c r="H3109" s="261" t="s">
        <v>137</v>
      </c>
      <c r="I3109" s="262"/>
      <c r="J3109" s="261"/>
      <c r="K3109" s="263" t="s">
        <v>2021</v>
      </c>
      <c r="L3109" s="264">
        <v>43846</v>
      </c>
      <c r="M3109" s="290">
        <v>43859</v>
      </c>
      <c r="N3109" s="263" t="s">
        <v>114</v>
      </c>
      <c r="O3109" s="282" t="s">
        <v>3069</v>
      </c>
      <c r="P3109" s="266" t="s">
        <v>115</v>
      </c>
      <c r="Q3109" s="267"/>
      <c r="R3109" s="284" t="s">
        <v>157</v>
      </c>
      <c r="S3109" s="265"/>
      <c r="T3109" s="265">
        <v>0</v>
      </c>
      <c r="U3109" s="269" t="s">
        <v>1256</v>
      </c>
      <c r="V3109" s="270">
        <v>0</v>
      </c>
      <c r="W3109" s="271" t="s">
        <v>1264</v>
      </c>
      <c r="X3109" s="272"/>
      <c r="Y3109" s="273"/>
      <c r="Z3109" s="274" t="s">
        <v>1265</v>
      </c>
      <c r="AA3109" s="258" t="b">
        <f t="shared" si="255"/>
        <v>0</v>
      </c>
      <c r="AB3109" s="258" t="s">
        <v>3070</v>
      </c>
      <c r="AC3109" s="273" t="s">
        <v>2227</v>
      </c>
      <c r="AD3109" s="504" t="s">
        <v>2101</v>
      </c>
      <c r="AE3109" s="275" t="s">
        <v>3071</v>
      </c>
      <c r="AF3109" s="267" t="str">
        <f t="shared" ref="AF3109:AF3172" ca="1" si="256">IF($D3109&lt;&gt;"",DATEDIF(F3109,TODAY(),"y")&amp;"años"&amp;DATEDIF(F3109,TODAY(),"ym")&amp;"meses","")</f>
        <v>28años2meses</v>
      </c>
      <c r="AG3109" s="276"/>
      <c r="AH3109" s="273"/>
    </row>
    <row r="3110" spans="2:36">
      <c r="B3110" s="258" t="str">
        <f t="shared" si="254"/>
        <v>P77218189</v>
      </c>
      <c r="C3110" s="282">
        <v>1</v>
      </c>
      <c r="D3110" s="486" t="s">
        <v>7833</v>
      </c>
      <c r="E3110" s="258" t="s">
        <v>7834</v>
      </c>
      <c r="F3110" s="259">
        <v>34662</v>
      </c>
      <c r="G3110" s="260" t="s">
        <v>1251</v>
      </c>
      <c r="H3110" s="261" t="s">
        <v>137</v>
      </c>
      <c r="I3110" s="263" t="s">
        <v>1252</v>
      </c>
      <c r="J3110" s="261"/>
      <c r="K3110" s="263" t="s">
        <v>1287</v>
      </c>
      <c r="L3110" s="264">
        <v>45108</v>
      </c>
      <c r="M3110" s="290">
        <v>45114</v>
      </c>
      <c r="N3110" s="263" t="s">
        <v>174</v>
      </c>
      <c r="O3110" s="261" t="s">
        <v>7835</v>
      </c>
      <c r="P3110" s="266" t="s">
        <v>138</v>
      </c>
      <c r="Q3110" s="273"/>
      <c r="R3110" s="268" t="s">
        <v>157</v>
      </c>
      <c r="S3110" s="265"/>
      <c r="T3110" s="265">
        <v>0</v>
      </c>
      <c r="U3110" s="269" t="s">
        <v>1256</v>
      </c>
      <c r="V3110" s="270">
        <v>0</v>
      </c>
      <c r="W3110" s="271" t="s">
        <v>118</v>
      </c>
      <c r="X3110" s="272"/>
      <c r="Y3110" s="273"/>
      <c r="Z3110" s="274" t="s">
        <v>1257</v>
      </c>
      <c r="AA3110" s="258" t="b">
        <f t="shared" si="255"/>
        <v>0</v>
      </c>
      <c r="AB3110" s="273" t="s">
        <v>7836</v>
      </c>
      <c r="AC3110" s="273"/>
      <c r="AD3110" s="504" t="s">
        <v>1259</v>
      </c>
      <c r="AE3110" s="275" t="s">
        <v>7837</v>
      </c>
      <c r="AF3110" s="267" t="str">
        <f t="shared" ca="1" si="256"/>
        <v>31años8meses</v>
      </c>
      <c r="AG3110" s="276">
        <v>910528236</v>
      </c>
      <c r="AH3110" s="273" t="s">
        <v>7838</v>
      </c>
    </row>
    <row r="3111" spans="2:36">
      <c r="B3111" s="258" t="str">
        <f t="shared" si="254"/>
        <v>P77227786</v>
      </c>
      <c r="C3111" s="282">
        <v>1</v>
      </c>
      <c r="D3111" s="486" t="s">
        <v>2361</v>
      </c>
      <c r="E3111" s="258" t="s">
        <v>2362</v>
      </c>
      <c r="F3111" s="259">
        <v>36929</v>
      </c>
      <c r="G3111" s="260" t="s">
        <v>1251</v>
      </c>
      <c r="H3111" s="261" t="s">
        <v>137</v>
      </c>
      <c r="I3111" s="262"/>
      <c r="J3111" s="261"/>
      <c r="K3111" s="282" t="s">
        <v>2021</v>
      </c>
      <c r="L3111" s="264">
        <v>43768</v>
      </c>
      <c r="M3111" s="290">
        <v>43771</v>
      </c>
      <c r="N3111" s="263" t="s">
        <v>122</v>
      </c>
      <c r="O3111" s="282"/>
      <c r="P3111" s="266"/>
      <c r="Q3111" s="267"/>
      <c r="R3111" s="284" t="s">
        <v>157</v>
      </c>
      <c r="S3111" s="265"/>
      <c r="T3111" s="265">
        <v>0</v>
      </c>
      <c r="U3111" s="269" t="s">
        <v>1256</v>
      </c>
      <c r="V3111" s="270">
        <v>0</v>
      </c>
      <c r="W3111" s="271" t="s">
        <v>1264</v>
      </c>
      <c r="X3111" s="272"/>
      <c r="Y3111" s="273"/>
      <c r="Z3111" s="274" t="s">
        <v>1265</v>
      </c>
      <c r="AA3111" s="258" t="b">
        <f t="shared" si="255"/>
        <v>0</v>
      </c>
      <c r="AB3111" s="258" t="s">
        <v>2363</v>
      </c>
      <c r="AC3111" s="273" t="s">
        <v>2364</v>
      </c>
      <c r="AD3111" s="510"/>
      <c r="AE3111" s="275" t="s">
        <v>2365</v>
      </c>
      <c r="AF3111" s="267" t="str">
        <f t="shared" ca="1" si="256"/>
        <v>25años6meses</v>
      </c>
      <c r="AG3111" s="276">
        <v>960395935</v>
      </c>
      <c r="AH3111" s="273" t="s">
        <v>2366</v>
      </c>
    </row>
    <row r="3112" spans="2:36">
      <c r="B3112" s="258" t="str">
        <f t="shared" si="254"/>
        <v>P77229356</v>
      </c>
      <c r="C3112" s="282">
        <v>1</v>
      </c>
      <c r="D3112" s="486" t="s">
        <v>8304</v>
      </c>
      <c r="E3112" s="258" t="s">
        <v>8305</v>
      </c>
      <c r="F3112" s="259">
        <v>36343</v>
      </c>
      <c r="G3112" s="260" t="s">
        <v>1251</v>
      </c>
      <c r="H3112" s="266" t="s">
        <v>137</v>
      </c>
      <c r="I3112" s="261" t="s">
        <v>3682</v>
      </c>
      <c r="J3112" s="261"/>
      <c r="K3112" s="282" t="s">
        <v>2021</v>
      </c>
      <c r="L3112" s="264">
        <v>45175</v>
      </c>
      <c r="M3112" s="290">
        <v>45183</v>
      </c>
      <c r="N3112" s="263" t="s">
        <v>122</v>
      </c>
      <c r="O3112" s="261"/>
      <c r="P3112" s="266"/>
      <c r="Q3112" s="273"/>
      <c r="R3112" s="284" t="s">
        <v>157</v>
      </c>
      <c r="S3112" s="265"/>
      <c r="T3112" s="265">
        <v>0</v>
      </c>
      <c r="U3112" s="269" t="s">
        <v>1256</v>
      </c>
      <c r="V3112" s="270">
        <v>0</v>
      </c>
      <c r="W3112" s="271" t="s">
        <v>118</v>
      </c>
      <c r="X3112" s="273"/>
      <c r="Y3112" s="273"/>
      <c r="Z3112" s="274" t="s">
        <v>1257</v>
      </c>
      <c r="AA3112" s="258" t="b">
        <f t="shared" si="255"/>
        <v>0</v>
      </c>
      <c r="AB3112" s="273" t="s">
        <v>8306</v>
      </c>
      <c r="AC3112" s="273"/>
      <c r="AD3112" s="504" t="s">
        <v>2101</v>
      </c>
      <c r="AE3112" s="275" t="s">
        <v>8307</v>
      </c>
      <c r="AF3112" s="267" t="str">
        <f t="shared" ca="1" si="256"/>
        <v>27años1meses</v>
      </c>
      <c r="AG3112" s="276">
        <v>956191387</v>
      </c>
      <c r="AH3112" s="273" t="s">
        <v>8308</v>
      </c>
    </row>
    <row r="3113" spans="2:36">
      <c r="B3113" s="258" t="str">
        <f t="shared" si="254"/>
        <v>O77238821</v>
      </c>
      <c r="C3113" s="282">
        <v>1</v>
      </c>
      <c r="D3113" s="486" t="s">
        <v>14649</v>
      </c>
      <c r="E3113" s="258" t="s">
        <v>14650</v>
      </c>
      <c r="F3113" s="259">
        <v>35000</v>
      </c>
      <c r="G3113" s="283" t="s">
        <v>1251</v>
      </c>
      <c r="H3113" s="261" t="s">
        <v>125</v>
      </c>
      <c r="I3113" s="261" t="s">
        <v>13485</v>
      </c>
      <c r="J3113" s="261" t="s">
        <v>1276</v>
      </c>
      <c r="K3113" s="282" t="s">
        <v>12562</v>
      </c>
      <c r="L3113" s="264">
        <v>45936</v>
      </c>
      <c r="M3113" s="264">
        <v>46074</v>
      </c>
      <c r="N3113" s="261" t="s">
        <v>128</v>
      </c>
      <c r="O3113" s="282" t="s">
        <v>14651</v>
      </c>
      <c r="P3113" s="266" t="s">
        <v>138</v>
      </c>
      <c r="Q3113" s="258"/>
      <c r="R3113" s="268" t="s">
        <v>157</v>
      </c>
      <c r="S3113" s="265"/>
      <c r="T3113" s="265">
        <v>0</v>
      </c>
      <c r="U3113" s="269" t="s">
        <v>1256</v>
      </c>
      <c r="V3113" s="270">
        <v>1</v>
      </c>
      <c r="W3113" s="271" t="s">
        <v>118</v>
      </c>
      <c r="X3113" s="272"/>
      <c r="Y3113" s="272"/>
      <c r="Z3113" s="274" t="s">
        <v>1257</v>
      </c>
      <c r="AA3113" s="258" t="b">
        <f t="shared" si="255"/>
        <v>0</v>
      </c>
      <c r="AB3113" s="273" t="s">
        <v>14652</v>
      </c>
      <c r="AC3113" s="273"/>
      <c r="AD3113" s="504" t="s">
        <v>1259</v>
      </c>
      <c r="AE3113" s="275" t="s">
        <v>14653</v>
      </c>
      <c r="AF3113" s="267" t="str">
        <f t="shared" ca="1" si="256"/>
        <v>30años9meses</v>
      </c>
      <c r="AG3113" s="276" t="s">
        <v>14654</v>
      </c>
      <c r="AH3113" s="273" t="s">
        <v>14655</v>
      </c>
    </row>
    <row r="3114" spans="2:36">
      <c r="B3114" s="258" t="str">
        <f t="shared" si="254"/>
        <v>O77272420</v>
      </c>
      <c r="C3114" s="282">
        <v>1</v>
      </c>
      <c r="D3114" s="486" t="s">
        <v>6639</v>
      </c>
      <c r="E3114" s="258" t="s">
        <v>6640</v>
      </c>
      <c r="F3114" s="259">
        <v>36117</v>
      </c>
      <c r="G3114" s="283" t="s">
        <v>1251</v>
      </c>
      <c r="H3114" s="261" t="s">
        <v>125</v>
      </c>
      <c r="I3114" s="263" t="s">
        <v>5699</v>
      </c>
      <c r="J3114" s="261"/>
      <c r="K3114" s="282" t="s">
        <v>2021</v>
      </c>
      <c r="L3114" s="264">
        <v>44849</v>
      </c>
      <c r="M3114" s="264">
        <v>44870</v>
      </c>
      <c r="N3114" s="263" t="s">
        <v>122</v>
      </c>
      <c r="O3114" s="282"/>
      <c r="P3114" s="266"/>
      <c r="Q3114" s="273"/>
      <c r="R3114" s="268" t="s">
        <v>157</v>
      </c>
      <c r="S3114" s="265"/>
      <c r="T3114" s="265">
        <v>0</v>
      </c>
      <c r="U3114" s="269" t="s">
        <v>1256</v>
      </c>
      <c r="V3114" s="270">
        <v>0</v>
      </c>
      <c r="W3114" s="271" t="s">
        <v>1264</v>
      </c>
      <c r="X3114" s="272"/>
      <c r="Y3114" s="273"/>
      <c r="Z3114" s="274" t="s">
        <v>1265</v>
      </c>
      <c r="AA3114" s="258" t="b">
        <f t="shared" si="255"/>
        <v>0</v>
      </c>
      <c r="AB3114" s="258" t="s">
        <v>6641</v>
      </c>
      <c r="AC3114" s="273"/>
      <c r="AD3114" s="504" t="s">
        <v>1259</v>
      </c>
      <c r="AE3114" s="275" t="s">
        <v>6642</v>
      </c>
      <c r="AF3114" s="267" t="str">
        <f t="shared" ca="1" si="256"/>
        <v>27años9meses</v>
      </c>
      <c r="AG3114" s="276">
        <v>929314497</v>
      </c>
      <c r="AH3114" s="273" t="s">
        <v>6643</v>
      </c>
      <c r="AJ3114" s="554" t="str">
        <f ca="1">IF($D3114&lt;&gt;"",DATEDIF(L3114,TODAY(),"y")&amp;"años"&amp;DATEDIF(L3114,TODAY(),"ym")&amp;"meses"&amp;DATEDIF(L3114,TODAY(),"md")&amp;"dias","")</f>
        <v>3años10meses6dias</v>
      </c>
    </row>
    <row r="3115" spans="2:36">
      <c r="B3115" s="258" t="str">
        <f t="shared" si="254"/>
        <v>P77295709</v>
      </c>
      <c r="C3115" s="282">
        <v>1</v>
      </c>
      <c r="D3115" s="486" t="s">
        <v>10078</v>
      </c>
      <c r="E3115" s="258" t="s">
        <v>10079</v>
      </c>
      <c r="F3115" s="259">
        <v>34903</v>
      </c>
      <c r="G3115" s="283" t="s">
        <v>1251</v>
      </c>
      <c r="H3115" s="261" t="s">
        <v>137</v>
      </c>
      <c r="I3115" s="261" t="s">
        <v>8999</v>
      </c>
      <c r="J3115" s="261" t="s">
        <v>9469</v>
      </c>
      <c r="K3115" s="282" t="s">
        <v>6840</v>
      </c>
      <c r="L3115" s="264">
        <v>45343</v>
      </c>
      <c r="M3115" s="264">
        <v>45467</v>
      </c>
      <c r="N3115" s="261" t="s">
        <v>128</v>
      </c>
      <c r="O3115" s="261" t="s">
        <v>10080</v>
      </c>
      <c r="P3115" s="266" t="s">
        <v>138</v>
      </c>
      <c r="Q3115" s="273"/>
      <c r="R3115" s="284" t="s">
        <v>157</v>
      </c>
      <c r="S3115" s="265"/>
      <c r="T3115" s="265">
        <v>0</v>
      </c>
      <c r="U3115" s="269" t="s">
        <v>1256</v>
      </c>
      <c r="V3115" s="270">
        <v>1</v>
      </c>
      <c r="W3115" s="271" t="s">
        <v>118</v>
      </c>
      <c r="X3115" s="272"/>
      <c r="Y3115" s="272"/>
      <c r="Z3115" s="274" t="s">
        <v>1257</v>
      </c>
      <c r="AA3115" s="258" t="b">
        <f t="shared" si="255"/>
        <v>0</v>
      </c>
      <c r="AB3115" s="273" t="s">
        <v>10081</v>
      </c>
      <c r="AC3115" s="273"/>
      <c r="AD3115" s="504" t="s">
        <v>1259</v>
      </c>
      <c r="AE3115" s="275" t="s">
        <v>10082</v>
      </c>
      <c r="AF3115" s="267" t="str">
        <f t="shared" ca="1" si="256"/>
        <v>31años0meses</v>
      </c>
      <c r="AG3115" s="276">
        <v>959025756</v>
      </c>
      <c r="AH3115" s="273" t="s">
        <v>10083</v>
      </c>
    </row>
    <row r="3116" spans="2:36">
      <c r="B3116" s="258" t="str">
        <f t="shared" si="254"/>
        <v>O77329690</v>
      </c>
      <c r="C3116" s="282">
        <v>1</v>
      </c>
      <c r="D3116" s="486" t="s">
        <v>10833</v>
      </c>
      <c r="E3116" s="301" t="s">
        <v>10834</v>
      </c>
      <c r="F3116" s="259">
        <v>35006</v>
      </c>
      <c r="G3116" s="260" t="s">
        <v>1251</v>
      </c>
      <c r="H3116" s="261" t="s">
        <v>113</v>
      </c>
      <c r="I3116" s="261" t="s">
        <v>1339</v>
      </c>
      <c r="J3116" s="261" t="s">
        <v>7578</v>
      </c>
      <c r="K3116" s="263" t="s">
        <v>6899</v>
      </c>
      <c r="L3116" s="259">
        <v>45397</v>
      </c>
      <c r="M3116" s="298">
        <v>45444</v>
      </c>
      <c r="N3116" s="261" t="s">
        <v>128</v>
      </c>
      <c r="O3116" s="261" t="s">
        <v>10835</v>
      </c>
      <c r="P3116" s="266" t="s">
        <v>138</v>
      </c>
      <c r="Q3116" s="273"/>
      <c r="R3116" s="284" t="s">
        <v>157</v>
      </c>
      <c r="S3116" s="265"/>
      <c r="T3116" s="265">
        <v>0</v>
      </c>
      <c r="U3116" s="269" t="s">
        <v>1256</v>
      </c>
      <c r="V3116" s="270">
        <v>1</v>
      </c>
      <c r="W3116" s="271" t="s">
        <v>118</v>
      </c>
      <c r="X3116" s="272"/>
      <c r="Y3116" s="272"/>
      <c r="Z3116" s="274" t="s">
        <v>1257</v>
      </c>
      <c r="AA3116" s="258" t="b">
        <f t="shared" si="255"/>
        <v>0</v>
      </c>
      <c r="AB3116" s="273" t="s">
        <v>10836</v>
      </c>
      <c r="AC3116" s="273"/>
      <c r="AD3116" s="504" t="s">
        <v>1259</v>
      </c>
      <c r="AE3116" s="275" t="s">
        <v>10837</v>
      </c>
      <c r="AF3116" s="267" t="str">
        <f t="shared" ca="1" si="256"/>
        <v>30años9meses</v>
      </c>
      <c r="AG3116" s="276">
        <v>969892646</v>
      </c>
      <c r="AH3116" s="273" t="s">
        <v>10838</v>
      </c>
    </row>
    <row r="3117" spans="2:36">
      <c r="B3117" s="258" t="str">
        <f t="shared" si="254"/>
        <v>O77350803</v>
      </c>
      <c r="C3117" s="282">
        <v>1</v>
      </c>
      <c r="D3117" s="486" t="s">
        <v>8602</v>
      </c>
      <c r="E3117" s="258" t="s">
        <v>8603</v>
      </c>
      <c r="F3117" s="259">
        <v>35585</v>
      </c>
      <c r="G3117" s="283" t="s">
        <v>1251</v>
      </c>
      <c r="H3117" s="375" t="s">
        <v>113</v>
      </c>
      <c r="I3117" s="261" t="s">
        <v>8348</v>
      </c>
      <c r="J3117" s="261"/>
      <c r="K3117" s="282" t="s">
        <v>2021</v>
      </c>
      <c r="L3117" s="264">
        <v>45236</v>
      </c>
      <c r="M3117" s="264">
        <v>45290</v>
      </c>
      <c r="N3117" s="263" t="s">
        <v>174</v>
      </c>
      <c r="O3117" s="261" t="s">
        <v>8604</v>
      </c>
      <c r="P3117" s="266" t="s">
        <v>138</v>
      </c>
      <c r="Q3117" s="273"/>
      <c r="R3117" s="268" t="s">
        <v>157</v>
      </c>
      <c r="S3117" s="265"/>
      <c r="T3117" s="265">
        <v>0</v>
      </c>
      <c r="U3117" s="269" t="s">
        <v>1256</v>
      </c>
      <c r="V3117" s="270">
        <v>0</v>
      </c>
      <c r="W3117" s="271" t="s">
        <v>118</v>
      </c>
      <c r="X3117" s="273"/>
      <c r="Y3117" s="273"/>
      <c r="Z3117" s="274" t="s">
        <v>1257</v>
      </c>
      <c r="AA3117" s="258" t="b">
        <f t="shared" si="255"/>
        <v>0</v>
      </c>
      <c r="AB3117" s="273" t="s">
        <v>8605</v>
      </c>
      <c r="AC3117" s="273"/>
      <c r="AD3117" s="504" t="s">
        <v>1271</v>
      </c>
      <c r="AE3117" s="275" t="s">
        <v>8606</v>
      </c>
      <c r="AF3117" s="267" t="str">
        <f t="shared" ca="1" si="256"/>
        <v>29años2meses</v>
      </c>
      <c r="AG3117" s="276">
        <v>985200262</v>
      </c>
      <c r="AH3117" s="273" t="s">
        <v>8607</v>
      </c>
    </row>
    <row r="3118" spans="2:36">
      <c r="B3118" s="258" t="str">
        <f t="shared" ref="B3118:B3168" si="257">MID(H3118,1,1)&amp;D3118</f>
        <v>P77356157</v>
      </c>
      <c r="C3118" s="282">
        <v>1</v>
      </c>
      <c r="D3118" s="486" t="s">
        <v>4403</v>
      </c>
      <c r="E3118" s="258" t="s">
        <v>4404</v>
      </c>
      <c r="F3118" s="259">
        <v>34992</v>
      </c>
      <c r="G3118" s="260" t="s">
        <v>1291</v>
      </c>
      <c r="H3118" s="375" t="s">
        <v>137</v>
      </c>
      <c r="I3118" s="262"/>
      <c r="J3118" s="261"/>
      <c r="K3118" s="282" t="s">
        <v>2021</v>
      </c>
      <c r="L3118" s="264">
        <v>44385</v>
      </c>
      <c r="M3118" s="264">
        <v>44398</v>
      </c>
      <c r="N3118" s="263" t="s">
        <v>169</v>
      </c>
      <c r="O3118" s="282" t="s">
        <v>4405</v>
      </c>
      <c r="P3118" s="266" t="s">
        <v>115</v>
      </c>
      <c r="Q3118" s="258"/>
      <c r="R3118" s="268" t="s">
        <v>157</v>
      </c>
      <c r="S3118" s="265"/>
      <c r="T3118" s="265">
        <v>0</v>
      </c>
      <c r="U3118" s="269" t="s">
        <v>1256</v>
      </c>
      <c r="V3118" s="270">
        <v>0</v>
      </c>
      <c r="W3118" s="271" t="s">
        <v>1264</v>
      </c>
      <c r="X3118" s="272"/>
      <c r="Y3118" s="273"/>
      <c r="Z3118" s="274" t="s">
        <v>1265</v>
      </c>
      <c r="AA3118" s="258" t="b">
        <f t="shared" si="255"/>
        <v>0</v>
      </c>
      <c r="AB3118" s="273" t="s">
        <v>4406</v>
      </c>
      <c r="AC3118" s="273"/>
      <c r="AD3118" s="510" t="s">
        <v>1259</v>
      </c>
      <c r="AE3118" s="275" t="s">
        <v>4407</v>
      </c>
      <c r="AF3118" s="267" t="str">
        <f t="shared" ca="1" si="256"/>
        <v>30años10meses</v>
      </c>
      <c r="AG3118" s="276">
        <v>925196424</v>
      </c>
      <c r="AH3118" s="273" t="s">
        <v>4408</v>
      </c>
    </row>
    <row r="3119" spans="2:36">
      <c r="B3119" s="258" t="str">
        <f t="shared" si="257"/>
        <v>P77379528</v>
      </c>
      <c r="C3119" s="282">
        <v>1</v>
      </c>
      <c r="D3119" s="486" t="s">
        <v>16874</v>
      </c>
      <c r="E3119" s="258" t="s">
        <v>16875</v>
      </c>
      <c r="F3119" s="259">
        <v>34920</v>
      </c>
      <c r="G3119" s="283" t="s">
        <v>1291</v>
      </c>
      <c r="H3119" s="375" t="s">
        <v>137</v>
      </c>
      <c r="I3119" s="261" t="s">
        <v>8999</v>
      </c>
      <c r="J3119" s="261" t="s">
        <v>9882</v>
      </c>
      <c r="K3119" s="282" t="s">
        <v>6899</v>
      </c>
      <c r="L3119" s="264" t="s">
        <v>16876</v>
      </c>
      <c r="M3119" s="295">
        <v>45415</v>
      </c>
      <c r="N3119" s="261" t="s">
        <v>169</v>
      </c>
      <c r="O3119" s="282" t="s">
        <v>16877</v>
      </c>
      <c r="P3119" s="266" t="s">
        <v>138</v>
      </c>
      <c r="Q3119" s="273"/>
      <c r="R3119" s="284" t="s">
        <v>157</v>
      </c>
      <c r="S3119" s="265"/>
      <c r="T3119" s="265">
        <v>0</v>
      </c>
      <c r="U3119" s="269" t="s">
        <v>1256</v>
      </c>
      <c r="V3119" s="270">
        <v>1</v>
      </c>
      <c r="W3119" s="271" t="s">
        <v>118</v>
      </c>
      <c r="X3119" s="272"/>
      <c r="Y3119" s="272"/>
      <c r="Z3119" s="274" t="s">
        <v>1257</v>
      </c>
      <c r="AA3119" s="258" t="b">
        <f t="shared" si="255"/>
        <v>0</v>
      </c>
      <c r="AB3119" s="273" t="s">
        <v>16878</v>
      </c>
      <c r="AC3119" s="273"/>
      <c r="AD3119" s="504" t="s">
        <v>1259</v>
      </c>
      <c r="AE3119" s="275" t="s">
        <v>16879</v>
      </c>
      <c r="AF3119" s="267" t="str">
        <f t="shared" ca="1" si="256"/>
        <v>31años0meses</v>
      </c>
      <c r="AG3119" s="276">
        <v>912253602</v>
      </c>
      <c r="AH3119" s="273" t="s">
        <v>16880</v>
      </c>
    </row>
    <row r="3120" spans="2:36">
      <c r="B3120" s="258" t="str">
        <f t="shared" si="257"/>
        <v>P77419915</v>
      </c>
      <c r="C3120" s="282">
        <v>1</v>
      </c>
      <c r="D3120" s="486" t="s">
        <v>4352</v>
      </c>
      <c r="E3120" s="258" t="s">
        <v>4353</v>
      </c>
      <c r="F3120" s="259">
        <v>36528</v>
      </c>
      <c r="G3120" s="260" t="s">
        <v>1291</v>
      </c>
      <c r="H3120" s="261" t="s">
        <v>137</v>
      </c>
      <c r="I3120" s="262"/>
      <c r="J3120" s="261"/>
      <c r="K3120" s="263" t="s">
        <v>3611</v>
      </c>
      <c r="L3120" s="264">
        <v>44376</v>
      </c>
      <c r="M3120" s="264">
        <v>44395</v>
      </c>
      <c r="N3120" s="263" t="s">
        <v>122</v>
      </c>
      <c r="O3120" s="261"/>
      <c r="P3120" s="266"/>
      <c r="Q3120" s="273"/>
      <c r="R3120" s="268" t="s">
        <v>157</v>
      </c>
      <c r="S3120" s="265"/>
      <c r="T3120" s="265">
        <v>0</v>
      </c>
      <c r="U3120" s="269" t="s">
        <v>1256</v>
      </c>
      <c r="V3120" s="270">
        <v>0</v>
      </c>
      <c r="W3120" s="271" t="s">
        <v>1264</v>
      </c>
      <c r="X3120" s="272"/>
      <c r="Y3120" s="273"/>
      <c r="Z3120" s="274" t="s">
        <v>1265</v>
      </c>
      <c r="AA3120" s="258" t="b">
        <f t="shared" si="255"/>
        <v>0</v>
      </c>
      <c r="AB3120" s="273" t="s">
        <v>4354</v>
      </c>
      <c r="AC3120" s="273"/>
      <c r="AD3120" s="510"/>
      <c r="AE3120" s="275"/>
      <c r="AF3120" s="267" t="str">
        <f t="shared" ca="1" si="256"/>
        <v>26años7meses</v>
      </c>
      <c r="AG3120" s="276">
        <v>950394272</v>
      </c>
      <c r="AH3120" s="273" t="s">
        <v>4355</v>
      </c>
    </row>
    <row r="3121" spans="2:36">
      <c r="B3121" s="258" t="str">
        <f t="shared" si="257"/>
        <v>P77422793</v>
      </c>
      <c r="C3121" s="282">
        <v>1</v>
      </c>
      <c r="D3121" s="486" t="s">
        <v>2311</v>
      </c>
      <c r="E3121" s="258" t="s">
        <v>2312</v>
      </c>
      <c r="F3121" s="259">
        <v>35320</v>
      </c>
      <c r="G3121" s="260" t="s">
        <v>1251</v>
      </c>
      <c r="H3121" s="261" t="s">
        <v>137</v>
      </c>
      <c r="I3121" s="262"/>
      <c r="J3121" s="261"/>
      <c r="K3121" s="263" t="s">
        <v>1287</v>
      </c>
      <c r="L3121" s="264">
        <v>43762</v>
      </c>
      <c r="M3121" s="290">
        <v>43775</v>
      </c>
      <c r="N3121" s="263" t="s">
        <v>169</v>
      </c>
      <c r="O3121" s="261" t="s">
        <v>2313</v>
      </c>
      <c r="P3121" s="266" t="s">
        <v>115</v>
      </c>
      <c r="Q3121" s="267"/>
      <c r="R3121" s="268" t="s">
        <v>157</v>
      </c>
      <c r="S3121" s="265"/>
      <c r="T3121" s="265">
        <v>0</v>
      </c>
      <c r="U3121" s="269" t="s">
        <v>1256</v>
      </c>
      <c r="V3121" s="270">
        <v>0</v>
      </c>
      <c r="W3121" s="271" t="s">
        <v>1264</v>
      </c>
      <c r="X3121" s="272"/>
      <c r="Y3121" s="258"/>
      <c r="Z3121" s="274" t="s">
        <v>1265</v>
      </c>
      <c r="AA3121" s="258" t="b">
        <f t="shared" si="255"/>
        <v>0</v>
      </c>
      <c r="AB3121" s="273" t="s">
        <v>2314</v>
      </c>
      <c r="AC3121" s="273" t="s">
        <v>1290</v>
      </c>
      <c r="AD3121" s="510"/>
      <c r="AE3121" s="275"/>
      <c r="AF3121" s="267" t="str">
        <f t="shared" ca="1" si="256"/>
        <v>29años11meses</v>
      </c>
      <c r="AG3121" s="276">
        <v>959169183</v>
      </c>
      <c r="AH3121" s="273"/>
    </row>
    <row r="3122" spans="2:36">
      <c r="B3122" s="258" t="str">
        <f t="shared" si="257"/>
        <v>O77427551</v>
      </c>
      <c r="C3122" s="282">
        <v>1</v>
      </c>
      <c r="D3122" s="486" t="s">
        <v>15123</v>
      </c>
      <c r="E3122" s="472" t="s">
        <v>15124</v>
      </c>
      <c r="F3122" s="473">
        <v>35194</v>
      </c>
      <c r="G3122" s="474" t="s">
        <v>1251</v>
      </c>
      <c r="H3122" s="475" t="s">
        <v>125</v>
      </c>
      <c r="I3122" s="475" t="s">
        <v>13485</v>
      </c>
      <c r="J3122" s="475" t="s">
        <v>1253</v>
      </c>
      <c r="K3122" s="476" t="s">
        <v>12562</v>
      </c>
      <c r="L3122" s="477">
        <v>46197</v>
      </c>
      <c r="M3122" s="477">
        <v>46219</v>
      </c>
      <c r="N3122" s="475" t="s">
        <v>174</v>
      </c>
      <c r="O3122" s="476" t="s">
        <v>15125</v>
      </c>
      <c r="P3122" s="478" t="s">
        <v>138</v>
      </c>
      <c r="Q3122" s="258"/>
      <c r="R3122" s="471" t="s">
        <v>117</v>
      </c>
      <c r="S3122" s="265"/>
      <c r="T3122" s="271">
        <v>0</v>
      </c>
      <c r="U3122" s="269" t="s">
        <v>1256</v>
      </c>
      <c r="V3122" s="270">
        <v>1</v>
      </c>
      <c r="W3122" s="271" t="s">
        <v>118</v>
      </c>
      <c r="X3122" s="272"/>
      <c r="Y3122" s="272"/>
      <c r="Z3122" s="342" t="s">
        <v>1257</v>
      </c>
      <c r="AA3122" s="273" t="b">
        <f t="shared" si="255"/>
        <v>0</v>
      </c>
      <c r="AB3122" s="273" t="s">
        <v>15126</v>
      </c>
      <c r="AC3122" s="273"/>
      <c r="AD3122" s="504" t="s">
        <v>15078</v>
      </c>
      <c r="AE3122" s="275" t="s">
        <v>15127</v>
      </c>
      <c r="AF3122" s="267" t="str">
        <f t="shared" ca="1" si="256"/>
        <v>30años3meses</v>
      </c>
      <c r="AG3122" s="276">
        <v>925759031</v>
      </c>
      <c r="AH3122" s="273" t="s">
        <v>15080</v>
      </c>
    </row>
    <row r="3123" spans="2:36">
      <c r="B3123" s="258" t="str">
        <f t="shared" si="257"/>
        <v>P77472336</v>
      </c>
      <c r="C3123" s="282">
        <v>1</v>
      </c>
      <c r="D3123" s="486" t="s">
        <v>8025</v>
      </c>
      <c r="E3123" s="258" t="s">
        <v>8026</v>
      </c>
      <c r="F3123" s="259">
        <v>37241</v>
      </c>
      <c r="G3123" s="283" t="s">
        <v>1251</v>
      </c>
      <c r="H3123" s="375" t="s">
        <v>137</v>
      </c>
      <c r="I3123" s="263" t="s">
        <v>1252</v>
      </c>
      <c r="J3123" s="261"/>
      <c r="K3123" s="282" t="s">
        <v>2021</v>
      </c>
      <c r="L3123" s="264">
        <v>45113</v>
      </c>
      <c r="M3123" s="290">
        <v>45153</v>
      </c>
      <c r="N3123" s="263" t="s">
        <v>122</v>
      </c>
      <c r="O3123" s="282" t="s">
        <v>1108</v>
      </c>
      <c r="P3123" s="266"/>
      <c r="Q3123" s="273"/>
      <c r="R3123" s="284" t="s">
        <v>157</v>
      </c>
      <c r="S3123" s="265"/>
      <c r="T3123" s="265">
        <v>0</v>
      </c>
      <c r="U3123" s="269" t="s">
        <v>1256</v>
      </c>
      <c r="V3123" s="270">
        <v>0</v>
      </c>
      <c r="W3123" s="271" t="s">
        <v>118</v>
      </c>
      <c r="X3123" s="272"/>
      <c r="Y3123" s="273"/>
      <c r="Z3123" s="274" t="s">
        <v>1257</v>
      </c>
      <c r="AA3123" s="258" t="b">
        <f t="shared" si="255"/>
        <v>0</v>
      </c>
      <c r="AB3123" s="258" t="s">
        <v>7096</v>
      </c>
      <c r="AC3123" s="273"/>
      <c r="AD3123" s="504" t="s">
        <v>2101</v>
      </c>
      <c r="AE3123" s="275" t="s">
        <v>8027</v>
      </c>
      <c r="AF3123" s="267" t="str">
        <f t="shared" ca="1" si="256"/>
        <v>24años8meses</v>
      </c>
      <c r="AG3123" s="276">
        <v>939647540</v>
      </c>
      <c r="AH3123" s="273" t="s">
        <v>8028</v>
      </c>
    </row>
    <row r="3124" spans="2:36">
      <c r="B3124" s="258" t="str">
        <f t="shared" si="257"/>
        <v>P77477526</v>
      </c>
      <c r="C3124" s="282">
        <v>1</v>
      </c>
      <c r="D3124" s="486" t="s">
        <v>12020</v>
      </c>
      <c r="E3124" s="258" t="s">
        <v>17370</v>
      </c>
      <c r="F3124" s="259">
        <v>38802</v>
      </c>
      <c r="G3124" s="283" t="s">
        <v>1912</v>
      </c>
      <c r="H3124" s="375" t="s">
        <v>137</v>
      </c>
      <c r="I3124" s="261" t="s">
        <v>1252</v>
      </c>
      <c r="J3124" s="261" t="s">
        <v>1276</v>
      </c>
      <c r="K3124" s="282" t="s">
        <v>8566</v>
      </c>
      <c r="L3124" s="264">
        <v>46056</v>
      </c>
      <c r="M3124" s="264">
        <v>46088</v>
      </c>
      <c r="N3124" s="282" t="s">
        <v>128</v>
      </c>
      <c r="O3124" s="282" t="s">
        <v>12021</v>
      </c>
      <c r="P3124" s="266" t="s">
        <v>138</v>
      </c>
      <c r="Q3124" s="273"/>
      <c r="R3124" s="284" t="s">
        <v>157</v>
      </c>
      <c r="S3124" s="265"/>
      <c r="T3124" s="588">
        <v>0</v>
      </c>
      <c r="U3124" s="603" t="s">
        <v>1256</v>
      </c>
      <c r="V3124" s="347">
        <v>1</v>
      </c>
      <c r="W3124" s="271" t="s">
        <v>118</v>
      </c>
      <c r="X3124" s="272"/>
      <c r="Y3124" s="272"/>
      <c r="Z3124" s="274" t="s">
        <v>1257</v>
      </c>
      <c r="AA3124" s="258" t="b">
        <f t="shared" si="255"/>
        <v>0</v>
      </c>
      <c r="AB3124" s="273" t="s">
        <v>12022</v>
      </c>
      <c r="AC3124" s="273"/>
      <c r="AD3124" s="504" t="s">
        <v>1259</v>
      </c>
      <c r="AE3124" s="275" t="s">
        <v>12023</v>
      </c>
      <c r="AF3124" s="267" t="str">
        <f t="shared" ca="1" si="256"/>
        <v>20años4meses</v>
      </c>
      <c r="AG3124" s="276">
        <v>982846887</v>
      </c>
      <c r="AH3124" s="399" t="s">
        <v>12024</v>
      </c>
    </row>
    <row r="3125" spans="2:36">
      <c r="B3125" s="258" t="str">
        <f t="shared" si="257"/>
        <v>O77484920</v>
      </c>
      <c r="C3125" s="282">
        <v>1</v>
      </c>
      <c r="D3125" s="486" t="s">
        <v>5893</v>
      </c>
      <c r="E3125" s="258" t="s">
        <v>5894</v>
      </c>
      <c r="F3125" s="259">
        <v>34878</v>
      </c>
      <c r="G3125" s="260" t="s">
        <v>1251</v>
      </c>
      <c r="H3125" s="261" t="s">
        <v>113</v>
      </c>
      <c r="I3125" s="263" t="s">
        <v>1339</v>
      </c>
      <c r="J3125" s="261"/>
      <c r="K3125" s="282" t="s">
        <v>4784</v>
      </c>
      <c r="L3125" s="264">
        <v>44593</v>
      </c>
      <c r="M3125" s="264">
        <v>44595</v>
      </c>
      <c r="N3125" s="263" t="s">
        <v>122</v>
      </c>
      <c r="O3125" s="282"/>
      <c r="P3125" s="266"/>
      <c r="Q3125" s="273"/>
      <c r="R3125" s="268" t="s">
        <v>157</v>
      </c>
      <c r="S3125" s="265"/>
      <c r="T3125" s="265">
        <v>0</v>
      </c>
      <c r="U3125" s="269" t="s">
        <v>1256</v>
      </c>
      <c r="V3125" s="270">
        <v>1</v>
      </c>
      <c r="W3125" s="271" t="s">
        <v>1264</v>
      </c>
      <c r="X3125" s="272"/>
      <c r="Y3125" s="273"/>
      <c r="Z3125" s="274" t="s">
        <v>1265</v>
      </c>
      <c r="AA3125" s="258" t="b">
        <f t="shared" si="255"/>
        <v>0</v>
      </c>
      <c r="AB3125" s="258" t="s">
        <v>5895</v>
      </c>
      <c r="AC3125" s="273"/>
      <c r="AD3125" s="504" t="s">
        <v>1271</v>
      </c>
      <c r="AE3125" s="303" t="s">
        <v>5896</v>
      </c>
      <c r="AF3125" s="267" t="str">
        <f t="shared" ca="1" si="256"/>
        <v>31años1meses</v>
      </c>
      <c r="AG3125" s="276">
        <v>949237918</v>
      </c>
      <c r="AH3125" s="273" t="s">
        <v>5897</v>
      </c>
    </row>
    <row r="3126" spans="2:36">
      <c r="B3126" s="258" t="str">
        <f t="shared" si="257"/>
        <v>O77494176</v>
      </c>
      <c r="C3126" s="282">
        <v>1</v>
      </c>
      <c r="D3126" s="486" t="s">
        <v>4283</v>
      </c>
      <c r="E3126" s="258" t="s">
        <v>4284</v>
      </c>
      <c r="F3126" s="259">
        <v>34750</v>
      </c>
      <c r="G3126" s="260" t="s">
        <v>1251</v>
      </c>
      <c r="H3126" s="261" t="s">
        <v>125</v>
      </c>
      <c r="I3126" s="262"/>
      <c r="J3126" s="261"/>
      <c r="K3126" s="263" t="s">
        <v>3611</v>
      </c>
      <c r="L3126" s="264">
        <v>44360</v>
      </c>
      <c r="M3126" s="264">
        <v>44423</v>
      </c>
      <c r="N3126" s="263" t="s">
        <v>122</v>
      </c>
      <c r="O3126" s="261"/>
      <c r="P3126" s="266"/>
      <c r="Q3126" s="273"/>
      <c r="R3126" s="268" t="s">
        <v>157</v>
      </c>
      <c r="S3126" s="265"/>
      <c r="T3126" s="265">
        <v>0</v>
      </c>
      <c r="U3126" s="269" t="s">
        <v>1256</v>
      </c>
      <c r="V3126" s="270">
        <v>0</v>
      </c>
      <c r="W3126" s="271" t="s">
        <v>1264</v>
      </c>
      <c r="X3126" s="272"/>
      <c r="Y3126" s="273"/>
      <c r="Z3126" s="274" t="s">
        <v>1265</v>
      </c>
      <c r="AA3126" s="258" t="b">
        <f t="shared" si="255"/>
        <v>0</v>
      </c>
      <c r="AB3126" s="273" t="s">
        <v>4285</v>
      </c>
      <c r="AC3126" s="273" t="s">
        <v>4065</v>
      </c>
      <c r="AD3126" s="510"/>
      <c r="AE3126" s="275"/>
      <c r="AF3126" s="267" t="str">
        <f t="shared" ca="1" si="256"/>
        <v>31años6meses</v>
      </c>
      <c r="AG3126" s="276">
        <v>961405169</v>
      </c>
      <c r="AH3126" s="273" t="s">
        <v>4286</v>
      </c>
    </row>
    <row r="3127" spans="2:36" ht="28.5">
      <c r="B3127" s="258" t="str">
        <f t="shared" si="257"/>
        <v>P77498044</v>
      </c>
      <c r="C3127" s="282">
        <v>1</v>
      </c>
      <c r="D3127" s="486" t="s">
        <v>8370</v>
      </c>
      <c r="E3127" s="258" t="s">
        <v>8371</v>
      </c>
      <c r="F3127" s="259">
        <v>36070</v>
      </c>
      <c r="G3127" s="260" t="s">
        <v>1291</v>
      </c>
      <c r="H3127" s="261" t="s">
        <v>137</v>
      </c>
      <c r="I3127" s="261" t="s">
        <v>1252</v>
      </c>
      <c r="J3127" s="261"/>
      <c r="K3127" s="282" t="s">
        <v>7444</v>
      </c>
      <c r="L3127" s="264">
        <v>45194</v>
      </c>
      <c r="M3127" s="290">
        <v>45206</v>
      </c>
      <c r="N3127" s="263" t="s">
        <v>122</v>
      </c>
      <c r="O3127" s="261"/>
      <c r="P3127" s="266"/>
      <c r="Q3127" s="273"/>
      <c r="R3127" s="284" t="s">
        <v>157</v>
      </c>
      <c r="S3127" s="265"/>
      <c r="T3127" s="265">
        <v>0</v>
      </c>
      <c r="U3127" s="269" t="s">
        <v>1256</v>
      </c>
      <c r="V3127" s="270">
        <v>1</v>
      </c>
      <c r="W3127" s="271" t="s">
        <v>118</v>
      </c>
      <c r="X3127" s="273"/>
      <c r="Y3127" s="273"/>
      <c r="Z3127" s="274" t="s">
        <v>1257</v>
      </c>
      <c r="AA3127" s="258" t="b">
        <f t="shared" si="255"/>
        <v>0</v>
      </c>
      <c r="AB3127" s="273" t="s">
        <v>8372</v>
      </c>
      <c r="AC3127" s="273"/>
      <c r="AD3127" s="504" t="s">
        <v>2101</v>
      </c>
      <c r="AE3127" s="343" t="s">
        <v>8373</v>
      </c>
      <c r="AF3127" s="267" t="str">
        <f t="shared" ca="1" si="256"/>
        <v>27años10meses</v>
      </c>
      <c r="AG3127" s="276">
        <v>935887594</v>
      </c>
      <c r="AH3127" s="273"/>
    </row>
    <row r="3128" spans="2:36">
      <c r="B3128" s="258" t="str">
        <f t="shared" si="257"/>
        <v>P77507617</v>
      </c>
      <c r="C3128" s="282">
        <v>1</v>
      </c>
      <c r="D3128" s="486" t="s">
        <v>4985</v>
      </c>
      <c r="E3128" s="258" t="s">
        <v>4986</v>
      </c>
      <c r="F3128" s="259">
        <v>36860</v>
      </c>
      <c r="G3128" s="260" t="s">
        <v>1251</v>
      </c>
      <c r="H3128" s="261" t="s">
        <v>137</v>
      </c>
      <c r="I3128" s="263"/>
      <c r="J3128" s="261"/>
      <c r="K3128" s="282" t="s">
        <v>3611</v>
      </c>
      <c r="L3128" s="264">
        <v>44466</v>
      </c>
      <c r="M3128" s="290">
        <v>44472</v>
      </c>
      <c r="N3128" s="263" t="s">
        <v>122</v>
      </c>
      <c r="O3128" s="261"/>
      <c r="P3128" s="266"/>
      <c r="Q3128" s="273"/>
      <c r="R3128" s="284" t="s">
        <v>157</v>
      </c>
      <c r="S3128" s="265"/>
      <c r="T3128" s="265">
        <v>0</v>
      </c>
      <c r="U3128" s="269" t="s">
        <v>1256</v>
      </c>
      <c r="V3128" s="270">
        <v>0</v>
      </c>
      <c r="W3128" s="271" t="s">
        <v>1264</v>
      </c>
      <c r="X3128" s="272"/>
      <c r="Y3128" s="273"/>
      <c r="Z3128" s="274" t="s">
        <v>1265</v>
      </c>
      <c r="AA3128" s="258" t="b">
        <f t="shared" si="255"/>
        <v>0</v>
      </c>
      <c r="AB3128" s="273" t="s">
        <v>4987</v>
      </c>
      <c r="AC3128" s="273" t="s">
        <v>4035</v>
      </c>
      <c r="AD3128" s="510"/>
      <c r="AE3128" s="275"/>
      <c r="AF3128" s="267" t="str">
        <f t="shared" ca="1" si="256"/>
        <v>25años8meses</v>
      </c>
      <c r="AG3128" s="276">
        <v>919004700</v>
      </c>
      <c r="AH3128" s="273" t="s">
        <v>4988</v>
      </c>
    </row>
    <row r="3129" spans="2:36">
      <c r="B3129" s="258" t="str">
        <f t="shared" si="257"/>
        <v>P77537441</v>
      </c>
      <c r="C3129" s="282">
        <v>1</v>
      </c>
      <c r="D3129" s="486" t="s">
        <v>6929</v>
      </c>
      <c r="E3129" s="258" t="s">
        <v>6930</v>
      </c>
      <c r="F3129" s="259">
        <v>36135</v>
      </c>
      <c r="G3129" s="283" t="s">
        <v>1251</v>
      </c>
      <c r="H3129" s="261" t="s">
        <v>137</v>
      </c>
      <c r="I3129" s="263" t="s">
        <v>1252</v>
      </c>
      <c r="J3129" s="261"/>
      <c r="K3129" s="282" t="s">
        <v>6840</v>
      </c>
      <c r="L3129" s="264">
        <v>44893</v>
      </c>
      <c r="M3129" s="290">
        <v>44919</v>
      </c>
      <c r="N3129" s="263" t="s">
        <v>169</v>
      </c>
      <c r="O3129" s="261" t="s">
        <v>6931</v>
      </c>
      <c r="P3129" s="266" t="s">
        <v>138</v>
      </c>
      <c r="Q3129" s="273"/>
      <c r="R3129" s="284" t="s">
        <v>157</v>
      </c>
      <c r="S3129" s="265"/>
      <c r="T3129" s="265">
        <v>0</v>
      </c>
      <c r="U3129" s="269" t="s">
        <v>1256</v>
      </c>
      <c r="V3129" s="270">
        <v>0</v>
      </c>
      <c r="W3129" s="271" t="s">
        <v>118</v>
      </c>
      <c r="X3129" s="272"/>
      <c r="Y3129" s="273"/>
      <c r="Z3129" s="274" t="s">
        <v>1265</v>
      </c>
      <c r="AA3129" s="258" t="b">
        <f t="shared" si="255"/>
        <v>0</v>
      </c>
      <c r="AB3129" s="273" t="s">
        <v>6932</v>
      </c>
      <c r="AC3129" s="273"/>
      <c r="AD3129" s="504" t="s">
        <v>1259</v>
      </c>
      <c r="AE3129" s="275" t="s">
        <v>6933</v>
      </c>
      <c r="AF3129" s="267" t="str">
        <f t="shared" ca="1" si="256"/>
        <v>27años8meses</v>
      </c>
      <c r="AG3129" s="276">
        <v>955846455</v>
      </c>
      <c r="AH3129" s="273" t="s">
        <v>6934</v>
      </c>
    </row>
    <row r="3130" spans="2:36">
      <c r="B3130" s="258" t="str">
        <f t="shared" si="257"/>
        <v>O77538212</v>
      </c>
      <c r="C3130" s="282">
        <v>1</v>
      </c>
      <c r="D3130" s="294" t="s">
        <v>18470</v>
      </c>
      <c r="E3130" s="258" t="s">
        <v>18393</v>
      </c>
      <c r="F3130" s="259">
        <v>35203</v>
      </c>
      <c r="G3130" s="283" t="s">
        <v>1251</v>
      </c>
      <c r="H3130" s="400" t="s">
        <v>113</v>
      </c>
      <c r="I3130" s="261" t="s">
        <v>5699</v>
      </c>
      <c r="J3130" s="261" t="s">
        <v>1276</v>
      </c>
      <c r="K3130" s="282" t="s">
        <v>12562</v>
      </c>
      <c r="L3130" s="264">
        <v>46099</v>
      </c>
      <c r="M3130" s="264">
        <v>46158</v>
      </c>
      <c r="N3130" s="261" t="s">
        <v>122</v>
      </c>
      <c r="O3130" s="282"/>
      <c r="P3130" s="266"/>
      <c r="Q3130" s="258"/>
      <c r="R3130" s="268" t="s">
        <v>157</v>
      </c>
      <c r="S3130" s="265"/>
      <c r="T3130" s="271">
        <v>0</v>
      </c>
      <c r="U3130" s="269" t="s">
        <v>1256</v>
      </c>
      <c r="V3130" s="270">
        <v>1</v>
      </c>
      <c r="W3130" s="271" t="s">
        <v>118</v>
      </c>
      <c r="X3130" s="272"/>
      <c r="Y3130" s="272"/>
      <c r="Z3130" s="342" t="s">
        <v>1257</v>
      </c>
      <c r="AA3130" s="258" t="b">
        <v>0</v>
      </c>
      <c r="AB3130" s="273" t="s">
        <v>18884</v>
      </c>
      <c r="AC3130" s="273"/>
      <c r="AD3130" s="504" t="s">
        <v>1259</v>
      </c>
      <c r="AE3130" s="275" t="s">
        <v>18471</v>
      </c>
      <c r="AF3130" s="267" t="str">
        <f t="shared" ca="1" si="256"/>
        <v>30años3meses</v>
      </c>
      <c r="AG3130" s="276" t="s">
        <v>18441</v>
      </c>
      <c r="AH3130" s="273" t="s">
        <v>18442</v>
      </c>
    </row>
    <row r="3131" spans="2:36">
      <c r="B3131" s="258" t="str">
        <f t="shared" si="257"/>
        <v>O77562185</v>
      </c>
      <c r="C3131" s="282">
        <v>1</v>
      </c>
      <c r="D3131" s="486" t="s">
        <v>5072</v>
      </c>
      <c r="E3131" s="258" t="s">
        <v>5073</v>
      </c>
      <c r="F3131" s="259">
        <v>36089</v>
      </c>
      <c r="G3131" s="260" t="s">
        <v>1251</v>
      </c>
      <c r="H3131" s="261" t="s">
        <v>125</v>
      </c>
      <c r="I3131" s="263"/>
      <c r="J3131" s="261"/>
      <c r="K3131" s="282" t="s">
        <v>4784</v>
      </c>
      <c r="L3131" s="264">
        <v>44470</v>
      </c>
      <c r="M3131" s="264">
        <v>44553</v>
      </c>
      <c r="N3131" s="261" t="s">
        <v>128</v>
      </c>
      <c r="O3131" s="261" t="s">
        <v>5074</v>
      </c>
      <c r="P3131" s="266" t="s">
        <v>115</v>
      </c>
      <c r="Q3131" s="273" t="s">
        <v>5069</v>
      </c>
      <c r="R3131" s="268" t="s">
        <v>157</v>
      </c>
      <c r="S3131" s="265"/>
      <c r="T3131" s="265">
        <v>0</v>
      </c>
      <c r="U3131" s="269" t="s">
        <v>1256</v>
      </c>
      <c r="V3131" s="270">
        <v>1</v>
      </c>
      <c r="W3131" s="271" t="s">
        <v>1264</v>
      </c>
      <c r="X3131" s="272"/>
      <c r="Y3131" s="273"/>
      <c r="Z3131" s="274" t="s">
        <v>1265</v>
      </c>
      <c r="AA3131" s="258" t="b">
        <f t="shared" ref="AA3131:AA3147" si="258">COUNTIF($D$2:$D$3790,D3131)&gt;1</f>
        <v>0</v>
      </c>
      <c r="AB3131" s="273" t="s">
        <v>5075</v>
      </c>
      <c r="AC3131" s="273"/>
      <c r="AD3131" s="510"/>
      <c r="AE3131" s="275"/>
      <c r="AF3131" s="267" t="str">
        <f t="shared" ca="1" si="256"/>
        <v>27años10meses</v>
      </c>
      <c r="AG3131" s="276">
        <v>960507936</v>
      </c>
      <c r="AH3131" s="273" t="s">
        <v>5076</v>
      </c>
    </row>
    <row r="3132" spans="2:36">
      <c r="B3132" s="258" t="str">
        <f t="shared" si="257"/>
        <v>P77674058</v>
      </c>
      <c r="C3132" s="282">
        <v>1</v>
      </c>
      <c r="D3132" s="486" t="s">
        <v>7501</v>
      </c>
      <c r="E3132" s="258" t="s">
        <v>7502</v>
      </c>
      <c r="F3132" s="259">
        <v>35956</v>
      </c>
      <c r="G3132" s="283" t="s">
        <v>1251</v>
      </c>
      <c r="H3132" s="266" t="s">
        <v>137</v>
      </c>
      <c r="I3132" s="263" t="s">
        <v>1252</v>
      </c>
      <c r="J3132" s="261"/>
      <c r="K3132" s="282" t="s">
        <v>2021</v>
      </c>
      <c r="L3132" s="264">
        <v>45033</v>
      </c>
      <c r="M3132" s="290">
        <v>45033</v>
      </c>
      <c r="N3132" s="263" t="s">
        <v>128</v>
      </c>
      <c r="O3132" s="282" t="s">
        <v>7503</v>
      </c>
      <c r="P3132" s="266" t="s">
        <v>138</v>
      </c>
      <c r="Q3132" s="273"/>
      <c r="R3132" s="284" t="s">
        <v>157</v>
      </c>
      <c r="S3132" s="265"/>
      <c r="T3132" s="265">
        <v>0</v>
      </c>
      <c r="U3132" s="269" t="s">
        <v>1256</v>
      </c>
      <c r="V3132" s="270">
        <v>0</v>
      </c>
      <c r="W3132" s="271" t="s">
        <v>118</v>
      </c>
      <c r="X3132" s="272"/>
      <c r="Y3132" s="273"/>
      <c r="Z3132" s="274" t="s">
        <v>1265</v>
      </c>
      <c r="AA3132" s="258" t="b">
        <f t="shared" si="258"/>
        <v>0</v>
      </c>
      <c r="AB3132" s="258" t="s">
        <v>7504</v>
      </c>
      <c r="AC3132" s="273"/>
      <c r="AD3132" s="504" t="s">
        <v>1259</v>
      </c>
      <c r="AE3132" s="275" t="s">
        <v>7505</v>
      </c>
      <c r="AF3132" s="267" t="str">
        <f t="shared" ca="1" si="256"/>
        <v>28años2meses</v>
      </c>
      <c r="AG3132" s="411">
        <v>976493532</v>
      </c>
      <c r="AH3132" s="609" t="s">
        <v>7506</v>
      </c>
      <c r="AJ3132" s="554" t="str">
        <f ca="1">IF($D3132&lt;&gt;"",DATEDIF(L3132,TODAY(),"y")&amp;"años"&amp;DATEDIF(L3132,TODAY(),"ym")&amp;"meses"&amp;DATEDIF(L3132,TODAY(),"md")&amp;"dias","")</f>
        <v>3años4meses4dias</v>
      </c>
    </row>
    <row r="3133" spans="2:36">
      <c r="B3133" s="258" t="str">
        <f t="shared" si="257"/>
        <v>P77685783</v>
      </c>
      <c r="C3133" s="282">
        <v>1</v>
      </c>
      <c r="D3133" s="486" t="s">
        <v>9549</v>
      </c>
      <c r="E3133" s="258" t="s">
        <v>9550</v>
      </c>
      <c r="F3133" s="259">
        <v>37914</v>
      </c>
      <c r="G3133" s="283" t="s">
        <v>1291</v>
      </c>
      <c r="H3133" s="261" t="s">
        <v>137</v>
      </c>
      <c r="I3133" s="261" t="s">
        <v>8999</v>
      </c>
      <c r="J3133" s="261" t="s">
        <v>9000</v>
      </c>
      <c r="K3133" s="282" t="s">
        <v>6899</v>
      </c>
      <c r="L3133" s="264">
        <v>45309</v>
      </c>
      <c r="M3133" s="290">
        <v>45343</v>
      </c>
      <c r="N3133" s="261" t="s">
        <v>128</v>
      </c>
      <c r="O3133" s="261" t="s">
        <v>9551</v>
      </c>
      <c r="P3133" s="266" t="s">
        <v>138</v>
      </c>
      <c r="Q3133" s="273"/>
      <c r="R3133" s="284" t="s">
        <v>157</v>
      </c>
      <c r="S3133" s="265"/>
      <c r="T3133" s="265">
        <v>0</v>
      </c>
      <c r="U3133" s="269" t="s">
        <v>1256</v>
      </c>
      <c r="V3133" s="270">
        <v>1</v>
      </c>
      <c r="W3133" s="271" t="s">
        <v>118</v>
      </c>
      <c r="X3133" s="272"/>
      <c r="Y3133" s="272"/>
      <c r="Z3133" s="274" t="s">
        <v>1257</v>
      </c>
      <c r="AA3133" s="258" t="b">
        <f t="shared" si="258"/>
        <v>0</v>
      </c>
      <c r="AB3133" s="273" t="s">
        <v>9552</v>
      </c>
      <c r="AC3133" s="273"/>
      <c r="AD3133" s="504" t="s">
        <v>1259</v>
      </c>
      <c r="AE3133" s="275" t="s">
        <v>9553</v>
      </c>
      <c r="AF3133" s="267" t="str">
        <f t="shared" ca="1" si="256"/>
        <v>22años10meses</v>
      </c>
      <c r="AG3133" s="276">
        <v>967876964</v>
      </c>
      <c r="AH3133" s="273" t="s">
        <v>9554</v>
      </c>
    </row>
    <row r="3134" spans="2:36">
      <c r="B3134" s="258" t="str">
        <f t="shared" si="257"/>
        <v>P77795496</v>
      </c>
      <c r="C3134" s="282">
        <v>1</v>
      </c>
      <c r="D3134" s="486" t="s">
        <v>14702</v>
      </c>
      <c r="E3134" s="258" t="s">
        <v>14703</v>
      </c>
      <c r="F3134" s="259">
        <v>38053</v>
      </c>
      <c r="G3134" s="283" t="s">
        <v>1251</v>
      </c>
      <c r="H3134" s="261" t="s">
        <v>137</v>
      </c>
      <c r="I3134" s="261" t="s">
        <v>8763</v>
      </c>
      <c r="J3134" s="261" t="s">
        <v>1276</v>
      </c>
      <c r="K3134" s="282" t="s">
        <v>12562</v>
      </c>
      <c r="L3134" s="264">
        <v>45939</v>
      </c>
      <c r="M3134" s="264"/>
      <c r="N3134" s="261" t="s">
        <v>122</v>
      </c>
      <c r="O3134" s="282"/>
      <c r="P3134" s="266"/>
      <c r="Q3134" s="258"/>
      <c r="R3134" s="268" t="s">
        <v>157</v>
      </c>
      <c r="S3134" s="265"/>
      <c r="T3134" s="265">
        <v>0</v>
      </c>
      <c r="U3134" s="332" t="s">
        <v>117</v>
      </c>
      <c r="V3134" s="270">
        <v>1</v>
      </c>
      <c r="W3134" s="271" t="s">
        <v>118</v>
      </c>
      <c r="X3134" s="272"/>
      <c r="Y3134" s="272"/>
      <c r="Z3134" s="274" t="s">
        <v>1257</v>
      </c>
      <c r="AA3134" s="273" t="b">
        <f t="shared" si="258"/>
        <v>0</v>
      </c>
      <c r="AB3134" s="273"/>
      <c r="AC3134" s="273"/>
      <c r="AD3134" s="504" t="s">
        <v>1259</v>
      </c>
      <c r="AE3134" s="275" t="s">
        <v>14704</v>
      </c>
      <c r="AF3134" s="267" t="str">
        <f t="shared" ca="1" si="256"/>
        <v>22años5meses</v>
      </c>
      <c r="AG3134" s="276"/>
      <c r="AH3134" s="273"/>
    </row>
    <row r="3135" spans="2:36">
      <c r="B3135" s="258" t="str">
        <f t="shared" si="257"/>
        <v>O77920874</v>
      </c>
      <c r="C3135" s="282">
        <v>1</v>
      </c>
      <c r="D3135" s="486" t="s">
        <v>11301</v>
      </c>
      <c r="E3135" s="258" t="s">
        <v>11302</v>
      </c>
      <c r="F3135" s="259">
        <v>36652</v>
      </c>
      <c r="G3135" s="283" t="s">
        <v>1996</v>
      </c>
      <c r="H3135" s="261" t="s">
        <v>125</v>
      </c>
      <c r="I3135" s="263" t="s">
        <v>3682</v>
      </c>
      <c r="J3135" s="261" t="s">
        <v>7578</v>
      </c>
      <c r="K3135" s="282" t="s">
        <v>6899</v>
      </c>
      <c r="L3135" s="264">
        <v>45426</v>
      </c>
      <c r="M3135" s="290">
        <v>45430</v>
      </c>
      <c r="N3135" s="263" t="s">
        <v>174</v>
      </c>
      <c r="O3135" s="261" t="s">
        <v>11303</v>
      </c>
      <c r="P3135" s="266" t="s">
        <v>138</v>
      </c>
      <c r="Q3135" s="273"/>
      <c r="R3135" s="284" t="s">
        <v>157</v>
      </c>
      <c r="S3135" s="265"/>
      <c r="T3135" s="265">
        <v>0</v>
      </c>
      <c r="U3135" s="269" t="s">
        <v>1256</v>
      </c>
      <c r="V3135" s="270">
        <v>1</v>
      </c>
      <c r="W3135" s="271" t="s">
        <v>118</v>
      </c>
      <c r="X3135" s="272"/>
      <c r="Y3135" s="273"/>
      <c r="Z3135" s="274" t="s">
        <v>1257</v>
      </c>
      <c r="AA3135" s="258" t="b">
        <f t="shared" si="258"/>
        <v>0</v>
      </c>
      <c r="AB3135" s="273" t="s">
        <v>11304</v>
      </c>
      <c r="AC3135" s="273"/>
      <c r="AD3135" s="504" t="s">
        <v>1259</v>
      </c>
      <c r="AE3135" s="275" t="s">
        <v>11305</v>
      </c>
      <c r="AF3135" s="267" t="str">
        <f t="shared" ca="1" si="256"/>
        <v>26años3meses</v>
      </c>
      <c r="AG3135" s="276">
        <v>980392604</v>
      </c>
      <c r="AH3135" s="359" t="s">
        <v>11306</v>
      </c>
    </row>
    <row r="3136" spans="2:36">
      <c r="B3136" s="258" t="str">
        <f t="shared" si="257"/>
        <v>O77921155</v>
      </c>
      <c r="C3136" s="282">
        <v>1</v>
      </c>
      <c r="D3136" s="486" t="s">
        <v>5567</v>
      </c>
      <c r="E3136" s="258" t="s">
        <v>5568</v>
      </c>
      <c r="F3136" s="259">
        <v>35282</v>
      </c>
      <c r="G3136" s="260" t="s">
        <v>1251</v>
      </c>
      <c r="H3136" s="261" t="s">
        <v>113</v>
      </c>
      <c r="I3136" s="263"/>
      <c r="J3136" s="261"/>
      <c r="K3136" s="282" t="s">
        <v>4784</v>
      </c>
      <c r="L3136" s="264">
        <v>44537</v>
      </c>
      <c r="M3136" s="290">
        <v>44578</v>
      </c>
      <c r="N3136" s="263" t="s">
        <v>174</v>
      </c>
      <c r="O3136" s="261" t="s">
        <v>5569</v>
      </c>
      <c r="P3136" s="266" t="s">
        <v>115</v>
      </c>
      <c r="Q3136" s="273"/>
      <c r="R3136" s="284" t="s">
        <v>157</v>
      </c>
      <c r="S3136" s="265"/>
      <c r="T3136" s="265">
        <v>0</v>
      </c>
      <c r="U3136" s="269" t="s">
        <v>1256</v>
      </c>
      <c r="V3136" s="270">
        <v>1</v>
      </c>
      <c r="W3136" s="271" t="s">
        <v>118</v>
      </c>
      <c r="X3136" s="272"/>
      <c r="Y3136" s="273"/>
      <c r="Z3136" s="274" t="s">
        <v>1265</v>
      </c>
      <c r="AA3136" s="258" t="b">
        <f t="shared" si="258"/>
        <v>0</v>
      </c>
      <c r="AB3136" s="273" t="s">
        <v>5570</v>
      </c>
      <c r="AC3136" s="273"/>
      <c r="AD3136" s="510"/>
      <c r="AE3136" s="275"/>
      <c r="AF3136" s="267" t="str">
        <f t="shared" ca="1" si="256"/>
        <v>30años0meses</v>
      </c>
      <c r="AG3136" s="276">
        <v>921080597</v>
      </c>
      <c r="AH3136" s="273" t="s">
        <v>5571</v>
      </c>
    </row>
    <row r="3137" spans="2:34">
      <c r="B3137" s="258" t="str">
        <f t="shared" si="257"/>
        <v>P77924109</v>
      </c>
      <c r="C3137" s="282">
        <v>1</v>
      </c>
      <c r="D3137" s="486" t="s">
        <v>2214</v>
      </c>
      <c r="E3137" s="258" t="s">
        <v>2215</v>
      </c>
      <c r="F3137" s="259">
        <v>36057</v>
      </c>
      <c r="G3137" s="260" t="s">
        <v>1251</v>
      </c>
      <c r="H3137" s="261" t="s">
        <v>137</v>
      </c>
      <c r="I3137" s="262"/>
      <c r="J3137" s="261"/>
      <c r="K3137" s="263" t="s">
        <v>1287</v>
      </c>
      <c r="L3137" s="287">
        <v>43752</v>
      </c>
      <c r="M3137" s="287">
        <v>43771</v>
      </c>
      <c r="N3137" s="261" t="s">
        <v>174</v>
      </c>
      <c r="O3137" s="261" t="s">
        <v>2216</v>
      </c>
      <c r="P3137" s="266" t="s">
        <v>115</v>
      </c>
      <c r="Q3137" s="267"/>
      <c r="R3137" s="268" t="s">
        <v>157</v>
      </c>
      <c r="S3137" s="265"/>
      <c r="T3137" s="265">
        <v>0</v>
      </c>
      <c r="U3137" s="269" t="s">
        <v>1256</v>
      </c>
      <c r="V3137" s="270">
        <v>0</v>
      </c>
      <c r="W3137" s="271" t="s">
        <v>1264</v>
      </c>
      <c r="X3137" s="272"/>
      <c r="Y3137" s="273"/>
      <c r="Z3137" s="274" t="s">
        <v>1265</v>
      </c>
      <c r="AA3137" s="258" t="b">
        <f t="shared" si="258"/>
        <v>0</v>
      </c>
      <c r="AB3137" s="273" t="s">
        <v>2217</v>
      </c>
      <c r="AC3137" s="273" t="s">
        <v>1290</v>
      </c>
      <c r="AD3137" s="510"/>
      <c r="AE3137" s="275"/>
      <c r="AF3137" s="267" t="str">
        <f t="shared" ca="1" si="256"/>
        <v>27años11meses</v>
      </c>
      <c r="AG3137" s="276">
        <v>963621819</v>
      </c>
      <c r="AH3137" s="273"/>
    </row>
    <row r="3138" spans="2:34" ht="15">
      <c r="B3138" s="258" t="str">
        <f t="shared" si="257"/>
        <v>O77975574</v>
      </c>
      <c r="C3138" s="282">
        <v>1</v>
      </c>
      <c r="D3138" s="500" t="s">
        <v>14232</v>
      </c>
      <c r="E3138" s="258" t="s">
        <v>14233</v>
      </c>
      <c r="F3138" s="259">
        <v>38737</v>
      </c>
      <c r="G3138" s="283" t="s">
        <v>1251</v>
      </c>
      <c r="H3138" s="261" t="s">
        <v>125</v>
      </c>
      <c r="I3138" s="261" t="s">
        <v>13485</v>
      </c>
      <c r="J3138" s="261" t="s">
        <v>1276</v>
      </c>
      <c r="K3138" s="282" t="s">
        <v>1254</v>
      </c>
      <c r="L3138" s="264">
        <v>46083</v>
      </c>
      <c r="M3138" s="264">
        <v>46144</v>
      </c>
      <c r="N3138" s="261" t="s">
        <v>128</v>
      </c>
      <c r="O3138" s="282" t="s">
        <v>14234</v>
      </c>
      <c r="P3138" s="266" t="s">
        <v>138</v>
      </c>
      <c r="Q3138" s="258"/>
      <c r="R3138" s="268" t="s">
        <v>157</v>
      </c>
      <c r="S3138" s="265"/>
      <c r="T3138" s="506">
        <v>0</v>
      </c>
      <c r="U3138" s="269" t="s">
        <v>1256</v>
      </c>
      <c r="V3138" s="270">
        <v>1</v>
      </c>
      <c r="W3138" s="271" t="s">
        <v>118</v>
      </c>
      <c r="X3138" s="272"/>
      <c r="Y3138" s="272"/>
      <c r="Z3138" s="274" t="s">
        <v>1257</v>
      </c>
      <c r="AA3138" s="258" t="b">
        <f t="shared" si="258"/>
        <v>0</v>
      </c>
      <c r="AB3138" s="273" t="s">
        <v>14235</v>
      </c>
      <c r="AC3138" s="273"/>
      <c r="AD3138" s="504" t="s">
        <v>1259</v>
      </c>
      <c r="AE3138" s="320" t="s">
        <v>14236</v>
      </c>
      <c r="AF3138" s="267" t="str">
        <f t="shared" ca="1" si="256"/>
        <v>20años7meses</v>
      </c>
      <c r="AG3138" s="276" t="s">
        <v>14237</v>
      </c>
      <c r="AH3138" s="273" t="s">
        <v>14238</v>
      </c>
    </row>
    <row r="3139" spans="2:34">
      <c r="B3139" s="258" t="str">
        <f t="shared" si="257"/>
        <v>P78011613</v>
      </c>
      <c r="C3139" s="282">
        <v>1</v>
      </c>
      <c r="D3139" s="486" t="s">
        <v>5029</v>
      </c>
      <c r="E3139" s="258" t="s">
        <v>5030</v>
      </c>
      <c r="F3139" s="259">
        <v>35153</v>
      </c>
      <c r="G3139" s="260" t="s">
        <v>3863</v>
      </c>
      <c r="H3139" s="261" t="s">
        <v>137</v>
      </c>
      <c r="I3139" s="263"/>
      <c r="J3139" s="261"/>
      <c r="K3139" s="282" t="s">
        <v>2021</v>
      </c>
      <c r="L3139" s="264">
        <v>44469</v>
      </c>
      <c r="M3139" s="290">
        <v>44482</v>
      </c>
      <c r="N3139" s="263" t="s">
        <v>174</v>
      </c>
      <c r="O3139" s="282" t="s">
        <v>5031</v>
      </c>
      <c r="P3139" s="266" t="s">
        <v>115</v>
      </c>
      <c r="Q3139" s="273"/>
      <c r="R3139" s="284" t="s">
        <v>157</v>
      </c>
      <c r="S3139" s="265"/>
      <c r="T3139" s="265">
        <v>0</v>
      </c>
      <c r="U3139" s="269" t="s">
        <v>1256</v>
      </c>
      <c r="V3139" s="270">
        <v>0</v>
      </c>
      <c r="W3139" s="271" t="s">
        <v>1264</v>
      </c>
      <c r="X3139" s="272"/>
      <c r="Y3139" s="273"/>
      <c r="Z3139" s="274" t="s">
        <v>1265</v>
      </c>
      <c r="AA3139" s="258" t="b">
        <f t="shared" si="258"/>
        <v>0</v>
      </c>
      <c r="AB3139" s="258" t="s">
        <v>5032</v>
      </c>
      <c r="AC3139" s="273"/>
      <c r="AD3139" s="504" t="s">
        <v>1259</v>
      </c>
      <c r="AE3139" s="275" t="s">
        <v>5033</v>
      </c>
      <c r="AF3139" s="267" t="str">
        <f t="shared" ca="1" si="256"/>
        <v>30años4meses</v>
      </c>
      <c r="AG3139" s="276">
        <v>921683574</v>
      </c>
      <c r="AH3139" s="273" t="s">
        <v>5034</v>
      </c>
    </row>
    <row r="3140" spans="2:34">
      <c r="B3140" s="258" t="str">
        <f t="shared" si="257"/>
        <v>P78013890</v>
      </c>
      <c r="C3140" s="282">
        <v>1</v>
      </c>
      <c r="D3140" s="486" t="s">
        <v>4756</v>
      </c>
      <c r="E3140" s="258" t="s">
        <v>4757</v>
      </c>
      <c r="F3140" s="259">
        <v>35314</v>
      </c>
      <c r="G3140" s="260" t="s">
        <v>1291</v>
      </c>
      <c r="H3140" s="261" t="s">
        <v>137</v>
      </c>
      <c r="I3140" s="263"/>
      <c r="J3140" s="261"/>
      <c r="K3140" s="282" t="s">
        <v>2021</v>
      </c>
      <c r="L3140" s="264">
        <v>44441</v>
      </c>
      <c r="M3140" s="290">
        <v>44454</v>
      </c>
      <c r="N3140" s="263" t="s">
        <v>122</v>
      </c>
      <c r="O3140" s="261"/>
      <c r="P3140" s="266"/>
      <c r="Q3140" s="258"/>
      <c r="R3140" s="284" t="s">
        <v>157</v>
      </c>
      <c r="S3140" s="265"/>
      <c r="T3140" s="265">
        <v>0</v>
      </c>
      <c r="U3140" s="269" t="s">
        <v>1256</v>
      </c>
      <c r="V3140" s="270">
        <v>0</v>
      </c>
      <c r="W3140" s="271" t="s">
        <v>1264</v>
      </c>
      <c r="X3140" s="272"/>
      <c r="Y3140" s="258"/>
      <c r="Z3140" s="274" t="s">
        <v>1265</v>
      </c>
      <c r="AA3140" s="258" t="b">
        <f t="shared" si="258"/>
        <v>0</v>
      </c>
      <c r="AB3140" s="273" t="s">
        <v>4758</v>
      </c>
      <c r="AC3140" s="273"/>
      <c r="AD3140" s="504" t="s">
        <v>1259</v>
      </c>
      <c r="AE3140" s="275" t="s">
        <v>4759</v>
      </c>
      <c r="AF3140" s="267" t="str">
        <f t="shared" ca="1" si="256"/>
        <v>29años11meses</v>
      </c>
      <c r="AG3140" s="294"/>
      <c r="AH3140" s="258"/>
    </row>
    <row r="3141" spans="2:34">
      <c r="B3141" s="258" t="str">
        <f t="shared" si="257"/>
        <v>O78018385</v>
      </c>
      <c r="C3141" s="282">
        <v>1</v>
      </c>
      <c r="D3141" s="486" t="s">
        <v>16034</v>
      </c>
      <c r="E3141" s="258" t="s">
        <v>16035</v>
      </c>
      <c r="F3141" s="259">
        <v>35219</v>
      </c>
      <c r="G3141" s="283" t="s">
        <v>1251</v>
      </c>
      <c r="H3141" s="261" t="s">
        <v>125</v>
      </c>
      <c r="I3141" s="261" t="s">
        <v>13485</v>
      </c>
      <c r="J3141" s="261" t="s">
        <v>1276</v>
      </c>
      <c r="K3141" s="282" t="s">
        <v>12562</v>
      </c>
      <c r="L3141" s="264">
        <v>45992</v>
      </c>
      <c r="M3141" s="264">
        <v>46074</v>
      </c>
      <c r="N3141" s="261" t="s">
        <v>122</v>
      </c>
      <c r="O3141" s="282"/>
      <c r="P3141" s="266"/>
      <c r="Q3141" s="258"/>
      <c r="R3141" s="268" t="s">
        <v>157</v>
      </c>
      <c r="S3141" s="265"/>
      <c r="T3141" s="271">
        <v>0</v>
      </c>
      <c r="U3141" s="269" t="s">
        <v>1256</v>
      </c>
      <c r="V3141" s="270">
        <v>1</v>
      </c>
      <c r="W3141" s="524" t="s">
        <v>118</v>
      </c>
      <c r="X3141" s="272"/>
      <c r="Y3141" s="272"/>
      <c r="Z3141" s="525" t="s">
        <v>1257</v>
      </c>
      <c r="AA3141" s="258" t="b">
        <f t="shared" si="258"/>
        <v>0</v>
      </c>
      <c r="AB3141" s="273" t="s">
        <v>16036</v>
      </c>
      <c r="AC3141" s="273"/>
      <c r="AD3141" s="504" t="s">
        <v>1259</v>
      </c>
      <c r="AE3141" s="275" t="s">
        <v>16037</v>
      </c>
      <c r="AF3141" s="267" t="str">
        <f t="shared" ca="1" si="256"/>
        <v>30años2meses</v>
      </c>
      <c r="AG3141" s="276" t="s">
        <v>16038</v>
      </c>
      <c r="AH3141" s="273" t="s">
        <v>16039</v>
      </c>
    </row>
    <row r="3142" spans="2:34">
      <c r="B3142" s="258" t="str">
        <f t="shared" si="257"/>
        <v>P78023343</v>
      </c>
      <c r="C3142" s="282">
        <v>1</v>
      </c>
      <c r="D3142" s="486" t="s">
        <v>8340</v>
      </c>
      <c r="E3142" s="258" t="s">
        <v>8341</v>
      </c>
      <c r="F3142" s="259">
        <v>36363</v>
      </c>
      <c r="G3142" s="260" t="s">
        <v>1251</v>
      </c>
      <c r="H3142" s="266" t="s">
        <v>137</v>
      </c>
      <c r="I3142" s="261" t="s">
        <v>1252</v>
      </c>
      <c r="J3142" s="261"/>
      <c r="K3142" s="282" t="s">
        <v>7444</v>
      </c>
      <c r="L3142" s="264">
        <v>45194</v>
      </c>
      <c r="M3142" s="290">
        <v>45213</v>
      </c>
      <c r="N3142" s="263" t="s">
        <v>128</v>
      </c>
      <c r="O3142" s="261" t="s">
        <v>8342</v>
      </c>
      <c r="P3142" s="266" t="s">
        <v>138</v>
      </c>
      <c r="Q3142" s="273"/>
      <c r="R3142" s="284" t="s">
        <v>157</v>
      </c>
      <c r="S3142" s="265"/>
      <c r="T3142" s="265">
        <v>0</v>
      </c>
      <c r="U3142" s="269" t="s">
        <v>1256</v>
      </c>
      <c r="V3142" s="270">
        <v>1</v>
      </c>
      <c r="W3142" s="271" t="s">
        <v>118</v>
      </c>
      <c r="X3142" s="273"/>
      <c r="Y3142" s="273"/>
      <c r="Z3142" s="274" t="s">
        <v>1257</v>
      </c>
      <c r="AA3142" s="258" t="b">
        <f t="shared" si="258"/>
        <v>0</v>
      </c>
      <c r="AB3142" s="273" t="s">
        <v>8343</v>
      </c>
      <c r="AC3142" s="273"/>
      <c r="AD3142" s="504" t="s">
        <v>1259</v>
      </c>
      <c r="AE3142" s="304" t="s">
        <v>8344</v>
      </c>
      <c r="AF3142" s="267" t="str">
        <f t="shared" ca="1" si="256"/>
        <v>27años0meses</v>
      </c>
      <c r="AG3142" s="276">
        <v>969751517</v>
      </c>
      <c r="AH3142" s="273" t="s">
        <v>8345</v>
      </c>
    </row>
    <row r="3143" spans="2:34">
      <c r="B3143" s="258" t="str">
        <f t="shared" si="257"/>
        <v>P78056797</v>
      </c>
      <c r="C3143" s="282">
        <v>1</v>
      </c>
      <c r="D3143" s="486" t="s">
        <v>13638</v>
      </c>
      <c r="E3143" s="258" t="s">
        <v>13639</v>
      </c>
      <c r="F3143" s="259">
        <v>37907</v>
      </c>
      <c r="G3143" s="283" t="s">
        <v>1251</v>
      </c>
      <c r="H3143" s="261" t="s">
        <v>137</v>
      </c>
      <c r="I3143" s="261" t="s">
        <v>1252</v>
      </c>
      <c r="J3143" s="261" t="s">
        <v>1276</v>
      </c>
      <c r="K3143" s="282" t="s">
        <v>1877</v>
      </c>
      <c r="L3143" s="264">
        <v>45852</v>
      </c>
      <c r="M3143" s="264">
        <v>45857</v>
      </c>
      <c r="N3143" s="261" t="s">
        <v>128</v>
      </c>
      <c r="O3143" s="282" t="s">
        <v>13640</v>
      </c>
      <c r="P3143" s="266" t="s">
        <v>138</v>
      </c>
      <c r="Q3143" s="273"/>
      <c r="R3143" s="268" t="s">
        <v>157</v>
      </c>
      <c r="S3143" s="265"/>
      <c r="T3143" s="265">
        <v>0</v>
      </c>
      <c r="U3143" s="269" t="s">
        <v>1256</v>
      </c>
      <c r="V3143" s="270">
        <v>0</v>
      </c>
      <c r="W3143" s="271" t="s">
        <v>118</v>
      </c>
      <c r="X3143" s="272"/>
      <c r="Y3143" s="272"/>
      <c r="Z3143" s="342" t="s">
        <v>1257</v>
      </c>
      <c r="AA3143" s="258" t="b">
        <f t="shared" si="258"/>
        <v>0</v>
      </c>
      <c r="AB3143" s="273" t="s">
        <v>13641</v>
      </c>
      <c r="AC3143" s="273"/>
      <c r="AD3143" s="504" t="s">
        <v>1878</v>
      </c>
      <c r="AE3143" s="275" t="s">
        <v>13642</v>
      </c>
      <c r="AF3143" s="267" t="str">
        <f t="shared" ca="1" si="256"/>
        <v>22años10meses</v>
      </c>
      <c r="AG3143" s="276" t="s">
        <v>13643</v>
      </c>
      <c r="AH3143" s="273" t="s">
        <v>13644</v>
      </c>
    </row>
    <row r="3144" spans="2:34">
      <c r="B3144" s="258" t="str">
        <f t="shared" si="257"/>
        <v>O78110313</v>
      </c>
      <c r="C3144" s="282">
        <v>1</v>
      </c>
      <c r="D3144" s="486" t="s">
        <v>12088</v>
      </c>
      <c r="E3144" s="258" t="s">
        <v>12089</v>
      </c>
      <c r="F3144" s="259">
        <v>36163</v>
      </c>
      <c r="G3144" s="283" t="s">
        <v>1251</v>
      </c>
      <c r="H3144" s="261" t="s">
        <v>113</v>
      </c>
      <c r="I3144" s="263" t="s">
        <v>1339</v>
      </c>
      <c r="J3144" s="261"/>
      <c r="K3144" s="263" t="s">
        <v>2021</v>
      </c>
      <c r="L3144" s="264">
        <v>45509</v>
      </c>
      <c r="M3144" s="298">
        <v>45557</v>
      </c>
      <c r="N3144" s="263" t="s">
        <v>128</v>
      </c>
      <c r="O3144" s="261" t="s">
        <v>12090</v>
      </c>
      <c r="P3144" s="266" t="s">
        <v>138</v>
      </c>
      <c r="Q3144" s="273"/>
      <c r="R3144" s="284" t="s">
        <v>157</v>
      </c>
      <c r="S3144" s="265"/>
      <c r="T3144" s="265">
        <v>0</v>
      </c>
      <c r="U3144" s="269" t="s">
        <v>1256</v>
      </c>
      <c r="V3144" s="270">
        <v>0</v>
      </c>
      <c r="W3144" s="271" t="s">
        <v>118</v>
      </c>
      <c r="X3144" s="272"/>
      <c r="Y3144" s="273"/>
      <c r="Z3144" s="274" t="s">
        <v>1257</v>
      </c>
      <c r="AA3144" s="258" t="b">
        <f t="shared" si="258"/>
        <v>0</v>
      </c>
      <c r="AB3144" s="273" t="s">
        <v>12091</v>
      </c>
      <c r="AC3144" s="273"/>
      <c r="AD3144" s="504" t="s">
        <v>1259</v>
      </c>
      <c r="AE3144" s="275" t="s">
        <v>12092</v>
      </c>
      <c r="AF3144" s="267" t="str">
        <f t="shared" ca="1" si="256"/>
        <v>27años7meses</v>
      </c>
      <c r="AG3144" s="276">
        <v>964577543</v>
      </c>
      <c r="AH3144" s="273" t="s">
        <v>12093</v>
      </c>
    </row>
    <row r="3145" spans="2:34">
      <c r="B3145" s="258" t="str">
        <f t="shared" si="257"/>
        <v>O78116655</v>
      </c>
      <c r="C3145" s="282">
        <v>1</v>
      </c>
      <c r="D3145" s="486" t="s">
        <v>15289</v>
      </c>
      <c r="E3145" s="258" t="s">
        <v>15290</v>
      </c>
      <c r="F3145" s="259">
        <v>36211</v>
      </c>
      <c r="G3145" s="260" t="s">
        <v>1251</v>
      </c>
      <c r="H3145" s="261" t="s">
        <v>113</v>
      </c>
      <c r="I3145" s="261" t="s">
        <v>5699</v>
      </c>
      <c r="J3145" s="261" t="s">
        <v>1276</v>
      </c>
      <c r="K3145" s="282" t="s">
        <v>12562</v>
      </c>
      <c r="L3145" s="264">
        <v>45964</v>
      </c>
      <c r="M3145" s="290">
        <v>46158</v>
      </c>
      <c r="N3145" s="263" t="s">
        <v>128</v>
      </c>
      <c r="O3145" s="282" t="s">
        <v>15291</v>
      </c>
      <c r="P3145" s="266" t="s">
        <v>138</v>
      </c>
      <c r="Q3145" s="273"/>
      <c r="R3145" s="284" t="s">
        <v>157</v>
      </c>
      <c r="S3145" s="265"/>
      <c r="T3145" s="265">
        <v>0</v>
      </c>
      <c r="U3145" s="269" t="s">
        <v>1256</v>
      </c>
      <c r="V3145" s="270">
        <v>1</v>
      </c>
      <c r="W3145" s="271" t="s">
        <v>118</v>
      </c>
      <c r="X3145" s="273"/>
      <c r="Y3145" s="273"/>
      <c r="Z3145" s="274" t="s">
        <v>1257</v>
      </c>
      <c r="AA3145" s="258" t="b">
        <f t="shared" si="258"/>
        <v>0</v>
      </c>
      <c r="AB3145" s="273" t="s">
        <v>15292</v>
      </c>
      <c r="AC3145" s="273"/>
      <c r="AD3145" s="504" t="s">
        <v>1259</v>
      </c>
      <c r="AE3145" s="275" t="s">
        <v>15293</v>
      </c>
      <c r="AF3145" s="267" t="str">
        <f t="shared" ca="1" si="256"/>
        <v>27años6meses</v>
      </c>
      <c r="AG3145" s="276" t="s">
        <v>15294</v>
      </c>
      <c r="AH3145" s="273" t="s">
        <v>15295</v>
      </c>
    </row>
    <row r="3146" spans="2:34">
      <c r="B3146" s="258" t="str">
        <f t="shared" si="257"/>
        <v>P78145166</v>
      </c>
      <c r="C3146" s="282">
        <v>1</v>
      </c>
      <c r="D3146" s="486" t="s">
        <v>13680</v>
      </c>
      <c r="E3146" s="258" t="s">
        <v>13681</v>
      </c>
      <c r="F3146" s="259">
        <v>36824</v>
      </c>
      <c r="G3146" s="283" t="s">
        <v>1251</v>
      </c>
      <c r="H3146" s="261" t="s">
        <v>137</v>
      </c>
      <c r="I3146" s="261" t="s">
        <v>1252</v>
      </c>
      <c r="J3146" s="261" t="s">
        <v>1276</v>
      </c>
      <c r="K3146" s="282" t="s">
        <v>1254</v>
      </c>
      <c r="L3146" s="264">
        <v>45857</v>
      </c>
      <c r="M3146" s="264">
        <v>46159</v>
      </c>
      <c r="N3146" s="261" t="s">
        <v>128</v>
      </c>
      <c r="O3146" s="282" t="s">
        <v>13682</v>
      </c>
      <c r="P3146" s="266" t="s">
        <v>138</v>
      </c>
      <c r="Q3146" s="273"/>
      <c r="R3146" s="268" t="s">
        <v>157</v>
      </c>
      <c r="S3146" s="265"/>
      <c r="T3146" s="506">
        <v>0</v>
      </c>
      <c r="U3146" s="269" t="s">
        <v>1256</v>
      </c>
      <c r="V3146" s="270">
        <v>1</v>
      </c>
      <c r="W3146" s="271" t="s">
        <v>118</v>
      </c>
      <c r="X3146" s="272"/>
      <c r="Y3146" s="272"/>
      <c r="Z3146" s="342" t="s">
        <v>1257</v>
      </c>
      <c r="AA3146" s="258" t="b">
        <f t="shared" si="258"/>
        <v>0</v>
      </c>
      <c r="AB3146" s="273" t="s">
        <v>13683</v>
      </c>
      <c r="AC3146" s="273"/>
      <c r="AD3146" s="504" t="s">
        <v>1259</v>
      </c>
      <c r="AE3146" s="303">
        <v>30594821044018</v>
      </c>
      <c r="AF3146" s="267" t="str">
        <f t="shared" ca="1" si="256"/>
        <v>25años9meses</v>
      </c>
      <c r="AG3146" s="276" t="s">
        <v>13684</v>
      </c>
      <c r="AH3146" s="273" t="s">
        <v>13685</v>
      </c>
    </row>
    <row r="3147" spans="2:34">
      <c r="B3147" s="258" t="str">
        <f t="shared" si="257"/>
        <v>P78197321</v>
      </c>
      <c r="C3147" s="282">
        <v>1</v>
      </c>
      <c r="D3147" s="486" t="s">
        <v>8669</v>
      </c>
      <c r="E3147" s="258" t="s">
        <v>8670</v>
      </c>
      <c r="F3147" s="259">
        <v>37073</v>
      </c>
      <c r="G3147" s="260" t="s">
        <v>1996</v>
      </c>
      <c r="H3147" s="261" t="s">
        <v>137</v>
      </c>
      <c r="I3147" s="261" t="s">
        <v>1252</v>
      </c>
      <c r="J3147" s="261"/>
      <c r="K3147" s="282" t="s">
        <v>7444</v>
      </c>
      <c r="L3147" s="264">
        <v>45243</v>
      </c>
      <c r="M3147" s="264">
        <v>45263</v>
      </c>
      <c r="N3147" s="263" t="s">
        <v>128</v>
      </c>
      <c r="O3147" s="261" t="s">
        <v>8671</v>
      </c>
      <c r="P3147" s="266" t="s">
        <v>138</v>
      </c>
      <c r="Q3147" s="273"/>
      <c r="R3147" s="268" t="s">
        <v>157</v>
      </c>
      <c r="S3147" s="265"/>
      <c r="T3147" s="265">
        <v>0</v>
      </c>
      <c r="U3147" s="269" t="s">
        <v>1256</v>
      </c>
      <c r="V3147" s="270">
        <v>1</v>
      </c>
      <c r="W3147" s="271" t="s">
        <v>118</v>
      </c>
      <c r="X3147" s="273"/>
      <c r="Y3147" s="273"/>
      <c r="Z3147" s="274" t="s">
        <v>1257</v>
      </c>
      <c r="AA3147" s="258" t="b">
        <f t="shared" si="258"/>
        <v>0</v>
      </c>
      <c r="AB3147" s="273" t="s">
        <v>8672</v>
      </c>
      <c r="AC3147" s="273"/>
      <c r="AD3147" s="504" t="s">
        <v>1259</v>
      </c>
      <c r="AE3147" s="303" t="s">
        <v>8673</v>
      </c>
      <c r="AF3147" s="267" t="str">
        <f t="shared" ca="1" si="256"/>
        <v>25años1meses</v>
      </c>
      <c r="AG3147" s="276">
        <v>906454569</v>
      </c>
      <c r="AH3147" s="273" t="s">
        <v>4644</v>
      </c>
    </row>
    <row r="3148" spans="2:34">
      <c r="B3148" s="258" t="str">
        <f t="shared" si="257"/>
        <v>O78201250</v>
      </c>
      <c r="C3148" s="282">
        <v>1</v>
      </c>
      <c r="D3148" s="294" t="s">
        <v>17967</v>
      </c>
      <c r="E3148" s="258" t="s">
        <v>17968</v>
      </c>
      <c r="F3148" s="259">
        <v>35850</v>
      </c>
      <c r="G3148" s="283" t="s">
        <v>1251</v>
      </c>
      <c r="H3148" s="261" t="s">
        <v>113</v>
      </c>
      <c r="I3148" s="261" t="s">
        <v>1339</v>
      </c>
      <c r="J3148" s="261" t="s">
        <v>1276</v>
      </c>
      <c r="K3148" s="282" t="s">
        <v>8700</v>
      </c>
      <c r="L3148" s="264">
        <v>46083</v>
      </c>
      <c r="M3148" s="264">
        <v>46111</v>
      </c>
      <c r="N3148" s="261" t="s">
        <v>174</v>
      </c>
      <c r="O3148" s="282" t="s">
        <v>17969</v>
      </c>
      <c r="P3148" s="266" t="s">
        <v>138</v>
      </c>
      <c r="Q3148" s="258"/>
      <c r="R3148" s="268" t="s">
        <v>157</v>
      </c>
      <c r="S3148" s="265"/>
      <c r="T3148" s="271">
        <v>0</v>
      </c>
      <c r="U3148" s="269" t="s">
        <v>1256</v>
      </c>
      <c r="V3148" s="270">
        <v>1</v>
      </c>
      <c r="W3148" s="271" t="s">
        <v>118</v>
      </c>
      <c r="X3148" s="272"/>
      <c r="Y3148" s="272"/>
      <c r="Z3148" s="342" t="s">
        <v>1257</v>
      </c>
      <c r="AA3148" s="258" t="b">
        <v>0</v>
      </c>
      <c r="AB3148" s="273" t="s">
        <v>18806</v>
      </c>
      <c r="AC3148" s="273"/>
      <c r="AD3148" s="504" t="s">
        <v>1271</v>
      </c>
      <c r="AE3148" s="304" t="s">
        <v>17972</v>
      </c>
      <c r="AF3148" s="267" t="str">
        <f t="shared" ca="1" si="256"/>
        <v>28años5meses</v>
      </c>
      <c r="AG3148" s="276" t="s">
        <v>17970</v>
      </c>
      <c r="AH3148" s="273" t="s">
        <v>17971</v>
      </c>
    </row>
    <row r="3149" spans="2:34">
      <c r="B3149" s="258" t="str">
        <f t="shared" si="257"/>
        <v>P78461091</v>
      </c>
      <c r="C3149" s="282">
        <v>1</v>
      </c>
      <c r="D3149" s="486" t="s">
        <v>8608</v>
      </c>
      <c r="E3149" s="258" t="s">
        <v>8609</v>
      </c>
      <c r="F3149" s="259">
        <v>37518</v>
      </c>
      <c r="G3149" s="283" t="s">
        <v>1996</v>
      </c>
      <c r="H3149" s="261" t="s">
        <v>137</v>
      </c>
      <c r="I3149" s="263" t="s">
        <v>1252</v>
      </c>
      <c r="J3149" s="261"/>
      <c r="K3149" s="282" t="s">
        <v>7444</v>
      </c>
      <c r="L3149" s="264">
        <v>45236</v>
      </c>
      <c r="M3149" s="290">
        <v>45241</v>
      </c>
      <c r="N3149" s="263" t="s">
        <v>122</v>
      </c>
      <c r="O3149" s="261"/>
      <c r="P3149" s="266"/>
      <c r="Q3149" s="273"/>
      <c r="R3149" s="284" t="s">
        <v>157</v>
      </c>
      <c r="S3149" s="265"/>
      <c r="T3149" s="265">
        <v>0</v>
      </c>
      <c r="U3149" s="269" t="s">
        <v>1256</v>
      </c>
      <c r="V3149" s="270">
        <v>1</v>
      </c>
      <c r="W3149" s="271" t="s">
        <v>118</v>
      </c>
      <c r="X3149" s="272"/>
      <c r="Y3149" s="273"/>
      <c r="Z3149" s="274" t="s">
        <v>1257</v>
      </c>
      <c r="AA3149" s="258" t="b">
        <f t="shared" ref="AA3149:AA3160" si="259">COUNTIF($D$2:$D$3790,D3149)&gt;1</f>
        <v>0</v>
      </c>
      <c r="AB3149" s="273" t="s">
        <v>8610</v>
      </c>
      <c r="AC3149" s="273"/>
      <c r="AD3149" s="504" t="s">
        <v>1259</v>
      </c>
      <c r="AE3149" s="281" t="s">
        <v>8344</v>
      </c>
      <c r="AF3149" s="267" t="str">
        <f t="shared" ca="1" si="256"/>
        <v>23años11meses</v>
      </c>
      <c r="AG3149" s="276">
        <v>900524906</v>
      </c>
      <c r="AH3149" s="273" t="s">
        <v>8611</v>
      </c>
    </row>
    <row r="3150" spans="2:34">
      <c r="B3150" s="258" t="str">
        <f t="shared" si="257"/>
        <v>O78631841</v>
      </c>
      <c r="C3150" s="282">
        <v>1</v>
      </c>
      <c r="D3150" s="486" t="s">
        <v>5094</v>
      </c>
      <c r="E3150" s="258" t="s">
        <v>5095</v>
      </c>
      <c r="F3150" s="259">
        <v>36518</v>
      </c>
      <c r="G3150" s="260" t="s">
        <v>1251</v>
      </c>
      <c r="H3150" s="261" t="s">
        <v>125</v>
      </c>
      <c r="I3150" s="263"/>
      <c r="J3150" s="261"/>
      <c r="K3150" s="282" t="s">
        <v>4784</v>
      </c>
      <c r="L3150" s="264">
        <v>44470</v>
      </c>
      <c r="M3150" s="290">
        <v>44477</v>
      </c>
      <c r="N3150" s="263" t="s">
        <v>122</v>
      </c>
      <c r="O3150" s="261"/>
      <c r="P3150" s="266"/>
      <c r="Q3150" s="273"/>
      <c r="R3150" s="284" t="s">
        <v>157</v>
      </c>
      <c r="S3150" s="265"/>
      <c r="T3150" s="265">
        <v>0</v>
      </c>
      <c r="U3150" s="269" t="s">
        <v>1256</v>
      </c>
      <c r="V3150" s="270">
        <v>1</v>
      </c>
      <c r="W3150" s="271" t="s">
        <v>1264</v>
      </c>
      <c r="X3150" s="272"/>
      <c r="Y3150" s="273"/>
      <c r="Z3150" s="274" t="s">
        <v>1265</v>
      </c>
      <c r="AA3150" s="258" t="b">
        <f t="shared" si="259"/>
        <v>0</v>
      </c>
      <c r="AB3150" s="273" t="s">
        <v>5096</v>
      </c>
      <c r="AC3150" s="273"/>
      <c r="AD3150" s="510"/>
      <c r="AE3150" s="275"/>
      <c r="AF3150" s="267" t="str">
        <f t="shared" ca="1" si="256"/>
        <v>26años7meses</v>
      </c>
      <c r="AG3150" s="276">
        <v>922706167</v>
      </c>
      <c r="AH3150" s="273" t="s">
        <v>5097</v>
      </c>
    </row>
    <row r="3151" spans="2:34">
      <c r="B3151" s="258" t="str">
        <f t="shared" si="257"/>
        <v>P78803066</v>
      </c>
      <c r="C3151" s="282">
        <v>1</v>
      </c>
      <c r="D3151" s="486" t="s">
        <v>14878</v>
      </c>
      <c r="E3151" s="258" t="s">
        <v>14879</v>
      </c>
      <c r="F3151" s="259">
        <v>35949</v>
      </c>
      <c r="G3151" s="283" t="s">
        <v>1251</v>
      </c>
      <c r="H3151" s="261" t="s">
        <v>137</v>
      </c>
      <c r="I3151" s="261" t="s">
        <v>12682</v>
      </c>
      <c r="J3151" s="261" t="s">
        <v>1253</v>
      </c>
      <c r="K3151" s="282" t="s">
        <v>8700</v>
      </c>
      <c r="L3151" s="264">
        <v>45946</v>
      </c>
      <c r="M3151" s="264">
        <v>45959</v>
      </c>
      <c r="N3151" s="261" t="s">
        <v>122</v>
      </c>
      <c r="O3151" s="282"/>
      <c r="P3151" s="266"/>
      <c r="Q3151" s="258"/>
      <c r="R3151" s="268" t="s">
        <v>1256</v>
      </c>
      <c r="S3151" s="265"/>
      <c r="T3151" s="265">
        <v>0</v>
      </c>
      <c r="U3151" s="269" t="s">
        <v>1256</v>
      </c>
      <c r="V3151" s="270">
        <v>1</v>
      </c>
      <c r="W3151" s="271" t="s">
        <v>118</v>
      </c>
      <c r="X3151" s="272"/>
      <c r="Y3151" s="279"/>
      <c r="Z3151" s="342" t="s">
        <v>1257</v>
      </c>
      <c r="AA3151" s="258" t="b">
        <f t="shared" si="259"/>
        <v>0</v>
      </c>
      <c r="AB3151" s="273" t="s">
        <v>14880</v>
      </c>
      <c r="AC3151" s="273"/>
      <c r="AD3151" s="504" t="s">
        <v>1259</v>
      </c>
      <c r="AE3151" s="304" t="s">
        <v>14881</v>
      </c>
      <c r="AF3151" s="267" t="str">
        <f t="shared" ca="1" si="256"/>
        <v>28años2meses</v>
      </c>
      <c r="AG3151" s="276" t="s">
        <v>14882</v>
      </c>
      <c r="AH3151" s="273" t="s">
        <v>14883</v>
      </c>
    </row>
    <row r="3152" spans="2:34">
      <c r="B3152" s="258" t="str">
        <f t="shared" si="257"/>
        <v>P79194124</v>
      </c>
      <c r="C3152" s="282">
        <v>1</v>
      </c>
      <c r="D3152" s="486" t="s">
        <v>3949</v>
      </c>
      <c r="E3152" s="258" t="s">
        <v>3950</v>
      </c>
      <c r="F3152" s="259">
        <v>37021</v>
      </c>
      <c r="G3152" s="260" t="s">
        <v>1291</v>
      </c>
      <c r="H3152" s="261" t="s">
        <v>137</v>
      </c>
      <c r="I3152" s="262"/>
      <c r="J3152" s="261"/>
      <c r="K3152" s="263" t="s">
        <v>3611</v>
      </c>
      <c r="L3152" s="264">
        <v>44298</v>
      </c>
      <c r="M3152" s="290">
        <v>44311</v>
      </c>
      <c r="N3152" s="263" t="s">
        <v>122</v>
      </c>
      <c r="O3152" s="261" t="s">
        <v>1108</v>
      </c>
      <c r="P3152" s="266"/>
      <c r="Q3152" s="273"/>
      <c r="R3152" s="284" t="s">
        <v>157</v>
      </c>
      <c r="S3152" s="265"/>
      <c r="T3152" s="265">
        <v>0</v>
      </c>
      <c r="U3152" s="269" t="s">
        <v>1256</v>
      </c>
      <c r="V3152" s="270">
        <v>0</v>
      </c>
      <c r="W3152" s="271" t="s">
        <v>1264</v>
      </c>
      <c r="X3152" s="272"/>
      <c r="Y3152" s="273"/>
      <c r="Z3152" s="274" t="s">
        <v>1265</v>
      </c>
      <c r="AA3152" s="258" t="b">
        <f t="shared" si="259"/>
        <v>0</v>
      </c>
      <c r="AB3152" s="273" t="s">
        <v>3951</v>
      </c>
      <c r="AC3152" s="273" t="s">
        <v>3671</v>
      </c>
      <c r="AD3152" s="510"/>
      <c r="AE3152" s="275"/>
      <c r="AF3152" s="267" t="str">
        <f t="shared" ca="1" si="256"/>
        <v>25años3meses</v>
      </c>
      <c r="AG3152" s="276">
        <v>969925174</v>
      </c>
      <c r="AH3152" s="273" t="s">
        <v>3952</v>
      </c>
    </row>
    <row r="3153" spans="2:34">
      <c r="B3153" s="258" t="str">
        <f t="shared" si="257"/>
        <v>E79299751</v>
      </c>
      <c r="C3153" s="282">
        <v>1</v>
      </c>
      <c r="D3153" s="486" t="s">
        <v>6529</v>
      </c>
      <c r="E3153" s="258" t="s">
        <v>6530</v>
      </c>
      <c r="F3153" s="259">
        <v>36735</v>
      </c>
      <c r="G3153" s="283" t="s">
        <v>1297</v>
      </c>
      <c r="H3153" s="261" t="s">
        <v>1107</v>
      </c>
      <c r="I3153" s="263" t="s">
        <v>4416</v>
      </c>
      <c r="J3153" s="261"/>
      <c r="K3153" s="282" t="s">
        <v>2021</v>
      </c>
      <c r="L3153" s="264">
        <v>44817</v>
      </c>
      <c r="M3153" s="264">
        <v>44926</v>
      </c>
      <c r="N3153" s="263" t="s">
        <v>128</v>
      </c>
      <c r="O3153" s="282" t="s">
        <v>6531</v>
      </c>
      <c r="P3153" s="266" t="s">
        <v>138</v>
      </c>
      <c r="Q3153" s="273"/>
      <c r="R3153" s="268" t="s">
        <v>157</v>
      </c>
      <c r="S3153" s="265"/>
      <c r="T3153" s="265">
        <v>0</v>
      </c>
      <c r="U3153" s="269" t="s">
        <v>1256</v>
      </c>
      <c r="V3153" s="270">
        <v>0</v>
      </c>
      <c r="W3153" s="271" t="s">
        <v>118</v>
      </c>
      <c r="X3153" s="272">
        <v>2500</v>
      </c>
      <c r="Y3153" s="272">
        <v>337.2</v>
      </c>
      <c r="Z3153" s="274" t="s">
        <v>1265</v>
      </c>
      <c r="AA3153" s="258" t="b">
        <f t="shared" si="259"/>
        <v>0</v>
      </c>
      <c r="AB3153" s="258" t="s">
        <v>6532</v>
      </c>
      <c r="AC3153" s="273"/>
      <c r="AD3153" s="504" t="s">
        <v>2101</v>
      </c>
      <c r="AE3153" s="275" t="s">
        <v>6533</v>
      </c>
      <c r="AF3153" s="267" t="str">
        <f t="shared" ca="1" si="256"/>
        <v>26años0meses</v>
      </c>
      <c r="AG3153" s="276">
        <v>930956923</v>
      </c>
      <c r="AH3153" s="273" t="s">
        <v>6534</v>
      </c>
    </row>
    <row r="3154" spans="2:34">
      <c r="B3154" s="258" t="str">
        <f t="shared" si="257"/>
        <v>O80055385</v>
      </c>
      <c r="C3154" s="282">
        <v>1</v>
      </c>
      <c r="D3154" s="486" t="s">
        <v>7220</v>
      </c>
      <c r="E3154" s="258" t="s">
        <v>7221</v>
      </c>
      <c r="F3154" s="259">
        <v>28446</v>
      </c>
      <c r="G3154" s="283" t="s">
        <v>1251</v>
      </c>
      <c r="H3154" s="261" t="s">
        <v>113</v>
      </c>
      <c r="I3154" s="263" t="s">
        <v>3682</v>
      </c>
      <c r="J3154" s="261"/>
      <c r="K3154" s="282" t="s">
        <v>6305</v>
      </c>
      <c r="L3154" s="315">
        <v>44930</v>
      </c>
      <c r="M3154" s="290">
        <v>44984</v>
      </c>
      <c r="N3154" s="263" t="s">
        <v>114</v>
      </c>
      <c r="O3154" s="282" t="s">
        <v>7222</v>
      </c>
      <c r="P3154" s="266" t="s">
        <v>138</v>
      </c>
      <c r="Q3154" s="273"/>
      <c r="R3154" s="284" t="s">
        <v>157</v>
      </c>
      <c r="S3154" s="265"/>
      <c r="T3154" s="265">
        <v>0</v>
      </c>
      <c r="U3154" s="269" t="s">
        <v>1256</v>
      </c>
      <c r="V3154" s="270">
        <v>1</v>
      </c>
      <c r="W3154" s="271" t="s">
        <v>1264</v>
      </c>
      <c r="X3154" s="273"/>
      <c r="Y3154" s="273"/>
      <c r="Z3154" s="274" t="s">
        <v>1265</v>
      </c>
      <c r="AA3154" s="258" t="b">
        <f t="shared" si="259"/>
        <v>0</v>
      </c>
      <c r="AB3154" s="258" t="s">
        <v>7223</v>
      </c>
      <c r="AC3154" s="273"/>
      <c r="AD3154" s="504" t="s">
        <v>1259</v>
      </c>
      <c r="AE3154" s="303" t="s">
        <v>7224</v>
      </c>
      <c r="AF3154" s="267" t="str">
        <f t="shared" ca="1" si="256"/>
        <v>48años9meses</v>
      </c>
      <c r="AG3154" s="276">
        <v>979370660</v>
      </c>
      <c r="AH3154" s="273" t="s">
        <v>7225</v>
      </c>
    </row>
    <row r="3155" spans="2:34">
      <c r="B3155" s="258" t="str">
        <f t="shared" si="257"/>
        <v>O80107307</v>
      </c>
      <c r="C3155" s="282">
        <v>1</v>
      </c>
      <c r="D3155" s="486" t="s">
        <v>5692</v>
      </c>
      <c r="E3155" s="258" t="s">
        <v>5693</v>
      </c>
      <c r="F3155" s="259">
        <v>27736</v>
      </c>
      <c r="G3155" s="260" t="s">
        <v>1996</v>
      </c>
      <c r="H3155" s="261" t="s">
        <v>113</v>
      </c>
      <c r="I3155" s="263"/>
      <c r="J3155" s="261"/>
      <c r="K3155" s="282" t="s">
        <v>4784</v>
      </c>
      <c r="L3155" s="264">
        <v>44575</v>
      </c>
      <c r="M3155" s="290">
        <v>44603</v>
      </c>
      <c r="N3155" s="263" t="s">
        <v>114</v>
      </c>
      <c r="O3155" s="261" t="s">
        <v>5694</v>
      </c>
      <c r="P3155" s="266" t="s">
        <v>138</v>
      </c>
      <c r="Q3155" s="273"/>
      <c r="R3155" s="284" t="s">
        <v>157</v>
      </c>
      <c r="S3155" s="265"/>
      <c r="T3155" s="265">
        <v>0</v>
      </c>
      <c r="U3155" s="269" t="s">
        <v>1256</v>
      </c>
      <c r="V3155" s="270">
        <v>1</v>
      </c>
      <c r="W3155" s="271" t="s">
        <v>118</v>
      </c>
      <c r="X3155" s="272"/>
      <c r="Y3155" s="273"/>
      <c r="Z3155" s="274" t="s">
        <v>1265</v>
      </c>
      <c r="AA3155" s="258" t="b">
        <f t="shared" si="259"/>
        <v>0</v>
      </c>
      <c r="AB3155" s="273" t="s">
        <v>5695</v>
      </c>
      <c r="AC3155" s="273"/>
      <c r="AD3155" s="510"/>
      <c r="AE3155" s="275"/>
      <c r="AF3155" s="267" t="str">
        <f t="shared" ca="1" si="256"/>
        <v>50años8meses</v>
      </c>
      <c r="AG3155" s="276">
        <v>945008086</v>
      </c>
      <c r="AH3155" s="273" t="s">
        <v>5696</v>
      </c>
    </row>
    <row r="3156" spans="2:34">
      <c r="B3156" s="258" t="str">
        <f t="shared" si="257"/>
        <v>O80176032</v>
      </c>
      <c r="C3156" s="282">
        <v>1</v>
      </c>
      <c r="D3156" s="486" t="s">
        <v>8082</v>
      </c>
      <c r="E3156" s="258" t="s">
        <v>8083</v>
      </c>
      <c r="F3156" s="259">
        <v>28323</v>
      </c>
      <c r="G3156" s="283" t="s">
        <v>1251</v>
      </c>
      <c r="H3156" s="261" t="s">
        <v>113</v>
      </c>
      <c r="I3156" s="261" t="s">
        <v>1339</v>
      </c>
      <c r="J3156" s="261"/>
      <c r="K3156" s="282" t="s">
        <v>2021</v>
      </c>
      <c r="L3156" s="264">
        <v>45118</v>
      </c>
      <c r="M3156" s="290">
        <v>45157</v>
      </c>
      <c r="N3156" s="263" t="s">
        <v>114</v>
      </c>
      <c r="O3156" s="261" t="s">
        <v>8084</v>
      </c>
      <c r="P3156" s="266" t="s">
        <v>138</v>
      </c>
      <c r="Q3156" s="273"/>
      <c r="R3156" s="284" t="s">
        <v>157</v>
      </c>
      <c r="S3156" s="265"/>
      <c r="T3156" s="265">
        <v>0</v>
      </c>
      <c r="U3156" s="269" t="s">
        <v>1256</v>
      </c>
      <c r="V3156" s="270">
        <v>0</v>
      </c>
      <c r="W3156" s="271" t="s">
        <v>118</v>
      </c>
      <c r="X3156" s="273"/>
      <c r="Y3156" s="273"/>
      <c r="Z3156" s="274" t="s">
        <v>1257</v>
      </c>
      <c r="AA3156" s="258" t="b">
        <f t="shared" si="259"/>
        <v>0</v>
      </c>
      <c r="AB3156" s="273" t="s">
        <v>8085</v>
      </c>
      <c r="AC3156" s="273"/>
      <c r="AD3156" s="504" t="s">
        <v>1271</v>
      </c>
      <c r="AE3156" s="275" t="s">
        <v>8086</v>
      </c>
      <c r="AF3156" s="267" t="str">
        <f t="shared" ca="1" si="256"/>
        <v>49años1meses</v>
      </c>
      <c r="AG3156" s="276">
        <v>937702125</v>
      </c>
      <c r="AH3156" s="273" t="s">
        <v>8087</v>
      </c>
    </row>
    <row r="3157" spans="2:34">
      <c r="B3157" s="258" t="str">
        <f t="shared" si="257"/>
        <v>O80177767</v>
      </c>
      <c r="C3157" s="282">
        <v>1</v>
      </c>
      <c r="D3157" s="486" t="s">
        <v>8515</v>
      </c>
      <c r="E3157" s="258" t="s">
        <v>8516</v>
      </c>
      <c r="F3157" s="259">
        <v>27092</v>
      </c>
      <c r="G3157" s="260" t="s">
        <v>1251</v>
      </c>
      <c r="H3157" s="261" t="s">
        <v>113</v>
      </c>
      <c r="I3157" s="263" t="s">
        <v>1967</v>
      </c>
      <c r="J3157" s="261"/>
      <c r="K3157" s="282" t="s">
        <v>6305</v>
      </c>
      <c r="L3157" s="264">
        <v>45209</v>
      </c>
      <c r="M3157" s="290">
        <v>45282</v>
      </c>
      <c r="N3157" s="263" t="s">
        <v>128</v>
      </c>
      <c r="O3157" s="261" t="s">
        <v>8517</v>
      </c>
      <c r="P3157" s="266" t="s">
        <v>138</v>
      </c>
      <c r="Q3157" s="267"/>
      <c r="R3157" s="284" t="s">
        <v>157</v>
      </c>
      <c r="S3157" s="265"/>
      <c r="T3157" s="265">
        <v>0</v>
      </c>
      <c r="U3157" s="269" t="s">
        <v>1256</v>
      </c>
      <c r="V3157" s="270">
        <v>1</v>
      </c>
      <c r="W3157" s="271" t="s">
        <v>118</v>
      </c>
      <c r="X3157" s="272"/>
      <c r="Y3157" s="273"/>
      <c r="Z3157" s="274" t="s">
        <v>1257</v>
      </c>
      <c r="AA3157" s="258" t="b">
        <f t="shared" si="259"/>
        <v>0</v>
      </c>
      <c r="AB3157" s="273" t="s">
        <v>8518</v>
      </c>
      <c r="AC3157" s="273"/>
      <c r="AD3157" s="510"/>
      <c r="AE3157" s="275"/>
      <c r="AF3157" s="267" t="str">
        <f t="shared" ca="1" si="256"/>
        <v>52años5meses</v>
      </c>
      <c r="AG3157" s="276">
        <v>979907550</v>
      </c>
      <c r="AH3157" s="273" t="s">
        <v>3466</v>
      </c>
    </row>
    <row r="3158" spans="2:34">
      <c r="B3158" s="258" t="str">
        <f t="shared" si="257"/>
        <v>O80203004</v>
      </c>
      <c r="C3158" s="282">
        <v>1</v>
      </c>
      <c r="D3158" s="486" t="s">
        <v>8390</v>
      </c>
      <c r="E3158" s="258" t="s">
        <v>8391</v>
      </c>
      <c r="F3158" s="259">
        <v>27349</v>
      </c>
      <c r="G3158" s="260" t="s">
        <v>1251</v>
      </c>
      <c r="H3158" s="261" t="s">
        <v>113</v>
      </c>
      <c r="I3158" s="261" t="s">
        <v>1339</v>
      </c>
      <c r="J3158" s="261" t="s">
        <v>1276</v>
      </c>
      <c r="K3158" s="282" t="s">
        <v>6840</v>
      </c>
      <c r="L3158" s="264">
        <v>45196</v>
      </c>
      <c r="M3158" s="298">
        <v>45475</v>
      </c>
      <c r="N3158" s="263" t="s">
        <v>174</v>
      </c>
      <c r="O3158" s="261" t="s">
        <v>8392</v>
      </c>
      <c r="P3158" s="266" t="s">
        <v>138</v>
      </c>
      <c r="Q3158" s="273"/>
      <c r="R3158" s="268" t="s">
        <v>157</v>
      </c>
      <c r="S3158" s="265"/>
      <c r="T3158" s="265">
        <v>0</v>
      </c>
      <c r="U3158" s="269" t="s">
        <v>1256</v>
      </c>
      <c r="V3158" s="270">
        <v>1</v>
      </c>
      <c r="W3158" s="271" t="s">
        <v>118</v>
      </c>
      <c r="X3158" s="273"/>
      <c r="Y3158" s="273"/>
      <c r="Z3158" s="274" t="s">
        <v>1257</v>
      </c>
      <c r="AA3158" s="258" t="b">
        <f t="shared" si="259"/>
        <v>0</v>
      </c>
      <c r="AB3158" s="273" t="s">
        <v>8393</v>
      </c>
      <c r="AC3158" s="273"/>
      <c r="AD3158" s="504" t="s">
        <v>1259</v>
      </c>
      <c r="AE3158" s="275" t="s">
        <v>8394</v>
      </c>
      <c r="AF3158" s="267" t="str">
        <f t="shared" ca="1" si="256"/>
        <v>51años9meses</v>
      </c>
      <c r="AG3158" s="276">
        <v>998448425</v>
      </c>
      <c r="AH3158" s="273" t="s">
        <v>8395</v>
      </c>
    </row>
    <row r="3159" spans="2:34">
      <c r="B3159" s="258" t="str">
        <f t="shared" si="257"/>
        <v>O80213986</v>
      </c>
      <c r="C3159" s="282">
        <v>1</v>
      </c>
      <c r="D3159" s="486" t="s">
        <v>4226</v>
      </c>
      <c r="E3159" s="258" t="s">
        <v>4227</v>
      </c>
      <c r="F3159" s="259">
        <v>28480</v>
      </c>
      <c r="G3159" s="260" t="s">
        <v>1251</v>
      </c>
      <c r="H3159" s="261" t="s">
        <v>113</v>
      </c>
      <c r="I3159" s="262"/>
      <c r="J3159" s="261"/>
      <c r="K3159" s="263" t="s">
        <v>3611</v>
      </c>
      <c r="L3159" s="264">
        <v>44355</v>
      </c>
      <c r="M3159" s="264">
        <v>44360</v>
      </c>
      <c r="N3159" s="263" t="s">
        <v>114</v>
      </c>
      <c r="O3159" s="261" t="s">
        <v>4228</v>
      </c>
      <c r="P3159" s="266" t="s">
        <v>115</v>
      </c>
      <c r="Q3159" s="258"/>
      <c r="R3159" s="284" t="s">
        <v>157</v>
      </c>
      <c r="S3159" s="265"/>
      <c r="T3159" s="265">
        <v>0</v>
      </c>
      <c r="U3159" s="269" t="s">
        <v>1256</v>
      </c>
      <c r="V3159" s="270">
        <v>0</v>
      </c>
      <c r="W3159" s="271" t="s">
        <v>1264</v>
      </c>
      <c r="X3159" s="272"/>
      <c r="Y3159" s="273"/>
      <c r="Z3159" s="274" t="s">
        <v>1265</v>
      </c>
      <c r="AA3159" s="258" t="b">
        <f t="shared" si="259"/>
        <v>0</v>
      </c>
      <c r="AB3159" s="273" t="s">
        <v>4229</v>
      </c>
      <c r="AC3159" s="273" t="s">
        <v>4230</v>
      </c>
      <c r="AD3159" s="510"/>
      <c r="AE3159" s="275"/>
      <c r="AF3159" s="267" t="str">
        <f t="shared" ca="1" si="256"/>
        <v>48años8meses</v>
      </c>
      <c r="AG3159" s="276">
        <v>979601275</v>
      </c>
      <c r="AH3159" s="273" t="s">
        <v>4231</v>
      </c>
    </row>
    <row r="3160" spans="2:34">
      <c r="B3160" s="258" t="str">
        <f t="shared" si="257"/>
        <v>O80215476</v>
      </c>
      <c r="C3160" s="282">
        <v>1</v>
      </c>
      <c r="D3160" s="486" t="s">
        <v>13937</v>
      </c>
      <c r="E3160" s="258" t="s">
        <v>13938</v>
      </c>
      <c r="F3160" s="259">
        <v>27810</v>
      </c>
      <c r="G3160" s="258" t="s">
        <v>1251</v>
      </c>
      <c r="H3160" s="263" t="s">
        <v>113</v>
      </c>
      <c r="I3160" s="261" t="s">
        <v>1339</v>
      </c>
      <c r="J3160" s="261" t="s">
        <v>1253</v>
      </c>
      <c r="K3160" s="282" t="s">
        <v>1254</v>
      </c>
      <c r="L3160" s="264">
        <v>45883</v>
      </c>
      <c r="M3160" s="264">
        <v>45987</v>
      </c>
      <c r="N3160" s="261" t="s">
        <v>128</v>
      </c>
      <c r="O3160" s="282" t="s">
        <v>13939</v>
      </c>
      <c r="P3160" s="266" t="s">
        <v>138</v>
      </c>
      <c r="Q3160" s="273"/>
      <c r="R3160" s="268" t="s">
        <v>157</v>
      </c>
      <c r="S3160" s="265"/>
      <c r="T3160" s="506">
        <v>0</v>
      </c>
      <c r="U3160" s="269" t="s">
        <v>1256</v>
      </c>
      <c r="V3160" s="270">
        <v>1</v>
      </c>
      <c r="W3160" s="271" t="s">
        <v>118</v>
      </c>
      <c r="X3160" s="272"/>
      <c r="Y3160" s="279"/>
      <c r="Z3160" s="342" t="s">
        <v>1257</v>
      </c>
      <c r="AA3160" s="258" t="b">
        <f t="shared" si="259"/>
        <v>0</v>
      </c>
      <c r="AB3160" s="273" t="s">
        <v>13940</v>
      </c>
      <c r="AC3160" s="273"/>
      <c r="AD3160" s="504" t="s">
        <v>1259</v>
      </c>
      <c r="AE3160" s="281" t="s">
        <v>13941</v>
      </c>
      <c r="AF3160" s="267" t="str">
        <f t="shared" ca="1" si="256"/>
        <v>50años6meses</v>
      </c>
      <c r="AG3160" s="276" t="s">
        <v>13942</v>
      </c>
      <c r="AH3160" s="273" t="s">
        <v>13943</v>
      </c>
    </row>
    <row r="3161" spans="2:34">
      <c r="B3161" s="258" t="str">
        <f t="shared" si="257"/>
        <v>O80219047</v>
      </c>
      <c r="C3161" s="282">
        <v>1</v>
      </c>
      <c r="D3161" s="294" t="s">
        <v>16633</v>
      </c>
      <c r="E3161" s="258" t="s">
        <v>16634</v>
      </c>
      <c r="F3161" s="259">
        <v>28553</v>
      </c>
      <c r="G3161" s="283" t="s">
        <v>1251</v>
      </c>
      <c r="H3161" s="261" t="s">
        <v>113</v>
      </c>
      <c r="I3161" s="261" t="s">
        <v>1339</v>
      </c>
      <c r="J3161" s="261" t="s">
        <v>1276</v>
      </c>
      <c r="K3161" s="282" t="s">
        <v>12562</v>
      </c>
      <c r="L3161" s="264">
        <v>46035</v>
      </c>
      <c r="M3161" s="264">
        <v>46133</v>
      </c>
      <c r="N3161" s="261" t="s">
        <v>174</v>
      </c>
      <c r="O3161" s="282" t="s">
        <v>16635</v>
      </c>
      <c r="P3161" s="266" t="s">
        <v>138</v>
      </c>
      <c r="Q3161" s="258"/>
      <c r="R3161" s="268" t="s">
        <v>157</v>
      </c>
      <c r="S3161" s="265"/>
      <c r="T3161" s="271">
        <v>0</v>
      </c>
      <c r="U3161" s="269" t="s">
        <v>1256</v>
      </c>
      <c r="V3161" s="270">
        <v>1</v>
      </c>
      <c r="W3161" s="271" t="s">
        <v>118</v>
      </c>
      <c r="X3161" s="272"/>
      <c r="Y3161" s="272"/>
      <c r="Z3161" s="342" t="s">
        <v>1257</v>
      </c>
      <c r="AA3161" s="258" t="b">
        <v>0</v>
      </c>
      <c r="AB3161" s="273" t="s">
        <v>17162</v>
      </c>
      <c r="AC3161" s="273"/>
      <c r="AD3161" s="504" t="s">
        <v>1271</v>
      </c>
      <c r="AE3161" s="275" t="s">
        <v>16636</v>
      </c>
      <c r="AF3161" s="267" t="str">
        <f t="shared" ca="1" si="256"/>
        <v>48años5meses</v>
      </c>
      <c r="AG3161" s="276" t="s">
        <v>16637</v>
      </c>
      <c r="AH3161" s="273" t="s">
        <v>16638</v>
      </c>
    </row>
    <row r="3162" spans="2:34">
      <c r="B3162" s="258" t="str">
        <f t="shared" si="257"/>
        <v>O80221577</v>
      </c>
      <c r="C3162" s="282">
        <v>1</v>
      </c>
      <c r="D3162" s="486" t="s">
        <v>8638</v>
      </c>
      <c r="E3162" s="258" t="s">
        <v>8639</v>
      </c>
      <c r="F3162" s="259">
        <v>28940</v>
      </c>
      <c r="G3162" s="283" t="s">
        <v>1251</v>
      </c>
      <c r="H3162" s="261" t="s">
        <v>125</v>
      </c>
      <c r="I3162" s="263" t="s">
        <v>1339</v>
      </c>
      <c r="J3162" s="261"/>
      <c r="K3162" s="282" t="s">
        <v>7444</v>
      </c>
      <c r="L3162" s="264">
        <v>45236</v>
      </c>
      <c r="M3162" s="290">
        <v>45241</v>
      </c>
      <c r="N3162" s="263" t="s">
        <v>128</v>
      </c>
      <c r="O3162" s="261" t="s">
        <v>8640</v>
      </c>
      <c r="P3162" s="266" t="s">
        <v>138</v>
      </c>
      <c r="Q3162" s="273"/>
      <c r="R3162" s="284" t="s">
        <v>157</v>
      </c>
      <c r="S3162" s="265"/>
      <c r="T3162" s="265">
        <v>0</v>
      </c>
      <c r="U3162" s="269" t="s">
        <v>1256</v>
      </c>
      <c r="V3162" s="270">
        <v>1</v>
      </c>
      <c r="W3162" s="271" t="s">
        <v>118</v>
      </c>
      <c r="X3162" s="272"/>
      <c r="Y3162" s="273"/>
      <c r="Z3162" s="274" t="s">
        <v>1257</v>
      </c>
      <c r="AA3162" s="258" t="b">
        <f t="shared" ref="AA3162:AA3168" si="260">COUNTIF($D$2:$D$3790,D3162)&gt;1</f>
        <v>0</v>
      </c>
      <c r="AB3162" s="273" t="s">
        <v>8641</v>
      </c>
      <c r="AC3162" s="273"/>
      <c r="AD3162" s="504" t="s">
        <v>1259</v>
      </c>
      <c r="AE3162" s="275" t="s">
        <v>8642</v>
      </c>
      <c r="AF3162" s="267" t="str">
        <f t="shared" ca="1" si="256"/>
        <v>47años4meses</v>
      </c>
      <c r="AG3162" s="276">
        <v>964971192</v>
      </c>
      <c r="AH3162" s="273" t="s">
        <v>8643</v>
      </c>
    </row>
    <row r="3163" spans="2:34">
      <c r="B3163" s="258" t="str">
        <f t="shared" si="257"/>
        <v>O80224061</v>
      </c>
      <c r="C3163" s="282">
        <v>1</v>
      </c>
      <c r="D3163" s="486" t="s">
        <v>3321</v>
      </c>
      <c r="E3163" s="258" t="s">
        <v>3322</v>
      </c>
      <c r="F3163" s="259">
        <v>28566</v>
      </c>
      <c r="G3163" s="260" t="s">
        <v>1251</v>
      </c>
      <c r="H3163" s="261" t="s">
        <v>113</v>
      </c>
      <c r="I3163" s="262"/>
      <c r="J3163" s="261"/>
      <c r="K3163" s="263" t="s">
        <v>1287</v>
      </c>
      <c r="L3163" s="264">
        <v>44035</v>
      </c>
      <c r="M3163" s="264">
        <v>44076</v>
      </c>
      <c r="N3163" s="263" t="s">
        <v>114</v>
      </c>
      <c r="O3163" s="261" t="s">
        <v>3323</v>
      </c>
      <c r="P3163" s="266" t="s">
        <v>138</v>
      </c>
      <c r="Q3163" s="267"/>
      <c r="R3163" s="268" t="s">
        <v>157</v>
      </c>
      <c r="S3163" s="265"/>
      <c r="T3163" s="265">
        <v>0</v>
      </c>
      <c r="U3163" s="269" t="s">
        <v>1256</v>
      </c>
      <c r="V3163" s="270">
        <v>0</v>
      </c>
      <c r="W3163" s="271" t="s">
        <v>1264</v>
      </c>
      <c r="X3163" s="272"/>
      <c r="Y3163" s="273"/>
      <c r="Z3163" s="274" t="s">
        <v>1265</v>
      </c>
      <c r="AA3163" s="258" t="b">
        <f t="shared" si="260"/>
        <v>0</v>
      </c>
      <c r="AB3163" s="273"/>
      <c r="AC3163" s="273"/>
      <c r="AD3163" s="510"/>
      <c r="AE3163" s="275"/>
      <c r="AF3163" s="267" t="str">
        <f t="shared" ca="1" si="256"/>
        <v>48años5meses</v>
      </c>
      <c r="AG3163" s="276"/>
      <c r="AH3163" s="273"/>
    </row>
    <row r="3164" spans="2:34">
      <c r="B3164" s="258" t="str">
        <f t="shared" si="257"/>
        <v>O80241039</v>
      </c>
      <c r="C3164" s="282">
        <v>1</v>
      </c>
      <c r="D3164" s="486" t="s">
        <v>7993</v>
      </c>
      <c r="E3164" s="258" t="s">
        <v>7994</v>
      </c>
      <c r="F3164" s="259">
        <v>28506</v>
      </c>
      <c r="G3164" s="283" t="s">
        <v>1996</v>
      </c>
      <c r="H3164" s="261" t="s">
        <v>113</v>
      </c>
      <c r="I3164" s="263" t="s">
        <v>1339</v>
      </c>
      <c r="J3164" s="261"/>
      <c r="K3164" s="282" t="s">
        <v>2021</v>
      </c>
      <c r="L3164" s="264">
        <v>45111</v>
      </c>
      <c r="M3164" s="290">
        <v>45275</v>
      </c>
      <c r="N3164" s="263" t="s">
        <v>122</v>
      </c>
      <c r="O3164" s="282"/>
      <c r="P3164" s="266"/>
      <c r="Q3164" s="273"/>
      <c r="R3164" s="268" t="s">
        <v>157</v>
      </c>
      <c r="S3164" s="265"/>
      <c r="T3164" s="265">
        <v>0</v>
      </c>
      <c r="U3164" s="269" t="s">
        <v>1256</v>
      </c>
      <c r="V3164" s="270">
        <v>0</v>
      </c>
      <c r="W3164" s="271" t="s">
        <v>118</v>
      </c>
      <c r="X3164" s="272"/>
      <c r="Y3164" s="273"/>
      <c r="Z3164" s="274" t="s">
        <v>1257</v>
      </c>
      <c r="AA3164" s="258" t="b">
        <f t="shared" si="260"/>
        <v>0</v>
      </c>
      <c r="AB3164" s="258" t="s">
        <v>7995</v>
      </c>
      <c r="AC3164" s="273"/>
      <c r="AD3164" s="504" t="s">
        <v>2101</v>
      </c>
      <c r="AE3164" s="275" t="s">
        <v>7996</v>
      </c>
      <c r="AF3164" s="267" t="str">
        <f t="shared" ca="1" si="256"/>
        <v>48años7meses</v>
      </c>
      <c r="AG3164" s="276">
        <v>925486147</v>
      </c>
      <c r="AH3164" s="273" t="s">
        <v>7997</v>
      </c>
    </row>
    <row r="3165" spans="2:34">
      <c r="B3165" s="258" t="str">
        <f t="shared" si="257"/>
        <v>O80257361</v>
      </c>
      <c r="C3165" s="282">
        <v>1</v>
      </c>
      <c r="D3165" s="486" t="s">
        <v>19065</v>
      </c>
      <c r="E3165" s="258" t="s">
        <v>15296</v>
      </c>
      <c r="F3165" s="259">
        <v>28463</v>
      </c>
      <c r="G3165" s="283" t="s">
        <v>1251</v>
      </c>
      <c r="H3165" s="261" t="s">
        <v>125</v>
      </c>
      <c r="I3165" s="261" t="s">
        <v>13485</v>
      </c>
      <c r="J3165" s="261" t="s">
        <v>1276</v>
      </c>
      <c r="K3165" s="282" t="s">
        <v>12562</v>
      </c>
      <c r="L3165" s="264">
        <v>45965</v>
      </c>
      <c r="M3165" s="264">
        <v>46137</v>
      </c>
      <c r="N3165" s="261" t="s">
        <v>128</v>
      </c>
      <c r="O3165" s="282" t="s">
        <v>15297</v>
      </c>
      <c r="P3165" s="266" t="s">
        <v>138</v>
      </c>
      <c r="Q3165" s="258"/>
      <c r="R3165" s="471" t="s">
        <v>1256</v>
      </c>
      <c r="S3165" s="265"/>
      <c r="T3165" s="271">
        <v>0</v>
      </c>
      <c r="U3165" s="269" t="s">
        <v>1256</v>
      </c>
      <c r="V3165" s="270">
        <v>1</v>
      </c>
      <c r="W3165" s="271" t="s">
        <v>118</v>
      </c>
      <c r="X3165" s="272"/>
      <c r="Y3165" s="272"/>
      <c r="Z3165" s="342" t="s">
        <v>1257</v>
      </c>
      <c r="AA3165" s="258" t="b">
        <f t="shared" si="260"/>
        <v>0</v>
      </c>
      <c r="AB3165" s="273" t="s">
        <v>15298</v>
      </c>
      <c r="AC3165" s="273"/>
      <c r="AD3165" s="504" t="s">
        <v>1878</v>
      </c>
      <c r="AE3165" s="275" t="s">
        <v>15299</v>
      </c>
      <c r="AF3165" s="267" t="str">
        <f t="shared" ca="1" si="256"/>
        <v>48años8meses</v>
      </c>
      <c r="AG3165" s="276" t="s">
        <v>15300</v>
      </c>
      <c r="AH3165" s="273" t="s">
        <v>15301</v>
      </c>
    </row>
    <row r="3166" spans="2:34">
      <c r="B3166" s="258" t="str">
        <f t="shared" si="257"/>
        <v>O80261640</v>
      </c>
      <c r="C3166" s="282">
        <v>1</v>
      </c>
      <c r="D3166" s="486" t="s">
        <v>15429</v>
      </c>
      <c r="E3166" s="277" t="s">
        <v>15430</v>
      </c>
      <c r="F3166" s="259">
        <v>28942</v>
      </c>
      <c r="G3166" s="260" t="s">
        <v>1996</v>
      </c>
      <c r="H3166" s="261" t="s">
        <v>113</v>
      </c>
      <c r="I3166" s="263" t="s">
        <v>14678</v>
      </c>
      <c r="J3166" s="261" t="s">
        <v>1276</v>
      </c>
      <c r="K3166" s="263" t="s">
        <v>8566</v>
      </c>
      <c r="L3166" s="316">
        <v>45971</v>
      </c>
      <c r="M3166" s="290">
        <v>45997</v>
      </c>
      <c r="N3166" s="263" t="s">
        <v>122</v>
      </c>
      <c r="O3166" s="261"/>
      <c r="P3166" s="266"/>
      <c r="Q3166" s="267"/>
      <c r="R3166" s="521" t="s">
        <v>597</v>
      </c>
      <c r="S3166" s="265"/>
      <c r="T3166" s="265">
        <v>0</v>
      </c>
      <c r="U3166" s="269" t="s">
        <v>1256</v>
      </c>
      <c r="V3166" s="270">
        <v>1</v>
      </c>
      <c r="W3166" s="271" t="s">
        <v>118</v>
      </c>
      <c r="X3166" s="272"/>
      <c r="Y3166" s="258"/>
      <c r="Z3166" s="274" t="s">
        <v>1257</v>
      </c>
      <c r="AA3166" s="258" t="b">
        <f t="shared" si="260"/>
        <v>0</v>
      </c>
      <c r="AB3166" s="258" t="s">
        <v>15431</v>
      </c>
      <c r="AC3166" s="273"/>
      <c r="AD3166" s="510" t="s">
        <v>1259</v>
      </c>
      <c r="AE3166" s="281" t="s">
        <v>15432</v>
      </c>
      <c r="AF3166" s="267" t="str">
        <f t="shared" ca="1" si="256"/>
        <v>47años4meses</v>
      </c>
      <c r="AG3166" s="276" t="s">
        <v>15433</v>
      </c>
      <c r="AH3166" s="529" t="s">
        <v>15434</v>
      </c>
    </row>
    <row r="3167" spans="2:34">
      <c r="B3167" s="258" t="str">
        <f t="shared" si="257"/>
        <v>P80269589</v>
      </c>
      <c r="C3167" s="282">
        <v>1</v>
      </c>
      <c r="D3167" s="486" t="s">
        <v>3340</v>
      </c>
      <c r="E3167" s="258" t="s">
        <v>3341</v>
      </c>
      <c r="F3167" s="259">
        <v>28022</v>
      </c>
      <c r="G3167" s="260" t="s">
        <v>1251</v>
      </c>
      <c r="H3167" s="261" t="s">
        <v>137</v>
      </c>
      <c r="I3167" s="263"/>
      <c r="J3167" s="261"/>
      <c r="K3167" s="263" t="s">
        <v>2021</v>
      </c>
      <c r="L3167" s="264">
        <v>44035</v>
      </c>
      <c r="M3167" s="264">
        <v>44727</v>
      </c>
      <c r="N3167" s="263" t="s">
        <v>128</v>
      </c>
      <c r="O3167" s="263" t="s">
        <v>3342</v>
      </c>
      <c r="P3167" s="266" t="s">
        <v>115</v>
      </c>
      <c r="Q3167" s="267"/>
      <c r="R3167" s="268" t="s">
        <v>157</v>
      </c>
      <c r="S3167" s="265"/>
      <c r="T3167" s="265">
        <v>0</v>
      </c>
      <c r="U3167" s="269" t="s">
        <v>1256</v>
      </c>
      <c r="V3167" s="270">
        <v>0</v>
      </c>
      <c r="W3167" s="271" t="s">
        <v>118</v>
      </c>
      <c r="X3167" s="272"/>
      <c r="Y3167" s="258"/>
      <c r="Z3167" s="274" t="s">
        <v>1265</v>
      </c>
      <c r="AA3167" s="258" t="b">
        <f t="shared" si="260"/>
        <v>0</v>
      </c>
      <c r="AB3167" s="273" t="s">
        <v>3343</v>
      </c>
      <c r="AC3167" s="273"/>
      <c r="AD3167" s="504" t="s">
        <v>2101</v>
      </c>
      <c r="AE3167" s="275" t="s">
        <v>3344</v>
      </c>
      <c r="AF3167" s="267" t="str">
        <f t="shared" ca="1" si="256"/>
        <v>49años11meses</v>
      </c>
      <c r="AG3167" s="276">
        <v>933382377</v>
      </c>
      <c r="AH3167" s="258" t="s">
        <v>3337</v>
      </c>
    </row>
    <row r="3168" spans="2:34">
      <c r="B3168" s="258" t="str">
        <f t="shared" si="257"/>
        <v>P80271524</v>
      </c>
      <c r="C3168" s="282">
        <v>1</v>
      </c>
      <c r="D3168" s="486" t="s">
        <v>11928</v>
      </c>
      <c r="E3168" s="258" t="s">
        <v>11929</v>
      </c>
      <c r="F3168" s="259">
        <v>27653</v>
      </c>
      <c r="G3168" s="283" t="s">
        <v>1251</v>
      </c>
      <c r="H3168" s="261" t="s">
        <v>137</v>
      </c>
      <c r="I3168" s="261" t="s">
        <v>1252</v>
      </c>
      <c r="J3168" s="261" t="s">
        <v>7578</v>
      </c>
      <c r="K3168" s="282" t="s">
        <v>6840</v>
      </c>
      <c r="L3168" s="264">
        <v>45489</v>
      </c>
      <c r="M3168" s="264">
        <v>45549</v>
      </c>
      <c r="N3168" s="261" t="s">
        <v>128</v>
      </c>
      <c r="O3168" s="282" t="s">
        <v>11930</v>
      </c>
      <c r="P3168" s="266" t="s">
        <v>138</v>
      </c>
      <c r="Q3168" s="273"/>
      <c r="R3168" s="284" t="s">
        <v>157</v>
      </c>
      <c r="S3168" s="265"/>
      <c r="T3168" s="265">
        <v>0</v>
      </c>
      <c r="U3168" s="269" t="s">
        <v>1256</v>
      </c>
      <c r="V3168" s="270">
        <v>1</v>
      </c>
      <c r="W3168" s="271" t="s">
        <v>118</v>
      </c>
      <c r="X3168" s="272"/>
      <c r="Y3168" s="272"/>
      <c r="Z3168" s="274" t="s">
        <v>1257</v>
      </c>
      <c r="AA3168" s="258" t="b">
        <f t="shared" si="260"/>
        <v>0</v>
      </c>
      <c r="AB3168" s="273" t="s">
        <v>10782</v>
      </c>
      <c r="AC3168" s="273"/>
      <c r="AD3168" s="504" t="s">
        <v>1271</v>
      </c>
      <c r="AE3168" s="275" t="s">
        <v>11931</v>
      </c>
      <c r="AF3168" s="267" t="str">
        <f t="shared" ca="1" si="256"/>
        <v>50años11meses</v>
      </c>
      <c r="AG3168" s="276">
        <v>943139552</v>
      </c>
      <c r="AH3168" s="397" t="s">
        <v>11932</v>
      </c>
    </row>
    <row r="3169" spans="2:34">
      <c r="B3169" s="258" t="str">
        <f t="shared" ref="B3169:B3206" si="261">MID(H3169,1,1)&amp;D3169</f>
        <v>O80272947</v>
      </c>
      <c r="C3169" s="282">
        <v>1</v>
      </c>
      <c r="D3169" s="486" t="s">
        <v>12120</v>
      </c>
      <c r="E3169" s="258" t="s">
        <v>17666</v>
      </c>
      <c r="F3169" s="259">
        <v>28981</v>
      </c>
      <c r="G3169" s="260" t="s">
        <v>1251</v>
      </c>
      <c r="H3169" s="261" t="s">
        <v>113</v>
      </c>
      <c r="I3169" s="263" t="s">
        <v>5699</v>
      </c>
      <c r="J3169" s="261" t="s">
        <v>1276</v>
      </c>
      <c r="K3169" s="282" t="s">
        <v>8566</v>
      </c>
      <c r="L3169" s="264">
        <v>46072</v>
      </c>
      <c r="M3169" s="264">
        <v>46077</v>
      </c>
      <c r="N3169" s="263" t="s">
        <v>128</v>
      </c>
      <c r="O3169" s="261" t="s">
        <v>12121</v>
      </c>
      <c r="P3169" s="266" t="s">
        <v>138</v>
      </c>
      <c r="Q3169" s="267"/>
      <c r="R3169" s="268" t="s">
        <v>157</v>
      </c>
      <c r="S3169" s="265"/>
      <c r="T3169" s="271">
        <v>0</v>
      </c>
      <c r="U3169" s="269" t="s">
        <v>1256</v>
      </c>
      <c r="V3169" s="270">
        <v>1</v>
      </c>
      <c r="W3169" s="271" t="s">
        <v>118</v>
      </c>
      <c r="X3169" s="272"/>
      <c r="Y3169" s="272"/>
      <c r="Z3169" s="342" t="s">
        <v>1257</v>
      </c>
      <c r="AA3169" s="258" t="b">
        <v>0</v>
      </c>
      <c r="AB3169" s="313" t="s">
        <v>12122</v>
      </c>
      <c r="AC3169" s="273"/>
      <c r="AD3169" s="504" t="s">
        <v>1259</v>
      </c>
      <c r="AE3169" s="275" t="s">
        <v>12123</v>
      </c>
      <c r="AF3169" s="267" t="str">
        <f t="shared" ca="1" si="256"/>
        <v>47años3meses</v>
      </c>
      <c r="AG3169" s="276">
        <v>968076480</v>
      </c>
      <c r="AH3169" s="273" t="s">
        <v>12124</v>
      </c>
    </row>
    <row r="3170" spans="2:34">
      <c r="B3170" s="258" t="str">
        <f t="shared" si="261"/>
        <v>O80273200</v>
      </c>
      <c r="C3170" s="282">
        <v>1</v>
      </c>
      <c r="D3170" s="486" t="s">
        <v>2270</v>
      </c>
      <c r="E3170" s="258" t="s">
        <v>2271</v>
      </c>
      <c r="F3170" s="259">
        <v>28876</v>
      </c>
      <c r="G3170" s="260" t="s">
        <v>1251</v>
      </c>
      <c r="H3170" s="261" t="s">
        <v>113</v>
      </c>
      <c r="I3170" s="262"/>
      <c r="J3170" s="261"/>
      <c r="K3170" s="263" t="s">
        <v>1287</v>
      </c>
      <c r="L3170" s="264">
        <v>43755</v>
      </c>
      <c r="M3170" s="290">
        <v>43806</v>
      </c>
      <c r="N3170" s="263" t="s">
        <v>122</v>
      </c>
      <c r="O3170" s="261"/>
      <c r="P3170" s="266"/>
      <c r="Q3170" s="267"/>
      <c r="R3170" s="284" t="s">
        <v>157</v>
      </c>
      <c r="S3170" s="265"/>
      <c r="T3170" s="265">
        <v>0</v>
      </c>
      <c r="U3170" s="269" t="s">
        <v>1256</v>
      </c>
      <c r="V3170" s="270">
        <v>0</v>
      </c>
      <c r="W3170" s="271" t="s">
        <v>1264</v>
      </c>
      <c r="X3170" s="272"/>
      <c r="Y3170" s="273"/>
      <c r="Z3170" s="274" t="s">
        <v>1265</v>
      </c>
      <c r="AA3170" s="258" t="b">
        <f t="shared" ref="AA3170:AA3175" si="262">COUNTIF($D$2:$D$3790,D3170)&gt;1</f>
        <v>0</v>
      </c>
      <c r="AB3170" s="273" t="s">
        <v>2272</v>
      </c>
      <c r="AC3170" s="273" t="s">
        <v>2138</v>
      </c>
      <c r="AD3170" s="510"/>
      <c r="AE3170" s="275"/>
      <c r="AF3170" s="267" t="str">
        <f t="shared" ca="1" si="256"/>
        <v>47años7meses</v>
      </c>
      <c r="AG3170" s="276">
        <v>916004780</v>
      </c>
      <c r="AH3170" s="273" t="s">
        <v>2120</v>
      </c>
    </row>
    <row r="3171" spans="2:34">
      <c r="B3171" s="258" t="str">
        <f t="shared" si="261"/>
        <v>P80274931</v>
      </c>
      <c r="C3171" s="282">
        <v>1</v>
      </c>
      <c r="D3171" s="486" t="s">
        <v>3857</v>
      </c>
      <c r="E3171" s="258" t="s">
        <v>3858</v>
      </c>
      <c r="F3171" s="259">
        <v>29123</v>
      </c>
      <c r="G3171" s="260" t="s">
        <v>1291</v>
      </c>
      <c r="H3171" s="261" t="s">
        <v>137</v>
      </c>
      <c r="I3171" s="262"/>
      <c r="J3171" s="261"/>
      <c r="K3171" s="263" t="s">
        <v>3611</v>
      </c>
      <c r="L3171" s="264">
        <v>44256</v>
      </c>
      <c r="M3171" s="290">
        <v>44262</v>
      </c>
      <c r="N3171" s="263" t="s">
        <v>122</v>
      </c>
      <c r="O3171" s="261" t="s">
        <v>1108</v>
      </c>
      <c r="P3171" s="266"/>
      <c r="Q3171" s="273"/>
      <c r="R3171" s="284" t="s">
        <v>157</v>
      </c>
      <c r="S3171" s="265"/>
      <c r="T3171" s="265">
        <v>0</v>
      </c>
      <c r="U3171" s="269" t="s">
        <v>1256</v>
      </c>
      <c r="V3171" s="270">
        <v>0</v>
      </c>
      <c r="W3171" s="271" t="s">
        <v>1264</v>
      </c>
      <c r="X3171" s="272"/>
      <c r="Y3171" s="273"/>
      <c r="Z3171" s="274" t="s">
        <v>1265</v>
      </c>
      <c r="AA3171" s="258" t="b">
        <f t="shared" si="262"/>
        <v>0</v>
      </c>
      <c r="AB3171" s="273" t="s">
        <v>3859</v>
      </c>
      <c r="AC3171" s="273" t="s">
        <v>3671</v>
      </c>
      <c r="AD3171" s="510"/>
      <c r="AE3171" s="275"/>
      <c r="AF3171" s="267" t="str">
        <f t="shared" ca="1" si="256"/>
        <v>46años10meses</v>
      </c>
      <c r="AG3171" s="276">
        <v>972696875</v>
      </c>
      <c r="AH3171" s="273" t="s">
        <v>3860</v>
      </c>
    </row>
    <row r="3172" spans="2:34">
      <c r="B3172" s="258" t="str">
        <f t="shared" si="261"/>
        <v>P80276729</v>
      </c>
      <c r="C3172" s="282">
        <v>1</v>
      </c>
      <c r="D3172" s="486" t="s">
        <v>3916</v>
      </c>
      <c r="E3172" s="258" t="s">
        <v>3917</v>
      </c>
      <c r="F3172" s="259">
        <v>25310</v>
      </c>
      <c r="G3172" s="260" t="s">
        <v>1291</v>
      </c>
      <c r="H3172" s="261" t="s">
        <v>137</v>
      </c>
      <c r="I3172" s="262"/>
      <c r="J3172" s="261"/>
      <c r="K3172" s="263" t="s">
        <v>3611</v>
      </c>
      <c r="L3172" s="264">
        <v>44279</v>
      </c>
      <c r="M3172" s="290">
        <v>44297</v>
      </c>
      <c r="N3172" s="263" t="s">
        <v>122</v>
      </c>
      <c r="O3172" s="261" t="s">
        <v>1108</v>
      </c>
      <c r="P3172" s="266"/>
      <c r="Q3172" s="273"/>
      <c r="R3172" s="284" t="s">
        <v>157</v>
      </c>
      <c r="S3172" s="265"/>
      <c r="T3172" s="265">
        <v>0</v>
      </c>
      <c r="U3172" s="269" t="s">
        <v>1256</v>
      </c>
      <c r="V3172" s="270">
        <v>0</v>
      </c>
      <c r="W3172" s="271" t="s">
        <v>1264</v>
      </c>
      <c r="X3172" s="272"/>
      <c r="Y3172" s="273"/>
      <c r="Z3172" s="274" t="s">
        <v>1265</v>
      </c>
      <c r="AA3172" s="258" t="b">
        <f t="shared" si="262"/>
        <v>0</v>
      </c>
      <c r="AB3172" s="273" t="s">
        <v>3918</v>
      </c>
      <c r="AC3172" s="273" t="s">
        <v>3671</v>
      </c>
      <c r="AD3172" s="510"/>
      <c r="AE3172" s="275"/>
      <c r="AF3172" s="267" t="str">
        <f t="shared" ca="1" si="256"/>
        <v>57años4meses</v>
      </c>
      <c r="AG3172" s="276">
        <v>918876729</v>
      </c>
      <c r="AH3172" s="273" t="s">
        <v>3919</v>
      </c>
    </row>
    <row r="3173" spans="2:34">
      <c r="B3173" s="258" t="str">
        <f t="shared" si="261"/>
        <v>O80281799</v>
      </c>
      <c r="C3173" s="282">
        <v>1</v>
      </c>
      <c r="D3173" s="486" t="s">
        <v>5424</v>
      </c>
      <c r="E3173" s="258" t="s">
        <v>5425</v>
      </c>
      <c r="F3173" s="259">
        <v>29326</v>
      </c>
      <c r="G3173" s="260" t="s">
        <v>1251</v>
      </c>
      <c r="H3173" s="261" t="s">
        <v>113</v>
      </c>
      <c r="I3173" s="263"/>
      <c r="J3173" s="261"/>
      <c r="K3173" s="282" t="s">
        <v>4784</v>
      </c>
      <c r="L3173" s="264">
        <v>44512</v>
      </c>
      <c r="M3173" s="290">
        <v>44539</v>
      </c>
      <c r="N3173" s="263" t="s">
        <v>174</v>
      </c>
      <c r="O3173" s="261" t="s">
        <v>5426</v>
      </c>
      <c r="P3173" s="266" t="s">
        <v>115</v>
      </c>
      <c r="Q3173" s="273"/>
      <c r="R3173" s="284" t="s">
        <v>157</v>
      </c>
      <c r="S3173" s="265"/>
      <c r="T3173" s="265">
        <v>0</v>
      </c>
      <c r="U3173" s="269" t="s">
        <v>1256</v>
      </c>
      <c r="V3173" s="270">
        <v>1</v>
      </c>
      <c r="W3173" s="271" t="s">
        <v>1264</v>
      </c>
      <c r="X3173" s="272"/>
      <c r="Y3173" s="273"/>
      <c r="Z3173" s="274" t="s">
        <v>1265</v>
      </c>
      <c r="AA3173" s="258" t="b">
        <f t="shared" si="262"/>
        <v>0</v>
      </c>
      <c r="AB3173" s="273" t="s">
        <v>5427</v>
      </c>
      <c r="AC3173" s="273"/>
      <c r="AD3173" s="510"/>
      <c r="AE3173" s="275"/>
      <c r="AF3173" s="267" t="str">
        <f t="shared" ref="AF3173:AF3236" ca="1" si="263">IF($D3173&lt;&gt;"",DATEDIF(F3173,TODAY(),"y")&amp;"años"&amp;DATEDIF(F3173,TODAY(),"ym")&amp;"meses","")</f>
        <v>46años4meses</v>
      </c>
      <c r="AG3173" s="276">
        <v>936166277</v>
      </c>
      <c r="AH3173" s="273" t="s">
        <v>5428</v>
      </c>
    </row>
    <row r="3174" spans="2:34">
      <c r="B3174" s="258" t="str">
        <f t="shared" si="261"/>
        <v>O80297555</v>
      </c>
      <c r="C3174" s="282">
        <v>1</v>
      </c>
      <c r="D3174" s="486" t="s">
        <v>4562</v>
      </c>
      <c r="E3174" s="258" t="s">
        <v>4563</v>
      </c>
      <c r="F3174" s="259">
        <v>28136</v>
      </c>
      <c r="G3174" s="260" t="s">
        <v>1251</v>
      </c>
      <c r="H3174" s="263" t="s">
        <v>113</v>
      </c>
      <c r="I3174" s="263"/>
      <c r="J3174" s="261"/>
      <c r="K3174" s="263" t="s">
        <v>1968</v>
      </c>
      <c r="L3174" s="264">
        <v>44418</v>
      </c>
      <c r="M3174" s="290">
        <v>44489</v>
      </c>
      <c r="N3174" s="263" t="s">
        <v>128</v>
      </c>
      <c r="O3174" s="261" t="s">
        <v>4564</v>
      </c>
      <c r="P3174" s="266" t="s">
        <v>115</v>
      </c>
      <c r="Q3174" s="267"/>
      <c r="R3174" s="284" t="s">
        <v>157</v>
      </c>
      <c r="S3174" s="265"/>
      <c r="T3174" s="265">
        <v>0</v>
      </c>
      <c r="U3174" s="269" t="s">
        <v>1256</v>
      </c>
      <c r="V3174" s="270">
        <v>1</v>
      </c>
      <c r="W3174" s="271" t="s">
        <v>1264</v>
      </c>
      <c r="X3174" s="272"/>
      <c r="Y3174" s="299"/>
      <c r="Z3174" s="274" t="s">
        <v>1265</v>
      </c>
      <c r="AA3174" s="258" t="b">
        <f t="shared" si="262"/>
        <v>0</v>
      </c>
      <c r="AB3174" s="258" t="s">
        <v>4565</v>
      </c>
      <c r="AC3174" s="258" t="s">
        <v>2000</v>
      </c>
      <c r="AD3174" s="513"/>
      <c r="AE3174" s="281"/>
      <c r="AF3174" s="267" t="str">
        <f t="shared" ca="1" si="263"/>
        <v>49años7meses</v>
      </c>
      <c r="AG3174" s="276">
        <v>976943855</v>
      </c>
      <c r="AH3174" s="258" t="s">
        <v>4566</v>
      </c>
    </row>
    <row r="3175" spans="2:34">
      <c r="B3175" s="258" t="str">
        <f t="shared" si="261"/>
        <v>P80304476</v>
      </c>
      <c r="C3175" s="282">
        <v>1</v>
      </c>
      <c r="D3175" s="486" t="s">
        <v>11546</v>
      </c>
      <c r="E3175" s="258" t="s">
        <v>11547</v>
      </c>
      <c r="F3175" s="259">
        <v>27404</v>
      </c>
      <c r="G3175" s="283" t="s">
        <v>1251</v>
      </c>
      <c r="H3175" s="261" t="s">
        <v>137</v>
      </c>
      <c r="I3175" s="261" t="s">
        <v>3227</v>
      </c>
      <c r="J3175" s="261" t="s">
        <v>9469</v>
      </c>
      <c r="K3175" s="282" t="s">
        <v>6840</v>
      </c>
      <c r="L3175" s="264">
        <v>45446</v>
      </c>
      <c r="M3175" s="264">
        <v>45476</v>
      </c>
      <c r="N3175" s="261" t="s">
        <v>114</v>
      </c>
      <c r="O3175" s="282" t="s">
        <v>11548</v>
      </c>
      <c r="P3175" s="266" t="s">
        <v>138</v>
      </c>
      <c r="Q3175" s="273"/>
      <c r="R3175" s="284" t="s">
        <v>157</v>
      </c>
      <c r="S3175" s="265"/>
      <c r="T3175" s="265">
        <v>0</v>
      </c>
      <c r="U3175" s="269" t="s">
        <v>1256</v>
      </c>
      <c r="V3175" s="270">
        <v>1</v>
      </c>
      <c r="W3175" s="271" t="s">
        <v>118</v>
      </c>
      <c r="X3175" s="272"/>
      <c r="Y3175" s="272"/>
      <c r="Z3175" s="274" t="s">
        <v>1257</v>
      </c>
      <c r="AA3175" s="258" t="b">
        <f t="shared" si="262"/>
        <v>0</v>
      </c>
      <c r="AB3175" s="273" t="s">
        <v>11549</v>
      </c>
      <c r="AC3175" s="273"/>
      <c r="AD3175" s="504" t="s">
        <v>1259</v>
      </c>
      <c r="AE3175" s="275" t="s">
        <v>11550</v>
      </c>
      <c r="AF3175" s="267" t="str">
        <f t="shared" ca="1" si="263"/>
        <v>51años7meses</v>
      </c>
      <c r="AG3175" s="276">
        <v>918293409</v>
      </c>
      <c r="AH3175" s="399" t="s">
        <v>11551</v>
      </c>
    </row>
    <row r="3176" spans="2:34">
      <c r="B3176" s="258" t="str">
        <f t="shared" si="261"/>
        <v>P80311757</v>
      </c>
      <c r="C3176" s="282">
        <v>1</v>
      </c>
      <c r="D3176" s="294" t="s">
        <v>18104</v>
      </c>
      <c r="E3176" s="258" t="s">
        <v>18105</v>
      </c>
      <c r="F3176" s="259">
        <v>29083</v>
      </c>
      <c r="G3176" s="283" t="s">
        <v>1251</v>
      </c>
      <c r="H3176" s="261" t="s">
        <v>137</v>
      </c>
      <c r="I3176" s="261" t="s">
        <v>1252</v>
      </c>
      <c r="J3176" s="261" t="s">
        <v>1253</v>
      </c>
      <c r="K3176" s="282" t="s">
        <v>12562</v>
      </c>
      <c r="L3176" s="264">
        <v>46090</v>
      </c>
      <c r="M3176" s="264">
        <v>46158</v>
      </c>
      <c r="N3176" s="261" t="s">
        <v>114</v>
      </c>
      <c r="O3176" s="282" t="s">
        <v>18138</v>
      </c>
      <c r="P3176" s="266" t="s">
        <v>138</v>
      </c>
      <c r="Q3176" s="258"/>
      <c r="R3176" s="268" t="s">
        <v>1256</v>
      </c>
      <c r="S3176" s="265"/>
      <c r="T3176" s="271">
        <v>0</v>
      </c>
      <c r="U3176" s="269" t="s">
        <v>1256</v>
      </c>
      <c r="V3176" s="270">
        <v>1</v>
      </c>
      <c r="W3176" s="271" t="s">
        <v>118</v>
      </c>
      <c r="X3176" s="272"/>
      <c r="Y3176" s="272"/>
      <c r="Z3176" s="342" t="s">
        <v>1257</v>
      </c>
      <c r="AA3176" s="258" t="b">
        <v>0</v>
      </c>
      <c r="AB3176" s="273" t="s">
        <v>18826</v>
      </c>
      <c r="AC3176" s="273"/>
      <c r="AD3176" s="504" t="s">
        <v>1259</v>
      </c>
      <c r="AE3176" s="275" t="s">
        <v>18183</v>
      </c>
      <c r="AF3176" s="267" t="str">
        <f t="shared" ca="1" si="263"/>
        <v>47años0meses</v>
      </c>
      <c r="AG3176" s="276" t="s">
        <v>18151</v>
      </c>
      <c r="AH3176" s="273" t="s">
        <v>18152</v>
      </c>
    </row>
    <row r="3177" spans="2:34">
      <c r="B3177" s="258" t="str">
        <f t="shared" si="261"/>
        <v>P80314611</v>
      </c>
      <c r="C3177" s="282">
        <v>1</v>
      </c>
      <c r="D3177" s="486" t="s">
        <v>3601</v>
      </c>
      <c r="E3177" s="258" t="s">
        <v>3602</v>
      </c>
      <c r="F3177" s="259">
        <v>28987</v>
      </c>
      <c r="G3177" s="260" t="s">
        <v>1251</v>
      </c>
      <c r="H3177" s="261" t="s">
        <v>137</v>
      </c>
      <c r="I3177" s="262"/>
      <c r="J3177" s="261"/>
      <c r="K3177" s="263" t="s">
        <v>1287</v>
      </c>
      <c r="L3177" s="264">
        <v>44179</v>
      </c>
      <c r="M3177" s="290">
        <v>44196</v>
      </c>
      <c r="N3177" s="263" t="s">
        <v>174</v>
      </c>
      <c r="O3177" s="261" t="s">
        <v>3603</v>
      </c>
      <c r="P3177" s="266" t="s">
        <v>115</v>
      </c>
      <c r="Q3177" s="267"/>
      <c r="R3177" s="268" t="s">
        <v>157</v>
      </c>
      <c r="S3177" s="265"/>
      <c r="T3177" s="265">
        <v>0</v>
      </c>
      <c r="U3177" s="269" t="s">
        <v>1256</v>
      </c>
      <c r="V3177" s="270">
        <v>0</v>
      </c>
      <c r="W3177" s="271" t="s">
        <v>1264</v>
      </c>
      <c r="X3177" s="272"/>
      <c r="Y3177" s="258"/>
      <c r="Z3177" s="274" t="s">
        <v>1265</v>
      </c>
      <c r="AA3177" s="258" t="b">
        <f t="shared" ref="AA3177:AA3220" si="264">COUNTIF($D$2:$D$3790,D3177)&gt;1</f>
        <v>0</v>
      </c>
      <c r="AB3177" s="273"/>
      <c r="AC3177" s="273"/>
      <c r="AD3177" s="510"/>
      <c r="AE3177" s="275"/>
      <c r="AF3177" s="267" t="str">
        <f t="shared" ca="1" si="263"/>
        <v>47años3meses</v>
      </c>
      <c r="AG3177" s="276"/>
      <c r="AH3177" s="273"/>
    </row>
    <row r="3178" spans="2:34">
      <c r="B3178" s="258" t="str">
        <f t="shared" si="261"/>
        <v>P80314614</v>
      </c>
      <c r="C3178" s="282">
        <v>1</v>
      </c>
      <c r="D3178" s="486" t="s">
        <v>3390</v>
      </c>
      <c r="E3178" s="258" t="s">
        <v>3391</v>
      </c>
      <c r="F3178" s="259">
        <v>29153</v>
      </c>
      <c r="G3178" s="260" t="s">
        <v>1251</v>
      </c>
      <c r="H3178" s="261" t="s">
        <v>137</v>
      </c>
      <c r="I3178" s="262"/>
      <c r="J3178" s="261"/>
      <c r="K3178" s="263" t="s">
        <v>1287</v>
      </c>
      <c r="L3178" s="264">
        <v>44039</v>
      </c>
      <c r="M3178" s="290">
        <v>44065</v>
      </c>
      <c r="N3178" s="263" t="s">
        <v>169</v>
      </c>
      <c r="O3178" s="261" t="s">
        <v>3392</v>
      </c>
      <c r="P3178" s="266" t="s">
        <v>115</v>
      </c>
      <c r="Q3178" s="267"/>
      <c r="R3178" s="268" t="s">
        <v>157</v>
      </c>
      <c r="S3178" s="265"/>
      <c r="T3178" s="265">
        <v>0</v>
      </c>
      <c r="U3178" s="269" t="s">
        <v>1256</v>
      </c>
      <c r="V3178" s="270">
        <v>0</v>
      </c>
      <c r="W3178" s="271" t="s">
        <v>1264</v>
      </c>
      <c r="X3178" s="272"/>
      <c r="Y3178" s="273"/>
      <c r="Z3178" s="274" t="s">
        <v>1265</v>
      </c>
      <c r="AA3178" s="258" t="b">
        <f t="shared" si="264"/>
        <v>0</v>
      </c>
      <c r="AB3178" s="273"/>
      <c r="AC3178" s="273"/>
      <c r="AD3178" s="510"/>
      <c r="AE3178" s="275"/>
      <c r="AF3178" s="267" t="str">
        <f t="shared" ca="1" si="263"/>
        <v>46años9meses</v>
      </c>
      <c r="AG3178" s="276"/>
      <c r="AH3178" s="273"/>
    </row>
    <row r="3179" spans="2:34">
      <c r="B3179" s="258" t="str">
        <f t="shared" si="261"/>
        <v>P80317113</v>
      </c>
      <c r="C3179" s="282">
        <v>1</v>
      </c>
      <c r="D3179" s="486" t="s">
        <v>2868</v>
      </c>
      <c r="E3179" s="273" t="s">
        <v>2869</v>
      </c>
      <c r="F3179" s="259">
        <v>29273</v>
      </c>
      <c r="G3179" s="260" t="s">
        <v>1251</v>
      </c>
      <c r="H3179" s="261" t="s">
        <v>137</v>
      </c>
      <c r="I3179" s="262"/>
      <c r="J3179" s="261"/>
      <c r="K3179" s="263" t="s">
        <v>1287</v>
      </c>
      <c r="L3179" s="264">
        <v>43818</v>
      </c>
      <c r="M3179" s="290">
        <v>43830</v>
      </c>
      <c r="N3179" s="263" t="s">
        <v>122</v>
      </c>
      <c r="O3179" s="261"/>
      <c r="P3179" s="266"/>
      <c r="Q3179" s="267"/>
      <c r="R3179" s="268" t="s">
        <v>157</v>
      </c>
      <c r="S3179" s="265"/>
      <c r="T3179" s="265">
        <v>0</v>
      </c>
      <c r="U3179" s="269" t="s">
        <v>1256</v>
      </c>
      <c r="V3179" s="270">
        <v>0</v>
      </c>
      <c r="W3179" s="271" t="s">
        <v>1264</v>
      </c>
      <c r="X3179" s="272"/>
      <c r="Y3179" s="273"/>
      <c r="Z3179" s="274" t="s">
        <v>1265</v>
      </c>
      <c r="AA3179" s="258" t="b">
        <f t="shared" si="264"/>
        <v>0</v>
      </c>
      <c r="AB3179" s="273" t="s">
        <v>2870</v>
      </c>
      <c r="AC3179" s="273" t="s">
        <v>1290</v>
      </c>
      <c r="AD3179" s="510"/>
      <c r="AE3179" s="275"/>
      <c r="AF3179" s="267" t="str">
        <f t="shared" ca="1" si="263"/>
        <v>46años5meses</v>
      </c>
      <c r="AG3179" s="276"/>
      <c r="AH3179" s="273"/>
    </row>
    <row r="3180" spans="2:34">
      <c r="B3180" s="258" t="str">
        <f t="shared" si="261"/>
        <v>P80317821</v>
      </c>
      <c r="C3180" s="282">
        <v>1</v>
      </c>
      <c r="D3180" s="486" t="s">
        <v>3143</v>
      </c>
      <c r="E3180" s="258" t="s">
        <v>3144</v>
      </c>
      <c r="F3180" s="259">
        <v>28871</v>
      </c>
      <c r="G3180" s="260" t="s">
        <v>1251</v>
      </c>
      <c r="H3180" s="261" t="s">
        <v>137</v>
      </c>
      <c r="I3180" s="262"/>
      <c r="J3180" s="261"/>
      <c r="K3180" s="263" t="s">
        <v>1287</v>
      </c>
      <c r="L3180" s="287">
        <v>43860</v>
      </c>
      <c r="M3180" s="287">
        <v>43862</v>
      </c>
      <c r="N3180" s="263" t="s">
        <v>114</v>
      </c>
      <c r="O3180" s="261" t="s">
        <v>3145</v>
      </c>
      <c r="P3180" s="266" t="s">
        <v>115</v>
      </c>
      <c r="Q3180" s="267"/>
      <c r="R3180" s="268" t="s">
        <v>157</v>
      </c>
      <c r="S3180" s="265"/>
      <c r="T3180" s="265">
        <v>0</v>
      </c>
      <c r="U3180" s="269" t="s">
        <v>1256</v>
      </c>
      <c r="V3180" s="270">
        <v>0</v>
      </c>
      <c r="W3180" s="271" t="s">
        <v>1264</v>
      </c>
      <c r="X3180" s="272"/>
      <c r="Y3180" s="273"/>
      <c r="Z3180" s="274" t="s">
        <v>1265</v>
      </c>
      <c r="AA3180" s="258" t="b">
        <f t="shared" si="264"/>
        <v>0</v>
      </c>
      <c r="AB3180" s="273" t="s">
        <v>2870</v>
      </c>
      <c r="AC3180" s="273" t="s">
        <v>1290</v>
      </c>
      <c r="AD3180" s="510"/>
      <c r="AE3180" s="275"/>
      <c r="AF3180" s="267" t="str">
        <f t="shared" ca="1" si="263"/>
        <v>47años7meses</v>
      </c>
      <c r="AG3180" s="276"/>
      <c r="AH3180" s="273"/>
    </row>
    <row r="3181" spans="2:34">
      <c r="B3181" s="258" t="str">
        <f t="shared" si="261"/>
        <v>P80330383</v>
      </c>
      <c r="C3181" s="282">
        <v>1</v>
      </c>
      <c r="D3181" s="486" t="s">
        <v>3217</v>
      </c>
      <c r="E3181" s="273" t="s">
        <v>3218</v>
      </c>
      <c r="F3181" s="259">
        <v>24838</v>
      </c>
      <c r="G3181" s="260" t="s">
        <v>1251</v>
      </c>
      <c r="H3181" s="261" t="s">
        <v>137</v>
      </c>
      <c r="I3181" s="262"/>
      <c r="J3181" s="261"/>
      <c r="K3181" s="263" t="s">
        <v>1287</v>
      </c>
      <c r="L3181" s="264">
        <v>43888</v>
      </c>
      <c r="M3181" s="290">
        <v>43901</v>
      </c>
      <c r="N3181" s="263" t="s">
        <v>122</v>
      </c>
      <c r="O3181" s="261"/>
      <c r="P3181" s="266"/>
      <c r="Q3181" s="267"/>
      <c r="R3181" s="284" t="s">
        <v>157</v>
      </c>
      <c r="S3181" s="265"/>
      <c r="T3181" s="265">
        <v>0</v>
      </c>
      <c r="U3181" s="269" t="s">
        <v>1256</v>
      </c>
      <c r="V3181" s="270">
        <v>0</v>
      </c>
      <c r="W3181" s="271" t="s">
        <v>1264</v>
      </c>
      <c r="X3181" s="272"/>
      <c r="Y3181" s="273"/>
      <c r="Z3181" s="274" t="s">
        <v>1265</v>
      </c>
      <c r="AA3181" s="258" t="b">
        <f t="shared" si="264"/>
        <v>0</v>
      </c>
      <c r="AB3181" s="273"/>
      <c r="AC3181" s="273"/>
      <c r="AD3181" s="510"/>
      <c r="AE3181" s="275"/>
      <c r="AF3181" s="267" t="str">
        <f t="shared" ca="1" si="263"/>
        <v>58años7meses</v>
      </c>
      <c r="AG3181" s="276"/>
      <c r="AH3181" s="273"/>
    </row>
    <row r="3182" spans="2:34">
      <c r="B3182" s="258" t="str">
        <f t="shared" si="261"/>
        <v>O80336116</v>
      </c>
      <c r="C3182" s="282">
        <v>1</v>
      </c>
      <c r="D3182" s="486" t="s">
        <v>4075</v>
      </c>
      <c r="E3182" s="258" t="s">
        <v>4076</v>
      </c>
      <c r="F3182" s="259">
        <v>29325</v>
      </c>
      <c r="G3182" s="260" t="s">
        <v>1251</v>
      </c>
      <c r="H3182" s="261" t="s">
        <v>113</v>
      </c>
      <c r="I3182" s="262"/>
      <c r="J3182" s="261"/>
      <c r="K3182" s="263" t="s">
        <v>3611</v>
      </c>
      <c r="L3182" s="264">
        <v>44317</v>
      </c>
      <c r="M3182" s="290">
        <v>44326</v>
      </c>
      <c r="N3182" s="263" t="s">
        <v>122</v>
      </c>
      <c r="O3182" s="263"/>
      <c r="P3182" s="266"/>
      <c r="Q3182" s="267"/>
      <c r="R3182" s="284" t="s">
        <v>157</v>
      </c>
      <c r="S3182" s="265"/>
      <c r="T3182" s="265">
        <v>0</v>
      </c>
      <c r="U3182" s="269" t="s">
        <v>1256</v>
      </c>
      <c r="V3182" s="270">
        <v>0</v>
      </c>
      <c r="W3182" s="271" t="s">
        <v>1264</v>
      </c>
      <c r="X3182" s="272"/>
      <c r="Y3182" s="273"/>
      <c r="Z3182" s="274" t="s">
        <v>1265</v>
      </c>
      <c r="AA3182" s="258" t="b">
        <f t="shared" si="264"/>
        <v>0</v>
      </c>
      <c r="AB3182" s="258" t="s">
        <v>4077</v>
      </c>
      <c r="AC3182" s="273" t="s">
        <v>3775</v>
      </c>
      <c r="AD3182" s="504" t="s">
        <v>1271</v>
      </c>
      <c r="AE3182" s="275" t="s">
        <v>4078</v>
      </c>
      <c r="AF3182" s="267" t="str">
        <f t="shared" ca="1" si="263"/>
        <v>46años4meses</v>
      </c>
      <c r="AG3182" s="276">
        <v>973087327</v>
      </c>
      <c r="AH3182" s="273" t="s">
        <v>4079</v>
      </c>
    </row>
    <row r="3183" spans="2:34">
      <c r="B3183" s="258" t="str">
        <f t="shared" si="261"/>
        <v>P80342140</v>
      </c>
      <c r="C3183" s="282">
        <v>1</v>
      </c>
      <c r="D3183" s="486" t="s">
        <v>6373</v>
      </c>
      <c r="E3183" s="258" t="s">
        <v>6374</v>
      </c>
      <c r="F3183" s="259">
        <v>26738</v>
      </c>
      <c r="G3183" s="260" t="s">
        <v>1291</v>
      </c>
      <c r="H3183" s="261" t="s">
        <v>137</v>
      </c>
      <c r="I3183" s="263"/>
      <c r="J3183" s="261"/>
      <c r="K3183" s="263" t="s">
        <v>3611</v>
      </c>
      <c r="L3183" s="264">
        <v>44727</v>
      </c>
      <c r="M3183" s="290">
        <v>44745</v>
      </c>
      <c r="N3183" s="263" t="s">
        <v>114</v>
      </c>
      <c r="O3183" s="261" t="s">
        <v>6375</v>
      </c>
      <c r="P3183" s="266" t="s">
        <v>115</v>
      </c>
      <c r="Q3183" s="258"/>
      <c r="R3183" s="284" t="s">
        <v>157</v>
      </c>
      <c r="S3183" s="265"/>
      <c r="T3183" s="265">
        <v>0</v>
      </c>
      <c r="U3183" s="269" t="s">
        <v>1256</v>
      </c>
      <c r="V3183" s="270">
        <v>0</v>
      </c>
      <c r="W3183" s="271" t="s">
        <v>118</v>
      </c>
      <c r="X3183" s="272"/>
      <c r="Y3183" s="273"/>
      <c r="Z3183" s="274" t="s">
        <v>1265</v>
      </c>
      <c r="AA3183" s="258" t="b">
        <f t="shared" si="264"/>
        <v>0</v>
      </c>
      <c r="AB3183" s="273" t="s">
        <v>6376</v>
      </c>
      <c r="AC3183" s="273" t="s">
        <v>3671</v>
      </c>
      <c r="AD3183" s="510"/>
      <c r="AE3183" s="275"/>
      <c r="AF3183" s="267" t="str">
        <f t="shared" ca="1" si="263"/>
        <v>53años5meses</v>
      </c>
      <c r="AG3183" s="276">
        <v>973843796</v>
      </c>
      <c r="AH3183" s="273" t="s">
        <v>6377</v>
      </c>
    </row>
    <row r="3184" spans="2:34">
      <c r="B3184" s="258" t="str">
        <f t="shared" si="261"/>
        <v>P80342661</v>
      </c>
      <c r="C3184" s="282">
        <v>1</v>
      </c>
      <c r="D3184" s="486" t="s">
        <v>5734</v>
      </c>
      <c r="E3184" s="258" t="s">
        <v>5735</v>
      </c>
      <c r="F3184" s="259">
        <v>28900</v>
      </c>
      <c r="G3184" s="260" t="s">
        <v>1291</v>
      </c>
      <c r="H3184" s="261" t="s">
        <v>137</v>
      </c>
      <c r="I3184" s="263"/>
      <c r="J3184" s="261"/>
      <c r="K3184" s="263" t="s">
        <v>3611</v>
      </c>
      <c r="L3184" s="264">
        <v>44580</v>
      </c>
      <c r="M3184" s="264">
        <v>44667</v>
      </c>
      <c r="N3184" s="263" t="s">
        <v>174</v>
      </c>
      <c r="O3184" s="263" t="s">
        <v>5736</v>
      </c>
      <c r="P3184" s="266" t="s">
        <v>115</v>
      </c>
      <c r="Q3184" s="267"/>
      <c r="R3184" s="268" t="s">
        <v>1256</v>
      </c>
      <c r="S3184" s="265"/>
      <c r="T3184" s="265">
        <v>0</v>
      </c>
      <c r="U3184" s="269" t="s">
        <v>1256</v>
      </c>
      <c r="V3184" s="270">
        <v>0</v>
      </c>
      <c r="W3184" s="271" t="s">
        <v>1264</v>
      </c>
      <c r="X3184" s="272"/>
      <c r="Y3184" s="272"/>
      <c r="Z3184" s="274" t="s">
        <v>1265</v>
      </c>
      <c r="AA3184" s="258" t="b">
        <f t="shared" si="264"/>
        <v>0</v>
      </c>
      <c r="AB3184" s="258" t="s">
        <v>5737</v>
      </c>
      <c r="AC3184" s="273" t="s">
        <v>5738</v>
      </c>
      <c r="AD3184" s="504" t="s">
        <v>1271</v>
      </c>
      <c r="AE3184" s="275" t="s">
        <v>5739</v>
      </c>
      <c r="AF3184" s="267" t="str">
        <f t="shared" ca="1" si="263"/>
        <v>47años6meses</v>
      </c>
      <c r="AG3184" s="276" t="s">
        <v>5740</v>
      </c>
      <c r="AH3184" s="273" t="s">
        <v>5741</v>
      </c>
    </row>
    <row r="3185" spans="2:35">
      <c r="B3185" s="258" t="str">
        <f t="shared" si="261"/>
        <v>O80343553</v>
      </c>
      <c r="C3185" s="282">
        <v>1</v>
      </c>
      <c r="D3185" s="486" t="s">
        <v>7914</v>
      </c>
      <c r="E3185" s="258" t="s">
        <v>7915</v>
      </c>
      <c r="F3185" s="259">
        <v>28211</v>
      </c>
      <c r="G3185" s="283" t="s">
        <v>1251</v>
      </c>
      <c r="H3185" s="266" t="s">
        <v>113</v>
      </c>
      <c r="I3185" s="261" t="s">
        <v>1339</v>
      </c>
      <c r="J3185" s="261"/>
      <c r="K3185" s="282" t="s">
        <v>2021</v>
      </c>
      <c r="L3185" s="264">
        <v>45111</v>
      </c>
      <c r="M3185" s="290">
        <v>45115</v>
      </c>
      <c r="N3185" s="263" t="s">
        <v>122</v>
      </c>
      <c r="O3185" s="261"/>
      <c r="P3185" s="266"/>
      <c r="Q3185" s="273"/>
      <c r="R3185" s="284" t="s">
        <v>157</v>
      </c>
      <c r="S3185" s="265"/>
      <c r="T3185" s="265">
        <v>0</v>
      </c>
      <c r="U3185" s="269" t="s">
        <v>1256</v>
      </c>
      <c r="V3185" s="270">
        <v>0</v>
      </c>
      <c r="W3185" s="271" t="s">
        <v>118</v>
      </c>
      <c r="X3185" s="272"/>
      <c r="Y3185" s="273"/>
      <c r="Z3185" s="274" t="s">
        <v>1257</v>
      </c>
      <c r="AA3185" s="258" t="b">
        <f t="shared" si="264"/>
        <v>0</v>
      </c>
      <c r="AB3185" s="273" t="s">
        <v>7916</v>
      </c>
      <c r="AC3185" s="273"/>
      <c r="AD3185" s="510"/>
      <c r="AE3185" s="275"/>
      <c r="AF3185" s="267" t="str">
        <f t="shared" ca="1" si="263"/>
        <v>49años4meses</v>
      </c>
      <c r="AG3185" s="276">
        <v>929230571</v>
      </c>
      <c r="AH3185" s="273" t="s">
        <v>7917</v>
      </c>
    </row>
    <row r="3186" spans="2:35">
      <c r="B3186" s="258" t="str">
        <f t="shared" si="261"/>
        <v>P80357096</v>
      </c>
      <c r="C3186" s="282">
        <v>1</v>
      </c>
      <c r="D3186" s="486" t="s">
        <v>4161</v>
      </c>
      <c r="E3186" s="258" t="s">
        <v>4162</v>
      </c>
      <c r="F3186" s="259">
        <v>28203</v>
      </c>
      <c r="G3186" s="260" t="s">
        <v>1291</v>
      </c>
      <c r="H3186" s="261" t="s">
        <v>137</v>
      </c>
      <c r="I3186" s="262"/>
      <c r="J3186" s="261"/>
      <c r="K3186" s="263" t="s">
        <v>3611</v>
      </c>
      <c r="L3186" s="264">
        <v>44334</v>
      </c>
      <c r="M3186" s="264">
        <v>44339</v>
      </c>
      <c r="N3186" s="263" t="s">
        <v>122</v>
      </c>
      <c r="O3186" s="261"/>
      <c r="P3186" s="266"/>
      <c r="Q3186" s="273"/>
      <c r="R3186" s="268" t="s">
        <v>157</v>
      </c>
      <c r="S3186" s="265"/>
      <c r="T3186" s="265">
        <v>0</v>
      </c>
      <c r="U3186" s="269" t="s">
        <v>1256</v>
      </c>
      <c r="V3186" s="270">
        <v>0</v>
      </c>
      <c r="W3186" s="271" t="s">
        <v>1264</v>
      </c>
      <c r="X3186" s="272"/>
      <c r="Y3186" s="258"/>
      <c r="Z3186" s="274" t="s">
        <v>1265</v>
      </c>
      <c r="AA3186" s="258" t="b">
        <f t="shared" si="264"/>
        <v>0</v>
      </c>
      <c r="AB3186" s="273" t="s">
        <v>4163</v>
      </c>
      <c r="AC3186" s="273" t="s">
        <v>3671</v>
      </c>
      <c r="AD3186" s="510"/>
      <c r="AE3186" s="275"/>
      <c r="AF3186" s="267" t="str">
        <f t="shared" ca="1" si="263"/>
        <v>49años5meses</v>
      </c>
      <c r="AG3186" s="276">
        <v>951023306</v>
      </c>
      <c r="AH3186" s="273" t="s">
        <v>4164</v>
      </c>
    </row>
    <row r="3187" spans="2:35">
      <c r="B3187" s="258" t="str">
        <f t="shared" si="261"/>
        <v>P80359026</v>
      </c>
      <c r="C3187" s="282">
        <v>1</v>
      </c>
      <c r="D3187" s="486" t="s">
        <v>4256</v>
      </c>
      <c r="E3187" s="258" t="s">
        <v>4257</v>
      </c>
      <c r="F3187" s="259">
        <v>28696</v>
      </c>
      <c r="G3187" s="258" t="s">
        <v>1251</v>
      </c>
      <c r="H3187" s="261" t="s">
        <v>137</v>
      </c>
      <c r="I3187" s="262"/>
      <c r="J3187" s="261"/>
      <c r="K3187" s="263" t="s">
        <v>3611</v>
      </c>
      <c r="L3187" s="264">
        <v>44356</v>
      </c>
      <c r="M3187" s="264">
        <v>44383</v>
      </c>
      <c r="N3187" s="263" t="s">
        <v>122</v>
      </c>
      <c r="O3187" s="261"/>
      <c r="P3187" s="266"/>
      <c r="Q3187" s="267"/>
      <c r="R3187" s="471" t="s">
        <v>597</v>
      </c>
      <c r="S3187" s="265"/>
      <c r="T3187" s="265">
        <v>0</v>
      </c>
      <c r="U3187" s="269" t="s">
        <v>1256</v>
      </c>
      <c r="V3187" s="270">
        <v>0</v>
      </c>
      <c r="W3187" s="271" t="s">
        <v>1264</v>
      </c>
      <c r="X3187" s="272"/>
      <c r="Y3187" s="273"/>
      <c r="Z3187" s="274" t="s">
        <v>1265</v>
      </c>
      <c r="AA3187" s="258" t="b">
        <f t="shared" si="264"/>
        <v>0</v>
      </c>
      <c r="AB3187" s="273" t="s">
        <v>4258</v>
      </c>
      <c r="AC3187" s="273" t="s">
        <v>3671</v>
      </c>
      <c r="AD3187" s="510"/>
      <c r="AE3187" s="275"/>
      <c r="AF3187" s="267" t="str">
        <f t="shared" ca="1" si="263"/>
        <v>48años0meses</v>
      </c>
      <c r="AG3187" s="276">
        <v>984347260</v>
      </c>
      <c r="AH3187" s="273" t="s">
        <v>4259</v>
      </c>
    </row>
    <row r="3188" spans="2:35" ht="15">
      <c r="B3188" s="258" t="str">
        <f t="shared" si="261"/>
        <v>R80359928</v>
      </c>
      <c r="C3188" s="282">
        <v>1</v>
      </c>
      <c r="D3188" s="500" t="s">
        <v>13996</v>
      </c>
      <c r="E3188" s="258" t="s">
        <v>13997</v>
      </c>
      <c r="F3188" s="302">
        <v>22659</v>
      </c>
      <c r="G3188" s="283" t="s">
        <v>1251</v>
      </c>
      <c r="H3188" s="261" t="s">
        <v>4426</v>
      </c>
      <c r="I3188" s="261" t="s">
        <v>3227</v>
      </c>
      <c r="J3188" s="261" t="s">
        <v>1276</v>
      </c>
      <c r="K3188" s="282" t="s">
        <v>8700</v>
      </c>
      <c r="L3188" s="264">
        <v>45887</v>
      </c>
      <c r="M3188" s="287">
        <v>46022</v>
      </c>
      <c r="N3188" s="261" t="s">
        <v>114</v>
      </c>
      <c r="O3188" s="305" t="s">
        <v>13998</v>
      </c>
      <c r="P3188" s="266" t="s">
        <v>138</v>
      </c>
      <c r="Q3188" s="273"/>
      <c r="R3188" s="268" t="s">
        <v>157</v>
      </c>
      <c r="S3188" s="265"/>
      <c r="T3188" s="506">
        <v>0</v>
      </c>
      <c r="U3188" s="269" t="s">
        <v>1256</v>
      </c>
      <c r="V3188" s="270">
        <v>0</v>
      </c>
      <c r="W3188" s="271" t="s">
        <v>118</v>
      </c>
      <c r="X3188" s="272">
        <v>1500</v>
      </c>
      <c r="Y3188" s="272"/>
      <c r="Z3188" s="342" t="s">
        <v>1257</v>
      </c>
      <c r="AA3188" s="258" t="b">
        <f t="shared" si="264"/>
        <v>0</v>
      </c>
      <c r="AB3188" s="273" t="s">
        <v>13999</v>
      </c>
      <c r="AC3188" s="273"/>
      <c r="AD3188" s="504" t="s">
        <v>2201</v>
      </c>
      <c r="AE3188" s="275" t="s">
        <v>14000</v>
      </c>
      <c r="AF3188" s="267" t="str">
        <f t="shared" ca="1" si="263"/>
        <v>64años7meses</v>
      </c>
      <c r="AG3188" s="276"/>
      <c r="AH3188" s="273"/>
    </row>
    <row r="3189" spans="2:35" ht="15">
      <c r="B3189" s="258" t="str">
        <f t="shared" si="261"/>
        <v>P80361262</v>
      </c>
      <c r="C3189" s="282">
        <v>1</v>
      </c>
      <c r="D3189" s="500" t="s">
        <v>14028</v>
      </c>
      <c r="E3189" s="258" t="s">
        <v>14029</v>
      </c>
      <c r="F3189" s="259">
        <v>25440</v>
      </c>
      <c r="G3189" s="283" t="s">
        <v>1291</v>
      </c>
      <c r="H3189" s="261" t="s">
        <v>137</v>
      </c>
      <c r="I3189" s="261" t="s">
        <v>1252</v>
      </c>
      <c r="J3189" s="261" t="s">
        <v>1276</v>
      </c>
      <c r="K3189" s="282" t="s">
        <v>8700</v>
      </c>
      <c r="L3189" s="264">
        <v>45890</v>
      </c>
      <c r="M3189" s="264">
        <v>45903</v>
      </c>
      <c r="N3189" s="261" t="s">
        <v>114</v>
      </c>
      <c r="O3189" s="282" t="s">
        <v>14030</v>
      </c>
      <c r="P3189" s="649" t="s">
        <v>138</v>
      </c>
      <c r="Q3189" s="273"/>
      <c r="R3189" s="268" t="s">
        <v>157</v>
      </c>
      <c r="S3189" s="265"/>
      <c r="T3189" s="271">
        <v>0</v>
      </c>
      <c r="U3189" s="291" t="s">
        <v>117</v>
      </c>
      <c r="V3189" s="270">
        <v>1</v>
      </c>
      <c r="W3189" s="271" t="s">
        <v>118</v>
      </c>
      <c r="X3189" s="272"/>
      <c r="Y3189" s="272"/>
      <c r="Z3189" s="342" t="s">
        <v>1257</v>
      </c>
      <c r="AA3189" s="258" t="b">
        <f t="shared" si="264"/>
        <v>0</v>
      </c>
      <c r="AB3189" s="273" t="s">
        <v>14031</v>
      </c>
      <c r="AC3189" s="273"/>
      <c r="AD3189" s="504" t="s">
        <v>1259</v>
      </c>
      <c r="AE3189" s="275" t="s">
        <v>14032</v>
      </c>
      <c r="AF3189" s="267" t="str">
        <f t="shared" ca="1" si="263"/>
        <v>56años11meses</v>
      </c>
      <c r="AG3189" s="276" t="s">
        <v>14033</v>
      </c>
      <c r="AH3189" s="495" t="s">
        <v>14034</v>
      </c>
    </row>
    <row r="3190" spans="2:35">
      <c r="B3190" s="258" t="str">
        <f t="shared" si="261"/>
        <v>P80368961</v>
      </c>
      <c r="C3190" s="282">
        <v>1</v>
      </c>
      <c r="D3190" s="486" t="s">
        <v>16384</v>
      </c>
      <c r="E3190" s="258" t="s">
        <v>16385</v>
      </c>
      <c r="F3190" s="259">
        <v>29153</v>
      </c>
      <c r="G3190" s="283" t="s">
        <v>1996</v>
      </c>
      <c r="H3190" s="261" t="s">
        <v>137</v>
      </c>
      <c r="I3190" s="261" t="s">
        <v>12610</v>
      </c>
      <c r="J3190" s="261" t="s">
        <v>1253</v>
      </c>
      <c r="K3190" s="282" t="s">
        <v>8700</v>
      </c>
      <c r="L3190" s="264">
        <v>46079</v>
      </c>
      <c r="M3190" s="264">
        <v>46102</v>
      </c>
      <c r="N3190" s="261" t="s">
        <v>114</v>
      </c>
      <c r="O3190" s="282" t="s">
        <v>16386</v>
      </c>
      <c r="P3190" s="266" t="s">
        <v>138</v>
      </c>
      <c r="Q3190" s="258"/>
      <c r="R3190" s="268" t="s">
        <v>157</v>
      </c>
      <c r="S3190" s="265"/>
      <c r="T3190" s="271">
        <v>0</v>
      </c>
      <c r="U3190" s="269" t="s">
        <v>1256</v>
      </c>
      <c r="V3190" s="270">
        <v>1</v>
      </c>
      <c r="W3190" s="524" t="s">
        <v>118</v>
      </c>
      <c r="X3190" s="279"/>
      <c r="Y3190" s="279"/>
      <c r="Z3190" s="525" t="s">
        <v>1257</v>
      </c>
      <c r="AA3190" s="258" t="b">
        <f t="shared" si="264"/>
        <v>0</v>
      </c>
      <c r="AB3190" s="258" t="s">
        <v>17167</v>
      </c>
      <c r="AC3190" s="258"/>
      <c r="AD3190" s="504" t="s">
        <v>1259</v>
      </c>
      <c r="AE3190" s="281" t="s">
        <v>16387</v>
      </c>
      <c r="AF3190" s="267" t="str">
        <f t="shared" ca="1" si="263"/>
        <v>46años9meses</v>
      </c>
      <c r="AG3190" s="294" t="s">
        <v>16388</v>
      </c>
      <c r="AH3190" s="258" t="s">
        <v>16389</v>
      </c>
    </row>
    <row r="3191" spans="2:35">
      <c r="B3191" s="258" t="str">
        <f t="shared" si="261"/>
        <v>P80369522</v>
      </c>
      <c r="C3191" s="282">
        <v>1</v>
      </c>
      <c r="D3191" s="486" t="s">
        <v>8847</v>
      </c>
      <c r="E3191" s="258" t="s">
        <v>8848</v>
      </c>
      <c r="F3191" s="259">
        <v>28731</v>
      </c>
      <c r="G3191" s="283" t="s">
        <v>1996</v>
      </c>
      <c r="H3191" s="261" t="s">
        <v>137</v>
      </c>
      <c r="I3191" s="263" t="s">
        <v>1252</v>
      </c>
      <c r="J3191" s="261"/>
      <c r="K3191" s="282" t="s">
        <v>2021</v>
      </c>
      <c r="L3191" s="264">
        <v>45264</v>
      </c>
      <c r="M3191" s="264">
        <v>45275</v>
      </c>
      <c r="N3191" s="263" t="s">
        <v>128</v>
      </c>
      <c r="O3191" s="282" t="s">
        <v>8849</v>
      </c>
      <c r="P3191" s="266" t="s">
        <v>138</v>
      </c>
      <c r="Q3191" s="273"/>
      <c r="R3191" s="268" t="s">
        <v>157</v>
      </c>
      <c r="S3191" s="265"/>
      <c r="T3191" s="265">
        <v>0</v>
      </c>
      <c r="U3191" s="269" t="s">
        <v>1256</v>
      </c>
      <c r="V3191" s="270">
        <v>0</v>
      </c>
      <c r="W3191" s="271" t="s">
        <v>118</v>
      </c>
      <c r="X3191" s="272"/>
      <c r="Y3191" s="273"/>
      <c r="Z3191" s="274" t="s">
        <v>1265</v>
      </c>
      <c r="AA3191" s="258" t="b">
        <f t="shared" si="264"/>
        <v>0</v>
      </c>
      <c r="AB3191" s="258" t="s">
        <v>8844</v>
      </c>
      <c r="AC3191" s="273"/>
      <c r="AD3191" s="504" t="s">
        <v>2101</v>
      </c>
      <c r="AE3191" s="275" t="s">
        <v>8850</v>
      </c>
      <c r="AF3191" s="267" t="str">
        <f t="shared" ca="1" si="263"/>
        <v>47años11meses</v>
      </c>
      <c r="AG3191" s="276">
        <v>920333253</v>
      </c>
      <c r="AH3191" s="273"/>
    </row>
    <row r="3192" spans="2:35">
      <c r="B3192" s="258" t="str">
        <f t="shared" si="261"/>
        <v>O80369640</v>
      </c>
      <c r="C3192" s="282">
        <v>1</v>
      </c>
      <c r="D3192" s="486" t="s">
        <v>14588</v>
      </c>
      <c r="E3192" s="258" t="s">
        <v>14589</v>
      </c>
      <c r="F3192" s="259">
        <v>29390</v>
      </c>
      <c r="G3192" s="283" t="s">
        <v>1251</v>
      </c>
      <c r="H3192" s="261" t="s">
        <v>125</v>
      </c>
      <c r="I3192" s="261" t="s">
        <v>13485</v>
      </c>
      <c r="J3192" s="261" t="s">
        <v>1253</v>
      </c>
      <c r="K3192" s="282" t="s">
        <v>12562</v>
      </c>
      <c r="L3192" s="264">
        <v>45936</v>
      </c>
      <c r="M3192" s="264">
        <v>46158</v>
      </c>
      <c r="N3192" s="261" t="s">
        <v>122</v>
      </c>
      <c r="O3192" s="282"/>
      <c r="P3192" s="266"/>
      <c r="Q3192" s="258"/>
      <c r="R3192" s="471" t="s">
        <v>1256</v>
      </c>
      <c r="S3192" s="265"/>
      <c r="T3192" s="265">
        <v>0</v>
      </c>
      <c r="U3192" s="269" t="s">
        <v>1256</v>
      </c>
      <c r="V3192" s="270">
        <v>1</v>
      </c>
      <c r="W3192" s="271" t="s">
        <v>118</v>
      </c>
      <c r="X3192" s="272"/>
      <c r="Y3192" s="272"/>
      <c r="Z3192" s="274" t="s">
        <v>1257</v>
      </c>
      <c r="AA3192" s="258" t="b">
        <f t="shared" si="264"/>
        <v>0</v>
      </c>
      <c r="AB3192" s="273" t="s">
        <v>14590</v>
      </c>
      <c r="AC3192" s="273"/>
      <c r="AD3192" s="504" t="s">
        <v>1271</v>
      </c>
      <c r="AE3192" s="275" t="s">
        <v>14591</v>
      </c>
      <c r="AF3192" s="267" t="str">
        <f t="shared" ca="1" si="263"/>
        <v>46años2meses</v>
      </c>
      <c r="AG3192" s="276" t="s">
        <v>14592</v>
      </c>
      <c r="AH3192" s="273" t="s">
        <v>14593</v>
      </c>
    </row>
    <row r="3193" spans="2:35">
      <c r="B3193" s="258" t="str">
        <f t="shared" si="261"/>
        <v>P80370688</v>
      </c>
      <c r="C3193" s="282">
        <v>1</v>
      </c>
      <c r="D3193" s="486" t="s">
        <v>8264</v>
      </c>
      <c r="E3193" s="258" t="s">
        <v>8265</v>
      </c>
      <c r="F3193" s="259">
        <v>28376</v>
      </c>
      <c r="G3193" s="260" t="s">
        <v>1251</v>
      </c>
      <c r="H3193" s="266" t="s">
        <v>137</v>
      </c>
      <c r="I3193" s="261" t="s">
        <v>1252</v>
      </c>
      <c r="J3193" s="261"/>
      <c r="K3193" s="282" t="s">
        <v>2021</v>
      </c>
      <c r="L3193" s="264">
        <v>45152</v>
      </c>
      <c r="M3193" s="290">
        <v>45178</v>
      </c>
      <c r="N3193" s="263" t="s">
        <v>122</v>
      </c>
      <c r="O3193" s="261"/>
      <c r="P3193" s="266"/>
      <c r="Q3193" s="273"/>
      <c r="R3193" s="284" t="s">
        <v>157</v>
      </c>
      <c r="S3193" s="265"/>
      <c r="T3193" s="265">
        <v>0</v>
      </c>
      <c r="U3193" s="269" t="s">
        <v>1256</v>
      </c>
      <c r="V3193" s="270">
        <v>0</v>
      </c>
      <c r="W3193" s="271" t="s">
        <v>118</v>
      </c>
      <c r="X3193" s="273"/>
      <c r="Y3193" s="273"/>
      <c r="Z3193" s="274" t="s">
        <v>1257</v>
      </c>
      <c r="AA3193" s="258" t="b">
        <f t="shared" si="264"/>
        <v>0</v>
      </c>
      <c r="AB3193" s="273" t="s">
        <v>6663</v>
      </c>
      <c r="AC3193" s="273"/>
      <c r="AD3193" s="510"/>
      <c r="AE3193" s="275"/>
      <c r="AF3193" s="267" t="str">
        <f t="shared" ca="1" si="263"/>
        <v>48años11meses</v>
      </c>
      <c r="AG3193" s="276">
        <v>964551920</v>
      </c>
      <c r="AH3193" s="273" t="s">
        <v>8266</v>
      </c>
    </row>
    <row r="3194" spans="2:35">
      <c r="B3194" s="258" t="str">
        <f t="shared" si="261"/>
        <v>P80370797</v>
      </c>
      <c r="C3194" s="282">
        <v>1</v>
      </c>
      <c r="D3194" s="486" t="s">
        <v>12082</v>
      </c>
      <c r="E3194" s="258" t="s">
        <v>12083</v>
      </c>
      <c r="F3194" s="259">
        <v>27978</v>
      </c>
      <c r="G3194" s="283" t="s">
        <v>1251</v>
      </c>
      <c r="H3194" s="261" t="s">
        <v>137</v>
      </c>
      <c r="I3194" s="263" t="s">
        <v>1252</v>
      </c>
      <c r="J3194" s="261"/>
      <c r="K3194" s="282" t="s">
        <v>2021</v>
      </c>
      <c r="L3194" s="264">
        <v>45509</v>
      </c>
      <c r="M3194" s="264">
        <v>45519</v>
      </c>
      <c r="N3194" s="263" t="s">
        <v>174</v>
      </c>
      <c r="O3194" s="261" t="s">
        <v>12084</v>
      </c>
      <c r="P3194" s="266" t="s">
        <v>138</v>
      </c>
      <c r="Q3194" s="273"/>
      <c r="R3194" s="284" t="s">
        <v>157</v>
      </c>
      <c r="S3194" s="265"/>
      <c r="T3194" s="265">
        <v>0</v>
      </c>
      <c r="U3194" s="269" t="s">
        <v>1256</v>
      </c>
      <c r="V3194" s="270">
        <v>0</v>
      </c>
      <c r="W3194" s="271" t="s">
        <v>118</v>
      </c>
      <c r="X3194" s="272"/>
      <c r="Y3194" s="273"/>
      <c r="Z3194" s="274" t="s">
        <v>1257</v>
      </c>
      <c r="AA3194" s="258" t="b">
        <f t="shared" si="264"/>
        <v>0</v>
      </c>
      <c r="AB3194" s="273" t="s">
        <v>12085</v>
      </c>
      <c r="AC3194" s="273"/>
      <c r="AD3194" s="504" t="s">
        <v>1259</v>
      </c>
      <c r="AE3194" s="275" t="s">
        <v>12086</v>
      </c>
      <c r="AF3194" s="267" t="str">
        <f t="shared" ca="1" si="263"/>
        <v>50años0meses</v>
      </c>
      <c r="AG3194" s="276">
        <v>923246211</v>
      </c>
      <c r="AH3194" s="399" t="s">
        <v>12087</v>
      </c>
    </row>
    <row r="3195" spans="2:35">
      <c r="B3195" s="258" t="str">
        <f t="shared" si="261"/>
        <v>P80371800</v>
      </c>
      <c r="C3195" s="282">
        <v>1</v>
      </c>
      <c r="D3195" s="486" t="s">
        <v>12439</v>
      </c>
      <c r="E3195" s="258" t="s">
        <v>12440</v>
      </c>
      <c r="F3195" s="259">
        <v>24228</v>
      </c>
      <c r="G3195" s="283" t="s">
        <v>1996</v>
      </c>
      <c r="H3195" s="261" t="s">
        <v>137</v>
      </c>
      <c r="I3195" s="263" t="s">
        <v>1252</v>
      </c>
      <c r="J3195" s="261" t="s">
        <v>1276</v>
      </c>
      <c r="K3195" s="282" t="s">
        <v>2021</v>
      </c>
      <c r="L3195" s="264">
        <v>45554</v>
      </c>
      <c r="M3195" s="264">
        <v>45563</v>
      </c>
      <c r="N3195" s="263" t="s">
        <v>122</v>
      </c>
      <c r="O3195" s="282"/>
      <c r="P3195" s="266"/>
      <c r="Q3195" s="273"/>
      <c r="R3195" s="284" t="s">
        <v>157</v>
      </c>
      <c r="S3195" s="265"/>
      <c r="T3195" s="265">
        <v>0</v>
      </c>
      <c r="U3195" s="269" t="s">
        <v>1256</v>
      </c>
      <c r="V3195" s="270">
        <v>0</v>
      </c>
      <c r="W3195" s="271" t="s">
        <v>118</v>
      </c>
      <c r="X3195" s="272"/>
      <c r="Y3195" s="273"/>
      <c r="Z3195" s="274" t="s">
        <v>1257</v>
      </c>
      <c r="AA3195" s="258" t="b">
        <f t="shared" si="264"/>
        <v>0</v>
      </c>
      <c r="AB3195" s="258" t="s">
        <v>8100</v>
      </c>
      <c r="AC3195" s="273"/>
      <c r="AD3195" s="504" t="s">
        <v>2101</v>
      </c>
      <c r="AE3195" s="275" t="s">
        <v>12441</v>
      </c>
      <c r="AF3195" s="267" t="str">
        <f t="shared" ca="1" si="263"/>
        <v>60años3meses</v>
      </c>
      <c r="AG3195" s="276">
        <v>976573355</v>
      </c>
      <c r="AH3195" s="273" t="s">
        <v>12230</v>
      </c>
    </row>
    <row r="3196" spans="2:35">
      <c r="B3196" s="258" t="str">
        <f t="shared" si="261"/>
        <v>P80372970</v>
      </c>
      <c r="C3196" s="282">
        <v>1</v>
      </c>
      <c r="D3196" s="486" t="s">
        <v>6914</v>
      </c>
      <c r="E3196" s="258" t="s">
        <v>6915</v>
      </c>
      <c r="F3196" s="259">
        <v>28284</v>
      </c>
      <c r="G3196" s="283" t="s">
        <v>1996</v>
      </c>
      <c r="H3196" s="261" t="s">
        <v>137</v>
      </c>
      <c r="I3196" s="263" t="s">
        <v>1252</v>
      </c>
      <c r="J3196" s="261"/>
      <c r="K3196" s="282" t="s">
        <v>2021</v>
      </c>
      <c r="L3196" s="264">
        <v>44893</v>
      </c>
      <c r="M3196" s="290">
        <v>44926</v>
      </c>
      <c r="N3196" s="263" t="s">
        <v>122</v>
      </c>
      <c r="O3196" s="282"/>
      <c r="P3196" s="266"/>
      <c r="Q3196" s="273"/>
      <c r="R3196" s="284" t="s">
        <v>157</v>
      </c>
      <c r="S3196" s="265"/>
      <c r="T3196" s="265">
        <v>0</v>
      </c>
      <c r="U3196" s="269" t="s">
        <v>1256</v>
      </c>
      <c r="V3196" s="270">
        <v>0</v>
      </c>
      <c r="W3196" s="271" t="s">
        <v>118</v>
      </c>
      <c r="X3196" s="272"/>
      <c r="Y3196" s="273"/>
      <c r="Z3196" s="274" t="s">
        <v>1265</v>
      </c>
      <c r="AA3196" s="258" t="b">
        <f t="shared" si="264"/>
        <v>0</v>
      </c>
      <c r="AB3196" s="258" t="s">
        <v>6916</v>
      </c>
      <c r="AC3196" s="273"/>
      <c r="AD3196" s="504" t="s">
        <v>2101</v>
      </c>
      <c r="AE3196" s="275" t="s">
        <v>6917</v>
      </c>
      <c r="AF3196" s="267" t="str">
        <f t="shared" ca="1" si="263"/>
        <v>49años2meses</v>
      </c>
      <c r="AG3196" s="276">
        <v>991325704</v>
      </c>
      <c r="AH3196" s="273"/>
    </row>
    <row r="3197" spans="2:35">
      <c r="B3197" s="258" t="str">
        <f t="shared" si="261"/>
        <v>P80376596</v>
      </c>
      <c r="C3197" s="282">
        <v>1</v>
      </c>
      <c r="D3197" s="486" t="s">
        <v>12331</v>
      </c>
      <c r="E3197" s="258" t="s">
        <v>12332</v>
      </c>
      <c r="F3197" s="259">
        <v>28938</v>
      </c>
      <c r="G3197" s="283" t="s">
        <v>1251</v>
      </c>
      <c r="H3197" s="261" t="s">
        <v>137</v>
      </c>
      <c r="I3197" s="263" t="s">
        <v>1252</v>
      </c>
      <c r="J3197" s="261"/>
      <c r="K3197" s="282" t="s">
        <v>2021</v>
      </c>
      <c r="L3197" s="264">
        <v>45537</v>
      </c>
      <c r="M3197" s="298">
        <v>45550</v>
      </c>
      <c r="N3197" s="263" t="s">
        <v>128</v>
      </c>
      <c r="O3197" s="261" t="s">
        <v>12333</v>
      </c>
      <c r="P3197" s="266" t="s">
        <v>138</v>
      </c>
      <c r="Q3197" s="273"/>
      <c r="R3197" s="284" t="s">
        <v>157</v>
      </c>
      <c r="S3197" s="265"/>
      <c r="T3197" s="265">
        <v>0</v>
      </c>
      <c r="U3197" s="269" t="s">
        <v>1256</v>
      </c>
      <c r="V3197" s="270">
        <v>0</v>
      </c>
      <c r="W3197" s="271" t="s">
        <v>118</v>
      </c>
      <c r="X3197" s="272"/>
      <c r="Y3197" s="273"/>
      <c r="Z3197" s="274" t="s">
        <v>1257</v>
      </c>
      <c r="AA3197" s="258" t="b">
        <f t="shared" si="264"/>
        <v>0</v>
      </c>
      <c r="AB3197" s="273" t="s">
        <v>6663</v>
      </c>
      <c r="AC3197" s="273"/>
      <c r="AD3197" s="504" t="s">
        <v>1259</v>
      </c>
      <c r="AE3197" s="275" t="s">
        <v>12334</v>
      </c>
      <c r="AF3197" s="267" t="str">
        <f t="shared" ca="1" si="263"/>
        <v>47años4meses</v>
      </c>
      <c r="AG3197" s="276" t="s">
        <v>12335</v>
      </c>
      <c r="AH3197" s="273" t="s">
        <v>12336</v>
      </c>
    </row>
    <row r="3198" spans="2:35">
      <c r="B3198" s="258" t="str">
        <f t="shared" si="261"/>
        <v>P80377677</v>
      </c>
      <c r="C3198" s="282">
        <v>1</v>
      </c>
      <c r="D3198" s="486" t="s">
        <v>7355</v>
      </c>
      <c r="E3198" s="258" t="s">
        <v>7356</v>
      </c>
      <c r="F3198" s="302">
        <v>20838</v>
      </c>
      <c r="G3198" s="283" t="s">
        <v>1251</v>
      </c>
      <c r="H3198" s="261" t="s">
        <v>137</v>
      </c>
      <c r="I3198" s="262" t="s">
        <v>3227</v>
      </c>
      <c r="J3198" s="261"/>
      <c r="K3198" s="282" t="s">
        <v>2021</v>
      </c>
      <c r="L3198" s="264">
        <v>44958</v>
      </c>
      <c r="M3198" s="290">
        <v>44977</v>
      </c>
      <c r="N3198" s="263" t="s">
        <v>122</v>
      </c>
      <c r="O3198" s="282"/>
      <c r="P3198" s="266"/>
      <c r="Q3198" s="273"/>
      <c r="R3198" s="284" t="s">
        <v>157</v>
      </c>
      <c r="S3198" s="265"/>
      <c r="T3198" s="265">
        <v>0</v>
      </c>
      <c r="U3198" s="269" t="s">
        <v>1256</v>
      </c>
      <c r="V3198" s="270">
        <v>0</v>
      </c>
      <c r="W3198" s="271" t="s">
        <v>1264</v>
      </c>
      <c r="X3198" s="272"/>
      <c r="Y3198" s="273"/>
      <c r="Z3198" s="274" t="s">
        <v>1265</v>
      </c>
      <c r="AA3198" s="258" t="b">
        <f t="shared" si="264"/>
        <v>0</v>
      </c>
      <c r="AB3198" s="258" t="s">
        <v>6811</v>
      </c>
      <c r="AC3198" s="273"/>
      <c r="AD3198" s="504" t="s">
        <v>2201</v>
      </c>
      <c r="AE3198" s="275" t="s">
        <v>7357</v>
      </c>
      <c r="AF3198" s="267" t="str">
        <f t="shared" ca="1" si="263"/>
        <v>69años7meses</v>
      </c>
      <c r="AG3198" s="276">
        <v>963569388</v>
      </c>
      <c r="AH3198" s="273"/>
      <c r="AI3198" s="292">
        <v>130</v>
      </c>
    </row>
    <row r="3199" spans="2:35">
      <c r="B3199" s="258" t="str">
        <f t="shared" si="261"/>
        <v>P80385321</v>
      </c>
      <c r="C3199" s="282">
        <v>1</v>
      </c>
      <c r="D3199" s="486" t="s">
        <v>13547</v>
      </c>
      <c r="E3199" s="258" t="s">
        <v>13548</v>
      </c>
      <c r="F3199" s="259">
        <v>28722</v>
      </c>
      <c r="G3199" s="258" t="s">
        <v>1996</v>
      </c>
      <c r="H3199" s="261" t="s">
        <v>137</v>
      </c>
      <c r="I3199" s="261" t="s">
        <v>1876</v>
      </c>
      <c r="J3199" s="261" t="s">
        <v>1276</v>
      </c>
      <c r="K3199" s="282" t="s">
        <v>1877</v>
      </c>
      <c r="L3199" s="264">
        <v>45839</v>
      </c>
      <c r="M3199" s="264">
        <v>45843</v>
      </c>
      <c r="N3199" s="261" t="s">
        <v>128</v>
      </c>
      <c r="O3199" s="282" t="s">
        <v>13549</v>
      </c>
      <c r="P3199" s="266" t="s">
        <v>138</v>
      </c>
      <c r="Q3199" s="273"/>
      <c r="R3199" s="268" t="s">
        <v>157</v>
      </c>
      <c r="S3199" s="265"/>
      <c r="T3199" s="271">
        <v>0</v>
      </c>
      <c r="U3199" s="291" t="s">
        <v>117</v>
      </c>
      <c r="V3199" s="270">
        <v>0</v>
      </c>
      <c r="W3199" s="271" t="s">
        <v>118</v>
      </c>
      <c r="X3199" s="272"/>
      <c r="Y3199" s="272"/>
      <c r="Z3199" s="342" t="s">
        <v>1257</v>
      </c>
      <c r="AA3199" s="258" t="b">
        <f t="shared" si="264"/>
        <v>0</v>
      </c>
      <c r="AB3199" s="273" t="s">
        <v>13550</v>
      </c>
      <c r="AC3199" s="273"/>
      <c r="AD3199" s="504" t="s">
        <v>1259</v>
      </c>
      <c r="AE3199" s="275" t="s">
        <v>13551</v>
      </c>
      <c r="AF3199" s="267" t="str">
        <f t="shared" ca="1" si="263"/>
        <v>48años0meses</v>
      </c>
      <c r="AG3199" s="276" t="s">
        <v>13552</v>
      </c>
      <c r="AH3199" s="442" t="s">
        <v>13553</v>
      </c>
      <c r="AI3199" s="292">
        <v>133.33000000000001</v>
      </c>
    </row>
    <row r="3200" spans="2:35">
      <c r="B3200" s="258" t="str">
        <f t="shared" si="261"/>
        <v>O80385908</v>
      </c>
      <c r="C3200" s="282">
        <v>1</v>
      </c>
      <c r="D3200" s="486" t="s">
        <v>8644</v>
      </c>
      <c r="E3200" s="258" t="s">
        <v>8645</v>
      </c>
      <c r="F3200" s="259">
        <v>28898</v>
      </c>
      <c r="G3200" s="283" t="s">
        <v>1251</v>
      </c>
      <c r="H3200" s="261" t="s">
        <v>113</v>
      </c>
      <c r="I3200" s="261" t="s">
        <v>1339</v>
      </c>
      <c r="J3200" s="261"/>
      <c r="K3200" s="282" t="s">
        <v>7444</v>
      </c>
      <c r="L3200" s="264">
        <v>45236</v>
      </c>
      <c r="M3200" s="290">
        <v>45258</v>
      </c>
      <c r="N3200" s="263" t="s">
        <v>114</v>
      </c>
      <c r="O3200" s="261" t="s">
        <v>8646</v>
      </c>
      <c r="P3200" s="266" t="s">
        <v>138</v>
      </c>
      <c r="Q3200" s="273"/>
      <c r="R3200" s="268" t="s">
        <v>157</v>
      </c>
      <c r="S3200" s="265"/>
      <c r="T3200" s="265">
        <v>0</v>
      </c>
      <c r="U3200" s="269" t="s">
        <v>1256</v>
      </c>
      <c r="V3200" s="270">
        <v>1</v>
      </c>
      <c r="W3200" s="271" t="s">
        <v>118</v>
      </c>
      <c r="X3200" s="273"/>
      <c r="Y3200" s="273"/>
      <c r="Z3200" s="274" t="s">
        <v>1257</v>
      </c>
      <c r="AA3200" s="258" t="b">
        <f t="shared" si="264"/>
        <v>0</v>
      </c>
      <c r="AB3200" s="273" t="s">
        <v>8647</v>
      </c>
      <c r="AC3200" s="273"/>
      <c r="AD3200" s="504" t="s">
        <v>1259</v>
      </c>
      <c r="AE3200" s="275" t="s">
        <v>8648</v>
      </c>
      <c r="AF3200" s="267" t="str">
        <f t="shared" ca="1" si="263"/>
        <v>47años6meses</v>
      </c>
      <c r="AG3200" s="276">
        <v>989391227</v>
      </c>
      <c r="AH3200" s="273"/>
    </row>
    <row r="3201" spans="2:35" ht="15">
      <c r="B3201" s="258" t="str">
        <f t="shared" si="261"/>
        <v>P80409502</v>
      </c>
      <c r="C3201" s="282">
        <v>1</v>
      </c>
      <c r="D3201" s="500" t="s">
        <v>14130</v>
      </c>
      <c r="E3201" s="258" t="s">
        <v>14131</v>
      </c>
      <c r="F3201" s="259">
        <v>28170</v>
      </c>
      <c r="G3201" s="283" t="s">
        <v>1251</v>
      </c>
      <c r="H3201" s="261" t="s">
        <v>137</v>
      </c>
      <c r="I3201" s="261" t="s">
        <v>1252</v>
      </c>
      <c r="J3201" s="261" t="s">
        <v>1253</v>
      </c>
      <c r="K3201" s="282" t="s">
        <v>8700</v>
      </c>
      <c r="L3201" s="264">
        <v>45902</v>
      </c>
      <c r="M3201" s="264">
        <v>45915</v>
      </c>
      <c r="N3201" s="261" t="s">
        <v>122</v>
      </c>
      <c r="O3201" s="282"/>
      <c r="P3201" s="266"/>
      <c r="Q3201" s="258"/>
      <c r="R3201" s="268" t="s">
        <v>157</v>
      </c>
      <c r="S3201" s="265"/>
      <c r="T3201" s="265">
        <v>0</v>
      </c>
      <c r="U3201" s="332" t="s">
        <v>117</v>
      </c>
      <c r="V3201" s="270">
        <v>1</v>
      </c>
      <c r="W3201" s="271" t="s">
        <v>118</v>
      </c>
      <c r="X3201" s="272"/>
      <c r="Y3201" s="272"/>
      <c r="Z3201" s="274" t="s">
        <v>1257</v>
      </c>
      <c r="AA3201" s="258" t="b">
        <f t="shared" si="264"/>
        <v>0</v>
      </c>
      <c r="AB3201" s="273" t="s">
        <v>14132</v>
      </c>
      <c r="AC3201" s="273"/>
      <c r="AD3201" s="504" t="s">
        <v>1259</v>
      </c>
      <c r="AE3201" s="275" t="s">
        <v>14133</v>
      </c>
      <c r="AF3201" s="267" t="str">
        <f t="shared" ca="1" si="263"/>
        <v>49años6meses</v>
      </c>
      <c r="AG3201" s="276" t="s">
        <v>14134</v>
      </c>
      <c r="AH3201" s="273" t="s">
        <v>14135</v>
      </c>
    </row>
    <row r="3202" spans="2:35">
      <c r="B3202" s="258" t="str">
        <f t="shared" si="261"/>
        <v>P80414148</v>
      </c>
      <c r="C3202" s="282">
        <v>1</v>
      </c>
      <c r="D3202" s="486" t="s">
        <v>10736</v>
      </c>
      <c r="E3202" s="258" t="s">
        <v>10737</v>
      </c>
      <c r="F3202" s="259">
        <v>28942</v>
      </c>
      <c r="G3202" s="283" t="s">
        <v>1251</v>
      </c>
      <c r="H3202" s="261" t="s">
        <v>137</v>
      </c>
      <c r="I3202" s="261" t="s">
        <v>8999</v>
      </c>
      <c r="J3202" s="261" t="s">
        <v>7578</v>
      </c>
      <c r="K3202" s="282" t="s">
        <v>6840</v>
      </c>
      <c r="L3202" s="264">
        <v>45384</v>
      </c>
      <c r="M3202" s="295">
        <v>45418</v>
      </c>
      <c r="N3202" s="261" t="s">
        <v>128</v>
      </c>
      <c r="O3202" s="282" t="s">
        <v>10738</v>
      </c>
      <c r="P3202" s="266" t="s">
        <v>138</v>
      </c>
      <c r="Q3202" s="273"/>
      <c r="R3202" s="284" t="s">
        <v>157</v>
      </c>
      <c r="S3202" s="265"/>
      <c r="T3202" s="265">
        <v>0</v>
      </c>
      <c r="U3202" s="269" t="s">
        <v>1256</v>
      </c>
      <c r="V3202" s="270">
        <v>1</v>
      </c>
      <c r="W3202" s="271" t="s">
        <v>118</v>
      </c>
      <c r="X3202" s="272"/>
      <c r="Y3202" s="272"/>
      <c r="Z3202" s="274" t="s">
        <v>1257</v>
      </c>
      <c r="AA3202" s="258" t="b">
        <f t="shared" si="264"/>
        <v>0</v>
      </c>
      <c r="AB3202" s="273" t="s">
        <v>10739</v>
      </c>
      <c r="AC3202" s="273"/>
      <c r="AD3202" s="504" t="s">
        <v>1259</v>
      </c>
      <c r="AE3202" s="275" t="s">
        <v>10740</v>
      </c>
      <c r="AF3202" s="267" t="str">
        <f t="shared" ca="1" si="263"/>
        <v>47años4meses</v>
      </c>
      <c r="AG3202" s="276">
        <v>947469478</v>
      </c>
      <c r="AH3202" s="273" t="s">
        <v>10741</v>
      </c>
    </row>
    <row r="3203" spans="2:35">
      <c r="B3203" s="258" t="str">
        <f t="shared" si="261"/>
        <v>P80414215</v>
      </c>
      <c r="C3203" s="282">
        <v>1</v>
      </c>
      <c r="D3203" s="486" t="s">
        <v>11535</v>
      </c>
      <c r="E3203" s="258" t="s">
        <v>11536</v>
      </c>
      <c r="F3203" s="259">
        <v>28428</v>
      </c>
      <c r="G3203" s="283" t="s">
        <v>1251</v>
      </c>
      <c r="H3203" s="261" t="s">
        <v>137</v>
      </c>
      <c r="I3203" s="261" t="s">
        <v>8999</v>
      </c>
      <c r="J3203" s="261" t="s">
        <v>9469</v>
      </c>
      <c r="K3203" s="282" t="s">
        <v>6840</v>
      </c>
      <c r="L3203" s="264">
        <v>45440</v>
      </c>
      <c r="M3203" s="298">
        <v>45467</v>
      </c>
      <c r="N3203" s="261" t="s">
        <v>114</v>
      </c>
      <c r="O3203" s="261" t="s">
        <v>11537</v>
      </c>
      <c r="P3203" s="266" t="s">
        <v>138</v>
      </c>
      <c r="Q3203" s="273"/>
      <c r="R3203" s="284" t="s">
        <v>157</v>
      </c>
      <c r="S3203" s="265"/>
      <c r="T3203" s="265">
        <v>0</v>
      </c>
      <c r="U3203" s="269" t="s">
        <v>1256</v>
      </c>
      <c r="V3203" s="270">
        <v>1</v>
      </c>
      <c r="W3203" s="271" t="s">
        <v>118</v>
      </c>
      <c r="X3203" s="272"/>
      <c r="Y3203" s="272"/>
      <c r="Z3203" s="274" t="s">
        <v>1257</v>
      </c>
      <c r="AA3203" s="258" t="b">
        <f t="shared" si="264"/>
        <v>0</v>
      </c>
      <c r="AB3203" s="273" t="s">
        <v>11538</v>
      </c>
      <c r="AC3203" s="273"/>
      <c r="AD3203" s="504" t="s">
        <v>1259</v>
      </c>
      <c r="AE3203" s="275" t="s">
        <v>11539</v>
      </c>
      <c r="AF3203" s="267" t="str">
        <f t="shared" ca="1" si="263"/>
        <v>48años9meses</v>
      </c>
      <c r="AG3203" s="276">
        <v>916135395</v>
      </c>
      <c r="AH3203" s="273" t="s">
        <v>11540</v>
      </c>
      <c r="AI3203" s="292">
        <v>140</v>
      </c>
    </row>
    <row r="3204" spans="2:35">
      <c r="B3204" s="258" t="str">
        <f t="shared" si="261"/>
        <v>P80414239</v>
      </c>
      <c r="C3204" s="282">
        <v>1</v>
      </c>
      <c r="D3204" s="486" t="s">
        <v>9874</v>
      </c>
      <c r="E3204" s="258" t="s">
        <v>9875</v>
      </c>
      <c r="F3204" s="259">
        <v>28897</v>
      </c>
      <c r="G3204" s="283" t="s">
        <v>1251</v>
      </c>
      <c r="H3204" s="261" t="s">
        <v>137</v>
      </c>
      <c r="I3204" s="261" t="s">
        <v>8999</v>
      </c>
      <c r="J3204" s="261" t="s">
        <v>9469</v>
      </c>
      <c r="K3204" s="282" t="s">
        <v>6840</v>
      </c>
      <c r="L3204" s="264">
        <v>45328</v>
      </c>
      <c r="M3204" s="290">
        <v>45362</v>
      </c>
      <c r="N3204" s="261" t="s">
        <v>128</v>
      </c>
      <c r="O3204" s="261" t="s">
        <v>9876</v>
      </c>
      <c r="P3204" s="266" t="s">
        <v>138</v>
      </c>
      <c r="Q3204" s="273"/>
      <c r="R3204" s="284" t="s">
        <v>157</v>
      </c>
      <c r="S3204" s="265"/>
      <c r="T3204" s="265">
        <v>0</v>
      </c>
      <c r="U3204" s="269" t="s">
        <v>1256</v>
      </c>
      <c r="V3204" s="270">
        <v>1</v>
      </c>
      <c r="W3204" s="271" t="s">
        <v>118</v>
      </c>
      <c r="X3204" s="272"/>
      <c r="Y3204" s="272"/>
      <c r="Z3204" s="274" t="s">
        <v>1257</v>
      </c>
      <c r="AA3204" s="258" t="b">
        <f t="shared" si="264"/>
        <v>0</v>
      </c>
      <c r="AB3204" s="273" t="s">
        <v>9877</v>
      </c>
      <c r="AC3204" s="273"/>
      <c r="AD3204" s="504" t="s">
        <v>1259</v>
      </c>
      <c r="AE3204" s="275" t="s">
        <v>9878</v>
      </c>
      <c r="AF3204" s="267" t="str">
        <f t="shared" ca="1" si="263"/>
        <v>47años6meses</v>
      </c>
      <c r="AG3204" s="276">
        <v>945630215</v>
      </c>
      <c r="AH3204" s="273" t="s">
        <v>9879</v>
      </c>
      <c r="AI3204" s="292">
        <v>130</v>
      </c>
    </row>
    <row r="3205" spans="2:35">
      <c r="B3205" s="258" t="str">
        <f t="shared" si="261"/>
        <v>O80422701</v>
      </c>
      <c r="C3205" s="282">
        <v>1</v>
      </c>
      <c r="D3205" s="486" t="s">
        <v>4667</v>
      </c>
      <c r="E3205" s="258" t="s">
        <v>4668</v>
      </c>
      <c r="F3205" s="259">
        <v>29146</v>
      </c>
      <c r="G3205" s="260" t="s">
        <v>1251</v>
      </c>
      <c r="H3205" s="261" t="s">
        <v>113</v>
      </c>
      <c r="I3205" s="263"/>
      <c r="J3205" s="261"/>
      <c r="K3205" s="282"/>
      <c r="L3205" s="264">
        <v>44431</v>
      </c>
      <c r="M3205" s="290">
        <v>44472</v>
      </c>
      <c r="N3205" s="263" t="s">
        <v>122</v>
      </c>
      <c r="O3205" s="261"/>
      <c r="P3205" s="266"/>
      <c r="Q3205" s="273"/>
      <c r="R3205" s="284" t="s">
        <v>157</v>
      </c>
      <c r="S3205" s="265"/>
      <c r="T3205" s="265">
        <v>0</v>
      </c>
      <c r="U3205" s="269" t="s">
        <v>1256</v>
      </c>
      <c r="V3205" s="270">
        <v>0</v>
      </c>
      <c r="W3205" s="271" t="s">
        <v>1264</v>
      </c>
      <c r="X3205" s="272"/>
      <c r="Y3205" s="273"/>
      <c r="Z3205" s="274" t="s">
        <v>1265</v>
      </c>
      <c r="AA3205" s="258" t="b">
        <f t="shared" si="264"/>
        <v>0</v>
      </c>
      <c r="AB3205" s="273" t="s">
        <v>4669</v>
      </c>
      <c r="AC3205" s="273" t="s">
        <v>3671</v>
      </c>
      <c r="AD3205" s="510"/>
      <c r="AE3205" s="275"/>
      <c r="AF3205" s="267" t="str">
        <f t="shared" ca="1" si="263"/>
        <v>46años10meses</v>
      </c>
      <c r="AG3205" s="276">
        <v>901247927</v>
      </c>
      <c r="AH3205" s="273" t="s">
        <v>4670</v>
      </c>
    </row>
    <row r="3206" spans="2:35">
      <c r="B3206" s="258" t="str">
        <f t="shared" si="261"/>
        <v>P80425929</v>
      </c>
      <c r="C3206" s="282">
        <v>1</v>
      </c>
      <c r="D3206" s="486" t="s">
        <v>6457</v>
      </c>
      <c r="E3206" s="258" t="s">
        <v>6458</v>
      </c>
      <c r="F3206" s="259">
        <v>26082</v>
      </c>
      <c r="G3206" s="260" t="s">
        <v>1291</v>
      </c>
      <c r="H3206" s="261" t="s">
        <v>137</v>
      </c>
      <c r="I3206" s="263" t="s">
        <v>1252</v>
      </c>
      <c r="J3206" s="261"/>
      <c r="K3206" s="263" t="s">
        <v>3611</v>
      </c>
      <c r="L3206" s="264">
        <v>44753</v>
      </c>
      <c r="M3206" s="290">
        <v>44756</v>
      </c>
      <c r="N3206" s="263" t="s">
        <v>169</v>
      </c>
      <c r="O3206" s="261" t="s">
        <v>6459</v>
      </c>
      <c r="P3206" s="266" t="s">
        <v>115</v>
      </c>
      <c r="Q3206" s="258"/>
      <c r="R3206" s="284" t="s">
        <v>157</v>
      </c>
      <c r="S3206" s="265"/>
      <c r="T3206" s="265">
        <v>0</v>
      </c>
      <c r="U3206" s="269" t="s">
        <v>1256</v>
      </c>
      <c r="V3206" s="270">
        <v>0</v>
      </c>
      <c r="W3206" s="271" t="s">
        <v>118</v>
      </c>
      <c r="X3206" s="272"/>
      <c r="Y3206" s="273"/>
      <c r="Z3206" s="274" t="s">
        <v>1265</v>
      </c>
      <c r="AA3206" s="258" t="b">
        <f t="shared" si="264"/>
        <v>0</v>
      </c>
      <c r="AB3206" s="273" t="s">
        <v>6460</v>
      </c>
      <c r="AC3206" s="273" t="s">
        <v>3671</v>
      </c>
      <c r="AD3206" s="510"/>
      <c r="AE3206" s="275"/>
      <c r="AF3206" s="267" t="str">
        <f t="shared" ca="1" si="263"/>
        <v>55años2meses</v>
      </c>
      <c r="AG3206" s="276">
        <v>976526363</v>
      </c>
      <c r="AH3206" s="273" t="s">
        <v>6461</v>
      </c>
    </row>
    <row r="3207" spans="2:35">
      <c r="B3207" s="258" t="str">
        <f t="shared" ref="B3207:B3239" si="265">MID(H3207,1,1)&amp;D3207</f>
        <v>P80444351</v>
      </c>
      <c r="C3207" s="282">
        <v>1</v>
      </c>
      <c r="D3207" s="486" t="s">
        <v>11907</v>
      </c>
      <c r="E3207" s="258" t="s">
        <v>11908</v>
      </c>
      <c r="F3207" s="259">
        <v>28911</v>
      </c>
      <c r="G3207" s="283" t="s">
        <v>1251</v>
      </c>
      <c r="H3207" s="261" t="s">
        <v>137</v>
      </c>
      <c r="I3207" s="261" t="s">
        <v>1252</v>
      </c>
      <c r="J3207" s="261" t="s">
        <v>7578</v>
      </c>
      <c r="K3207" s="282" t="s">
        <v>6840</v>
      </c>
      <c r="L3207" s="264">
        <v>45489</v>
      </c>
      <c r="M3207" s="264">
        <v>45524</v>
      </c>
      <c r="N3207" s="261" t="s">
        <v>114</v>
      </c>
      <c r="O3207" s="282" t="s">
        <v>11909</v>
      </c>
      <c r="P3207" s="266" t="s">
        <v>138</v>
      </c>
      <c r="Q3207" s="273"/>
      <c r="R3207" s="284" t="s">
        <v>157</v>
      </c>
      <c r="S3207" s="265"/>
      <c r="T3207" s="265">
        <v>0</v>
      </c>
      <c r="U3207" s="269" t="s">
        <v>1256</v>
      </c>
      <c r="V3207" s="270">
        <v>1</v>
      </c>
      <c r="W3207" s="271" t="s">
        <v>118</v>
      </c>
      <c r="X3207" s="272"/>
      <c r="Y3207" s="272"/>
      <c r="Z3207" s="274" t="s">
        <v>1257</v>
      </c>
      <c r="AA3207" s="258" t="b">
        <f t="shared" si="264"/>
        <v>0</v>
      </c>
      <c r="AB3207" s="273" t="s">
        <v>9350</v>
      </c>
      <c r="AC3207" s="273"/>
      <c r="AD3207" s="504" t="s">
        <v>1259</v>
      </c>
      <c r="AE3207" s="275" t="s">
        <v>11910</v>
      </c>
      <c r="AF3207" s="267" t="str">
        <f t="shared" ca="1" si="263"/>
        <v>47años5meses</v>
      </c>
      <c r="AG3207" s="276">
        <v>917548937</v>
      </c>
      <c r="AH3207" s="397" t="s">
        <v>11911</v>
      </c>
    </row>
    <row r="3208" spans="2:35">
      <c r="B3208" s="258" t="str">
        <f t="shared" si="265"/>
        <v>P80446410</v>
      </c>
      <c r="C3208" s="282">
        <v>1</v>
      </c>
      <c r="D3208" s="486" t="s">
        <v>4862</v>
      </c>
      <c r="E3208" s="258" t="s">
        <v>4863</v>
      </c>
      <c r="F3208" s="259">
        <v>29150</v>
      </c>
      <c r="G3208" s="260" t="s">
        <v>1291</v>
      </c>
      <c r="H3208" s="261" t="s">
        <v>137</v>
      </c>
      <c r="I3208" s="262"/>
      <c r="J3208" s="261"/>
      <c r="K3208" s="282" t="s">
        <v>1968</v>
      </c>
      <c r="L3208" s="264">
        <v>44454</v>
      </c>
      <c r="M3208" s="290">
        <v>44467</v>
      </c>
      <c r="N3208" s="261" t="s">
        <v>128</v>
      </c>
      <c r="O3208" s="261" t="s">
        <v>4864</v>
      </c>
      <c r="P3208" s="266" t="s">
        <v>115</v>
      </c>
      <c r="Q3208" s="273"/>
      <c r="R3208" s="284" t="s">
        <v>157</v>
      </c>
      <c r="S3208" s="265"/>
      <c r="T3208" s="265">
        <v>0</v>
      </c>
      <c r="U3208" s="269" t="s">
        <v>1256</v>
      </c>
      <c r="V3208" s="270">
        <v>1</v>
      </c>
      <c r="W3208" s="271" t="s">
        <v>1264</v>
      </c>
      <c r="X3208" s="272"/>
      <c r="Y3208" s="273"/>
      <c r="Z3208" s="274" t="s">
        <v>1265</v>
      </c>
      <c r="AA3208" s="258" t="b">
        <f t="shared" si="264"/>
        <v>0</v>
      </c>
      <c r="AB3208" s="273" t="s">
        <v>4865</v>
      </c>
      <c r="AC3208" s="273"/>
      <c r="AD3208" s="510"/>
      <c r="AE3208" s="275"/>
      <c r="AF3208" s="267" t="str">
        <f t="shared" ca="1" si="263"/>
        <v>46años9meses</v>
      </c>
      <c r="AG3208" s="276">
        <v>931656793</v>
      </c>
      <c r="AH3208" s="273" t="s">
        <v>4866</v>
      </c>
    </row>
    <row r="3209" spans="2:35">
      <c r="B3209" s="258" t="str">
        <f t="shared" si="265"/>
        <v>O80451014</v>
      </c>
      <c r="C3209" s="282">
        <v>1</v>
      </c>
      <c r="D3209" s="486" t="s">
        <v>9078</v>
      </c>
      <c r="E3209" s="258" t="s">
        <v>9079</v>
      </c>
      <c r="F3209" s="259">
        <v>29117</v>
      </c>
      <c r="G3209" s="283" t="s">
        <v>1251</v>
      </c>
      <c r="H3209" s="261" t="s">
        <v>113</v>
      </c>
      <c r="I3209" s="261" t="s">
        <v>5699</v>
      </c>
      <c r="J3209" s="261"/>
      <c r="K3209" s="282" t="s">
        <v>6899</v>
      </c>
      <c r="L3209" s="264">
        <v>45278</v>
      </c>
      <c r="M3209" s="290">
        <v>45293</v>
      </c>
      <c r="N3209" s="261" t="s">
        <v>174</v>
      </c>
      <c r="O3209" s="261" t="s">
        <v>9080</v>
      </c>
      <c r="P3209" s="266" t="s">
        <v>138</v>
      </c>
      <c r="Q3209" s="273"/>
      <c r="R3209" s="284" t="s">
        <v>157</v>
      </c>
      <c r="S3209" s="265"/>
      <c r="T3209" s="265">
        <v>0</v>
      </c>
      <c r="U3209" s="269" t="s">
        <v>1256</v>
      </c>
      <c r="V3209" s="270">
        <v>1</v>
      </c>
      <c r="W3209" s="271" t="s">
        <v>118</v>
      </c>
      <c r="X3209" s="273"/>
      <c r="Y3209" s="273"/>
      <c r="Z3209" s="274" t="s">
        <v>1257</v>
      </c>
      <c r="AA3209" s="258" t="b">
        <f t="shared" si="264"/>
        <v>0</v>
      </c>
      <c r="AB3209" s="273" t="s">
        <v>9081</v>
      </c>
      <c r="AC3209" s="273"/>
      <c r="AD3209" s="504" t="s">
        <v>1259</v>
      </c>
      <c r="AE3209" s="275" t="s">
        <v>9082</v>
      </c>
      <c r="AF3209" s="267" t="str">
        <f t="shared" ca="1" si="263"/>
        <v>46años11meses</v>
      </c>
      <c r="AG3209" s="276">
        <v>965062724</v>
      </c>
      <c r="AH3209" s="273" t="s">
        <v>9083</v>
      </c>
    </row>
    <row r="3210" spans="2:35">
      <c r="B3210" s="258" t="str">
        <f t="shared" si="265"/>
        <v>O80451714</v>
      </c>
      <c r="C3210" s="282">
        <v>1</v>
      </c>
      <c r="D3210" s="486" t="s">
        <v>5077</v>
      </c>
      <c r="E3210" s="258" t="s">
        <v>5078</v>
      </c>
      <c r="F3210" s="259">
        <v>29082</v>
      </c>
      <c r="G3210" s="260" t="s">
        <v>1251</v>
      </c>
      <c r="H3210" s="261" t="s">
        <v>113</v>
      </c>
      <c r="I3210" s="263"/>
      <c r="J3210" s="261"/>
      <c r="K3210" s="282" t="s">
        <v>4784</v>
      </c>
      <c r="L3210" s="264">
        <v>44470</v>
      </c>
      <c r="M3210" s="264">
        <v>44593</v>
      </c>
      <c r="N3210" s="263" t="s">
        <v>122</v>
      </c>
      <c r="O3210" s="261" t="s">
        <v>1108</v>
      </c>
      <c r="P3210" s="266"/>
      <c r="Q3210" s="258" t="s">
        <v>5079</v>
      </c>
      <c r="R3210" s="284" t="s">
        <v>157</v>
      </c>
      <c r="S3210" s="265"/>
      <c r="T3210" s="265">
        <v>0</v>
      </c>
      <c r="U3210" s="269" t="s">
        <v>1256</v>
      </c>
      <c r="V3210" s="270">
        <v>1</v>
      </c>
      <c r="W3210" s="271" t="s">
        <v>118</v>
      </c>
      <c r="X3210" s="272"/>
      <c r="Y3210" s="273"/>
      <c r="Z3210" s="274" t="s">
        <v>1265</v>
      </c>
      <c r="AA3210" s="258" t="b">
        <f t="shared" si="264"/>
        <v>0</v>
      </c>
      <c r="AB3210" s="273" t="s">
        <v>5080</v>
      </c>
      <c r="AC3210" s="273"/>
      <c r="AD3210" s="504" t="s">
        <v>1259</v>
      </c>
      <c r="AE3210" s="275" t="s">
        <v>5081</v>
      </c>
      <c r="AF3210" s="267" t="str">
        <f t="shared" ca="1" si="263"/>
        <v>47años0meses</v>
      </c>
      <c r="AG3210" s="276">
        <v>970373510</v>
      </c>
      <c r="AH3210" s="361" t="s">
        <v>5082</v>
      </c>
    </row>
    <row r="3211" spans="2:35">
      <c r="B3211" s="258" t="str">
        <f t="shared" si="265"/>
        <v>O80451718</v>
      </c>
      <c r="C3211" s="282">
        <v>1</v>
      </c>
      <c r="D3211" s="486" t="s">
        <v>5133</v>
      </c>
      <c r="E3211" s="258" t="s">
        <v>5134</v>
      </c>
      <c r="F3211" s="259">
        <v>28798</v>
      </c>
      <c r="G3211" s="260" t="s">
        <v>1251</v>
      </c>
      <c r="H3211" s="261" t="s">
        <v>113</v>
      </c>
      <c r="I3211" s="263"/>
      <c r="J3211" s="261"/>
      <c r="K3211" s="282" t="s">
        <v>2021</v>
      </c>
      <c r="L3211" s="264">
        <v>44470</v>
      </c>
      <c r="M3211" s="290">
        <v>44590</v>
      </c>
      <c r="N3211" s="263" t="s">
        <v>122</v>
      </c>
      <c r="O3211" s="282" t="s">
        <v>1108</v>
      </c>
      <c r="P3211" s="266"/>
      <c r="Q3211" s="273" t="s">
        <v>5079</v>
      </c>
      <c r="R3211" s="284" t="s">
        <v>157</v>
      </c>
      <c r="S3211" s="265"/>
      <c r="T3211" s="265">
        <v>0</v>
      </c>
      <c r="U3211" s="269" t="s">
        <v>1256</v>
      </c>
      <c r="V3211" s="270">
        <v>0</v>
      </c>
      <c r="W3211" s="271" t="s">
        <v>1264</v>
      </c>
      <c r="X3211" s="272"/>
      <c r="Y3211" s="273"/>
      <c r="Z3211" s="274" t="s">
        <v>1265</v>
      </c>
      <c r="AA3211" s="258" t="b">
        <f t="shared" si="264"/>
        <v>0</v>
      </c>
      <c r="AB3211" s="258" t="s">
        <v>5135</v>
      </c>
      <c r="AC3211" s="273"/>
      <c r="AD3211" s="510"/>
      <c r="AE3211" s="275" t="s">
        <v>5136</v>
      </c>
      <c r="AF3211" s="267" t="str">
        <f t="shared" ca="1" si="263"/>
        <v>47años9meses</v>
      </c>
      <c r="AG3211" s="276">
        <v>959586748</v>
      </c>
      <c r="AH3211" s="553" t="s">
        <v>5137</v>
      </c>
    </row>
    <row r="3212" spans="2:35">
      <c r="B3212" s="258" t="str">
        <f t="shared" si="265"/>
        <v>O80473657</v>
      </c>
      <c r="C3212" s="282">
        <v>1</v>
      </c>
      <c r="D3212" s="486" t="s">
        <v>3667</v>
      </c>
      <c r="E3212" s="258" t="s">
        <v>3668</v>
      </c>
      <c r="F3212" s="259">
        <v>26324</v>
      </c>
      <c r="G3212" s="260" t="s">
        <v>1291</v>
      </c>
      <c r="H3212" s="261" t="s">
        <v>113</v>
      </c>
      <c r="I3212" s="263"/>
      <c r="J3212" s="261"/>
      <c r="K3212" s="263" t="s">
        <v>3611</v>
      </c>
      <c r="L3212" s="264">
        <v>44213</v>
      </c>
      <c r="M3212" s="290">
        <v>44633</v>
      </c>
      <c r="N3212" s="263" t="s">
        <v>128</v>
      </c>
      <c r="O3212" s="261" t="s">
        <v>3669</v>
      </c>
      <c r="P3212" s="266" t="s">
        <v>115</v>
      </c>
      <c r="Q3212" s="273"/>
      <c r="R3212" s="284" t="s">
        <v>117</v>
      </c>
      <c r="S3212" s="265"/>
      <c r="T3212" s="265">
        <v>0</v>
      </c>
      <c r="U3212" s="269" t="s">
        <v>1256</v>
      </c>
      <c r="V3212" s="270">
        <v>0</v>
      </c>
      <c r="W3212" s="271" t="s">
        <v>118</v>
      </c>
      <c r="X3212" s="272"/>
      <c r="Y3212" s="273"/>
      <c r="Z3212" s="274" t="s">
        <v>1265</v>
      </c>
      <c r="AA3212" s="258" t="b">
        <f t="shared" si="264"/>
        <v>0</v>
      </c>
      <c r="AB3212" s="273" t="s">
        <v>3670</v>
      </c>
      <c r="AC3212" s="273" t="s">
        <v>3671</v>
      </c>
      <c r="AD3212" s="510"/>
      <c r="AE3212" s="275"/>
      <c r="AF3212" s="267" t="str">
        <f t="shared" ca="1" si="263"/>
        <v>54años6meses</v>
      </c>
      <c r="AG3212" s="276">
        <v>940673989</v>
      </c>
      <c r="AH3212" s="273" t="s">
        <v>3672</v>
      </c>
    </row>
    <row r="3213" spans="2:35">
      <c r="B3213" s="258" t="str">
        <f t="shared" si="265"/>
        <v>O80473712</v>
      </c>
      <c r="C3213" s="282">
        <v>1</v>
      </c>
      <c r="D3213" s="486" t="s">
        <v>6077</v>
      </c>
      <c r="E3213" s="258" t="s">
        <v>6078</v>
      </c>
      <c r="F3213" s="259">
        <v>26464</v>
      </c>
      <c r="G3213" s="260" t="s">
        <v>1251</v>
      </c>
      <c r="H3213" s="261" t="s">
        <v>113</v>
      </c>
      <c r="I3213" s="263" t="s">
        <v>1339</v>
      </c>
      <c r="J3213" s="261"/>
      <c r="K3213" s="282" t="s">
        <v>4784</v>
      </c>
      <c r="L3213" s="264">
        <v>44610</v>
      </c>
      <c r="M3213" s="264">
        <v>44638</v>
      </c>
      <c r="N3213" s="263" t="s">
        <v>128</v>
      </c>
      <c r="O3213" s="261" t="s">
        <v>6079</v>
      </c>
      <c r="P3213" s="266" t="s">
        <v>138</v>
      </c>
      <c r="Q3213" s="258"/>
      <c r="R3213" s="268" t="s">
        <v>157</v>
      </c>
      <c r="S3213" s="265"/>
      <c r="T3213" s="265">
        <v>0</v>
      </c>
      <c r="U3213" s="269" t="s">
        <v>1256</v>
      </c>
      <c r="V3213" s="270">
        <v>1</v>
      </c>
      <c r="W3213" s="271" t="s">
        <v>118</v>
      </c>
      <c r="X3213" s="272"/>
      <c r="Y3213" s="258"/>
      <c r="Z3213" s="274" t="s">
        <v>1265</v>
      </c>
      <c r="AA3213" s="258" t="b">
        <f t="shared" si="264"/>
        <v>0</v>
      </c>
      <c r="AB3213" s="258" t="s">
        <v>6080</v>
      </c>
      <c r="AC3213" s="258"/>
      <c r="AD3213" s="510"/>
      <c r="AE3213" s="275"/>
      <c r="AF3213" s="267" t="str">
        <f t="shared" ca="1" si="263"/>
        <v>54años2meses</v>
      </c>
      <c r="AG3213" s="276">
        <v>966933897</v>
      </c>
      <c r="AH3213" s="273" t="s">
        <v>6081</v>
      </c>
    </row>
    <row r="3214" spans="2:35">
      <c r="B3214" s="258" t="str">
        <f t="shared" si="265"/>
        <v>O80474536</v>
      </c>
      <c r="C3214" s="282">
        <v>1</v>
      </c>
      <c r="D3214" s="486" t="s">
        <v>9555</v>
      </c>
      <c r="E3214" s="258" t="s">
        <v>9556</v>
      </c>
      <c r="F3214" s="259">
        <v>27707</v>
      </c>
      <c r="G3214" s="283" t="s">
        <v>1251</v>
      </c>
      <c r="H3214" s="261" t="s">
        <v>113</v>
      </c>
      <c r="I3214" s="261" t="s">
        <v>7410</v>
      </c>
      <c r="J3214" s="261" t="s">
        <v>9469</v>
      </c>
      <c r="K3214" s="282" t="s">
        <v>6840</v>
      </c>
      <c r="L3214" s="264">
        <v>45309</v>
      </c>
      <c r="M3214" s="290">
        <v>45310</v>
      </c>
      <c r="N3214" s="261" t="s">
        <v>174</v>
      </c>
      <c r="O3214" s="261" t="s">
        <v>9557</v>
      </c>
      <c r="P3214" s="266" t="s">
        <v>138</v>
      </c>
      <c r="Q3214" s="273"/>
      <c r="R3214" s="284" t="s">
        <v>157</v>
      </c>
      <c r="S3214" s="265"/>
      <c r="T3214" s="265">
        <v>0</v>
      </c>
      <c r="U3214" s="269" t="s">
        <v>1256</v>
      </c>
      <c r="V3214" s="270">
        <v>1</v>
      </c>
      <c r="W3214" s="271" t="s">
        <v>118</v>
      </c>
      <c r="X3214" s="272"/>
      <c r="Y3214" s="272"/>
      <c r="Z3214" s="274" t="s">
        <v>1257</v>
      </c>
      <c r="AA3214" s="258" t="b">
        <f t="shared" si="264"/>
        <v>0</v>
      </c>
      <c r="AB3214" s="273" t="s">
        <v>4820</v>
      </c>
      <c r="AC3214" s="273"/>
      <c r="AD3214" s="504" t="s">
        <v>1259</v>
      </c>
      <c r="AE3214" s="275" t="s">
        <v>9558</v>
      </c>
      <c r="AF3214" s="267" t="str">
        <f t="shared" ca="1" si="263"/>
        <v>50años9meses</v>
      </c>
      <c r="AG3214" s="276">
        <v>991524582</v>
      </c>
      <c r="AH3214" s="273" t="s">
        <v>9559</v>
      </c>
      <c r="AI3214" s="292">
        <v>130</v>
      </c>
    </row>
    <row r="3215" spans="2:35">
      <c r="B3215" s="258" t="str">
        <f t="shared" si="265"/>
        <v>P80475019</v>
      </c>
      <c r="C3215" s="282">
        <v>1</v>
      </c>
      <c r="D3215" s="486" t="s">
        <v>4104</v>
      </c>
      <c r="E3215" s="258" t="s">
        <v>4105</v>
      </c>
      <c r="F3215" s="259">
        <v>27985</v>
      </c>
      <c r="G3215" s="260" t="s">
        <v>1291</v>
      </c>
      <c r="H3215" s="261" t="s">
        <v>137</v>
      </c>
      <c r="I3215" s="262"/>
      <c r="J3215" s="261"/>
      <c r="K3215" s="263" t="s">
        <v>3611</v>
      </c>
      <c r="L3215" s="264">
        <v>44319</v>
      </c>
      <c r="M3215" s="290">
        <v>44333</v>
      </c>
      <c r="N3215" s="263" t="s">
        <v>122</v>
      </c>
      <c r="O3215" s="261"/>
      <c r="P3215" s="266"/>
      <c r="Q3215" s="273"/>
      <c r="R3215" s="284" t="s">
        <v>157</v>
      </c>
      <c r="S3215" s="265"/>
      <c r="T3215" s="265">
        <v>0</v>
      </c>
      <c r="U3215" s="269" t="s">
        <v>1256</v>
      </c>
      <c r="V3215" s="270">
        <v>0</v>
      </c>
      <c r="W3215" s="271" t="s">
        <v>1264</v>
      </c>
      <c r="X3215" s="272"/>
      <c r="Y3215" s="258"/>
      <c r="Z3215" s="274" t="s">
        <v>1265</v>
      </c>
      <c r="AA3215" s="258" t="b">
        <f t="shared" si="264"/>
        <v>0</v>
      </c>
      <c r="AB3215" s="273" t="s">
        <v>4106</v>
      </c>
      <c r="AC3215" s="273" t="s">
        <v>3671</v>
      </c>
      <c r="AD3215" s="510"/>
      <c r="AE3215" s="275"/>
      <c r="AF3215" s="267" t="str">
        <f t="shared" ca="1" si="263"/>
        <v>50años0meses</v>
      </c>
      <c r="AG3215" s="276">
        <v>925020558</v>
      </c>
      <c r="AH3215" s="273" t="s">
        <v>4107</v>
      </c>
    </row>
    <row r="3216" spans="2:35">
      <c r="B3216" s="258" t="str">
        <f t="shared" si="265"/>
        <v>P80476882</v>
      </c>
      <c r="C3216" s="282">
        <v>1</v>
      </c>
      <c r="D3216" s="486" t="s">
        <v>8279</v>
      </c>
      <c r="E3216" s="258" t="s">
        <v>8280</v>
      </c>
      <c r="F3216" s="259">
        <v>29208</v>
      </c>
      <c r="G3216" s="260" t="s">
        <v>1251</v>
      </c>
      <c r="H3216" s="261" t="s">
        <v>137</v>
      </c>
      <c r="I3216" s="261" t="s">
        <v>1252</v>
      </c>
      <c r="J3216" s="261"/>
      <c r="K3216" s="282" t="s">
        <v>2021</v>
      </c>
      <c r="L3216" s="264">
        <v>45159</v>
      </c>
      <c r="M3216" s="290">
        <v>45227</v>
      </c>
      <c r="N3216" s="263" t="s">
        <v>122</v>
      </c>
      <c r="O3216" s="261"/>
      <c r="P3216" s="266"/>
      <c r="Q3216" s="273"/>
      <c r="R3216" s="284" t="s">
        <v>157</v>
      </c>
      <c r="S3216" s="265"/>
      <c r="T3216" s="265">
        <v>0</v>
      </c>
      <c r="U3216" s="269" t="s">
        <v>1256</v>
      </c>
      <c r="V3216" s="270">
        <v>0</v>
      </c>
      <c r="W3216" s="271" t="s">
        <v>118</v>
      </c>
      <c r="X3216" s="273"/>
      <c r="Y3216" s="273"/>
      <c r="Z3216" s="274" t="s">
        <v>1257</v>
      </c>
      <c r="AA3216" s="258" t="b">
        <f t="shared" si="264"/>
        <v>0</v>
      </c>
      <c r="AB3216" s="273" t="s">
        <v>8281</v>
      </c>
      <c r="AC3216" s="273"/>
      <c r="AD3216" s="504" t="s">
        <v>2101</v>
      </c>
      <c r="AE3216" s="275" t="s">
        <v>8282</v>
      </c>
      <c r="AF3216" s="267" t="str">
        <f t="shared" ca="1" si="263"/>
        <v>46años8meses</v>
      </c>
      <c r="AG3216" s="276">
        <v>952501084</v>
      </c>
      <c r="AH3216" s="273" t="s">
        <v>8283</v>
      </c>
    </row>
    <row r="3217" spans="2:34">
      <c r="B3217" s="258" t="str">
        <f t="shared" si="265"/>
        <v>O80479076</v>
      </c>
      <c r="C3217" s="282">
        <v>1</v>
      </c>
      <c r="D3217" s="486" t="s">
        <v>5088</v>
      </c>
      <c r="E3217" s="258" t="s">
        <v>5089</v>
      </c>
      <c r="F3217" s="259">
        <v>29220</v>
      </c>
      <c r="G3217" s="260" t="s">
        <v>1251</v>
      </c>
      <c r="H3217" s="261" t="s">
        <v>113</v>
      </c>
      <c r="I3217" s="263"/>
      <c r="J3217" s="261"/>
      <c r="K3217" s="282" t="s">
        <v>4784</v>
      </c>
      <c r="L3217" s="264">
        <v>44470</v>
      </c>
      <c r="M3217" s="290">
        <v>44481</v>
      </c>
      <c r="N3217" s="263" t="s">
        <v>174</v>
      </c>
      <c r="O3217" s="261" t="s">
        <v>5090</v>
      </c>
      <c r="P3217" s="266" t="s">
        <v>115</v>
      </c>
      <c r="Q3217" s="273"/>
      <c r="R3217" s="284" t="s">
        <v>157</v>
      </c>
      <c r="S3217" s="265"/>
      <c r="T3217" s="265">
        <v>0</v>
      </c>
      <c r="U3217" s="269" t="s">
        <v>1256</v>
      </c>
      <c r="V3217" s="270">
        <v>1</v>
      </c>
      <c r="W3217" s="271" t="s">
        <v>1264</v>
      </c>
      <c r="X3217" s="272"/>
      <c r="Y3217" s="273"/>
      <c r="Z3217" s="274" t="s">
        <v>1265</v>
      </c>
      <c r="AA3217" s="258" t="b">
        <f t="shared" si="264"/>
        <v>0</v>
      </c>
      <c r="AB3217" s="273" t="s">
        <v>5091</v>
      </c>
      <c r="AC3217" s="672"/>
      <c r="AD3217" s="504" t="s">
        <v>1259</v>
      </c>
      <c r="AE3217" s="275" t="s">
        <v>5092</v>
      </c>
      <c r="AF3217" s="267" t="str">
        <f t="shared" ca="1" si="263"/>
        <v>46años7meses</v>
      </c>
      <c r="AG3217" s="276">
        <v>936512616</v>
      </c>
      <c r="AH3217" s="273" t="s">
        <v>5093</v>
      </c>
    </row>
    <row r="3218" spans="2:34">
      <c r="B3218" s="258" t="str">
        <f t="shared" si="265"/>
        <v>P80488430</v>
      </c>
      <c r="C3218" s="282">
        <v>1</v>
      </c>
      <c r="D3218" s="486" t="s">
        <v>4115</v>
      </c>
      <c r="E3218" s="258" t="s">
        <v>4116</v>
      </c>
      <c r="F3218" s="259">
        <v>27589</v>
      </c>
      <c r="G3218" s="260" t="s">
        <v>1291</v>
      </c>
      <c r="H3218" s="261" t="s">
        <v>137</v>
      </c>
      <c r="I3218" s="263"/>
      <c r="J3218" s="261"/>
      <c r="K3218" s="263" t="s">
        <v>3611</v>
      </c>
      <c r="L3218" s="264">
        <v>44327</v>
      </c>
      <c r="M3218" s="290">
        <v>44472</v>
      </c>
      <c r="N3218" s="263" t="s">
        <v>122</v>
      </c>
      <c r="O3218" s="261"/>
      <c r="P3218" s="266"/>
      <c r="Q3218" s="258"/>
      <c r="R3218" s="284" t="s">
        <v>157</v>
      </c>
      <c r="S3218" s="265"/>
      <c r="T3218" s="265">
        <v>0</v>
      </c>
      <c r="U3218" s="269" t="s">
        <v>1256</v>
      </c>
      <c r="V3218" s="270">
        <v>0</v>
      </c>
      <c r="W3218" s="271" t="s">
        <v>1264</v>
      </c>
      <c r="X3218" s="272"/>
      <c r="Y3218" s="273"/>
      <c r="Z3218" s="274" t="s">
        <v>1265</v>
      </c>
      <c r="AA3218" s="258" t="b">
        <f t="shared" si="264"/>
        <v>0</v>
      </c>
      <c r="AB3218" s="569" t="s">
        <v>4117</v>
      </c>
      <c r="AC3218" s="319" t="s">
        <v>3671</v>
      </c>
      <c r="AD3218" s="510"/>
      <c r="AE3218" s="275"/>
      <c r="AF3218" s="267" t="str">
        <f t="shared" ca="1" si="263"/>
        <v>51años1meses</v>
      </c>
      <c r="AG3218" s="276">
        <v>998007147</v>
      </c>
      <c r="AH3218" s="273" t="s">
        <v>4118</v>
      </c>
    </row>
    <row r="3219" spans="2:34">
      <c r="B3219" s="258" t="str">
        <f t="shared" si="265"/>
        <v>P80495645</v>
      </c>
      <c r="C3219" s="282">
        <v>1</v>
      </c>
      <c r="D3219" s="486" t="s">
        <v>11038</v>
      </c>
      <c r="E3219" s="258" t="s">
        <v>11039</v>
      </c>
      <c r="F3219" s="259">
        <v>28766</v>
      </c>
      <c r="G3219" s="283" t="s">
        <v>1996</v>
      </c>
      <c r="H3219" s="261" t="s">
        <v>137</v>
      </c>
      <c r="I3219" s="261" t="s">
        <v>8999</v>
      </c>
      <c r="J3219" s="261" t="s">
        <v>9657</v>
      </c>
      <c r="K3219" s="282" t="s">
        <v>6899</v>
      </c>
      <c r="L3219" s="264">
        <v>45405</v>
      </c>
      <c r="M3219" s="264">
        <v>45450</v>
      </c>
      <c r="N3219" s="261" t="s">
        <v>128</v>
      </c>
      <c r="O3219" s="282" t="s">
        <v>11040</v>
      </c>
      <c r="P3219" s="266" t="s">
        <v>138</v>
      </c>
      <c r="Q3219" s="273"/>
      <c r="R3219" s="284" t="s">
        <v>157</v>
      </c>
      <c r="S3219" s="265"/>
      <c r="T3219" s="265">
        <v>0</v>
      </c>
      <c r="U3219" s="269" t="s">
        <v>1256</v>
      </c>
      <c r="V3219" s="270">
        <v>1</v>
      </c>
      <c r="W3219" s="271" t="s">
        <v>118</v>
      </c>
      <c r="X3219" s="272"/>
      <c r="Y3219" s="272"/>
      <c r="Z3219" s="274" t="s">
        <v>1257</v>
      </c>
      <c r="AA3219" s="258" t="b">
        <f t="shared" si="264"/>
        <v>0</v>
      </c>
      <c r="AB3219" s="273" t="s">
        <v>11041</v>
      </c>
      <c r="AC3219" s="273"/>
      <c r="AD3219" s="504" t="s">
        <v>1259</v>
      </c>
      <c r="AE3219" s="275" t="s">
        <v>11042</v>
      </c>
      <c r="AF3219" s="267" t="str">
        <f t="shared" ca="1" si="263"/>
        <v>47años10meses</v>
      </c>
      <c r="AG3219" s="276">
        <v>937392793</v>
      </c>
      <c r="AH3219" s="273" t="s">
        <v>11043</v>
      </c>
    </row>
    <row r="3220" spans="2:34">
      <c r="B3220" s="258" t="str">
        <f t="shared" si="265"/>
        <v>O80507279</v>
      </c>
      <c r="C3220" s="282">
        <v>1</v>
      </c>
      <c r="D3220" s="486" t="s">
        <v>6208</v>
      </c>
      <c r="E3220" s="258" t="s">
        <v>6209</v>
      </c>
      <c r="F3220" s="259">
        <v>28305</v>
      </c>
      <c r="G3220" s="283" t="s">
        <v>1251</v>
      </c>
      <c r="H3220" s="261" t="s">
        <v>113</v>
      </c>
      <c r="I3220" s="263" t="s">
        <v>1339</v>
      </c>
      <c r="J3220" s="261"/>
      <c r="K3220" s="282" t="s">
        <v>4784</v>
      </c>
      <c r="L3220" s="264">
        <v>44649</v>
      </c>
      <c r="M3220" s="264">
        <v>44677</v>
      </c>
      <c r="N3220" s="263" t="s">
        <v>122</v>
      </c>
      <c r="O3220" s="261"/>
      <c r="P3220" s="266"/>
      <c r="Q3220" s="273"/>
      <c r="R3220" s="284" t="s">
        <v>157</v>
      </c>
      <c r="S3220" s="265"/>
      <c r="T3220" s="265">
        <v>0</v>
      </c>
      <c r="U3220" s="269" t="s">
        <v>1256</v>
      </c>
      <c r="V3220" s="270">
        <v>1</v>
      </c>
      <c r="W3220" s="271" t="s">
        <v>118</v>
      </c>
      <c r="X3220" s="272"/>
      <c r="Y3220" s="258"/>
      <c r="Z3220" s="274" t="s">
        <v>1265</v>
      </c>
      <c r="AA3220" s="258" t="b">
        <f t="shared" si="264"/>
        <v>0</v>
      </c>
      <c r="AB3220" s="273" t="s">
        <v>6210</v>
      </c>
      <c r="AC3220" s="273"/>
      <c r="AD3220" s="510"/>
      <c r="AE3220" s="301"/>
      <c r="AF3220" s="267" t="str">
        <f t="shared" ca="1" si="263"/>
        <v>49años1meses</v>
      </c>
      <c r="AG3220" s="276">
        <v>925756715</v>
      </c>
      <c r="AH3220" s="273" t="s">
        <v>6211</v>
      </c>
    </row>
    <row r="3221" spans="2:34">
      <c r="B3221" s="258" t="str">
        <f t="shared" si="265"/>
        <v>O80507952</v>
      </c>
      <c r="C3221" s="282">
        <v>1</v>
      </c>
      <c r="D3221" s="294" t="s">
        <v>18394</v>
      </c>
      <c r="E3221" s="258" t="s">
        <v>18395</v>
      </c>
      <c r="F3221" s="259">
        <v>28780</v>
      </c>
      <c r="G3221" s="283" t="s">
        <v>1251</v>
      </c>
      <c r="H3221" s="400" t="s">
        <v>113</v>
      </c>
      <c r="I3221" s="261" t="s">
        <v>5699</v>
      </c>
      <c r="J3221" s="261" t="s">
        <v>1276</v>
      </c>
      <c r="K3221" s="282" t="s">
        <v>12562</v>
      </c>
      <c r="L3221" s="264">
        <v>46099</v>
      </c>
      <c r="M3221" s="264">
        <v>46129</v>
      </c>
      <c r="N3221" s="261" t="s">
        <v>128</v>
      </c>
      <c r="O3221" s="282" t="s">
        <v>18408</v>
      </c>
      <c r="P3221" s="266" t="s">
        <v>138</v>
      </c>
      <c r="Q3221" s="258"/>
      <c r="R3221" s="268" t="s">
        <v>157</v>
      </c>
      <c r="S3221" s="265"/>
      <c r="T3221" s="271">
        <v>0</v>
      </c>
      <c r="U3221" s="269" t="s">
        <v>1256</v>
      </c>
      <c r="V3221" s="270">
        <v>1</v>
      </c>
      <c r="W3221" s="271" t="s">
        <v>118</v>
      </c>
      <c r="X3221" s="272"/>
      <c r="Y3221" s="272"/>
      <c r="Z3221" s="342" t="s">
        <v>1257</v>
      </c>
      <c r="AA3221" s="258" t="b">
        <v>0</v>
      </c>
      <c r="AB3221" s="273" t="s">
        <v>18885</v>
      </c>
      <c r="AC3221" s="673"/>
      <c r="AD3221" s="504" t="s">
        <v>1271</v>
      </c>
      <c r="AE3221" s="275" t="s">
        <v>18472</v>
      </c>
      <c r="AF3221" s="267" t="str">
        <f t="shared" ca="1" si="263"/>
        <v>47años10meses</v>
      </c>
      <c r="AG3221" s="276" t="s">
        <v>18443</v>
      </c>
      <c r="AH3221" s="273" t="s">
        <v>18444</v>
      </c>
    </row>
    <row r="3222" spans="2:34">
      <c r="B3222" s="258" t="str">
        <f t="shared" si="265"/>
        <v>P80517682</v>
      </c>
      <c r="C3222" s="282">
        <v>1</v>
      </c>
      <c r="D3222" s="486" t="s">
        <v>13560</v>
      </c>
      <c r="E3222" s="258" t="s">
        <v>13561</v>
      </c>
      <c r="F3222" s="259">
        <v>28523</v>
      </c>
      <c r="G3222" s="283" t="s">
        <v>1251</v>
      </c>
      <c r="H3222" s="261" t="s">
        <v>137</v>
      </c>
      <c r="I3222" s="261" t="s">
        <v>1252</v>
      </c>
      <c r="J3222" s="261" t="s">
        <v>1276</v>
      </c>
      <c r="K3222" s="282" t="s">
        <v>1877</v>
      </c>
      <c r="L3222" s="264">
        <v>45840</v>
      </c>
      <c r="M3222" s="264">
        <v>45854</v>
      </c>
      <c r="N3222" s="261" t="s">
        <v>128</v>
      </c>
      <c r="O3222" s="282" t="s">
        <v>13562</v>
      </c>
      <c r="P3222" s="266" t="s">
        <v>138</v>
      </c>
      <c r="Q3222" s="273"/>
      <c r="R3222" s="471" t="s">
        <v>117</v>
      </c>
      <c r="S3222" s="265"/>
      <c r="T3222" s="271">
        <v>0</v>
      </c>
      <c r="U3222" s="291" t="s">
        <v>117</v>
      </c>
      <c r="V3222" s="270">
        <v>1</v>
      </c>
      <c r="W3222" s="271" t="s">
        <v>118</v>
      </c>
      <c r="X3222" s="272"/>
      <c r="Y3222" s="272"/>
      <c r="Z3222" s="342" t="s">
        <v>1257</v>
      </c>
      <c r="AA3222" s="258" t="b">
        <f>COUNTIF($D$2:$D$3790,D3222)&gt;1</f>
        <v>0</v>
      </c>
      <c r="AB3222" s="273" t="s">
        <v>13563</v>
      </c>
      <c r="AC3222" s="273"/>
      <c r="AD3222" s="504" t="s">
        <v>1259</v>
      </c>
      <c r="AE3222" s="281" t="s">
        <v>13564</v>
      </c>
      <c r="AF3222" s="267" t="str">
        <f t="shared" ca="1" si="263"/>
        <v>48años6meses</v>
      </c>
      <c r="AG3222" s="294" t="s">
        <v>13565</v>
      </c>
      <c r="AH3222" s="445" t="s">
        <v>13566</v>
      </c>
    </row>
    <row r="3223" spans="2:34">
      <c r="B3223" s="258" t="str">
        <f t="shared" si="265"/>
        <v>P80521847</v>
      </c>
      <c r="C3223" s="282">
        <v>1</v>
      </c>
      <c r="D3223" s="486" t="s">
        <v>4111</v>
      </c>
      <c r="E3223" s="258" t="s">
        <v>4112</v>
      </c>
      <c r="F3223" s="259">
        <v>25532</v>
      </c>
      <c r="G3223" s="260" t="s">
        <v>1291</v>
      </c>
      <c r="H3223" s="261" t="s">
        <v>137</v>
      </c>
      <c r="I3223" s="262"/>
      <c r="J3223" s="261"/>
      <c r="K3223" s="263" t="s">
        <v>3611</v>
      </c>
      <c r="L3223" s="264">
        <v>44327</v>
      </c>
      <c r="M3223" s="264">
        <v>44355</v>
      </c>
      <c r="N3223" s="263" t="s">
        <v>122</v>
      </c>
      <c r="O3223" s="261"/>
      <c r="P3223" s="266"/>
      <c r="Q3223" s="258"/>
      <c r="R3223" s="284" t="s">
        <v>157</v>
      </c>
      <c r="S3223" s="265"/>
      <c r="T3223" s="265">
        <v>0</v>
      </c>
      <c r="U3223" s="269" t="s">
        <v>1256</v>
      </c>
      <c r="V3223" s="270">
        <v>0</v>
      </c>
      <c r="W3223" s="271" t="s">
        <v>1264</v>
      </c>
      <c r="X3223" s="272"/>
      <c r="Y3223" s="273"/>
      <c r="Z3223" s="274" t="s">
        <v>1265</v>
      </c>
      <c r="AA3223" s="258" t="b">
        <f>COUNTIF($D$2:$D$3790,D3223)&gt;1</f>
        <v>0</v>
      </c>
      <c r="AB3223" s="273" t="s">
        <v>4113</v>
      </c>
      <c r="AC3223" s="273" t="s">
        <v>3671</v>
      </c>
      <c r="AD3223" s="510"/>
      <c r="AE3223" s="275"/>
      <c r="AF3223" s="267" t="str">
        <f t="shared" ca="1" si="263"/>
        <v>56años8meses</v>
      </c>
      <c r="AG3223" s="276">
        <v>945996382</v>
      </c>
      <c r="AH3223" s="273" t="s">
        <v>4114</v>
      </c>
    </row>
    <row r="3224" spans="2:34">
      <c r="B3224" s="258" t="str">
        <f t="shared" si="265"/>
        <v>O80526789</v>
      </c>
      <c r="C3224" s="282">
        <v>1</v>
      </c>
      <c r="D3224" s="486" t="s">
        <v>15665</v>
      </c>
      <c r="E3224" s="258" t="s">
        <v>15666</v>
      </c>
      <c r="F3224" s="259">
        <v>28579</v>
      </c>
      <c r="G3224" s="283" t="s">
        <v>1251</v>
      </c>
      <c r="H3224" s="266" t="s">
        <v>113</v>
      </c>
      <c r="I3224" s="263" t="s">
        <v>15642</v>
      </c>
      <c r="J3224" s="261" t="s">
        <v>1276</v>
      </c>
      <c r="K3224" s="282" t="s">
        <v>8566</v>
      </c>
      <c r="L3224" s="264">
        <v>45974</v>
      </c>
      <c r="M3224" s="298">
        <v>46025</v>
      </c>
      <c r="N3224" s="263" t="s">
        <v>174</v>
      </c>
      <c r="O3224" s="261" t="s">
        <v>15667</v>
      </c>
      <c r="P3224" s="266" t="s">
        <v>138</v>
      </c>
      <c r="Q3224" s="273"/>
      <c r="R3224" s="521" t="s">
        <v>597</v>
      </c>
      <c r="S3224" s="265"/>
      <c r="T3224" s="265">
        <v>0</v>
      </c>
      <c r="U3224" s="269" t="s">
        <v>1256</v>
      </c>
      <c r="V3224" s="270">
        <v>1</v>
      </c>
      <c r="W3224" s="271" t="s">
        <v>118</v>
      </c>
      <c r="X3224" s="272"/>
      <c r="Y3224" s="273"/>
      <c r="Z3224" s="274" t="s">
        <v>1257</v>
      </c>
      <c r="AA3224" s="258" t="b">
        <f>COUNTIF($D$2:$D$3790,D3224)&gt;1</f>
        <v>0</v>
      </c>
      <c r="AB3224" s="273" t="s">
        <v>15668</v>
      </c>
      <c r="AC3224" s="273"/>
      <c r="AD3224" s="504" t="s">
        <v>1259</v>
      </c>
      <c r="AE3224" s="275" t="s">
        <v>15669</v>
      </c>
      <c r="AF3224" s="267" t="str">
        <f t="shared" ca="1" si="263"/>
        <v>48años4meses</v>
      </c>
      <c r="AG3224" s="276" t="s">
        <v>15670</v>
      </c>
      <c r="AH3224" s="273" t="s">
        <v>15671</v>
      </c>
    </row>
    <row r="3225" spans="2:34">
      <c r="B3225" s="258" t="str">
        <f t="shared" si="265"/>
        <v>O80532617</v>
      </c>
      <c r="C3225" s="282">
        <v>1</v>
      </c>
      <c r="D3225" s="294" t="s">
        <v>18698</v>
      </c>
      <c r="E3225" s="258" t="s">
        <v>18699</v>
      </c>
      <c r="F3225" s="259">
        <v>29099</v>
      </c>
      <c r="G3225" s="283" t="s">
        <v>1996</v>
      </c>
      <c r="H3225" s="261" t="s">
        <v>113</v>
      </c>
      <c r="I3225" s="261" t="s">
        <v>1339</v>
      </c>
      <c r="J3225" s="261" t="s">
        <v>1276</v>
      </c>
      <c r="K3225" s="282" t="s">
        <v>8700</v>
      </c>
      <c r="L3225" s="264">
        <v>46112</v>
      </c>
      <c r="M3225" s="264">
        <v>46112</v>
      </c>
      <c r="N3225" s="261" t="s">
        <v>114</v>
      </c>
      <c r="O3225" s="282" t="s">
        <v>18702</v>
      </c>
      <c r="P3225" s="266" t="s">
        <v>138</v>
      </c>
      <c r="Q3225" s="258"/>
      <c r="R3225" s="268" t="s">
        <v>157</v>
      </c>
      <c r="S3225" s="265"/>
      <c r="T3225" s="271">
        <v>0</v>
      </c>
      <c r="U3225" s="269" t="s">
        <v>1256</v>
      </c>
      <c r="V3225" s="270">
        <v>1</v>
      </c>
      <c r="W3225" s="271" t="s">
        <v>118</v>
      </c>
      <c r="X3225" s="272"/>
      <c r="Y3225" s="272"/>
      <c r="Z3225" s="342" t="s">
        <v>1257</v>
      </c>
      <c r="AA3225" s="258" t="b">
        <v>0</v>
      </c>
      <c r="AB3225" s="273" t="s">
        <v>18924</v>
      </c>
      <c r="AC3225" s="273"/>
      <c r="AD3225" s="504" t="s">
        <v>1259</v>
      </c>
      <c r="AE3225" s="275" t="s">
        <v>18708</v>
      </c>
      <c r="AF3225" s="267" t="str">
        <f t="shared" ca="1" si="263"/>
        <v>46años11meses</v>
      </c>
      <c r="AG3225" s="276" t="s">
        <v>18704</v>
      </c>
      <c r="AH3225" s="273" t="s">
        <v>18705</v>
      </c>
    </row>
    <row r="3226" spans="2:34">
      <c r="B3226" s="258" t="str">
        <f t="shared" si="265"/>
        <v>P80537851</v>
      </c>
      <c r="C3226" s="282">
        <v>1</v>
      </c>
      <c r="D3226" s="486" t="s">
        <v>7730</v>
      </c>
      <c r="E3226" s="258" t="s">
        <v>7731</v>
      </c>
      <c r="F3226" s="259">
        <v>28948</v>
      </c>
      <c r="G3226" s="283" t="s">
        <v>1251</v>
      </c>
      <c r="H3226" s="261" t="s">
        <v>137</v>
      </c>
      <c r="I3226" s="263" t="s">
        <v>5933</v>
      </c>
      <c r="J3226" s="261"/>
      <c r="K3226" s="282" t="s">
        <v>1287</v>
      </c>
      <c r="L3226" s="264">
        <v>45090</v>
      </c>
      <c r="M3226" s="264">
        <v>45157</v>
      </c>
      <c r="N3226" s="263" t="s">
        <v>128</v>
      </c>
      <c r="O3226" s="261" t="s">
        <v>7732</v>
      </c>
      <c r="P3226" s="266" t="s">
        <v>138</v>
      </c>
      <c r="Q3226" s="273"/>
      <c r="R3226" s="268" t="s">
        <v>157</v>
      </c>
      <c r="S3226" s="265"/>
      <c r="T3226" s="265">
        <v>0</v>
      </c>
      <c r="U3226" s="269" t="s">
        <v>1256</v>
      </c>
      <c r="V3226" s="270">
        <v>0</v>
      </c>
      <c r="W3226" s="271" t="s">
        <v>118</v>
      </c>
      <c r="X3226" s="272"/>
      <c r="Y3226" s="273"/>
      <c r="Z3226" s="274" t="s">
        <v>1257</v>
      </c>
      <c r="AA3226" s="258" t="b">
        <f>COUNTIF($D$2:$D$3790,D3226)&gt;1</f>
        <v>0</v>
      </c>
      <c r="AB3226" s="273" t="s">
        <v>7733</v>
      </c>
      <c r="AC3226" s="273"/>
      <c r="AD3226" s="504" t="s">
        <v>1259</v>
      </c>
      <c r="AE3226" s="275" t="s">
        <v>7734</v>
      </c>
      <c r="AF3226" s="267" t="str">
        <f t="shared" ca="1" si="263"/>
        <v>47años4meses</v>
      </c>
      <c r="AG3226" s="276">
        <v>975488582</v>
      </c>
      <c r="AH3226" s="273" t="s">
        <v>7735</v>
      </c>
    </row>
    <row r="3227" spans="2:34">
      <c r="B3227" s="258" t="str">
        <f t="shared" si="265"/>
        <v>P80540757</v>
      </c>
      <c r="C3227" s="282">
        <v>1</v>
      </c>
      <c r="D3227" s="486" t="s">
        <v>3291</v>
      </c>
      <c r="E3227" s="258" t="s">
        <v>3292</v>
      </c>
      <c r="F3227" s="259">
        <v>27876</v>
      </c>
      <c r="G3227" s="260" t="s">
        <v>1251</v>
      </c>
      <c r="H3227" s="261" t="s">
        <v>137</v>
      </c>
      <c r="I3227" s="262"/>
      <c r="J3227" s="261"/>
      <c r="K3227" s="282" t="s">
        <v>2021</v>
      </c>
      <c r="L3227" s="264">
        <v>44033</v>
      </c>
      <c r="M3227" s="264">
        <v>44146</v>
      </c>
      <c r="N3227" s="263" t="s">
        <v>174</v>
      </c>
      <c r="O3227" s="263" t="s">
        <v>3293</v>
      </c>
      <c r="P3227" s="266" t="s">
        <v>115</v>
      </c>
      <c r="Q3227" s="267"/>
      <c r="R3227" s="268" t="s">
        <v>157</v>
      </c>
      <c r="S3227" s="265"/>
      <c r="T3227" s="265">
        <v>0</v>
      </c>
      <c r="U3227" s="269" t="s">
        <v>1256</v>
      </c>
      <c r="V3227" s="270">
        <v>0</v>
      </c>
      <c r="W3227" s="271" t="s">
        <v>1264</v>
      </c>
      <c r="X3227" s="272"/>
      <c r="Y3227" s="273"/>
      <c r="Z3227" s="274" t="s">
        <v>1265</v>
      </c>
      <c r="AA3227" s="258" t="b">
        <f>COUNTIF($D$2:$D$3790,D3227)&gt;1</f>
        <v>0</v>
      </c>
      <c r="AB3227" s="258" t="s">
        <v>3294</v>
      </c>
      <c r="AC3227" s="258" t="s">
        <v>2018</v>
      </c>
      <c r="AD3227" s="513"/>
      <c r="AE3227" s="281" t="s">
        <v>3295</v>
      </c>
      <c r="AF3227" s="267" t="str">
        <f t="shared" ca="1" si="263"/>
        <v>50años3meses</v>
      </c>
      <c r="AG3227" s="294">
        <v>970227505</v>
      </c>
      <c r="AH3227" s="258" t="s">
        <v>3296</v>
      </c>
    </row>
    <row r="3228" spans="2:34">
      <c r="B3228" s="258" t="str">
        <f t="shared" si="265"/>
        <v>O80543418</v>
      </c>
      <c r="C3228" s="282">
        <v>1</v>
      </c>
      <c r="D3228" s="486" t="s">
        <v>16305</v>
      </c>
      <c r="E3228" s="258" t="s">
        <v>16306</v>
      </c>
      <c r="F3228" s="259">
        <v>29077</v>
      </c>
      <c r="G3228" s="283" t="s">
        <v>1251</v>
      </c>
      <c r="H3228" s="261" t="s">
        <v>113</v>
      </c>
      <c r="I3228" s="261" t="s">
        <v>15642</v>
      </c>
      <c r="J3228" s="261" t="s">
        <v>1276</v>
      </c>
      <c r="K3228" s="282" t="s">
        <v>1254</v>
      </c>
      <c r="L3228" s="264">
        <v>46049</v>
      </c>
      <c r="M3228" s="264">
        <v>46052</v>
      </c>
      <c r="N3228" s="261" t="s">
        <v>128</v>
      </c>
      <c r="O3228" s="282" t="s">
        <v>16307</v>
      </c>
      <c r="P3228" s="266" t="s">
        <v>138</v>
      </c>
      <c r="Q3228" s="258"/>
      <c r="R3228" s="268" t="s">
        <v>157</v>
      </c>
      <c r="S3228" s="265"/>
      <c r="T3228" s="265">
        <v>0</v>
      </c>
      <c r="U3228" s="269" t="s">
        <v>1256</v>
      </c>
      <c r="V3228" s="270">
        <v>1</v>
      </c>
      <c r="W3228" s="271" t="s">
        <v>118</v>
      </c>
      <c r="X3228" s="272"/>
      <c r="Y3228" s="279"/>
      <c r="Z3228" s="342" t="s">
        <v>1257</v>
      </c>
      <c r="AA3228" s="258" t="b">
        <f>COUNTIF($D$2:$D$3790,D3228)&gt;1</f>
        <v>0</v>
      </c>
      <c r="AB3228" s="273" t="s">
        <v>16308</v>
      </c>
      <c r="AC3228" s="273"/>
      <c r="AD3228" s="504" t="s">
        <v>1259</v>
      </c>
      <c r="AE3228" s="281" t="s">
        <v>16309</v>
      </c>
      <c r="AF3228" s="267" t="str">
        <f t="shared" ca="1" si="263"/>
        <v>47años0meses</v>
      </c>
      <c r="AG3228" s="276" t="s">
        <v>16310</v>
      </c>
      <c r="AH3228" s="273" t="s">
        <v>16311</v>
      </c>
    </row>
    <row r="3229" spans="2:34">
      <c r="B3229" s="258" t="str">
        <f t="shared" si="265"/>
        <v>O80544277</v>
      </c>
      <c r="C3229" s="282">
        <v>1</v>
      </c>
      <c r="D3229" s="486" t="s">
        <v>9689</v>
      </c>
      <c r="E3229" s="301" t="s">
        <v>9690</v>
      </c>
      <c r="F3229" s="259">
        <v>28870</v>
      </c>
      <c r="G3229" s="260" t="s">
        <v>1251</v>
      </c>
      <c r="H3229" s="261" t="s">
        <v>113</v>
      </c>
      <c r="I3229" s="263" t="s">
        <v>1339</v>
      </c>
      <c r="J3229" s="261"/>
      <c r="K3229" s="282" t="s">
        <v>6840</v>
      </c>
      <c r="L3229" s="264">
        <v>45315</v>
      </c>
      <c r="M3229" s="298">
        <v>45514</v>
      </c>
      <c r="N3229" s="263" t="s">
        <v>128</v>
      </c>
      <c r="O3229" s="261" t="s">
        <v>9691</v>
      </c>
      <c r="P3229" s="266" t="s">
        <v>138</v>
      </c>
      <c r="Q3229" s="267"/>
      <c r="R3229" s="284" t="s">
        <v>157</v>
      </c>
      <c r="S3229" s="265"/>
      <c r="T3229" s="265">
        <v>0</v>
      </c>
      <c r="U3229" s="269" t="s">
        <v>1256</v>
      </c>
      <c r="V3229" s="270">
        <v>1</v>
      </c>
      <c r="W3229" s="271" t="s">
        <v>118</v>
      </c>
      <c r="X3229" s="272"/>
      <c r="Y3229" s="273"/>
      <c r="Z3229" s="274" t="s">
        <v>1265</v>
      </c>
      <c r="AA3229" s="258" t="b">
        <f>COUNTIF($D$2:$D$3790,D3229)&gt;1</f>
        <v>0</v>
      </c>
      <c r="AB3229" s="273" t="s">
        <v>9692</v>
      </c>
      <c r="AC3229" s="273" t="s">
        <v>2444</v>
      </c>
      <c r="AD3229" s="504" t="s">
        <v>2201</v>
      </c>
      <c r="AE3229" s="275" t="s">
        <v>9693</v>
      </c>
      <c r="AF3229" s="267" t="str">
        <f t="shared" ca="1" si="263"/>
        <v>47años7meses</v>
      </c>
      <c r="AG3229" s="276">
        <v>971693713</v>
      </c>
      <c r="AH3229" s="638" t="s">
        <v>9694</v>
      </c>
    </row>
    <row r="3230" spans="2:34">
      <c r="B3230" s="258" t="str">
        <f t="shared" si="265"/>
        <v>O80547989</v>
      </c>
      <c r="C3230" s="282">
        <v>1</v>
      </c>
      <c r="D3230" s="486" t="s">
        <v>9045</v>
      </c>
      <c r="E3230" s="258" t="s">
        <v>9046</v>
      </c>
      <c r="F3230" s="259">
        <v>27162</v>
      </c>
      <c r="G3230" s="283" t="s">
        <v>1291</v>
      </c>
      <c r="H3230" s="261" t="s">
        <v>113</v>
      </c>
      <c r="I3230" s="261" t="s">
        <v>5699</v>
      </c>
      <c r="J3230" s="261"/>
      <c r="K3230" s="282" t="s">
        <v>6840</v>
      </c>
      <c r="L3230" s="264">
        <v>45278</v>
      </c>
      <c r="M3230" s="298">
        <v>45554</v>
      </c>
      <c r="N3230" s="261" t="s">
        <v>128</v>
      </c>
      <c r="O3230" s="261" t="s">
        <v>9047</v>
      </c>
      <c r="P3230" s="266" t="s">
        <v>138</v>
      </c>
      <c r="Q3230" s="273"/>
      <c r="R3230" s="284" t="s">
        <v>157</v>
      </c>
      <c r="S3230" s="265"/>
      <c r="T3230" s="265">
        <v>0</v>
      </c>
      <c r="U3230" s="269" t="s">
        <v>1256</v>
      </c>
      <c r="V3230" s="270">
        <v>1</v>
      </c>
      <c r="W3230" s="271" t="s">
        <v>118</v>
      </c>
      <c r="X3230" s="273"/>
      <c r="Y3230" s="273"/>
      <c r="Z3230" s="274" t="s">
        <v>1257</v>
      </c>
      <c r="AA3230" s="258" t="b">
        <f>COUNTIF($D$2:$D$3790,D3230)&gt;1</f>
        <v>0</v>
      </c>
      <c r="AB3230" s="273" t="s">
        <v>9048</v>
      </c>
      <c r="AC3230" s="273"/>
      <c r="AD3230" s="504" t="s">
        <v>1259</v>
      </c>
      <c r="AE3230" s="275" t="s">
        <v>9049</v>
      </c>
      <c r="AF3230" s="267" t="str">
        <f t="shared" ca="1" si="263"/>
        <v>52años3meses</v>
      </c>
      <c r="AG3230" s="276">
        <v>910288586</v>
      </c>
      <c r="AH3230" s="273" t="s">
        <v>9050</v>
      </c>
    </row>
    <row r="3231" spans="2:34">
      <c r="B3231" s="258" t="str">
        <f t="shared" si="265"/>
        <v>P80566404</v>
      </c>
      <c r="C3231" s="282">
        <v>1</v>
      </c>
      <c r="D3231" s="294" t="s">
        <v>17501</v>
      </c>
      <c r="E3231" s="258" t="s">
        <v>17502</v>
      </c>
      <c r="F3231" s="259">
        <v>28028</v>
      </c>
      <c r="G3231" s="283" t="s">
        <v>1251</v>
      </c>
      <c r="H3231" s="261" t="s">
        <v>137</v>
      </c>
      <c r="I3231" s="261" t="s">
        <v>1252</v>
      </c>
      <c r="J3231" s="261" t="s">
        <v>1276</v>
      </c>
      <c r="K3231" s="282" t="s">
        <v>12562</v>
      </c>
      <c r="L3231" s="264">
        <v>46071</v>
      </c>
      <c r="M3231" s="264">
        <v>46137</v>
      </c>
      <c r="N3231" s="261" t="s">
        <v>128</v>
      </c>
      <c r="O3231" s="282" t="s">
        <v>17516</v>
      </c>
      <c r="P3231" s="266" t="s">
        <v>138</v>
      </c>
      <c r="Q3231" s="258"/>
      <c r="R3231" s="268" t="s">
        <v>157</v>
      </c>
      <c r="S3231" s="265"/>
      <c r="T3231" s="271">
        <v>0</v>
      </c>
      <c r="U3231" s="269" t="s">
        <v>1256</v>
      </c>
      <c r="V3231" s="270">
        <v>1</v>
      </c>
      <c r="W3231" s="271" t="s">
        <v>118</v>
      </c>
      <c r="X3231" s="272"/>
      <c r="Y3231" s="272"/>
      <c r="Z3231" s="342" t="s">
        <v>1257</v>
      </c>
      <c r="AA3231" s="258" t="b">
        <v>0</v>
      </c>
      <c r="AB3231" s="273" t="s">
        <v>17885</v>
      </c>
      <c r="AC3231" s="273"/>
      <c r="AD3231" s="504" t="s">
        <v>1259</v>
      </c>
      <c r="AE3231" s="275" t="s">
        <v>17549</v>
      </c>
      <c r="AF3231" s="267" t="str">
        <f t="shared" ca="1" si="263"/>
        <v>49años10meses</v>
      </c>
      <c r="AG3231" s="276" t="s">
        <v>17534</v>
      </c>
      <c r="AH3231" s="273" t="s">
        <v>17535</v>
      </c>
    </row>
    <row r="3232" spans="2:34">
      <c r="B3232" s="258" t="str">
        <f t="shared" si="265"/>
        <v>P80570865</v>
      </c>
      <c r="C3232" s="282">
        <v>1</v>
      </c>
      <c r="D3232" s="486" t="s">
        <v>4828</v>
      </c>
      <c r="E3232" s="258" t="s">
        <v>4829</v>
      </c>
      <c r="F3232" s="259">
        <v>32654</v>
      </c>
      <c r="G3232" s="260" t="s">
        <v>1251</v>
      </c>
      <c r="H3232" s="261" t="s">
        <v>137</v>
      </c>
      <c r="I3232" s="263"/>
      <c r="J3232" s="261"/>
      <c r="K3232" s="263" t="s">
        <v>4784</v>
      </c>
      <c r="L3232" s="264">
        <v>44452</v>
      </c>
      <c r="M3232" s="290">
        <v>44482</v>
      </c>
      <c r="N3232" s="263" t="s">
        <v>122</v>
      </c>
      <c r="O3232" s="282"/>
      <c r="P3232" s="266"/>
      <c r="Q3232" s="273"/>
      <c r="R3232" s="284" t="s">
        <v>157</v>
      </c>
      <c r="S3232" s="265"/>
      <c r="T3232" s="265">
        <v>0</v>
      </c>
      <c r="U3232" s="269" t="s">
        <v>1256</v>
      </c>
      <c r="V3232" s="270">
        <v>1</v>
      </c>
      <c r="W3232" s="271" t="s">
        <v>1264</v>
      </c>
      <c r="X3232" s="272"/>
      <c r="Y3232" s="273"/>
      <c r="Z3232" s="274" t="s">
        <v>1265</v>
      </c>
      <c r="AA3232" s="258" t="b">
        <f t="shared" ref="AA3232:AA3243" si="266">COUNTIF($D$2:$D$3790,D3232)&gt;1</f>
        <v>0</v>
      </c>
      <c r="AB3232" s="258" t="s">
        <v>4830</v>
      </c>
      <c r="AC3232" s="273"/>
      <c r="AD3232" s="504" t="s">
        <v>1271</v>
      </c>
      <c r="AE3232" s="275" t="s">
        <v>4831</v>
      </c>
      <c r="AF3232" s="267" t="str">
        <f t="shared" ca="1" si="263"/>
        <v>37años2meses</v>
      </c>
      <c r="AG3232" s="276">
        <v>933757640</v>
      </c>
      <c r="AH3232" s="273" t="s">
        <v>4832</v>
      </c>
    </row>
    <row r="3233" spans="2:34">
      <c r="B3233" s="258" t="str">
        <f t="shared" si="265"/>
        <v>O80573512</v>
      </c>
      <c r="C3233" s="282">
        <v>1</v>
      </c>
      <c r="D3233" s="486" t="s">
        <v>14801</v>
      </c>
      <c r="E3233" s="258" t="s">
        <v>14802</v>
      </c>
      <c r="F3233" s="259">
        <v>28429</v>
      </c>
      <c r="G3233" s="260" t="s">
        <v>1251</v>
      </c>
      <c r="H3233" s="261" t="s">
        <v>113</v>
      </c>
      <c r="I3233" s="263" t="s">
        <v>3682</v>
      </c>
      <c r="J3233" s="261" t="s">
        <v>7578</v>
      </c>
      <c r="K3233" s="282" t="s">
        <v>8700</v>
      </c>
      <c r="L3233" s="264">
        <v>45943</v>
      </c>
      <c r="M3233" s="290">
        <v>46144</v>
      </c>
      <c r="N3233" s="263" t="s">
        <v>122</v>
      </c>
      <c r="O3233" s="261"/>
      <c r="P3233" s="266"/>
      <c r="Q3233" s="258"/>
      <c r="R3233" s="284" t="s">
        <v>157</v>
      </c>
      <c r="S3233" s="265"/>
      <c r="T3233" s="265">
        <v>0</v>
      </c>
      <c r="U3233" s="269" t="s">
        <v>1256</v>
      </c>
      <c r="V3233" s="270">
        <v>1</v>
      </c>
      <c r="W3233" s="271" t="s">
        <v>118</v>
      </c>
      <c r="X3233" s="272"/>
      <c r="Y3233" s="273"/>
      <c r="Z3233" s="274" t="s">
        <v>1257</v>
      </c>
      <c r="AA3233" s="258" t="b">
        <f t="shared" si="266"/>
        <v>0</v>
      </c>
      <c r="AB3233" s="273" t="s">
        <v>8702</v>
      </c>
      <c r="AC3233" s="273"/>
      <c r="AD3233" s="504" t="s">
        <v>1259</v>
      </c>
      <c r="AE3233" s="275" t="s">
        <v>14803</v>
      </c>
      <c r="AF3233" s="267" t="str">
        <f t="shared" ca="1" si="263"/>
        <v>48años9meses</v>
      </c>
      <c r="AG3233" s="515">
        <v>931540856</v>
      </c>
      <c r="AH3233" s="499" t="s">
        <v>14804</v>
      </c>
    </row>
    <row r="3234" spans="2:34">
      <c r="B3234" s="258" t="str">
        <f t="shared" si="265"/>
        <v>P80583557</v>
      </c>
      <c r="C3234" s="282">
        <v>1</v>
      </c>
      <c r="D3234" s="486" t="s">
        <v>4067</v>
      </c>
      <c r="E3234" s="258" t="s">
        <v>4068</v>
      </c>
      <c r="F3234" s="259">
        <v>26945</v>
      </c>
      <c r="G3234" s="260" t="s">
        <v>1291</v>
      </c>
      <c r="H3234" s="261" t="s">
        <v>137</v>
      </c>
      <c r="I3234" s="262"/>
      <c r="J3234" s="261"/>
      <c r="K3234" s="263" t="s">
        <v>3611</v>
      </c>
      <c r="L3234" s="264">
        <v>44313</v>
      </c>
      <c r="M3234" s="290">
        <v>44326</v>
      </c>
      <c r="N3234" s="263" t="s">
        <v>122</v>
      </c>
      <c r="O3234" s="261"/>
      <c r="P3234" s="266"/>
      <c r="Q3234" s="273"/>
      <c r="R3234" s="284" t="s">
        <v>157</v>
      </c>
      <c r="S3234" s="265"/>
      <c r="T3234" s="265">
        <v>0</v>
      </c>
      <c r="U3234" s="269" t="s">
        <v>1256</v>
      </c>
      <c r="V3234" s="270">
        <v>0</v>
      </c>
      <c r="W3234" s="271" t="s">
        <v>1264</v>
      </c>
      <c r="X3234" s="272"/>
      <c r="Y3234" s="273"/>
      <c r="Z3234" s="274" t="s">
        <v>1265</v>
      </c>
      <c r="AA3234" s="258" t="b">
        <f t="shared" si="266"/>
        <v>0</v>
      </c>
      <c r="AB3234" s="273" t="s">
        <v>4069</v>
      </c>
      <c r="AC3234" s="273" t="s">
        <v>4065</v>
      </c>
      <c r="AD3234" s="510"/>
      <c r="AE3234" s="275"/>
      <c r="AF3234" s="267" t="str">
        <f t="shared" ca="1" si="263"/>
        <v>52años10meses</v>
      </c>
      <c r="AG3234" s="276">
        <v>951595737</v>
      </c>
      <c r="AH3234" s="273" t="s">
        <v>4070</v>
      </c>
    </row>
    <row r="3235" spans="2:34">
      <c r="B3235" s="258" t="str">
        <f t="shared" si="265"/>
        <v>P80586732</v>
      </c>
      <c r="C3235" s="282">
        <v>1</v>
      </c>
      <c r="D3235" s="486" t="s">
        <v>14302</v>
      </c>
      <c r="E3235" s="258" t="s">
        <v>14303</v>
      </c>
      <c r="F3235" s="259">
        <v>27170</v>
      </c>
      <c r="G3235" s="283" t="s">
        <v>1251</v>
      </c>
      <c r="H3235" s="261" t="s">
        <v>137</v>
      </c>
      <c r="I3235" s="261" t="s">
        <v>1252</v>
      </c>
      <c r="J3235" s="261" t="s">
        <v>1253</v>
      </c>
      <c r="K3235" s="282" t="s">
        <v>1254</v>
      </c>
      <c r="L3235" s="264">
        <v>46083</v>
      </c>
      <c r="M3235" s="264">
        <v>46147</v>
      </c>
      <c r="N3235" s="261" t="s">
        <v>122</v>
      </c>
      <c r="O3235" s="282"/>
      <c r="P3235" s="266"/>
      <c r="Q3235" s="258"/>
      <c r="R3235" s="268" t="s">
        <v>157</v>
      </c>
      <c r="S3235" s="265"/>
      <c r="T3235" s="506">
        <v>0</v>
      </c>
      <c r="U3235" s="269" t="s">
        <v>1256</v>
      </c>
      <c r="V3235" s="270">
        <v>1</v>
      </c>
      <c r="W3235" s="271" t="s">
        <v>118</v>
      </c>
      <c r="X3235" s="272"/>
      <c r="Y3235" s="272"/>
      <c r="Z3235" s="274" t="s">
        <v>1257</v>
      </c>
      <c r="AA3235" s="258" t="b">
        <f t="shared" si="266"/>
        <v>0</v>
      </c>
      <c r="AB3235" s="273" t="s">
        <v>14304</v>
      </c>
      <c r="AC3235" s="273"/>
      <c r="AD3235" s="504" t="s">
        <v>1259</v>
      </c>
      <c r="AE3235" s="275" t="s">
        <v>14305</v>
      </c>
      <c r="AF3235" s="267" t="str">
        <f t="shared" ca="1" si="263"/>
        <v>52años3meses</v>
      </c>
      <c r="AG3235" s="276" t="s">
        <v>14306</v>
      </c>
      <c r="AH3235" s="273" t="s">
        <v>14307</v>
      </c>
    </row>
    <row r="3236" spans="2:34">
      <c r="B3236" s="258" t="str">
        <f t="shared" si="265"/>
        <v>P80598654</v>
      </c>
      <c r="C3236" s="282">
        <v>1</v>
      </c>
      <c r="D3236" s="486" t="s">
        <v>2886</v>
      </c>
      <c r="E3236" s="273" t="s">
        <v>2887</v>
      </c>
      <c r="F3236" s="259">
        <v>20452</v>
      </c>
      <c r="G3236" s="260" t="s">
        <v>1251</v>
      </c>
      <c r="H3236" s="261" t="s">
        <v>137</v>
      </c>
      <c r="I3236" s="262"/>
      <c r="J3236" s="261"/>
      <c r="K3236" s="263" t="s">
        <v>1287</v>
      </c>
      <c r="L3236" s="264">
        <v>43825</v>
      </c>
      <c r="M3236" s="264">
        <v>43838</v>
      </c>
      <c r="N3236" s="263" t="s">
        <v>122</v>
      </c>
      <c r="O3236" s="261"/>
      <c r="P3236" s="266"/>
      <c r="Q3236" s="267"/>
      <c r="R3236" s="284" t="s">
        <v>157</v>
      </c>
      <c r="S3236" s="265"/>
      <c r="T3236" s="265">
        <v>0</v>
      </c>
      <c r="U3236" s="269" t="s">
        <v>1256</v>
      </c>
      <c r="V3236" s="270">
        <v>0</v>
      </c>
      <c r="W3236" s="271" t="s">
        <v>1264</v>
      </c>
      <c r="X3236" s="272"/>
      <c r="Y3236" s="273"/>
      <c r="Z3236" s="274" t="s">
        <v>1265</v>
      </c>
      <c r="AA3236" s="258" t="b">
        <f t="shared" si="266"/>
        <v>0</v>
      </c>
      <c r="AB3236" s="273" t="s">
        <v>2473</v>
      </c>
      <c r="AC3236" s="273" t="s">
        <v>1290</v>
      </c>
      <c r="AD3236" s="510"/>
      <c r="AE3236" s="275"/>
      <c r="AF3236" s="267" t="str">
        <f t="shared" ca="1" si="263"/>
        <v>70años7meses</v>
      </c>
      <c r="AG3236" s="276"/>
      <c r="AH3236" s="273"/>
    </row>
    <row r="3237" spans="2:34">
      <c r="B3237" s="258" t="str">
        <f t="shared" si="265"/>
        <v>P80605056</v>
      </c>
      <c r="C3237" s="282">
        <v>1</v>
      </c>
      <c r="D3237" s="486" t="s">
        <v>6391</v>
      </c>
      <c r="E3237" s="258" t="s">
        <v>6392</v>
      </c>
      <c r="F3237" s="259">
        <v>26957</v>
      </c>
      <c r="G3237" s="260" t="s">
        <v>1291</v>
      </c>
      <c r="H3237" s="261" t="s">
        <v>137</v>
      </c>
      <c r="I3237" s="263"/>
      <c r="J3237" s="261"/>
      <c r="K3237" s="263" t="s">
        <v>3611</v>
      </c>
      <c r="L3237" s="264">
        <v>44727</v>
      </c>
      <c r="M3237" s="290">
        <v>44745</v>
      </c>
      <c r="N3237" s="263" t="s">
        <v>122</v>
      </c>
      <c r="O3237" s="261" t="s">
        <v>1108</v>
      </c>
      <c r="P3237" s="266"/>
      <c r="Q3237" s="273"/>
      <c r="R3237" s="268" t="s">
        <v>117</v>
      </c>
      <c r="S3237" s="265"/>
      <c r="T3237" s="265">
        <v>0</v>
      </c>
      <c r="U3237" s="269" t="s">
        <v>1256</v>
      </c>
      <c r="V3237" s="270">
        <v>0</v>
      </c>
      <c r="W3237" s="271" t="s">
        <v>118</v>
      </c>
      <c r="X3237" s="272"/>
      <c r="Y3237" s="258"/>
      <c r="Z3237" s="274" t="s">
        <v>1265</v>
      </c>
      <c r="AA3237" s="258" t="b">
        <f t="shared" si="266"/>
        <v>0</v>
      </c>
      <c r="AB3237" s="273" t="s">
        <v>6393</v>
      </c>
      <c r="AC3237" s="273"/>
      <c r="AD3237" s="510"/>
      <c r="AE3237" s="275"/>
      <c r="AF3237" s="267" t="str">
        <f t="shared" ref="AF3237:AF3300" ca="1" si="267">IF($D3237&lt;&gt;"",DATEDIF(F3237,TODAY(),"y")&amp;"años"&amp;DATEDIF(F3237,TODAY(),"ym")&amp;"meses","")</f>
        <v>52años10meses</v>
      </c>
      <c r="AG3237" s="294">
        <v>952325638</v>
      </c>
      <c r="AH3237" s="258" t="s">
        <v>6394</v>
      </c>
    </row>
    <row r="3238" spans="2:34">
      <c r="B3238" s="258" t="str">
        <f t="shared" si="265"/>
        <v>O80608515</v>
      </c>
      <c r="C3238" s="282">
        <v>1</v>
      </c>
      <c r="D3238" s="486" t="s">
        <v>5384</v>
      </c>
      <c r="E3238" s="258" t="s">
        <v>5385</v>
      </c>
      <c r="F3238" s="259">
        <v>28727</v>
      </c>
      <c r="G3238" s="260" t="s">
        <v>1251</v>
      </c>
      <c r="H3238" s="261" t="s">
        <v>113</v>
      </c>
      <c r="I3238" s="263"/>
      <c r="J3238" s="261"/>
      <c r="K3238" s="282" t="s">
        <v>4784</v>
      </c>
      <c r="L3238" s="264">
        <v>44508</v>
      </c>
      <c r="M3238" s="264">
        <v>44550</v>
      </c>
      <c r="N3238" s="263" t="s">
        <v>122</v>
      </c>
      <c r="O3238" s="261"/>
      <c r="P3238" s="266"/>
      <c r="Q3238" s="273"/>
      <c r="R3238" s="284" t="s">
        <v>157</v>
      </c>
      <c r="S3238" s="265"/>
      <c r="T3238" s="265">
        <v>0</v>
      </c>
      <c r="U3238" s="269" t="s">
        <v>1256</v>
      </c>
      <c r="V3238" s="270">
        <v>1</v>
      </c>
      <c r="W3238" s="271" t="s">
        <v>1264</v>
      </c>
      <c r="X3238" s="272"/>
      <c r="Y3238" s="273"/>
      <c r="Z3238" s="274" t="s">
        <v>1265</v>
      </c>
      <c r="AA3238" s="258" t="b">
        <f t="shared" si="266"/>
        <v>0</v>
      </c>
      <c r="AB3238" s="273" t="s">
        <v>5386</v>
      </c>
      <c r="AC3238" s="273"/>
      <c r="AD3238" s="510"/>
      <c r="AE3238" s="275"/>
      <c r="AF3238" s="267" t="str">
        <f t="shared" ca="1" si="267"/>
        <v>47años11meses</v>
      </c>
      <c r="AG3238" s="276">
        <v>956936760</v>
      </c>
      <c r="AH3238" s="273" t="s">
        <v>5387</v>
      </c>
    </row>
    <row r="3239" spans="2:34">
      <c r="B3239" s="258" t="str">
        <f t="shared" si="265"/>
        <v>O80615955</v>
      </c>
      <c r="C3239" s="282">
        <v>1</v>
      </c>
      <c r="D3239" s="486" t="s">
        <v>7308</v>
      </c>
      <c r="E3239" s="258" t="s">
        <v>7309</v>
      </c>
      <c r="F3239" s="259">
        <v>29191</v>
      </c>
      <c r="G3239" s="283" t="s">
        <v>1251</v>
      </c>
      <c r="H3239" s="261" t="s">
        <v>113</v>
      </c>
      <c r="I3239" s="263" t="s">
        <v>1339</v>
      </c>
      <c r="J3239" s="261"/>
      <c r="K3239" s="282" t="s">
        <v>6305</v>
      </c>
      <c r="L3239" s="264">
        <v>44946</v>
      </c>
      <c r="M3239" s="264">
        <v>44985</v>
      </c>
      <c r="N3239" s="263" t="s">
        <v>174</v>
      </c>
      <c r="O3239" s="282" t="s">
        <v>7310</v>
      </c>
      <c r="P3239" s="266" t="s">
        <v>138</v>
      </c>
      <c r="Q3239" s="273"/>
      <c r="R3239" s="268" t="s">
        <v>157</v>
      </c>
      <c r="S3239" s="265"/>
      <c r="T3239" s="265">
        <v>0</v>
      </c>
      <c r="U3239" s="269" t="s">
        <v>1256</v>
      </c>
      <c r="V3239" s="270">
        <v>1</v>
      </c>
      <c r="W3239" s="271" t="s">
        <v>1264</v>
      </c>
      <c r="X3239" s="272"/>
      <c r="Y3239" s="273"/>
      <c r="Z3239" s="274" t="s">
        <v>1265</v>
      </c>
      <c r="AA3239" s="258" t="b">
        <f t="shared" si="266"/>
        <v>0</v>
      </c>
      <c r="AB3239" s="258" t="s">
        <v>7311</v>
      </c>
      <c r="AC3239" s="273"/>
      <c r="AD3239" s="504" t="s">
        <v>1271</v>
      </c>
      <c r="AE3239" s="304" t="s">
        <v>7312</v>
      </c>
      <c r="AF3239" s="267" t="str">
        <f t="shared" ca="1" si="267"/>
        <v>46años8meses</v>
      </c>
      <c r="AG3239" s="276">
        <v>929199211</v>
      </c>
      <c r="AH3239" s="273" t="s">
        <v>7313</v>
      </c>
    </row>
    <row r="3240" spans="2:34">
      <c r="B3240" s="258" t="str">
        <f t="shared" ref="B3240:B3299" si="268">MID(H3240,1,1)&amp;D3240</f>
        <v>P80615971</v>
      </c>
      <c r="C3240" s="282">
        <v>1</v>
      </c>
      <c r="D3240" s="486" t="s">
        <v>7631</v>
      </c>
      <c r="E3240" s="258" t="s">
        <v>7632</v>
      </c>
      <c r="F3240" s="259">
        <v>28963</v>
      </c>
      <c r="G3240" s="283" t="s">
        <v>1251</v>
      </c>
      <c r="H3240" s="261" t="s">
        <v>137</v>
      </c>
      <c r="I3240" s="263" t="s">
        <v>1252</v>
      </c>
      <c r="J3240" s="261"/>
      <c r="K3240" s="282" t="s">
        <v>6305</v>
      </c>
      <c r="L3240" s="264">
        <v>45084</v>
      </c>
      <c r="M3240" s="290">
        <v>45267</v>
      </c>
      <c r="N3240" s="263" t="s">
        <v>122</v>
      </c>
      <c r="O3240" s="261"/>
      <c r="P3240" s="266"/>
      <c r="Q3240" s="273"/>
      <c r="R3240" s="284" t="s">
        <v>157</v>
      </c>
      <c r="S3240" s="265"/>
      <c r="T3240" s="265">
        <v>0</v>
      </c>
      <c r="U3240" s="269" t="s">
        <v>1256</v>
      </c>
      <c r="V3240" s="270">
        <v>1</v>
      </c>
      <c r="W3240" s="271" t="s">
        <v>118</v>
      </c>
      <c r="X3240" s="272"/>
      <c r="Y3240" s="273"/>
      <c r="Z3240" s="274" t="s">
        <v>1257</v>
      </c>
      <c r="AA3240" s="258" t="b">
        <f t="shared" si="266"/>
        <v>0</v>
      </c>
      <c r="AB3240" s="273" t="s">
        <v>7633</v>
      </c>
      <c r="AC3240" s="273"/>
      <c r="AD3240" s="504" t="s">
        <v>2101</v>
      </c>
      <c r="AE3240" s="275" t="s">
        <v>7634</v>
      </c>
      <c r="AF3240" s="267" t="str">
        <f t="shared" ca="1" si="267"/>
        <v>47años4meses</v>
      </c>
      <c r="AG3240" s="294">
        <v>968719134</v>
      </c>
      <c r="AH3240" s="258" t="s">
        <v>7635</v>
      </c>
    </row>
    <row r="3241" spans="2:34">
      <c r="B3241" s="258" t="str">
        <f t="shared" si="268"/>
        <v>P80616659</v>
      </c>
      <c r="C3241" s="282">
        <v>1</v>
      </c>
      <c r="D3241" s="486" t="s">
        <v>7839</v>
      </c>
      <c r="E3241" s="258" t="s">
        <v>7840</v>
      </c>
      <c r="F3241" s="259">
        <v>28616</v>
      </c>
      <c r="G3241" s="283" t="s">
        <v>1251</v>
      </c>
      <c r="H3241" s="261" t="s">
        <v>137</v>
      </c>
      <c r="I3241" s="263" t="s">
        <v>1252</v>
      </c>
      <c r="J3241" s="261"/>
      <c r="K3241" s="282" t="s">
        <v>6305</v>
      </c>
      <c r="L3241" s="264">
        <v>45110</v>
      </c>
      <c r="M3241" s="290">
        <v>45234</v>
      </c>
      <c r="N3241" s="263" t="s">
        <v>114</v>
      </c>
      <c r="O3241" s="282" t="s">
        <v>7841</v>
      </c>
      <c r="P3241" s="266" t="s">
        <v>138</v>
      </c>
      <c r="Q3241" s="273"/>
      <c r="R3241" s="284" t="s">
        <v>157</v>
      </c>
      <c r="S3241" s="265"/>
      <c r="T3241" s="265">
        <v>0</v>
      </c>
      <c r="U3241" s="269" t="s">
        <v>1256</v>
      </c>
      <c r="V3241" s="270">
        <v>1</v>
      </c>
      <c r="W3241" s="271" t="s">
        <v>118</v>
      </c>
      <c r="X3241" s="272"/>
      <c r="Y3241" s="273"/>
      <c r="Z3241" s="274" t="s">
        <v>1257</v>
      </c>
      <c r="AA3241" s="258" t="b">
        <f t="shared" si="266"/>
        <v>0</v>
      </c>
      <c r="AB3241" s="258" t="s">
        <v>7842</v>
      </c>
      <c r="AC3241" s="273"/>
      <c r="AD3241" s="504" t="s">
        <v>1271</v>
      </c>
      <c r="AE3241" s="304" t="s">
        <v>7843</v>
      </c>
      <c r="AF3241" s="267" t="str">
        <f t="shared" ca="1" si="267"/>
        <v>48años3meses</v>
      </c>
      <c r="AG3241" s="276">
        <v>946666799</v>
      </c>
      <c r="AH3241" s="273" t="s">
        <v>7844</v>
      </c>
    </row>
    <row r="3242" spans="2:34" ht="15">
      <c r="B3242" s="258" t="str">
        <f t="shared" si="268"/>
        <v>P80618691</v>
      </c>
      <c r="C3242" s="282">
        <v>1</v>
      </c>
      <c r="D3242" s="500" t="s">
        <v>13837</v>
      </c>
      <c r="E3242" s="258" t="s">
        <v>13838</v>
      </c>
      <c r="F3242" s="259">
        <v>28707</v>
      </c>
      <c r="G3242" s="283" t="s">
        <v>1251</v>
      </c>
      <c r="H3242" s="261" t="s">
        <v>137</v>
      </c>
      <c r="I3242" s="261" t="s">
        <v>1252</v>
      </c>
      <c r="J3242" s="261" t="s">
        <v>1276</v>
      </c>
      <c r="K3242" s="282" t="s">
        <v>1254</v>
      </c>
      <c r="L3242" s="264">
        <v>46130</v>
      </c>
      <c r="M3242" s="264">
        <v>46146</v>
      </c>
      <c r="N3242" s="261" t="s">
        <v>114</v>
      </c>
      <c r="O3242" s="282" t="s">
        <v>13839</v>
      </c>
      <c r="P3242" s="266" t="s">
        <v>138</v>
      </c>
      <c r="Q3242" s="273"/>
      <c r="R3242" s="268" t="s">
        <v>157</v>
      </c>
      <c r="S3242" s="265"/>
      <c r="T3242" s="506">
        <v>0</v>
      </c>
      <c r="U3242" s="269" t="s">
        <v>1256</v>
      </c>
      <c r="V3242" s="270">
        <v>1</v>
      </c>
      <c r="W3242" s="271" t="s">
        <v>118</v>
      </c>
      <c r="X3242" s="272"/>
      <c r="Y3242" s="272"/>
      <c r="Z3242" s="342" t="s">
        <v>1257</v>
      </c>
      <c r="AA3242" s="258" t="b">
        <f t="shared" si="266"/>
        <v>0</v>
      </c>
      <c r="AB3242" s="273" t="s">
        <v>13840</v>
      </c>
      <c r="AC3242" s="273"/>
      <c r="AD3242" s="504" t="s">
        <v>1259</v>
      </c>
      <c r="AE3242" s="304" t="s">
        <v>18989</v>
      </c>
      <c r="AF3242" s="267" t="str">
        <f t="shared" ca="1" si="267"/>
        <v>48años0meses</v>
      </c>
      <c r="AG3242" s="276" t="s">
        <v>13841</v>
      </c>
      <c r="AH3242" s="273" t="s">
        <v>13842</v>
      </c>
    </row>
    <row r="3243" spans="2:34">
      <c r="B3243" s="258" t="str">
        <f t="shared" si="268"/>
        <v>O80638891</v>
      </c>
      <c r="C3243" s="282">
        <v>1</v>
      </c>
      <c r="D3243" s="486" t="s">
        <v>5640</v>
      </c>
      <c r="E3243" s="258" t="s">
        <v>5641</v>
      </c>
      <c r="F3243" s="259">
        <v>28581</v>
      </c>
      <c r="G3243" s="260" t="s">
        <v>1251</v>
      </c>
      <c r="H3243" s="261" t="s">
        <v>125</v>
      </c>
      <c r="I3243" s="263"/>
      <c r="J3243" s="261"/>
      <c r="K3243" s="282" t="s">
        <v>3611</v>
      </c>
      <c r="L3243" s="264">
        <v>44564</v>
      </c>
      <c r="M3243" s="264">
        <v>44762</v>
      </c>
      <c r="N3243" s="263" t="s">
        <v>174</v>
      </c>
      <c r="O3243" s="261" t="s">
        <v>5642</v>
      </c>
      <c r="P3243" s="266" t="s">
        <v>115</v>
      </c>
      <c r="Q3243" s="258"/>
      <c r="R3243" s="268" t="s">
        <v>157</v>
      </c>
      <c r="S3243" s="265"/>
      <c r="T3243" s="265">
        <v>0</v>
      </c>
      <c r="U3243" s="269" t="s">
        <v>1256</v>
      </c>
      <c r="V3243" s="270">
        <v>0</v>
      </c>
      <c r="W3243" s="271" t="s">
        <v>118</v>
      </c>
      <c r="X3243" s="272"/>
      <c r="Y3243" s="258"/>
      <c r="Z3243" s="274" t="s">
        <v>1265</v>
      </c>
      <c r="AA3243" s="258" t="b">
        <f t="shared" si="266"/>
        <v>0</v>
      </c>
      <c r="AB3243" s="273" t="s">
        <v>5643</v>
      </c>
      <c r="AC3243" s="273"/>
      <c r="AD3243" s="510"/>
      <c r="AE3243" s="275"/>
      <c r="AF3243" s="267" t="str">
        <f t="shared" ca="1" si="267"/>
        <v>48años4meses</v>
      </c>
      <c r="AG3243" s="276">
        <v>929062712</v>
      </c>
      <c r="AH3243" s="399" t="s">
        <v>5644</v>
      </c>
    </row>
    <row r="3244" spans="2:34">
      <c r="B3244" s="258" t="str">
        <f t="shared" si="268"/>
        <v>O80643330</v>
      </c>
      <c r="C3244" s="282">
        <v>1</v>
      </c>
      <c r="D3244" s="294" t="s">
        <v>17610</v>
      </c>
      <c r="E3244" s="258" t="s">
        <v>17611</v>
      </c>
      <c r="F3244" s="259">
        <v>25827</v>
      </c>
      <c r="G3244" s="283" t="s">
        <v>1251</v>
      </c>
      <c r="H3244" s="261" t="s">
        <v>113</v>
      </c>
      <c r="I3244" s="261" t="s">
        <v>1339</v>
      </c>
      <c r="J3244" s="261" t="s">
        <v>1276</v>
      </c>
      <c r="K3244" s="282" t="s">
        <v>12562</v>
      </c>
      <c r="L3244" s="264">
        <v>46072</v>
      </c>
      <c r="M3244" s="264">
        <v>46116</v>
      </c>
      <c r="N3244" s="261" t="s">
        <v>128</v>
      </c>
      <c r="O3244" s="282" t="s">
        <v>17614</v>
      </c>
      <c r="P3244" s="266" t="s">
        <v>138</v>
      </c>
      <c r="Q3244" s="258"/>
      <c r="R3244" s="268" t="s">
        <v>157</v>
      </c>
      <c r="S3244" s="265"/>
      <c r="T3244" s="271">
        <v>0</v>
      </c>
      <c r="U3244" s="269" t="s">
        <v>1256</v>
      </c>
      <c r="V3244" s="270">
        <v>1</v>
      </c>
      <c r="W3244" s="271" t="s">
        <v>118</v>
      </c>
      <c r="X3244" s="272"/>
      <c r="Y3244" s="272"/>
      <c r="Z3244" s="342" t="s">
        <v>1257</v>
      </c>
      <c r="AA3244" s="258" t="b">
        <v>0</v>
      </c>
      <c r="AB3244" s="273" t="s">
        <v>17897</v>
      </c>
      <c r="AC3244" s="273"/>
      <c r="AD3244" s="504" t="s">
        <v>1259</v>
      </c>
      <c r="AE3244" s="275" t="s">
        <v>17675</v>
      </c>
      <c r="AF3244" s="267" t="str">
        <f t="shared" ca="1" si="267"/>
        <v>55años11meses</v>
      </c>
      <c r="AG3244" s="276" t="s">
        <v>17673</v>
      </c>
      <c r="AH3244" s="273" t="s">
        <v>17674</v>
      </c>
    </row>
    <row r="3245" spans="2:34">
      <c r="B3245" s="258" t="str">
        <f t="shared" si="268"/>
        <v>P80663145</v>
      </c>
      <c r="C3245" s="282">
        <v>1</v>
      </c>
      <c r="D3245" s="486" t="s">
        <v>11195</v>
      </c>
      <c r="E3245" s="258" t="s">
        <v>11196</v>
      </c>
      <c r="F3245" s="259">
        <v>24031</v>
      </c>
      <c r="G3245" s="283" t="s">
        <v>1996</v>
      </c>
      <c r="H3245" s="261" t="s">
        <v>137</v>
      </c>
      <c r="I3245" s="261" t="s">
        <v>8999</v>
      </c>
      <c r="J3245" s="261" t="s">
        <v>9469</v>
      </c>
      <c r="K3245" s="282" t="s">
        <v>6840</v>
      </c>
      <c r="L3245" s="264">
        <v>45419</v>
      </c>
      <c r="M3245" s="298">
        <v>45453</v>
      </c>
      <c r="N3245" s="261" t="s">
        <v>128</v>
      </c>
      <c r="O3245" s="282" t="s">
        <v>11197</v>
      </c>
      <c r="P3245" s="266" t="s">
        <v>138</v>
      </c>
      <c r="Q3245" s="273"/>
      <c r="R3245" s="284" t="s">
        <v>157</v>
      </c>
      <c r="S3245" s="265"/>
      <c r="T3245" s="265">
        <v>0</v>
      </c>
      <c r="U3245" s="269" t="s">
        <v>1256</v>
      </c>
      <c r="V3245" s="270">
        <v>1</v>
      </c>
      <c r="W3245" s="271" t="s">
        <v>118</v>
      </c>
      <c r="X3245" s="272"/>
      <c r="Y3245" s="272"/>
      <c r="Z3245" s="274" t="s">
        <v>1257</v>
      </c>
      <c r="AA3245" s="258" t="b">
        <f t="shared" ref="AA3245:AA3262" si="269">COUNTIF($D$2:$D$3790,D3245)&gt;1</f>
        <v>0</v>
      </c>
      <c r="AB3245" s="273" t="s">
        <v>9350</v>
      </c>
      <c r="AC3245" s="273"/>
      <c r="AD3245" s="504" t="s">
        <v>1259</v>
      </c>
      <c r="AE3245" s="275" t="s">
        <v>11198</v>
      </c>
      <c r="AF3245" s="267" t="str">
        <f t="shared" ca="1" si="267"/>
        <v>60años10meses</v>
      </c>
      <c r="AG3245" s="276">
        <v>971460059</v>
      </c>
      <c r="AH3245" s="273" t="s">
        <v>11199</v>
      </c>
    </row>
    <row r="3246" spans="2:34">
      <c r="B3246" s="258" t="str">
        <f t="shared" si="268"/>
        <v>P80663788</v>
      </c>
      <c r="C3246" s="282">
        <v>1</v>
      </c>
      <c r="D3246" s="486" t="s">
        <v>3559</v>
      </c>
      <c r="E3246" s="258" t="s">
        <v>3560</v>
      </c>
      <c r="F3246" s="259">
        <v>28771</v>
      </c>
      <c r="G3246" s="260" t="s">
        <v>1251</v>
      </c>
      <c r="H3246" s="261" t="s">
        <v>137</v>
      </c>
      <c r="I3246" s="263" t="s">
        <v>3227</v>
      </c>
      <c r="J3246" s="261"/>
      <c r="K3246" s="263" t="s">
        <v>1287</v>
      </c>
      <c r="L3246" s="264">
        <v>44160</v>
      </c>
      <c r="M3246" s="290">
        <v>45189</v>
      </c>
      <c r="N3246" s="263" t="s">
        <v>174</v>
      </c>
      <c r="O3246" s="263" t="s">
        <v>3561</v>
      </c>
      <c r="P3246" s="266" t="s">
        <v>138</v>
      </c>
      <c r="Q3246" s="267"/>
      <c r="R3246" s="284" t="s">
        <v>157</v>
      </c>
      <c r="S3246" s="265"/>
      <c r="T3246" s="265">
        <v>0</v>
      </c>
      <c r="U3246" s="269" t="s">
        <v>1256</v>
      </c>
      <c r="V3246" s="270">
        <v>0</v>
      </c>
      <c r="W3246" s="271" t="s">
        <v>118</v>
      </c>
      <c r="X3246" s="272"/>
      <c r="Y3246" s="273"/>
      <c r="Z3246" s="274" t="s">
        <v>1257</v>
      </c>
      <c r="AA3246" s="258" t="b">
        <f t="shared" si="269"/>
        <v>0</v>
      </c>
      <c r="AB3246" s="258" t="s">
        <v>3562</v>
      </c>
      <c r="AC3246" s="273"/>
      <c r="AD3246" s="504" t="s">
        <v>2101</v>
      </c>
      <c r="AE3246" s="275" t="s">
        <v>3563</v>
      </c>
      <c r="AF3246" s="267" t="str">
        <f t="shared" ca="1" si="267"/>
        <v>47años10meses</v>
      </c>
      <c r="AG3246" s="276">
        <v>931813612</v>
      </c>
      <c r="AH3246" s="399" t="s">
        <v>3337</v>
      </c>
    </row>
    <row r="3247" spans="2:34">
      <c r="B3247" s="258" t="str">
        <f t="shared" si="268"/>
        <v>P80665239</v>
      </c>
      <c r="C3247" s="282">
        <v>1</v>
      </c>
      <c r="D3247" s="486" t="s">
        <v>8716</v>
      </c>
      <c r="E3247" s="258" t="s">
        <v>8717</v>
      </c>
      <c r="F3247" s="259">
        <v>29082</v>
      </c>
      <c r="G3247" s="283" t="s">
        <v>1996</v>
      </c>
      <c r="H3247" s="261" t="s">
        <v>137</v>
      </c>
      <c r="I3247" s="263" t="s">
        <v>1252</v>
      </c>
      <c r="J3247" s="261"/>
      <c r="K3247" s="282" t="s">
        <v>2021</v>
      </c>
      <c r="L3247" s="264">
        <v>45250</v>
      </c>
      <c r="M3247" s="290">
        <v>45269</v>
      </c>
      <c r="N3247" s="263" t="s">
        <v>122</v>
      </c>
      <c r="O3247" s="261"/>
      <c r="P3247" s="266"/>
      <c r="Q3247" s="273"/>
      <c r="R3247" s="284" t="s">
        <v>157</v>
      </c>
      <c r="S3247" s="265"/>
      <c r="T3247" s="265">
        <v>0</v>
      </c>
      <c r="U3247" s="269" t="s">
        <v>1256</v>
      </c>
      <c r="V3247" s="270">
        <v>0</v>
      </c>
      <c r="W3247" s="271" t="s">
        <v>118</v>
      </c>
      <c r="X3247" s="272"/>
      <c r="Y3247" s="273"/>
      <c r="Z3247" s="274" t="s">
        <v>1257</v>
      </c>
      <c r="AA3247" s="258" t="b">
        <f t="shared" si="269"/>
        <v>0</v>
      </c>
      <c r="AB3247" s="273" t="s">
        <v>8100</v>
      </c>
      <c r="AC3247" s="273"/>
      <c r="AD3247" s="504" t="s">
        <v>1259</v>
      </c>
      <c r="AE3247" s="275" t="s">
        <v>8718</v>
      </c>
      <c r="AF3247" s="267" t="str">
        <f t="shared" ca="1" si="267"/>
        <v>47años0meses</v>
      </c>
      <c r="AG3247" s="276">
        <v>936669175</v>
      </c>
      <c r="AH3247" s="273" t="s">
        <v>8719</v>
      </c>
    </row>
    <row r="3248" spans="2:34">
      <c r="B3248" s="258" t="str">
        <f t="shared" si="268"/>
        <v>R80665566</v>
      </c>
      <c r="C3248" s="282">
        <v>1</v>
      </c>
      <c r="D3248" s="486" t="s">
        <v>4782</v>
      </c>
      <c r="E3248" s="258" t="s">
        <v>4783</v>
      </c>
      <c r="F3248" s="259">
        <v>28934</v>
      </c>
      <c r="G3248" s="260" t="s">
        <v>1251</v>
      </c>
      <c r="H3248" s="261" t="s">
        <v>4426</v>
      </c>
      <c r="I3248" s="262"/>
      <c r="J3248" s="261"/>
      <c r="K3248" s="263" t="s">
        <v>4784</v>
      </c>
      <c r="L3248" s="264">
        <v>44442</v>
      </c>
      <c r="M3248" s="264">
        <v>44469</v>
      </c>
      <c r="N3248" s="263" t="s">
        <v>114</v>
      </c>
      <c r="O3248" s="282" t="s">
        <v>4785</v>
      </c>
      <c r="P3248" s="266" t="s">
        <v>115</v>
      </c>
      <c r="Q3248" s="258"/>
      <c r="R3248" s="268" t="s">
        <v>157</v>
      </c>
      <c r="S3248" s="265"/>
      <c r="T3248" s="265">
        <v>0</v>
      </c>
      <c r="U3248" s="269" t="s">
        <v>1256</v>
      </c>
      <c r="V3248" s="270">
        <v>1</v>
      </c>
      <c r="W3248" s="271" t="s">
        <v>1264</v>
      </c>
      <c r="X3248" s="272"/>
      <c r="Y3248" s="273"/>
      <c r="Z3248" s="274" t="s">
        <v>1265</v>
      </c>
      <c r="AA3248" s="258" t="b">
        <f t="shared" si="269"/>
        <v>0</v>
      </c>
      <c r="AB3248" s="258" t="s">
        <v>4786</v>
      </c>
      <c r="AC3248" s="273"/>
      <c r="AD3248" s="510"/>
      <c r="AE3248" s="275" t="s">
        <v>4787</v>
      </c>
      <c r="AF3248" s="267" t="str">
        <f t="shared" ca="1" si="267"/>
        <v>47años5meses</v>
      </c>
      <c r="AG3248" s="276">
        <v>948559996</v>
      </c>
      <c r="AH3248" s="273" t="s">
        <v>4788</v>
      </c>
    </row>
    <row r="3249" spans="2:34">
      <c r="B3249" s="258" t="str">
        <f t="shared" si="268"/>
        <v>O80666299</v>
      </c>
      <c r="C3249" s="282">
        <v>1</v>
      </c>
      <c r="D3249" s="486" t="s">
        <v>4510</v>
      </c>
      <c r="E3249" s="258" t="s">
        <v>4511</v>
      </c>
      <c r="F3249" s="259">
        <v>28712</v>
      </c>
      <c r="G3249" s="260" t="s">
        <v>1251</v>
      </c>
      <c r="H3249" s="261" t="s">
        <v>113</v>
      </c>
      <c r="I3249" s="263"/>
      <c r="J3249" s="261"/>
      <c r="K3249" s="282" t="s">
        <v>1968</v>
      </c>
      <c r="L3249" s="264">
        <v>44412</v>
      </c>
      <c r="M3249" s="290">
        <v>44479</v>
      </c>
      <c r="N3249" s="263" t="s">
        <v>128</v>
      </c>
      <c r="O3249" s="261" t="s">
        <v>4512</v>
      </c>
      <c r="P3249" s="266" t="s">
        <v>115</v>
      </c>
      <c r="Q3249" s="258"/>
      <c r="R3249" s="284" t="s">
        <v>157</v>
      </c>
      <c r="S3249" s="265"/>
      <c r="T3249" s="265">
        <v>0</v>
      </c>
      <c r="U3249" s="269" t="s">
        <v>1256</v>
      </c>
      <c r="V3249" s="270">
        <v>1</v>
      </c>
      <c r="W3249" s="271" t="s">
        <v>1264</v>
      </c>
      <c r="X3249" s="272"/>
      <c r="Y3249" s="273"/>
      <c r="Z3249" s="274" t="s">
        <v>1265</v>
      </c>
      <c r="AA3249" s="258" t="b">
        <f t="shared" si="269"/>
        <v>0</v>
      </c>
      <c r="AB3249" s="273" t="s">
        <v>4513</v>
      </c>
      <c r="AC3249" s="273"/>
      <c r="AD3249" s="510"/>
      <c r="AE3249" s="275"/>
      <c r="AF3249" s="267" t="str">
        <f t="shared" ca="1" si="267"/>
        <v>48años0meses</v>
      </c>
      <c r="AG3249" s="276">
        <v>935183397</v>
      </c>
      <c r="AH3249" s="258" t="s">
        <v>4505</v>
      </c>
    </row>
    <row r="3250" spans="2:34">
      <c r="B3250" s="258" t="str">
        <f t="shared" si="268"/>
        <v>O80667730</v>
      </c>
      <c r="C3250" s="282">
        <v>1</v>
      </c>
      <c r="D3250" s="486" t="s">
        <v>14352</v>
      </c>
      <c r="E3250" s="258" t="s">
        <v>14353</v>
      </c>
      <c r="F3250" s="259">
        <v>29209</v>
      </c>
      <c r="G3250" s="260" t="s">
        <v>1996</v>
      </c>
      <c r="H3250" s="261" t="s">
        <v>113</v>
      </c>
      <c r="I3250" s="263" t="s">
        <v>3682</v>
      </c>
      <c r="J3250" s="261" t="s">
        <v>1276</v>
      </c>
      <c r="K3250" s="282" t="s">
        <v>8700</v>
      </c>
      <c r="L3250" s="264">
        <v>45927</v>
      </c>
      <c r="M3250" s="298">
        <v>46154</v>
      </c>
      <c r="N3250" s="263" t="s">
        <v>122</v>
      </c>
      <c r="O3250" s="261"/>
      <c r="P3250" s="266"/>
      <c r="Q3250" s="258"/>
      <c r="R3250" s="284" t="s">
        <v>157</v>
      </c>
      <c r="S3250" s="265"/>
      <c r="T3250" s="506">
        <v>0</v>
      </c>
      <c r="U3250" s="269" t="s">
        <v>1256</v>
      </c>
      <c r="V3250" s="270">
        <v>1</v>
      </c>
      <c r="W3250" s="271" t="s">
        <v>118</v>
      </c>
      <c r="X3250" s="272"/>
      <c r="Y3250" s="273"/>
      <c r="Z3250" s="274" t="s">
        <v>1257</v>
      </c>
      <c r="AA3250" s="258" t="b">
        <f t="shared" si="269"/>
        <v>0</v>
      </c>
      <c r="AB3250" s="273" t="s">
        <v>14354</v>
      </c>
      <c r="AC3250" s="273"/>
      <c r="AD3250" s="504" t="s">
        <v>1259</v>
      </c>
      <c r="AE3250" s="275" t="s">
        <v>14355</v>
      </c>
      <c r="AF3250" s="267" t="str">
        <f t="shared" ca="1" si="267"/>
        <v>46años8meses</v>
      </c>
      <c r="AG3250" s="294">
        <v>977940540</v>
      </c>
      <c r="AH3250" s="273" t="s">
        <v>14356</v>
      </c>
    </row>
    <row r="3251" spans="2:34">
      <c r="B3251" s="258" t="str">
        <f t="shared" si="268"/>
        <v>P80673280</v>
      </c>
      <c r="C3251" s="282">
        <v>1</v>
      </c>
      <c r="D3251" s="486" t="s">
        <v>4333</v>
      </c>
      <c r="E3251" s="258" t="s">
        <v>4334</v>
      </c>
      <c r="F3251" s="259">
        <v>28558</v>
      </c>
      <c r="G3251" s="260" t="s">
        <v>1291</v>
      </c>
      <c r="H3251" s="261" t="s">
        <v>137</v>
      </c>
      <c r="I3251" s="262"/>
      <c r="J3251" s="261"/>
      <c r="K3251" s="263" t="s">
        <v>3611</v>
      </c>
      <c r="L3251" s="264">
        <v>44375</v>
      </c>
      <c r="M3251" s="264">
        <v>44396</v>
      </c>
      <c r="N3251" s="263" t="s">
        <v>114</v>
      </c>
      <c r="O3251" s="261" t="s">
        <v>4335</v>
      </c>
      <c r="P3251" s="266" t="s">
        <v>115</v>
      </c>
      <c r="Q3251" s="273"/>
      <c r="R3251" s="268" t="s">
        <v>157</v>
      </c>
      <c r="S3251" s="265"/>
      <c r="T3251" s="265">
        <v>0</v>
      </c>
      <c r="U3251" s="269" t="s">
        <v>1256</v>
      </c>
      <c r="V3251" s="270">
        <v>0</v>
      </c>
      <c r="W3251" s="271" t="s">
        <v>1264</v>
      </c>
      <c r="X3251" s="272"/>
      <c r="Y3251" s="273"/>
      <c r="Z3251" s="274" t="s">
        <v>1265</v>
      </c>
      <c r="AA3251" s="258" t="b">
        <f t="shared" si="269"/>
        <v>0</v>
      </c>
      <c r="AB3251" s="273" t="s">
        <v>4336</v>
      </c>
      <c r="AC3251" s="273" t="s">
        <v>3671</v>
      </c>
      <c r="AD3251" s="510"/>
      <c r="AE3251" s="275"/>
      <c r="AF3251" s="267" t="str">
        <f t="shared" ca="1" si="267"/>
        <v>48años5meses</v>
      </c>
      <c r="AG3251" s="276">
        <v>976453763</v>
      </c>
      <c r="AH3251" s="273" t="s">
        <v>4337</v>
      </c>
    </row>
    <row r="3252" spans="2:34">
      <c r="B3252" s="258" t="str">
        <f t="shared" si="268"/>
        <v>O80673736</v>
      </c>
      <c r="C3252" s="282">
        <v>1</v>
      </c>
      <c r="D3252" s="486" t="s">
        <v>9830</v>
      </c>
      <c r="E3252" s="258" t="s">
        <v>9831</v>
      </c>
      <c r="F3252" s="259">
        <v>29194</v>
      </c>
      <c r="G3252" s="283" t="s">
        <v>1996</v>
      </c>
      <c r="H3252" s="261" t="s">
        <v>113</v>
      </c>
      <c r="I3252" s="261" t="s">
        <v>7410</v>
      </c>
      <c r="J3252" s="261" t="s">
        <v>9657</v>
      </c>
      <c r="K3252" s="282" t="s">
        <v>6899</v>
      </c>
      <c r="L3252" s="264">
        <v>45327</v>
      </c>
      <c r="M3252" s="298">
        <v>45456</v>
      </c>
      <c r="N3252" s="261" t="s">
        <v>122</v>
      </c>
      <c r="O3252" s="261"/>
      <c r="P3252" s="266"/>
      <c r="Q3252" s="273"/>
      <c r="R3252" s="284" t="s">
        <v>157</v>
      </c>
      <c r="S3252" s="265"/>
      <c r="T3252" s="265">
        <v>0</v>
      </c>
      <c r="U3252" s="269" t="s">
        <v>1256</v>
      </c>
      <c r="V3252" s="270">
        <v>1</v>
      </c>
      <c r="W3252" s="271" t="s">
        <v>118</v>
      </c>
      <c r="X3252" s="272"/>
      <c r="Y3252" s="272"/>
      <c r="Z3252" s="274" t="s">
        <v>1257</v>
      </c>
      <c r="AA3252" s="258" t="b">
        <f t="shared" si="269"/>
        <v>0</v>
      </c>
      <c r="AB3252" s="273" t="s">
        <v>9832</v>
      </c>
      <c r="AC3252" s="273"/>
      <c r="AD3252" s="504" t="s">
        <v>1271</v>
      </c>
      <c r="AE3252" s="275" t="s">
        <v>9833</v>
      </c>
      <c r="AF3252" s="267" t="str">
        <f t="shared" ca="1" si="267"/>
        <v>46años8meses</v>
      </c>
      <c r="AG3252" s="276">
        <v>966504830</v>
      </c>
      <c r="AH3252" s="273" t="s">
        <v>9834</v>
      </c>
    </row>
    <row r="3253" spans="2:34">
      <c r="B3253" s="258" t="str">
        <f t="shared" si="268"/>
        <v>P80681473</v>
      </c>
      <c r="C3253" s="282">
        <v>1</v>
      </c>
      <c r="D3253" s="486" t="s">
        <v>8985</v>
      </c>
      <c r="E3253" s="258" t="s">
        <v>8986</v>
      </c>
      <c r="F3253" s="259">
        <v>29165</v>
      </c>
      <c r="G3253" s="283" t="s">
        <v>1251</v>
      </c>
      <c r="H3253" s="261" t="s">
        <v>137</v>
      </c>
      <c r="I3253" s="261" t="s">
        <v>1252</v>
      </c>
      <c r="J3253" s="261" t="s">
        <v>1235</v>
      </c>
      <c r="K3253" s="282" t="s">
        <v>6899</v>
      </c>
      <c r="L3253" s="264">
        <v>45274</v>
      </c>
      <c r="M3253" s="298">
        <v>45465</v>
      </c>
      <c r="N3253" s="261" t="s">
        <v>174</v>
      </c>
      <c r="O3253" s="375" t="s">
        <v>8987</v>
      </c>
      <c r="P3253" s="266" t="s">
        <v>138</v>
      </c>
      <c r="Q3253" s="273"/>
      <c r="R3253" s="268" t="s">
        <v>597</v>
      </c>
      <c r="S3253" s="265"/>
      <c r="T3253" s="265">
        <v>0</v>
      </c>
      <c r="U3253" s="269" t="s">
        <v>1256</v>
      </c>
      <c r="V3253" s="270">
        <v>1</v>
      </c>
      <c r="W3253" s="271" t="s">
        <v>118</v>
      </c>
      <c r="X3253" s="273"/>
      <c r="Y3253" s="273"/>
      <c r="Z3253" s="274" t="s">
        <v>1257</v>
      </c>
      <c r="AA3253" s="258" t="b">
        <f t="shared" si="269"/>
        <v>0</v>
      </c>
      <c r="AB3253" s="273" t="s">
        <v>8988</v>
      </c>
      <c r="AC3253" s="273"/>
      <c r="AD3253" s="504" t="s">
        <v>1259</v>
      </c>
      <c r="AE3253" s="275" t="s">
        <v>8989</v>
      </c>
      <c r="AF3253" s="267" t="str">
        <f t="shared" ca="1" si="267"/>
        <v>46años9meses</v>
      </c>
      <c r="AG3253" s="294">
        <v>917590274</v>
      </c>
      <c r="AH3253" s="258" t="s">
        <v>8990</v>
      </c>
    </row>
    <row r="3254" spans="2:34">
      <c r="B3254" s="258" t="str">
        <f t="shared" si="268"/>
        <v>O80688168</v>
      </c>
      <c r="C3254" s="282">
        <v>1</v>
      </c>
      <c r="D3254" s="486" t="s">
        <v>8918</v>
      </c>
      <c r="E3254" s="258" t="s">
        <v>8919</v>
      </c>
      <c r="F3254" s="259">
        <v>28936</v>
      </c>
      <c r="G3254" s="260" t="s">
        <v>1296</v>
      </c>
      <c r="H3254" s="261" t="s">
        <v>125</v>
      </c>
      <c r="I3254" s="263" t="s">
        <v>5699</v>
      </c>
      <c r="J3254" s="261"/>
      <c r="K3254" s="282" t="s">
        <v>6899</v>
      </c>
      <c r="L3254" s="264">
        <v>45271</v>
      </c>
      <c r="M3254" s="264">
        <v>45367</v>
      </c>
      <c r="N3254" s="263" t="s">
        <v>174</v>
      </c>
      <c r="O3254" s="261" t="s">
        <v>8920</v>
      </c>
      <c r="P3254" s="266" t="s">
        <v>138</v>
      </c>
      <c r="Q3254" s="258"/>
      <c r="R3254" s="268" t="s">
        <v>157</v>
      </c>
      <c r="S3254" s="265"/>
      <c r="T3254" s="265">
        <v>0</v>
      </c>
      <c r="U3254" s="269" t="s">
        <v>1256</v>
      </c>
      <c r="V3254" s="270">
        <v>1</v>
      </c>
      <c r="W3254" s="271" t="s">
        <v>118</v>
      </c>
      <c r="X3254" s="272"/>
      <c r="Y3254" s="273"/>
      <c r="Z3254" s="274" t="s">
        <v>1257</v>
      </c>
      <c r="AA3254" s="258" t="b">
        <f t="shared" si="269"/>
        <v>0</v>
      </c>
      <c r="AB3254" s="273" t="s">
        <v>4615</v>
      </c>
      <c r="AC3254" s="273"/>
      <c r="AD3254" s="504" t="s">
        <v>1259</v>
      </c>
      <c r="AE3254" s="275" t="s">
        <v>8921</v>
      </c>
      <c r="AF3254" s="267" t="str">
        <f t="shared" ca="1" si="267"/>
        <v>47años4meses</v>
      </c>
      <c r="AG3254" s="276">
        <v>901263935</v>
      </c>
      <c r="AH3254" s="273" t="s">
        <v>8922</v>
      </c>
    </row>
    <row r="3255" spans="2:34">
      <c r="B3255" s="258" t="str">
        <f t="shared" si="268"/>
        <v>P80688414</v>
      </c>
      <c r="C3255" s="282">
        <v>1</v>
      </c>
      <c r="D3255" s="486" t="s">
        <v>4682</v>
      </c>
      <c r="E3255" s="258" t="s">
        <v>4683</v>
      </c>
      <c r="F3255" s="259">
        <v>26145</v>
      </c>
      <c r="G3255" s="260" t="s">
        <v>1291</v>
      </c>
      <c r="H3255" s="261" t="s">
        <v>137</v>
      </c>
      <c r="I3255" s="262"/>
      <c r="J3255" s="261"/>
      <c r="K3255" s="263" t="s">
        <v>3611</v>
      </c>
      <c r="L3255" s="264">
        <v>44431</v>
      </c>
      <c r="M3255" s="290">
        <v>44451</v>
      </c>
      <c r="N3255" s="263" t="s">
        <v>122</v>
      </c>
      <c r="O3255" s="261" t="s">
        <v>1108</v>
      </c>
      <c r="P3255" s="266"/>
      <c r="Q3255" s="273"/>
      <c r="R3255" s="471" t="s">
        <v>597</v>
      </c>
      <c r="S3255" s="265"/>
      <c r="T3255" s="265">
        <v>0</v>
      </c>
      <c r="U3255" s="269" t="s">
        <v>1256</v>
      </c>
      <c r="V3255" s="270">
        <v>0</v>
      </c>
      <c r="W3255" s="271" t="s">
        <v>1264</v>
      </c>
      <c r="X3255" s="272"/>
      <c r="Y3255" s="258"/>
      <c r="Z3255" s="274" t="s">
        <v>1265</v>
      </c>
      <c r="AA3255" s="258" t="b">
        <f t="shared" si="269"/>
        <v>0</v>
      </c>
      <c r="AB3255" s="273" t="s">
        <v>4684</v>
      </c>
      <c r="AC3255" s="273"/>
      <c r="AD3255" s="510"/>
      <c r="AE3255" s="275"/>
      <c r="AF3255" s="267" t="str">
        <f t="shared" ca="1" si="267"/>
        <v>55años0meses</v>
      </c>
      <c r="AG3255" s="276">
        <v>982432175</v>
      </c>
      <c r="AH3255" s="273" t="s">
        <v>4685</v>
      </c>
    </row>
    <row r="3256" spans="2:34">
      <c r="B3256" s="258" t="str">
        <f t="shared" si="268"/>
        <v>O90484930</v>
      </c>
      <c r="C3256" s="282">
        <v>1</v>
      </c>
      <c r="D3256" s="486" t="s">
        <v>7771</v>
      </c>
      <c r="E3256" s="258" t="s">
        <v>7772</v>
      </c>
      <c r="F3256" s="259">
        <v>37158</v>
      </c>
      <c r="G3256" s="283" t="s">
        <v>1291</v>
      </c>
      <c r="H3256" s="266" t="s">
        <v>125</v>
      </c>
      <c r="I3256" s="261" t="s">
        <v>3682</v>
      </c>
      <c r="J3256" s="261"/>
      <c r="K3256" s="282" t="s">
        <v>6305</v>
      </c>
      <c r="L3256" s="264">
        <v>45097</v>
      </c>
      <c r="M3256" s="290">
        <v>45102</v>
      </c>
      <c r="N3256" s="263" t="s">
        <v>128</v>
      </c>
      <c r="O3256" s="282" t="s">
        <v>7773</v>
      </c>
      <c r="P3256" s="266" t="s">
        <v>138</v>
      </c>
      <c r="Q3256" s="273"/>
      <c r="R3256" s="284" t="s">
        <v>157</v>
      </c>
      <c r="S3256" s="265"/>
      <c r="T3256" s="265">
        <v>0</v>
      </c>
      <c r="U3256" s="269" t="s">
        <v>1256</v>
      </c>
      <c r="V3256" s="270">
        <v>1</v>
      </c>
      <c r="W3256" s="271" t="s">
        <v>118</v>
      </c>
      <c r="X3256" s="272"/>
      <c r="Y3256" s="273"/>
      <c r="Z3256" s="274" t="s">
        <v>1257</v>
      </c>
      <c r="AA3256" s="258" t="b">
        <f t="shared" si="269"/>
        <v>0</v>
      </c>
      <c r="AB3256" s="258" t="s">
        <v>7774</v>
      </c>
      <c r="AC3256" s="273"/>
      <c r="AD3256" s="504" t="s">
        <v>1259</v>
      </c>
      <c r="AE3256" s="275" t="s">
        <v>7775</v>
      </c>
      <c r="AF3256" s="267" t="str">
        <f t="shared" ca="1" si="267"/>
        <v>24años10meses</v>
      </c>
      <c r="AG3256" s="276">
        <v>932734651</v>
      </c>
      <c r="AH3256" s="399" t="s">
        <v>7776</v>
      </c>
    </row>
    <row r="3257" spans="2:34">
      <c r="B3257" s="258" t="str">
        <f t="shared" si="268"/>
        <v xml:space="preserve">O80358092 </v>
      </c>
      <c r="C3257" s="282">
        <v>1</v>
      </c>
      <c r="D3257" s="294" t="s">
        <v>19143</v>
      </c>
      <c r="E3257" s="258" t="s">
        <v>19144</v>
      </c>
      <c r="F3257" s="259">
        <v>29249</v>
      </c>
      <c r="G3257" s="283" t="s">
        <v>1251</v>
      </c>
      <c r="H3257" s="261" t="s">
        <v>113</v>
      </c>
      <c r="I3257" s="261" t="s">
        <v>1339</v>
      </c>
      <c r="J3257" s="261" t="s">
        <v>1253</v>
      </c>
      <c r="K3257" s="282" t="s">
        <v>12562</v>
      </c>
      <c r="L3257" s="259">
        <v>46183</v>
      </c>
      <c r="M3257" s="264">
        <v>46183</v>
      </c>
      <c r="N3257" s="261" t="s">
        <v>114</v>
      </c>
      <c r="O3257" s="282" t="s">
        <v>19145</v>
      </c>
      <c r="P3257" s="266" t="s">
        <v>138</v>
      </c>
      <c r="Q3257" s="258"/>
      <c r="R3257" s="268" t="s">
        <v>157</v>
      </c>
      <c r="S3257" s="265"/>
      <c r="T3257" s="506">
        <v>0</v>
      </c>
      <c r="U3257" s="269" t="s">
        <v>1256</v>
      </c>
      <c r="V3257" s="270">
        <v>1</v>
      </c>
      <c r="W3257" s="271" t="s">
        <v>118</v>
      </c>
      <c r="X3257" s="272"/>
      <c r="Y3257" s="272"/>
      <c r="Z3257" s="274" t="s">
        <v>1257</v>
      </c>
      <c r="AA3257" s="258" t="b">
        <f t="shared" si="269"/>
        <v>0</v>
      </c>
      <c r="AB3257" s="273" t="s">
        <v>19205</v>
      </c>
      <c r="AC3257" s="273"/>
      <c r="AD3257" s="504"/>
      <c r="AE3257" s="275"/>
      <c r="AF3257" s="267" t="str">
        <f t="shared" ca="1" si="267"/>
        <v>46años6meses</v>
      </c>
      <c r="AG3257" s="276" t="s">
        <v>19146</v>
      </c>
      <c r="AH3257" s="273" t="s">
        <v>19147</v>
      </c>
    </row>
    <row r="3258" spans="2:34">
      <c r="B3258" s="258" t="str">
        <f t="shared" si="268"/>
        <v>P42136517</v>
      </c>
      <c r="C3258" s="282">
        <v>1</v>
      </c>
      <c r="D3258" s="294" t="s">
        <v>19188</v>
      </c>
      <c r="E3258" s="258" t="s">
        <v>19189</v>
      </c>
      <c r="F3258" s="259">
        <v>30145</v>
      </c>
      <c r="G3258" s="283" t="s">
        <v>1251</v>
      </c>
      <c r="H3258" s="261" t="s">
        <v>137</v>
      </c>
      <c r="I3258" s="261" t="s">
        <v>1252</v>
      </c>
      <c r="J3258" s="261" t="s">
        <v>1253</v>
      </c>
      <c r="K3258" s="282" t="s">
        <v>12562</v>
      </c>
      <c r="L3258" s="264">
        <v>46153</v>
      </c>
      <c r="M3258" s="264">
        <v>46158</v>
      </c>
      <c r="N3258" s="261" t="s">
        <v>114</v>
      </c>
      <c r="O3258" s="282" t="s">
        <v>19190</v>
      </c>
      <c r="P3258" s="266" t="s">
        <v>138</v>
      </c>
      <c r="Q3258" s="258"/>
      <c r="R3258" s="268" t="s">
        <v>157</v>
      </c>
      <c r="S3258" s="265"/>
      <c r="T3258" s="506">
        <v>0</v>
      </c>
      <c r="U3258" s="269" t="s">
        <v>1256</v>
      </c>
      <c r="V3258" s="270">
        <v>1</v>
      </c>
      <c r="W3258" s="271" t="s">
        <v>118</v>
      </c>
      <c r="X3258" s="272"/>
      <c r="Y3258" s="272"/>
      <c r="Z3258" s="274" t="s">
        <v>1257</v>
      </c>
      <c r="AA3258" s="258" t="b">
        <f t="shared" si="269"/>
        <v>0</v>
      </c>
      <c r="AB3258" s="273" t="s">
        <v>19213</v>
      </c>
      <c r="AC3258" s="273"/>
      <c r="AD3258" s="504" t="s">
        <v>1259</v>
      </c>
      <c r="AE3258" s="275" t="s">
        <v>19193</v>
      </c>
      <c r="AF3258" s="267" t="str">
        <f t="shared" ca="1" si="267"/>
        <v>44años1meses</v>
      </c>
      <c r="AG3258" s="276" t="s">
        <v>19191</v>
      </c>
      <c r="AH3258" s="273" t="s">
        <v>19192</v>
      </c>
    </row>
    <row r="3259" spans="2:34">
      <c r="B3259" s="258" t="str">
        <f t="shared" si="268"/>
        <v>O43089149</v>
      </c>
      <c r="C3259" s="282">
        <v>1</v>
      </c>
      <c r="D3259" s="294" t="s">
        <v>19220</v>
      </c>
      <c r="E3259" s="258" t="s">
        <v>19221</v>
      </c>
      <c r="F3259" s="259">
        <v>31156</v>
      </c>
      <c r="G3259" s="283" t="s">
        <v>1251</v>
      </c>
      <c r="H3259" s="261" t="s">
        <v>113</v>
      </c>
      <c r="I3259" s="261" t="s">
        <v>1339</v>
      </c>
      <c r="J3259" s="261" t="s">
        <v>1276</v>
      </c>
      <c r="K3259" s="282" t="s">
        <v>12562</v>
      </c>
      <c r="L3259" s="264">
        <v>46155</v>
      </c>
      <c r="M3259" s="264">
        <v>46158</v>
      </c>
      <c r="N3259" s="261" t="s">
        <v>122</v>
      </c>
      <c r="O3259" s="282"/>
      <c r="P3259" s="266"/>
      <c r="Q3259" s="258"/>
      <c r="R3259" s="268" t="s">
        <v>157</v>
      </c>
      <c r="S3259" s="265"/>
      <c r="T3259" s="506">
        <v>0</v>
      </c>
      <c r="U3259" s="269" t="s">
        <v>1256</v>
      </c>
      <c r="V3259" s="270">
        <v>1</v>
      </c>
      <c r="W3259" s="271" t="s">
        <v>118</v>
      </c>
      <c r="X3259" s="272"/>
      <c r="Y3259" s="272"/>
      <c r="Z3259" s="274" t="s">
        <v>1257</v>
      </c>
      <c r="AA3259" s="258" t="b">
        <f t="shared" si="269"/>
        <v>0</v>
      </c>
      <c r="AB3259" s="273" t="s">
        <v>19261</v>
      </c>
      <c r="AC3259" s="273"/>
      <c r="AD3259" s="504" t="s">
        <v>1259</v>
      </c>
      <c r="AE3259" s="275" t="s">
        <v>19237</v>
      </c>
      <c r="AF3259" s="267" t="str">
        <f t="shared" ca="1" si="267"/>
        <v>41años4meses</v>
      </c>
      <c r="AG3259" s="276" t="s">
        <v>19245</v>
      </c>
      <c r="AH3259" s="273" t="s">
        <v>19246</v>
      </c>
    </row>
    <row r="3260" spans="2:34">
      <c r="B3260" s="258" t="str">
        <f t="shared" si="268"/>
        <v>P60743570</v>
      </c>
      <c r="C3260" s="282">
        <v>1</v>
      </c>
      <c r="D3260" s="294" t="s">
        <v>19286</v>
      </c>
      <c r="E3260" s="258" t="s">
        <v>19287</v>
      </c>
      <c r="F3260" s="259">
        <v>38834</v>
      </c>
      <c r="G3260" s="283" t="s">
        <v>1297</v>
      </c>
      <c r="H3260" s="261" t="s">
        <v>137</v>
      </c>
      <c r="I3260" s="261" t="s">
        <v>1252</v>
      </c>
      <c r="J3260" s="261" t="s">
        <v>1253</v>
      </c>
      <c r="K3260" s="282" t="s">
        <v>8700</v>
      </c>
      <c r="L3260" s="264">
        <v>46160</v>
      </c>
      <c r="M3260" s="264">
        <v>46172</v>
      </c>
      <c r="N3260" s="261" t="s">
        <v>122</v>
      </c>
      <c r="O3260" s="282"/>
      <c r="P3260" s="266"/>
      <c r="Q3260" s="258"/>
      <c r="R3260" s="268" t="s">
        <v>157</v>
      </c>
      <c r="S3260" s="265"/>
      <c r="T3260" s="506">
        <v>0</v>
      </c>
      <c r="U3260" s="269" t="s">
        <v>1256</v>
      </c>
      <c r="V3260" s="270">
        <v>1</v>
      </c>
      <c r="W3260" s="271" t="s">
        <v>118</v>
      </c>
      <c r="X3260" s="272"/>
      <c r="Y3260" s="272"/>
      <c r="Z3260" s="274" t="s">
        <v>1257</v>
      </c>
      <c r="AA3260" s="258" t="b">
        <f t="shared" si="269"/>
        <v>0</v>
      </c>
      <c r="AB3260" s="273"/>
      <c r="AC3260" s="273"/>
      <c r="AD3260" s="504" t="s">
        <v>1259</v>
      </c>
      <c r="AE3260" s="275" t="s">
        <v>19300</v>
      </c>
      <c r="AF3260" s="267" t="str">
        <f t="shared" ca="1" si="267"/>
        <v>20años3meses</v>
      </c>
      <c r="AG3260" s="276" t="s">
        <v>19294</v>
      </c>
      <c r="AH3260" s="273" t="s">
        <v>19295</v>
      </c>
    </row>
    <row r="3261" spans="2:34">
      <c r="B3261" s="258" t="str">
        <f t="shared" si="268"/>
        <v>O77567356</v>
      </c>
      <c r="C3261" s="282">
        <v>1</v>
      </c>
      <c r="D3261" s="294" t="s">
        <v>19305</v>
      </c>
      <c r="E3261" s="258" t="s">
        <v>19306</v>
      </c>
      <c r="F3261" s="259">
        <v>37099</v>
      </c>
      <c r="G3261" s="283" t="s">
        <v>1251</v>
      </c>
      <c r="H3261" s="261" t="s">
        <v>125</v>
      </c>
      <c r="I3261" s="261" t="s">
        <v>5933</v>
      </c>
      <c r="J3261" s="261" t="s">
        <v>1276</v>
      </c>
      <c r="K3261" s="282" t="s">
        <v>12562</v>
      </c>
      <c r="L3261" s="264">
        <v>46155</v>
      </c>
      <c r="M3261" s="264">
        <v>46158</v>
      </c>
      <c r="N3261" s="261" t="s">
        <v>128</v>
      </c>
      <c r="O3261" s="282" t="s">
        <v>19307</v>
      </c>
      <c r="P3261" s="266" t="s">
        <v>138</v>
      </c>
      <c r="Q3261" s="258"/>
      <c r="R3261" s="268" t="s">
        <v>157</v>
      </c>
      <c r="S3261" s="265"/>
      <c r="T3261" s="506">
        <v>0</v>
      </c>
      <c r="U3261" s="269" t="s">
        <v>1256</v>
      </c>
      <c r="V3261" s="270">
        <v>1</v>
      </c>
      <c r="W3261" s="271" t="s">
        <v>118</v>
      </c>
      <c r="X3261" s="272"/>
      <c r="Y3261" s="272"/>
      <c r="Z3261" s="274" t="s">
        <v>1257</v>
      </c>
      <c r="AA3261" s="258" t="b">
        <f t="shared" si="269"/>
        <v>0</v>
      </c>
      <c r="AB3261" s="273"/>
      <c r="AC3261" s="273"/>
      <c r="AD3261" s="504" t="s">
        <v>1259</v>
      </c>
      <c r="AE3261" s="275" t="s">
        <v>19310</v>
      </c>
      <c r="AF3261" s="267" t="str">
        <f t="shared" ca="1" si="267"/>
        <v>25años0meses</v>
      </c>
      <c r="AG3261" s="276" t="s">
        <v>19308</v>
      </c>
      <c r="AH3261" s="273" t="s">
        <v>19309</v>
      </c>
    </row>
    <row r="3262" spans="2:34">
      <c r="B3262" s="258" t="str">
        <f t="shared" si="268"/>
        <v>R71406964</v>
      </c>
      <c r="C3262" s="282">
        <v>1</v>
      </c>
      <c r="D3262" s="294" t="s">
        <v>19326</v>
      </c>
      <c r="E3262" s="258" t="s">
        <v>19327</v>
      </c>
      <c r="F3262" s="259">
        <v>37941</v>
      </c>
      <c r="G3262" s="283" t="s">
        <v>1251</v>
      </c>
      <c r="H3262" s="261" t="s">
        <v>4426</v>
      </c>
      <c r="I3262" s="261" t="s">
        <v>12825</v>
      </c>
      <c r="J3262" s="261" t="s">
        <v>1276</v>
      </c>
      <c r="K3262" s="282" t="s">
        <v>1254</v>
      </c>
      <c r="L3262" s="264">
        <v>46143</v>
      </c>
      <c r="M3262" s="264">
        <v>46172</v>
      </c>
      <c r="N3262" s="261" t="s">
        <v>122</v>
      </c>
      <c r="O3262" s="282"/>
      <c r="P3262" s="266"/>
      <c r="Q3262" s="258"/>
      <c r="R3262" s="268" t="s">
        <v>157</v>
      </c>
      <c r="S3262" s="265"/>
      <c r="T3262" s="506">
        <v>0</v>
      </c>
      <c r="U3262" s="269" t="s">
        <v>1256</v>
      </c>
      <c r="V3262" s="270">
        <v>1</v>
      </c>
      <c r="W3262" s="271" t="s">
        <v>118</v>
      </c>
      <c r="X3262" s="272">
        <v>1500</v>
      </c>
      <c r="Y3262" s="272"/>
      <c r="Z3262" s="274" t="s">
        <v>1257</v>
      </c>
      <c r="AA3262" s="258" t="b">
        <f t="shared" si="269"/>
        <v>0</v>
      </c>
      <c r="AB3262" s="273"/>
      <c r="AC3262" s="273"/>
      <c r="AD3262" s="504" t="s">
        <v>1259</v>
      </c>
      <c r="AE3262" s="275" t="s">
        <v>19328</v>
      </c>
      <c r="AF3262" s="267" t="str">
        <f t="shared" ca="1" si="267"/>
        <v>22años9meses</v>
      </c>
      <c r="AG3262" s="276"/>
      <c r="AH3262" s="273"/>
    </row>
    <row r="3263" spans="2:34">
      <c r="B3263" s="258" t="str">
        <f t="shared" si="268"/>
        <v>R72291226</v>
      </c>
      <c r="C3263" s="282">
        <v>1</v>
      </c>
      <c r="D3263" s="294" t="s">
        <v>19488</v>
      </c>
      <c r="E3263" s="258" t="s">
        <v>19489</v>
      </c>
      <c r="F3263" s="259">
        <v>35632</v>
      </c>
      <c r="G3263" s="283" t="s">
        <v>1251</v>
      </c>
      <c r="H3263" s="261" t="s">
        <v>4426</v>
      </c>
      <c r="I3263" s="261" t="s">
        <v>3227</v>
      </c>
      <c r="J3263" s="261" t="s">
        <v>1276</v>
      </c>
      <c r="K3263" s="282" t="s">
        <v>8700</v>
      </c>
      <c r="L3263" s="264">
        <v>46196</v>
      </c>
      <c r="M3263" s="264" t="s">
        <v>1269</v>
      </c>
      <c r="N3263" s="261" t="s">
        <v>122</v>
      </c>
      <c r="O3263" s="282"/>
      <c r="P3263" s="266"/>
      <c r="Q3263" s="258"/>
      <c r="R3263" s="268" t="s">
        <v>157</v>
      </c>
      <c r="S3263" s="265"/>
      <c r="T3263" s="271">
        <v>0</v>
      </c>
      <c r="U3263" s="269" t="s">
        <v>1256</v>
      </c>
      <c r="V3263" s="270">
        <v>1</v>
      </c>
      <c r="W3263" s="271" t="s">
        <v>118</v>
      </c>
      <c r="X3263" s="272"/>
      <c r="Y3263" s="272"/>
      <c r="Z3263" s="342" t="s">
        <v>1257</v>
      </c>
      <c r="AA3263" s="258" t="b">
        <v>0</v>
      </c>
      <c r="AB3263" s="273"/>
      <c r="AC3263" s="273"/>
      <c r="AD3263" s="504" t="s">
        <v>1259</v>
      </c>
      <c r="AE3263" s="275" t="s">
        <v>19492</v>
      </c>
      <c r="AF3263" s="267" t="str">
        <f t="shared" ca="1" si="267"/>
        <v>29años1meses</v>
      </c>
      <c r="AG3263" s="276" t="s">
        <v>19490</v>
      </c>
      <c r="AH3263" s="273" t="s">
        <v>19491</v>
      </c>
    </row>
    <row r="3264" spans="2:34">
      <c r="B3264" s="258" t="str">
        <f t="shared" si="268"/>
        <v>O17429306</v>
      </c>
      <c r="C3264" s="282">
        <v>1</v>
      </c>
      <c r="D3264" s="294" t="s">
        <v>19569</v>
      </c>
      <c r="E3264" s="258" t="s">
        <v>19570</v>
      </c>
      <c r="F3264" s="259">
        <v>23842</v>
      </c>
      <c r="G3264" s="283" t="s">
        <v>1251</v>
      </c>
      <c r="H3264" s="261" t="s">
        <v>113</v>
      </c>
      <c r="I3264" s="261" t="s">
        <v>1339</v>
      </c>
      <c r="J3264" s="261" t="s">
        <v>1276</v>
      </c>
      <c r="K3264" s="282" t="s">
        <v>12562</v>
      </c>
      <c r="L3264" s="264"/>
      <c r="M3264" s="264" t="s">
        <v>1269</v>
      </c>
      <c r="N3264" s="261" t="s">
        <v>122</v>
      </c>
      <c r="O3264" s="282"/>
      <c r="P3264" s="266"/>
      <c r="Q3264" s="258"/>
      <c r="R3264" s="268" t="s">
        <v>157</v>
      </c>
      <c r="S3264" s="265"/>
      <c r="T3264" s="271">
        <v>0</v>
      </c>
      <c r="U3264" s="269" t="s">
        <v>1256</v>
      </c>
      <c r="V3264" s="270">
        <v>1</v>
      </c>
      <c r="W3264" s="271" t="s">
        <v>118</v>
      </c>
      <c r="X3264" s="272"/>
      <c r="Y3264" s="272"/>
      <c r="Z3264" s="342" t="s">
        <v>1257</v>
      </c>
      <c r="AA3264" s="258" t="b">
        <v>0</v>
      </c>
      <c r="AB3264" s="273"/>
      <c r="AC3264" s="273"/>
      <c r="AD3264" s="674"/>
      <c r="AE3264" s="675"/>
      <c r="AF3264" s="267" t="str">
        <f t="shared" ca="1" si="267"/>
        <v>61años4meses</v>
      </c>
      <c r="AG3264" s="276" t="s">
        <v>19571</v>
      </c>
      <c r="AH3264" s="273" t="s">
        <v>19572</v>
      </c>
    </row>
    <row r="3265" spans="2:34">
      <c r="B3265" s="258" t="str">
        <f>MID(H3265,1,1)&amp;D3265</f>
        <v>O46531063</v>
      </c>
      <c r="C3265" s="282">
        <v>1</v>
      </c>
      <c r="D3265" s="294" t="s">
        <v>19588</v>
      </c>
      <c r="E3265" s="258" t="s">
        <v>19589</v>
      </c>
      <c r="F3265" s="259">
        <v>32289</v>
      </c>
      <c r="G3265" s="283" t="s">
        <v>1251</v>
      </c>
      <c r="H3265" s="261" t="s">
        <v>113</v>
      </c>
      <c r="I3265" s="261" t="s">
        <v>1339</v>
      </c>
      <c r="J3265" s="261" t="s">
        <v>1276</v>
      </c>
      <c r="K3265" s="282" t="s">
        <v>12562</v>
      </c>
      <c r="L3265" s="264"/>
      <c r="M3265" s="264" t="s">
        <v>1269</v>
      </c>
      <c r="N3265" s="261" t="s">
        <v>174</v>
      </c>
      <c r="O3265" s="282" t="s">
        <v>19590</v>
      </c>
      <c r="P3265" s="266" t="s">
        <v>138</v>
      </c>
      <c r="Q3265" s="258"/>
      <c r="R3265" s="268" t="s">
        <v>157</v>
      </c>
      <c r="S3265" s="265"/>
      <c r="T3265" s="271">
        <v>0</v>
      </c>
      <c r="U3265" s="269" t="s">
        <v>1256</v>
      </c>
      <c r="V3265" s="270">
        <v>1</v>
      </c>
      <c r="W3265" s="271" t="s">
        <v>118</v>
      </c>
      <c r="X3265" s="272"/>
      <c r="Y3265" s="272"/>
      <c r="Z3265" s="342" t="s">
        <v>1257</v>
      </c>
      <c r="AA3265" s="258" t="b">
        <v>0</v>
      </c>
      <c r="AB3265" s="273"/>
      <c r="AC3265" s="273"/>
      <c r="AD3265" s="504" t="s">
        <v>1259</v>
      </c>
      <c r="AE3265" s="275" t="s">
        <v>19593</v>
      </c>
      <c r="AF3265" s="267" t="str">
        <f t="shared" ca="1" si="267"/>
        <v>38años2meses</v>
      </c>
      <c r="AG3265" s="276" t="s">
        <v>19591</v>
      </c>
      <c r="AH3265" s="273" t="s">
        <v>19592</v>
      </c>
    </row>
    <row r="3266" spans="2:34">
      <c r="B3266" s="258" t="str">
        <f>MID(H3266,1,1)&amp;D3266</f>
        <v>O16802692</v>
      </c>
      <c r="C3266" s="282">
        <v>1</v>
      </c>
      <c r="D3266" s="294" t="s">
        <v>19816</v>
      </c>
      <c r="E3266" s="472" t="s">
        <v>19817</v>
      </c>
      <c r="F3266" s="473">
        <v>28643</v>
      </c>
      <c r="G3266" s="474" t="s">
        <v>1251</v>
      </c>
      <c r="H3266" s="475" t="s">
        <v>113</v>
      </c>
      <c r="I3266" s="479" t="s">
        <v>5699</v>
      </c>
      <c r="J3266" s="475" t="s">
        <v>1276</v>
      </c>
      <c r="K3266" s="476" t="s">
        <v>12562</v>
      </c>
      <c r="L3266" s="477">
        <v>46209</v>
      </c>
      <c r="M3266" s="477">
        <v>46214</v>
      </c>
      <c r="N3266" s="475" t="s">
        <v>174</v>
      </c>
      <c r="O3266" s="476" t="s">
        <v>19818</v>
      </c>
      <c r="P3266" s="478" t="s">
        <v>138</v>
      </c>
      <c r="Q3266" s="258"/>
      <c r="R3266" s="268" t="s">
        <v>157</v>
      </c>
      <c r="S3266" s="265"/>
      <c r="T3266" s="271">
        <v>0</v>
      </c>
      <c r="U3266" s="269" t="s">
        <v>1256</v>
      </c>
      <c r="V3266" s="270">
        <v>1</v>
      </c>
      <c r="W3266" s="271" t="s">
        <v>118</v>
      </c>
      <c r="X3266" s="272"/>
      <c r="Y3266" s="272"/>
      <c r="Z3266" s="342" t="s">
        <v>1257</v>
      </c>
      <c r="AA3266" s="258" t="b">
        <v>0</v>
      </c>
      <c r="AB3266" s="273"/>
      <c r="AC3266" s="273"/>
      <c r="AD3266" s="504"/>
      <c r="AE3266" s="275"/>
      <c r="AF3266" s="267" t="str">
        <f t="shared" ca="1" si="267"/>
        <v>48años2meses</v>
      </c>
      <c r="AG3266" s="276" t="s">
        <v>19819</v>
      </c>
      <c r="AH3266" s="273" t="s">
        <v>19820</v>
      </c>
    </row>
    <row r="3267" spans="2:34">
      <c r="B3267" s="258" t="str">
        <f t="shared" si="268"/>
        <v>O45274114</v>
      </c>
      <c r="C3267" s="282">
        <v>1</v>
      </c>
      <c r="D3267" s="294" t="s">
        <v>19821</v>
      </c>
      <c r="E3267" s="472" t="s">
        <v>19822</v>
      </c>
      <c r="F3267" s="473">
        <v>29645</v>
      </c>
      <c r="G3267" s="474" t="s">
        <v>1251</v>
      </c>
      <c r="H3267" s="475" t="s">
        <v>113</v>
      </c>
      <c r="I3267" s="475" t="s">
        <v>15642</v>
      </c>
      <c r="J3267" s="475" t="s">
        <v>1276</v>
      </c>
      <c r="K3267" s="476" t="s">
        <v>8700</v>
      </c>
      <c r="L3267" s="477">
        <v>46211</v>
      </c>
      <c r="M3267" s="477" t="s">
        <v>1269</v>
      </c>
      <c r="N3267" s="475" t="s">
        <v>128</v>
      </c>
      <c r="O3267" s="476" t="s">
        <v>19825</v>
      </c>
      <c r="P3267" s="478" t="s">
        <v>138</v>
      </c>
      <c r="Q3267" s="258"/>
      <c r="R3267" s="268" t="s">
        <v>157</v>
      </c>
      <c r="S3267" s="265"/>
      <c r="T3267" s="271">
        <v>0</v>
      </c>
      <c r="U3267" s="269" t="s">
        <v>1256</v>
      </c>
      <c r="V3267" s="270">
        <v>1</v>
      </c>
      <c r="W3267" s="271" t="s">
        <v>118</v>
      </c>
      <c r="X3267" s="272"/>
      <c r="Y3267" s="272"/>
      <c r="Z3267" s="342" t="s">
        <v>1257</v>
      </c>
      <c r="AA3267" s="258" t="b">
        <v>0</v>
      </c>
      <c r="AB3267" s="273"/>
      <c r="AC3267" s="273"/>
      <c r="AD3267" s="504" t="s">
        <v>1259</v>
      </c>
      <c r="AE3267" s="275" t="s">
        <v>19830</v>
      </c>
      <c r="AF3267" s="267" t="str">
        <f t="shared" ca="1" si="267"/>
        <v>45años5meses</v>
      </c>
      <c r="AG3267" s="276" t="s">
        <v>19826</v>
      </c>
      <c r="AH3267" s="273" t="s">
        <v>19827</v>
      </c>
    </row>
    <row r="3268" spans="2:34">
      <c r="B3268" s="258" t="str">
        <f t="shared" si="268"/>
        <v>O77671502</v>
      </c>
      <c r="C3268" s="282">
        <v>1</v>
      </c>
      <c r="D3268" s="294" t="s">
        <v>19823</v>
      </c>
      <c r="E3268" s="472" t="s">
        <v>19824</v>
      </c>
      <c r="F3268" s="473">
        <v>35428</v>
      </c>
      <c r="G3268" s="474" t="s">
        <v>1996</v>
      </c>
      <c r="H3268" s="475" t="s">
        <v>113</v>
      </c>
      <c r="I3268" s="475" t="s">
        <v>15642</v>
      </c>
      <c r="J3268" s="475" t="s">
        <v>1276</v>
      </c>
      <c r="K3268" s="476" t="s">
        <v>8700</v>
      </c>
      <c r="L3268" s="477">
        <v>46211</v>
      </c>
      <c r="M3268" s="477" t="s">
        <v>1269</v>
      </c>
      <c r="N3268" s="475" t="s">
        <v>122</v>
      </c>
      <c r="O3268" s="282"/>
      <c r="P3268" s="266"/>
      <c r="Q3268" s="258"/>
      <c r="R3268" s="268" t="s">
        <v>157</v>
      </c>
      <c r="S3268" s="265"/>
      <c r="T3268" s="271">
        <v>0</v>
      </c>
      <c r="U3268" s="269" t="s">
        <v>1256</v>
      </c>
      <c r="V3268" s="270">
        <v>1</v>
      </c>
      <c r="W3268" s="271" t="s">
        <v>118</v>
      </c>
      <c r="X3268" s="272"/>
      <c r="Y3268" s="272"/>
      <c r="Z3268" s="342" t="s">
        <v>1257</v>
      </c>
      <c r="AA3268" s="258" t="b">
        <v>0</v>
      </c>
      <c r="AB3268" s="273"/>
      <c r="AC3268" s="273"/>
      <c r="AD3268" s="504" t="s">
        <v>1271</v>
      </c>
      <c r="AE3268" s="304" t="s">
        <v>19831</v>
      </c>
      <c r="AF3268" s="267" t="str">
        <f t="shared" ca="1" si="267"/>
        <v>29años7meses</v>
      </c>
      <c r="AG3268" s="276" t="s">
        <v>19828</v>
      </c>
      <c r="AH3268" s="273" t="s">
        <v>19829</v>
      </c>
    </row>
    <row r="3269" spans="2:34">
      <c r="B3269" s="258" t="str">
        <f t="shared" si="268"/>
        <v>O41772062</v>
      </c>
      <c r="C3269" s="282">
        <v>1</v>
      </c>
      <c r="D3269" s="294" t="s">
        <v>19832</v>
      </c>
      <c r="E3269" s="472" t="s">
        <v>19837</v>
      </c>
      <c r="F3269" s="473">
        <v>30347</v>
      </c>
      <c r="G3269" s="474" t="s">
        <v>1251</v>
      </c>
      <c r="H3269" s="475" t="s">
        <v>113</v>
      </c>
      <c r="I3269" s="475" t="s">
        <v>5699</v>
      </c>
      <c r="J3269" s="475" t="s">
        <v>1276</v>
      </c>
      <c r="K3269" s="476" t="s">
        <v>8566</v>
      </c>
      <c r="L3269" s="477">
        <v>46217</v>
      </c>
      <c r="M3269" s="477" t="s">
        <v>1269</v>
      </c>
      <c r="N3269" s="475" t="s">
        <v>128</v>
      </c>
      <c r="O3269" s="476" t="s">
        <v>19838</v>
      </c>
      <c r="P3269" s="478" t="s">
        <v>138</v>
      </c>
      <c r="Q3269" s="258"/>
      <c r="R3269" s="268" t="s">
        <v>117</v>
      </c>
      <c r="S3269" s="265"/>
      <c r="T3269" s="271">
        <v>0</v>
      </c>
      <c r="U3269" s="269" t="s">
        <v>1256</v>
      </c>
      <c r="V3269" s="270">
        <v>1</v>
      </c>
      <c r="W3269" s="271" t="s">
        <v>118</v>
      </c>
      <c r="X3269" s="272"/>
      <c r="Y3269" s="272"/>
      <c r="Z3269" s="342" t="s">
        <v>1257</v>
      </c>
      <c r="AA3269" s="258" t="b">
        <v>0</v>
      </c>
      <c r="AB3269" s="273" t="s">
        <v>19836</v>
      </c>
      <c r="AC3269" s="273"/>
      <c r="AD3269" s="504" t="s">
        <v>1271</v>
      </c>
      <c r="AE3269" s="275" t="s">
        <v>19835</v>
      </c>
      <c r="AF3269" s="267" t="str">
        <f t="shared" ca="1" si="267"/>
        <v>43años6meses</v>
      </c>
      <c r="AG3269" s="276" t="s">
        <v>19833</v>
      </c>
      <c r="AH3269" s="273" t="s">
        <v>19834</v>
      </c>
    </row>
    <row r="3270" spans="2:34">
      <c r="B3270" s="258" t="str">
        <f t="shared" si="268"/>
        <v>O75667079</v>
      </c>
      <c r="C3270" s="282">
        <v>1</v>
      </c>
      <c r="D3270" s="294" t="s">
        <v>19840</v>
      </c>
      <c r="E3270" s="472" t="s">
        <v>19841</v>
      </c>
      <c r="F3270" s="473">
        <v>35698</v>
      </c>
      <c r="G3270" s="474" t="s">
        <v>1251</v>
      </c>
      <c r="H3270" s="475" t="s">
        <v>113</v>
      </c>
      <c r="I3270" s="475" t="s">
        <v>5699</v>
      </c>
      <c r="J3270" s="475" t="s">
        <v>1276</v>
      </c>
      <c r="K3270" s="476" t="s">
        <v>8566</v>
      </c>
      <c r="L3270" s="477">
        <v>46238</v>
      </c>
      <c r="M3270" s="477" t="s">
        <v>1269</v>
      </c>
      <c r="N3270" s="475" t="s">
        <v>169</v>
      </c>
      <c r="O3270" s="282" t="s">
        <v>19846</v>
      </c>
      <c r="P3270" s="266" t="s">
        <v>138</v>
      </c>
      <c r="Q3270" s="258"/>
      <c r="R3270" s="268" t="s">
        <v>157</v>
      </c>
      <c r="S3270" s="265"/>
      <c r="T3270" s="271">
        <v>0</v>
      </c>
      <c r="U3270" s="269" t="s">
        <v>1256</v>
      </c>
      <c r="V3270" s="270">
        <v>1</v>
      </c>
      <c r="W3270" s="271" t="s">
        <v>118</v>
      </c>
      <c r="X3270" s="272"/>
      <c r="Y3270" s="272"/>
      <c r="Z3270" s="342" t="s">
        <v>1257</v>
      </c>
      <c r="AA3270" s="258" t="b">
        <v>0</v>
      </c>
      <c r="AB3270" s="273" t="s">
        <v>19845</v>
      </c>
      <c r="AC3270" s="273"/>
      <c r="AD3270" s="504" t="s">
        <v>1259</v>
      </c>
      <c r="AE3270" s="275" t="s">
        <v>19842</v>
      </c>
      <c r="AF3270" s="267" t="str">
        <f t="shared" ca="1" si="267"/>
        <v>28años10meses</v>
      </c>
      <c r="AG3270" s="276" t="s">
        <v>19843</v>
      </c>
      <c r="AH3270" s="273" t="s">
        <v>19844</v>
      </c>
    </row>
    <row r="3271" spans="2:34">
      <c r="B3271" s="258" t="str">
        <f t="shared" si="268"/>
        <v>P42228923</v>
      </c>
      <c r="C3271" s="282">
        <v>1</v>
      </c>
      <c r="D3271" s="294" t="s">
        <v>19847</v>
      </c>
      <c r="E3271" s="472" t="s">
        <v>19848</v>
      </c>
      <c r="F3271" s="473">
        <v>29574</v>
      </c>
      <c r="G3271" s="474" t="s">
        <v>1251</v>
      </c>
      <c r="H3271" s="475" t="s">
        <v>137</v>
      </c>
      <c r="I3271" s="475" t="s">
        <v>1252</v>
      </c>
      <c r="J3271" s="475" t="s">
        <v>1276</v>
      </c>
      <c r="K3271" s="476" t="s">
        <v>8566</v>
      </c>
      <c r="L3271" s="477">
        <v>46245</v>
      </c>
      <c r="M3271" s="477" t="s">
        <v>1269</v>
      </c>
      <c r="N3271" s="475" t="s">
        <v>114</v>
      </c>
      <c r="O3271" s="476" t="s">
        <v>19852</v>
      </c>
      <c r="P3271" s="478" t="s">
        <v>138</v>
      </c>
      <c r="Q3271" s="258"/>
      <c r="R3271" s="268" t="s">
        <v>157</v>
      </c>
      <c r="S3271" s="265"/>
      <c r="T3271" s="271">
        <v>0</v>
      </c>
      <c r="U3271" s="269" t="s">
        <v>1256</v>
      </c>
      <c r="V3271" s="270">
        <v>1</v>
      </c>
      <c r="W3271" s="271" t="s">
        <v>118</v>
      </c>
      <c r="X3271" s="272"/>
      <c r="Y3271" s="272"/>
      <c r="Z3271" s="342" t="s">
        <v>1257</v>
      </c>
      <c r="AA3271" s="258" t="b">
        <v>0</v>
      </c>
      <c r="AB3271" s="273" t="s">
        <v>19857</v>
      </c>
      <c r="AC3271" s="273"/>
      <c r="AD3271" s="504" t="s">
        <v>1259</v>
      </c>
      <c r="AE3271" s="275" t="s">
        <v>19851</v>
      </c>
      <c r="AF3271" s="267" t="str">
        <f t="shared" ca="1" si="267"/>
        <v>45años8meses</v>
      </c>
      <c r="AG3271" s="276" t="s">
        <v>19849</v>
      </c>
      <c r="AH3271" s="273" t="s">
        <v>19850</v>
      </c>
    </row>
    <row r="3272" spans="2:34">
      <c r="B3272" s="258" t="str">
        <f t="shared" si="268"/>
        <v>P61544485</v>
      </c>
      <c r="C3272" s="282">
        <v>1</v>
      </c>
      <c r="D3272" s="294" t="s">
        <v>19860</v>
      </c>
      <c r="E3272" s="472" t="s">
        <v>19861</v>
      </c>
      <c r="F3272" s="473">
        <v>37537</v>
      </c>
      <c r="G3272" s="474" t="s">
        <v>1996</v>
      </c>
      <c r="H3272" s="475" t="s">
        <v>137</v>
      </c>
      <c r="I3272" s="475" t="s">
        <v>1252</v>
      </c>
      <c r="J3272" s="475" t="s">
        <v>1253</v>
      </c>
      <c r="K3272" s="476" t="s">
        <v>8700</v>
      </c>
      <c r="L3272" s="477">
        <v>46244</v>
      </c>
      <c r="M3272" s="477" t="s">
        <v>1269</v>
      </c>
      <c r="N3272" s="475" t="s">
        <v>122</v>
      </c>
      <c r="O3272" s="282"/>
      <c r="P3272" s="266"/>
      <c r="Q3272" s="258"/>
      <c r="R3272" s="268" t="s">
        <v>157</v>
      </c>
      <c r="S3272" s="265"/>
      <c r="T3272" s="271">
        <v>0</v>
      </c>
      <c r="U3272" s="269" t="s">
        <v>1256</v>
      </c>
      <c r="V3272" s="270">
        <v>1</v>
      </c>
      <c r="W3272" s="271" t="s">
        <v>118</v>
      </c>
      <c r="X3272" s="272"/>
      <c r="Y3272" s="272"/>
      <c r="Z3272" s="342" t="s">
        <v>1257</v>
      </c>
      <c r="AA3272" s="258" t="b">
        <v>0</v>
      </c>
      <c r="AB3272" s="273"/>
      <c r="AC3272" s="273"/>
      <c r="AD3272" s="504" t="s">
        <v>1259</v>
      </c>
      <c r="AE3272" s="275" t="s">
        <v>19862</v>
      </c>
      <c r="AF3272" s="267" t="str">
        <f t="shared" ca="1" si="267"/>
        <v>23años10meses</v>
      </c>
      <c r="AG3272" s="276" t="s">
        <v>19863</v>
      </c>
      <c r="AH3272" s="273" t="s">
        <v>19864</v>
      </c>
    </row>
    <row r="3273" spans="2:34">
      <c r="B3273" s="258" t="str">
        <f t="shared" si="268"/>
        <v>P74966888</v>
      </c>
      <c r="C3273" s="282">
        <v>1</v>
      </c>
      <c r="D3273" s="294" t="s">
        <v>19865</v>
      </c>
      <c r="E3273" s="472" t="s">
        <v>19866</v>
      </c>
      <c r="F3273" s="473">
        <v>35112</v>
      </c>
      <c r="G3273" s="474" t="s">
        <v>1251</v>
      </c>
      <c r="H3273" s="475" t="s">
        <v>137</v>
      </c>
      <c r="I3273" s="475" t="s">
        <v>1252</v>
      </c>
      <c r="J3273" s="475" t="s">
        <v>1253</v>
      </c>
      <c r="K3273" s="476" t="s">
        <v>8700</v>
      </c>
      <c r="L3273" s="477">
        <v>46247</v>
      </c>
      <c r="M3273" s="477" t="s">
        <v>1269</v>
      </c>
      <c r="N3273" s="475" t="s">
        <v>128</v>
      </c>
      <c r="O3273" s="475" t="s">
        <v>19867</v>
      </c>
      <c r="P3273" s="478" t="s">
        <v>138</v>
      </c>
      <c r="Q3273" s="258"/>
      <c r="R3273" s="268" t="s">
        <v>1256</v>
      </c>
      <c r="S3273" s="265"/>
      <c r="T3273" s="271">
        <v>0</v>
      </c>
      <c r="U3273" s="269" t="s">
        <v>1256</v>
      </c>
      <c r="V3273" s="270">
        <v>1</v>
      </c>
      <c r="W3273" s="271" t="s">
        <v>118</v>
      </c>
      <c r="X3273" s="272"/>
      <c r="Y3273" s="272"/>
      <c r="Z3273" s="342" t="s">
        <v>1257</v>
      </c>
      <c r="AA3273" s="258" t="b">
        <v>0</v>
      </c>
      <c r="AB3273" s="273"/>
      <c r="AC3273" s="273"/>
      <c r="AD3273" s="504" t="s">
        <v>1259</v>
      </c>
      <c r="AE3273" s="275" t="s">
        <v>19868</v>
      </c>
      <c r="AF3273" s="267" t="str">
        <f t="shared" ca="1" si="267"/>
        <v>30años6meses</v>
      </c>
      <c r="AG3273" s="276" t="s">
        <v>19869</v>
      </c>
      <c r="AH3273" s="273" t="s">
        <v>19870</v>
      </c>
    </row>
    <row r="3274" spans="2:34">
      <c r="B3274" s="258" t="str">
        <f t="shared" si="268"/>
        <v>O05643603</v>
      </c>
      <c r="C3274" s="282">
        <v>1</v>
      </c>
      <c r="D3274" s="294" t="s">
        <v>19871</v>
      </c>
      <c r="E3274" s="472" t="s">
        <v>19872</v>
      </c>
      <c r="F3274" s="473">
        <v>28641</v>
      </c>
      <c r="G3274" s="474" t="s">
        <v>1251</v>
      </c>
      <c r="H3274" s="475" t="s">
        <v>113</v>
      </c>
      <c r="I3274" s="475" t="s">
        <v>5699</v>
      </c>
      <c r="J3274" s="475" t="s">
        <v>1276</v>
      </c>
      <c r="K3274" s="476" t="s">
        <v>8566</v>
      </c>
      <c r="L3274" s="477">
        <v>46244</v>
      </c>
      <c r="M3274" s="477" t="s">
        <v>1269</v>
      </c>
      <c r="N3274" s="475" t="s">
        <v>114</v>
      </c>
      <c r="O3274" s="476" t="s">
        <v>19873</v>
      </c>
      <c r="P3274" s="478" t="s">
        <v>138</v>
      </c>
      <c r="Q3274" s="258"/>
      <c r="R3274" s="268" t="s">
        <v>1256</v>
      </c>
      <c r="S3274" s="265"/>
      <c r="T3274" s="271">
        <v>0</v>
      </c>
      <c r="U3274" s="269" t="s">
        <v>1256</v>
      </c>
      <c r="V3274" s="270">
        <v>1</v>
      </c>
      <c r="W3274" s="271" t="s">
        <v>118</v>
      </c>
      <c r="X3274" s="272"/>
      <c r="Y3274" s="272"/>
      <c r="Z3274" s="342" t="s">
        <v>1257</v>
      </c>
      <c r="AA3274" s="258" t="b">
        <v>0</v>
      </c>
      <c r="AB3274" s="273"/>
      <c r="AC3274" s="273"/>
      <c r="AD3274" s="504" t="s">
        <v>1259</v>
      </c>
      <c r="AE3274" s="275" t="s">
        <v>19876</v>
      </c>
      <c r="AF3274" s="267" t="str">
        <f t="shared" ca="1" si="267"/>
        <v>48años2meses</v>
      </c>
      <c r="AG3274" s="276" t="s">
        <v>19874</v>
      </c>
      <c r="AH3274" s="273" t="s">
        <v>19875</v>
      </c>
    </row>
    <row r="3275" spans="2:34">
      <c r="B3275" s="258" t="str">
        <f t="shared" si="268"/>
        <v>O42786649</v>
      </c>
      <c r="C3275" s="282">
        <v>1</v>
      </c>
      <c r="D3275" s="294" t="s">
        <v>19877</v>
      </c>
      <c r="E3275" s="472" t="s">
        <v>19878</v>
      </c>
      <c r="F3275" s="473">
        <v>28954</v>
      </c>
      <c r="G3275" s="474" t="s">
        <v>1251</v>
      </c>
      <c r="H3275" s="475" t="s">
        <v>113</v>
      </c>
      <c r="I3275" s="475" t="s">
        <v>15642</v>
      </c>
      <c r="J3275" s="475" t="s">
        <v>1253</v>
      </c>
      <c r="K3275" s="476" t="s">
        <v>8566</v>
      </c>
      <c r="L3275" s="477">
        <v>46244</v>
      </c>
      <c r="M3275" s="477" t="s">
        <v>1269</v>
      </c>
      <c r="N3275" s="475" t="s">
        <v>128</v>
      </c>
      <c r="O3275" s="476" t="s">
        <v>19879</v>
      </c>
      <c r="P3275" s="478" t="s">
        <v>138</v>
      </c>
      <c r="Q3275" s="258"/>
      <c r="R3275" s="268" t="s">
        <v>117</v>
      </c>
      <c r="S3275" s="265"/>
      <c r="T3275" s="271">
        <v>0</v>
      </c>
      <c r="U3275" s="269" t="s">
        <v>1256</v>
      </c>
      <c r="V3275" s="270">
        <v>1</v>
      </c>
      <c r="W3275" s="271" t="s">
        <v>118</v>
      </c>
      <c r="X3275" s="272"/>
      <c r="Y3275" s="272"/>
      <c r="Z3275" s="342" t="s">
        <v>1257</v>
      </c>
      <c r="AA3275" s="258" t="b">
        <v>0</v>
      </c>
      <c r="AB3275" s="273"/>
      <c r="AC3275" s="273"/>
      <c r="AD3275" s="504" t="s">
        <v>1259</v>
      </c>
      <c r="AE3275" s="275" t="s">
        <v>19882</v>
      </c>
      <c r="AF3275" s="267" t="str">
        <f t="shared" ca="1" si="267"/>
        <v>47años4meses</v>
      </c>
      <c r="AG3275" s="276" t="s">
        <v>19880</v>
      </c>
      <c r="AH3275" s="273" t="s">
        <v>19881</v>
      </c>
    </row>
    <row r="3276" spans="2:34">
      <c r="B3276" s="258" t="str">
        <f t="shared" si="268"/>
        <v>O42773061</v>
      </c>
      <c r="C3276" s="282">
        <v>1</v>
      </c>
      <c r="D3276" s="294" t="s">
        <v>19883</v>
      </c>
      <c r="E3276" s="472" t="s">
        <v>19884</v>
      </c>
      <c r="F3276" s="473">
        <v>29985</v>
      </c>
      <c r="G3276" s="474" t="s">
        <v>1251</v>
      </c>
      <c r="H3276" s="475" t="s">
        <v>125</v>
      </c>
      <c r="I3276" s="475" t="s">
        <v>15425</v>
      </c>
      <c r="J3276" s="475" t="s">
        <v>1276</v>
      </c>
      <c r="K3276" s="476" t="s">
        <v>8566</v>
      </c>
      <c r="L3276" s="477">
        <v>46244</v>
      </c>
      <c r="M3276" s="477" t="s">
        <v>1269</v>
      </c>
      <c r="N3276" s="475" t="s">
        <v>128</v>
      </c>
      <c r="O3276" s="476" t="s">
        <v>19885</v>
      </c>
      <c r="P3276" s="478" t="s">
        <v>138</v>
      </c>
      <c r="Q3276" s="258"/>
      <c r="R3276" s="268" t="s">
        <v>1256</v>
      </c>
      <c r="S3276" s="265"/>
      <c r="T3276" s="271">
        <v>0</v>
      </c>
      <c r="U3276" s="269" t="s">
        <v>1256</v>
      </c>
      <c r="V3276" s="270">
        <v>1</v>
      </c>
      <c r="W3276" s="271" t="s">
        <v>118</v>
      </c>
      <c r="X3276" s="272"/>
      <c r="Y3276" s="272"/>
      <c r="Z3276" s="342" t="s">
        <v>1257</v>
      </c>
      <c r="AA3276" s="258" t="b">
        <v>0</v>
      </c>
      <c r="AB3276" s="273"/>
      <c r="AC3276" s="273"/>
      <c r="AD3276" s="504" t="s">
        <v>1259</v>
      </c>
      <c r="AE3276" s="275" t="s">
        <v>19888</v>
      </c>
      <c r="AF3276" s="267" t="str">
        <f t="shared" ca="1" si="267"/>
        <v>44años6meses</v>
      </c>
      <c r="AG3276" s="276" t="s">
        <v>19886</v>
      </c>
      <c r="AH3276" s="273" t="s">
        <v>19887</v>
      </c>
    </row>
    <row r="3277" spans="2:34">
      <c r="B3277" s="258" t="str">
        <f t="shared" si="268"/>
        <v>O45464331</v>
      </c>
      <c r="C3277" s="282">
        <v>1</v>
      </c>
      <c r="D3277" s="294" t="s">
        <v>19889</v>
      </c>
      <c r="E3277" s="472" t="s">
        <v>19890</v>
      </c>
      <c r="F3277" s="473">
        <v>32504</v>
      </c>
      <c r="G3277" s="474" t="s">
        <v>1251</v>
      </c>
      <c r="H3277" s="475" t="s">
        <v>113</v>
      </c>
      <c r="I3277" s="475" t="s">
        <v>15642</v>
      </c>
      <c r="J3277" s="475" t="s">
        <v>1253</v>
      </c>
      <c r="K3277" s="476" t="s">
        <v>8566</v>
      </c>
      <c r="L3277" s="477">
        <v>46244</v>
      </c>
      <c r="M3277" s="477" t="s">
        <v>1269</v>
      </c>
      <c r="N3277" s="475" t="s">
        <v>169</v>
      </c>
      <c r="O3277" s="476" t="s">
        <v>19891</v>
      </c>
      <c r="P3277" s="478" t="s">
        <v>138</v>
      </c>
      <c r="Q3277" s="258"/>
      <c r="R3277" s="268" t="s">
        <v>1256</v>
      </c>
      <c r="S3277" s="265"/>
      <c r="T3277" s="271">
        <v>0</v>
      </c>
      <c r="U3277" s="269" t="s">
        <v>1256</v>
      </c>
      <c r="V3277" s="270">
        <v>1</v>
      </c>
      <c r="W3277" s="271" t="s">
        <v>118</v>
      </c>
      <c r="X3277" s="272"/>
      <c r="Y3277" s="272"/>
      <c r="Z3277" s="342" t="s">
        <v>1257</v>
      </c>
      <c r="AA3277" s="258" t="b">
        <v>0</v>
      </c>
      <c r="AB3277" s="273"/>
      <c r="AC3277" s="273"/>
      <c r="AD3277" s="504" t="s">
        <v>1259</v>
      </c>
      <c r="AE3277" s="275" t="s">
        <v>19894</v>
      </c>
      <c r="AF3277" s="267" t="str">
        <f t="shared" ca="1" si="267"/>
        <v>37años7meses</v>
      </c>
      <c r="AG3277" s="276" t="s">
        <v>19892</v>
      </c>
      <c r="AH3277" s="273" t="s">
        <v>19893</v>
      </c>
    </row>
    <row r="3278" spans="2:34">
      <c r="B3278" s="258" t="str">
        <f t="shared" si="268"/>
        <v>P02867897</v>
      </c>
      <c r="C3278" s="282">
        <v>1</v>
      </c>
      <c r="D3278" s="294" t="s">
        <v>19895</v>
      </c>
      <c r="E3278" s="472" t="s">
        <v>19896</v>
      </c>
      <c r="F3278" s="473">
        <v>27577</v>
      </c>
      <c r="G3278" s="474" t="s">
        <v>1251</v>
      </c>
      <c r="H3278" s="475" t="s">
        <v>137</v>
      </c>
      <c r="I3278" s="475" t="s">
        <v>1252</v>
      </c>
      <c r="J3278" s="475" t="s">
        <v>1253</v>
      </c>
      <c r="K3278" s="476" t="s">
        <v>8566</v>
      </c>
      <c r="L3278" s="477">
        <v>46244</v>
      </c>
      <c r="M3278" s="477" t="s">
        <v>1269</v>
      </c>
      <c r="N3278" s="475" t="s">
        <v>122</v>
      </c>
      <c r="O3278" s="282"/>
      <c r="P3278" s="266"/>
      <c r="Q3278" s="258"/>
      <c r="R3278" s="268" t="s">
        <v>1256</v>
      </c>
      <c r="S3278" s="265"/>
      <c r="T3278" s="271">
        <v>0</v>
      </c>
      <c r="U3278" s="269" t="s">
        <v>1256</v>
      </c>
      <c r="V3278" s="270">
        <v>1</v>
      </c>
      <c r="W3278" s="271" t="s">
        <v>118</v>
      </c>
      <c r="X3278" s="272"/>
      <c r="Y3278" s="272"/>
      <c r="Z3278" s="342" t="s">
        <v>1257</v>
      </c>
      <c r="AA3278" s="258" t="b">
        <v>0</v>
      </c>
      <c r="AB3278" s="273"/>
      <c r="AC3278" s="273"/>
      <c r="AD3278" s="504" t="s">
        <v>1259</v>
      </c>
      <c r="AE3278" s="275" t="s">
        <v>19899</v>
      </c>
      <c r="AF3278" s="267" t="str">
        <f t="shared" ca="1" si="267"/>
        <v>51años1meses</v>
      </c>
      <c r="AG3278" s="276" t="s">
        <v>19897</v>
      </c>
      <c r="AH3278" s="273" t="s">
        <v>19898</v>
      </c>
    </row>
    <row r="3279" spans="2:34">
      <c r="B3279" s="258" t="str">
        <f t="shared" si="268"/>
        <v>P42386379</v>
      </c>
      <c r="C3279" s="282">
        <v>1</v>
      </c>
      <c r="D3279" s="294" t="s">
        <v>19900</v>
      </c>
      <c r="E3279" s="472" t="s">
        <v>19901</v>
      </c>
      <c r="F3279" s="473">
        <v>30827</v>
      </c>
      <c r="G3279" s="474" t="s">
        <v>1251</v>
      </c>
      <c r="H3279" s="475" t="s">
        <v>137</v>
      </c>
      <c r="I3279" s="475" t="s">
        <v>12610</v>
      </c>
      <c r="J3279" s="475" t="s">
        <v>1253</v>
      </c>
      <c r="K3279" s="476" t="s">
        <v>8566</v>
      </c>
      <c r="L3279" s="477">
        <v>46244</v>
      </c>
      <c r="M3279" s="477" t="s">
        <v>1269</v>
      </c>
      <c r="N3279" s="475" t="s">
        <v>128</v>
      </c>
      <c r="O3279" s="476" t="s">
        <v>19902</v>
      </c>
      <c r="P3279" s="478" t="s">
        <v>138</v>
      </c>
      <c r="Q3279" s="258"/>
      <c r="R3279" s="268" t="s">
        <v>1256</v>
      </c>
      <c r="S3279" s="265"/>
      <c r="T3279" s="271">
        <v>0</v>
      </c>
      <c r="U3279" s="269" t="s">
        <v>1256</v>
      </c>
      <c r="V3279" s="270">
        <v>1</v>
      </c>
      <c r="W3279" s="271" t="s">
        <v>118</v>
      </c>
      <c r="X3279" s="272"/>
      <c r="Y3279" s="272"/>
      <c r="Z3279" s="342" t="s">
        <v>1257</v>
      </c>
      <c r="AA3279" s="258" t="b">
        <v>0</v>
      </c>
      <c r="AB3279" s="273"/>
      <c r="AC3279" s="273"/>
      <c r="AD3279" s="504" t="s">
        <v>1259</v>
      </c>
      <c r="AE3279" s="275" t="s">
        <v>19905</v>
      </c>
      <c r="AF3279" s="267" t="str">
        <f t="shared" ca="1" si="267"/>
        <v>42años2meses</v>
      </c>
      <c r="AG3279" s="276" t="s">
        <v>19903</v>
      </c>
      <c r="AH3279" s="273" t="s">
        <v>19904</v>
      </c>
    </row>
    <row r="3280" spans="2:34">
      <c r="B3280" s="258" t="str">
        <f t="shared" si="268"/>
        <v>O46540556</v>
      </c>
      <c r="C3280" s="282">
        <v>1</v>
      </c>
      <c r="D3280" s="294" t="s">
        <v>19906</v>
      </c>
      <c r="E3280" s="472" t="s">
        <v>19907</v>
      </c>
      <c r="F3280" s="473">
        <v>32969</v>
      </c>
      <c r="G3280" s="474" t="s">
        <v>1251</v>
      </c>
      <c r="H3280" s="475" t="s">
        <v>113</v>
      </c>
      <c r="I3280" s="475" t="s">
        <v>15642</v>
      </c>
      <c r="J3280" s="475" t="s">
        <v>1276</v>
      </c>
      <c r="K3280" s="476" t="s">
        <v>8566</v>
      </c>
      <c r="L3280" s="477">
        <v>46244</v>
      </c>
      <c r="M3280" s="477" t="s">
        <v>1269</v>
      </c>
      <c r="N3280" s="475" t="s">
        <v>128</v>
      </c>
      <c r="O3280" s="476" t="s">
        <v>19911</v>
      </c>
      <c r="P3280" s="478" t="s">
        <v>138</v>
      </c>
      <c r="Q3280" s="258"/>
      <c r="R3280" s="268" t="s">
        <v>1256</v>
      </c>
      <c r="S3280" s="265"/>
      <c r="T3280" s="271">
        <v>0</v>
      </c>
      <c r="U3280" s="269" t="s">
        <v>1256</v>
      </c>
      <c r="V3280" s="270">
        <v>1</v>
      </c>
      <c r="W3280" s="271" t="s">
        <v>118</v>
      </c>
      <c r="X3280" s="272"/>
      <c r="Y3280" s="272"/>
      <c r="Z3280" s="342" t="s">
        <v>1257</v>
      </c>
      <c r="AA3280" s="258" t="b">
        <v>0</v>
      </c>
      <c r="AB3280" s="273"/>
      <c r="AC3280" s="273"/>
      <c r="AD3280" s="504" t="s">
        <v>1878</v>
      </c>
      <c r="AE3280" s="574" t="s">
        <v>19910</v>
      </c>
      <c r="AF3280" s="267" t="str">
        <f t="shared" ca="1" si="267"/>
        <v>36años4meses</v>
      </c>
      <c r="AG3280" s="276" t="s">
        <v>19908</v>
      </c>
      <c r="AH3280" s="273" t="s">
        <v>19909</v>
      </c>
    </row>
    <row r="3281" spans="2:34">
      <c r="B3281" s="258" t="str">
        <f t="shared" si="268"/>
        <v>P02790592</v>
      </c>
      <c r="C3281" s="282">
        <v>1</v>
      </c>
      <c r="D3281" s="294" t="s">
        <v>19912</v>
      </c>
      <c r="E3281" s="472" t="s">
        <v>19913</v>
      </c>
      <c r="F3281" s="473">
        <v>25889</v>
      </c>
      <c r="G3281" s="474" t="s">
        <v>1251</v>
      </c>
      <c r="H3281" s="475" t="s">
        <v>137</v>
      </c>
      <c r="I3281" s="475" t="s">
        <v>1252</v>
      </c>
      <c r="J3281" s="475" t="s">
        <v>1253</v>
      </c>
      <c r="K3281" s="476" t="s">
        <v>8566</v>
      </c>
      <c r="L3281" s="477">
        <v>46244</v>
      </c>
      <c r="M3281" s="477" t="s">
        <v>1269</v>
      </c>
      <c r="N3281" s="475" t="s">
        <v>128</v>
      </c>
      <c r="O3281" s="476" t="s">
        <v>19914</v>
      </c>
      <c r="P3281" s="478" t="s">
        <v>138</v>
      </c>
      <c r="Q3281" s="258"/>
      <c r="R3281" s="268" t="s">
        <v>157</v>
      </c>
      <c r="S3281" s="265"/>
      <c r="T3281" s="271">
        <v>0</v>
      </c>
      <c r="U3281" s="269" t="s">
        <v>1256</v>
      </c>
      <c r="V3281" s="270">
        <v>1</v>
      </c>
      <c r="W3281" s="271" t="s">
        <v>118</v>
      </c>
      <c r="X3281" s="272"/>
      <c r="Y3281" s="272"/>
      <c r="Z3281" s="342" t="s">
        <v>1257</v>
      </c>
      <c r="AA3281" s="258" t="b">
        <v>0</v>
      </c>
      <c r="AB3281" s="273"/>
      <c r="AC3281" s="273"/>
      <c r="AD3281" s="504" t="s">
        <v>1259</v>
      </c>
      <c r="AE3281" s="275" t="s">
        <v>19917</v>
      </c>
      <c r="AF3281" s="267" t="str">
        <f t="shared" ca="1" si="267"/>
        <v>55años9meses</v>
      </c>
      <c r="AG3281" s="276" t="s">
        <v>19915</v>
      </c>
      <c r="AH3281" s="273" t="s">
        <v>19916</v>
      </c>
    </row>
    <row r="3282" spans="2:34">
      <c r="B3282" s="258" t="str">
        <f t="shared" si="268"/>
        <v>O42228261</v>
      </c>
      <c r="C3282" s="282">
        <v>1</v>
      </c>
      <c r="D3282" s="294" t="s">
        <v>19919</v>
      </c>
      <c r="E3282" s="472" t="s">
        <v>19920</v>
      </c>
      <c r="F3282" s="473">
        <v>30208</v>
      </c>
      <c r="G3282" s="474" t="s">
        <v>1251</v>
      </c>
      <c r="H3282" s="475" t="s">
        <v>113</v>
      </c>
      <c r="I3282" s="475" t="s">
        <v>15642</v>
      </c>
      <c r="J3282" s="475" t="s">
        <v>1276</v>
      </c>
      <c r="K3282" s="476" t="s">
        <v>8566</v>
      </c>
      <c r="L3282" s="477">
        <v>46244</v>
      </c>
      <c r="M3282" s="477" t="s">
        <v>1269</v>
      </c>
      <c r="N3282" s="475" t="s">
        <v>128</v>
      </c>
      <c r="O3282" s="476" t="s">
        <v>19921</v>
      </c>
      <c r="P3282" s="478" t="s">
        <v>138</v>
      </c>
      <c r="Q3282" s="258"/>
      <c r="R3282" s="268" t="s">
        <v>157</v>
      </c>
      <c r="S3282" s="265"/>
      <c r="T3282" s="271">
        <v>0</v>
      </c>
      <c r="U3282" s="269" t="s">
        <v>1256</v>
      </c>
      <c r="V3282" s="270">
        <v>1</v>
      </c>
      <c r="W3282" s="271" t="s">
        <v>118</v>
      </c>
      <c r="X3282" s="272"/>
      <c r="Y3282" s="272"/>
      <c r="Z3282" s="342" t="s">
        <v>1257</v>
      </c>
      <c r="AA3282" s="258" t="b">
        <v>0</v>
      </c>
      <c r="AB3282" s="273"/>
      <c r="AC3282" s="273"/>
      <c r="AD3282" s="504" t="s">
        <v>1259</v>
      </c>
      <c r="AE3282" s="275" t="s">
        <v>19924</v>
      </c>
      <c r="AF3282" s="267" t="str">
        <f t="shared" ca="1" si="267"/>
        <v>43años11meses</v>
      </c>
      <c r="AG3282" s="276" t="s">
        <v>19922</v>
      </c>
      <c r="AH3282" s="273" t="s">
        <v>19923</v>
      </c>
    </row>
    <row r="3283" spans="2:34">
      <c r="B3283" s="258" t="str">
        <f t="shared" si="268"/>
        <v>O02704126</v>
      </c>
      <c r="C3283" s="282">
        <v>1</v>
      </c>
      <c r="D3283" s="294" t="s">
        <v>19925</v>
      </c>
      <c r="E3283" s="472" t="s">
        <v>19926</v>
      </c>
      <c r="F3283" s="473">
        <v>23146</v>
      </c>
      <c r="G3283" s="474" t="s">
        <v>1251</v>
      </c>
      <c r="H3283" s="475" t="s">
        <v>113</v>
      </c>
      <c r="I3283" s="475" t="s">
        <v>15642</v>
      </c>
      <c r="J3283" s="475" t="s">
        <v>1276</v>
      </c>
      <c r="K3283" s="476" t="s">
        <v>8566</v>
      </c>
      <c r="L3283" s="477">
        <v>46244</v>
      </c>
      <c r="M3283" s="477" t="s">
        <v>1269</v>
      </c>
      <c r="N3283" s="475" t="s">
        <v>122</v>
      </c>
      <c r="O3283" s="282"/>
      <c r="P3283" s="266"/>
      <c r="Q3283" s="258"/>
      <c r="R3283" s="268" t="s">
        <v>157</v>
      </c>
      <c r="S3283" s="265"/>
      <c r="T3283" s="271">
        <v>0</v>
      </c>
      <c r="U3283" s="269" t="s">
        <v>1256</v>
      </c>
      <c r="V3283" s="270">
        <v>1</v>
      </c>
      <c r="W3283" s="271" t="s">
        <v>118</v>
      </c>
      <c r="X3283" s="272"/>
      <c r="Y3283" s="272"/>
      <c r="Z3283" s="342" t="s">
        <v>1257</v>
      </c>
      <c r="AA3283" s="258" t="b">
        <v>0</v>
      </c>
      <c r="AB3283" s="273"/>
      <c r="AC3283" s="273"/>
      <c r="AD3283" s="504" t="s">
        <v>1259</v>
      </c>
      <c r="AE3283" s="275" t="s">
        <v>19929</v>
      </c>
      <c r="AF3283" s="267" t="str">
        <f t="shared" ca="1" si="267"/>
        <v>63años3meses</v>
      </c>
      <c r="AG3283" s="276" t="s">
        <v>19927</v>
      </c>
      <c r="AH3283" s="273" t="s">
        <v>19928</v>
      </c>
    </row>
    <row r="3284" spans="2:34">
      <c r="B3284" s="258" t="str">
        <f t="shared" si="268"/>
        <v>P41881181</v>
      </c>
      <c r="C3284" s="282">
        <v>1</v>
      </c>
      <c r="D3284" s="294" t="s">
        <v>19930</v>
      </c>
      <c r="E3284" s="472" t="s">
        <v>19931</v>
      </c>
      <c r="F3284" s="473">
        <v>29823</v>
      </c>
      <c r="G3284" s="474" t="s">
        <v>1251</v>
      </c>
      <c r="H3284" s="475" t="s">
        <v>137</v>
      </c>
      <c r="I3284" s="475" t="s">
        <v>12610</v>
      </c>
      <c r="J3284" s="475" t="s">
        <v>1253</v>
      </c>
      <c r="K3284" s="476" t="s">
        <v>8566</v>
      </c>
      <c r="L3284" s="477">
        <v>46244</v>
      </c>
      <c r="M3284" s="477" t="s">
        <v>1269</v>
      </c>
      <c r="N3284" s="475" t="s">
        <v>174</v>
      </c>
      <c r="O3284" s="476" t="s">
        <v>19932</v>
      </c>
      <c r="P3284" s="478" t="s">
        <v>138</v>
      </c>
      <c r="Q3284" s="258"/>
      <c r="R3284" s="268" t="s">
        <v>157</v>
      </c>
      <c r="S3284" s="265"/>
      <c r="T3284" s="271">
        <v>0</v>
      </c>
      <c r="U3284" s="269" t="s">
        <v>1256</v>
      </c>
      <c r="V3284" s="270">
        <v>1</v>
      </c>
      <c r="W3284" s="271" t="s">
        <v>118</v>
      </c>
      <c r="X3284" s="272"/>
      <c r="Y3284" s="272"/>
      <c r="Z3284" s="342" t="s">
        <v>1257</v>
      </c>
      <c r="AA3284" s="258" t="b">
        <v>0</v>
      </c>
      <c r="AB3284" s="273"/>
      <c r="AC3284" s="273"/>
      <c r="AD3284" s="504" t="s">
        <v>1878</v>
      </c>
      <c r="AE3284" s="275" t="s">
        <v>19935</v>
      </c>
      <c r="AF3284" s="267" t="str">
        <f t="shared" ca="1" si="267"/>
        <v>44años11meses</v>
      </c>
      <c r="AG3284" s="276" t="s">
        <v>19933</v>
      </c>
      <c r="AH3284" s="273" t="s">
        <v>19934</v>
      </c>
    </row>
    <row r="3285" spans="2:34">
      <c r="B3285" s="258" t="str">
        <f t="shared" si="268"/>
        <v/>
      </c>
      <c r="C3285" s="282">
        <v>1</v>
      </c>
      <c r="D3285" s="294"/>
      <c r="E3285" s="258"/>
      <c r="F3285" s="259"/>
      <c r="G3285" s="283"/>
      <c r="H3285" s="261"/>
      <c r="I3285" s="261"/>
      <c r="J3285" s="261"/>
      <c r="K3285" s="282"/>
      <c r="L3285" s="264"/>
      <c r="M3285" s="264"/>
      <c r="N3285" s="261"/>
      <c r="O3285" s="282"/>
      <c r="P3285" s="266"/>
      <c r="Q3285" s="258"/>
      <c r="R3285" s="268"/>
      <c r="S3285" s="265"/>
      <c r="T3285" s="271"/>
      <c r="U3285" s="269"/>
      <c r="V3285" s="270"/>
      <c r="W3285" s="271"/>
      <c r="X3285" s="272"/>
      <c r="Y3285" s="272"/>
      <c r="Z3285" s="342"/>
      <c r="AA3285" s="258"/>
      <c r="AB3285" s="273"/>
      <c r="AC3285" s="273"/>
      <c r="AD3285" s="504"/>
      <c r="AE3285" s="275"/>
      <c r="AF3285" s="267" t="str">
        <f t="shared" ca="1" si="267"/>
        <v/>
      </c>
      <c r="AG3285" s="276"/>
      <c r="AH3285" s="273"/>
    </row>
    <row r="3286" spans="2:34">
      <c r="B3286" s="258" t="str">
        <f t="shared" si="268"/>
        <v/>
      </c>
      <c r="C3286" s="282">
        <v>1</v>
      </c>
      <c r="D3286" s="294"/>
      <c r="E3286" s="258"/>
      <c r="F3286" s="259"/>
      <c r="G3286" s="283"/>
      <c r="H3286" s="261"/>
      <c r="I3286" s="261"/>
      <c r="J3286" s="261"/>
      <c r="K3286" s="282"/>
      <c r="L3286" s="264"/>
      <c r="M3286" s="264"/>
      <c r="N3286" s="261"/>
      <c r="O3286" s="282"/>
      <c r="P3286" s="266"/>
      <c r="Q3286" s="258"/>
      <c r="R3286" s="268"/>
      <c r="S3286" s="265"/>
      <c r="T3286" s="271"/>
      <c r="U3286" s="269"/>
      <c r="V3286" s="270"/>
      <c r="W3286" s="271"/>
      <c r="X3286" s="272"/>
      <c r="Y3286" s="272"/>
      <c r="Z3286" s="342"/>
      <c r="AA3286" s="258"/>
      <c r="AB3286" s="273"/>
      <c r="AC3286" s="273"/>
      <c r="AD3286" s="504"/>
      <c r="AE3286" s="275"/>
      <c r="AF3286" s="267" t="str">
        <f t="shared" ca="1" si="267"/>
        <v/>
      </c>
      <c r="AG3286" s="276"/>
      <c r="AH3286" s="273"/>
    </row>
    <row r="3287" spans="2:34">
      <c r="B3287" s="258" t="str">
        <f t="shared" si="268"/>
        <v/>
      </c>
      <c r="C3287" s="282">
        <v>1</v>
      </c>
      <c r="D3287" s="294"/>
      <c r="E3287" s="258"/>
      <c r="F3287" s="259"/>
      <c r="G3287" s="283"/>
      <c r="H3287" s="261"/>
      <c r="I3287" s="261"/>
      <c r="J3287" s="261"/>
      <c r="K3287" s="282"/>
      <c r="L3287" s="264"/>
      <c r="M3287" s="264"/>
      <c r="N3287" s="261"/>
      <c r="O3287" s="282"/>
      <c r="P3287" s="266"/>
      <c r="Q3287" s="258"/>
      <c r="R3287" s="268"/>
      <c r="S3287" s="265"/>
      <c r="T3287" s="271"/>
      <c r="U3287" s="269"/>
      <c r="V3287" s="270"/>
      <c r="W3287" s="271"/>
      <c r="X3287" s="272"/>
      <c r="Y3287" s="272"/>
      <c r="Z3287" s="342"/>
      <c r="AA3287" s="258"/>
      <c r="AB3287" s="273"/>
      <c r="AC3287" s="273"/>
      <c r="AD3287" s="504"/>
      <c r="AE3287" s="275"/>
      <c r="AF3287" s="267" t="str">
        <f t="shared" ca="1" si="267"/>
        <v/>
      </c>
      <c r="AG3287" s="276"/>
      <c r="AH3287" s="273"/>
    </row>
    <row r="3288" spans="2:34">
      <c r="B3288" s="258" t="str">
        <f t="shared" si="268"/>
        <v/>
      </c>
      <c r="C3288" s="282">
        <v>1</v>
      </c>
      <c r="D3288" s="294"/>
      <c r="E3288" s="258"/>
      <c r="F3288" s="259"/>
      <c r="G3288" s="283"/>
      <c r="H3288" s="261"/>
      <c r="I3288" s="261"/>
      <c r="J3288" s="261"/>
      <c r="K3288" s="282"/>
      <c r="L3288" s="264"/>
      <c r="M3288" s="264"/>
      <c r="N3288" s="261"/>
      <c r="O3288" s="282"/>
      <c r="P3288" s="266"/>
      <c r="Q3288" s="258"/>
      <c r="R3288" s="268"/>
      <c r="S3288" s="265"/>
      <c r="T3288" s="271"/>
      <c r="U3288" s="269"/>
      <c r="V3288" s="270"/>
      <c r="W3288" s="271"/>
      <c r="X3288" s="272"/>
      <c r="Y3288" s="272"/>
      <c r="Z3288" s="342"/>
      <c r="AA3288" s="258"/>
      <c r="AB3288" s="273"/>
      <c r="AC3288" s="273"/>
      <c r="AD3288" s="504"/>
      <c r="AE3288" s="275"/>
      <c r="AF3288" s="267" t="str">
        <f t="shared" ca="1" si="267"/>
        <v/>
      </c>
      <c r="AG3288" s="276"/>
      <c r="AH3288" s="273"/>
    </row>
    <row r="3289" spans="2:34">
      <c r="B3289" s="258" t="str">
        <f t="shared" si="268"/>
        <v/>
      </c>
      <c r="C3289" s="282">
        <v>1</v>
      </c>
      <c r="D3289" s="294"/>
      <c r="E3289" s="258"/>
      <c r="F3289" s="259"/>
      <c r="G3289" s="283"/>
      <c r="H3289" s="261"/>
      <c r="I3289" s="261"/>
      <c r="J3289" s="261"/>
      <c r="K3289" s="282"/>
      <c r="L3289" s="264"/>
      <c r="M3289" s="264"/>
      <c r="N3289" s="261"/>
      <c r="O3289" s="282"/>
      <c r="P3289" s="266"/>
      <c r="Q3289" s="258"/>
      <c r="R3289" s="268"/>
      <c r="S3289" s="265"/>
      <c r="T3289" s="271"/>
      <c r="U3289" s="269"/>
      <c r="V3289" s="270"/>
      <c r="W3289" s="271"/>
      <c r="X3289" s="272"/>
      <c r="Y3289" s="272"/>
      <c r="Z3289" s="342"/>
      <c r="AA3289" s="258"/>
      <c r="AB3289" s="273"/>
      <c r="AC3289" s="273"/>
      <c r="AD3289" s="504"/>
      <c r="AE3289" s="275"/>
      <c r="AF3289" s="267" t="str">
        <f t="shared" ca="1" si="267"/>
        <v/>
      </c>
      <c r="AG3289" s="276"/>
      <c r="AH3289" s="273"/>
    </row>
    <row r="3290" spans="2:34">
      <c r="B3290" s="258" t="str">
        <f t="shared" si="268"/>
        <v/>
      </c>
      <c r="C3290" s="282">
        <v>1</v>
      </c>
      <c r="D3290" s="294"/>
      <c r="E3290" s="258"/>
      <c r="F3290" s="259"/>
      <c r="G3290" s="283"/>
      <c r="H3290" s="261"/>
      <c r="I3290" s="261"/>
      <c r="J3290" s="261"/>
      <c r="K3290" s="282"/>
      <c r="L3290" s="264"/>
      <c r="M3290" s="264"/>
      <c r="N3290" s="261"/>
      <c r="O3290" s="282"/>
      <c r="P3290" s="266"/>
      <c r="Q3290" s="258"/>
      <c r="R3290" s="268"/>
      <c r="S3290" s="265"/>
      <c r="T3290" s="271"/>
      <c r="U3290" s="269"/>
      <c r="V3290" s="270"/>
      <c r="W3290" s="271"/>
      <c r="X3290" s="272"/>
      <c r="Y3290" s="272"/>
      <c r="Z3290" s="342"/>
      <c r="AA3290" s="258"/>
      <c r="AB3290" s="273"/>
      <c r="AC3290" s="273"/>
      <c r="AD3290" s="504"/>
      <c r="AE3290" s="275"/>
      <c r="AF3290" s="267" t="str">
        <f t="shared" ca="1" si="267"/>
        <v/>
      </c>
      <c r="AG3290" s="276"/>
      <c r="AH3290" s="273"/>
    </row>
    <row r="3291" spans="2:34">
      <c r="B3291" s="258" t="str">
        <f t="shared" si="268"/>
        <v/>
      </c>
      <c r="C3291" s="282">
        <v>1</v>
      </c>
      <c r="D3291" s="294"/>
      <c r="E3291" s="258"/>
      <c r="F3291" s="259"/>
      <c r="G3291" s="283"/>
      <c r="H3291" s="261"/>
      <c r="I3291" s="261"/>
      <c r="J3291" s="261"/>
      <c r="K3291" s="282"/>
      <c r="L3291" s="264"/>
      <c r="M3291" s="264"/>
      <c r="N3291" s="261"/>
      <c r="O3291" s="282"/>
      <c r="P3291" s="266"/>
      <c r="Q3291" s="258"/>
      <c r="R3291" s="268"/>
      <c r="S3291" s="265"/>
      <c r="T3291" s="271"/>
      <c r="U3291" s="269"/>
      <c r="V3291" s="270"/>
      <c r="W3291" s="271"/>
      <c r="X3291" s="272"/>
      <c r="Y3291" s="272"/>
      <c r="Z3291" s="342"/>
      <c r="AA3291" s="258"/>
      <c r="AB3291" s="273"/>
      <c r="AC3291" s="273"/>
      <c r="AD3291" s="504"/>
      <c r="AE3291" s="275"/>
      <c r="AF3291" s="267" t="str">
        <f t="shared" ca="1" si="267"/>
        <v/>
      </c>
      <c r="AG3291" s="276"/>
      <c r="AH3291" s="273"/>
    </row>
    <row r="3292" spans="2:34">
      <c r="B3292" s="258" t="str">
        <f t="shared" si="268"/>
        <v/>
      </c>
      <c r="C3292" s="282">
        <v>1</v>
      </c>
      <c r="D3292" s="294"/>
      <c r="E3292" s="258"/>
      <c r="F3292" s="259"/>
      <c r="G3292" s="283"/>
      <c r="H3292" s="261"/>
      <c r="I3292" s="261"/>
      <c r="J3292" s="261"/>
      <c r="K3292" s="282"/>
      <c r="L3292" s="264"/>
      <c r="M3292" s="264"/>
      <c r="N3292" s="261"/>
      <c r="O3292" s="282"/>
      <c r="P3292" s="266"/>
      <c r="Q3292" s="258"/>
      <c r="R3292" s="268"/>
      <c r="S3292" s="265"/>
      <c r="T3292" s="271"/>
      <c r="U3292" s="269"/>
      <c r="V3292" s="270"/>
      <c r="W3292" s="271"/>
      <c r="X3292" s="272"/>
      <c r="Y3292" s="272"/>
      <c r="Z3292" s="342"/>
      <c r="AA3292" s="258"/>
      <c r="AB3292" s="273"/>
      <c r="AC3292" s="273"/>
      <c r="AD3292" s="504"/>
      <c r="AE3292" s="275"/>
      <c r="AF3292" s="267" t="str">
        <f t="shared" ca="1" si="267"/>
        <v/>
      </c>
      <c r="AG3292" s="276"/>
      <c r="AH3292" s="273"/>
    </row>
    <row r="3293" spans="2:34">
      <c r="B3293" s="258" t="str">
        <f t="shared" si="268"/>
        <v/>
      </c>
      <c r="C3293" s="282">
        <v>1</v>
      </c>
      <c r="D3293" s="294"/>
      <c r="E3293" s="258"/>
      <c r="F3293" s="259"/>
      <c r="G3293" s="283"/>
      <c r="H3293" s="261"/>
      <c r="I3293" s="261"/>
      <c r="J3293" s="261"/>
      <c r="K3293" s="282"/>
      <c r="L3293" s="264"/>
      <c r="M3293" s="264"/>
      <c r="N3293" s="261"/>
      <c r="O3293" s="282"/>
      <c r="P3293" s="266"/>
      <c r="Q3293" s="258"/>
      <c r="R3293" s="268"/>
      <c r="S3293" s="265"/>
      <c r="T3293" s="271"/>
      <c r="U3293" s="269"/>
      <c r="V3293" s="270"/>
      <c r="W3293" s="271"/>
      <c r="X3293" s="272"/>
      <c r="Y3293" s="272"/>
      <c r="Z3293" s="342"/>
      <c r="AA3293" s="258"/>
      <c r="AB3293" s="273"/>
      <c r="AC3293" s="273"/>
      <c r="AD3293" s="504"/>
      <c r="AE3293" s="275"/>
      <c r="AF3293" s="267" t="str">
        <f t="shared" ca="1" si="267"/>
        <v/>
      </c>
      <c r="AG3293" s="276"/>
      <c r="AH3293" s="273"/>
    </row>
    <row r="3294" spans="2:34">
      <c r="B3294" s="258" t="str">
        <f t="shared" si="268"/>
        <v/>
      </c>
      <c r="C3294" s="282">
        <v>1</v>
      </c>
      <c r="D3294" s="294"/>
      <c r="E3294" s="258"/>
      <c r="F3294" s="259"/>
      <c r="G3294" s="283"/>
      <c r="H3294" s="261"/>
      <c r="I3294" s="261"/>
      <c r="J3294" s="261"/>
      <c r="K3294" s="282"/>
      <c r="L3294" s="264"/>
      <c r="M3294" s="264"/>
      <c r="N3294" s="261"/>
      <c r="O3294" s="282"/>
      <c r="P3294" s="266"/>
      <c r="Q3294" s="258"/>
      <c r="R3294" s="268"/>
      <c r="S3294" s="265"/>
      <c r="T3294" s="271"/>
      <c r="U3294" s="269"/>
      <c r="V3294" s="270"/>
      <c r="W3294" s="271"/>
      <c r="X3294" s="272"/>
      <c r="Y3294" s="272"/>
      <c r="Z3294" s="342"/>
      <c r="AA3294" s="258"/>
      <c r="AB3294" s="273"/>
      <c r="AC3294" s="273"/>
      <c r="AD3294" s="504"/>
      <c r="AE3294" s="275"/>
      <c r="AF3294" s="267" t="str">
        <f t="shared" ca="1" si="267"/>
        <v/>
      </c>
      <c r="AG3294" s="276"/>
      <c r="AH3294" s="273"/>
    </row>
    <row r="3295" spans="2:34">
      <c r="B3295" s="258" t="str">
        <f t="shared" si="268"/>
        <v/>
      </c>
      <c r="C3295" s="282">
        <v>1</v>
      </c>
      <c r="D3295" s="294"/>
      <c r="E3295" s="258"/>
      <c r="F3295" s="259"/>
      <c r="G3295" s="283"/>
      <c r="H3295" s="261"/>
      <c r="I3295" s="261"/>
      <c r="J3295" s="261"/>
      <c r="K3295" s="282"/>
      <c r="L3295" s="264"/>
      <c r="M3295" s="264"/>
      <c r="N3295" s="261"/>
      <c r="O3295" s="282"/>
      <c r="P3295" s="266"/>
      <c r="Q3295" s="258"/>
      <c r="R3295" s="268"/>
      <c r="S3295" s="265"/>
      <c r="T3295" s="271"/>
      <c r="U3295" s="269"/>
      <c r="V3295" s="270"/>
      <c r="W3295" s="271"/>
      <c r="X3295" s="272"/>
      <c r="Y3295" s="272"/>
      <c r="Z3295" s="342"/>
      <c r="AA3295" s="258"/>
      <c r="AB3295" s="273"/>
      <c r="AC3295" s="273"/>
      <c r="AD3295" s="504"/>
      <c r="AE3295" s="275"/>
      <c r="AF3295" s="267" t="str">
        <f t="shared" ca="1" si="267"/>
        <v/>
      </c>
      <c r="AG3295" s="276"/>
      <c r="AH3295" s="273"/>
    </row>
    <row r="3296" spans="2:34">
      <c r="B3296" s="258" t="str">
        <f t="shared" si="268"/>
        <v/>
      </c>
      <c r="C3296" s="282">
        <v>1</v>
      </c>
      <c r="D3296" s="294"/>
      <c r="E3296" s="258"/>
      <c r="F3296" s="259"/>
      <c r="G3296" s="283"/>
      <c r="H3296" s="261"/>
      <c r="I3296" s="261"/>
      <c r="J3296" s="261"/>
      <c r="K3296" s="282"/>
      <c r="L3296" s="264"/>
      <c r="M3296" s="264"/>
      <c r="N3296" s="261"/>
      <c r="O3296" s="282"/>
      <c r="P3296" s="266"/>
      <c r="Q3296" s="258"/>
      <c r="R3296" s="268"/>
      <c r="S3296" s="265"/>
      <c r="T3296" s="271"/>
      <c r="U3296" s="269"/>
      <c r="V3296" s="270"/>
      <c r="W3296" s="271"/>
      <c r="X3296" s="272"/>
      <c r="Y3296" s="272"/>
      <c r="Z3296" s="342"/>
      <c r="AA3296" s="258"/>
      <c r="AB3296" s="273"/>
      <c r="AC3296" s="273"/>
      <c r="AD3296" s="504"/>
      <c r="AE3296" s="275"/>
      <c r="AF3296" s="267" t="str">
        <f t="shared" ca="1" si="267"/>
        <v/>
      </c>
      <c r="AG3296" s="276"/>
      <c r="AH3296" s="273"/>
    </row>
    <row r="3297" spans="2:34">
      <c r="B3297" s="258" t="str">
        <f t="shared" si="268"/>
        <v/>
      </c>
      <c r="C3297" s="282">
        <v>1</v>
      </c>
      <c r="D3297" s="294"/>
      <c r="E3297" s="258"/>
      <c r="F3297" s="259"/>
      <c r="G3297" s="283"/>
      <c r="H3297" s="261"/>
      <c r="I3297" s="261"/>
      <c r="J3297" s="261"/>
      <c r="K3297" s="282"/>
      <c r="L3297" s="264"/>
      <c r="M3297" s="264"/>
      <c r="N3297" s="261"/>
      <c r="O3297" s="282"/>
      <c r="P3297" s="266"/>
      <c r="Q3297" s="258"/>
      <c r="R3297" s="268"/>
      <c r="S3297" s="265"/>
      <c r="T3297" s="271"/>
      <c r="U3297" s="269"/>
      <c r="V3297" s="270"/>
      <c r="W3297" s="271"/>
      <c r="X3297" s="272"/>
      <c r="Y3297" s="272"/>
      <c r="Z3297" s="342"/>
      <c r="AA3297" s="258"/>
      <c r="AB3297" s="273"/>
      <c r="AC3297" s="273"/>
      <c r="AD3297" s="504"/>
      <c r="AE3297" s="275"/>
      <c r="AF3297" s="267" t="str">
        <f t="shared" ca="1" si="267"/>
        <v/>
      </c>
      <c r="AG3297" s="276"/>
      <c r="AH3297" s="273"/>
    </row>
    <row r="3298" spans="2:34">
      <c r="B3298" s="258" t="str">
        <f t="shared" si="268"/>
        <v/>
      </c>
      <c r="C3298" s="282">
        <v>1</v>
      </c>
      <c r="D3298" s="294"/>
      <c r="E3298" s="258"/>
      <c r="F3298" s="259"/>
      <c r="G3298" s="283"/>
      <c r="H3298" s="261"/>
      <c r="I3298" s="261"/>
      <c r="J3298" s="261"/>
      <c r="K3298" s="282"/>
      <c r="L3298" s="264"/>
      <c r="M3298" s="264"/>
      <c r="N3298" s="261"/>
      <c r="O3298" s="282"/>
      <c r="P3298" s="266"/>
      <c r="Q3298" s="258"/>
      <c r="R3298" s="268"/>
      <c r="S3298" s="265"/>
      <c r="T3298" s="271"/>
      <c r="U3298" s="269"/>
      <c r="V3298" s="270"/>
      <c r="W3298" s="271"/>
      <c r="X3298" s="272"/>
      <c r="Y3298" s="272"/>
      <c r="Z3298" s="342"/>
      <c r="AA3298" s="258"/>
      <c r="AB3298" s="273"/>
      <c r="AC3298" s="273"/>
      <c r="AD3298" s="504"/>
      <c r="AE3298" s="275"/>
      <c r="AF3298" s="267" t="str">
        <f t="shared" ca="1" si="267"/>
        <v/>
      </c>
      <c r="AG3298" s="276"/>
      <c r="AH3298" s="273"/>
    </row>
    <row r="3299" spans="2:34">
      <c r="B3299" s="258" t="str">
        <f t="shared" si="268"/>
        <v/>
      </c>
      <c r="C3299" s="282">
        <v>1</v>
      </c>
      <c r="D3299" s="294"/>
      <c r="E3299" s="258"/>
      <c r="F3299" s="259"/>
      <c r="G3299" s="283"/>
      <c r="H3299" s="261"/>
      <c r="I3299" s="261"/>
      <c r="J3299" s="261"/>
      <c r="K3299" s="282"/>
      <c r="L3299" s="264"/>
      <c r="M3299" s="264"/>
      <c r="N3299" s="261"/>
      <c r="O3299" s="282"/>
      <c r="P3299" s="266"/>
      <c r="Q3299" s="258"/>
      <c r="R3299" s="268"/>
      <c r="S3299" s="265"/>
      <c r="T3299" s="271"/>
      <c r="U3299" s="269"/>
      <c r="V3299" s="270"/>
      <c r="W3299" s="271"/>
      <c r="X3299" s="272"/>
      <c r="Y3299" s="272"/>
      <c r="Z3299" s="342"/>
      <c r="AA3299" s="258"/>
      <c r="AB3299" s="273"/>
      <c r="AC3299" s="273"/>
      <c r="AD3299" s="504"/>
      <c r="AE3299" s="275"/>
      <c r="AF3299" s="267" t="str">
        <f t="shared" ca="1" si="267"/>
        <v/>
      </c>
      <c r="AG3299" s="276"/>
      <c r="AH3299" s="273"/>
    </row>
    <row r="3300" spans="2:34">
      <c r="B3300" s="258" t="str">
        <f t="shared" ref="B3300:B3363" si="270">MID(H3300,1,1)&amp;D3300</f>
        <v/>
      </c>
      <c r="C3300" s="282">
        <v>1</v>
      </c>
      <c r="D3300" s="294"/>
      <c r="E3300" s="258"/>
      <c r="F3300" s="259"/>
      <c r="G3300" s="283"/>
      <c r="H3300" s="261"/>
      <c r="I3300" s="261"/>
      <c r="J3300" s="261"/>
      <c r="K3300" s="282"/>
      <c r="L3300" s="264"/>
      <c r="M3300" s="264"/>
      <c r="N3300" s="261"/>
      <c r="O3300" s="282"/>
      <c r="P3300" s="266"/>
      <c r="Q3300" s="258"/>
      <c r="R3300" s="268"/>
      <c r="S3300" s="265"/>
      <c r="T3300" s="271"/>
      <c r="U3300" s="269"/>
      <c r="V3300" s="270"/>
      <c r="W3300" s="271"/>
      <c r="X3300" s="272"/>
      <c r="Y3300" s="272"/>
      <c r="Z3300" s="342"/>
      <c r="AA3300" s="258"/>
      <c r="AB3300" s="273"/>
      <c r="AC3300" s="273"/>
      <c r="AD3300" s="504"/>
      <c r="AE3300" s="275"/>
      <c r="AF3300" s="267" t="str">
        <f t="shared" ca="1" si="267"/>
        <v/>
      </c>
      <c r="AG3300" s="276"/>
      <c r="AH3300" s="273"/>
    </row>
    <row r="3301" spans="2:34">
      <c r="B3301" s="258" t="str">
        <f t="shared" si="270"/>
        <v/>
      </c>
      <c r="C3301" s="282">
        <v>1</v>
      </c>
      <c r="D3301" s="294"/>
      <c r="E3301" s="258"/>
      <c r="F3301" s="259"/>
      <c r="G3301" s="283"/>
      <c r="H3301" s="261"/>
      <c r="I3301" s="261"/>
      <c r="J3301" s="261"/>
      <c r="K3301" s="282"/>
      <c r="L3301" s="264"/>
      <c r="M3301" s="264"/>
      <c r="N3301" s="261"/>
      <c r="O3301" s="282"/>
      <c r="P3301" s="266"/>
      <c r="Q3301" s="258"/>
      <c r="R3301" s="268"/>
      <c r="S3301" s="265"/>
      <c r="T3301" s="271"/>
      <c r="U3301" s="269"/>
      <c r="V3301" s="270"/>
      <c r="W3301" s="271"/>
      <c r="X3301" s="272"/>
      <c r="Y3301" s="272"/>
      <c r="Z3301" s="342"/>
      <c r="AA3301" s="258"/>
      <c r="AB3301" s="273"/>
      <c r="AC3301" s="273"/>
      <c r="AD3301" s="504"/>
      <c r="AE3301" s="275"/>
      <c r="AF3301" s="267" t="str">
        <f t="shared" ref="AF3301:AF3364" ca="1" si="271">IF($D3301&lt;&gt;"",DATEDIF(F3301,TODAY(),"y")&amp;"años"&amp;DATEDIF(F3301,TODAY(),"ym")&amp;"meses","")</f>
        <v/>
      </c>
      <c r="AG3301" s="276"/>
      <c r="AH3301" s="273"/>
    </row>
    <row r="3302" spans="2:34">
      <c r="B3302" s="258" t="str">
        <f t="shared" si="270"/>
        <v/>
      </c>
      <c r="C3302" s="282">
        <v>1</v>
      </c>
      <c r="D3302" s="294"/>
      <c r="E3302" s="258"/>
      <c r="F3302" s="259"/>
      <c r="G3302" s="283"/>
      <c r="H3302" s="261"/>
      <c r="I3302" s="261"/>
      <c r="J3302" s="261"/>
      <c r="K3302" s="282"/>
      <c r="L3302" s="264"/>
      <c r="M3302" s="264"/>
      <c r="N3302" s="261"/>
      <c r="O3302" s="282"/>
      <c r="P3302" s="266"/>
      <c r="Q3302" s="258"/>
      <c r="R3302" s="268"/>
      <c r="S3302" s="265"/>
      <c r="T3302" s="271"/>
      <c r="U3302" s="269"/>
      <c r="V3302" s="270"/>
      <c r="W3302" s="271"/>
      <c r="X3302" s="272"/>
      <c r="Y3302" s="272"/>
      <c r="Z3302" s="342"/>
      <c r="AA3302" s="258"/>
      <c r="AB3302" s="273"/>
      <c r="AC3302" s="273"/>
      <c r="AD3302" s="504"/>
      <c r="AE3302" s="275"/>
      <c r="AF3302" s="267" t="str">
        <f t="shared" ca="1" si="271"/>
        <v/>
      </c>
      <c r="AG3302" s="276"/>
      <c r="AH3302" s="273"/>
    </row>
    <row r="3303" spans="2:34">
      <c r="B3303" s="258" t="str">
        <f t="shared" si="270"/>
        <v/>
      </c>
      <c r="C3303" s="282">
        <v>1</v>
      </c>
      <c r="D3303" s="294"/>
      <c r="E3303" s="258"/>
      <c r="F3303" s="259"/>
      <c r="G3303" s="283"/>
      <c r="H3303" s="261"/>
      <c r="I3303" s="261"/>
      <c r="J3303" s="261"/>
      <c r="K3303" s="282"/>
      <c r="L3303" s="264"/>
      <c r="M3303" s="264"/>
      <c r="N3303" s="261"/>
      <c r="O3303" s="282"/>
      <c r="P3303" s="266"/>
      <c r="Q3303" s="258"/>
      <c r="R3303" s="268"/>
      <c r="S3303" s="265"/>
      <c r="T3303" s="271"/>
      <c r="U3303" s="269"/>
      <c r="V3303" s="270"/>
      <c r="W3303" s="271"/>
      <c r="X3303" s="272"/>
      <c r="Y3303" s="272"/>
      <c r="Z3303" s="342"/>
      <c r="AA3303" s="258"/>
      <c r="AB3303" s="273"/>
      <c r="AC3303" s="273"/>
      <c r="AD3303" s="504"/>
      <c r="AE3303" s="275"/>
      <c r="AF3303" s="267" t="str">
        <f t="shared" ca="1" si="271"/>
        <v/>
      </c>
      <c r="AG3303" s="276"/>
      <c r="AH3303" s="273"/>
    </row>
    <row r="3304" spans="2:34">
      <c r="B3304" s="258" t="str">
        <f t="shared" si="270"/>
        <v/>
      </c>
      <c r="C3304" s="282">
        <v>1</v>
      </c>
      <c r="D3304" s="294"/>
      <c r="E3304" s="258"/>
      <c r="F3304" s="259"/>
      <c r="G3304" s="283"/>
      <c r="H3304" s="261"/>
      <c r="I3304" s="261"/>
      <c r="J3304" s="261"/>
      <c r="K3304" s="282"/>
      <c r="L3304" s="264"/>
      <c r="M3304" s="264"/>
      <c r="N3304" s="261"/>
      <c r="O3304" s="282"/>
      <c r="P3304" s="266"/>
      <c r="Q3304" s="258"/>
      <c r="R3304" s="268"/>
      <c r="S3304" s="265"/>
      <c r="T3304" s="271"/>
      <c r="U3304" s="269"/>
      <c r="V3304" s="270"/>
      <c r="W3304" s="271"/>
      <c r="X3304" s="272"/>
      <c r="Y3304" s="272"/>
      <c r="Z3304" s="342"/>
      <c r="AA3304" s="258"/>
      <c r="AB3304" s="273"/>
      <c r="AC3304" s="273"/>
      <c r="AD3304" s="504"/>
      <c r="AE3304" s="275"/>
      <c r="AF3304" s="267" t="str">
        <f t="shared" ca="1" si="271"/>
        <v/>
      </c>
      <c r="AG3304" s="276"/>
      <c r="AH3304" s="273"/>
    </row>
    <row r="3305" spans="2:34">
      <c r="B3305" s="258" t="str">
        <f t="shared" si="270"/>
        <v/>
      </c>
      <c r="C3305" s="282">
        <v>1</v>
      </c>
      <c r="D3305" s="294"/>
      <c r="E3305" s="258"/>
      <c r="F3305" s="259"/>
      <c r="G3305" s="283"/>
      <c r="H3305" s="261"/>
      <c r="I3305" s="261"/>
      <c r="J3305" s="261"/>
      <c r="K3305" s="282"/>
      <c r="L3305" s="264"/>
      <c r="M3305" s="264"/>
      <c r="N3305" s="261"/>
      <c r="O3305" s="282"/>
      <c r="P3305" s="266"/>
      <c r="Q3305" s="258"/>
      <c r="R3305" s="268"/>
      <c r="S3305" s="265"/>
      <c r="T3305" s="271"/>
      <c r="U3305" s="269"/>
      <c r="V3305" s="270"/>
      <c r="W3305" s="271"/>
      <c r="X3305" s="272"/>
      <c r="Y3305" s="272"/>
      <c r="Z3305" s="342"/>
      <c r="AA3305" s="258"/>
      <c r="AB3305" s="273"/>
      <c r="AC3305" s="273"/>
      <c r="AD3305" s="504"/>
      <c r="AE3305" s="275"/>
      <c r="AF3305" s="267" t="str">
        <f t="shared" ca="1" si="271"/>
        <v/>
      </c>
      <c r="AG3305" s="276"/>
      <c r="AH3305" s="273"/>
    </row>
    <row r="3306" spans="2:34">
      <c r="B3306" s="258" t="str">
        <f t="shared" si="270"/>
        <v/>
      </c>
      <c r="C3306" s="282">
        <v>1</v>
      </c>
      <c r="D3306" s="294"/>
      <c r="E3306" s="258"/>
      <c r="F3306" s="259"/>
      <c r="G3306" s="283"/>
      <c r="H3306" s="261"/>
      <c r="I3306" s="261"/>
      <c r="J3306" s="261"/>
      <c r="K3306" s="282"/>
      <c r="L3306" s="264"/>
      <c r="M3306" s="264"/>
      <c r="N3306" s="261"/>
      <c r="O3306" s="282"/>
      <c r="P3306" s="266"/>
      <c r="Q3306" s="258"/>
      <c r="R3306" s="268"/>
      <c r="S3306" s="265"/>
      <c r="T3306" s="271"/>
      <c r="U3306" s="269"/>
      <c r="V3306" s="270"/>
      <c r="W3306" s="271"/>
      <c r="X3306" s="272"/>
      <c r="Y3306" s="272"/>
      <c r="Z3306" s="342"/>
      <c r="AA3306" s="258"/>
      <c r="AB3306" s="273"/>
      <c r="AC3306" s="273"/>
      <c r="AD3306" s="504"/>
      <c r="AE3306" s="275"/>
      <c r="AF3306" s="267" t="str">
        <f t="shared" ca="1" si="271"/>
        <v/>
      </c>
      <c r="AG3306" s="276"/>
      <c r="AH3306" s="273"/>
    </row>
    <row r="3307" spans="2:34">
      <c r="B3307" s="258" t="str">
        <f t="shared" si="270"/>
        <v/>
      </c>
      <c r="C3307" s="282">
        <v>1</v>
      </c>
      <c r="D3307" s="294"/>
      <c r="E3307" s="258"/>
      <c r="F3307" s="259"/>
      <c r="G3307" s="283"/>
      <c r="H3307" s="261"/>
      <c r="I3307" s="261"/>
      <c r="J3307" s="261"/>
      <c r="K3307" s="282"/>
      <c r="L3307" s="264"/>
      <c r="M3307" s="264"/>
      <c r="N3307" s="261"/>
      <c r="O3307" s="282"/>
      <c r="P3307" s="266"/>
      <c r="Q3307" s="258"/>
      <c r="R3307" s="268"/>
      <c r="S3307" s="265"/>
      <c r="T3307" s="271"/>
      <c r="U3307" s="269"/>
      <c r="V3307" s="270"/>
      <c r="W3307" s="271"/>
      <c r="X3307" s="272"/>
      <c r="Y3307" s="272"/>
      <c r="Z3307" s="342"/>
      <c r="AA3307" s="258"/>
      <c r="AB3307" s="273"/>
      <c r="AC3307" s="273"/>
      <c r="AD3307" s="504"/>
      <c r="AE3307" s="275"/>
      <c r="AF3307" s="267" t="str">
        <f t="shared" ca="1" si="271"/>
        <v/>
      </c>
      <c r="AG3307" s="276"/>
      <c r="AH3307" s="273"/>
    </row>
    <row r="3308" spans="2:34">
      <c r="B3308" s="258" t="str">
        <f t="shared" si="270"/>
        <v/>
      </c>
      <c r="C3308" s="282">
        <v>1</v>
      </c>
      <c r="D3308" s="294"/>
      <c r="E3308" s="258"/>
      <c r="F3308" s="259"/>
      <c r="G3308" s="283"/>
      <c r="H3308" s="261"/>
      <c r="I3308" s="261"/>
      <c r="J3308" s="261"/>
      <c r="K3308" s="282"/>
      <c r="L3308" s="264"/>
      <c r="M3308" s="264"/>
      <c r="N3308" s="261"/>
      <c r="O3308" s="282"/>
      <c r="P3308" s="266"/>
      <c r="Q3308" s="258"/>
      <c r="R3308" s="268"/>
      <c r="S3308" s="265"/>
      <c r="T3308" s="271"/>
      <c r="U3308" s="269"/>
      <c r="V3308" s="270"/>
      <c r="W3308" s="271"/>
      <c r="X3308" s="272"/>
      <c r="Y3308" s="272"/>
      <c r="Z3308" s="342"/>
      <c r="AA3308" s="258"/>
      <c r="AB3308" s="273"/>
      <c r="AC3308" s="273"/>
      <c r="AD3308" s="504"/>
      <c r="AE3308" s="275"/>
      <c r="AF3308" s="267" t="str">
        <f t="shared" ca="1" si="271"/>
        <v/>
      </c>
      <c r="AG3308" s="276"/>
      <c r="AH3308" s="273"/>
    </row>
    <row r="3309" spans="2:34">
      <c r="B3309" s="258" t="str">
        <f t="shared" si="270"/>
        <v/>
      </c>
      <c r="C3309" s="282">
        <v>1</v>
      </c>
      <c r="D3309" s="294"/>
      <c r="E3309" s="258"/>
      <c r="F3309" s="259"/>
      <c r="G3309" s="283"/>
      <c r="H3309" s="261"/>
      <c r="I3309" s="261"/>
      <c r="J3309" s="261"/>
      <c r="K3309" s="282"/>
      <c r="L3309" s="264"/>
      <c r="M3309" s="264"/>
      <c r="N3309" s="261"/>
      <c r="O3309" s="282"/>
      <c r="P3309" s="266"/>
      <c r="Q3309" s="258"/>
      <c r="R3309" s="268"/>
      <c r="S3309" s="265"/>
      <c r="T3309" s="271"/>
      <c r="U3309" s="269"/>
      <c r="V3309" s="270"/>
      <c r="W3309" s="271"/>
      <c r="X3309" s="272"/>
      <c r="Y3309" s="272"/>
      <c r="Z3309" s="342"/>
      <c r="AA3309" s="258"/>
      <c r="AB3309" s="273"/>
      <c r="AC3309" s="273"/>
      <c r="AD3309" s="504"/>
      <c r="AE3309" s="275"/>
      <c r="AF3309" s="267" t="str">
        <f t="shared" ca="1" si="271"/>
        <v/>
      </c>
      <c r="AG3309" s="276"/>
      <c r="AH3309" s="273"/>
    </row>
    <row r="3310" spans="2:34">
      <c r="B3310" s="258" t="str">
        <f t="shared" si="270"/>
        <v/>
      </c>
      <c r="C3310" s="282">
        <v>1</v>
      </c>
      <c r="D3310" s="294"/>
      <c r="E3310" s="258"/>
      <c r="F3310" s="259"/>
      <c r="G3310" s="283"/>
      <c r="H3310" s="261"/>
      <c r="I3310" s="261"/>
      <c r="J3310" s="261"/>
      <c r="K3310" s="282"/>
      <c r="L3310" s="264"/>
      <c r="M3310" s="264"/>
      <c r="N3310" s="261"/>
      <c r="O3310" s="282"/>
      <c r="P3310" s="266"/>
      <c r="Q3310" s="258"/>
      <c r="R3310" s="268"/>
      <c r="S3310" s="265"/>
      <c r="T3310" s="271"/>
      <c r="U3310" s="269"/>
      <c r="V3310" s="270"/>
      <c r="W3310" s="271"/>
      <c r="X3310" s="272"/>
      <c r="Y3310" s="272"/>
      <c r="Z3310" s="342"/>
      <c r="AA3310" s="258"/>
      <c r="AB3310" s="273"/>
      <c r="AC3310" s="273"/>
      <c r="AD3310" s="504"/>
      <c r="AE3310" s="275"/>
      <c r="AF3310" s="267" t="str">
        <f t="shared" ca="1" si="271"/>
        <v/>
      </c>
      <c r="AG3310" s="276"/>
      <c r="AH3310" s="273"/>
    </row>
    <row r="3311" spans="2:34">
      <c r="B3311" s="258" t="str">
        <f t="shared" si="270"/>
        <v/>
      </c>
      <c r="C3311" s="282">
        <v>1</v>
      </c>
      <c r="D3311" s="294"/>
      <c r="E3311" s="258"/>
      <c r="F3311" s="259"/>
      <c r="G3311" s="283"/>
      <c r="H3311" s="261"/>
      <c r="I3311" s="261"/>
      <c r="J3311" s="261"/>
      <c r="K3311" s="282"/>
      <c r="L3311" s="264"/>
      <c r="M3311" s="264"/>
      <c r="N3311" s="261"/>
      <c r="O3311" s="282"/>
      <c r="P3311" s="266"/>
      <c r="Q3311" s="258"/>
      <c r="R3311" s="268"/>
      <c r="S3311" s="265"/>
      <c r="T3311" s="271"/>
      <c r="U3311" s="269"/>
      <c r="V3311" s="270"/>
      <c r="W3311" s="271"/>
      <c r="X3311" s="272"/>
      <c r="Y3311" s="272"/>
      <c r="Z3311" s="342"/>
      <c r="AA3311" s="258"/>
      <c r="AB3311" s="273"/>
      <c r="AC3311" s="273"/>
      <c r="AD3311" s="504"/>
      <c r="AE3311" s="275"/>
      <c r="AF3311" s="267" t="str">
        <f t="shared" ca="1" si="271"/>
        <v/>
      </c>
      <c r="AG3311" s="276"/>
      <c r="AH3311" s="273"/>
    </row>
    <row r="3312" spans="2:34">
      <c r="B3312" s="258" t="str">
        <f t="shared" si="270"/>
        <v/>
      </c>
      <c r="C3312" s="282">
        <v>1</v>
      </c>
      <c r="D3312" s="294"/>
      <c r="E3312" s="258"/>
      <c r="F3312" s="259"/>
      <c r="G3312" s="283"/>
      <c r="H3312" s="261"/>
      <c r="I3312" s="261"/>
      <c r="J3312" s="261"/>
      <c r="K3312" s="282"/>
      <c r="L3312" s="264"/>
      <c r="M3312" s="264"/>
      <c r="N3312" s="261"/>
      <c r="O3312" s="282"/>
      <c r="P3312" s="266"/>
      <c r="Q3312" s="258"/>
      <c r="R3312" s="268"/>
      <c r="S3312" s="265"/>
      <c r="T3312" s="271"/>
      <c r="U3312" s="269"/>
      <c r="V3312" s="270"/>
      <c r="W3312" s="271"/>
      <c r="X3312" s="272"/>
      <c r="Y3312" s="272"/>
      <c r="Z3312" s="342"/>
      <c r="AA3312" s="258"/>
      <c r="AB3312" s="273"/>
      <c r="AC3312" s="273"/>
      <c r="AD3312" s="504"/>
      <c r="AE3312" s="275"/>
      <c r="AF3312" s="267" t="str">
        <f t="shared" ca="1" si="271"/>
        <v/>
      </c>
      <c r="AG3312" s="276"/>
      <c r="AH3312" s="273"/>
    </row>
    <row r="3313" spans="2:34">
      <c r="B3313" s="258" t="str">
        <f t="shared" si="270"/>
        <v/>
      </c>
      <c r="C3313" s="282">
        <v>1</v>
      </c>
      <c r="D3313" s="294"/>
      <c r="E3313" s="258"/>
      <c r="F3313" s="259"/>
      <c r="G3313" s="283"/>
      <c r="H3313" s="261"/>
      <c r="I3313" s="261"/>
      <c r="J3313" s="261"/>
      <c r="K3313" s="282"/>
      <c r="L3313" s="264"/>
      <c r="M3313" s="264"/>
      <c r="N3313" s="261"/>
      <c r="O3313" s="282"/>
      <c r="P3313" s="266"/>
      <c r="Q3313" s="258"/>
      <c r="R3313" s="268"/>
      <c r="S3313" s="265"/>
      <c r="T3313" s="271"/>
      <c r="U3313" s="269"/>
      <c r="V3313" s="270"/>
      <c r="W3313" s="271"/>
      <c r="X3313" s="272"/>
      <c r="Y3313" s="272"/>
      <c r="Z3313" s="342"/>
      <c r="AA3313" s="258"/>
      <c r="AB3313" s="273"/>
      <c r="AC3313" s="273"/>
      <c r="AD3313" s="504"/>
      <c r="AE3313" s="275"/>
      <c r="AF3313" s="267" t="str">
        <f t="shared" ca="1" si="271"/>
        <v/>
      </c>
      <c r="AG3313" s="276"/>
      <c r="AH3313" s="273"/>
    </row>
    <row r="3314" spans="2:34">
      <c r="B3314" s="258" t="str">
        <f t="shared" si="270"/>
        <v/>
      </c>
      <c r="C3314" s="282">
        <v>1</v>
      </c>
      <c r="D3314" s="294"/>
      <c r="E3314" s="258"/>
      <c r="F3314" s="259"/>
      <c r="G3314" s="283"/>
      <c r="H3314" s="261"/>
      <c r="I3314" s="261"/>
      <c r="J3314" s="261"/>
      <c r="K3314" s="282"/>
      <c r="L3314" s="264"/>
      <c r="M3314" s="264"/>
      <c r="N3314" s="261"/>
      <c r="O3314" s="282"/>
      <c r="P3314" s="266"/>
      <c r="Q3314" s="258"/>
      <c r="R3314" s="268"/>
      <c r="S3314" s="265"/>
      <c r="T3314" s="271"/>
      <c r="U3314" s="269"/>
      <c r="V3314" s="270"/>
      <c r="W3314" s="271"/>
      <c r="X3314" s="272"/>
      <c r="Y3314" s="272"/>
      <c r="Z3314" s="342"/>
      <c r="AA3314" s="258"/>
      <c r="AB3314" s="273"/>
      <c r="AC3314" s="273"/>
      <c r="AD3314" s="504"/>
      <c r="AE3314" s="275"/>
      <c r="AF3314" s="267" t="str">
        <f t="shared" ca="1" si="271"/>
        <v/>
      </c>
      <c r="AG3314" s="276"/>
      <c r="AH3314" s="273"/>
    </row>
    <row r="3315" spans="2:34">
      <c r="B3315" s="258" t="str">
        <f t="shared" si="270"/>
        <v/>
      </c>
      <c r="C3315" s="282">
        <v>1</v>
      </c>
      <c r="D3315" s="294"/>
      <c r="E3315" s="258"/>
      <c r="F3315" s="259"/>
      <c r="G3315" s="283"/>
      <c r="H3315" s="261"/>
      <c r="I3315" s="261"/>
      <c r="J3315" s="261"/>
      <c r="K3315" s="282"/>
      <c r="L3315" s="264"/>
      <c r="M3315" s="264"/>
      <c r="N3315" s="261"/>
      <c r="O3315" s="282"/>
      <c r="P3315" s="266"/>
      <c r="Q3315" s="258"/>
      <c r="R3315" s="268"/>
      <c r="S3315" s="265"/>
      <c r="T3315" s="271"/>
      <c r="U3315" s="269"/>
      <c r="V3315" s="270"/>
      <c r="W3315" s="271"/>
      <c r="X3315" s="272"/>
      <c r="Y3315" s="272"/>
      <c r="Z3315" s="342"/>
      <c r="AA3315" s="258"/>
      <c r="AB3315" s="273"/>
      <c r="AC3315" s="273"/>
      <c r="AD3315" s="504"/>
      <c r="AE3315" s="275"/>
      <c r="AF3315" s="267" t="str">
        <f t="shared" ca="1" si="271"/>
        <v/>
      </c>
      <c r="AG3315" s="276"/>
      <c r="AH3315" s="273"/>
    </row>
    <row r="3316" spans="2:34">
      <c r="B3316" s="258" t="str">
        <f t="shared" si="270"/>
        <v/>
      </c>
      <c r="C3316" s="282">
        <v>1</v>
      </c>
      <c r="D3316" s="294"/>
      <c r="E3316" s="258"/>
      <c r="F3316" s="259"/>
      <c r="G3316" s="283"/>
      <c r="H3316" s="261"/>
      <c r="I3316" s="261"/>
      <c r="J3316" s="261"/>
      <c r="K3316" s="282"/>
      <c r="L3316" s="264"/>
      <c r="M3316" s="264"/>
      <c r="N3316" s="261"/>
      <c r="O3316" s="282"/>
      <c r="P3316" s="266"/>
      <c r="Q3316" s="258"/>
      <c r="R3316" s="268"/>
      <c r="S3316" s="265"/>
      <c r="T3316" s="271"/>
      <c r="U3316" s="269"/>
      <c r="V3316" s="270"/>
      <c r="W3316" s="271"/>
      <c r="X3316" s="272"/>
      <c r="Y3316" s="272"/>
      <c r="Z3316" s="342"/>
      <c r="AA3316" s="258"/>
      <c r="AB3316" s="273"/>
      <c r="AC3316" s="273"/>
      <c r="AD3316" s="504"/>
      <c r="AE3316" s="275"/>
      <c r="AF3316" s="267" t="str">
        <f t="shared" ca="1" si="271"/>
        <v/>
      </c>
      <c r="AG3316" s="276"/>
      <c r="AH3316" s="273"/>
    </row>
    <row r="3317" spans="2:34">
      <c r="B3317" s="258" t="str">
        <f t="shared" si="270"/>
        <v/>
      </c>
      <c r="C3317" s="282">
        <v>1</v>
      </c>
      <c r="D3317" s="294"/>
      <c r="E3317" s="258"/>
      <c r="F3317" s="259"/>
      <c r="G3317" s="283"/>
      <c r="H3317" s="261"/>
      <c r="I3317" s="261"/>
      <c r="J3317" s="261"/>
      <c r="K3317" s="282"/>
      <c r="L3317" s="264"/>
      <c r="M3317" s="264"/>
      <c r="N3317" s="261"/>
      <c r="O3317" s="282"/>
      <c r="P3317" s="266"/>
      <c r="Q3317" s="258"/>
      <c r="R3317" s="268"/>
      <c r="S3317" s="265"/>
      <c r="T3317" s="271"/>
      <c r="U3317" s="269"/>
      <c r="V3317" s="270"/>
      <c r="W3317" s="271"/>
      <c r="X3317" s="272"/>
      <c r="Y3317" s="272"/>
      <c r="Z3317" s="342"/>
      <c r="AA3317" s="258"/>
      <c r="AB3317" s="273"/>
      <c r="AC3317" s="273"/>
      <c r="AD3317" s="504"/>
      <c r="AE3317" s="275"/>
      <c r="AF3317" s="267" t="str">
        <f t="shared" ca="1" si="271"/>
        <v/>
      </c>
      <c r="AG3317" s="276"/>
      <c r="AH3317" s="273"/>
    </row>
    <row r="3318" spans="2:34">
      <c r="B3318" s="258" t="str">
        <f t="shared" si="270"/>
        <v/>
      </c>
      <c r="C3318" s="282">
        <v>1</v>
      </c>
      <c r="D3318" s="294"/>
      <c r="E3318" s="258"/>
      <c r="F3318" s="259"/>
      <c r="G3318" s="283"/>
      <c r="H3318" s="261"/>
      <c r="I3318" s="261"/>
      <c r="J3318" s="261"/>
      <c r="K3318" s="282"/>
      <c r="L3318" s="264"/>
      <c r="M3318" s="264"/>
      <c r="N3318" s="261"/>
      <c r="O3318" s="282"/>
      <c r="P3318" s="266"/>
      <c r="Q3318" s="258"/>
      <c r="R3318" s="268"/>
      <c r="S3318" s="265"/>
      <c r="T3318" s="271"/>
      <c r="U3318" s="269"/>
      <c r="V3318" s="270"/>
      <c r="W3318" s="271"/>
      <c r="X3318" s="272"/>
      <c r="Y3318" s="272"/>
      <c r="Z3318" s="342"/>
      <c r="AA3318" s="258"/>
      <c r="AB3318" s="273"/>
      <c r="AC3318" s="273"/>
      <c r="AD3318" s="504"/>
      <c r="AE3318" s="275"/>
      <c r="AF3318" s="267" t="str">
        <f t="shared" ca="1" si="271"/>
        <v/>
      </c>
      <c r="AG3318" s="276"/>
      <c r="AH3318" s="273"/>
    </row>
    <row r="3319" spans="2:34">
      <c r="B3319" s="258" t="str">
        <f t="shared" si="270"/>
        <v/>
      </c>
      <c r="C3319" s="282">
        <v>1</v>
      </c>
      <c r="D3319" s="294"/>
      <c r="E3319" s="258"/>
      <c r="F3319" s="259"/>
      <c r="G3319" s="283"/>
      <c r="H3319" s="261"/>
      <c r="I3319" s="261"/>
      <c r="J3319" s="261"/>
      <c r="K3319" s="282"/>
      <c r="L3319" s="264"/>
      <c r="M3319" s="264"/>
      <c r="N3319" s="261"/>
      <c r="O3319" s="282"/>
      <c r="P3319" s="266"/>
      <c r="Q3319" s="258"/>
      <c r="R3319" s="268"/>
      <c r="S3319" s="265"/>
      <c r="T3319" s="271"/>
      <c r="U3319" s="269"/>
      <c r="V3319" s="270"/>
      <c r="W3319" s="271"/>
      <c r="X3319" s="272"/>
      <c r="Y3319" s="272"/>
      <c r="Z3319" s="342"/>
      <c r="AA3319" s="258"/>
      <c r="AB3319" s="273"/>
      <c r="AC3319" s="273"/>
      <c r="AD3319" s="504"/>
      <c r="AE3319" s="275"/>
      <c r="AF3319" s="267" t="str">
        <f t="shared" ca="1" si="271"/>
        <v/>
      </c>
      <c r="AG3319" s="276"/>
      <c r="AH3319" s="273"/>
    </row>
    <row r="3320" spans="2:34">
      <c r="B3320" s="258" t="str">
        <f t="shared" si="270"/>
        <v/>
      </c>
      <c r="C3320" s="282">
        <v>1</v>
      </c>
      <c r="D3320" s="294"/>
      <c r="E3320" s="258"/>
      <c r="F3320" s="259"/>
      <c r="G3320" s="283"/>
      <c r="H3320" s="261"/>
      <c r="I3320" s="261"/>
      <c r="J3320" s="261"/>
      <c r="K3320" s="282"/>
      <c r="L3320" s="264"/>
      <c r="M3320" s="264"/>
      <c r="N3320" s="261"/>
      <c r="O3320" s="282"/>
      <c r="P3320" s="266"/>
      <c r="Q3320" s="258"/>
      <c r="R3320" s="268"/>
      <c r="S3320" s="265"/>
      <c r="T3320" s="271"/>
      <c r="U3320" s="269"/>
      <c r="V3320" s="270"/>
      <c r="W3320" s="271"/>
      <c r="X3320" s="272"/>
      <c r="Y3320" s="272"/>
      <c r="Z3320" s="342"/>
      <c r="AA3320" s="258"/>
      <c r="AB3320" s="273"/>
      <c r="AC3320" s="273"/>
      <c r="AD3320" s="504"/>
      <c r="AE3320" s="275"/>
      <c r="AF3320" s="267" t="str">
        <f t="shared" ca="1" si="271"/>
        <v/>
      </c>
      <c r="AG3320" s="276"/>
      <c r="AH3320" s="273"/>
    </row>
    <row r="3321" spans="2:34">
      <c r="B3321" s="258" t="str">
        <f t="shared" si="270"/>
        <v/>
      </c>
      <c r="C3321" s="282">
        <v>1</v>
      </c>
      <c r="D3321" s="294"/>
      <c r="E3321" s="258"/>
      <c r="F3321" s="259"/>
      <c r="G3321" s="283"/>
      <c r="H3321" s="261"/>
      <c r="I3321" s="261"/>
      <c r="J3321" s="261"/>
      <c r="K3321" s="282"/>
      <c r="L3321" s="264"/>
      <c r="M3321" s="264"/>
      <c r="N3321" s="261"/>
      <c r="O3321" s="282"/>
      <c r="P3321" s="266"/>
      <c r="Q3321" s="258"/>
      <c r="R3321" s="268"/>
      <c r="S3321" s="265"/>
      <c r="T3321" s="271"/>
      <c r="U3321" s="269"/>
      <c r="V3321" s="270"/>
      <c r="W3321" s="271"/>
      <c r="X3321" s="272"/>
      <c r="Y3321" s="272"/>
      <c r="Z3321" s="342"/>
      <c r="AA3321" s="258"/>
      <c r="AB3321" s="273"/>
      <c r="AC3321" s="273"/>
      <c r="AD3321" s="504"/>
      <c r="AE3321" s="275"/>
      <c r="AF3321" s="267" t="str">
        <f t="shared" ca="1" si="271"/>
        <v/>
      </c>
      <c r="AG3321" s="276"/>
      <c r="AH3321" s="273"/>
    </row>
    <row r="3322" spans="2:34">
      <c r="B3322" s="258" t="str">
        <f t="shared" si="270"/>
        <v/>
      </c>
      <c r="C3322" s="282">
        <v>1</v>
      </c>
      <c r="D3322" s="294"/>
      <c r="E3322" s="258"/>
      <c r="F3322" s="259"/>
      <c r="G3322" s="283"/>
      <c r="H3322" s="261"/>
      <c r="I3322" s="261"/>
      <c r="J3322" s="261"/>
      <c r="K3322" s="282"/>
      <c r="L3322" s="264"/>
      <c r="M3322" s="264"/>
      <c r="N3322" s="261"/>
      <c r="O3322" s="282"/>
      <c r="P3322" s="266"/>
      <c r="Q3322" s="258"/>
      <c r="R3322" s="268"/>
      <c r="S3322" s="265"/>
      <c r="T3322" s="271"/>
      <c r="U3322" s="269"/>
      <c r="V3322" s="270"/>
      <c r="W3322" s="271"/>
      <c r="X3322" s="272"/>
      <c r="Y3322" s="272"/>
      <c r="Z3322" s="342"/>
      <c r="AA3322" s="258"/>
      <c r="AB3322" s="273"/>
      <c r="AC3322" s="273"/>
      <c r="AD3322" s="504"/>
      <c r="AE3322" s="275"/>
      <c r="AF3322" s="267" t="str">
        <f t="shared" ca="1" si="271"/>
        <v/>
      </c>
      <c r="AG3322" s="276"/>
      <c r="AH3322" s="273"/>
    </row>
    <row r="3323" spans="2:34">
      <c r="B3323" s="258" t="str">
        <f t="shared" si="270"/>
        <v/>
      </c>
      <c r="C3323" s="282">
        <v>1</v>
      </c>
      <c r="D3323" s="294"/>
      <c r="E3323" s="258"/>
      <c r="F3323" s="259"/>
      <c r="G3323" s="283"/>
      <c r="H3323" s="261"/>
      <c r="I3323" s="261"/>
      <c r="J3323" s="261"/>
      <c r="K3323" s="282"/>
      <c r="L3323" s="264"/>
      <c r="M3323" s="264"/>
      <c r="N3323" s="261"/>
      <c r="O3323" s="282"/>
      <c r="P3323" s="266"/>
      <c r="Q3323" s="258"/>
      <c r="R3323" s="268"/>
      <c r="S3323" s="265"/>
      <c r="T3323" s="271"/>
      <c r="U3323" s="269"/>
      <c r="V3323" s="270"/>
      <c r="W3323" s="271"/>
      <c r="X3323" s="272"/>
      <c r="Y3323" s="272"/>
      <c r="Z3323" s="342"/>
      <c r="AA3323" s="258"/>
      <c r="AB3323" s="273"/>
      <c r="AC3323" s="273"/>
      <c r="AD3323" s="504"/>
      <c r="AE3323" s="275"/>
      <c r="AF3323" s="267" t="str">
        <f t="shared" ca="1" si="271"/>
        <v/>
      </c>
      <c r="AG3323" s="276"/>
      <c r="AH3323" s="273"/>
    </row>
    <row r="3324" spans="2:34">
      <c r="B3324" s="258" t="str">
        <f t="shared" si="270"/>
        <v/>
      </c>
      <c r="C3324" s="282">
        <v>1</v>
      </c>
      <c r="D3324" s="294"/>
      <c r="E3324" s="258"/>
      <c r="F3324" s="259"/>
      <c r="G3324" s="283"/>
      <c r="H3324" s="261"/>
      <c r="I3324" s="261"/>
      <c r="J3324" s="261"/>
      <c r="K3324" s="282"/>
      <c r="L3324" s="264"/>
      <c r="M3324" s="264"/>
      <c r="N3324" s="261"/>
      <c r="O3324" s="282"/>
      <c r="P3324" s="266"/>
      <c r="Q3324" s="258"/>
      <c r="R3324" s="268"/>
      <c r="S3324" s="265"/>
      <c r="T3324" s="271"/>
      <c r="U3324" s="269"/>
      <c r="V3324" s="270"/>
      <c r="W3324" s="271"/>
      <c r="X3324" s="272"/>
      <c r="Y3324" s="272"/>
      <c r="Z3324" s="342"/>
      <c r="AA3324" s="258"/>
      <c r="AB3324" s="273"/>
      <c r="AC3324" s="273"/>
      <c r="AD3324" s="504"/>
      <c r="AE3324" s="275"/>
      <c r="AF3324" s="267" t="str">
        <f t="shared" ca="1" si="271"/>
        <v/>
      </c>
      <c r="AG3324" s="276"/>
      <c r="AH3324" s="273"/>
    </row>
    <row r="3325" spans="2:34">
      <c r="B3325" s="258" t="str">
        <f t="shared" si="270"/>
        <v/>
      </c>
      <c r="C3325" s="282">
        <v>1</v>
      </c>
      <c r="D3325" s="294"/>
      <c r="E3325" s="258"/>
      <c r="F3325" s="259"/>
      <c r="G3325" s="283"/>
      <c r="H3325" s="261"/>
      <c r="I3325" s="261"/>
      <c r="J3325" s="261"/>
      <c r="K3325" s="282"/>
      <c r="L3325" s="264"/>
      <c r="M3325" s="264"/>
      <c r="N3325" s="261"/>
      <c r="O3325" s="282"/>
      <c r="P3325" s="266"/>
      <c r="Q3325" s="258"/>
      <c r="R3325" s="268"/>
      <c r="S3325" s="265"/>
      <c r="T3325" s="271"/>
      <c r="U3325" s="269"/>
      <c r="V3325" s="270"/>
      <c r="W3325" s="271"/>
      <c r="X3325" s="272"/>
      <c r="Y3325" s="272"/>
      <c r="Z3325" s="342"/>
      <c r="AA3325" s="258"/>
      <c r="AB3325" s="273"/>
      <c r="AC3325" s="273"/>
      <c r="AD3325" s="504"/>
      <c r="AE3325" s="275"/>
      <c r="AF3325" s="267" t="str">
        <f t="shared" ca="1" si="271"/>
        <v/>
      </c>
      <c r="AG3325" s="276"/>
      <c r="AH3325" s="273"/>
    </row>
    <row r="3326" spans="2:34">
      <c r="B3326" s="258" t="str">
        <f t="shared" si="270"/>
        <v/>
      </c>
      <c r="C3326" s="282">
        <v>1</v>
      </c>
      <c r="D3326" s="294"/>
      <c r="E3326" s="258"/>
      <c r="F3326" s="259"/>
      <c r="G3326" s="283"/>
      <c r="H3326" s="261"/>
      <c r="I3326" s="261"/>
      <c r="J3326" s="261"/>
      <c r="K3326" s="282"/>
      <c r="L3326" s="264"/>
      <c r="M3326" s="264"/>
      <c r="N3326" s="261"/>
      <c r="O3326" s="282"/>
      <c r="P3326" s="266"/>
      <c r="Q3326" s="258"/>
      <c r="R3326" s="268"/>
      <c r="S3326" s="265"/>
      <c r="T3326" s="271"/>
      <c r="U3326" s="269"/>
      <c r="V3326" s="270"/>
      <c r="W3326" s="271"/>
      <c r="X3326" s="272"/>
      <c r="Y3326" s="272"/>
      <c r="Z3326" s="342"/>
      <c r="AA3326" s="258"/>
      <c r="AB3326" s="273"/>
      <c r="AC3326" s="273"/>
      <c r="AD3326" s="504"/>
      <c r="AE3326" s="275"/>
      <c r="AF3326" s="267" t="str">
        <f t="shared" ca="1" si="271"/>
        <v/>
      </c>
      <c r="AG3326" s="276"/>
      <c r="AH3326" s="273"/>
    </row>
    <row r="3327" spans="2:34">
      <c r="B3327" s="258" t="str">
        <f t="shared" si="270"/>
        <v/>
      </c>
      <c r="C3327" s="282">
        <v>1</v>
      </c>
      <c r="D3327" s="294"/>
      <c r="E3327" s="258"/>
      <c r="F3327" s="259"/>
      <c r="G3327" s="283"/>
      <c r="H3327" s="261"/>
      <c r="I3327" s="261"/>
      <c r="J3327" s="261"/>
      <c r="K3327" s="282"/>
      <c r="L3327" s="264"/>
      <c r="M3327" s="264"/>
      <c r="N3327" s="261"/>
      <c r="O3327" s="282"/>
      <c r="P3327" s="266"/>
      <c r="Q3327" s="258"/>
      <c r="R3327" s="268"/>
      <c r="S3327" s="265"/>
      <c r="T3327" s="271"/>
      <c r="U3327" s="269"/>
      <c r="V3327" s="270"/>
      <c r="W3327" s="271"/>
      <c r="X3327" s="272"/>
      <c r="Y3327" s="272"/>
      <c r="Z3327" s="342"/>
      <c r="AA3327" s="258"/>
      <c r="AB3327" s="273"/>
      <c r="AC3327" s="273"/>
      <c r="AD3327" s="504"/>
      <c r="AE3327" s="275"/>
      <c r="AF3327" s="267" t="str">
        <f t="shared" ca="1" si="271"/>
        <v/>
      </c>
      <c r="AG3327" s="276"/>
      <c r="AH3327" s="273"/>
    </row>
    <row r="3328" spans="2:34">
      <c r="B3328" s="258" t="str">
        <f t="shared" si="270"/>
        <v/>
      </c>
      <c r="C3328" s="282">
        <v>1</v>
      </c>
      <c r="D3328" s="294"/>
      <c r="E3328" s="258"/>
      <c r="F3328" s="259"/>
      <c r="G3328" s="283"/>
      <c r="H3328" s="261"/>
      <c r="I3328" s="261"/>
      <c r="J3328" s="261"/>
      <c r="K3328" s="282"/>
      <c r="L3328" s="264"/>
      <c r="M3328" s="264"/>
      <c r="N3328" s="261"/>
      <c r="O3328" s="282"/>
      <c r="P3328" s="266"/>
      <c r="Q3328" s="258"/>
      <c r="R3328" s="268"/>
      <c r="S3328" s="265"/>
      <c r="T3328" s="271"/>
      <c r="U3328" s="269"/>
      <c r="V3328" s="270"/>
      <c r="W3328" s="271"/>
      <c r="X3328" s="272"/>
      <c r="Y3328" s="272"/>
      <c r="Z3328" s="342"/>
      <c r="AA3328" s="258"/>
      <c r="AB3328" s="273"/>
      <c r="AC3328" s="273"/>
      <c r="AD3328" s="504"/>
      <c r="AE3328" s="275"/>
      <c r="AF3328" s="267" t="str">
        <f t="shared" ca="1" si="271"/>
        <v/>
      </c>
      <c r="AG3328" s="276"/>
      <c r="AH3328" s="273"/>
    </row>
    <row r="3329" spans="2:34">
      <c r="B3329" s="258" t="str">
        <f t="shared" si="270"/>
        <v/>
      </c>
      <c r="C3329" s="282">
        <v>1</v>
      </c>
      <c r="D3329" s="294"/>
      <c r="E3329" s="258"/>
      <c r="F3329" s="259"/>
      <c r="G3329" s="283"/>
      <c r="H3329" s="261"/>
      <c r="I3329" s="261"/>
      <c r="J3329" s="261"/>
      <c r="K3329" s="282"/>
      <c r="L3329" s="264"/>
      <c r="M3329" s="264"/>
      <c r="N3329" s="261"/>
      <c r="O3329" s="282"/>
      <c r="P3329" s="266"/>
      <c r="Q3329" s="258"/>
      <c r="R3329" s="268"/>
      <c r="S3329" s="265"/>
      <c r="T3329" s="271"/>
      <c r="U3329" s="269"/>
      <c r="V3329" s="270"/>
      <c r="W3329" s="271"/>
      <c r="X3329" s="272"/>
      <c r="Y3329" s="272"/>
      <c r="Z3329" s="342"/>
      <c r="AA3329" s="258"/>
      <c r="AB3329" s="273"/>
      <c r="AC3329" s="273"/>
      <c r="AD3329" s="504"/>
      <c r="AE3329" s="275"/>
      <c r="AF3329" s="267" t="str">
        <f t="shared" ca="1" si="271"/>
        <v/>
      </c>
      <c r="AG3329" s="276"/>
      <c r="AH3329" s="273"/>
    </row>
    <row r="3330" spans="2:34">
      <c r="B3330" s="258" t="str">
        <f t="shared" si="270"/>
        <v/>
      </c>
      <c r="C3330" s="282">
        <v>1</v>
      </c>
      <c r="D3330" s="294"/>
      <c r="E3330" s="258"/>
      <c r="F3330" s="259"/>
      <c r="G3330" s="283"/>
      <c r="H3330" s="261"/>
      <c r="I3330" s="261"/>
      <c r="J3330" s="261"/>
      <c r="K3330" s="282"/>
      <c r="L3330" s="264"/>
      <c r="M3330" s="264"/>
      <c r="N3330" s="261"/>
      <c r="O3330" s="282"/>
      <c r="P3330" s="266"/>
      <c r="Q3330" s="258"/>
      <c r="R3330" s="268"/>
      <c r="S3330" s="265"/>
      <c r="T3330" s="271"/>
      <c r="U3330" s="269"/>
      <c r="V3330" s="270"/>
      <c r="W3330" s="271"/>
      <c r="X3330" s="272"/>
      <c r="Y3330" s="272"/>
      <c r="Z3330" s="342"/>
      <c r="AA3330" s="258"/>
      <c r="AB3330" s="273"/>
      <c r="AC3330" s="273"/>
      <c r="AD3330" s="504"/>
      <c r="AE3330" s="275"/>
      <c r="AF3330" s="267" t="str">
        <f t="shared" ca="1" si="271"/>
        <v/>
      </c>
      <c r="AG3330" s="276"/>
      <c r="AH3330" s="273"/>
    </row>
    <row r="3331" spans="2:34">
      <c r="B3331" s="258" t="str">
        <f t="shared" si="270"/>
        <v/>
      </c>
      <c r="C3331" s="282">
        <v>1</v>
      </c>
      <c r="D3331" s="294"/>
      <c r="E3331" s="258"/>
      <c r="F3331" s="259"/>
      <c r="G3331" s="283"/>
      <c r="H3331" s="261"/>
      <c r="I3331" s="261"/>
      <c r="J3331" s="261"/>
      <c r="K3331" s="282"/>
      <c r="L3331" s="264"/>
      <c r="M3331" s="264"/>
      <c r="N3331" s="261"/>
      <c r="O3331" s="282"/>
      <c r="P3331" s="266"/>
      <c r="Q3331" s="258"/>
      <c r="R3331" s="268"/>
      <c r="S3331" s="265"/>
      <c r="T3331" s="271"/>
      <c r="U3331" s="269"/>
      <c r="V3331" s="270"/>
      <c r="W3331" s="271"/>
      <c r="X3331" s="272"/>
      <c r="Y3331" s="272"/>
      <c r="Z3331" s="342"/>
      <c r="AA3331" s="258"/>
      <c r="AB3331" s="273"/>
      <c r="AC3331" s="273"/>
      <c r="AD3331" s="504"/>
      <c r="AE3331" s="275"/>
      <c r="AF3331" s="267" t="str">
        <f t="shared" ca="1" si="271"/>
        <v/>
      </c>
      <c r="AG3331" s="276"/>
      <c r="AH3331" s="273"/>
    </row>
    <row r="3332" spans="2:34">
      <c r="B3332" s="258" t="str">
        <f t="shared" si="270"/>
        <v/>
      </c>
      <c r="C3332" s="282">
        <v>1</v>
      </c>
      <c r="D3332" s="294"/>
      <c r="E3332" s="258"/>
      <c r="F3332" s="259"/>
      <c r="G3332" s="283"/>
      <c r="H3332" s="261"/>
      <c r="I3332" s="261"/>
      <c r="J3332" s="261"/>
      <c r="K3332" s="282"/>
      <c r="L3332" s="264"/>
      <c r="M3332" s="264"/>
      <c r="N3332" s="261"/>
      <c r="O3332" s="282"/>
      <c r="P3332" s="266"/>
      <c r="Q3332" s="258"/>
      <c r="R3332" s="268"/>
      <c r="S3332" s="265"/>
      <c r="T3332" s="271"/>
      <c r="U3332" s="269"/>
      <c r="V3332" s="270"/>
      <c r="W3332" s="271"/>
      <c r="X3332" s="272"/>
      <c r="Y3332" s="272"/>
      <c r="Z3332" s="342"/>
      <c r="AA3332" s="258"/>
      <c r="AB3332" s="273"/>
      <c r="AC3332" s="273"/>
      <c r="AD3332" s="504"/>
      <c r="AE3332" s="275"/>
      <c r="AF3332" s="267" t="str">
        <f t="shared" ca="1" si="271"/>
        <v/>
      </c>
      <c r="AG3332" s="276"/>
      <c r="AH3332" s="273"/>
    </row>
    <row r="3333" spans="2:34">
      <c r="B3333" s="258" t="str">
        <f t="shared" si="270"/>
        <v/>
      </c>
      <c r="C3333" s="282">
        <v>1</v>
      </c>
      <c r="D3333" s="294"/>
      <c r="E3333" s="258"/>
      <c r="F3333" s="259"/>
      <c r="G3333" s="283"/>
      <c r="H3333" s="261"/>
      <c r="I3333" s="261"/>
      <c r="J3333" s="261"/>
      <c r="K3333" s="282"/>
      <c r="L3333" s="264"/>
      <c r="M3333" s="264"/>
      <c r="N3333" s="261"/>
      <c r="O3333" s="282"/>
      <c r="P3333" s="266"/>
      <c r="Q3333" s="258"/>
      <c r="R3333" s="268"/>
      <c r="S3333" s="265"/>
      <c r="T3333" s="271"/>
      <c r="U3333" s="269"/>
      <c r="V3333" s="270"/>
      <c r="W3333" s="271"/>
      <c r="X3333" s="272"/>
      <c r="Y3333" s="272"/>
      <c r="Z3333" s="342"/>
      <c r="AA3333" s="258"/>
      <c r="AB3333" s="273"/>
      <c r="AC3333" s="273"/>
      <c r="AD3333" s="504"/>
      <c r="AE3333" s="275"/>
      <c r="AF3333" s="267" t="str">
        <f t="shared" ca="1" si="271"/>
        <v/>
      </c>
      <c r="AG3333" s="276"/>
      <c r="AH3333" s="273"/>
    </row>
    <row r="3334" spans="2:34">
      <c r="B3334" s="258" t="str">
        <f t="shared" si="270"/>
        <v/>
      </c>
      <c r="C3334" s="282">
        <v>1</v>
      </c>
      <c r="D3334" s="294"/>
      <c r="E3334" s="258"/>
      <c r="F3334" s="259"/>
      <c r="G3334" s="283"/>
      <c r="H3334" s="261"/>
      <c r="I3334" s="261"/>
      <c r="J3334" s="261"/>
      <c r="K3334" s="282"/>
      <c r="L3334" s="264"/>
      <c r="M3334" s="264"/>
      <c r="N3334" s="261"/>
      <c r="O3334" s="282"/>
      <c r="P3334" s="266"/>
      <c r="Q3334" s="258"/>
      <c r="R3334" s="268"/>
      <c r="S3334" s="265"/>
      <c r="T3334" s="271"/>
      <c r="U3334" s="269"/>
      <c r="V3334" s="270"/>
      <c r="W3334" s="271"/>
      <c r="X3334" s="272"/>
      <c r="Y3334" s="272"/>
      <c r="Z3334" s="342"/>
      <c r="AA3334" s="258"/>
      <c r="AB3334" s="273"/>
      <c r="AC3334" s="273"/>
      <c r="AD3334" s="504"/>
      <c r="AE3334" s="275"/>
      <c r="AF3334" s="267" t="str">
        <f t="shared" ca="1" si="271"/>
        <v/>
      </c>
      <c r="AG3334" s="276"/>
      <c r="AH3334" s="273"/>
    </row>
    <row r="3335" spans="2:34">
      <c r="B3335" s="258" t="str">
        <f t="shared" si="270"/>
        <v/>
      </c>
      <c r="C3335" s="282">
        <v>1</v>
      </c>
      <c r="D3335" s="294"/>
      <c r="E3335" s="258"/>
      <c r="F3335" s="259"/>
      <c r="G3335" s="283"/>
      <c r="H3335" s="261"/>
      <c r="I3335" s="261"/>
      <c r="J3335" s="261"/>
      <c r="K3335" s="282"/>
      <c r="L3335" s="264"/>
      <c r="M3335" s="264"/>
      <c r="N3335" s="261"/>
      <c r="O3335" s="282"/>
      <c r="P3335" s="266"/>
      <c r="Q3335" s="258"/>
      <c r="R3335" s="268"/>
      <c r="S3335" s="265"/>
      <c r="T3335" s="271"/>
      <c r="U3335" s="269"/>
      <c r="V3335" s="270"/>
      <c r="W3335" s="271"/>
      <c r="X3335" s="272"/>
      <c r="Y3335" s="272"/>
      <c r="Z3335" s="342"/>
      <c r="AA3335" s="258"/>
      <c r="AB3335" s="273"/>
      <c r="AC3335" s="273"/>
      <c r="AD3335" s="504"/>
      <c r="AE3335" s="275"/>
      <c r="AF3335" s="267" t="str">
        <f t="shared" ca="1" si="271"/>
        <v/>
      </c>
      <c r="AG3335" s="276"/>
      <c r="AH3335" s="273"/>
    </row>
    <row r="3336" spans="2:34">
      <c r="B3336" s="258" t="str">
        <f t="shared" si="270"/>
        <v/>
      </c>
      <c r="C3336" s="282">
        <v>1</v>
      </c>
      <c r="D3336" s="294"/>
      <c r="E3336" s="258"/>
      <c r="F3336" s="259"/>
      <c r="G3336" s="283"/>
      <c r="H3336" s="261"/>
      <c r="I3336" s="261"/>
      <c r="J3336" s="261"/>
      <c r="K3336" s="282"/>
      <c r="L3336" s="264"/>
      <c r="M3336" s="264"/>
      <c r="N3336" s="261"/>
      <c r="O3336" s="282"/>
      <c r="P3336" s="266"/>
      <c r="Q3336" s="258"/>
      <c r="R3336" s="268"/>
      <c r="S3336" s="265"/>
      <c r="T3336" s="271"/>
      <c r="U3336" s="269"/>
      <c r="V3336" s="270"/>
      <c r="W3336" s="271"/>
      <c r="X3336" s="272"/>
      <c r="Y3336" s="272"/>
      <c r="Z3336" s="342"/>
      <c r="AA3336" s="258"/>
      <c r="AB3336" s="273"/>
      <c r="AC3336" s="273"/>
      <c r="AD3336" s="504"/>
      <c r="AE3336" s="275"/>
      <c r="AF3336" s="267" t="str">
        <f t="shared" ca="1" si="271"/>
        <v/>
      </c>
      <c r="AG3336" s="276"/>
      <c r="AH3336" s="273"/>
    </row>
    <row r="3337" spans="2:34">
      <c r="B3337" s="258" t="str">
        <f t="shared" si="270"/>
        <v/>
      </c>
      <c r="C3337" s="282">
        <v>1</v>
      </c>
      <c r="D3337" s="294"/>
      <c r="E3337" s="258"/>
      <c r="F3337" s="259"/>
      <c r="G3337" s="283"/>
      <c r="H3337" s="261"/>
      <c r="I3337" s="261"/>
      <c r="J3337" s="261"/>
      <c r="K3337" s="282"/>
      <c r="L3337" s="264"/>
      <c r="M3337" s="264"/>
      <c r="N3337" s="261"/>
      <c r="O3337" s="282"/>
      <c r="P3337" s="266"/>
      <c r="Q3337" s="258"/>
      <c r="R3337" s="268"/>
      <c r="S3337" s="265"/>
      <c r="T3337" s="271"/>
      <c r="U3337" s="269"/>
      <c r="V3337" s="270"/>
      <c r="W3337" s="271"/>
      <c r="X3337" s="272"/>
      <c r="Y3337" s="272"/>
      <c r="Z3337" s="342"/>
      <c r="AA3337" s="258"/>
      <c r="AB3337" s="273"/>
      <c r="AC3337" s="273"/>
      <c r="AD3337" s="504"/>
      <c r="AE3337" s="275"/>
      <c r="AF3337" s="267" t="str">
        <f t="shared" ca="1" si="271"/>
        <v/>
      </c>
      <c r="AG3337" s="276"/>
      <c r="AH3337" s="273"/>
    </row>
    <row r="3338" spans="2:34">
      <c r="B3338" s="258" t="str">
        <f t="shared" si="270"/>
        <v/>
      </c>
      <c r="C3338" s="282">
        <v>1</v>
      </c>
      <c r="D3338" s="294"/>
      <c r="E3338" s="258"/>
      <c r="F3338" s="259"/>
      <c r="G3338" s="283"/>
      <c r="H3338" s="261"/>
      <c r="I3338" s="261"/>
      <c r="J3338" s="261"/>
      <c r="K3338" s="282"/>
      <c r="L3338" s="264"/>
      <c r="M3338" s="264"/>
      <c r="N3338" s="261"/>
      <c r="O3338" s="282"/>
      <c r="P3338" s="266"/>
      <c r="Q3338" s="258"/>
      <c r="R3338" s="268"/>
      <c r="S3338" s="265"/>
      <c r="T3338" s="271"/>
      <c r="U3338" s="269"/>
      <c r="V3338" s="270"/>
      <c r="W3338" s="271"/>
      <c r="X3338" s="272"/>
      <c r="Y3338" s="272"/>
      <c r="Z3338" s="342"/>
      <c r="AA3338" s="258"/>
      <c r="AB3338" s="273"/>
      <c r="AC3338" s="273"/>
      <c r="AD3338" s="504"/>
      <c r="AE3338" s="275"/>
      <c r="AF3338" s="267" t="str">
        <f t="shared" ca="1" si="271"/>
        <v/>
      </c>
      <c r="AG3338" s="276"/>
      <c r="AH3338" s="273"/>
    </row>
    <row r="3339" spans="2:34">
      <c r="B3339" s="258" t="str">
        <f t="shared" si="270"/>
        <v/>
      </c>
      <c r="C3339" s="282">
        <v>1</v>
      </c>
      <c r="D3339" s="294"/>
      <c r="E3339" s="258"/>
      <c r="F3339" s="259"/>
      <c r="G3339" s="283"/>
      <c r="H3339" s="261"/>
      <c r="I3339" s="261"/>
      <c r="J3339" s="261"/>
      <c r="K3339" s="282"/>
      <c r="L3339" s="264"/>
      <c r="M3339" s="264"/>
      <c r="N3339" s="261"/>
      <c r="O3339" s="282"/>
      <c r="P3339" s="266"/>
      <c r="Q3339" s="258"/>
      <c r="R3339" s="268"/>
      <c r="S3339" s="265"/>
      <c r="T3339" s="271"/>
      <c r="U3339" s="269"/>
      <c r="V3339" s="270"/>
      <c r="W3339" s="271"/>
      <c r="X3339" s="272"/>
      <c r="Y3339" s="272"/>
      <c r="Z3339" s="342"/>
      <c r="AA3339" s="258"/>
      <c r="AB3339" s="273"/>
      <c r="AC3339" s="273"/>
      <c r="AD3339" s="504"/>
      <c r="AE3339" s="275"/>
      <c r="AF3339" s="267" t="str">
        <f t="shared" ca="1" si="271"/>
        <v/>
      </c>
      <c r="AG3339" s="276"/>
      <c r="AH3339" s="273"/>
    </row>
    <row r="3340" spans="2:34">
      <c r="B3340" s="258" t="str">
        <f t="shared" si="270"/>
        <v/>
      </c>
      <c r="C3340" s="282">
        <v>1</v>
      </c>
      <c r="D3340" s="294"/>
      <c r="E3340" s="258"/>
      <c r="F3340" s="259"/>
      <c r="G3340" s="283"/>
      <c r="H3340" s="261"/>
      <c r="I3340" s="261"/>
      <c r="J3340" s="261"/>
      <c r="K3340" s="282"/>
      <c r="L3340" s="264"/>
      <c r="M3340" s="264"/>
      <c r="N3340" s="261"/>
      <c r="O3340" s="282"/>
      <c r="P3340" s="266"/>
      <c r="Q3340" s="258"/>
      <c r="R3340" s="268"/>
      <c r="S3340" s="265"/>
      <c r="T3340" s="271"/>
      <c r="U3340" s="269"/>
      <c r="V3340" s="270"/>
      <c r="W3340" s="271"/>
      <c r="X3340" s="272"/>
      <c r="Y3340" s="272"/>
      <c r="Z3340" s="342"/>
      <c r="AA3340" s="258"/>
      <c r="AB3340" s="273"/>
      <c r="AC3340" s="273"/>
      <c r="AD3340" s="504"/>
      <c r="AE3340" s="275"/>
      <c r="AF3340" s="267" t="str">
        <f t="shared" ca="1" si="271"/>
        <v/>
      </c>
      <c r="AG3340" s="276"/>
      <c r="AH3340" s="273"/>
    </row>
    <row r="3341" spans="2:34">
      <c r="B3341" s="258" t="str">
        <f t="shared" si="270"/>
        <v/>
      </c>
      <c r="C3341" s="282">
        <v>1</v>
      </c>
      <c r="D3341" s="294"/>
      <c r="E3341" s="258"/>
      <c r="F3341" s="259"/>
      <c r="G3341" s="283"/>
      <c r="H3341" s="261"/>
      <c r="I3341" s="261"/>
      <c r="J3341" s="261"/>
      <c r="K3341" s="282"/>
      <c r="L3341" s="264"/>
      <c r="M3341" s="264"/>
      <c r="N3341" s="261"/>
      <c r="O3341" s="282"/>
      <c r="P3341" s="266"/>
      <c r="Q3341" s="258"/>
      <c r="R3341" s="268"/>
      <c r="S3341" s="265"/>
      <c r="T3341" s="271"/>
      <c r="U3341" s="269"/>
      <c r="V3341" s="270"/>
      <c r="W3341" s="271"/>
      <c r="X3341" s="272"/>
      <c r="Y3341" s="272"/>
      <c r="Z3341" s="342"/>
      <c r="AA3341" s="258"/>
      <c r="AB3341" s="273"/>
      <c r="AC3341" s="273"/>
      <c r="AD3341" s="504"/>
      <c r="AE3341" s="275"/>
      <c r="AF3341" s="267" t="str">
        <f t="shared" ca="1" si="271"/>
        <v/>
      </c>
      <c r="AG3341" s="276"/>
      <c r="AH3341" s="273"/>
    </row>
    <row r="3342" spans="2:34">
      <c r="B3342" s="258" t="str">
        <f t="shared" si="270"/>
        <v/>
      </c>
      <c r="C3342" s="282">
        <v>1</v>
      </c>
      <c r="D3342" s="294"/>
      <c r="E3342" s="258"/>
      <c r="F3342" s="259"/>
      <c r="G3342" s="283"/>
      <c r="H3342" s="261"/>
      <c r="I3342" s="261"/>
      <c r="J3342" s="261"/>
      <c r="K3342" s="282"/>
      <c r="L3342" s="264"/>
      <c r="M3342" s="264"/>
      <c r="N3342" s="261"/>
      <c r="O3342" s="282"/>
      <c r="P3342" s="266"/>
      <c r="Q3342" s="258"/>
      <c r="R3342" s="268"/>
      <c r="S3342" s="265"/>
      <c r="T3342" s="271"/>
      <c r="U3342" s="269"/>
      <c r="V3342" s="270"/>
      <c r="W3342" s="271"/>
      <c r="X3342" s="272"/>
      <c r="Y3342" s="272"/>
      <c r="Z3342" s="342"/>
      <c r="AA3342" s="258"/>
      <c r="AB3342" s="273"/>
      <c r="AC3342" s="273"/>
      <c r="AD3342" s="504"/>
      <c r="AE3342" s="275"/>
      <c r="AF3342" s="267" t="str">
        <f t="shared" ca="1" si="271"/>
        <v/>
      </c>
      <c r="AG3342" s="276"/>
      <c r="AH3342" s="273"/>
    </row>
    <row r="3343" spans="2:34">
      <c r="B3343" s="258" t="str">
        <f t="shared" si="270"/>
        <v/>
      </c>
      <c r="C3343" s="282">
        <v>1</v>
      </c>
      <c r="D3343" s="294"/>
      <c r="E3343" s="258"/>
      <c r="F3343" s="259"/>
      <c r="G3343" s="283"/>
      <c r="H3343" s="261"/>
      <c r="I3343" s="261"/>
      <c r="J3343" s="261"/>
      <c r="K3343" s="282"/>
      <c r="L3343" s="264"/>
      <c r="M3343" s="264"/>
      <c r="N3343" s="261"/>
      <c r="O3343" s="282"/>
      <c r="P3343" s="266"/>
      <c r="Q3343" s="258"/>
      <c r="R3343" s="268"/>
      <c r="S3343" s="265"/>
      <c r="T3343" s="271"/>
      <c r="U3343" s="269"/>
      <c r="V3343" s="270"/>
      <c r="W3343" s="271"/>
      <c r="X3343" s="272"/>
      <c r="Y3343" s="272"/>
      <c r="Z3343" s="342"/>
      <c r="AA3343" s="258"/>
      <c r="AB3343" s="273"/>
      <c r="AC3343" s="273"/>
      <c r="AD3343" s="504"/>
      <c r="AE3343" s="275"/>
      <c r="AF3343" s="267" t="str">
        <f t="shared" ca="1" si="271"/>
        <v/>
      </c>
      <c r="AG3343" s="276"/>
      <c r="AH3343" s="273"/>
    </row>
    <row r="3344" spans="2:34">
      <c r="B3344" s="258" t="str">
        <f t="shared" si="270"/>
        <v/>
      </c>
      <c r="C3344" s="282">
        <v>1</v>
      </c>
      <c r="D3344" s="294"/>
      <c r="E3344" s="258"/>
      <c r="F3344" s="259"/>
      <c r="G3344" s="283"/>
      <c r="H3344" s="261"/>
      <c r="I3344" s="261"/>
      <c r="J3344" s="261"/>
      <c r="K3344" s="282"/>
      <c r="L3344" s="264"/>
      <c r="M3344" s="264"/>
      <c r="N3344" s="261"/>
      <c r="O3344" s="282"/>
      <c r="P3344" s="266"/>
      <c r="Q3344" s="258"/>
      <c r="R3344" s="268"/>
      <c r="S3344" s="265"/>
      <c r="T3344" s="271"/>
      <c r="U3344" s="269"/>
      <c r="V3344" s="270"/>
      <c r="W3344" s="271"/>
      <c r="X3344" s="272"/>
      <c r="Y3344" s="272"/>
      <c r="Z3344" s="342"/>
      <c r="AA3344" s="258"/>
      <c r="AB3344" s="273"/>
      <c r="AC3344" s="273"/>
      <c r="AD3344" s="504"/>
      <c r="AE3344" s="275"/>
      <c r="AF3344" s="267" t="str">
        <f t="shared" ca="1" si="271"/>
        <v/>
      </c>
      <c r="AG3344" s="276"/>
      <c r="AH3344" s="273"/>
    </row>
    <row r="3345" spans="2:34">
      <c r="B3345" s="258" t="str">
        <f t="shared" si="270"/>
        <v/>
      </c>
      <c r="C3345" s="282">
        <v>1</v>
      </c>
      <c r="D3345" s="294"/>
      <c r="E3345" s="258"/>
      <c r="F3345" s="259"/>
      <c r="G3345" s="283"/>
      <c r="H3345" s="261"/>
      <c r="I3345" s="261"/>
      <c r="J3345" s="261"/>
      <c r="K3345" s="282"/>
      <c r="L3345" s="264"/>
      <c r="M3345" s="264"/>
      <c r="N3345" s="261"/>
      <c r="O3345" s="282"/>
      <c r="P3345" s="266"/>
      <c r="Q3345" s="258"/>
      <c r="R3345" s="268"/>
      <c r="S3345" s="265"/>
      <c r="T3345" s="271"/>
      <c r="U3345" s="269"/>
      <c r="V3345" s="270"/>
      <c r="W3345" s="271"/>
      <c r="X3345" s="272"/>
      <c r="Y3345" s="272"/>
      <c r="Z3345" s="342"/>
      <c r="AA3345" s="258"/>
      <c r="AB3345" s="273"/>
      <c r="AC3345" s="273"/>
      <c r="AD3345" s="504"/>
      <c r="AE3345" s="275"/>
      <c r="AF3345" s="267" t="str">
        <f t="shared" ca="1" si="271"/>
        <v/>
      </c>
      <c r="AG3345" s="276"/>
      <c r="AH3345" s="273"/>
    </row>
    <row r="3346" spans="2:34">
      <c r="B3346" s="258" t="str">
        <f t="shared" si="270"/>
        <v/>
      </c>
      <c r="C3346" s="282">
        <v>1</v>
      </c>
      <c r="D3346" s="294"/>
      <c r="E3346" s="258"/>
      <c r="F3346" s="259"/>
      <c r="G3346" s="283"/>
      <c r="H3346" s="261"/>
      <c r="I3346" s="261"/>
      <c r="J3346" s="261"/>
      <c r="K3346" s="282"/>
      <c r="L3346" s="264"/>
      <c r="M3346" s="264"/>
      <c r="N3346" s="261"/>
      <c r="O3346" s="282"/>
      <c r="P3346" s="266"/>
      <c r="Q3346" s="258"/>
      <c r="R3346" s="268"/>
      <c r="S3346" s="265"/>
      <c r="T3346" s="271"/>
      <c r="U3346" s="269"/>
      <c r="V3346" s="270"/>
      <c r="W3346" s="271"/>
      <c r="X3346" s="272"/>
      <c r="Y3346" s="272"/>
      <c r="Z3346" s="342"/>
      <c r="AA3346" s="258"/>
      <c r="AB3346" s="273"/>
      <c r="AC3346" s="273"/>
      <c r="AD3346" s="504"/>
      <c r="AE3346" s="275"/>
      <c r="AF3346" s="267" t="str">
        <f t="shared" ca="1" si="271"/>
        <v/>
      </c>
      <c r="AG3346" s="276"/>
      <c r="AH3346" s="273"/>
    </row>
    <row r="3347" spans="2:34">
      <c r="B3347" s="258" t="str">
        <f t="shared" si="270"/>
        <v/>
      </c>
      <c r="C3347" s="282">
        <v>1</v>
      </c>
      <c r="D3347" s="294"/>
      <c r="E3347" s="258"/>
      <c r="F3347" s="259"/>
      <c r="G3347" s="283"/>
      <c r="H3347" s="261"/>
      <c r="I3347" s="261"/>
      <c r="J3347" s="261"/>
      <c r="K3347" s="282"/>
      <c r="L3347" s="264"/>
      <c r="M3347" s="264"/>
      <c r="N3347" s="261"/>
      <c r="O3347" s="282"/>
      <c r="P3347" s="266"/>
      <c r="Q3347" s="258"/>
      <c r="R3347" s="268"/>
      <c r="S3347" s="265"/>
      <c r="T3347" s="271"/>
      <c r="U3347" s="269"/>
      <c r="V3347" s="270"/>
      <c r="W3347" s="271"/>
      <c r="X3347" s="272"/>
      <c r="Y3347" s="272"/>
      <c r="Z3347" s="342"/>
      <c r="AA3347" s="258"/>
      <c r="AB3347" s="273"/>
      <c r="AC3347" s="273"/>
      <c r="AD3347" s="504"/>
      <c r="AE3347" s="275"/>
      <c r="AF3347" s="267" t="str">
        <f t="shared" ca="1" si="271"/>
        <v/>
      </c>
      <c r="AG3347" s="276"/>
      <c r="AH3347" s="273"/>
    </row>
    <row r="3348" spans="2:34">
      <c r="B3348" s="258" t="str">
        <f t="shared" si="270"/>
        <v/>
      </c>
      <c r="C3348" s="282">
        <v>1</v>
      </c>
      <c r="D3348" s="294"/>
      <c r="E3348" s="258"/>
      <c r="F3348" s="259"/>
      <c r="G3348" s="283"/>
      <c r="H3348" s="261"/>
      <c r="I3348" s="261"/>
      <c r="J3348" s="261"/>
      <c r="K3348" s="282"/>
      <c r="L3348" s="264"/>
      <c r="M3348" s="264"/>
      <c r="N3348" s="261"/>
      <c r="O3348" s="282"/>
      <c r="P3348" s="266"/>
      <c r="Q3348" s="258"/>
      <c r="R3348" s="268"/>
      <c r="S3348" s="265"/>
      <c r="T3348" s="271"/>
      <c r="U3348" s="269"/>
      <c r="V3348" s="270"/>
      <c r="W3348" s="271"/>
      <c r="X3348" s="272"/>
      <c r="Y3348" s="272"/>
      <c r="Z3348" s="342"/>
      <c r="AA3348" s="258"/>
      <c r="AB3348" s="273"/>
      <c r="AC3348" s="273"/>
      <c r="AD3348" s="504"/>
      <c r="AE3348" s="275"/>
      <c r="AF3348" s="267" t="str">
        <f t="shared" ca="1" si="271"/>
        <v/>
      </c>
      <c r="AG3348" s="276"/>
      <c r="AH3348" s="273"/>
    </row>
    <row r="3349" spans="2:34">
      <c r="B3349" s="258" t="str">
        <f t="shared" si="270"/>
        <v/>
      </c>
      <c r="C3349" s="282">
        <v>1</v>
      </c>
      <c r="D3349" s="294"/>
      <c r="E3349" s="258"/>
      <c r="F3349" s="259"/>
      <c r="G3349" s="283"/>
      <c r="H3349" s="261"/>
      <c r="I3349" s="261"/>
      <c r="J3349" s="261"/>
      <c r="K3349" s="282"/>
      <c r="L3349" s="264"/>
      <c r="M3349" s="264"/>
      <c r="N3349" s="261"/>
      <c r="O3349" s="282"/>
      <c r="P3349" s="266"/>
      <c r="Q3349" s="258"/>
      <c r="R3349" s="268"/>
      <c r="S3349" s="265"/>
      <c r="T3349" s="271"/>
      <c r="U3349" s="269"/>
      <c r="V3349" s="270"/>
      <c r="W3349" s="271"/>
      <c r="X3349" s="272"/>
      <c r="Y3349" s="272"/>
      <c r="Z3349" s="342"/>
      <c r="AA3349" s="258"/>
      <c r="AB3349" s="273"/>
      <c r="AC3349" s="273"/>
      <c r="AD3349" s="504"/>
      <c r="AE3349" s="275"/>
      <c r="AF3349" s="267" t="str">
        <f t="shared" ca="1" si="271"/>
        <v/>
      </c>
      <c r="AG3349" s="276"/>
      <c r="AH3349" s="273"/>
    </row>
    <row r="3350" spans="2:34">
      <c r="B3350" s="258" t="str">
        <f t="shared" si="270"/>
        <v/>
      </c>
      <c r="C3350" s="282">
        <v>1</v>
      </c>
      <c r="D3350" s="294"/>
      <c r="E3350" s="258"/>
      <c r="F3350" s="259"/>
      <c r="G3350" s="283"/>
      <c r="H3350" s="261"/>
      <c r="I3350" s="261"/>
      <c r="J3350" s="261"/>
      <c r="K3350" s="282"/>
      <c r="L3350" s="264"/>
      <c r="M3350" s="264"/>
      <c r="N3350" s="261"/>
      <c r="O3350" s="282"/>
      <c r="P3350" s="266"/>
      <c r="Q3350" s="258"/>
      <c r="R3350" s="268"/>
      <c r="S3350" s="265"/>
      <c r="T3350" s="271"/>
      <c r="U3350" s="269"/>
      <c r="V3350" s="270"/>
      <c r="W3350" s="271"/>
      <c r="X3350" s="272"/>
      <c r="Y3350" s="272"/>
      <c r="Z3350" s="342"/>
      <c r="AA3350" s="258"/>
      <c r="AB3350" s="273"/>
      <c r="AC3350" s="273"/>
      <c r="AD3350" s="504"/>
      <c r="AE3350" s="275"/>
      <c r="AF3350" s="267" t="str">
        <f t="shared" ca="1" si="271"/>
        <v/>
      </c>
      <c r="AG3350" s="276"/>
      <c r="AH3350" s="273"/>
    </row>
    <row r="3351" spans="2:34">
      <c r="B3351" s="258" t="str">
        <f t="shared" si="270"/>
        <v/>
      </c>
      <c r="C3351" s="282">
        <v>1</v>
      </c>
      <c r="D3351" s="294"/>
      <c r="E3351" s="258"/>
      <c r="F3351" s="259"/>
      <c r="G3351" s="283"/>
      <c r="H3351" s="261"/>
      <c r="I3351" s="261"/>
      <c r="J3351" s="261"/>
      <c r="K3351" s="282"/>
      <c r="L3351" s="264"/>
      <c r="M3351" s="264"/>
      <c r="N3351" s="261"/>
      <c r="O3351" s="282"/>
      <c r="P3351" s="266"/>
      <c r="Q3351" s="258"/>
      <c r="R3351" s="268"/>
      <c r="S3351" s="265"/>
      <c r="T3351" s="271"/>
      <c r="U3351" s="269"/>
      <c r="V3351" s="270"/>
      <c r="W3351" s="271"/>
      <c r="X3351" s="272"/>
      <c r="Y3351" s="272"/>
      <c r="Z3351" s="342"/>
      <c r="AA3351" s="258"/>
      <c r="AB3351" s="273"/>
      <c r="AC3351" s="273"/>
      <c r="AD3351" s="504"/>
      <c r="AE3351" s="275"/>
      <c r="AF3351" s="267" t="str">
        <f t="shared" ca="1" si="271"/>
        <v/>
      </c>
      <c r="AG3351" s="276"/>
      <c r="AH3351" s="273"/>
    </row>
    <row r="3352" spans="2:34">
      <c r="B3352" s="258" t="str">
        <f t="shared" si="270"/>
        <v/>
      </c>
      <c r="C3352" s="282">
        <v>1</v>
      </c>
      <c r="D3352" s="294"/>
      <c r="E3352" s="258"/>
      <c r="F3352" s="259"/>
      <c r="G3352" s="283"/>
      <c r="H3352" s="261"/>
      <c r="I3352" s="261"/>
      <c r="J3352" s="261"/>
      <c r="K3352" s="282"/>
      <c r="L3352" s="264"/>
      <c r="M3352" s="264"/>
      <c r="N3352" s="261"/>
      <c r="O3352" s="282"/>
      <c r="P3352" s="266"/>
      <c r="Q3352" s="258"/>
      <c r="R3352" s="268"/>
      <c r="S3352" s="265"/>
      <c r="T3352" s="271"/>
      <c r="U3352" s="269"/>
      <c r="V3352" s="270"/>
      <c r="W3352" s="271"/>
      <c r="X3352" s="272"/>
      <c r="Y3352" s="272"/>
      <c r="Z3352" s="342"/>
      <c r="AA3352" s="258"/>
      <c r="AB3352" s="273"/>
      <c r="AC3352" s="273"/>
      <c r="AD3352" s="504"/>
      <c r="AE3352" s="275"/>
      <c r="AF3352" s="267" t="str">
        <f t="shared" ca="1" si="271"/>
        <v/>
      </c>
      <c r="AG3352" s="276"/>
      <c r="AH3352" s="273"/>
    </row>
    <row r="3353" spans="2:34">
      <c r="B3353" s="258" t="str">
        <f t="shared" si="270"/>
        <v/>
      </c>
      <c r="C3353" s="282">
        <v>1</v>
      </c>
      <c r="D3353" s="294"/>
      <c r="E3353" s="258"/>
      <c r="F3353" s="259"/>
      <c r="G3353" s="283"/>
      <c r="H3353" s="261"/>
      <c r="I3353" s="261"/>
      <c r="J3353" s="261"/>
      <c r="K3353" s="282"/>
      <c r="L3353" s="264"/>
      <c r="M3353" s="264"/>
      <c r="N3353" s="261"/>
      <c r="O3353" s="282"/>
      <c r="P3353" s="266"/>
      <c r="Q3353" s="258"/>
      <c r="R3353" s="268"/>
      <c r="S3353" s="265"/>
      <c r="T3353" s="271"/>
      <c r="U3353" s="269"/>
      <c r="V3353" s="270"/>
      <c r="W3353" s="271"/>
      <c r="X3353" s="272"/>
      <c r="Y3353" s="272"/>
      <c r="Z3353" s="342"/>
      <c r="AA3353" s="258"/>
      <c r="AB3353" s="273"/>
      <c r="AC3353" s="273"/>
      <c r="AD3353" s="504"/>
      <c r="AE3353" s="275"/>
      <c r="AF3353" s="267" t="str">
        <f t="shared" ca="1" si="271"/>
        <v/>
      </c>
      <c r="AG3353" s="276"/>
      <c r="AH3353" s="273"/>
    </row>
    <row r="3354" spans="2:34">
      <c r="B3354" s="258" t="str">
        <f t="shared" si="270"/>
        <v/>
      </c>
      <c r="C3354" s="282">
        <v>1</v>
      </c>
      <c r="D3354" s="294"/>
      <c r="E3354" s="258"/>
      <c r="F3354" s="259"/>
      <c r="G3354" s="283"/>
      <c r="H3354" s="261"/>
      <c r="I3354" s="261"/>
      <c r="J3354" s="261"/>
      <c r="K3354" s="282"/>
      <c r="L3354" s="264"/>
      <c r="M3354" s="264"/>
      <c r="N3354" s="261"/>
      <c r="O3354" s="282"/>
      <c r="P3354" s="266"/>
      <c r="Q3354" s="258"/>
      <c r="R3354" s="268"/>
      <c r="S3354" s="265"/>
      <c r="T3354" s="271"/>
      <c r="U3354" s="269"/>
      <c r="V3354" s="270"/>
      <c r="W3354" s="271"/>
      <c r="X3354" s="272"/>
      <c r="Y3354" s="272"/>
      <c r="Z3354" s="342"/>
      <c r="AA3354" s="258"/>
      <c r="AB3354" s="273"/>
      <c r="AC3354" s="273"/>
      <c r="AD3354" s="504"/>
      <c r="AE3354" s="275"/>
      <c r="AF3354" s="267" t="str">
        <f t="shared" ca="1" si="271"/>
        <v/>
      </c>
      <c r="AG3354" s="276"/>
      <c r="AH3354" s="273"/>
    </row>
    <row r="3355" spans="2:34">
      <c r="B3355" s="258" t="str">
        <f t="shared" si="270"/>
        <v/>
      </c>
      <c r="C3355" s="282">
        <v>1</v>
      </c>
      <c r="D3355" s="294"/>
      <c r="E3355" s="258"/>
      <c r="F3355" s="259"/>
      <c r="G3355" s="283"/>
      <c r="H3355" s="261"/>
      <c r="I3355" s="261"/>
      <c r="J3355" s="261"/>
      <c r="K3355" s="282"/>
      <c r="L3355" s="264"/>
      <c r="M3355" s="264"/>
      <c r="N3355" s="261"/>
      <c r="O3355" s="282"/>
      <c r="P3355" s="266"/>
      <c r="Q3355" s="258"/>
      <c r="R3355" s="268"/>
      <c r="S3355" s="265"/>
      <c r="T3355" s="271"/>
      <c r="U3355" s="269"/>
      <c r="V3355" s="270"/>
      <c r="W3355" s="271"/>
      <c r="X3355" s="272"/>
      <c r="Y3355" s="272"/>
      <c r="Z3355" s="342"/>
      <c r="AA3355" s="258"/>
      <c r="AB3355" s="273"/>
      <c r="AC3355" s="273"/>
      <c r="AD3355" s="504"/>
      <c r="AE3355" s="275"/>
      <c r="AF3355" s="267" t="str">
        <f t="shared" ca="1" si="271"/>
        <v/>
      </c>
      <c r="AG3355" s="276"/>
      <c r="AH3355" s="273"/>
    </row>
    <row r="3356" spans="2:34">
      <c r="B3356" s="258" t="str">
        <f t="shared" si="270"/>
        <v/>
      </c>
      <c r="C3356" s="282">
        <v>1</v>
      </c>
      <c r="D3356" s="294"/>
      <c r="E3356" s="258"/>
      <c r="F3356" s="259"/>
      <c r="G3356" s="283"/>
      <c r="H3356" s="261"/>
      <c r="I3356" s="261"/>
      <c r="J3356" s="261"/>
      <c r="K3356" s="282"/>
      <c r="L3356" s="264"/>
      <c r="M3356" s="264"/>
      <c r="N3356" s="261"/>
      <c r="O3356" s="282"/>
      <c r="P3356" s="266"/>
      <c r="Q3356" s="258"/>
      <c r="R3356" s="268"/>
      <c r="S3356" s="265"/>
      <c r="T3356" s="271"/>
      <c r="U3356" s="269"/>
      <c r="V3356" s="270"/>
      <c r="W3356" s="271"/>
      <c r="X3356" s="272"/>
      <c r="Y3356" s="272"/>
      <c r="Z3356" s="342"/>
      <c r="AA3356" s="258"/>
      <c r="AB3356" s="273"/>
      <c r="AC3356" s="273"/>
      <c r="AD3356" s="504"/>
      <c r="AE3356" s="275"/>
      <c r="AF3356" s="267" t="str">
        <f t="shared" ca="1" si="271"/>
        <v/>
      </c>
      <c r="AG3356" s="276"/>
      <c r="AH3356" s="273"/>
    </row>
    <row r="3357" spans="2:34">
      <c r="B3357" s="258" t="str">
        <f t="shared" si="270"/>
        <v/>
      </c>
      <c r="C3357" s="282">
        <v>1</v>
      </c>
      <c r="D3357" s="294"/>
      <c r="E3357" s="258"/>
      <c r="F3357" s="259"/>
      <c r="G3357" s="283"/>
      <c r="H3357" s="261"/>
      <c r="I3357" s="261"/>
      <c r="J3357" s="261"/>
      <c r="K3357" s="282"/>
      <c r="L3357" s="264"/>
      <c r="M3357" s="264"/>
      <c r="N3357" s="261"/>
      <c r="O3357" s="282"/>
      <c r="P3357" s="266"/>
      <c r="Q3357" s="258"/>
      <c r="R3357" s="268"/>
      <c r="S3357" s="265"/>
      <c r="T3357" s="271"/>
      <c r="U3357" s="269"/>
      <c r="V3357" s="270"/>
      <c r="W3357" s="271"/>
      <c r="X3357" s="272"/>
      <c r="Y3357" s="272"/>
      <c r="Z3357" s="342"/>
      <c r="AA3357" s="258"/>
      <c r="AB3357" s="273"/>
      <c r="AC3357" s="273"/>
      <c r="AD3357" s="504"/>
      <c r="AE3357" s="275"/>
      <c r="AF3357" s="267" t="str">
        <f t="shared" ca="1" si="271"/>
        <v/>
      </c>
      <c r="AG3357" s="276"/>
      <c r="AH3357" s="273"/>
    </row>
    <row r="3358" spans="2:34">
      <c r="B3358" s="258" t="str">
        <f t="shared" si="270"/>
        <v/>
      </c>
      <c r="C3358" s="282">
        <v>1</v>
      </c>
      <c r="D3358" s="294"/>
      <c r="E3358" s="258"/>
      <c r="F3358" s="259"/>
      <c r="G3358" s="283"/>
      <c r="H3358" s="261"/>
      <c r="I3358" s="261"/>
      <c r="J3358" s="261"/>
      <c r="K3358" s="282"/>
      <c r="L3358" s="264"/>
      <c r="M3358" s="264"/>
      <c r="N3358" s="261"/>
      <c r="O3358" s="282"/>
      <c r="P3358" s="266"/>
      <c r="Q3358" s="258"/>
      <c r="R3358" s="268"/>
      <c r="S3358" s="265"/>
      <c r="T3358" s="271"/>
      <c r="U3358" s="269"/>
      <c r="V3358" s="270"/>
      <c r="W3358" s="271"/>
      <c r="X3358" s="272"/>
      <c r="Y3358" s="272"/>
      <c r="Z3358" s="342"/>
      <c r="AA3358" s="258"/>
      <c r="AB3358" s="273"/>
      <c r="AC3358" s="273"/>
      <c r="AD3358" s="504"/>
      <c r="AE3358" s="275"/>
      <c r="AF3358" s="267" t="str">
        <f t="shared" ca="1" si="271"/>
        <v/>
      </c>
      <c r="AG3358" s="276"/>
      <c r="AH3358" s="273"/>
    </row>
    <row r="3359" spans="2:34">
      <c r="B3359" s="258" t="str">
        <f t="shared" si="270"/>
        <v/>
      </c>
      <c r="C3359" s="282">
        <v>1</v>
      </c>
      <c r="D3359" s="294"/>
      <c r="E3359" s="258"/>
      <c r="F3359" s="259"/>
      <c r="G3359" s="283"/>
      <c r="H3359" s="261"/>
      <c r="I3359" s="261"/>
      <c r="J3359" s="261"/>
      <c r="K3359" s="282"/>
      <c r="L3359" s="264"/>
      <c r="M3359" s="264"/>
      <c r="N3359" s="261"/>
      <c r="O3359" s="282"/>
      <c r="P3359" s="266"/>
      <c r="Q3359" s="258"/>
      <c r="R3359" s="268"/>
      <c r="S3359" s="265"/>
      <c r="T3359" s="271"/>
      <c r="U3359" s="269"/>
      <c r="V3359" s="270"/>
      <c r="W3359" s="271"/>
      <c r="X3359" s="272"/>
      <c r="Y3359" s="272"/>
      <c r="Z3359" s="342"/>
      <c r="AA3359" s="258"/>
      <c r="AB3359" s="273"/>
      <c r="AC3359" s="273"/>
      <c r="AD3359" s="504"/>
      <c r="AE3359" s="275"/>
      <c r="AF3359" s="267" t="str">
        <f t="shared" ca="1" si="271"/>
        <v/>
      </c>
      <c r="AG3359" s="276"/>
      <c r="AH3359" s="273"/>
    </row>
    <row r="3360" spans="2:34">
      <c r="B3360" s="258" t="str">
        <f t="shared" si="270"/>
        <v/>
      </c>
      <c r="C3360" s="282">
        <v>1</v>
      </c>
      <c r="D3360" s="294"/>
      <c r="E3360" s="258"/>
      <c r="F3360" s="259"/>
      <c r="G3360" s="283"/>
      <c r="H3360" s="261"/>
      <c r="I3360" s="261"/>
      <c r="J3360" s="261"/>
      <c r="K3360" s="282"/>
      <c r="L3360" s="264"/>
      <c r="M3360" s="264"/>
      <c r="N3360" s="261"/>
      <c r="O3360" s="282"/>
      <c r="P3360" s="266"/>
      <c r="Q3360" s="258"/>
      <c r="R3360" s="268"/>
      <c r="S3360" s="265"/>
      <c r="T3360" s="271"/>
      <c r="U3360" s="269"/>
      <c r="V3360" s="270"/>
      <c r="W3360" s="271"/>
      <c r="X3360" s="272"/>
      <c r="Y3360" s="272"/>
      <c r="Z3360" s="342"/>
      <c r="AA3360" s="258"/>
      <c r="AB3360" s="273"/>
      <c r="AC3360" s="273"/>
      <c r="AD3360" s="504"/>
      <c r="AE3360" s="275"/>
      <c r="AF3360" s="267" t="str">
        <f t="shared" ca="1" si="271"/>
        <v/>
      </c>
      <c r="AG3360" s="276"/>
      <c r="AH3360" s="273"/>
    </row>
    <row r="3361" spans="2:34">
      <c r="B3361" s="258" t="str">
        <f t="shared" si="270"/>
        <v/>
      </c>
      <c r="C3361" s="282">
        <v>1</v>
      </c>
      <c r="D3361" s="294"/>
      <c r="E3361" s="258"/>
      <c r="F3361" s="259"/>
      <c r="G3361" s="283"/>
      <c r="H3361" s="261"/>
      <c r="I3361" s="261"/>
      <c r="J3361" s="261"/>
      <c r="K3361" s="282"/>
      <c r="L3361" s="264"/>
      <c r="M3361" s="264"/>
      <c r="N3361" s="261"/>
      <c r="O3361" s="282"/>
      <c r="P3361" s="266"/>
      <c r="Q3361" s="258"/>
      <c r="R3361" s="268"/>
      <c r="S3361" s="265"/>
      <c r="T3361" s="271"/>
      <c r="U3361" s="269"/>
      <c r="V3361" s="270"/>
      <c r="W3361" s="271"/>
      <c r="X3361" s="272"/>
      <c r="Y3361" s="272"/>
      <c r="Z3361" s="342"/>
      <c r="AA3361" s="258"/>
      <c r="AB3361" s="273"/>
      <c r="AC3361" s="273"/>
      <c r="AD3361" s="504"/>
      <c r="AE3361" s="275"/>
      <c r="AF3361" s="267" t="str">
        <f t="shared" ca="1" si="271"/>
        <v/>
      </c>
      <c r="AG3361" s="276"/>
      <c r="AH3361" s="273"/>
    </row>
    <row r="3362" spans="2:34">
      <c r="B3362" s="258" t="str">
        <f t="shared" si="270"/>
        <v/>
      </c>
      <c r="C3362" s="282">
        <v>1</v>
      </c>
      <c r="D3362" s="294"/>
      <c r="E3362" s="258"/>
      <c r="F3362" s="259"/>
      <c r="G3362" s="283"/>
      <c r="H3362" s="261"/>
      <c r="I3362" s="261"/>
      <c r="J3362" s="261"/>
      <c r="K3362" s="282"/>
      <c r="L3362" s="264"/>
      <c r="M3362" s="264"/>
      <c r="N3362" s="261"/>
      <c r="O3362" s="282"/>
      <c r="P3362" s="266"/>
      <c r="Q3362" s="258"/>
      <c r="R3362" s="268"/>
      <c r="S3362" s="265"/>
      <c r="T3362" s="271"/>
      <c r="U3362" s="269"/>
      <c r="V3362" s="270"/>
      <c r="W3362" s="271"/>
      <c r="X3362" s="272"/>
      <c r="Y3362" s="272"/>
      <c r="Z3362" s="342"/>
      <c r="AA3362" s="258"/>
      <c r="AB3362" s="273"/>
      <c r="AC3362" s="273"/>
      <c r="AD3362" s="504"/>
      <c r="AE3362" s="275"/>
      <c r="AF3362" s="267" t="str">
        <f t="shared" ca="1" si="271"/>
        <v/>
      </c>
      <c r="AG3362" s="276"/>
      <c r="AH3362" s="273"/>
    </row>
    <row r="3363" spans="2:34">
      <c r="B3363" s="258" t="str">
        <f t="shared" si="270"/>
        <v/>
      </c>
      <c r="C3363" s="282">
        <v>1</v>
      </c>
      <c r="D3363" s="294"/>
      <c r="E3363" s="258"/>
      <c r="F3363" s="259"/>
      <c r="G3363" s="283"/>
      <c r="H3363" s="261"/>
      <c r="I3363" s="261"/>
      <c r="J3363" s="261"/>
      <c r="K3363" s="282"/>
      <c r="L3363" s="264"/>
      <c r="M3363" s="264"/>
      <c r="N3363" s="261"/>
      <c r="O3363" s="282"/>
      <c r="P3363" s="266"/>
      <c r="Q3363" s="258"/>
      <c r="R3363" s="268"/>
      <c r="S3363" s="265"/>
      <c r="T3363" s="271"/>
      <c r="U3363" s="269"/>
      <c r="V3363" s="270"/>
      <c r="W3363" s="271"/>
      <c r="X3363" s="272"/>
      <c r="Y3363" s="272"/>
      <c r="Z3363" s="342"/>
      <c r="AA3363" s="258"/>
      <c r="AB3363" s="273"/>
      <c r="AC3363" s="273"/>
      <c r="AD3363" s="504"/>
      <c r="AE3363" s="275"/>
      <c r="AF3363" s="267" t="str">
        <f t="shared" ca="1" si="271"/>
        <v/>
      </c>
      <c r="AG3363" s="276"/>
      <c r="AH3363" s="273"/>
    </row>
    <row r="3364" spans="2:34">
      <c r="B3364" s="258" t="str">
        <f t="shared" ref="B3364:B3427" si="272">MID(H3364,1,1)&amp;D3364</f>
        <v/>
      </c>
      <c r="C3364" s="282">
        <v>1</v>
      </c>
      <c r="D3364" s="294"/>
      <c r="E3364" s="258"/>
      <c r="F3364" s="259"/>
      <c r="G3364" s="283"/>
      <c r="H3364" s="261"/>
      <c r="I3364" s="261"/>
      <c r="J3364" s="261"/>
      <c r="K3364" s="282"/>
      <c r="L3364" s="264"/>
      <c r="M3364" s="264"/>
      <c r="N3364" s="261"/>
      <c r="O3364" s="282"/>
      <c r="P3364" s="266"/>
      <c r="Q3364" s="258"/>
      <c r="R3364" s="268"/>
      <c r="S3364" s="265"/>
      <c r="T3364" s="271"/>
      <c r="U3364" s="269"/>
      <c r="V3364" s="270"/>
      <c r="W3364" s="271"/>
      <c r="X3364" s="272"/>
      <c r="Y3364" s="272"/>
      <c r="Z3364" s="342"/>
      <c r="AA3364" s="258"/>
      <c r="AB3364" s="273"/>
      <c r="AC3364" s="273"/>
      <c r="AD3364" s="504"/>
      <c r="AE3364" s="275"/>
      <c r="AF3364" s="267" t="str">
        <f t="shared" ca="1" si="271"/>
        <v/>
      </c>
      <c r="AG3364" s="276"/>
      <c r="AH3364" s="273"/>
    </row>
    <row r="3365" spans="2:34">
      <c r="B3365" s="258" t="str">
        <f t="shared" si="272"/>
        <v/>
      </c>
      <c r="C3365" s="282">
        <v>1</v>
      </c>
      <c r="D3365" s="294"/>
      <c r="E3365" s="258"/>
      <c r="F3365" s="259"/>
      <c r="G3365" s="283"/>
      <c r="H3365" s="261"/>
      <c r="I3365" s="261"/>
      <c r="J3365" s="261"/>
      <c r="K3365" s="282"/>
      <c r="L3365" s="264"/>
      <c r="M3365" s="264"/>
      <c r="N3365" s="261"/>
      <c r="O3365" s="282"/>
      <c r="P3365" s="266"/>
      <c r="Q3365" s="258"/>
      <c r="R3365" s="268"/>
      <c r="S3365" s="265"/>
      <c r="T3365" s="271"/>
      <c r="U3365" s="269"/>
      <c r="V3365" s="270"/>
      <c r="W3365" s="271"/>
      <c r="X3365" s="272"/>
      <c r="Y3365" s="272"/>
      <c r="Z3365" s="342"/>
      <c r="AA3365" s="258"/>
      <c r="AB3365" s="273"/>
      <c r="AC3365" s="273"/>
      <c r="AD3365" s="504"/>
      <c r="AE3365" s="275"/>
      <c r="AF3365" s="267" t="str">
        <f t="shared" ref="AF3365:AF3428" ca="1" si="273">IF($D3365&lt;&gt;"",DATEDIF(F3365,TODAY(),"y")&amp;"años"&amp;DATEDIF(F3365,TODAY(),"ym")&amp;"meses","")</f>
        <v/>
      </c>
      <c r="AG3365" s="276"/>
      <c r="AH3365" s="273"/>
    </row>
    <row r="3366" spans="2:34">
      <c r="B3366" s="258" t="str">
        <f t="shared" si="272"/>
        <v/>
      </c>
      <c r="C3366" s="282">
        <v>1</v>
      </c>
      <c r="D3366" s="294"/>
      <c r="E3366" s="258"/>
      <c r="F3366" s="259"/>
      <c r="G3366" s="283"/>
      <c r="H3366" s="261"/>
      <c r="I3366" s="261"/>
      <c r="J3366" s="261"/>
      <c r="K3366" s="282"/>
      <c r="L3366" s="264"/>
      <c r="M3366" s="264"/>
      <c r="N3366" s="261"/>
      <c r="O3366" s="282"/>
      <c r="P3366" s="266"/>
      <c r="Q3366" s="258"/>
      <c r="R3366" s="268"/>
      <c r="S3366" s="265"/>
      <c r="T3366" s="271"/>
      <c r="U3366" s="269"/>
      <c r="V3366" s="270"/>
      <c r="W3366" s="271"/>
      <c r="X3366" s="272"/>
      <c r="Y3366" s="272"/>
      <c r="Z3366" s="342"/>
      <c r="AA3366" s="258"/>
      <c r="AB3366" s="273"/>
      <c r="AC3366" s="273"/>
      <c r="AD3366" s="504"/>
      <c r="AE3366" s="275"/>
      <c r="AF3366" s="267" t="str">
        <f t="shared" ca="1" si="273"/>
        <v/>
      </c>
      <c r="AG3366" s="276"/>
      <c r="AH3366" s="273"/>
    </row>
    <row r="3367" spans="2:34">
      <c r="B3367" s="258" t="str">
        <f t="shared" si="272"/>
        <v/>
      </c>
      <c r="C3367" s="282">
        <v>1</v>
      </c>
      <c r="D3367" s="294"/>
      <c r="E3367" s="258"/>
      <c r="F3367" s="259"/>
      <c r="G3367" s="283"/>
      <c r="H3367" s="261"/>
      <c r="I3367" s="261"/>
      <c r="J3367" s="261"/>
      <c r="K3367" s="282"/>
      <c r="L3367" s="264"/>
      <c r="M3367" s="264"/>
      <c r="N3367" s="261"/>
      <c r="O3367" s="282"/>
      <c r="P3367" s="266"/>
      <c r="Q3367" s="258"/>
      <c r="R3367" s="268"/>
      <c r="S3367" s="265"/>
      <c r="T3367" s="271"/>
      <c r="U3367" s="269"/>
      <c r="V3367" s="270"/>
      <c r="W3367" s="271"/>
      <c r="X3367" s="272"/>
      <c r="Y3367" s="272"/>
      <c r="Z3367" s="342"/>
      <c r="AA3367" s="258"/>
      <c r="AB3367" s="273"/>
      <c r="AC3367" s="273"/>
      <c r="AD3367" s="504"/>
      <c r="AE3367" s="275"/>
      <c r="AF3367" s="267" t="str">
        <f t="shared" ca="1" si="273"/>
        <v/>
      </c>
      <c r="AG3367" s="276"/>
      <c r="AH3367" s="273"/>
    </row>
    <row r="3368" spans="2:34">
      <c r="B3368" s="258" t="str">
        <f t="shared" si="272"/>
        <v/>
      </c>
      <c r="C3368" s="282">
        <v>1</v>
      </c>
      <c r="D3368" s="294"/>
      <c r="E3368" s="258"/>
      <c r="F3368" s="259"/>
      <c r="G3368" s="283"/>
      <c r="H3368" s="261"/>
      <c r="I3368" s="261"/>
      <c r="J3368" s="261"/>
      <c r="K3368" s="282"/>
      <c r="L3368" s="264"/>
      <c r="M3368" s="264"/>
      <c r="N3368" s="261"/>
      <c r="O3368" s="282"/>
      <c r="P3368" s="266"/>
      <c r="Q3368" s="258"/>
      <c r="R3368" s="268"/>
      <c r="S3368" s="265"/>
      <c r="T3368" s="271"/>
      <c r="U3368" s="269"/>
      <c r="V3368" s="270"/>
      <c r="W3368" s="271"/>
      <c r="X3368" s="272"/>
      <c r="Y3368" s="272"/>
      <c r="Z3368" s="342"/>
      <c r="AA3368" s="258"/>
      <c r="AB3368" s="273"/>
      <c r="AC3368" s="273"/>
      <c r="AD3368" s="504"/>
      <c r="AE3368" s="275"/>
      <c r="AF3368" s="267" t="str">
        <f t="shared" ca="1" si="273"/>
        <v/>
      </c>
      <c r="AG3368" s="276"/>
      <c r="AH3368" s="273"/>
    </row>
    <row r="3369" spans="2:34">
      <c r="B3369" s="258" t="str">
        <f t="shared" si="272"/>
        <v/>
      </c>
      <c r="C3369" s="282">
        <v>1</v>
      </c>
      <c r="D3369" s="294"/>
      <c r="E3369" s="258"/>
      <c r="F3369" s="259"/>
      <c r="G3369" s="283"/>
      <c r="H3369" s="261"/>
      <c r="I3369" s="261"/>
      <c r="J3369" s="261"/>
      <c r="K3369" s="282"/>
      <c r="L3369" s="264"/>
      <c r="M3369" s="264"/>
      <c r="N3369" s="261"/>
      <c r="O3369" s="282"/>
      <c r="P3369" s="266"/>
      <c r="Q3369" s="258"/>
      <c r="R3369" s="268"/>
      <c r="S3369" s="265"/>
      <c r="T3369" s="271"/>
      <c r="U3369" s="269"/>
      <c r="V3369" s="270"/>
      <c r="W3369" s="271"/>
      <c r="X3369" s="272"/>
      <c r="Y3369" s="272"/>
      <c r="Z3369" s="342"/>
      <c r="AA3369" s="258"/>
      <c r="AB3369" s="273"/>
      <c r="AC3369" s="273"/>
      <c r="AD3369" s="504"/>
      <c r="AE3369" s="275"/>
      <c r="AF3369" s="267" t="str">
        <f t="shared" ca="1" si="273"/>
        <v/>
      </c>
      <c r="AG3369" s="276"/>
      <c r="AH3369" s="273"/>
    </row>
    <row r="3370" spans="2:34">
      <c r="B3370" s="258" t="str">
        <f t="shared" si="272"/>
        <v/>
      </c>
      <c r="C3370" s="282">
        <v>1</v>
      </c>
      <c r="D3370" s="294"/>
      <c r="E3370" s="258"/>
      <c r="F3370" s="259"/>
      <c r="G3370" s="283"/>
      <c r="H3370" s="261"/>
      <c r="I3370" s="261"/>
      <c r="J3370" s="261"/>
      <c r="K3370" s="282"/>
      <c r="L3370" s="264"/>
      <c r="M3370" s="264"/>
      <c r="N3370" s="261"/>
      <c r="O3370" s="282"/>
      <c r="P3370" s="266"/>
      <c r="Q3370" s="258"/>
      <c r="R3370" s="268"/>
      <c r="S3370" s="265"/>
      <c r="T3370" s="271"/>
      <c r="U3370" s="269"/>
      <c r="V3370" s="270"/>
      <c r="W3370" s="271"/>
      <c r="X3370" s="272"/>
      <c r="Y3370" s="272"/>
      <c r="Z3370" s="342"/>
      <c r="AA3370" s="258"/>
      <c r="AB3370" s="273"/>
      <c r="AC3370" s="273"/>
      <c r="AD3370" s="504"/>
      <c r="AE3370" s="275"/>
      <c r="AF3370" s="267" t="str">
        <f t="shared" ca="1" si="273"/>
        <v/>
      </c>
      <c r="AG3370" s="276"/>
      <c r="AH3370" s="273"/>
    </row>
    <row r="3371" spans="2:34">
      <c r="B3371" s="258" t="str">
        <f t="shared" si="272"/>
        <v/>
      </c>
      <c r="C3371" s="282">
        <v>1</v>
      </c>
      <c r="D3371" s="294"/>
      <c r="E3371" s="258"/>
      <c r="F3371" s="259"/>
      <c r="G3371" s="283"/>
      <c r="H3371" s="261"/>
      <c r="I3371" s="261"/>
      <c r="J3371" s="261"/>
      <c r="K3371" s="282"/>
      <c r="L3371" s="264"/>
      <c r="M3371" s="264"/>
      <c r="N3371" s="261"/>
      <c r="O3371" s="282"/>
      <c r="P3371" s="266"/>
      <c r="Q3371" s="258"/>
      <c r="R3371" s="268"/>
      <c r="S3371" s="265"/>
      <c r="T3371" s="271"/>
      <c r="U3371" s="269"/>
      <c r="V3371" s="270"/>
      <c r="W3371" s="271"/>
      <c r="X3371" s="272"/>
      <c r="Y3371" s="272"/>
      <c r="Z3371" s="342"/>
      <c r="AA3371" s="258"/>
      <c r="AB3371" s="273"/>
      <c r="AC3371" s="273"/>
      <c r="AD3371" s="504"/>
      <c r="AE3371" s="275"/>
      <c r="AF3371" s="267" t="str">
        <f t="shared" ca="1" si="273"/>
        <v/>
      </c>
      <c r="AG3371" s="276"/>
      <c r="AH3371" s="273"/>
    </row>
    <row r="3372" spans="2:34">
      <c r="B3372" s="258" t="str">
        <f t="shared" si="272"/>
        <v/>
      </c>
      <c r="C3372" s="282">
        <v>1</v>
      </c>
      <c r="D3372" s="294"/>
      <c r="E3372" s="258"/>
      <c r="F3372" s="259"/>
      <c r="G3372" s="283"/>
      <c r="H3372" s="261"/>
      <c r="I3372" s="261"/>
      <c r="J3372" s="261"/>
      <c r="K3372" s="282"/>
      <c r="L3372" s="264"/>
      <c r="M3372" s="264"/>
      <c r="N3372" s="261"/>
      <c r="O3372" s="282"/>
      <c r="P3372" s="266"/>
      <c r="Q3372" s="258"/>
      <c r="R3372" s="268"/>
      <c r="S3372" s="265"/>
      <c r="T3372" s="271"/>
      <c r="U3372" s="269"/>
      <c r="V3372" s="270"/>
      <c r="W3372" s="271"/>
      <c r="X3372" s="272"/>
      <c r="Y3372" s="272"/>
      <c r="Z3372" s="342"/>
      <c r="AA3372" s="258"/>
      <c r="AB3372" s="273"/>
      <c r="AC3372" s="273"/>
      <c r="AD3372" s="504"/>
      <c r="AE3372" s="275"/>
      <c r="AF3372" s="267" t="str">
        <f t="shared" ca="1" si="273"/>
        <v/>
      </c>
      <c r="AG3372" s="276"/>
      <c r="AH3372" s="273"/>
    </row>
    <row r="3373" spans="2:34">
      <c r="B3373" s="258" t="str">
        <f t="shared" si="272"/>
        <v/>
      </c>
      <c r="C3373" s="282">
        <v>1</v>
      </c>
      <c r="D3373" s="294"/>
      <c r="E3373" s="258"/>
      <c r="F3373" s="259"/>
      <c r="G3373" s="283"/>
      <c r="H3373" s="261"/>
      <c r="I3373" s="261"/>
      <c r="J3373" s="261"/>
      <c r="K3373" s="282"/>
      <c r="L3373" s="264"/>
      <c r="M3373" s="264"/>
      <c r="N3373" s="261"/>
      <c r="O3373" s="282"/>
      <c r="P3373" s="266"/>
      <c r="Q3373" s="258"/>
      <c r="R3373" s="268"/>
      <c r="S3373" s="265"/>
      <c r="T3373" s="271"/>
      <c r="U3373" s="269"/>
      <c r="V3373" s="270"/>
      <c r="W3373" s="271"/>
      <c r="X3373" s="272"/>
      <c r="Y3373" s="272"/>
      <c r="Z3373" s="342"/>
      <c r="AA3373" s="258"/>
      <c r="AB3373" s="273"/>
      <c r="AC3373" s="273"/>
      <c r="AD3373" s="504"/>
      <c r="AE3373" s="275"/>
      <c r="AF3373" s="267" t="str">
        <f t="shared" ca="1" si="273"/>
        <v/>
      </c>
      <c r="AG3373" s="276"/>
      <c r="AH3373" s="273"/>
    </row>
    <row r="3374" spans="2:34">
      <c r="B3374" s="258" t="str">
        <f t="shared" si="272"/>
        <v/>
      </c>
      <c r="C3374" s="282">
        <v>1</v>
      </c>
      <c r="D3374" s="294"/>
      <c r="E3374" s="258"/>
      <c r="F3374" s="259"/>
      <c r="G3374" s="283"/>
      <c r="H3374" s="261"/>
      <c r="I3374" s="261"/>
      <c r="J3374" s="261"/>
      <c r="K3374" s="282"/>
      <c r="L3374" s="264"/>
      <c r="M3374" s="264"/>
      <c r="N3374" s="261"/>
      <c r="O3374" s="282"/>
      <c r="P3374" s="266"/>
      <c r="Q3374" s="258"/>
      <c r="R3374" s="268"/>
      <c r="S3374" s="265"/>
      <c r="T3374" s="271"/>
      <c r="U3374" s="269"/>
      <c r="V3374" s="270"/>
      <c r="W3374" s="271"/>
      <c r="X3374" s="272"/>
      <c r="Y3374" s="272"/>
      <c r="Z3374" s="342"/>
      <c r="AA3374" s="258"/>
      <c r="AB3374" s="273"/>
      <c r="AC3374" s="273"/>
      <c r="AD3374" s="504"/>
      <c r="AE3374" s="275"/>
      <c r="AF3374" s="267" t="str">
        <f t="shared" ca="1" si="273"/>
        <v/>
      </c>
      <c r="AG3374" s="276"/>
      <c r="AH3374" s="273"/>
    </row>
    <row r="3375" spans="2:34">
      <c r="B3375" s="258" t="str">
        <f t="shared" si="272"/>
        <v/>
      </c>
      <c r="C3375" s="282">
        <v>1</v>
      </c>
      <c r="D3375" s="294"/>
      <c r="E3375" s="258"/>
      <c r="F3375" s="259"/>
      <c r="G3375" s="283"/>
      <c r="H3375" s="261"/>
      <c r="I3375" s="261"/>
      <c r="J3375" s="261"/>
      <c r="K3375" s="282"/>
      <c r="L3375" s="264"/>
      <c r="M3375" s="264"/>
      <c r="N3375" s="261"/>
      <c r="O3375" s="282"/>
      <c r="P3375" s="266"/>
      <c r="Q3375" s="258"/>
      <c r="R3375" s="268"/>
      <c r="S3375" s="265"/>
      <c r="T3375" s="271"/>
      <c r="U3375" s="269"/>
      <c r="V3375" s="270"/>
      <c r="W3375" s="271"/>
      <c r="X3375" s="272"/>
      <c r="Y3375" s="272"/>
      <c r="Z3375" s="342"/>
      <c r="AA3375" s="258"/>
      <c r="AB3375" s="273"/>
      <c r="AC3375" s="273"/>
      <c r="AD3375" s="504"/>
      <c r="AE3375" s="275"/>
      <c r="AF3375" s="267" t="str">
        <f t="shared" ca="1" si="273"/>
        <v/>
      </c>
      <c r="AG3375" s="276"/>
      <c r="AH3375" s="273"/>
    </row>
    <row r="3376" spans="2:34">
      <c r="B3376" s="258" t="str">
        <f t="shared" si="272"/>
        <v/>
      </c>
      <c r="C3376" s="282">
        <v>1</v>
      </c>
      <c r="D3376" s="294"/>
      <c r="E3376" s="258"/>
      <c r="F3376" s="259"/>
      <c r="G3376" s="283"/>
      <c r="H3376" s="261"/>
      <c r="I3376" s="261"/>
      <c r="J3376" s="261"/>
      <c r="K3376" s="282"/>
      <c r="L3376" s="264"/>
      <c r="M3376" s="264"/>
      <c r="N3376" s="261"/>
      <c r="O3376" s="282"/>
      <c r="P3376" s="266"/>
      <c r="Q3376" s="258"/>
      <c r="R3376" s="268"/>
      <c r="S3376" s="265"/>
      <c r="T3376" s="271"/>
      <c r="U3376" s="269"/>
      <c r="V3376" s="270"/>
      <c r="W3376" s="271"/>
      <c r="X3376" s="272"/>
      <c r="Y3376" s="272"/>
      <c r="Z3376" s="342"/>
      <c r="AA3376" s="258"/>
      <c r="AB3376" s="273"/>
      <c r="AC3376" s="273"/>
      <c r="AD3376" s="504"/>
      <c r="AE3376" s="275"/>
      <c r="AF3376" s="267" t="str">
        <f t="shared" ca="1" si="273"/>
        <v/>
      </c>
      <c r="AG3376" s="276"/>
      <c r="AH3376" s="273"/>
    </row>
    <row r="3377" spans="2:34">
      <c r="B3377" s="258" t="str">
        <f t="shared" si="272"/>
        <v/>
      </c>
      <c r="C3377" s="282">
        <v>1</v>
      </c>
      <c r="D3377" s="294"/>
      <c r="E3377" s="258"/>
      <c r="F3377" s="259"/>
      <c r="G3377" s="283"/>
      <c r="H3377" s="261"/>
      <c r="I3377" s="261"/>
      <c r="J3377" s="261"/>
      <c r="K3377" s="282"/>
      <c r="L3377" s="264"/>
      <c r="M3377" s="264"/>
      <c r="N3377" s="261"/>
      <c r="O3377" s="282"/>
      <c r="P3377" s="266"/>
      <c r="Q3377" s="258"/>
      <c r="R3377" s="268"/>
      <c r="S3377" s="265"/>
      <c r="T3377" s="271"/>
      <c r="U3377" s="269"/>
      <c r="V3377" s="270"/>
      <c r="W3377" s="271"/>
      <c r="X3377" s="272"/>
      <c r="Y3377" s="272"/>
      <c r="Z3377" s="342"/>
      <c r="AA3377" s="258"/>
      <c r="AB3377" s="273"/>
      <c r="AC3377" s="273"/>
      <c r="AD3377" s="504"/>
      <c r="AE3377" s="275"/>
      <c r="AF3377" s="267" t="str">
        <f t="shared" ca="1" si="273"/>
        <v/>
      </c>
      <c r="AG3377" s="276"/>
      <c r="AH3377" s="273"/>
    </row>
    <row r="3378" spans="2:34">
      <c r="B3378" s="258" t="str">
        <f t="shared" si="272"/>
        <v/>
      </c>
      <c r="C3378" s="282">
        <v>1</v>
      </c>
      <c r="D3378" s="294"/>
      <c r="E3378" s="258"/>
      <c r="F3378" s="259"/>
      <c r="G3378" s="283"/>
      <c r="H3378" s="261"/>
      <c r="I3378" s="261"/>
      <c r="J3378" s="261"/>
      <c r="K3378" s="282"/>
      <c r="L3378" s="264"/>
      <c r="M3378" s="264"/>
      <c r="N3378" s="261"/>
      <c r="O3378" s="282"/>
      <c r="P3378" s="266"/>
      <c r="Q3378" s="258"/>
      <c r="R3378" s="268"/>
      <c r="S3378" s="265"/>
      <c r="T3378" s="271"/>
      <c r="U3378" s="269"/>
      <c r="V3378" s="270"/>
      <c r="W3378" s="271"/>
      <c r="X3378" s="272"/>
      <c r="Y3378" s="272"/>
      <c r="Z3378" s="342"/>
      <c r="AA3378" s="258"/>
      <c r="AB3378" s="273"/>
      <c r="AC3378" s="273"/>
      <c r="AD3378" s="504"/>
      <c r="AE3378" s="275"/>
      <c r="AF3378" s="267" t="str">
        <f t="shared" ca="1" si="273"/>
        <v/>
      </c>
      <c r="AG3378" s="276"/>
      <c r="AH3378" s="273"/>
    </row>
    <row r="3379" spans="2:34">
      <c r="B3379" s="258" t="str">
        <f t="shared" si="272"/>
        <v/>
      </c>
      <c r="C3379" s="282">
        <v>1</v>
      </c>
      <c r="D3379" s="294"/>
      <c r="E3379" s="258"/>
      <c r="F3379" s="259"/>
      <c r="G3379" s="283"/>
      <c r="H3379" s="261"/>
      <c r="I3379" s="261"/>
      <c r="J3379" s="261"/>
      <c r="K3379" s="282"/>
      <c r="L3379" s="264"/>
      <c r="M3379" s="264"/>
      <c r="N3379" s="261"/>
      <c r="O3379" s="282"/>
      <c r="P3379" s="266"/>
      <c r="Q3379" s="258"/>
      <c r="R3379" s="268"/>
      <c r="S3379" s="265"/>
      <c r="T3379" s="271"/>
      <c r="U3379" s="269"/>
      <c r="V3379" s="270"/>
      <c r="W3379" s="271"/>
      <c r="X3379" s="272"/>
      <c r="Y3379" s="272"/>
      <c r="Z3379" s="342"/>
      <c r="AA3379" s="258"/>
      <c r="AB3379" s="273"/>
      <c r="AC3379" s="273"/>
      <c r="AD3379" s="504"/>
      <c r="AE3379" s="275"/>
      <c r="AF3379" s="267" t="str">
        <f t="shared" ca="1" si="273"/>
        <v/>
      </c>
      <c r="AG3379" s="276"/>
      <c r="AH3379" s="273"/>
    </row>
    <row r="3380" spans="2:34">
      <c r="B3380" s="258" t="str">
        <f t="shared" si="272"/>
        <v/>
      </c>
      <c r="C3380" s="282">
        <v>1</v>
      </c>
      <c r="D3380" s="294"/>
      <c r="E3380" s="258"/>
      <c r="F3380" s="259"/>
      <c r="G3380" s="283"/>
      <c r="H3380" s="261"/>
      <c r="I3380" s="261"/>
      <c r="J3380" s="261"/>
      <c r="K3380" s="282"/>
      <c r="L3380" s="264"/>
      <c r="M3380" s="264"/>
      <c r="N3380" s="261"/>
      <c r="O3380" s="282"/>
      <c r="P3380" s="266"/>
      <c r="Q3380" s="258"/>
      <c r="R3380" s="268"/>
      <c r="S3380" s="265"/>
      <c r="T3380" s="271"/>
      <c r="U3380" s="269"/>
      <c r="V3380" s="270"/>
      <c r="W3380" s="271"/>
      <c r="X3380" s="272"/>
      <c r="Y3380" s="272"/>
      <c r="Z3380" s="342"/>
      <c r="AA3380" s="258"/>
      <c r="AB3380" s="273"/>
      <c r="AC3380" s="273"/>
      <c r="AD3380" s="504"/>
      <c r="AE3380" s="275"/>
      <c r="AF3380" s="267" t="str">
        <f t="shared" ca="1" si="273"/>
        <v/>
      </c>
      <c r="AG3380" s="276"/>
      <c r="AH3380" s="273"/>
    </row>
    <row r="3381" spans="2:34">
      <c r="B3381" s="258" t="str">
        <f t="shared" si="272"/>
        <v/>
      </c>
      <c r="C3381" s="282">
        <v>1</v>
      </c>
      <c r="D3381" s="294"/>
      <c r="E3381" s="258"/>
      <c r="F3381" s="259"/>
      <c r="G3381" s="283"/>
      <c r="H3381" s="261"/>
      <c r="I3381" s="261"/>
      <c r="J3381" s="261"/>
      <c r="K3381" s="282"/>
      <c r="L3381" s="264"/>
      <c r="M3381" s="264"/>
      <c r="N3381" s="261"/>
      <c r="O3381" s="282"/>
      <c r="P3381" s="266"/>
      <c r="Q3381" s="258"/>
      <c r="R3381" s="268"/>
      <c r="S3381" s="265"/>
      <c r="T3381" s="271"/>
      <c r="U3381" s="269"/>
      <c r="V3381" s="270"/>
      <c r="W3381" s="271"/>
      <c r="X3381" s="272"/>
      <c r="Y3381" s="272"/>
      <c r="Z3381" s="342"/>
      <c r="AA3381" s="258"/>
      <c r="AB3381" s="273"/>
      <c r="AC3381" s="273"/>
      <c r="AD3381" s="504"/>
      <c r="AE3381" s="275"/>
      <c r="AF3381" s="267" t="str">
        <f t="shared" ca="1" si="273"/>
        <v/>
      </c>
      <c r="AG3381" s="276"/>
      <c r="AH3381" s="273"/>
    </row>
    <row r="3382" spans="2:34">
      <c r="B3382" s="258" t="str">
        <f t="shared" si="272"/>
        <v/>
      </c>
      <c r="C3382" s="282">
        <v>1</v>
      </c>
      <c r="D3382" s="294"/>
      <c r="E3382" s="258"/>
      <c r="F3382" s="259"/>
      <c r="G3382" s="283"/>
      <c r="H3382" s="261"/>
      <c r="I3382" s="261"/>
      <c r="J3382" s="261"/>
      <c r="K3382" s="282"/>
      <c r="L3382" s="264"/>
      <c r="M3382" s="264"/>
      <c r="N3382" s="261"/>
      <c r="O3382" s="282"/>
      <c r="P3382" s="266"/>
      <c r="Q3382" s="258"/>
      <c r="R3382" s="268"/>
      <c r="S3382" s="265"/>
      <c r="T3382" s="271"/>
      <c r="U3382" s="269"/>
      <c r="V3382" s="270"/>
      <c r="W3382" s="271"/>
      <c r="X3382" s="272"/>
      <c r="Y3382" s="272"/>
      <c r="Z3382" s="342"/>
      <c r="AA3382" s="258"/>
      <c r="AB3382" s="273"/>
      <c r="AC3382" s="273"/>
      <c r="AD3382" s="504"/>
      <c r="AE3382" s="275"/>
      <c r="AF3382" s="267" t="str">
        <f t="shared" ca="1" si="273"/>
        <v/>
      </c>
      <c r="AG3382" s="276"/>
      <c r="AH3382" s="273"/>
    </row>
    <row r="3383" spans="2:34">
      <c r="B3383" s="258" t="str">
        <f t="shared" si="272"/>
        <v/>
      </c>
      <c r="C3383" s="282">
        <v>1</v>
      </c>
      <c r="D3383" s="294"/>
      <c r="E3383" s="258"/>
      <c r="F3383" s="259"/>
      <c r="G3383" s="283"/>
      <c r="H3383" s="261"/>
      <c r="I3383" s="261"/>
      <c r="J3383" s="261"/>
      <c r="K3383" s="282"/>
      <c r="L3383" s="264"/>
      <c r="M3383" s="264"/>
      <c r="N3383" s="261"/>
      <c r="O3383" s="282"/>
      <c r="P3383" s="266"/>
      <c r="Q3383" s="258"/>
      <c r="R3383" s="268"/>
      <c r="S3383" s="265"/>
      <c r="T3383" s="271"/>
      <c r="U3383" s="269"/>
      <c r="V3383" s="270"/>
      <c r="W3383" s="271"/>
      <c r="X3383" s="272"/>
      <c r="Y3383" s="272"/>
      <c r="Z3383" s="342"/>
      <c r="AA3383" s="258"/>
      <c r="AB3383" s="273"/>
      <c r="AC3383" s="273"/>
      <c r="AD3383" s="504"/>
      <c r="AE3383" s="275"/>
      <c r="AF3383" s="267" t="str">
        <f t="shared" ca="1" si="273"/>
        <v/>
      </c>
      <c r="AG3383" s="276"/>
      <c r="AH3383" s="273"/>
    </row>
    <row r="3384" spans="2:34">
      <c r="B3384" s="258" t="str">
        <f t="shared" si="272"/>
        <v/>
      </c>
      <c r="C3384" s="282">
        <v>1</v>
      </c>
      <c r="D3384" s="294"/>
      <c r="E3384" s="258"/>
      <c r="F3384" s="259"/>
      <c r="G3384" s="283"/>
      <c r="H3384" s="261"/>
      <c r="I3384" s="261"/>
      <c r="J3384" s="261"/>
      <c r="K3384" s="282"/>
      <c r="L3384" s="264"/>
      <c r="M3384" s="264"/>
      <c r="N3384" s="261"/>
      <c r="O3384" s="282"/>
      <c r="P3384" s="266"/>
      <c r="Q3384" s="258"/>
      <c r="R3384" s="268"/>
      <c r="S3384" s="265"/>
      <c r="T3384" s="271"/>
      <c r="U3384" s="269"/>
      <c r="V3384" s="270"/>
      <c r="W3384" s="271"/>
      <c r="X3384" s="272"/>
      <c r="Y3384" s="272"/>
      <c r="Z3384" s="342"/>
      <c r="AA3384" s="258"/>
      <c r="AB3384" s="273"/>
      <c r="AC3384" s="273"/>
      <c r="AD3384" s="504"/>
      <c r="AE3384" s="275"/>
      <c r="AF3384" s="267" t="str">
        <f t="shared" ca="1" si="273"/>
        <v/>
      </c>
      <c r="AG3384" s="276"/>
      <c r="AH3384" s="273"/>
    </row>
    <row r="3385" spans="2:34">
      <c r="B3385" s="258" t="str">
        <f t="shared" si="272"/>
        <v/>
      </c>
      <c r="C3385" s="282">
        <v>1</v>
      </c>
      <c r="D3385" s="294"/>
      <c r="E3385" s="258"/>
      <c r="F3385" s="259"/>
      <c r="G3385" s="283"/>
      <c r="H3385" s="261"/>
      <c r="I3385" s="261"/>
      <c r="J3385" s="261"/>
      <c r="K3385" s="282"/>
      <c r="L3385" s="264"/>
      <c r="M3385" s="264"/>
      <c r="N3385" s="261"/>
      <c r="O3385" s="282"/>
      <c r="P3385" s="266"/>
      <c r="Q3385" s="258"/>
      <c r="R3385" s="268"/>
      <c r="S3385" s="265"/>
      <c r="T3385" s="271"/>
      <c r="U3385" s="269"/>
      <c r="V3385" s="270"/>
      <c r="W3385" s="271"/>
      <c r="X3385" s="272"/>
      <c r="Y3385" s="272"/>
      <c r="Z3385" s="342"/>
      <c r="AA3385" s="258"/>
      <c r="AB3385" s="273"/>
      <c r="AC3385" s="273"/>
      <c r="AD3385" s="504"/>
      <c r="AE3385" s="275"/>
      <c r="AF3385" s="267" t="str">
        <f t="shared" ca="1" si="273"/>
        <v/>
      </c>
      <c r="AG3385" s="276"/>
      <c r="AH3385" s="273"/>
    </row>
    <row r="3386" spans="2:34">
      <c r="B3386" s="258" t="str">
        <f t="shared" si="272"/>
        <v/>
      </c>
      <c r="C3386" s="282">
        <v>1</v>
      </c>
      <c r="D3386" s="294"/>
      <c r="E3386" s="258"/>
      <c r="F3386" s="259"/>
      <c r="G3386" s="283"/>
      <c r="H3386" s="261"/>
      <c r="I3386" s="261"/>
      <c r="J3386" s="261"/>
      <c r="K3386" s="282"/>
      <c r="L3386" s="264"/>
      <c r="M3386" s="264"/>
      <c r="N3386" s="261"/>
      <c r="O3386" s="282"/>
      <c r="P3386" s="266"/>
      <c r="Q3386" s="258"/>
      <c r="R3386" s="268"/>
      <c r="S3386" s="265"/>
      <c r="T3386" s="271"/>
      <c r="U3386" s="269"/>
      <c r="V3386" s="270"/>
      <c r="W3386" s="271"/>
      <c r="X3386" s="272"/>
      <c r="Y3386" s="272"/>
      <c r="Z3386" s="342"/>
      <c r="AA3386" s="258"/>
      <c r="AB3386" s="273"/>
      <c r="AC3386" s="273"/>
      <c r="AD3386" s="504"/>
      <c r="AE3386" s="275"/>
      <c r="AF3386" s="267" t="str">
        <f t="shared" ca="1" si="273"/>
        <v/>
      </c>
      <c r="AG3386" s="276"/>
      <c r="AH3386" s="273"/>
    </row>
    <row r="3387" spans="2:34">
      <c r="B3387" s="258" t="str">
        <f t="shared" si="272"/>
        <v/>
      </c>
      <c r="C3387" s="282">
        <v>1</v>
      </c>
      <c r="D3387" s="294"/>
      <c r="E3387" s="258"/>
      <c r="F3387" s="259"/>
      <c r="G3387" s="283"/>
      <c r="H3387" s="261"/>
      <c r="I3387" s="261"/>
      <c r="J3387" s="261"/>
      <c r="K3387" s="282"/>
      <c r="L3387" s="264"/>
      <c r="M3387" s="264"/>
      <c r="N3387" s="261"/>
      <c r="O3387" s="282"/>
      <c r="P3387" s="266"/>
      <c r="Q3387" s="258"/>
      <c r="R3387" s="268"/>
      <c r="S3387" s="265"/>
      <c r="T3387" s="271"/>
      <c r="U3387" s="269"/>
      <c r="V3387" s="270"/>
      <c r="W3387" s="271"/>
      <c r="X3387" s="272"/>
      <c r="Y3387" s="272"/>
      <c r="Z3387" s="342"/>
      <c r="AA3387" s="258"/>
      <c r="AB3387" s="273"/>
      <c r="AC3387" s="273"/>
      <c r="AD3387" s="504"/>
      <c r="AE3387" s="275"/>
      <c r="AF3387" s="267" t="str">
        <f t="shared" ca="1" si="273"/>
        <v/>
      </c>
      <c r="AG3387" s="276"/>
      <c r="AH3387" s="273"/>
    </row>
    <row r="3388" spans="2:34">
      <c r="B3388" s="258" t="str">
        <f t="shared" si="272"/>
        <v/>
      </c>
      <c r="C3388" s="282">
        <v>1</v>
      </c>
      <c r="D3388" s="294"/>
      <c r="E3388" s="258"/>
      <c r="F3388" s="259"/>
      <c r="G3388" s="283"/>
      <c r="H3388" s="261"/>
      <c r="I3388" s="261"/>
      <c r="J3388" s="261"/>
      <c r="K3388" s="282"/>
      <c r="L3388" s="264"/>
      <c r="M3388" s="264"/>
      <c r="N3388" s="261"/>
      <c r="O3388" s="282"/>
      <c r="P3388" s="266"/>
      <c r="Q3388" s="258"/>
      <c r="R3388" s="268"/>
      <c r="S3388" s="265"/>
      <c r="T3388" s="271"/>
      <c r="U3388" s="269"/>
      <c r="V3388" s="270"/>
      <c r="W3388" s="271"/>
      <c r="X3388" s="272"/>
      <c r="Y3388" s="272"/>
      <c r="Z3388" s="342"/>
      <c r="AA3388" s="258"/>
      <c r="AB3388" s="273"/>
      <c r="AC3388" s="273"/>
      <c r="AD3388" s="504"/>
      <c r="AE3388" s="275"/>
      <c r="AF3388" s="267" t="str">
        <f t="shared" ca="1" si="273"/>
        <v/>
      </c>
      <c r="AG3388" s="276"/>
      <c r="AH3388" s="273"/>
    </row>
    <row r="3389" spans="2:34">
      <c r="B3389" s="258" t="str">
        <f t="shared" si="272"/>
        <v/>
      </c>
      <c r="C3389" s="282">
        <v>1</v>
      </c>
      <c r="D3389" s="294"/>
      <c r="E3389" s="258"/>
      <c r="F3389" s="259"/>
      <c r="G3389" s="283"/>
      <c r="H3389" s="261"/>
      <c r="I3389" s="261"/>
      <c r="J3389" s="261"/>
      <c r="K3389" s="282"/>
      <c r="L3389" s="264"/>
      <c r="M3389" s="264"/>
      <c r="N3389" s="261"/>
      <c r="O3389" s="282"/>
      <c r="P3389" s="266"/>
      <c r="Q3389" s="258"/>
      <c r="R3389" s="268"/>
      <c r="S3389" s="265"/>
      <c r="T3389" s="271"/>
      <c r="U3389" s="269"/>
      <c r="V3389" s="270"/>
      <c r="W3389" s="271"/>
      <c r="X3389" s="272"/>
      <c r="Y3389" s="272"/>
      <c r="Z3389" s="342"/>
      <c r="AA3389" s="258"/>
      <c r="AB3389" s="273"/>
      <c r="AC3389" s="273"/>
      <c r="AD3389" s="504"/>
      <c r="AE3389" s="275"/>
      <c r="AF3389" s="267" t="str">
        <f t="shared" ca="1" si="273"/>
        <v/>
      </c>
      <c r="AG3389" s="276"/>
      <c r="AH3389" s="273"/>
    </row>
    <row r="3390" spans="2:34">
      <c r="B3390" s="258" t="str">
        <f t="shared" si="272"/>
        <v/>
      </c>
      <c r="C3390" s="282">
        <v>1</v>
      </c>
      <c r="D3390" s="294"/>
      <c r="E3390" s="258"/>
      <c r="F3390" s="259"/>
      <c r="G3390" s="283"/>
      <c r="H3390" s="261"/>
      <c r="I3390" s="261"/>
      <c r="J3390" s="261"/>
      <c r="K3390" s="282"/>
      <c r="L3390" s="264"/>
      <c r="M3390" s="264"/>
      <c r="N3390" s="261"/>
      <c r="O3390" s="282"/>
      <c r="P3390" s="266"/>
      <c r="Q3390" s="258"/>
      <c r="R3390" s="268"/>
      <c r="S3390" s="265"/>
      <c r="T3390" s="271"/>
      <c r="U3390" s="269"/>
      <c r="V3390" s="270"/>
      <c r="W3390" s="271"/>
      <c r="X3390" s="272"/>
      <c r="Y3390" s="272"/>
      <c r="Z3390" s="342"/>
      <c r="AA3390" s="258"/>
      <c r="AB3390" s="273"/>
      <c r="AC3390" s="273"/>
      <c r="AD3390" s="504"/>
      <c r="AE3390" s="275"/>
      <c r="AF3390" s="267" t="str">
        <f t="shared" ca="1" si="273"/>
        <v/>
      </c>
      <c r="AG3390" s="276"/>
      <c r="AH3390" s="273"/>
    </row>
    <row r="3391" spans="2:34">
      <c r="B3391" s="258" t="str">
        <f t="shared" si="272"/>
        <v/>
      </c>
      <c r="C3391" s="282">
        <v>1</v>
      </c>
      <c r="D3391" s="294"/>
      <c r="E3391" s="258"/>
      <c r="F3391" s="259"/>
      <c r="G3391" s="283"/>
      <c r="H3391" s="261"/>
      <c r="I3391" s="261"/>
      <c r="J3391" s="261"/>
      <c r="K3391" s="282"/>
      <c r="L3391" s="264"/>
      <c r="M3391" s="264"/>
      <c r="N3391" s="261"/>
      <c r="O3391" s="282"/>
      <c r="P3391" s="266"/>
      <c r="Q3391" s="258"/>
      <c r="R3391" s="268"/>
      <c r="S3391" s="265"/>
      <c r="T3391" s="271"/>
      <c r="U3391" s="269"/>
      <c r="V3391" s="270"/>
      <c r="W3391" s="271"/>
      <c r="X3391" s="272"/>
      <c r="Y3391" s="272"/>
      <c r="Z3391" s="342"/>
      <c r="AA3391" s="258"/>
      <c r="AB3391" s="273"/>
      <c r="AC3391" s="273"/>
      <c r="AD3391" s="504"/>
      <c r="AE3391" s="275"/>
      <c r="AF3391" s="267" t="str">
        <f t="shared" ca="1" si="273"/>
        <v/>
      </c>
      <c r="AG3391" s="276"/>
      <c r="AH3391" s="273"/>
    </row>
    <row r="3392" spans="2:34">
      <c r="B3392" s="258" t="str">
        <f t="shared" si="272"/>
        <v/>
      </c>
      <c r="C3392" s="282">
        <v>1</v>
      </c>
      <c r="D3392" s="294"/>
      <c r="E3392" s="258"/>
      <c r="F3392" s="259"/>
      <c r="G3392" s="283"/>
      <c r="H3392" s="261"/>
      <c r="I3392" s="261"/>
      <c r="J3392" s="261"/>
      <c r="K3392" s="282"/>
      <c r="L3392" s="264"/>
      <c r="M3392" s="264"/>
      <c r="N3392" s="261"/>
      <c r="O3392" s="282"/>
      <c r="P3392" s="266"/>
      <c r="Q3392" s="258"/>
      <c r="R3392" s="268"/>
      <c r="S3392" s="265"/>
      <c r="T3392" s="271"/>
      <c r="U3392" s="269"/>
      <c r="V3392" s="270"/>
      <c r="W3392" s="271"/>
      <c r="X3392" s="272"/>
      <c r="Y3392" s="272"/>
      <c r="Z3392" s="342"/>
      <c r="AA3392" s="258"/>
      <c r="AB3392" s="273"/>
      <c r="AC3392" s="273"/>
      <c r="AD3392" s="504"/>
      <c r="AE3392" s="275"/>
      <c r="AF3392" s="267" t="str">
        <f t="shared" ca="1" si="273"/>
        <v/>
      </c>
      <c r="AG3392" s="276"/>
      <c r="AH3392" s="273"/>
    </row>
    <row r="3393" spans="2:34">
      <c r="B3393" s="258" t="str">
        <f t="shared" si="272"/>
        <v/>
      </c>
      <c r="C3393" s="282">
        <v>1</v>
      </c>
      <c r="D3393" s="294"/>
      <c r="E3393" s="258"/>
      <c r="F3393" s="259"/>
      <c r="G3393" s="283"/>
      <c r="H3393" s="261"/>
      <c r="I3393" s="261"/>
      <c r="J3393" s="261"/>
      <c r="K3393" s="282"/>
      <c r="L3393" s="264"/>
      <c r="M3393" s="264"/>
      <c r="N3393" s="261"/>
      <c r="O3393" s="282"/>
      <c r="P3393" s="266"/>
      <c r="Q3393" s="258"/>
      <c r="R3393" s="268"/>
      <c r="S3393" s="265"/>
      <c r="T3393" s="271"/>
      <c r="U3393" s="269"/>
      <c r="V3393" s="270"/>
      <c r="W3393" s="271"/>
      <c r="X3393" s="272"/>
      <c r="Y3393" s="272"/>
      <c r="Z3393" s="342"/>
      <c r="AA3393" s="258"/>
      <c r="AB3393" s="273"/>
      <c r="AC3393" s="273"/>
      <c r="AD3393" s="504"/>
      <c r="AE3393" s="275"/>
      <c r="AF3393" s="267" t="str">
        <f t="shared" ca="1" si="273"/>
        <v/>
      </c>
      <c r="AG3393" s="276"/>
      <c r="AH3393" s="273"/>
    </row>
    <row r="3394" spans="2:34">
      <c r="B3394" s="258" t="str">
        <f t="shared" si="272"/>
        <v/>
      </c>
      <c r="C3394" s="282">
        <v>1</v>
      </c>
      <c r="D3394" s="294"/>
      <c r="E3394" s="258"/>
      <c r="F3394" s="259"/>
      <c r="G3394" s="283"/>
      <c r="H3394" s="261"/>
      <c r="I3394" s="261"/>
      <c r="J3394" s="261"/>
      <c r="K3394" s="282"/>
      <c r="L3394" s="264"/>
      <c r="M3394" s="264"/>
      <c r="N3394" s="261"/>
      <c r="O3394" s="282"/>
      <c r="P3394" s="266"/>
      <c r="Q3394" s="258"/>
      <c r="R3394" s="268"/>
      <c r="S3394" s="265"/>
      <c r="T3394" s="271"/>
      <c r="U3394" s="269"/>
      <c r="V3394" s="270"/>
      <c r="W3394" s="271"/>
      <c r="X3394" s="272"/>
      <c r="Y3394" s="272"/>
      <c r="Z3394" s="342"/>
      <c r="AA3394" s="258"/>
      <c r="AB3394" s="273"/>
      <c r="AC3394" s="273"/>
      <c r="AD3394" s="504"/>
      <c r="AE3394" s="275"/>
      <c r="AF3394" s="267" t="str">
        <f t="shared" ca="1" si="273"/>
        <v/>
      </c>
      <c r="AG3394" s="276"/>
      <c r="AH3394" s="273"/>
    </row>
    <row r="3395" spans="2:34">
      <c r="B3395" s="258" t="str">
        <f t="shared" si="272"/>
        <v/>
      </c>
      <c r="C3395" s="282">
        <v>1</v>
      </c>
      <c r="D3395" s="294"/>
      <c r="E3395" s="258"/>
      <c r="F3395" s="259"/>
      <c r="G3395" s="283"/>
      <c r="H3395" s="261"/>
      <c r="I3395" s="261"/>
      <c r="J3395" s="261"/>
      <c r="K3395" s="282"/>
      <c r="L3395" s="264"/>
      <c r="M3395" s="264"/>
      <c r="N3395" s="261"/>
      <c r="O3395" s="282"/>
      <c r="P3395" s="266"/>
      <c r="Q3395" s="258"/>
      <c r="R3395" s="268"/>
      <c r="S3395" s="265"/>
      <c r="T3395" s="271"/>
      <c r="U3395" s="269"/>
      <c r="V3395" s="270"/>
      <c r="W3395" s="271"/>
      <c r="X3395" s="272"/>
      <c r="Y3395" s="272"/>
      <c r="Z3395" s="342"/>
      <c r="AA3395" s="258"/>
      <c r="AB3395" s="273"/>
      <c r="AC3395" s="273"/>
      <c r="AD3395" s="504"/>
      <c r="AE3395" s="275"/>
      <c r="AF3395" s="267" t="str">
        <f t="shared" ca="1" si="273"/>
        <v/>
      </c>
      <c r="AG3395" s="276"/>
      <c r="AH3395" s="273"/>
    </row>
    <row r="3396" spans="2:34">
      <c r="B3396" s="258" t="str">
        <f t="shared" si="272"/>
        <v/>
      </c>
      <c r="C3396" s="282">
        <v>1</v>
      </c>
      <c r="D3396" s="294"/>
      <c r="E3396" s="258"/>
      <c r="F3396" s="259"/>
      <c r="G3396" s="283"/>
      <c r="H3396" s="261"/>
      <c r="I3396" s="261"/>
      <c r="J3396" s="261"/>
      <c r="K3396" s="282"/>
      <c r="L3396" s="264"/>
      <c r="M3396" s="264"/>
      <c r="N3396" s="261"/>
      <c r="O3396" s="282"/>
      <c r="P3396" s="266"/>
      <c r="Q3396" s="258"/>
      <c r="R3396" s="268"/>
      <c r="S3396" s="265"/>
      <c r="T3396" s="271"/>
      <c r="U3396" s="269"/>
      <c r="V3396" s="270"/>
      <c r="W3396" s="271"/>
      <c r="X3396" s="272"/>
      <c r="Y3396" s="272"/>
      <c r="Z3396" s="342"/>
      <c r="AA3396" s="258"/>
      <c r="AB3396" s="273"/>
      <c r="AC3396" s="273"/>
      <c r="AD3396" s="504"/>
      <c r="AE3396" s="275"/>
      <c r="AF3396" s="267" t="str">
        <f t="shared" ca="1" si="273"/>
        <v/>
      </c>
      <c r="AG3396" s="276"/>
      <c r="AH3396" s="273"/>
    </row>
    <row r="3397" spans="2:34">
      <c r="B3397" s="258" t="str">
        <f t="shared" si="272"/>
        <v/>
      </c>
      <c r="C3397" s="282">
        <v>1</v>
      </c>
      <c r="D3397" s="294"/>
      <c r="E3397" s="258"/>
      <c r="F3397" s="259"/>
      <c r="G3397" s="283"/>
      <c r="H3397" s="261"/>
      <c r="I3397" s="261"/>
      <c r="J3397" s="261"/>
      <c r="K3397" s="282"/>
      <c r="L3397" s="264"/>
      <c r="M3397" s="264"/>
      <c r="N3397" s="261"/>
      <c r="O3397" s="282"/>
      <c r="P3397" s="266"/>
      <c r="Q3397" s="258"/>
      <c r="R3397" s="268"/>
      <c r="S3397" s="265"/>
      <c r="T3397" s="271"/>
      <c r="U3397" s="269"/>
      <c r="V3397" s="270"/>
      <c r="W3397" s="271"/>
      <c r="X3397" s="272"/>
      <c r="Y3397" s="272"/>
      <c r="Z3397" s="342"/>
      <c r="AA3397" s="258"/>
      <c r="AB3397" s="273"/>
      <c r="AC3397" s="273"/>
      <c r="AD3397" s="504"/>
      <c r="AE3397" s="275"/>
      <c r="AF3397" s="267" t="str">
        <f t="shared" ca="1" si="273"/>
        <v/>
      </c>
      <c r="AG3397" s="276"/>
      <c r="AH3397" s="273"/>
    </row>
    <row r="3398" spans="2:34">
      <c r="B3398" s="258" t="str">
        <f t="shared" si="272"/>
        <v/>
      </c>
      <c r="C3398" s="282">
        <v>1</v>
      </c>
      <c r="D3398" s="294"/>
      <c r="E3398" s="258"/>
      <c r="F3398" s="259"/>
      <c r="G3398" s="283"/>
      <c r="H3398" s="261"/>
      <c r="I3398" s="261"/>
      <c r="J3398" s="261"/>
      <c r="K3398" s="282"/>
      <c r="L3398" s="264"/>
      <c r="M3398" s="264"/>
      <c r="N3398" s="261"/>
      <c r="O3398" s="282"/>
      <c r="P3398" s="266"/>
      <c r="Q3398" s="258"/>
      <c r="R3398" s="268"/>
      <c r="S3398" s="265"/>
      <c r="T3398" s="271"/>
      <c r="U3398" s="269"/>
      <c r="V3398" s="270"/>
      <c r="W3398" s="271"/>
      <c r="X3398" s="272"/>
      <c r="Y3398" s="272"/>
      <c r="Z3398" s="342"/>
      <c r="AA3398" s="258"/>
      <c r="AB3398" s="273"/>
      <c r="AC3398" s="273"/>
      <c r="AD3398" s="504"/>
      <c r="AE3398" s="275"/>
      <c r="AF3398" s="267" t="str">
        <f t="shared" ca="1" si="273"/>
        <v/>
      </c>
      <c r="AG3398" s="276"/>
      <c r="AH3398" s="273"/>
    </row>
    <row r="3399" spans="2:34">
      <c r="B3399" s="258" t="str">
        <f t="shared" si="272"/>
        <v/>
      </c>
      <c r="C3399" s="282">
        <v>1</v>
      </c>
      <c r="D3399" s="294"/>
      <c r="E3399" s="258"/>
      <c r="F3399" s="259"/>
      <c r="G3399" s="283"/>
      <c r="H3399" s="261"/>
      <c r="I3399" s="261"/>
      <c r="J3399" s="261"/>
      <c r="K3399" s="282"/>
      <c r="L3399" s="264"/>
      <c r="M3399" s="264"/>
      <c r="N3399" s="261"/>
      <c r="O3399" s="282"/>
      <c r="P3399" s="266"/>
      <c r="Q3399" s="258"/>
      <c r="R3399" s="268"/>
      <c r="S3399" s="265"/>
      <c r="T3399" s="271"/>
      <c r="U3399" s="269"/>
      <c r="V3399" s="270"/>
      <c r="W3399" s="271"/>
      <c r="X3399" s="272"/>
      <c r="Y3399" s="272"/>
      <c r="Z3399" s="342"/>
      <c r="AA3399" s="258"/>
      <c r="AB3399" s="273"/>
      <c r="AC3399" s="273"/>
      <c r="AD3399" s="504"/>
      <c r="AE3399" s="275"/>
      <c r="AF3399" s="267" t="str">
        <f t="shared" ca="1" si="273"/>
        <v/>
      </c>
      <c r="AG3399" s="276"/>
      <c r="AH3399" s="273"/>
    </row>
    <row r="3400" spans="2:34">
      <c r="B3400" s="258" t="str">
        <f t="shared" si="272"/>
        <v/>
      </c>
      <c r="C3400" s="282">
        <v>1</v>
      </c>
      <c r="D3400" s="294"/>
      <c r="E3400" s="258"/>
      <c r="F3400" s="259"/>
      <c r="G3400" s="283"/>
      <c r="H3400" s="261"/>
      <c r="I3400" s="261"/>
      <c r="J3400" s="261"/>
      <c r="K3400" s="282"/>
      <c r="L3400" s="264"/>
      <c r="M3400" s="264"/>
      <c r="N3400" s="261"/>
      <c r="O3400" s="282"/>
      <c r="P3400" s="266"/>
      <c r="Q3400" s="258"/>
      <c r="R3400" s="268"/>
      <c r="S3400" s="265"/>
      <c r="T3400" s="271"/>
      <c r="U3400" s="269"/>
      <c r="V3400" s="270"/>
      <c r="W3400" s="271"/>
      <c r="X3400" s="272"/>
      <c r="Y3400" s="272"/>
      <c r="Z3400" s="342"/>
      <c r="AA3400" s="258"/>
      <c r="AB3400" s="273"/>
      <c r="AC3400" s="273"/>
      <c r="AD3400" s="504"/>
      <c r="AE3400" s="275"/>
      <c r="AF3400" s="267" t="str">
        <f t="shared" ca="1" si="273"/>
        <v/>
      </c>
      <c r="AG3400" s="276"/>
      <c r="AH3400" s="273"/>
    </row>
    <row r="3401" spans="2:34">
      <c r="B3401" s="258" t="str">
        <f t="shared" si="272"/>
        <v/>
      </c>
      <c r="C3401" s="282">
        <v>1</v>
      </c>
      <c r="D3401" s="294"/>
      <c r="E3401" s="258"/>
      <c r="F3401" s="259"/>
      <c r="G3401" s="283"/>
      <c r="H3401" s="261"/>
      <c r="I3401" s="261"/>
      <c r="J3401" s="261"/>
      <c r="K3401" s="282"/>
      <c r="L3401" s="264"/>
      <c r="M3401" s="264"/>
      <c r="N3401" s="261"/>
      <c r="O3401" s="282"/>
      <c r="P3401" s="266"/>
      <c r="Q3401" s="258"/>
      <c r="R3401" s="268"/>
      <c r="S3401" s="265"/>
      <c r="T3401" s="271"/>
      <c r="U3401" s="269"/>
      <c r="V3401" s="270"/>
      <c r="W3401" s="271"/>
      <c r="X3401" s="272"/>
      <c r="Y3401" s="272"/>
      <c r="Z3401" s="342"/>
      <c r="AA3401" s="258"/>
      <c r="AB3401" s="273"/>
      <c r="AC3401" s="273"/>
      <c r="AD3401" s="504"/>
      <c r="AE3401" s="275"/>
      <c r="AF3401" s="267" t="str">
        <f t="shared" ca="1" si="273"/>
        <v/>
      </c>
      <c r="AG3401" s="276"/>
      <c r="AH3401" s="273"/>
    </row>
    <row r="3402" spans="2:34">
      <c r="B3402" s="258" t="str">
        <f t="shared" si="272"/>
        <v/>
      </c>
      <c r="C3402" s="282">
        <v>1</v>
      </c>
      <c r="D3402" s="294"/>
      <c r="E3402" s="258"/>
      <c r="F3402" s="259"/>
      <c r="G3402" s="283"/>
      <c r="H3402" s="261"/>
      <c r="I3402" s="261"/>
      <c r="J3402" s="261"/>
      <c r="K3402" s="282"/>
      <c r="L3402" s="264"/>
      <c r="M3402" s="264"/>
      <c r="N3402" s="261"/>
      <c r="O3402" s="282"/>
      <c r="P3402" s="266"/>
      <c r="Q3402" s="258"/>
      <c r="R3402" s="268"/>
      <c r="S3402" s="265"/>
      <c r="T3402" s="271"/>
      <c r="U3402" s="269"/>
      <c r="V3402" s="270"/>
      <c r="W3402" s="271"/>
      <c r="X3402" s="272"/>
      <c r="Y3402" s="272"/>
      <c r="Z3402" s="342"/>
      <c r="AA3402" s="258"/>
      <c r="AB3402" s="273"/>
      <c r="AC3402" s="273"/>
      <c r="AD3402" s="504"/>
      <c r="AE3402" s="275"/>
      <c r="AF3402" s="267" t="str">
        <f t="shared" ca="1" si="273"/>
        <v/>
      </c>
      <c r="AG3402" s="276"/>
      <c r="AH3402" s="273"/>
    </row>
    <row r="3403" spans="2:34">
      <c r="B3403" s="258" t="str">
        <f t="shared" si="272"/>
        <v/>
      </c>
      <c r="C3403" s="282">
        <v>1</v>
      </c>
      <c r="D3403" s="294"/>
      <c r="E3403" s="258"/>
      <c r="F3403" s="259"/>
      <c r="G3403" s="283"/>
      <c r="H3403" s="261"/>
      <c r="I3403" s="261"/>
      <c r="J3403" s="261"/>
      <c r="K3403" s="282"/>
      <c r="L3403" s="264"/>
      <c r="M3403" s="264"/>
      <c r="N3403" s="261"/>
      <c r="O3403" s="282"/>
      <c r="P3403" s="266"/>
      <c r="Q3403" s="258"/>
      <c r="R3403" s="268"/>
      <c r="S3403" s="265"/>
      <c r="T3403" s="271"/>
      <c r="U3403" s="269"/>
      <c r="V3403" s="270"/>
      <c r="W3403" s="271"/>
      <c r="X3403" s="272"/>
      <c r="Y3403" s="272"/>
      <c r="Z3403" s="342"/>
      <c r="AA3403" s="258"/>
      <c r="AB3403" s="273"/>
      <c r="AC3403" s="273"/>
      <c r="AD3403" s="504"/>
      <c r="AE3403" s="275"/>
      <c r="AF3403" s="267" t="str">
        <f t="shared" ca="1" si="273"/>
        <v/>
      </c>
      <c r="AG3403" s="276"/>
      <c r="AH3403" s="273"/>
    </row>
    <row r="3404" spans="2:34">
      <c r="B3404" s="258" t="str">
        <f t="shared" si="272"/>
        <v/>
      </c>
      <c r="C3404" s="282">
        <v>1</v>
      </c>
      <c r="D3404" s="294"/>
      <c r="E3404" s="258"/>
      <c r="F3404" s="259"/>
      <c r="G3404" s="283"/>
      <c r="H3404" s="261"/>
      <c r="I3404" s="261"/>
      <c r="J3404" s="261"/>
      <c r="K3404" s="282"/>
      <c r="L3404" s="264"/>
      <c r="M3404" s="264"/>
      <c r="N3404" s="261"/>
      <c r="O3404" s="282"/>
      <c r="P3404" s="266"/>
      <c r="Q3404" s="258"/>
      <c r="R3404" s="268"/>
      <c r="S3404" s="265"/>
      <c r="T3404" s="271"/>
      <c r="U3404" s="269"/>
      <c r="V3404" s="270"/>
      <c r="W3404" s="271"/>
      <c r="X3404" s="272"/>
      <c r="Y3404" s="272"/>
      <c r="Z3404" s="342"/>
      <c r="AA3404" s="258"/>
      <c r="AB3404" s="273"/>
      <c r="AC3404" s="273"/>
      <c r="AD3404" s="504"/>
      <c r="AE3404" s="275"/>
      <c r="AF3404" s="267" t="str">
        <f t="shared" ca="1" si="273"/>
        <v/>
      </c>
      <c r="AG3404" s="276"/>
      <c r="AH3404" s="273"/>
    </row>
    <row r="3405" spans="2:34">
      <c r="B3405" s="258" t="str">
        <f t="shared" si="272"/>
        <v/>
      </c>
      <c r="C3405" s="282">
        <v>1</v>
      </c>
      <c r="D3405" s="294"/>
      <c r="E3405" s="258"/>
      <c r="F3405" s="259"/>
      <c r="G3405" s="283"/>
      <c r="H3405" s="261"/>
      <c r="I3405" s="261"/>
      <c r="J3405" s="261"/>
      <c r="K3405" s="282"/>
      <c r="L3405" s="264"/>
      <c r="M3405" s="264"/>
      <c r="N3405" s="261"/>
      <c r="O3405" s="282"/>
      <c r="P3405" s="266"/>
      <c r="Q3405" s="258"/>
      <c r="R3405" s="268"/>
      <c r="S3405" s="265"/>
      <c r="T3405" s="271"/>
      <c r="U3405" s="269"/>
      <c r="V3405" s="270"/>
      <c r="W3405" s="271"/>
      <c r="X3405" s="272"/>
      <c r="Y3405" s="272"/>
      <c r="Z3405" s="342"/>
      <c r="AA3405" s="258"/>
      <c r="AB3405" s="273"/>
      <c r="AC3405" s="273"/>
      <c r="AD3405" s="504"/>
      <c r="AE3405" s="275"/>
      <c r="AF3405" s="267" t="str">
        <f t="shared" ca="1" si="273"/>
        <v/>
      </c>
      <c r="AG3405" s="276"/>
      <c r="AH3405" s="273"/>
    </row>
    <row r="3406" spans="2:34">
      <c r="B3406" s="258" t="str">
        <f t="shared" si="272"/>
        <v/>
      </c>
      <c r="C3406" s="282">
        <v>1</v>
      </c>
      <c r="D3406" s="294"/>
      <c r="E3406" s="258"/>
      <c r="F3406" s="259"/>
      <c r="G3406" s="283"/>
      <c r="H3406" s="261"/>
      <c r="I3406" s="261"/>
      <c r="J3406" s="261"/>
      <c r="K3406" s="282"/>
      <c r="L3406" s="264"/>
      <c r="M3406" s="264"/>
      <c r="N3406" s="261"/>
      <c r="O3406" s="282"/>
      <c r="P3406" s="266"/>
      <c r="Q3406" s="258"/>
      <c r="R3406" s="268"/>
      <c r="S3406" s="265"/>
      <c r="T3406" s="271"/>
      <c r="U3406" s="269"/>
      <c r="V3406" s="270"/>
      <c r="W3406" s="271"/>
      <c r="X3406" s="272"/>
      <c r="Y3406" s="272"/>
      <c r="Z3406" s="342"/>
      <c r="AA3406" s="258"/>
      <c r="AB3406" s="273"/>
      <c r="AC3406" s="273"/>
      <c r="AD3406" s="504"/>
      <c r="AE3406" s="275"/>
      <c r="AF3406" s="267" t="str">
        <f t="shared" ca="1" si="273"/>
        <v/>
      </c>
      <c r="AG3406" s="276"/>
      <c r="AH3406" s="273"/>
    </row>
    <row r="3407" spans="2:34">
      <c r="B3407" s="258" t="str">
        <f t="shared" si="272"/>
        <v/>
      </c>
      <c r="C3407" s="282">
        <v>1</v>
      </c>
      <c r="D3407" s="294"/>
      <c r="E3407" s="258"/>
      <c r="F3407" s="259"/>
      <c r="G3407" s="283"/>
      <c r="H3407" s="261"/>
      <c r="I3407" s="261"/>
      <c r="J3407" s="261"/>
      <c r="K3407" s="282"/>
      <c r="L3407" s="264"/>
      <c r="M3407" s="264"/>
      <c r="N3407" s="261"/>
      <c r="O3407" s="282"/>
      <c r="P3407" s="266"/>
      <c r="Q3407" s="258"/>
      <c r="R3407" s="268"/>
      <c r="S3407" s="265"/>
      <c r="T3407" s="271"/>
      <c r="U3407" s="269"/>
      <c r="V3407" s="270"/>
      <c r="W3407" s="271"/>
      <c r="X3407" s="272"/>
      <c r="Y3407" s="272"/>
      <c r="Z3407" s="342"/>
      <c r="AA3407" s="258"/>
      <c r="AB3407" s="273"/>
      <c r="AC3407" s="273"/>
      <c r="AD3407" s="504"/>
      <c r="AE3407" s="275"/>
      <c r="AF3407" s="267" t="str">
        <f t="shared" ca="1" si="273"/>
        <v/>
      </c>
      <c r="AG3407" s="276"/>
      <c r="AH3407" s="273"/>
    </row>
    <row r="3408" spans="2:34">
      <c r="B3408" s="258" t="str">
        <f t="shared" si="272"/>
        <v/>
      </c>
      <c r="C3408" s="282">
        <v>1</v>
      </c>
      <c r="D3408" s="294"/>
      <c r="E3408" s="258"/>
      <c r="F3408" s="259"/>
      <c r="G3408" s="283"/>
      <c r="H3408" s="261"/>
      <c r="I3408" s="261"/>
      <c r="J3408" s="261"/>
      <c r="K3408" s="282"/>
      <c r="L3408" s="264"/>
      <c r="M3408" s="264"/>
      <c r="N3408" s="261"/>
      <c r="O3408" s="282"/>
      <c r="P3408" s="266"/>
      <c r="Q3408" s="258"/>
      <c r="R3408" s="268"/>
      <c r="S3408" s="265"/>
      <c r="T3408" s="271"/>
      <c r="U3408" s="269"/>
      <c r="V3408" s="270"/>
      <c r="W3408" s="271"/>
      <c r="X3408" s="272"/>
      <c r="Y3408" s="272"/>
      <c r="Z3408" s="342"/>
      <c r="AA3408" s="258"/>
      <c r="AB3408" s="273"/>
      <c r="AC3408" s="273"/>
      <c r="AD3408" s="504"/>
      <c r="AE3408" s="275"/>
      <c r="AF3408" s="267" t="str">
        <f t="shared" ca="1" si="273"/>
        <v/>
      </c>
      <c r="AG3408" s="276"/>
      <c r="AH3408" s="273"/>
    </row>
    <row r="3409" spans="2:34">
      <c r="B3409" s="258" t="str">
        <f t="shared" si="272"/>
        <v/>
      </c>
      <c r="C3409" s="282">
        <v>1</v>
      </c>
      <c r="D3409" s="294"/>
      <c r="E3409" s="258"/>
      <c r="F3409" s="259"/>
      <c r="G3409" s="283"/>
      <c r="H3409" s="261"/>
      <c r="I3409" s="261"/>
      <c r="J3409" s="261"/>
      <c r="K3409" s="282"/>
      <c r="L3409" s="264"/>
      <c r="M3409" s="264"/>
      <c r="N3409" s="261"/>
      <c r="O3409" s="282"/>
      <c r="P3409" s="266"/>
      <c r="Q3409" s="258"/>
      <c r="R3409" s="268"/>
      <c r="S3409" s="265"/>
      <c r="T3409" s="271"/>
      <c r="U3409" s="269"/>
      <c r="V3409" s="270"/>
      <c r="W3409" s="271"/>
      <c r="X3409" s="272"/>
      <c r="Y3409" s="272"/>
      <c r="Z3409" s="342"/>
      <c r="AA3409" s="258"/>
      <c r="AB3409" s="273"/>
      <c r="AC3409" s="273"/>
      <c r="AD3409" s="504"/>
      <c r="AE3409" s="275"/>
      <c r="AF3409" s="267" t="str">
        <f t="shared" ca="1" si="273"/>
        <v/>
      </c>
      <c r="AG3409" s="276"/>
      <c r="AH3409" s="273"/>
    </row>
    <row r="3410" spans="2:34">
      <c r="B3410" s="258" t="str">
        <f t="shared" si="272"/>
        <v/>
      </c>
      <c r="C3410" s="282">
        <v>1</v>
      </c>
      <c r="D3410" s="294"/>
      <c r="E3410" s="258"/>
      <c r="F3410" s="259"/>
      <c r="G3410" s="283"/>
      <c r="H3410" s="261"/>
      <c r="I3410" s="261"/>
      <c r="J3410" s="261"/>
      <c r="K3410" s="282"/>
      <c r="L3410" s="264"/>
      <c r="M3410" s="264"/>
      <c r="N3410" s="261"/>
      <c r="O3410" s="282"/>
      <c r="P3410" s="266"/>
      <c r="Q3410" s="258"/>
      <c r="R3410" s="268"/>
      <c r="S3410" s="265"/>
      <c r="T3410" s="271"/>
      <c r="U3410" s="269"/>
      <c r="V3410" s="270"/>
      <c r="W3410" s="271"/>
      <c r="X3410" s="272"/>
      <c r="Y3410" s="272"/>
      <c r="Z3410" s="342"/>
      <c r="AA3410" s="258"/>
      <c r="AB3410" s="273"/>
      <c r="AC3410" s="273"/>
      <c r="AD3410" s="504"/>
      <c r="AE3410" s="275"/>
      <c r="AF3410" s="267" t="str">
        <f t="shared" ca="1" si="273"/>
        <v/>
      </c>
      <c r="AG3410" s="276"/>
      <c r="AH3410" s="273"/>
    </row>
    <row r="3411" spans="2:34">
      <c r="B3411" s="258" t="str">
        <f t="shared" si="272"/>
        <v/>
      </c>
      <c r="C3411" s="282">
        <v>1</v>
      </c>
      <c r="D3411" s="294"/>
      <c r="E3411" s="258"/>
      <c r="F3411" s="259"/>
      <c r="G3411" s="283"/>
      <c r="H3411" s="261"/>
      <c r="I3411" s="261"/>
      <c r="J3411" s="261"/>
      <c r="K3411" s="282"/>
      <c r="L3411" s="264"/>
      <c r="M3411" s="264"/>
      <c r="N3411" s="261"/>
      <c r="O3411" s="282"/>
      <c r="P3411" s="266"/>
      <c r="Q3411" s="258"/>
      <c r="R3411" s="268"/>
      <c r="S3411" s="265"/>
      <c r="T3411" s="271"/>
      <c r="U3411" s="269"/>
      <c r="V3411" s="270"/>
      <c r="W3411" s="271"/>
      <c r="X3411" s="272"/>
      <c r="Y3411" s="272"/>
      <c r="Z3411" s="342"/>
      <c r="AA3411" s="258"/>
      <c r="AB3411" s="273"/>
      <c r="AC3411" s="273"/>
      <c r="AD3411" s="504"/>
      <c r="AE3411" s="275"/>
      <c r="AF3411" s="267" t="str">
        <f t="shared" ca="1" si="273"/>
        <v/>
      </c>
      <c r="AG3411" s="276"/>
      <c r="AH3411" s="273"/>
    </row>
    <row r="3412" spans="2:34">
      <c r="B3412" s="258" t="str">
        <f t="shared" si="272"/>
        <v/>
      </c>
      <c r="C3412" s="282">
        <v>1</v>
      </c>
      <c r="D3412" s="294"/>
      <c r="E3412" s="258"/>
      <c r="F3412" s="259"/>
      <c r="G3412" s="283"/>
      <c r="H3412" s="261"/>
      <c r="I3412" s="261"/>
      <c r="J3412" s="261"/>
      <c r="K3412" s="282"/>
      <c r="L3412" s="264"/>
      <c r="M3412" s="264"/>
      <c r="N3412" s="261"/>
      <c r="O3412" s="282"/>
      <c r="P3412" s="266"/>
      <c r="Q3412" s="258"/>
      <c r="R3412" s="268"/>
      <c r="S3412" s="265"/>
      <c r="T3412" s="271"/>
      <c r="U3412" s="269"/>
      <c r="V3412" s="270"/>
      <c r="W3412" s="271"/>
      <c r="X3412" s="272"/>
      <c r="Y3412" s="272"/>
      <c r="Z3412" s="342"/>
      <c r="AA3412" s="258"/>
      <c r="AB3412" s="273"/>
      <c r="AC3412" s="273"/>
      <c r="AD3412" s="504"/>
      <c r="AE3412" s="275"/>
      <c r="AF3412" s="267" t="str">
        <f t="shared" ca="1" si="273"/>
        <v/>
      </c>
      <c r="AG3412" s="276"/>
      <c r="AH3412" s="273"/>
    </row>
    <row r="3413" spans="2:34">
      <c r="B3413" s="258" t="str">
        <f t="shared" si="272"/>
        <v/>
      </c>
      <c r="C3413" s="282">
        <v>1</v>
      </c>
      <c r="D3413" s="294"/>
      <c r="E3413" s="258"/>
      <c r="F3413" s="259"/>
      <c r="G3413" s="283"/>
      <c r="H3413" s="261"/>
      <c r="I3413" s="261"/>
      <c r="J3413" s="261"/>
      <c r="K3413" s="282"/>
      <c r="L3413" s="264"/>
      <c r="M3413" s="264"/>
      <c r="N3413" s="261"/>
      <c r="O3413" s="282"/>
      <c r="P3413" s="266"/>
      <c r="Q3413" s="258"/>
      <c r="R3413" s="268"/>
      <c r="S3413" s="265"/>
      <c r="T3413" s="271"/>
      <c r="U3413" s="269"/>
      <c r="V3413" s="270"/>
      <c r="W3413" s="271"/>
      <c r="X3413" s="272"/>
      <c r="Y3413" s="272"/>
      <c r="Z3413" s="342"/>
      <c r="AA3413" s="258"/>
      <c r="AB3413" s="273"/>
      <c r="AC3413" s="273"/>
      <c r="AD3413" s="504"/>
      <c r="AE3413" s="275"/>
      <c r="AF3413" s="267" t="str">
        <f t="shared" ca="1" si="273"/>
        <v/>
      </c>
      <c r="AG3413" s="276"/>
      <c r="AH3413" s="273"/>
    </row>
    <row r="3414" spans="2:34">
      <c r="B3414" s="258" t="str">
        <f t="shared" si="272"/>
        <v/>
      </c>
      <c r="C3414" s="282">
        <v>1</v>
      </c>
      <c r="D3414" s="294"/>
      <c r="E3414" s="258"/>
      <c r="F3414" s="259"/>
      <c r="G3414" s="283"/>
      <c r="H3414" s="261"/>
      <c r="I3414" s="261"/>
      <c r="J3414" s="261"/>
      <c r="K3414" s="282"/>
      <c r="L3414" s="264"/>
      <c r="M3414" s="264"/>
      <c r="N3414" s="261"/>
      <c r="O3414" s="282"/>
      <c r="P3414" s="266"/>
      <c r="Q3414" s="258"/>
      <c r="R3414" s="268"/>
      <c r="S3414" s="265"/>
      <c r="T3414" s="271"/>
      <c r="U3414" s="269"/>
      <c r="V3414" s="270"/>
      <c r="W3414" s="271"/>
      <c r="X3414" s="272"/>
      <c r="Y3414" s="272"/>
      <c r="Z3414" s="342"/>
      <c r="AA3414" s="258"/>
      <c r="AB3414" s="273"/>
      <c r="AC3414" s="273"/>
      <c r="AD3414" s="504"/>
      <c r="AE3414" s="275"/>
      <c r="AF3414" s="267" t="str">
        <f t="shared" ca="1" si="273"/>
        <v/>
      </c>
      <c r="AG3414" s="276"/>
      <c r="AH3414" s="273"/>
    </row>
    <row r="3415" spans="2:34">
      <c r="B3415" s="258" t="str">
        <f t="shared" si="272"/>
        <v/>
      </c>
      <c r="C3415" s="282">
        <v>1</v>
      </c>
      <c r="D3415" s="294"/>
      <c r="E3415" s="258"/>
      <c r="F3415" s="259"/>
      <c r="G3415" s="283"/>
      <c r="H3415" s="261"/>
      <c r="I3415" s="261"/>
      <c r="J3415" s="261"/>
      <c r="K3415" s="282"/>
      <c r="L3415" s="264"/>
      <c r="M3415" s="264"/>
      <c r="N3415" s="261"/>
      <c r="O3415" s="282"/>
      <c r="P3415" s="266"/>
      <c r="Q3415" s="258"/>
      <c r="R3415" s="268"/>
      <c r="S3415" s="265"/>
      <c r="T3415" s="271"/>
      <c r="U3415" s="269"/>
      <c r="V3415" s="270"/>
      <c r="W3415" s="271"/>
      <c r="X3415" s="272"/>
      <c r="Y3415" s="272"/>
      <c r="Z3415" s="342"/>
      <c r="AA3415" s="258"/>
      <c r="AB3415" s="273"/>
      <c r="AC3415" s="273"/>
      <c r="AD3415" s="504"/>
      <c r="AE3415" s="275"/>
      <c r="AF3415" s="267" t="str">
        <f t="shared" ca="1" si="273"/>
        <v/>
      </c>
      <c r="AG3415" s="276"/>
      <c r="AH3415" s="273"/>
    </row>
    <row r="3416" spans="2:34">
      <c r="B3416" s="258" t="str">
        <f t="shared" si="272"/>
        <v/>
      </c>
      <c r="C3416" s="282">
        <v>1</v>
      </c>
      <c r="D3416" s="294"/>
      <c r="E3416" s="258"/>
      <c r="F3416" s="259"/>
      <c r="G3416" s="283"/>
      <c r="H3416" s="261"/>
      <c r="I3416" s="261"/>
      <c r="J3416" s="261"/>
      <c r="K3416" s="282"/>
      <c r="L3416" s="264"/>
      <c r="M3416" s="264"/>
      <c r="N3416" s="261"/>
      <c r="O3416" s="282"/>
      <c r="P3416" s="266"/>
      <c r="Q3416" s="258"/>
      <c r="R3416" s="268"/>
      <c r="S3416" s="265"/>
      <c r="T3416" s="271"/>
      <c r="U3416" s="269"/>
      <c r="V3416" s="270"/>
      <c r="W3416" s="271"/>
      <c r="X3416" s="272"/>
      <c r="Y3416" s="272"/>
      <c r="Z3416" s="342"/>
      <c r="AA3416" s="258"/>
      <c r="AB3416" s="273"/>
      <c r="AC3416" s="273"/>
      <c r="AD3416" s="504"/>
      <c r="AE3416" s="275"/>
      <c r="AF3416" s="267" t="str">
        <f t="shared" ca="1" si="273"/>
        <v/>
      </c>
      <c r="AG3416" s="276"/>
      <c r="AH3416" s="273"/>
    </row>
    <row r="3417" spans="2:34">
      <c r="B3417" s="258" t="str">
        <f t="shared" si="272"/>
        <v/>
      </c>
      <c r="C3417" s="282">
        <v>1</v>
      </c>
      <c r="D3417" s="294"/>
      <c r="E3417" s="258"/>
      <c r="F3417" s="259"/>
      <c r="G3417" s="283"/>
      <c r="H3417" s="261"/>
      <c r="I3417" s="261"/>
      <c r="J3417" s="261"/>
      <c r="K3417" s="282"/>
      <c r="L3417" s="264"/>
      <c r="M3417" s="264"/>
      <c r="N3417" s="261"/>
      <c r="O3417" s="282"/>
      <c r="P3417" s="266"/>
      <c r="Q3417" s="258"/>
      <c r="R3417" s="268"/>
      <c r="S3417" s="265"/>
      <c r="T3417" s="271"/>
      <c r="U3417" s="269"/>
      <c r="V3417" s="270"/>
      <c r="W3417" s="271"/>
      <c r="X3417" s="272"/>
      <c r="Y3417" s="272"/>
      <c r="Z3417" s="342"/>
      <c r="AA3417" s="258"/>
      <c r="AB3417" s="273"/>
      <c r="AC3417" s="273"/>
      <c r="AD3417" s="504"/>
      <c r="AE3417" s="275"/>
      <c r="AF3417" s="267" t="str">
        <f t="shared" ca="1" si="273"/>
        <v/>
      </c>
      <c r="AG3417" s="276"/>
      <c r="AH3417" s="273"/>
    </row>
    <row r="3418" spans="2:34">
      <c r="B3418" s="258" t="str">
        <f t="shared" si="272"/>
        <v/>
      </c>
      <c r="C3418" s="282">
        <v>1</v>
      </c>
      <c r="D3418" s="294"/>
      <c r="E3418" s="258"/>
      <c r="F3418" s="259"/>
      <c r="G3418" s="283"/>
      <c r="H3418" s="261"/>
      <c r="I3418" s="261"/>
      <c r="J3418" s="261"/>
      <c r="K3418" s="282"/>
      <c r="L3418" s="264"/>
      <c r="M3418" s="264"/>
      <c r="N3418" s="261"/>
      <c r="O3418" s="282"/>
      <c r="P3418" s="266"/>
      <c r="Q3418" s="258"/>
      <c r="R3418" s="268"/>
      <c r="S3418" s="265"/>
      <c r="T3418" s="271"/>
      <c r="U3418" s="269"/>
      <c r="V3418" s="270"/>
      <c r="W3418" s="271"/>
      <c r="X3418" s="272"/>
      <c r="Y3418" s="272"/>
      <c r="Z3418" s="342"/>
      <c r="AA3418" s="258"/>
      <c r="AB3418" s="273"/>
      <c r="AC3418" s="273"/>
      <c r="AD3418" s="504"/>
      <c r="AE3418" s="275"/>
      <c r="AF3418" s="267" t="str">
        <f t="shared" ca="1" si="273"/>
        <v/>
      </c>
      <c r="AG3418" s="276"/>
      <c r="AH3418" s="273"/>
    </row>
    <row r="3419" spans="2:34">
      <c r="B3419" s="258" t="str">
        <f t="shared" si="272"/>
        <v/>
      </c>
      <c r="C3419" s="282">
        <v>1</v>
      </c>
      <c r="D3419" s="294"/>
      <c r="E3419" s="258"/>
      <c r="F3419" s="259"/>
      <c r="G3419" s="283"/>
      <c r="H3419" s="261"/>
      <c r="I3419" s="261"/>
      <c r="J3419" s="261"/>
      <c r="K3419" s="282"/>
      <c r="L3419" s="264"/>
      <c r="M3419" s="264"/>
      <c r="N3419" s="261"/>
      <c r="O3419" s="282"/>
      <c r="P3419" s="266"/>
      <c r="Q3419" s="258"/>
      <c r="R3419" s="268"/>
      <c r="S3419" s="265"/>
      <c r="T3419" s="271"/>
      <c r="U3419" s="269"/>
      <c r="V3419" s="270"/>
      <c r="W3419" s="271"/>
      <c r="X3419" s="272"/>
      <c r="Y3419" s="272"/>
      <c r="Z3419" s="342"/>
      <c r="AA3419" s="258"/>
      <c r="AB3419" s="273"/>
      <c r="AC3419" s="273"/>
      <c r="AD3419" s="504"/>
      <c r="AE3419" s="275"/>
      <c r="AF3419" s="267" t="str">
        <f t="shared" ca="1" si="273"/>
        <v/>
      </c>
      <c r="AG3419" s="276"/>
      <c r="AH3419" s="273"/>
    </row>
    <row r="3420" spans="2:34">
      <c r="B3420" s="258" t="str">
        <f t="shared" si="272"/>
        <v/>
      </c>
      <c r="C3420" s="282">
        <v>1</v>
      </c>
      <c r="D3420" s="294"/>
      <c r="E3420" s="258"/>
      <c r="F3420" s="259"/>
      <c r="G3420" s="283"/>
      <c r="H3420" s="261"/>
      <c r="I3420" s="261"/>
      <c r="J3420" s="261"/>
      <c r="K3420" s="282"/>
      <c r="L3420" s="264"/>
      <c r="M3420" s="264"/>
      <c r="N3420" s="261"/>
      <c r="O3420" s="282"/>
      <c r="P3420" s="266"/>
      <c r="Q3420" s="258"/>
      <c r="R3420" s="268"/>
      <c r="S3420" s="265"/>
      <c r="T3420" s="271"/>
      <c r="U3420" s="269"/>
      <c r="V3420" s="270"/>
      <c r="W3420" s="271"/>
      <c r="X3420" s="272"/>
      <c r="Y3420" s="272"/>
      <c r="Z3420" s="342"/>
      <c r="AA3420" s="258"/>
      <c r="AB3420" s="273"/>
      <c r="AC3420" s="273"/>
      <c r="AD3420" s="504"/>
      <c r="AE3420" s="275"/>
      <c r="AF3420" s="267" t="str">
        <f t="shared" ca="1" si="273"/>
        <v/>
      </c>
      <c r="AG3420" s="276"/>
      <c r="AH3420" s="273"/>
    </row>
    <row r="3421" spans="2:34">
      <c r="B3421" s="258" t="str">
        <f t="shared" si="272"/>
        <v/>
      </c>
      <c r="C3421" s="282">
        <v>1</v>
      </c>
      <c r="D3421" s="294"/>
      <c r="E3421" s="258"/>
      <c r="F3421" s="259"/>
      <c r="G3421" s="283"/>
      <c r="H3421" s="261"/>
      <c r="I3421" s="261"/>
      <c r="J3421" s="261"/>
      <c r="K3421" s="282"/>
      <c r="L3421" s="264"/>
      <c r="M3421" s="264"/>
      <c r="N3421" s="261"/>
      <c r="O3421" s="282"/>
      <c r="P3421" s="266"/>
      <c r="Q3421" s="258"/>
      <c r="R3421" s="268"/>
      <c r="S3421" s="265"/>
      <c r="T3421" s="271"/>
      <c r="U3421" s="269"/>
      <c r="V3421" s="270"/>
      <c r="W3421" s="271"/>
      <c r="X3421" s="272"/>
      <c r="Y3421" s="272"/>
      <c r="Z3421" s="342"/>
      <c r="AA3421" s="258"/>
      <c r="AB3421" s="273"/>
      <c r="AC3421" s="273"/>
      <c r="AD3421" s="504"/>
      <c r="AE3421" s="275"/>
      <c r="AF3421" s="267" t="str">
        <f t="shared" ca="1" si="273"/>
        <v/>
      </c>
      <c r="AG3421" s="276"/>
      <c r="AH3421" s="273"/>
    </row>
    <row r="3422" spans="2:34">
      <c r="B3422" s="258" t="str">
        <f t="shared" si="272"/>
        <v/>
      </c>
      <c r="C3422" s="282">
        <v>1</v>
      </c>
      <c r="D3422" s="294"/>
      <c r="E3422" s="258"/>
      <c r="F3422" s="259"/>
      <c r="G3422" s="283"/>
      <c r="H3422" s="261"/>
      <c r="I3422" s="261"/>
      <c r="J3422" s="261"/>
      <c r="K3422" s="282"/>
      <c r="L3422" s="264"/>
      <c r="M3422" s="264"/>
      <c r="N3422" s="261"/>
      <c r="O3422" s="282"/>
      <c r="P3422" s="266"/>
      <c r="Q3422" s="258"/>
      <c r="R3422" s="268"/>
      <c r="S3422" s="265"/>
      <c r="T3422" s="271"/>
      <c r="U3422" s="269"/>
      <c r="V3422" s="270"/>
      <c r="W3422" s="271"/>
      <c r="X3422" s="272"/>
      <c r="Y3422" s="272"/>
      <c r="Z3422" s="342"/>
      <c r="AA3422" s="258"/>
      <c r="AB3422" s="273"/>
      <c r="AC3422" s="273"/>
      <c r="AD3422" s="504"/>
      <c r="AE3422" s="275"/>
      <c r="AF3422" s="267" t="str">
        <f t="shared" ca="1" si="273"/>
        <v/>
      </c>
      <c r="AG3422" s="276"/>
      <c r="AH3422" s="273"/>
    </row>
    <row r="3423" spans="2:34">
      <c r="B3423" s="258" t="str">
        <f t="shared" si="272"/>
        <v/>
      </c>
      <c r="C3423" s="282">
        <v>1</v>
      </c>
      <c r="D3423" s="294"/>
      <c r="E3423" s="258"/>
      <c r="F3423" s="259"/>
      <c r="G3423" s="283"/>
      <c r="H3423" s="261"/>
      <c r="I3423" s="261"/>
      <c r="J3423" s="261"/>
      <c r="K3423" s="282"/>
      <c r="L3423" s="264"/>
      <c r="M3423" s="264"/>
      <c r="N3423" s="261"/>
      <c r="O3423" s="282"/>
      <c r="P3423" s="266"/>
      <c r="Q3423" s="258"/>
      <c r="R3423" s="268"/>
      <c r="S3423" s="265"/>
      <c r="T3423" s="271"/>
      <c r="U3423" s="269"/>
      <c r="V3423" s="270"/>
      <c r="W3423" s="271"/>
      <c r="X3423" s="272"/>
      <c r="Y3423" s="272"/>
      <c r="Z3423" s="342"/>
      <c r="AA3423" s="258"/>
      <c r="AB3423" s="273"/>
      <c r="AC3423" s="273"/>
      <c r="AD3423" s="504"/>
      <c r="AE3423" s="275"/>
      <c r="AF3423" s="267" t="str">
        <f t="shared" ca="1" si="273"/>
        <v/>
      </c>
      <c r="AG3423" s="276"/>
      <c r="AH3423" s="273"/>
    </row>
    <row r="3424" spans="2:34">
      <c r="B3424" s="258" t="str">
        <f t="shared" si="272"/>
        <v/>
      </c>
      <c r="C3424" s="282">
        <v>1</v>
      </c>
      <c r="D3424" s="294"/>
      <c r="E3424" s="258"/>
      <c r="F3424" s="259"/>
      <c r="G3424" s="283"/>
      <c r="H3424" s="261"/>
      <c r="I3424" s="261"/>
      <c r="J3424" s="261"/>
      <c r="K3424" s="282"/>
      <c r="L3424" s="264"/>
      <c r="M3424" s="264"/>
      <c r="N3424" s="261"/>
      <c r="O3424" s="282"/>
      <c r="P3424" s="266"/>
      <c r="Q3424" s="258"/>
      <c r="R3424" s="268"/>
      <c r="S3424" s="265"/>
      <c r="T3424" s="271"/>
      <c r="U3424" s="269"/>
      <c r="V3424" s="270"/>
      <c r="W3424" s="271"/>
      <c r="X3424" s="272"/>
      <c r="Y3424" s="272"/>
      <c r="Z3424" s="342"/>
      <c r="AA3424" s="258"/>
      <c r="AB3424" s="273"/>
      <c r="AC3424" s="273"/>
      <c r="AD3424" s="504"/>
      <c r="AE3424" s="275"/>
      <c r="AF3424" s="267" t="str">
        <f t="shared" ca="1" si="273"/>
        <v/>
      </c>
      <c r="AG3424" s="276"/>
      <c r="AH3424" s="273"/>
    </row>
    <row r="3425" spans="2:34">
      <c r="B3425" s="258" t="str">
        <f t="shared" si="272"/>
        <v/>
      </c>
      <c r="C3425" s="282">
        <v>1</v>
      </c>
      <c r="D3425" s="294"/>
      <c r="E3425" s="258"/>
      <c r="F3425" s="259"/>
      <c r="G3425" s="283"/>
      <c r="H3425" s="261"/>
      <c r="I3425" s="261"/>
      <c r="J3425" s="261"/>
      <c r="K3425" s="282"/>
      <c r="L3425" s="264"/>
      <c r="M3425" s="264"/>
      <c r="N3425" s="261"/>
      <c r="O3425" s="282"/>
      <c r="P3425" s="266"/>
      <c r="Q3425" s="258"/>
      <c r="R3425" s="268"/>
      <c r="S3425" s="265"/>
      <c r="T3425" s="271"/>
      <c r="U3425" s="269"/>
      <c r="V3425" s="270"/>
      <c r="W3425" s="271"/>
      <c r="X3425" s="272"/>
      <c r="Y3425" s="272"/>
      <c r="Z3425" s="342"/>
      <c r="AA3425" s="258"/>
      <c r="AB3425" s="273"/>
      <c r="AC3425" s="273"/>
      <c r="AD3425" s="504"/>
      <c r="AE3425" s="275"/>
      <c r="AF3425" s="267" t="str">
        <f t="shared" ca="1" si="273"/>
        <v/>
      </c>
      <c r="AG3425" s="276"/>
      <c r="AH3425" s="273"/>
    </row>
    <row r="3426" spans="2:34">
      <c r="B3426" s="258" t="str">
        <f t="shared" si="272"/>
        <v/>
      </c>
      <c r="C3426" s="282">
        <v>1</v>
      </c>
      <c r="D3426" s="294"/>
      <c r="E3426" s="258"/>
      <c r="F3426" s="259"/>
      <c r="G3426" s="283"/>
      <c r="H3426" s="261"/>
      <c r="I3426" s="261"/>
      <c r="J3426" s="261"/>
      <c r="K3426" s="282"/>
      <c r="L3426" s="264"/>
      <c r="M3426" s="264"/>
      <c r="N3426" s="261"/>
      <c r="O3426" s="282"/>
      <c r="P3426" s="266"/>
      <c r="Q3426" s="258"/>
      <c r="R3426" s="268"/>
      <c r="S3426" s="265"/>
      <c r="T3426" s="271"/>
      <c r="U3426" s="269"/>
      <c r="V3426" s="270"/>
      <c r="W3426" s="271"/>
      <c r="X3426" s="272"/>
      <c r="Y3426" s="272"/>
      <c r="Z3426" s="342"/>
      <c r="AA3426" s="258"/>
      <c r="AB3426" s="273"/>
      <c r="AC3426" s="273"/>
      <c r="AD3426" s="504"/>
      <c r="AE3426" s="275"/>
      <c r="AF3426" s="267" t="str">
        <f t="shared" ca="1" si="273"/>
        <v/>
      </c>
      <c r="AG3426" s="276"/>
      <c r="AH3426" s="273"/>
    </row>
    <row r="3427" spans="2:34">
      <c r="B3427" s="258" t="str">
        <f t="shared" si="272"/>
        <v/>
      </c>
      <c r="C3427" s="282">
        <v>1</v>
      </c>
      <c r="D3427" s="294"/>
      <c r="E3427" s="258"/>
      <c r="F3427" s="259"/>
      <c r="G3427" s="283"/>
      <c r="H3427" s="261"/>
      <c r="I3427" s="261"/>
      <c r="J3427" s="261"/>
      <c r="K3427" s="282"/>
      <c r="L3427" s="264"/>
      <c r="M3427" s="264"/>
      <c r="N3427" s="261"/>
      <c r="O3427" s="282"/>
      <c r="P3427" s="266"/>
      <c r="Q3427" s="258"/>
      <c r="R3427" s="268"/>
      <c r="S3427" s="265"/>
      <c r="T3427" s="271"/>
      <c r="U3427" s="269"/>
      <c r="V3427" s="270"/>
      <c r="W3427" s="271"/>
      <c r="X3427" s="272"/>
      <c r="Y3427" s="272"/>
      <c r="Z3427" s="342"/>
      <c r="AA3427" s="258"/>
      <c r="AB3427" s="273"/>
      <c r="AC3427" s="273"/>
      <c r="AD3427" s="504"/>
      <c r="AE3427" s="275"/>
      <c r="AF3427" s="267" t="str">
        <f t="shared" ca="1" si="273"/>
        <v/>
      </c>
      <c r="AG3427" s="276"/>
      <c r="AH3427" s="273"/>
    </row>
    <row r="3428" spans="2:34">
      <c r="B3428" s="258" t="str">
        <f t="shared" ref="B3428:B3475" si="274">MID(H3428,1,1)&amp;D3428</f>
        <v/>
      </c>
      <c r="C3428" s="282">
        <v>1</v>
      </c>
      <c r="D3428" s="294"/>
      <c r="E3428" s="258"/>
      <c r="F3428" s="259"/>
      <c r="G3428" s="283"/>
      <c r="H3428" s="261"/>
      <c r="I3428" s="261"/>
      <c r="J3428" s="261"/>
      <c r="K3428" s="282"/>
      <c r="L3428" s="264"/>
      <c r="M3428" s="264"/>
      <c r="N3428" s="261"/>
      <c r="O3428" s="282"/>
      <c r="P3428" s="266"/>
      <c r="Q3428" s="258"/>
      <c r="R3428" s="268"/>
      <c r="S3428" s="265"/>
      <c r="T3428" s="271"/>
      <c r="U3428" s="269"/>
      <c r="V3428" s="270"/>
      <c r="W3428" s="271"/>
      <c r="X3428" s="272"/>
      <c r="Y3428" s="272"/>
      <c r="Z3428" s="342"/>
      <c r="AA3428" s="258"/>
      <c r="AB3428" s="273"/>
      <c r="AC3428" s="273"/>
      <c r="AD3428" s="504"/>
      <c r="AE3428" s="275"/>
      <c r="AF3428" s="267" t="str">
        <f t="shared" ca="1" si="273"/>
        <v/>
      </c>
      <c r="AG3428" s="276"/>
      <c r="AH3428" s="273"/>
    </row>
    <row r="3429" spans="2:34">
      <c r="B3429" s="258" t="str">
        <f t="shared" si="274"/>
        <v/>
      </c>
      <c r="C3429" s="282">
        <v>1</v>
      </c>
      <c r="D3429" s="294"/>
      <c r="E3429" s="258"/>
      <c r="F3429" s="259"/>
      <c r="G3429" s="283"/>
      <c r="H3429" s="261"/>
      <c r="I3429" s="261"/>
      <c r="J3429" s="261"/>
      <c r="K3429" s="282"/>
      <c r="L3429" s="264"/>
      <c r="M3429" s="264"/>
      <c r="N3429" s="261"/>
      <c r="O3429" s="282"/>
      <c r="P3429" s="266"/>
      <c r="Q3429" s="258"/>
      <c r="R3429" s="268"/>
      <c r="S3429" s="265"/>
      <c r="T3429" s="271"/>
      <c r="U3429" s="269"/>
      <c r="V3429" s="270"/>
      <c r="W3429" s="271"/>
      <c r="X3429" s="272"/>
      <c r="Y3429" s="272"/>
      <c r="Z3429" s="342"/>
      <c r="AA3429" s="258"/>
      <c r="AB3429" s="273"/>
      <c r="AC3429" s="273"/>
      <c r="AD3429" s="504"/>
      <c r="AE3429" s="275"/>
      <c r="AF3429" s="267" t="str">
        <f t="shared" ref="AF3429:AF3475" ca="1" si="275">IF($D3429&lt;&gt;"",DATEDIF(F3429,TODAY(),"y")&amp;"años"&amp;DATEDIF(F3429,TODAY(),"ym")&amp;"meses","")</f>
        <v/>
      </c>
      <c r="AG3429" s="276"/>
      <c r="AH3429" s="273"/>
    </row>
    <row r="3430" spans="2:34">
      <c r="B3430" s="258" t="str">
        <f t="shared" si="274"/>
        <v/>
      </c>
      <c r="C3430" s="282">
        <v>1</v>
      </c>
      <c r="D3430" s="294"/>
      <c r="E3430" s="258"/>
      <c r="F3430" s="259"/>
      <c r="G3430" s="283"/>
      <c r="H3430" s="261"/>
      <c r="I3430" s="261"/>
      <c r="J3430" s="261"/>
      <c r="K3430" s="282"/>
      <c r="L3430" s="264"/>
      <c r="M3430" s="264"/>
      <c r="N3430" s="261"/>
      <c r="O3430" s="282"/>
      <c r="P3430" s="266"/>
      <c r="Q3430" s="258"/>
      <c r="R3430" s="268"/>
      <c r="S3430" s="265"/>
      <c r="T3430" s="271"/>
      <c r="U3430" s="269"/>
      <c r="V3430" s="270"/>
      <c r="W3430" s="271"/>
      <c r="X3430" s="272"/>
      <c r="Y3430" s="272"/>
      <c r="Z3430" s="342"/>
      <c r="AA3430" s="258"/>
      <c r="AB3430" s="273"/>
      <c r="AC3430" s="273"/>
      <c r="AD3430" s="504"/>
      <c r="AE3430" s="275"/>
      <c r="AF3430" s="267" t="str">
        <f t="shared" ca="1" si="275"/>
        <v/>
      </c>
      <c r="AG3430" s="276"/>
      <c r="AH3430" s="273"/>
    </row>
    <row r="3431" spans="2:34">
      <c r="B3431" s="258" t="str">
        <f t="shared" si="274"/>
        <v/>
      </c>
      <c r="C3431" s="282">
        <v>1</v>
      </c>
      <c r="D3431" s="294"/>
      <c r="E3431" s="258"/>
      <c r="F3431" s="259"/>
      <c r="G3431" s="283"/>
      <c r="H3431" s="261"/>
      <c r="I3431" s="261"/>
      <c r="J3431" s="261"/>
      <c r="K3431" s="282"/>
      <c r="L3431" s="264"/>
      <c r="M3431" s="264"/>
      <c r="N3431" s="261"/>
      <c r="O3431" s="282"/>
      <c r="P3431" s="266"/>
      <c r="Q3431" s="258"/>
      <c r="R3431" s="268"/>
      <c r="S3431" s="265"/>
      <c r="T3431" s="271"/>
      <c r="U3431" s="269"/>
      <c r="V3431" s="270"/>
      <c r="W3431" s="271"/>
      <c r="X3431" s="272"/>
      <c r="Y3431" s="272"/>
      <c r="Z3431" s="342"/>
      <c r="AA3431" s="258"/>
      <c r="AB3431" s="273"/>
      <c r="AC3431" s="273"/>
      <c r="AD3431" s="504"/>
      <c r="AE3431" s="275"/>
      <c r="AF3431" s="267" t="str">
        <f t="shared" ca="1" si="275"/>
        <v/>
      </c>
      <c r="AG3431" s="276"/>
      <c r="AH3431" s="273"/>
    </row>
    <row r="3432" spans="2:34">
      <c r="B3432" s="258" t="str">
        <f t="shared" si="274"/>
        <v/>
      </c>
      <c r="C3432" s="282">
        <v>1</v>
      </c>
      <c r="D3432" s="294"/>
      <c r="E3432" s="258"/>
      <c r="F3432" s="259"/>
      <c r="G3432" s="283"/>
      <c r="H3432" s="261"/>
      <c r="I3432" s="261"/>
      <c r="J3432" s="261"/>
      <c r="K3432" s="282"/>
      <c r="L3432" s="264"/>
      <c r="M3432" s="264"/>
      <c r="N3432" s="261"/>
      <c r="O3432" s="282"/>
      <c r="P3432" s="266"/>
      <c r="Q3432" s="258"/>
      <c r="R3432" s="268"/>
      <c r="S3432" s="265"/>
      <c r="T3432" s="271"/>
      <c r="U3432" s="269"/>
      <c r="V3432" s="270"/>
      <c r="W3432" s="271"/>
      <c r="X3432" s="272"/>
      <c r="Y3432" s="272"/>
      <c r="Z3432" s="342"/>
      <c r="AA3432" s="258"/>
      <c r="AB3432" s="273"/>
      <c r="AC3432" s="273"/>
      <c r="AD3432" s="504"/>
      <c r="AE3432" s="275"/>
      <c r="AF3432" s="267" t="str">
        <f t="shared" ca="1" si="275"/>
        <v/>
      </c>
      <c r="AG3432" s="276"/>
      <c r="AH3432" s="273"/>
    </row>
    <row r="3433" spans="2:34">
      <c r="B3433" s="258" t="str">
        <f t="shared" si="274"/>
        <v/>
      </c>
      <c r="C3433" s="282">
        <v>1</v>
      </c>
      <c r="D3433" s="294"/>
      <c r="E3433" s="258"/>
      <c r="F3433" s="259"/>
      <c r="G3433" s="283"/>
      <c r="H3433" s="261"/>
      <c r="I3433" s="261"/>
      <c r="J3433" s="261"/>
      <c r="K3433" s="282"/>
      <c r="L3433" s="264"/>
      <c r="M3433" s="264"/>
      <c r="N3433" s="261"/>
      <c r="O3433" s="282"/>
      <c r="P3433" s="266"/>
      <c r="Q3433" s="258"/>
      <c r="R3433" s="268"/>
      <c r="S3433" s="265"/>
      <c r="T3433" s="271"/>
      <c r="U3433" s="269"/>
      <c r="V3433" s="270"/>
      <c r="W3433" s="271"/>
      <c r="X3433" s="272"/>
      <c r="Y3433" s="272"/>
      <c r="Z3433" s="342"/>
      <c r="AA3433" s="258"/>
      <c r="AB3433" s="273"/>
      <c r="AC3433" s="273"/>
      <c r="AD3433" s="504"/>
      <c r="AE3433" s="275"/>
      <c r="AF3433" s="267" t="str">
        <f t="shared" ca="1" si="275"/>
        <v/>
      </c>
      <c r="AG3433" s="276"/>
      <c r="AH3433" s="273"/>
    </row>
    <row r="3434" spans="2:34">
      <c r="B3434" s="258" t="str">
        <f t="shared" si="274"/>
        <v/>
      </c>
      <c r="C3434" s="282">
        <v>1</v>
      </c>
      <c r="D3434" s="294"/>
      <c r="E3434" s="258"/>
      <c r="F3434" s="259"/>
      <c r="G3434" s="283"/>
      <c r="H3434" s="261"/>
      <c r="I3434" s="261"/>
      <c r="J3434" s="261"/>
      <c r="K3434" s="282"/>
      <c r="L3434" s="264"/>
      <c r="M3434" s="264"/>
      <c r="N3434" s="261"/>
      <c r="O3434" s="282"/>
      <c r="P3434" s="266"/>
      <c r="Q3434" s="258"/>
      <c r="R3434" s="268"/>
      <c r="S3434" s="265"/>
      <c r="T3434" s="271"/>
      <c r="U3434" s="269"/>
      <c r="V3434" s="270"/>
      <c r="W3434" s="271"/>
      <c r="X3434" s="272"/>
      <c r="Y3434" s="272"/>
      <c r="Z3434" s="342"/>
      <c r="AA3434" s="258"/>
      <c r="AB3434" s="273"/>
      <c r="AC3434" s="273"/>
      <c r="AD3434" s="504"/>
      <c r="AE3434" s="275"/>
      <c r="AF3434" s="267" t="str">
        <f t="shared" ca="1" si="275"/>
        <v/>
      </c>
      <c r="AG3434" s="276"/>
      <c r="AH3434" s="273"/>
    </row>
    <row r="3435" spans="2:34">
      <c r="B3435" s="258" t="str">
        <f t="shared" si="274"/>
        <v/>
      </c>
      <c r="C3435" s="282">
        <v>1</v>
      </c>
      <c r="D3435" s="294"/>
      <c r="E3435" s="258"/>
      <c r="F3435" s="259"/>
      <c r="G3435" s="283"/>
      <c r="H3435" s="261"/>
      <c r="I3435" s="261"/>
      <c r="J3435" s="261"/>
      <c r="K3435" s="282"/>
      <c r="L3435" s="264"/>
      <c r="M3435" s="264"/>
      <c r="N3435" s="261"/>
      <c r="O3435" s="282"/>
      <c r="P3435" s="266"/>
      <c r="Q3435" s="258"/>
      <c r="R3435" s="268"/>
      <c r="S3435" s="265"/>
      <c r="T3435" s="271"/>
      <c r="U3435" s="269"/>
      <c r="V3435" s="270"/>
      <c r="W3435" s="271"/>
      <c r="X3435" s="272"/>
      <c r="Y3435" s="272"/>
      <c r="Z3435" s="342"/>
      <c r="AA3435" s="258"/>
      <c r="AB3435" s="273"/>
      <c r="AC3435" s="273"/>
      <c r="AD3435" s="504"/>
      <c r="AE3435" s="275"/>
      <c r="AF3435" s="267" t="str">
        <f t="shared" ca="1" si="275"/>
        <v/>
      </c>
      <c r="AG3435" s="276"/>
      <c r="AH3435" s="273"/>
    </row>
    <row r="3436" spans="2:34">
      <c r="B3436" s="258" t="str">
        <f t="shared" si="274"/>
        <v/>
      </c>
      <c r="C3436" s="282">
        <v>1</v>
      </c>
      <c r="D3436" s="294"/>
      <c r="E3436" s="258"/>
      <c r="F3436" s="259"/>
      <c r="G3436" s="283"/>
      <c r="H3436" s="261"/>
      <c r="I3436" s="261"/>
      <c r="J3436" s="261"/>
      <c r="K3436" s="282"/>
      <c r="L3436" s="264"/>
      <c r="M3436" s="264"/>
      <c r="N3436" s="261"/>
      <c r="O3436" s="282"/>
      <c r="P3436" s="266"/>
      <c r="Q3436" s="258"/>
      <c r="R3436" s="268"/>
      <c r="S3436" s="265"/>
      <c r="T3436" s="271"/>
      <c r="U3436" s="269"/>
      <c r="V3436" s="270"/>
      <c r="W3436" s="271"/>
      <c r="X3436" s="272"/>
      <c r="Y3436" s="272"/>
      <c r="Z3436" s="342"/>
      <c r="AA3436" s="258"/>
      <c r="AB3436" s="273"/>
      <c r="AC3436" s="273"/>
      <c r="AD3436" s="504"/>
      <c r="AE3436" s="275"/>
      <c r="AF3436" s="267" t="str">
        <f t="shared" ca="1" si="275"/>
        <v/>
      </c>
      <c r="AG3436" s="276"/>
      <c r="AH3436" s="273"/>
    </row>
    <row r="3437" spans="2:34">
      <c r="B3437" s="258" t="str">
        <f t="shared" si="274"/>
        <v/>
      </c>
      <c r="C3437" s="282">
        <v>1</v>
      </c>
      <c r="D3437" s="294"/>
      <c r="E3437" s="258"/>
      <c r="F3437" s="259"/>
      <c r="G3437" s="283"/>
      <c r="H3437" s="261"/>
      <c r="I3437" s="261"/>
      <c r="J3437" s="261"/>
      <c r="K3437" s="282"/>
      <c r="L3437" s="264"/>
      <c r="M3437" s="264"/>
      <c r="N3437" s="261"/>
      <c r="O3437" s="282"/>
      <c r="P3437" s="266"/>
      <c r="Q3437" s="258"/>
      <c r="R3437" s="268"/>
      <c r="S3437" s="265"/>
      <c r="T3437" s="271"/>
      <c r="U3437" s="269"/>
      <c r="V3437" s="270"/>
      <c r="W3437" s="271"/>
      <c r="X3437" s="272"/>
      <c r="Y3437" s="272"/>
      <c r="Z3437" s="342"/>
      <c r="AA3437" s="258"/>
      <c r="AB3437" s="273"/>
      <c r="AC3437" s="273"/>
      <c r="AD3437" s="504"/>
      <c r="AE3437" s="275"/>
      <c r="AF3437" s="267" t="str">
        <f t="shared" ca="1" si="275"/>
        <v/>
      </c>
      <c r="AG3437" s="276"/>
      <c r="AH3437" s="273"/>
    </row>
    <row r="3438" spans="2:34">
      <c r="B3438" s="258" t="str">
        <f t="shared" si="274"/>
        <v/>
      </c>
      <c r="C3438" s="282">
        <v>1</v>
      </c>
      <c r="D3438" s="294"/>
      <c r="E3438" s="258"/>
      <c r="F3438" s="259"/>
      <c r="G3438" s="283"/>
      <c r="H3438" s="261"/>
      <c r="I3438" s="261"/>
      <c r="J3438" s="261"/>
      <c r="K3438" s="282"/>
      <c r="L3438" s="264"/>
      <c r="M3438" s="264"/>
      <c r="N3438" s="261"/>
      <c r="O3438" s="282"/>
      <c r="P3438" s="266"/>
      <c r="Q3438" s="258"/>
      <c r="R3438" s="268"/>
      <c r="S3438" s="265"/>
      <c r="T3438" s="271"/>
      <c r="U3438" s="269"/>
      <c r="V3438" s="270"/>
      <c r="W3438" s="271"/>
      <c r="X3438" s="272"/>
      <c r="Y3438" s="272"/>
      <c r="Z3438" s="342"/>
      <c r="AA3438" s="258"/>
      <c r="AB3438" s="273"/>
      <c r="AC3438" s="273"/>
      <c r="AD3438" s="504"/>
      <c r="AE3438" s="275"/>
      <c r="AF3438" s="267" t="str">
        <f t="shared" ca="1" si="275"/>
        <v/>
      </c>
      <c r="AG3438" s="276"/>
      <c r="AH3438" s="273"/>
    </row>
    <row r="3439" spans="2:34">
      <c r="B3439" s="258" t="str">
        <f t="shared" si="274"/>
        <v/>
      </c>
      <c r="C3439" s="282">
        <v>1</v>
      </c>
      <c r="D3439" s="294"/>
      <c r="E3439" s="258"/>
      <c r="F3439" s="259"/>
      <c r="G3439" s="283"/>
      <c r="H3439" s="261"/>
      <c r="I3439" s="261"/>
      <c r="J3439" s="261"/>
      <c r="K3439" s="282"/>
      <c r="L3439" s="264"/>
      <c r="M3439" s="264"/>
      <c r="N3439" s="261"/>
      <c r="O3439" s="282"/>
      <c r="P3439" s="266"/>
      <c r="Q3439" s="258"/>
      <c r="R3439" s="268"/>
      <c r="S3439" s="265"/>
      <c r="T3439" s="271"/>
      <c r="U3439" s="269"/>
      <c r="V3439" s="270"/>
      <c r="W3439" s="271"/>
      <c r="X3439" s="272"/>
      <c r="Y3439" s="272"/>
      <c r="Z3439" s="342"/>
      <c r="AA3439" s="258"/>
      <c r="AB3439" s="273"/>
      <c r="AC3439" s="273"/>
      <c r="AD3439" s="504"/>
      <c r="AE3439" s="275"/>
      <c r="AF3439" s="267" t="str">
        <f t="shared" ca="1" si="275"/>
        <v/>
      </c>
      <c r="AG3439" s="276"/>
      <c r="AH3439" s="273"/>
    </row>
    <row r="3440" spans="2:34">
      <c r="B3440" s="258" t="str">
        <f t="shared" si="274"/>
        <v/>
      </c>
      <c r="C3440" s="282">
        <v>1</v>
      </c>
      <c r="D3440" s="294"/>
      <c r="E3440" s="258"/>
      <c r="F3440" s="259"/>
      <c r="G3440" s="283"/>
      <c r="H3440" s="261"/>
      <c r="I3440" s="261"/>
      <c r="J3440" s="261"/>
      <c r="K3440" s="282"/>
      <c r="L3440" s="264"/>
      <c r="M3440" s="264"/>
      <c r="N3440" s="261"/>
      <c r="O3440" s="282"/>
      <c r="P3440" s="266"/>
      <c r="Q3440" s="258"/>
      <c r="R3440" s="268"/>
      <c r="S3440" s="265"/>
      <c r="T3440" s="271"/>
      <c r="U3440" s="269"/>
      <c r="V3440" s="270"/>
      <c r="W3440" s="271"/>
      <c r="X3440" s="272"/>
      <c r="Y3440" s="272"/>
      <c r="Z3440" s="342"/>
      <c r="AA3440" s="258"/>
      <c r="AB3440" s="273"/>
      <c r="AC3440" s="273"/>
      <c r="AD3440" s="504"/>
      <c r="AE3440" s="275"/>
      <c r="AF3440" s="267" t="str">
        <f t="shared" ca="1" si="275"/>
        <v/>
      </c>
      <c r="AG3440" s="276"/>
      <c r="AH3440" s="273"/>
    </row>
    <row r="3441" spans="2:34">
      <c r="B3441" s="258" t="str">
        <f t="shared" si="274"/>
        <v/>
      </c>
      <c r="C3441" s="282">
        <v>1</v>
      </c>
      <c r="D3441" s="294"/>
      <c r="E3441" s="258"/>
      <c r="F3441" s="259"/>
      <c r="G3441" s="283"/>
      <c r="H3441" s="261"/>
      <c r="I3441" s="261"/>
      <c r="J3441" s="261"/>
      <c r="K3441" s="282"/>
      <c r="L3441" s="264"/>
      <c r="M3441" s="264"/>
      <c r="N3441" s="261"/>
      <c r="O3441" s="282"/>
      <c r="P3441" s="266"/>
      <c r="Q3441" s="258"/>
      <c r="R3441" s="268"/>
      <c r="S3441" s="265"/>
      <c r="T3441" s="271"/>
      <c r="U3441" s="269"/>
      <c r="V3441" s="270"/>
      <c r="W3441" s="271"/>
      <c r="X3441" s="272"/>
      <c r="Y3441" s="272"/>
      <c r="Z3441" s="342"/>
      <c r="AA3441" s="258"/>
      <c r="AB3441" s="273"/>
      <c r="AC3441" s="273"/>
      <c r="AD3441" s="504"/>
      <c r="AE3441" s="275"/>
      <c r="AF3441" s="267" t="str">
        <f t="shared" ca="1" si="275"/>
        <v/>
      </c>
      <c r="AG3441" s="276"/>
      <c r="AH3441" s="273"/>
    </row>
    <row r="3442" spans="2:34">
      <c r="B3442" s="258" t="str">
        <f t="shared" si="274"/>
        <v/>
      </c>
      <c r="C3442" s="282">
        <v>1</v>
      </c>
      <c r="D3442" s="294"/>
      <c r="E3442" s="258"/>
      <c r="F3442" s="259"/>
      <c r="G3442" s="283"/>
      <c r="H3442" s="261"/>
      <c r="I3442" s="261"/>
      <c r="J3442" s="261"/>
      <c r="K3442" s="282"/>
      <c r="L3442" s="264"/>
      <c r="M3442" s="264"/>
      <c r="N3442" s="261"/>
      <c r="O3442" s="282"/>
      <c r="P3442" s="266"/>
      <c r="Q3442" s="258"/>
      <c r="R3442" s="268"/>
      <c r="S3442" s="265"/>
      <c r="T3442" s="271"/>
      <c r="U3442" s="269"/>
      <c r="V3442" s="270"/>
      <c r="W3442" s="271"/>
      <c r="X3442" s="272"/>
      <c r="Y3442" s="272"/>
      <c r="Z3442" s="342"/>
      <c r="AA3442" s="258"/>
      <c r="AB3442" s="273"/>
      <c r="AC3442" s="273"/>
      <c r="AD3442" s="504"/>
      <c r="AE3442" s="275"/>
      <c r="AF3442" s="267" t="str">
        <f t="shared" ca="1" si="275"/>
        <v/>
      </c>
      <c r="AG3442" s="276"/>
      <c r="AH3442" s="273"/>
    </row>
    <row r="3443" spans="2:34">
      <c r="B3443" s="258" t="str">
        <f t="shared" si="274"/>
        <v/>
      </c>
      <c r="C3443" s="282">
        <v>1</v>
      </c>
      <c r="D3443" s="294"/>
      <c r="E3443" s="258"/>
      <c r="F3443" s="259"/>
      <c r="G3443" s="283"/>
      <c r="H3443" s="261"/>
      <c r="I3443" s="261"/>
      <c r="J3443" s="261"/>
      <c r="K3443" s="282"/>
      <c r="L3443" s="264"/>
      <c r="M3443" s="264"/>
      <c r="N3443" s="261"/>
      <c r="O3443" s="282"/>
      <c r="P3443" s="266"/>
      <c r="Q3443" s="258"/>
      <c r="R3443" s="268"/>
      <c r="S3443" s="265"/>
      <c r="T3443" s="271"/>
      <c r="U3443" s="269"/>
      <c r="V3443" s="270"/>
      <c r="W3443" s="271"/>
      <c r="X3443" s="272"/>
      <c r="Y3443" s="272"/>
      <c r="Z3443" s="342"/>
      <c r="AA3443" s="258"/>
      <c r="AB3443" s="273"/>
      <c r="AC3443" s="273"/>
      <c r="AD3443" s="504"/>
      <c r="AE3443" s="275"/>
      <c r="AF3443" s="267" t="str">
        <f t="shared" ca="1" si="275"/>
        <v/>
      </c>
      <c r="AG3443" s="276"/>
      <c r="AH3443" s="273"/>
    </row>
    <row r="3444" spans="2:34">
      <c r="B3444" s="258" t="str">
        <f t="shared" si="274"/>
        <v/>
      </c>
      <c r="C3444" s="282">
        <v>1</v>
      </c>
      <c r="D3444" s="294"/>
      <c r="E3444" s="258"/>
      <c r="F3444" s="259"/>
      <c r="G3444" s="283"/>
      <c r="H3444" s="261"/>
      <c r="I3444" s="261"/>
      <c r="J3444" s="261"/>
      <c r="K3444" s="282"/>
      <c r="L3444" s="264"/>
      <c r="M3444" s="264"/>
      <c r="N3444" s="261"/>
      <c r="O3444" s="282"/>
      <c r="P3444" s="266"/>
      <c r="Q3444" s="258"/>
      <c r="R3444" s="268"/>
      <c r="S3444" s="265"/>
      <c r="T3444" s="271"/>
      <c r="U3444" s="269"/>
      <c r="V3444" s="270"/>
      <c r="W3444" s="271"/>
      <c r="X3444" s="272"/>
      <c r="Y3444" s="272"/>
      <c r="Z3444" s="342"/>
      <c r="AA3444" s="258"/>
      <c r="AB3444" s="273"/>
      <c r="AC3444" s="273"/>
      <c r="AD3444" s="504"/>
      <c r="AE3444" s="275"/>
      <c r="AF3444" s="267" t="str">
        <f t="shared" ca="1" si="275"/>
        <v/>
      </c>
      <c r="AG3444" s="276"/>
      <c r="AH3444" s="273"/>
    </row>
    <row r="3445" spans="2:34">
      <c r="B3445" s="258" t="str">
        <f t="shared" si="274"/>
        <v/>
      </c>
      <c r="C3445" s="282">
        <v>1</v>
      </c>
      <c r="D3445" s="294"/>
      <c r="E3445" s="258"/>
      <c r="F3445" s="259"/>
      <c r="G3445" s="283"/>
      <c r="H3445" s="261"/>
      <c r="I3445" s="261"/>
      <c r="J3445" s="261"/>
      <c r="K3445" s="282"/>
      <c r="L3445" s="264"/>
      <c r="M3445" s="264"/>
      <c r="N3445" s="261"/>
      <c r="O3445" s="282"/>
      <c r="P3445" s="266"/>
      <c r="Q3445" s="258"/>
      <c r="R3445" s="268"/>
      <c r="S3445" s="265"/>
      <c r="T3445" s="271"/>
      <c r="U3445" s="269"/>
      <c r="V3445" s="270"/>
      <c r="W3445" s="271"/>
      <c r="X3445" s="272"/>
      <c r="Y3445" s="272"/>
      <c r="Z3445" s="342"/>
      <c r="AA3445" s="258"/>
      <c r="AB3445" s="273"/>
      <c r="AC3445" s="273"/>
      <c r="AD3445" s="504"/>
      <c r="AE3445" s="275"/>
      <c r="AF3445" s="267" t="str">
        <f t="shared" ca="1" si="275"/>
        <v/>
      </c>
      <c r="AG3445" s="276"/>
      <c r="AH3445" s="273"/>
    </row>
    <row r="3446" spans="2:34">
      <c r="B3446" s="258" t="str">
        <f t="shared" si="274"/>
        <v/>
      </c>
      <c r="C3446" s="282">
        <v>1</v>
      </c>
      <c r="D3446" s="294"/>
      <c r="E3446" s="258"/>
      <c r="F3446" s="259"/>
      <c r="G3446" s="283"/>
      <c r="H3446" s="261"/>
      <c r="I3446" s="261"/>
      <c r="J3446" s="261"/>
      <c r="K3446" s="282"/>
      <c r="L3446" s="264"/>
      <c r="M3446" s="264"/>
      <c r="N3446" s="261"/>
      <c r="O3446" s="282"/>
      <c r="P3446" s="266"/>
      <c r="Q3446" s="258"/>
      <c r="R3446" s="268"/>
      <c r="S3446" s="265"/>
      <c r="T3446" s="271"/>
      <c r="U3446" s="269"/>
      <c r="V3446" s="270"/>
      <c r="W3446" s="271"/>
      <c r="X3446" s="272"/>
      <c r="Y3446" s="272"/>
      <c r="Z3446" s="342"/>
      <c r="AA3446" s="258"/>
      <c r="AB3446" s="273"/>
      <c r="AC3446" s="273"/>
      <c r="AD3446" s="504"/>
      <c r="AE3446" s="275"/>
      <c r="AF3446" s="267" t="str">
        <f t="shared" ca="1" si="275"/>
        <v/>
      </c>
      <c r="AG3446" s="276"/>
      <c r="AH3446" s="273"/>
    </row>
    <row r="3447" spans="2:34">
      <c r="B3447" s="258" t="str">
        <f t="shared" si="274"/>
        <v/>
      </c>
      <c r="C3447" s="282">
        <v>1</v>
      </c>
      <c r="D3447" s="294"/>
      <c r="E3447" s="258"/>
      <c r="F3447" s="259"/>
      <c r="G3447" s="283"/>
      <c r="H3447" s="261"/>
      <c r="I3447" s="261"/>
      <c r="J3447" s="261"/>
      <c r="K3447" s="282"/>
      <c r="L3447" s="264"/>
      <c r="M3447" s="264"/>
      <c r="N3447" s="261"/>
      <c r="O3447" s="282"/>
      <c r="P3447" s="266"/>
      <c r="Q3447" s="258"/>
      <c r="R3447" s="268"/>
      <c r="S3447" s="265"/>
      <c r="T3447" s="271"/>
      <c r="U3447" s="269"/>
      <c r="V3447" s="270"/>
      <c r="W3447" s="271"/>
      <c r="X3447" s="272"/>
      <c r="Y3447" s="272"/>
      <c r="Z3447" s="342"/>
      <c r="AA3447" s="258"/>
      <c r="AB3447" s="273"/>
      <c r="AC3447" s="273"/>
      <c r="AD3447" s="504"/>
      <c r="AE3447" s="275"/>
      <c r="AF3447" s="267" t="str">
        <f t="shared" ca="1" si="275"/>
        <v/>
      </c>
      <c r="AG3447" s="276"/>
      <c r="AH3447" s="273"/>
    </row>
    <row r="3448" spans="2:34">
      <c r="B3448" s="258" t="str">
        <f t="shared" si="274"/>
        <v/>
      </c>
      <c r="C3448" s="282">
        <v>1</v>
      </c>
      <c r="D3448" s="294"/>
      <c r="E3448" s="258"/>
      <c r="F3448" s="259"/>
      <c r="G3448" s="283"/>
      <c r="H3448" s="261"/>
      <c r="I3448" s="261"/>
      <c r="J3448" s="261"/>
      <c r="K3448" s="282"/>
      <c r="L3448" s="264"/>
      <c r="M3448" s="264"/>
      <c r="N3448" s="261"/>
      <c r="O3448" s="282"/>
      <c r="P3448" s="266"/>
      <c r="Q3448" s="258"/>
      <c r="R3448" s="268"/>
      <c r="S3448" s="265"/>
      <c r="T3448" s="271"/>
      <c r="U3448" s="269"/>
      <c r="V3448" s="270"/>
      <c r="W3448" s="271"/>
      <c r="X3448" s="272"/>
      <c r="Y3448" s="272"/>
      <c r="Z3448" s="342"/>
      <c r="AA3448" s="258"/>
      <c r="AB3448" s="273"/>
      <c r="AC3448" s="273"/>
      <c r="AD3448" s="504"/>
      <c r="AE3448" s="275"/>
      <c r="AF3448" s="267" t="str">
        <f t="shared" ca="1" si="275"/>
        <v/>
      </c>
      <c r="AG3448" s="276"/>
      <c r="AH3448" s="273"/>
    </row>
    <row r="3449" spans="2:34">
      <c r="B3449" s="258" t="str">
        <f t="shared" si="274"/>
        <v/>
      </c>
      <c r="C3449" s="282">
        <v>1</v>
      </c>
      <c r="D3449" s="294"/>
      <c r="E3449" s="258"/>
      <c r="F3449" s="259"/>
      <c r="G3449" s="283"/>
      <c r="H3449" s="261"/>
      <c r="I3449" s="261"/>
      <c r="J3449" s="261"/>
      <c r="K3449" s="282"/>
      <c r="L3449" s="264"/>
      <c r="M3449" s="264"/>
      <c r="N3449" s="261"/>
      <c r="O3449" s="282"/>
      <c r="P3449" s="266"/>
      <c r="Q3449" s="258"/>
      <c r="R3449" s="268"/>
      <c r="S3449" s="265"/>
      <c r="T3449" s="271"/>
      <c r="U3449" s="269"/>
      <c r="V3449" s="270"/>
      <c r="W3449" s="271"/>
      <c r="X3449" s="272"/>
      <c r="Y3449" s="272"/>
      <c r="Z3449" s="342"/>
      <c r="AA3449" s="258"/>
      <c r="AB3449" s="273"/>
      <c r="AC3449" s="273"/>
      <c r="AD3449" s="504"/>
      <c r="AE3449" s="275"/>
      <c r="AF3449" s="267" t="str">
        <f t="shared" ca="1" si="275"/>
        <v/>
      </c>
      <c r="AG3449" s="276"/>
      <c r="AH3449" s="273"/>
    </row>
    <row r="3450" spans="2:34">
      <c r="B3450" s="258" t="str">
        <f t="shared" si="274"/>
        <v/>
      </c>
      <c r="C3450" s="282">
        <v>1</v>
      </c>
      <c r="D3450" s="294"/>
      <c r="E3450" s="258"/>
      <c r="F3450" s="259"/>
      <c r="G3450" s="283"/>
      <c r="H3450" s="261"/>
      <c r="I3450" s="261"/>
      <c r="J3450" s="261"/>
      <c r="K3450" s="282"/>
      <c r="L3450" s="264"/>
      <c r="M3450" s="264"/>
      <c r="N3450" s="261"/>
      <c r="O3450" s="282"/>
      <c r="P3450" s="266"/>
      <c r="Q3450" s="258"/>
      <c r="R3450" s="268"/>
      <c r="S3450" s="265"/>
      <c r="T3450" s="271"/>
      <c r="U3450" s="269"/>
      <c r="V3450" s="270"/>
      <c r="W3450" s="271"/>
      <c r="X3450" s="272"/>
      <c r="Y3450" s="272"/>
      <c r="Z3450" s="342"/>
      <c r="AA3450" s="258"/>
      <c r="AB3450" s="273"/>
      <c r="AC3450" s="273"/>
      <c r="AD3450" s="504"/>
      <c r="AE3450" s="275"/>
      <c r="AF3450" s="267" t="str">
        <f t="shared" ca="1" si="275"/>
        <v/>
      </c>
      <c r="AG3450" s="276"/>
      <c r="AH3450" s="273"/>
    </row>
    <row r="3451" spans="2:34">
      <c r="B3451" s="258" t="str">
        <f t="shared" si="274"/>
        <v/>
      </c>
      <c r="C3451" s="282">
        <v>1</v>
      </c>
      <c r="D3451" s="294"/>
      <c r="E3451" s="258"/>
      <c r="F3451" s="259"/>
      <c r="G3451" s="283"/>
      <c r="H3451" s="261"/>
      <c r="I3451" s="261"/>
      <c r="J3451" s="261"/>
      <c r="K3451" s="282"/>
      <c r="L3451" s="264"/>
      <c r="M3451" s="264"/>
      <c r="N3451" s="261"/>
      <c r="O3451" s="282"/>
      <c r="P3451" s="266"/>
      <c r="Q3451" s="258"/>
      <c r="R3451" s="268"/>
      <c r="S3451" s="265"/>
      <c r="T3451" s="271"/>
      <c r="U3451" s="269"/>
      <c r="V3451" s="270"/>
      <c r="W3451" s="271"/>
      <c r="X3451" s="272"/>
      <c r="Y3451" s="272"/>
      <c r="Z3451" s="342"/>
      <c r="AA3451" s="258"/>
      <c r="AB3451" s="273"/>
      <c r="AC3451" s="273"/>
      <c r="AD3451" s="504"/>
      <c r="AE3451" s="275"/>
      <c r="AF3451" s="267" t="str">
        <f t="shared" ca="1" si="275"/>
        <v/>
      </c>
      <c r="AG3451" s="276"/>
      <c r="AH3451" s="273"/>
    </row>
    <row r="3452" spans="2:34">
      <c r="B3452" s="258" t="str">
        <f t="shared" si="274"/>
        <v/>
      </c>
      <c r="C3452" s="282">
        <v>1</v>
      </c>
      <c r="D3452" s="294"/>
      <c r="E3452" s="258"/>
      <c r="F3452" s="259"/>
      <c r="G3452" s="283"/>
      <c r="H3452" s="261"/>
      <c r="I3452" s="261"/>
      <c r="J3452" s="261"/>
      <c r="K3452" s="282"/>
      <c r="L3452" s="264"/>
      <c r="M3452" s="264"/>
      <c r="N3452" s="261"/>
      <c r="O3452" s="282"/>
      <c r="P3452" s="266"/>
      <c r="Q3452" s="258"/>
      <c r="R3452" s="268"/>
      <c r="S3452" s="265"/>
      <c r="T3452" s="271"/>
      <c r="U3452" s="269"/>
      <c r="V3452" s="270"/>
      <c r="W3452" s="271"/>
      <c r="X3452" s="272"/>
      <c r="Y3452" s="272"/>
      <c r="Z3452" s="342"/>
      <c r="AA3452" s="258"/>
      <c r="AB3452" s="273"/>
      <c r="AC3452" s="273"/>
      <c r="AD3452" s="504"/>
      <c r="AE3452" s="275"/>
      <c r="AF3452" s="267" t="str">
        <f t="shared" ca="1" si="275"/>
        <v/>
      </c>
      <c r="AG3452" s="276"/>
      <c r="AH3452" s="273"/>
    </row>
    <row r="3453" spans="2:34">
      <c r="B3453" s="258" t="str">
        <f t="shared" si="274"/>
        <v/>
      </c>
      <c r="C3453" s="282">
        <v>1</v>
      </c>
      <c r="D3453" s="294"/>
      <c r="E3453" s="258"/>
      <c r="F3453" s="259"/>
      <c r="G3453" s="283"/>
      <c r="H3453" s="261"/>
      <c r="I3453" s="261"/>
      <c r="J3453" s="261"/>
      <c r="K3453" s="282"/>
      <c r="L3453" s="264"/>
      <c r="M3453" s="264"/>
      <c r="N3453" s="261"/>
      <c r="O3453" s="282"/>
      <c r="P3453" s="266"/>
      <c r="Q3453" s="258"/>
      <c r="R3453" s="268"/>
      <c r="S3453" s="265"/>
      <c r="T3453" s="271"/>
      <c r="U3453" s="269"/>
      <c r="V3453" s="270"/>
      <c r="W3453" s="271"/>
      <c r="X3453" s="272"/>
      <c r="Y3453" s="272"/>
      <c r="Z3453" s="342"/>
      <c r="AA3453" s="258"/>
      <c r="AB3453" s="273"/>
      <c r="AC3453" s="273"/>
      <c r="AD3453" s="504"/>
      <c r="AE3453" s="275"/>
      <c r="AF3453" s="267" t="str">
        <f t="shared" ca="1" si="275"/>
        <v/>
      </c>
      <c r="AG3453" s="276"/>
      <c r="AH3453" s="273"/>
    </row>
    <row r="3454" spans="2:34">
      <c r="B3454" s="258" t="str">
        <f t="shared" si="274"/>
        <v/>
      </c>
      <c r="C3454" s="282">
        <v>1</v>
      </c>
      <c r="D3454" s="294"/>
      <c r="E3454" s="258"/>
      <c r="F3454" s="259"/>
      <c r="G3454" s="283"/>
      <c r="H3454" s="261"/>
      <c r="I3454" s="261"/>
      <c r="J3454" s="261"/>
      <c r="K3454" s="282"/>
      <c r="L3454" s="264"/>
      <c r="M3454" s="264"/>
      <c r="N3454" s="261"/>
      <c r="O3454" s="282"/>
      <c r="P3454" s="266"/>
      <c r="Q3454" s="258"/>
      <c r="R3454" s="268"/>
      <c r="S3454" s="265"/>
      <c r="T3454" s="271"/>
      <c r="U3454" s="269"/>
      <c r="V3454" s="270"/>
      <c r="W3454" s="271"/>
      <c r="X3454" s="272"/>
      <c r="Y3454" s="272"/>
      <c r="Z3454" s="342"/>
      <c r="AA3454" s="258"/>
      <c r="AB3454" s="273"/>
      <c r="AC3454" s="273"/>
      <c r="AD3454" s="504"/>
      <c r="AE3454" s="275"/>
      <c r="AF3454" s="267" t="str">
        <f t="shared" ca="1" si="275"/>
        <v/>
      </c>
      <c r="AG3454" s="276"/>
      <c r="AH3454" s="273"/>
    </row>
    <row r="3455" spans="2:34">
      <c r="B3455" s="258" t="str">
        <f t="shared" si="274"/>
        <v/>
      </c>
      <c r="C3455" s="282">
        <v>1</v>
      </c>
      <c r="D3455" s="294"/>
      <c r="E3455" s="258"/>
      <c r="F3455" s="259"/>
      <c r="G3455" s="283"/>
      <c r="H3455" s="261"/>
      <c r="I3455" s="261"/>
      <c r="J3455" s="261"/>
      <c r="K3455" s="282"/>
      <c r="L3455" s="264"/>
      <c r="M3455" s="264"/>
      <c r="N3455" s="261"/>
      <c r="O3455" s="282"/>
      <c r="P3455" s="266"/>
      <c r="Q3455" s="258"/>
      <c r="R3455" s="268"/>
      <c r="S3455" s="265"/>
      <c r="T3455" s="271"/>
      <c r="U3455" s="269"/>
      <c r="V3455" s="270"/>
      <c r="W3455" s="271"/>
      <c r="X3455" s="272"/>
      <c r="Y3455" s="272"/>
      <c r="Z3455" s="342"/>
      <c r="AA3455" s="258"/>
      <c r="AB3455" s="273"/>
      <c r="AC3455" s="273"/>
      <c r="AD3455" s="504"/>
      <c r="AE3455" s="275"/>
      <c r="AF3455" s="267" t="str">
        <f t="shared" ca="1" si="275"/>
        <v/>
      </c>
      <c r="AG3455" s="276"/>
      <c r="AH3455" s="273"/>
    </row>
    <row r="3456" spans="2:34">
      <c r="B3456" s="258" t="str">
        <f t="shared" si="274"/>
        <v/>
      </c>
      <c r="C3456" s="282">
        <v>1</v>
      </c>
      <c r="D3456" s="294"/>
      <c r="E3456" s="258"/>
      <c r="F3456" s="259"/>
      <c r="G3456" s="283"/>
      <c r="H3456" s="261"/>
      <c r="I3456" s="261"/>
      <c r="J3456" s="261"/>
      <c r="K3456" s="282"/>
      <c r="L3456" s="264"/>
      <c r="M3456" s="264"/>
      <c r="N3456" s="261"/>
      <c r="O3456" s="282"/>
      <c r="P3456" s="266"/>
      <c r="Q3456" s="258"/>
      <c r="R3456" s="268"/>
      <c r="S3456" s="265"/>
      <c r="T3456" s="271"/>
      <c r="U3456" s="269"/>
      <c r="V3456" s="270"/>
      <c r="W3456" s="271"/>
      <c r="X3456" s="272"/>
      <c r="Y3456" s="272"/>
      <c r="Z3456" s="342"/>
      <c r="AA3456" s="258"/>
      <c r="AB3456" s="273"/>
      <c r="AC3456" s="273"/>
      <c r="AD3456" s="504"/>
      <c r="AE3456" s="275"/>
      <c r="AF3456" s="267" t="str">
        <f t="shared" ca="1" si="275"/>
        <v/>
      </c>
      <c r="AG3456" s="276"/>
      <c r="AH3456" s="273"/>
    </row>
    <row r="3457" spans="2:34">
      <c r="B3457" s="258" t="str">
        <f t="shared" si="274"/>
        <v/>
      </c>
      <c r="C3457" s="282">
        <v>1</v>
      </c>
      <c r="D3457" s="294"/>
      <c r="E3457" s="258"/>
      <c r="F3457" s="259"/>
      <c r="G3457" s="283"/>
      <c r="H3457" s="261"/>
      <c r="I3457" s="261"/>
      <c r="J3457" s="261"/>
      <c r="K3457" s="282"/>
      <c r="L3457" s="264"/>
      <c r="M3457" s="264"/>
      <c r="N3457" s="261"/>
      <c r="O3457" s="282"/>
      <c r="P3457" s="266"/>
      <c r="Q3457" s="258"/>
      <c r="R3457" s="268"/>
      <c r="S3457" s="265"/>
      <c r="T3457" s="271"/>
      <c r="U3457" s="269"/>
      <c r="V3457" s="270"/>
      <c r="W3457" s="271"/>
      <c r="X3457" s="272"/>
      <c r="Y3457" s="272"/>
      <c r="Z3457" s="342"/>
      <c r="AA3457" s="258"/>
      <c r="AB3457" s="273"/>
      <c r="AC3457" s="273"/>
      <c r="AD3457" s="504"/>
      <c r="AE3457" s="275"/>
      <c r="AF3457" s="267" t="str">
        <f t="shared" ca="1" si="275"/>
        <v/>
      </c>
      <c r="AG3457" s="276"/>
      <c r="AH3457" s="273"/>
    </row>
    <row r="3458" spans="2:34">
      <c r="B3458" s="258" t="str">
        <f t="shared" si="274"/>
        <v/>
      </c>
      <c r="C3458" s="282">
        <v>1</v>
      </c>
      <c r="D3458" s="294"/>
      <c r="E3458" s="258"/>
      <c r="F3458" s="259"/>
      <c r="G3458" s="283"/>
      <c r="H3458" s="261"/>
      <c r="I3458" s="261"/>
      <c r="J3458" s="261"/>
      <c r="K3458" s="282"/>
      <c r="L3458" s="264"/>
      <c r="M3458" s="264"/>
      <c r="N3458" s="261"/>
      <c r="O3458" s="282"/>
      <c r="P3458" s="266"/>
      <c r="Q3458" s="258"/>
      <c r="R3458" s="268"/>
      <c r="S3458" s="265"/>
      <c r="T3458" s="271"/>
      <c r="U3458" s="269"/>
      <c r="V3458" s="270"/>
      <c r="W3458" s="271"/>
      <c r="X3458" s="272"/>
      <c r="Y3458" s="272"/>
      <c r="Z3458" s="342"/>
      <c r="AA3458" s="258"/>
      <c r="AB3458" s="273"/>
      <c r="AC3458" s="273"/>
      <c r="AD3458" s="504"/>
      <c r="AE3458" s="275"/>
      <c r="AF3458" s="267" t="str">
        <f t="shared" ca="1" si="275"/>
        <v/>
      </c>
      <c r="AG3458" s="276"/>
      <c r="AH3458" s="273"/>
    </row>
    <row r="3459" spans="2:34">
      <c r="B3459" s="258" t="str">
        <f t="shared" si="274"/>
        <v/>
      </c>
      <c r="C3459" s="282">
        <v>1</v>
      </c>
      <c r="D3459" s="294"/>
      <c r="E3459" s="258"/>
      <c r="F3459" s="259"/>
      <c r="G3459" s="283"/>
      <c r="H3459" s="261"/>
      <c r="I3459" s="261"/>
      <c r="J3459" s="261"/>
      <c r="K3459" s="282"/>
      <c r="L3459" s="264"/>
      <c r="M3459" s="264"/>
      <c r="N3459" s="261"/>
      <c r="O3459" s="282"/>
      <c r="P3459" s="266"/>
      <c r="Q3459" s="258"/>
      <c r="R3459" s="268"/>
      <c r="S3459" s="265"/>
      <c r="T3459" s="271"/>
      <c r="U3459" s="269"/>
      <c r="V3459" s="270"/>
      <c r="W3459" s="271"/>
      <c r="X3459" s="272"/>
      <c r="Y3459" s="272"/>
      <c r="Z3459" s="342"/>
      <c r="AA3459" s="258"/>
      <c r="AB3459" s="273"/>
      <c r="AC3459" s="273"/>
      <c r="AD3459" s="504"/>
      <c r="AE3459" s="275"/>
      <c r="AF3459" s="267" t="str">
        <f t="shared" ca="1" si="275"/>
        <v/>
      </c>
      <c r="AG3459" s="276"/>
      <c r="AH3459" s="273"/>
    </row>
    <row r="3460" spans="2:34">
      <c r="B3460" s="258" t="str">
        <f t="shared" si="274"/>
        <v/>
      </c>
      <c r="C3460" s="282">
        <v>1</v>
      </c>
      <c r="D3460" s="294"/>
      <c r="E3460" s="258"/>
      <c r="F3460" s="259"/>
      <c r="G3460" s="283"/>
      <c r="H3460" s="261"/>
      <c r="I3460" s="261"/>
      <c r="J3460" s="261"/>
      <c r="K3460" s="282"/>
      <c r="L3460" s="264"/>
      <c r="M3460" s="264"/>
      <c r="N3460" s="261"/>
      <c r="O3460" s="282"/>
      <c r="P3460" s="266"/>
      <c r="Q3460" s="258"/>
      <c r="R3460" s="268"/>
      <c r="S3460" s="265"/>
      <c r="T3460" s="271"/>
      <c r="U3460" s="269"/>
      <c r="V3460" s="270"/>
      <c r="W3460" s="271"/>
      <c r="X3460" s="272"/>
      <c r="Y3460" s="272"/>
      <c r="Z3460" s="342"/>
      <c r="AA3460" s="258"/>
      <c r="AB3460" s="273"/>
      <c r="AC3460" s="273"/>
      <c r="AD3460" s="504"/>
      <c r="AE3460" s="275"/>
      <c r="AF3460" s="267" t="str">
        <f t="shared" ca="1" si="275"/>
        <v/>
      </c>
      <c r="AG3460" s="276"/>
      <c r="AH3460" s="273"/>
    </row>
    <row r="3461" spans="2:34">
      <c r="B3461" s="258" t="str">
        <f t="shared" si="274"/>
        <v/>
      </c>
      <c r="C3461" s="282">
        <v>1</v>
      </c>
      <c r="D3461" s="294"/>
      <c r="E3461" s="258"/>
      <c r="F3461" s="259"/>
      <c r="G3461" s="283"/>
      <c r="H3461" s="261"/>
      <c r="I3461" s="261"/>
      <c r="J3461" s="261"/>
      <c r="K3461" s="282"/>
      <c r="L3461" s="264"/>
      <c r="M3461" s="264"/>
      <c r="N3461" s="261"/>
      <c r="O3461" s="282"/>
      <c r="P3461" s="266"/>
      <c r="Q3461" s="258"/>
      <c r="R3461" s="268"/>
      <c r="S3461" s="265"/>
      <c r="T3461" s="271"/>
      <c r="U3461" s="269"/>
      <c r="V3461" s="270"/>
      <c r="W3461" s="271"/>
      <c r="X3461" s="272"/>
      <c r="Y3461" s="272"/>
      <c r="Z3461" s="342"/>
      <c r="AA3461" s="258"/>
      <c r="AB3461" s="273"/>
      <c r="AC3461" s="273"/>
      <c r="AD3461" s="504"/>
      <c r="AE3461" s="275"/>
      <c r="AF3461" s="267" t="str">
        <f t="shared" ca="1" si="275"/>
        <v/>
      </c>
      <c r="AG3461" s="276"/>
      <c r="AH3461" s="273"/>
    </row>
    <row r="3462" spans="2:34">
      <c r="B3462" s="258" t="str">
        <f t="shared" si="274"/>
        <v/>
      </c>
      <c r="C3462" s="282">
        <v>1</v>
      </c>
      <c r="D3462" s="294"/>
      <c r="E3462" s="258"/>
      <c r="F3462" s="259"/>
      <c r="G3462" s="283"/>
      <c r="H3462" s="261"/>
      <c r="I3462" s="261"/>
      <c r="J3462" s="261"/>
      <c r="K3462" s="282"/>
      <c r="L3462" s="264"/>
      <c r="M3462" s="264"/>
      <c r="N3462" s="261"/>
      <c r="O3462" s="282"/>
      <c r="P3462" s="266"/>
      <c r="Q3462" s="258"/>
      <c r="R3462" s="268"/>
      <c r="S3462" s="265"/>
      <c r="T3462" s="271"/>
      <c r="U3462" s="269"/>
      <c r="V3462" s="270"/>
      <c r="W3462" s="271"/>
      <c r="X3462" s="272"/>
      <c r="Y3462" s="272"/>
      <c r="Z3462" s="342"/>
      <c r="AA3462" s="258"/>
      <c r="AB3462" s="273"/>
      <c r="AC3462" s="273"/>
      <c r="AD3462" s="504"/>
      <c r="AE3462" s="275"/>
      <c r="AF3462" s="267" t="str">
        <f t="shared" ca="1" si="275"/>
        <v/>
      </c>
      <c r="AG3462" s="276"/>
      <c r="AH3462" s="273"/>
    </row>
    <row r="3463" spans="2:34">
      <c r="B3463" s="258" t="str">
        <f t="shared" si="274"/>
        <v/>
      </c>
      <c r="C3463" s="282">
        <v>1</v>
      </c>
      <c r="D3463" s="294"/>
      <c r="E3463" s="258"/>
      <c r="F3463" s="259"/>
      <c r="G3463" s="283"/>
      <c r="H3463" s="261"/>
      <c r="I3463" s="261"/>
      <c r="J3463" s="261"/>
      <c r="K3463" s="282"/>
      <c r="L3463" s="264"/>
      <c r="M3463" s="264"/>
      <c r="N3463" s="261"/>
      <c r="O3463" s="282"/>
      <c r="P3463" s="266"/>
      <c r="Q3463" s="258"/>
      <c r="R3463" s="268"/>
      <c r="S3463" s="265"/>
      <c r="T3463" s="271"/>
      <c r="U3463" s="269"/>
      <c r="V3463" s="270"/>
      <c r="W3463" s="271"/>
      <c r="X3463" s="272"/>
      <c r="Y3463" s="272"/>
      <c r="Z3463" s="342"/>
      <c r="AA3463" s="258"/>
      <c r="AB3463" s="273"/>
      <c r="AC3463" s="273"/>
      <c r="AD3463" s="504"/>
      <c r="AE3463" s="275"/>
      <c r="AF3463" s="267" t="str">
        <f t="shared" ca="1" si="275"/>
        <v/>
      </c>
      <c r="AG3463" s="276"/>
      <c r="AH3463" s="273"/>
    </row>
    <row r="3464" spans="2:34">
      <c r="B3464" s="258" t="str">
        <f t="shared" si="274"/>
        <v/>
      </c>
      <c r="C3464" s="282">
        <v>1</v>
      </c>
      <c r="D3464" s="294"/>
      <c r="E3464" s="258"/>
      <c r="F3464" s="259"/>
      <c r="G3464" s="283"/>
      <c r="H3464" s="261"/>
      <c r="I3464" s="261"/>
      <c r="J3464" s="261"/>
      <c r="K3464" s="282"/>
      <c r="L3464" s="264"/>
      <c r="M3464" s="264"/>
      <c r="N3464" s="261"/>
      <c r="O3464" s="282"/>
      <c r="P3464" s="266"/>
      <c r="Q3464" s="258"/>
      <c r="R3464" s="268"/>
      <c r="S3464" s="265"/>
      <c r="T3464" s="271"/>
      <c r="U3464" s="269"/>
      <c r="V3464" s="270"/>
      <c r="W3464" s="271"/>
      <c r="X3464" s="272"/>
      <c r="Y3464" s="272"/>
      <c r="Z3464" s="342"/>
      <c r="AA3464" s="258"/>
      <c r="AB3464" s="273"/>
      <c r="AC3464" s="273"/>
      <c r="AD3464" s="504"/>
      <c r="AE3464" s="275"/>
      <c r="AF3464" s="267" t="str">
        <f t="shared" ca="1" si="275"/>
        <v/>
      </c>
      <c r="AG3464" s="276"/>
      <c r="AH3464" s="273"/>
    </row>
    <row r="3465" spans="2:34">
      <c r="B3465" s="258" t="str">
        <f t="shared" si="274"/>
        <v/>
      </c>
      <c r="C3465" s="282">
        <v>1</v>
      </c>
      <c r="D3465" s="294"/>
      <c r="E3465" s="258"/>
      <c r="F3465" s="259"/>
      <c r="G3465" s="283"/>
      <c r="H3465" s="261"/>
      <c r="I3465" s="261"/>
      <c r="J3465" s="261"/>
      <c r="K3465" s="282"/>
      <c r="L3465" s="264"/>
      <c r="M3465" s="264"/>
      <c r="N3465" s="261"/>
      <c r="O3465" s="282"/>
      <c r="P3465" s="266"/>
      <c r="Q3465" s="258"/>
      <c r="R3465" s="268"/>
      <c r="S3465" s="265"/>
      <c r="T3465" s="271"/>
      <c r="U3465" s="269"/>
      <c r="V3465" s="270"/>
      <c r="W3465" s="271"/>
      <c r="X3465" s="272"/>
      <c r="Y3465" s="272"/>
      <c r="Z3465" s="342"/>
      <c r="AA3465" s="258"/>
      <c r="AB3465" s="273"/>
      <c r="AC3465" s="273"/>
      <c r="AD3465" s="504"/>
      <c r="AE3465" s="275"/>
      <c r="AF3465" s="267" t="str">
        <f t="shared" ca="1" si="275"/>
        <v/>
      </c>
      <c r="AG3465" s="276"/>
      <c r="AH3465" s="273"/>
    </row>
    <row r="3466" spans="2:34">
      <c r="B3466" s="258" t="str">
        <f t="shared" si="274"/>
        <v/>
      </c>
      <c r="C3466" s="282">
        <v>1</v>
      </c>
      <c r="D3466" s="294"/>
      <c r="E3466" s="258"/>
      <c r="F3466" s="259"/>
      <c r="G3466" s="283"/>
      <c r="H3466" s="261"/>
      <c r="I3466" s="261"/>
      <c r="J3466" s="261"/>
      <c r="K3466" s="282"/>
      <c r="L3466" s="264"/>
      <c r="M3466" s="264"/>
      <c r="N3466" s="261"/>
      <c r="O3466" s="282"/>
      <c r="P3466" s="266"/>
      <c r="Q3466" s="258"/>
      <c r="R3466" s="268"/>
      <c r="S3466" s="265"/>
      <c r="T3466" s="271"/>
      <c r="U3466" s="269"/>
      <c r="V3466" s="270"/>
      <c r="W3466" s="271"/>
      <c r="X3466" s="272"/>
      <c r="Y3466" s="272"/>
      <c r="Z3466" s="342"/>
      <c r="AA3466" s="258"/>
      <c r="AB3466" s="273"/>
      <c r="AC3466" s="273"/>
      <c r="AD3466" s="504"/>
      <c r="AE3466" s="275"/>
      <c r="AF3466" s="267" t="str">
        <f t="shared" ca="1" si="275"/>
        <v/>
      </c>
      <c r="AG3466" s="276"/>
      <c r="AH3466" s="273"/>
    </row>
    <row r="3467" spans="2:34">
      <c r="B3467" s="258" t="str">
        <f t="shared" si="274"/>
        <v/>
      </c>
      <c r="C3467" s="282">
        <v>1</v>
      </c>
      <c r="D3467" s="294"/>
      <c r="E3467" s="258"/>
      <c r="F3467" s="259"/>
      <c r="G3467" s="283"/>
      <c r="H3467" s="261"/>
      <c r="I3467" s="261"/>
      <c r="J3467" s="261"/>
      <c r="K3467" s="282"/>
      <c r="L3467" s="264"/>
      <c r="M3467" s="264"/>
      <c r="N3467" s="261"/>
      <c r="O3467" s="282"/>
      <c r="P3467" s="266"/>
      <c r="Q3467" s="258"/>
      <c r="R3467" s="268"/>
      <c r="S3467" s="265"/>
      <c r="T3467" s="271"/>
      <c r="U3467" s="269"/>
      <c r="V3467" s="270"/>
      <c r="W3467" s="271"/>
      <c r="X3467" s="272"/>
      <c r="Y3467" s="272"/>
      <c r="Z3467" s="342"/>
      <c r="AA3467" s="258"/>
      <c r="AB3467" s="273"/>
      <c r="AC3467" s="273"/>
      <c r="AD3467" s="504"/>
      <c r="AE3467" s="275"/>
      <c r="AF3467" s="267" t="str">
        <f t="shared" ca="1" si="275"/>
        <v/>
      </c>
      <c r="AG3467" s="276"/>
      <c r="AH3467" s="273"/>
    </row>
    <row r="3468" spans="2:34">
      <c r="B3468" s="258" t="str">
        <f t="shared" si="274"/>
        <v/>
      </c>
      <c r="C3468" s="282">
        <v>1</v>
      </c>
      <c r="D3468" s="294"/>
      <c r="E3468" s="258"/>
      <c r="F3468" s="259"/>
      <c r="G3468" s="283"/>
      <c r="H3468" s="261"/>
      <c r="I3468" s="261"/>
      <c r="J3468" s="261"/>
      <c r="K3468" s="282"/>
      <c r="L3468" s="264"/>
      <c r="M3468" s="264"/>
      <c r="N3468" s="261"/>
      <c r="O3468" s="282"/>
      <c r="P3468" s="266"/>
      <c r="Q3468" s="258"/>
      <c r="R3468" s="268"/>
      <c r="S3468" s="265"/>
      <c r="T3468" s="271"/>
      <c r="U3468" s="269"/>
      <c r="V3468" s="270"/>
      <c r="W3468" s="271"/>
      <c r="X3468" s="272"/>
      <c r="Y3468" s="272"/>
      <c r="Z3468" s="342"/>
      <c r="AA3468" s="258"/>
      <c r="AB3468" s="273"/>
      <c r="AC3468" s="273"/>
      <c r="AD3468" s="504"/>
      <c r="AE3468" s="275"/>
      <c r="AF3468" s="267" t="str">
        <f t="shared" ca="1" si="275"/>
        <v/>
      </c>
      <c r="AG3468" s="276"/>
      <c r="AH3468" s="273"/>
    </row>
    <row r="3469" spans="2:34">
      <c r="B3469" s="258" t="str">
        <f t="shared" si="274"/>
        <v/>
      </c>
      <c r="C3469" s="282">
        <v>1</v>
      </c>
      <c r="D3469" s="294"/>
      <c r="E3469" s="258"/>
      <c r="F3469" s="259"/>
      <c r="G3469" s="283"/>
      <c r="H3469" s="261"/>
      <c r="I3469" s="261"/>
      <c r="J3469" s="261"/>
      <c r="K3469" s="282"/>
      <c r="L3469" s="264"/>
      <c r="M3469" s="264"/>
      <c r="N3469" s="261"/>
      <c r="O3469" s="282"/>
      <c r="P3469" s="266"/>
      <c r="Q3469" s="258"/>
      <c r="R3469" s="268"/>
      <c r="S3469" s="265"/>
      <c r="T3469" s="271"/>
      <c r="U3469" s="269"/>
      <c r="V3469" s="270"/>
      <c r="W3469" s="271"/>
      <c r="X3469" s="272"/>
      <c r="Y3469" s="272"/>
      <c r="Z3469" s="342"/>
      <c r="AA3469" s="258"/>
      <c r="AB3469" s="273"/>
      <c r="AC3469" s="273"/>
      <c r="AD3469" s="504"/>
      <c r="AE3469" s="275"/>
      <c r="AF3469" s="267" t="str">
        <f t="shared" ca="1" si="275"/>
        <v/>
      </c>
      <c r="AG3469" s="276"/>
      <c r="AH3469" s="273"/>
    </row>
    <row r="3470" spans="2:34">
      <c r="B3470" s="258" t="str">
        <f t="shared" si="274"/>
        <v/>
      </c>
      <c r="C3470" s="282">
        <v>1</v>
      </c>
      <c r="D3470" s="294"/>
      <c r="E3470" s="258"/>
      <c r="F3470" s="259"/>
      <c r="G3470" s="283"/>
      <c r="H3470" s="261"/>
      <c r="I3470" s="261"/>
      <c r="J3470" s="261"/>
      <c r="K3470" s="282"/>
      <c r="L3470" s="264"/>
      <c r="M3470" s="264"/>
      <c r="N3470" s="261"/>
      <c r="O3470" s="282"/>
      <c r="P3470" s="266"/>
      <c r="Q3470" s="258"/>
      <c r="R3470" s="268"/>
      <c r="S3470" s="265"/>
      <c r="T3470" s="271"/>
      <c r="U3470" s="269"/>
      <c r="V3470" s="270"/>
      <c r="W3470" s="271"/>
      <c r="X3470" s="272"/>
      <c r="Y3470" s="272"/>
      <c r="Z3470" s="342"/>
      <c r="AA3470" s="258"/>
      <c r="AB3470" s="273"/>
      <c r="AC3470" s="273"/>
      <c r="AD3470" s="504"/>
      <c r="AE3470" s="275"/>
      <c r="AF3470" s="267" t="str">
        <f t="shared" ca="1" si="275"/>
        <v/>
      </c>
      <c r="AG3470" s="276"/>
      <c r="AH3470" s="273"/>
    </row>
    <row r="3471" spans="2:34">
      <c r="B3471" s="258" t="str">
        <f t="shared" si="274"/>
        <v/>
      </c>
      <c r="C3471" s="282">
        <v>1</v>
      </c>
      <c r="D3471" s="294"/>
      <c r="E3471" s="258"/>
      <c r="F3471" s="259"/>
      <c r="G3471" s="283"/>
      <c r="H3471" s="261"/>
      <c r="I3471" s="261"/>
      <c r="J3471" s="261"/>
      <c r="K3471" s="282"/>
      <c r="L3471" s="264"/>
      <c r="M3471" s="264"/>
      <c r="N3471" s="261"/>
      <c r="O3471" s="282"/>
      <c r="P3471" s="266"/>
      <c r="Q3471" s="258"/>
      <c r="R3471" s="268"/>
      <c r="S3471" s="265"/>
      <c r="T3471" s="271"/>
      <c r="U3471" s="269"/>
      <c r="V3471" s="270"/>
      <c r="W3471" s="271"/>
      <c r="X3471" s="272"/>
      <c r="Y3471" s="272"/>
      <c r="Z3471" s="342"/>
      <c r="AA3471" s="258"/>
      <c r="AB3471" s="273"/>
      <c r="AC3471" s="273"/>
      <c r="AD3471" s="504"/>
      <c r="AE3471" s="275"/>
      <c r="AF3471" s="267" t="str">
        <f t="shared" ca="1" si="275"/>
        <v/>
      </c>
      <c r="AG3471" s="276"/>
      <c r="AH3471" s="273"/>
    </row>
    <row r="3472" spans="2:34">
      <c r="B3472" s="258" t="str">
        <f t="shared" si="274"/>
        <v/>
      </c>
      <c r="C3472" s="282">
        <v>1</v>
      </c>
      <c r="D3472" s="294"/>
      <c r="E3472" s="258"/>
      <c r="F3472" s="259"/>
      <c r="G3472" s="283"/>
      <c r="H3472" s="261"/>
      <c r="I3472" s="261"/>
      <c r="J3472" s="261"/>
      <c r="K3472" s="282"/>
      <c r="L3472" s="264"/>
      <c r="M3472" s="264"/>
      <c r="N3472" s="261"/>
      <c r="O3472" s="282"/>
      <c r="P3472" s="266"/>
      <c r="Q3472" s="258"/>
      <c r="R3472" s="268"/>
      <c r="S3472" s="265"/>
      <c r="T3472" s="271"/>
      <c r="U3472" s="269"/>
      <c r="V3472" s="270"/>
      <c r="W3472" s="271"/>
      <c r="X3472" s="272"/>
      <c r="Y3472" s="272"/>
      <c r="Z3472" s="342"/>
      <c r="AA3472" s="258"/>
      <c r="AB3472" s="273"/>
      <c r="AC3472" s="273"/>
      <c r="AD3472" s="504"/>
      <c r="AE3472" s="275"/>
      <c r="AF3472" s="267" t="str">
        <f t="shared" ca="1" si="275"/>
        <v/>
      </c>
      <c r="AG3472" s="276"/>
      <c r="AH3472" s="273"/>
    </row>
    <row r="3473" spans="2:34">
      <c r="B3473" s="258" t="str">
        <f t="shared" si="274"/>
        <v/>
      </c>
      <c r="C3473" s="282">
        <v>1</v>
      </c>
      <c r="D3473" s="294"/>
      <c r="E3473" s="258"/>
      <c r="F3473" s="259"/>
      <c r="G3473" s="283"/>
      <c r="H3473" s="261"/>
      <c r="I3473" s="261"/>
      <c r="J3473" s="261"/>
      <c r="K3473" s="282"/>
      <c r="L3473" s="264"/>
      <c r="M3473" s="264"/>
      <c r="N3473" s="261"/>
      <c r="O3473" s="282"/>
      <c r="P3473" s="266"/>
      <c r="Q3473" s="258"/>
      <c r="R3473" s="268"/>
      <c r="S3473" s="265"/>
      <c r="T3473" s="271"/>
      <c r="U3473" s="269"/>
      <c r="V3473" s="270"/>
      <c r="W3473" s="271"/>
      <c r="X3473" s="272"/>
      <c r="Y3473" s="272"/>
      <c r="Z3473" s="342"/>
      <c r="AA3473" s="258"/>
      <c r="AB3473" s="273"/>
      <c r="AC3473" s="273"/>
      <c r="AD3473" s="504"/>
      <c r="AE3473" s="275"/>
      <c r="AF3473" s="267" t="str">
        <f t="shared" ca="1" si="275"/>
        <v/>
      </c>
      <c r="AG3473" s="276"/>
      <c r="AH3473" s="273"/>
    </row>
    <row r="3474" spans="2:34">
      <c r="B3474" s="258" t="str">
        <f t="shared" si="274"/>
        <v/>
      </c>
      <c r="C3474" s="282">
        <v>1</v>
      </c>
      <c r="D3474" s="294"/>
      <c r="E3474" s="258"/>
      <c r="F3474" s="259"/>
      <c r="G3474" s="283"/>
      <c r="H3474" s="261"/>
      <c r="I3474" s="261"/>
      <c r="J3474" s="261"/>
      <c r="K3474" s="282"/>
      <c r="L3474" s="264"/>
      <c r="M3474" s="264"/>
      <c r="N3474" s="261"/>
      <c r="O3474" s="282"/>
      <c r="P3474" s="266"/>
      <c r="Q3474" s="258"/>
      <c r="R3474" s="268"/>
      <c r="S3474" s="265"/>
      <c r="T3474" s="271"/>
      <c r="U3474" s="269"/>
      <c r="V3474" s="270"/>
      <c r="W3474" s="271"/>
      <c r="X3474" s="272"/>
      <c r="Y3474" s="272"/>
      <c r="Z3474" s="342"/>
      <c r="AA3474" s="258"/>
      <c r="AB3474" s="273"/>
      <c r="AC3474" s="273"/>
      <c r="AD3474" s="504"/>
      <c r="AE3474" s="275"/>
      <c r="AF3474" s="267" t="str">
        <f t="shared" ca="1" si="275"/>
        <v/>
      </c>
      <c r="AG3474" s="276"/>
      <c r="AH3474" s="273"/>
    </row>
    <row r="3475" spans="2:34">
      <c r="B3475" s="258" t="str">
        <f t="shared" si="274"/>
        <v/>
      </c>
      <c r="C3475" s="282">
        <v>1</v>
      </c>
      <c r="D3475" s="294"/>
      <c r="E3475" s="258"/>
      <c r="F3475" s="259"/>
      <c r="G3475" s="283"/>
      <c r="H3475" s="261"/>
      <c r="I3475" s="261"/>
      <c r="J3475" s="261"/>
      <c r="K3475" s="282"/>
      <c r="L3475" s="264"/>
      <c r="M3475" s="264"/>
      <c r="N3475" s="261"/>
      <c r="O3475" s="282"/>
      <c r="P3475" s="266"/>
      <c r="Q3475" s="258"/>
      <c r="R3475" s="268"/>
      <c r="S3475" s="265"/>
      <c r="T3475" s="271"/>
      <c r="U3475" s="269"/>
      <c r="V3475" s="270"/>
      <c r="W3475" s="271"/>
      <c r="X3475" s="272"/>
      <c r="Y3475" s="272"/>
      <c r="Z3475" s="342"/>
      <c r="AA3475" s="258"/>
      <c r="AB3475" s="273"/>
      <c r="AC3475" s="273"/>
      <c r="AD3475" s="504"/>
      <c r="AE3475" s="275"/>
      <c r="AF3475" s="267" t="str">
        <f t="shared" ca="1" si="275"/>
        <v/>
      </c>
      <c r="AG3475" s="276"/>
      <c r="AH3475" s="273"/>
    </row>
    <row r="3486" spans="2:34">
      <c r="E3486" s="432"/>
    </row>
    <row r="3807" spans="15:15">
      <c r="O3807" s="390"/>
    </row>
    <row r="3810" spans="15:15">
      <c r="O3810" s="390"/>
    </row>
    <row r="11642" spans="14:14">
      <c r="N11642" s="594"/>
    </row>
  </sheetData>
  <autoFilter ref="C1:AH3475" xr:uid="{00000000-0001-0000-0100-000000000000}">
    <sortState xmlns:xlrd2="http://schemas.microsoft.com/office/spreadsheetml/2017/richdata2" ref="C2:AH3475">
      <sortCondition sortBy="cellColor" ref="E1:E3475" dxfId="222"/>
    </sortState>
  </autoFilter>
  <sortState xmlns:xlrd2="http://schemas.microsoft.com/office/spreadsheetml/2017/richdata2" ref="B2:AI2043">
    <sortCondition ref="E2:E2043"/>
  </sortState>
  <dataConsolidate/>
  <customSheetViews>
    <customSheetView guid="{505DC555-A801-48CD-8CCF-229361836C68}" scale="77" showPageBreaks="1" fitToPage="1" showAutoFilter="1" view="pageBreakPreview" topLeftCell="B1">
      <pane xSplit="5" ySplit="1" topLeftCell="I2880" activePane="bottomRight" state="frozen"/>
      <selection pane="bottomRight" activeCell="I2937" sqref="I2937"/>
      <colBreaks count="3" manualBreakCount="3">
        <brk id="33" max="1048575" man="1"/>
        <brk id="1677" max="1048575" man="1"/>
        <brk id="11384" max="1048575" man="1"/>
      </colBreaks>
      <pageMargins left="0" right="0" top="0" bottom="0" header="0" footer="0"/>
      <printOptions horizontalCentered="1"/>
      <pageSetup paperSize="9" scale="10" orientation="landscape" r:id="rId1"/>
      <autoFilter ref="C1:AG3459" xr:uid="{D90CFCDE-9178-43FF-AE91-EF20C9E10C61}">
        <sortState xmlns:xlrd2="http://schemas.microsoft.com/office/spreadsheetml/2017/richdata2" ref="C2:AG3459">
          <sortCondition descending="1" ref="E1:E3459"/>
        </sortState>
      </autoFilter>
    </customSheetView>
    <customSheetView guid="{41D4C88D-8F14-439A-A238-0A3E13F1F5FC}" showAutoFilter="1" hiddenColumns="1">
      <selection activeCell="C1" sqref="C1"/>
      <pageMargins left="0" right="0" top="0" bottom="0" header="0" footer="0"/>
      <pageSetup orientation="portrait" horizontalDpi="300" r:id="rId2"/>
      <autoFilter ref="A1:X1958" xr:uid="{866B6BAA-078F-4081-A35E-757836E9A0C0}"/>
    </customSheetView>
  </customSheetViews>
  <phoneticPr fontId="43" type="noConversion"/>
  <conditionalFormatting sqref="AF2853:AF3014 AF2:AF2850 AF3020:AF3801">
    <cfRule type="expression" dxfId="221" priority="378">
      <formula>AF2&gt;"65años"</formula>
    </cfRule>
  </conditionalFormatting>
  <conditionalFormatting sqref="H2824:H2826 H2828 H2879 H2893:H2895 H2916:H2917 H2919 H3009:H3014 H3002:H3007 H3021:H3022 H3145:H3168 H3170:H3174 H2946:H2952 H2859:H2865 H2975:H2979 H2868:H2876 H2990:H3000 H1:H3 H3086:H3093 H2900:H2914 H3126:H3143 H3101:H3116 H3028:H3084 H2929:H2941 H2831:H2854 H2716:H2822 H2658:H2714 H5:H2656 H3177:H3228 H3237 H3239:H3271 H3274:H1048576">
    <cfRule type="containsText" dxfId="220" priority="297" operator="containsText" text="RHP">
      <formula>NOT(ISERROR(SEARCH("RHP",H1)))</formula>
    </cfRule>
  </conditionalFormatting>
  <conditionalFormatting sqref="E2659">
    <cfRule type="duplicateValues" dxfId="219" priority="280"/>
  </conditionalFormatting>
  <conditionalFormatting sqref="AE3476:AE1048576 AE1160:AE1793 AE1:AE324 AE2729:AE2784 AE2469:AE2617 AE2619:AE2727 AE525:AE1158 AE1795:AE2467 AE326:AE523 AE2786:AE2850">
    <cfRule type="duplicateValues" dxfId="218" priority="277"/>
    <cfRule type="duplicateValues" dxfId="217" priority="278"/>
  </conditionalFormatting>
  <conditionalFormatting sqref="AE1159">
    <cfRule type="duplicateValues" dxfId="216" priority="276"/>
  </conditionalFormatting>
  <conditionalFormatting sqref="H2823">
    <cfRule type="containsText" dxfId="215" priority="273" operator="containsText" text="RHP">
      <formula>NOT(ISERROR(SEARCH("RHP",H2823)))</formula>
    </cfRule>
  </conditionalFormatting>
  <conditionalFormatting sqref="E2823">
    <cfRule type="duplicateValues" dxfId="214" priority="274"/>
  </conditionalFormatting>
  <conditionalFormatting sqref="H2827">
    <cfRule type="containsText" dxfId="213" priority="271" operator="containsText" text="RHP">
      <formula>NOT(ISERROR(SEARCH("RHP",H2827)))</formula>
    </cfRule>
  </conditionalFormatting>
  <conditionalFormatting sqref="E2827">
    <cfRule type="duplicateValues" dxfId="212" priority="272"/>
  </conditionalFormatting>
  <conditionalFormatting sqref="H2829">
    <cfRule type="containsText" dxfId="211" priority="269" operator="containsText" text="RHP">
      <formula>NOT(ISERROR(SEARCH("RHP",H2829)))</formula>
    </cfRule>
  </conditionalFormatting>
  <conditionalFormatting sqref="E2829">
    <cfRule type="duplicateValues" dxfId="210" priority="270"/>
  </conditionalFormatting>
  <conditionalFormatting sqref="H2830">
    <cfRule type="containsText" dxfId="209" priority="267" operator="containsText" text="RHP">
      <formula>NOT(ISERROR(SEARCH("RHP",H2830)))</formula>
    </cfRule>
  </conditionalFormatting>
  <conditionalFormatting sqref="E2830">
    <cfRule type="duplicateValues" dxfId="208" priority="268"/>
  </conditionalFormatting>
  <conditionalFormatting sqref="AE2855">
    <cfRule type="duplicateValues" dxfId="207" priority="231"/>
    <cfRule type="duplicateValues" dxfId="206" priority="232"/>
  </conditionalFormatting>
  <conditionalFormatting sqref="E2854">
    <cfRule type="duplicateValues" dxfId="205" priority="235"/>
  </conditionalFormatting>
  <conditionalFormatting sqref="AE2855">
    <cfRule type="duplicateValues" dxfId="204" priority="236"/>
  </conditionalFormatting>
  <conditionalFormatting sqref="AE2856:AE2859">
    <cfRule type="duplicateValues" dxfId="203" priority="225"/>
    <cfRule type="duplicateValues" dxfId="202" priority="226"/>
  </conditionalFormatting>
  <conditionalFormatting sqref="AE2856:AE2859">
    <cfRule type="duplicateValues" dxfId="201" priority="230"/>
  </conditionalFormatting>
  <conditionalFormatting sqref="AF2851:AF2852">
    <cfRule type="expression" dxfId="200" priority="216">
      <formula>AF2851&gt;"65años"</formula>
    </cfRule>
  </conditionalFormatting>
  <conditionalFormatting sqref="E2855:E2858">
    <cfRule type="duplicateValues" dxfId="199" priority="213"/>
  </conditionalFormatting>
  <conditionalFormatting sqref="H2855">
    <cfRule type="containsText" dxfId="198" priority="212" operator="containsText" text="RHP">
      <formula>NOT(ISERROR(SEARCH("RHP",H2855)))</formula>
    </cfRule>
  </conditionalFormatting>
  <conditionalFormatting sqref="H2856">
    <cfRule type="containsText" dxfId="197" priority="211" operator="containsText" text="RHP">
      <formula>NOT(ISERROR(SEARCH("RHP",H2856)))</formula>
    </cfRule>
  </conditionalFormatting>
  <conditionalFormatting sqref="H2857">
    <cfRule type="containsText" dxfId="196" priority="210" operator="containsText" text="RHP">
      <formula>NOT(ISERROR(SEARCH("RHP",H2857)))</formula>
    </cfRule>
  </conditionalFormatting>
  <conditionalFormatting sqref="H2858">
    <cfRule type="containsText" dxfId="195" priority="209" operator="containsText" text="RHP">
      <formula>NOT(ISERROR(SEARCH("RHP",H2858)))</formula>
    </cfRule>
  </conditionalFormatting>
  <conditionalFormatting sqref="E2866">
    <cfRule type="duplicateValues" dxfId="194" priority="204"/>
  </conditionalFormatting>
  <conditionalFormatting sqref="H2866">
    <cfRule type="containsText" dxfId="193" priority="203" operator="containsText" text="RHP">
      <formula>NOT(ISERROR(SEARCH("RHP",H2866)))</formula>
    </cfRule>
  </conditionalFormatting>
  <conditionalFormatting sqref="E2867">
    <cfRule type="duplicateValues" dxfId="192" priority="202"/>
  </conditionalFormatting>
  <conditionalFormatting sqref="H2867">
    <cfRule type="containsText" dxfId="191" priority="201" operator="containsText" text="RHP">
      <formula>NOT(ISERROR(SEARCH("RHP",H2867)))</formula>
    </cfRule>
  </conditionalFormatting>
  <conditionalFormatting sqref="AE3476:AE4801 AE1160:AE1793 AE2:AE324 AE2729:AE2784 AE2469:AE2617 AE2619:AE2727 AE525:AE1158 AE1795:AE2467 AE326:AE523 AE2786:AE2850">
    <cfRule type="duplicateValues" dxfId="190" priority="1139"/>
  </conditionalFormatting>
  <conditionalFormatting sqref="D2975:D3014 D1:D2952 D3024:D1048576">
    <cfRule type="duplicateValues" dxfId="189" priority="197"/>
  </conditionalFormatting>
  <conditionalFormatting sqref="H2877">
    <cfRule type="containsText" dxfId="188" priority="195" operator="containsText" text="RHP">
      <formula>NOT(ISERROR(SEARCH("RHP",H2877)))</formula>
    </cfRule>
  </conditionalFormatting>
  <conditionalFormatting sqref="E2877">
    <cfRule type="duplicateValues" dxfId="187" priority="196"/>
  </conditionalFormatting>
  <conditionalFormatting sqref="H2878">
    <cfRule type="containsText" dxfId="186" priority="193" operator="containsText" text="RHP">
      <formula>NOT(ISERROR(SEARCH("RHP",H2878)))</formula>
    </cfRule>
  </conditionalFormatting>
  <conditionalFormatting sqref="E2878">
    <cfRule type="duplicateValues" dxfId="185" priority="194"/>
  </conditionalFormatting>
  <conditionalFormatting sqref="H2886:H2892">
    <cfRule type="containsText" dxfId="184" priority="191" operator="containsText" text="RHP">
      <formula>NOT(ISERROR(SEARCH("RHP",H2886)))</formula>
    </cfRule>
  </conditionalFormatting>
  <conditionalFormatting sqref="E2886:E2892">
    <cfRule type="duplicateValues" dxfId="183" priority="192"/>
  </conditionalFormatting>
  <conditionalFormatting sqref="H2880">
    <cfRule type="containsText" dxfId="182" priority="189" operator="containsText" text="RHP">
      <formula>NOT(ISERROR(SEARCH("RHP",H2880)))</formula>
    </cfRule>
  </conditionalFormatting>
  <conditionalFormatting sqref="E2880">
    <cfRule type="duplicateValues" dxfId="181" priority="190"/>
  </conditionalFormatting>
  <conditionalFormatting sqref="H2881">
    <cfRule type="containsText" dxfId="180" priority="187" operator="containsText" text="RHP">
      <formula>NOT(ISERROR(SEARCH("RHP",H2881)))</formula>
    </cfRule>
  </conditionalFormatting>
  <conditionalFormatting sqref="E2881">
    <cfRule type="duplicateValues" dxfId="179" priority="188"/>
  </conditionalFormatting>
  <conditionalFormatting sqref="H2882">
    <cfRule type="containsText" dxfId="178" priority="185" operator="containsText" text="RHP">
      <formula>NOT(ISERROR(SEARCH("RHP",H2882)))</formula>
    </cfRule>
  </conditionalFormatting>
  <conditionalFormatting sqref="E2882">
    <cfRule type="duplicateValues" dxfId="177" priority="186"/>
  </conditionalFormatting>
  <conditionalFormatting sqref="H2883">
    <cfRule type="containsText" dxfId="176" priority="183" operator="containsText" text="RHP">
      <formula>NOT(ISERROR(SEARCH("RHP",H2883)))</formula>
    </cfRule>
  </conditionalFormatting>
  <conditionalFormatting sqref="E2883">
    <cfRule type="duplicateValues" dxfId="175" priority="184"/>
  </conditionalFormatting>
  <conditionalFormatting sqref="H2884">
    <cfRule type="containsText" dxfId="174" priority="181" operator="containsText" text="RHP">
      <formula>NOT(ISERROR(SEARCH("RHP",H2884)))</formula>
    </cfRule>
  </conditionalFormatting>
  <conditionalFormatting sqref="E2884">
    <cfRule type="duplicateValues" dxfId="173" priority="182"/>
  </conditionalFormatting>
  <conditionalFormatting sqref="H2885">
    <cfRule type="containsText" dxfId="172" priority="179" operator="containsText" text="RHP">
      <formula>NOT(ISERROR(SEARCH("RHP",H2885)))</formula>
    </cfRule>
  </conditionalFormatting>
  <conditionalFormatting sqref="E2885">
    <cfRule type="duplicateValues" dxfId="171" priority="180"/>
  </conditionalFormatting>
  <conditionalFormatting sqref="H2896">
    <cfRule type="containsText" dxfId="170" priority="177" operator="containsText" text="RHP">
      <formula>NOT(ISERROR(SEARCH("RHP",H2896)))</formula>
    </cfRule>
  </conditionalFormatting>
  <conditionalFormatting sqref="E2896">
    <cfRule type="duplicateValues" dxfId="169" priority="178"/>
  </conditionalFormatting>
  <conditionalFormatting sqref="H2897">
    <cfRule type="containsText" dxfId="168" priority="175" operator="containsText" text="RHP">
      <formula>NOT(ISERROR(SEARCH("RHP",H2897)))</formula>
    </cfRule>
  </conditionalFormatting>
  <conditionalFormatting sqref="E2897">
    <cfRule type="duplicateValues" dxfId="167" priority="176"/>
  </conditionalFormatting>
  <conditionalFormatting sqref="H2899">
    <cfRule type="containsText" dxfId="166" priority="173" operator="containsText" text="RHP">
      <formula>NOT(ISERROR(SEARCH("RHP",H2899)))</formula>
    </cfRule>
  </conditionalFormatting>
  <conditionalFormatting sqref="E2899">
    <cfRule type="duplicateValues" dxfId="165" priority="174"/>
  </conditionalFormatting>
  <conditionalFormatting sqref="H2898">
    <cfRule type="containsText" dxfId="164" priority="171" operator="containsText" text="RHP">
      <formula>NOT(ISERROR(SEARCH("RHP",H2898)))</formula>
    </cfRule>
  </conditionalFormatting>
  <conditionalFormatting sqref="E2898">
    <cfRule type="duplicateValues" dxfId="163" priority="172"/>
  </conditionalFormatting>
  <conditionalFormatting sqref="H2915">
    <cfRule type="containsText" dxfId="162" priority="169" operator="containsText" text="RHP">
      <formula>NOT(ISERROR(SEARCH("RHP",H2915)))</formula>
    </cfRule>
  </conditionalFormatting>
  <conditionalFormatting sqref="E2915">
    <cfRule type="duplicateValues" dxfId="161" priority="170"/>
  </conditionalFormatting>
  <conditionalFormatting sqref="H2918">
    <cfRule type="containsText" dxfId="160" priority="167" operator="containsText" text="RHP">
      <formula>NOT(ISERROR(SEARCH("RHP",H2918)))</formula>
    </cfRule>
  </conditionalFormatting>
  <conditionalFormatting sqref="E2918">
    <cfRule type="duplicateValues" dxfId="159" priority="168"/>
  </conditionalFormatting>
  <conditionalFormatting sqref="H2920">
    <cfRule type="containsText" dxfId="158" priority="165" operator="containsText" text="RHP">
      <formula>NOT(ISERROR(SEARCH("RHP",H2920)))</formula>
    </cfRule>
  </conditionalFormatting>
  <conditionalFormatting sqref="E2920">
    <cfRule type="duplicateValues" dxfId="157" priority="166"/>
  </conditionalFormatting>
  <conditionalFormatting sqref="H2921">
    <cfRule type="containsText" dxfId="156" priority="160" operator="containsText" text="RHP">
      <formula>NOT(ISERROR(SEARCH("RHP",H2921)))</formula>
    </cfRule>
  </conditionalFormatting>
  <conditionalFormatting sqref="E2921">
    <cfRule type="duplicateValues" dxfId="155" priority="161"/>
  </conditionalFormatting>
  <conditionalFormatting sqref="H2922">
    <cfRule type="containsText" dxfId="154" priority="158" operator="containsText" text="RHP">
      <formula>NOT(ISERROR(SEARCH("RHP",H2922)))</formula>
    </cfRule>
  </conditionalFormatting>
  <conditionalFormatting sqref="E2922">
    <cfRule type="duplicateValues" dxfId="153" priority="159"/>
  </conditionalFormatting>
  <conditionalFormatting sqref="H2923">
    <cfRule type="containsText" dxfId="152" priority="156" operator="containsText" text="RHP">
      <formula>NOT(ISERROR(SEARCH("RHP",H2923)))</formula>
    </cfRule>
  </conditionalFormatting>
  <conditionalFormatting sqref="E2923">
    <cfRule type="duplicateValues" dxfId="151" priority="157"/>
  </conditionalFormatting>
  <conditionalFormatting sqref="H2924">
    <cfRule type="containsText" dxfId="150" priority="154" operator="containsText" text="RHP">
      <formula>NOT(ISERROR(SEARCH("RHP",H2924)))</formula>
    </cfRule>
  </conditionalFormatting>
  <conditionalFormatting sqref="E2924">
    <cfRule type="duplicateValues" dxfId="149" priority="155"/>
  </conditionalFormatting>
  <conditionalFormatting sqref="H2925">
    <cfRule type="containsText" dxfId="148" priority="150" operator="containsText" text="RHP">
      <formula>NOT(ISERROR(SEARCH("RHP",H2925)))</formula>
    </cfRule>
  </conditionalFormatting>
  <conditionalFormatting sqref="E2925">
    <cfRule type="duplicateValues" dxfId="147" priority="151"/>
  </conditionalFormatting>
  <conditionalFormatting sqref="H2926">
    <cfRule type="containsText" dxfId="146" priority="146" operator="containsText" text="RHP">
      <formula>NOT(ISERROR(SEARCH("RHP",H2926)))</formula>
    </cfRule>
  </conditionalFormatting>
  <conditionalFormatting sqref="E2926">
    <cfRule type="duplicateValues" dxfId="145" priority="147"/>
  </conditionalFormatting>
  <conditionalFormatting sqref="H2927">
    <cfRule type="containsText" dxfId="144" priority="144" operator="containsText" text="RHP">
      <formula>NOT(ISERROR(SEARCH("RHP",H2927)))</formula>
    </cfRule>
  </conditionalFormatting>
  <conditionalFormatting sqref="E2927">
    <cfRule type="duplicateValues" dxfId="143" priority="145"/>
  </conditionalFormatting>
  <conditionalFormatting sqref="H2928">
    <cfRule type="containsText" dxfId="142" priority="142" operator="containsText" text="RHP">
      <formula>NOT(ISERROR(SEARCH("RHP",H2928)))</formula>
    </cfRule>
  </conditionalFormatting>
  <conditionalFormatting sqref="E2928">
    <cfRule type="duplicateValues" dxfId="141" priority="143"/>
  </conditionalFormatting>
  <conditionalFormatting sqref="H2942:H2945">
    <cfRule type="containsText" dxfId="140" priority="140" operator="containsText" text="RHP">
      <formula>NOT(ISERROR(SEARCH("RHP",H2942)))</formula>
    </cfRule>
  </conditionalFormatting>
  <conditionalFormatting sqref="E2942:E2945">
    <cfRule type="duplicateValues" dxfId="139" priority="141"/>
  </conditionalFormatting>
  <conditionalFormatting sqref="H4">
    <cfRule type="containsText" dxfId="138" priority="138" operator="containsText" text="RHP">
      <formula>NOT(ISERROR(SEARCH("RHP",H4)))</formula>
    </cfRule>
  </conditionalFormatting>
  <conditionalFormatting sqref="E4">
    <cfRule type="duplicateValues" dxfId="137" priority="139"/>
  </conditionalFormatting>
  <conditionalFormatting sqref="D2953 P2953">
    <cfRule type="duplicateValues" dxfId="136" priority="133"/>
  </conditionalFormatting>
  <conditionalFormatting sqref="G2953">
    <cfRule type="containsText" dxfId="135" priority="132" operator="containsText" text="RHP">
      <formula>NOT(ISERROR(SEARCH("RHP",G2953)))</formula>
    </cfRule>
  </conditionalFormatting>
  <conditionalFormatting sqref="D2954 P2954">
    <cfRule type="duplicateValues" dxfId="134" priority="129"/>
  </conditionalFormatting>
  <conditionalFormatting sqref="G2954">
    <cfRule type="containsText" dxfId="133" priority="128" operator="containsText" text="RHP">
      <formula>NOT(ISERROR(SEARCH("RHP",G2954)))</formula>
    </cfRule>
  </conditionalFormatting>
  <conditionalFormatting sqref="D2957 P2957">
    <cfRule type="duplicateValues" dxfId="132" priority="127"/>
  </conditionalFormatting>
  <conditionalFormatting sqref="G2957">
    <cfRule type="containsText" dxfId="131" priority="126" operator="containsText" text="RHP">
      <formula>NOT(ISERROR(SEARCH("RHP",G2957)))</formula>
    </cfRule>
  </conditionalFormatting>
  <conditionalFormatting sqref="D2958 P2958">
    <cfRule type="duplicateValues" dxfId="130" priority="125"/>
  </conditionalFormatting>
  <conditionalFormatting sqref="G2958">
    <cfRule type="containsText" dxfId="129" priority="124" operator="containsText" text="RHP">
      <formula>NOT(ISERROR(SEARCH("RHP",G2958)))</formula>
    </cfRule>
  </conditionalFormatting>
  <conditionalFormatting sqref="D2959 P2959">
    <cfRule type="duplicateValues" dxfId="128" priority="123"/>
  </conditionalFormatting>
  <conditionalFormatting sqref="G2959">
    <cfRule type="containsText" dxfId="127" priority="122" operator="containsText" text="RHP">
      <formula>NOT(ISERROR(SEARCH("RHP",G2959)))</formula>
    </cfRule>
  </conditionalFormatting>
  <conditionalFormatting sqref="D2960 P2960">
    <cfRule type="duplicateValues" dxfId="126" priority="121"/>
  </conditionalFormatting>
  <conditionalFormatting sqref="G2960">
    <cfRule type="containsText" dxfId="125" priority="120" operator="containsText" text="RHP">
      <formula>NOT(ISERROR(SEARCH("RHP",G2960)))</formula>
    </cfRule>
  </conditionalFormatting>
  <conditionalFormatting sqref="D2961 P2961">
    <cfRule type="duplicateValues" dxfId="124" priority="119"/>
  </conditionalFormatting>
  <conditionalFormatting sqref="G2961">
    <cfRule type="containsText" dxfId="123" priority="118" operator="containsText" text="RHP">
      <formula>NOT(ISERROR(SEARCH("RHP",G2961)))</formula>
    </cfRule>
  </conditionalFormatting>
  <conditionalFormatting sqref="D2962 P2962">
    <cfRule type="duplicateValues" dxfId="122" priority="117"/>
  </conditionalFormatting>
  <conditionalFormatting sqref="G2962">
    <cfRule type="containsText" dxfId="121" priority="116" operator="containsText" text="RHP">
      <formula>NOT(ISERROR(SEARCH("RHP",G2962)))</formula>
    </cfRule>
  </conditionalFormatting>
  <conditionalFormatting sqref="D2955 P2955">
    <cfRule type="duplicateValues" dxfId="120" priority="115"/>
  </conditionalFormatting>
  <conditionalFormatting sqref="G2955">
    <cfRule type="containsText" dxfId="119" priority="114" operator="containsText" text="RHP">
      <formula>NOT(ISERROR(SEARCH("RHP",G2955)))</formula>
    </cfRule>
  </conditionalFormatting>
  <conditionalFormatting sqref="D2956 P2956">
    <cfRule type="duplicateValues" dxfId="118" priority="113"/>
  </conditionalFormatting>
  <conditionalFormatting sqref="G2956">
    <cfRule type="containsText" dxfId="117" priority="112" operator="containsText" text="RHP">
      <formula>NOT(ISERROR(SEARCH("RHP",G2956)))</formula>
    </cfRule>
  </conditionalFormatting>
  <conditionalFormatting sqref="D2963 P2963">
    <cfRule type="duplicateValues" dxfId="116" priority="109"/>
  </conditionalFormatting>
  <conditionalFormatting sqref="G2963">
    <cfRule type="containsText" dxfId="115" priority="108" operator="containsText" text="RHP">
      <formula>NOT(ISERROR(SEARCH("RHP",G2963)))</formula>
    </cfRule>
  </conditionalFormatting>
  <conditionalFormatting sqref="D2964 P2964">
    <cfRule type="duplicateValues" dxfId="114" priority="107"/>
  </conditionalFormatting>
  <conditionalFormatting sqref="G2964">
    <cfRule type="containsText" dxfId="113" priority="106" operator="containsText" text="RHP">
      <formula>NOT(ISERROR(SEARCH("RHP",G2964)))</formula>
    </cfRule>
  </conditionalFormatting>
  <conditionalFormatting sqref="D2965 P2965">
    <cfRule type="duplicateValues" dxfId="112" priority="105"/>
  </conditionalFormatting>
  <conditionalFormatting sqref="G2965">
    <cfRule type="containsText" dxfId="111" priority="104" operator="containsText" text="RHP">
      <formula>NOT(ISERROR(SEARCH("RHP",G2965)))</formula>
    </cfRule>
  </conditionalFormatting>
  <conditionalFormatting sqref="D2966 P2966">
    <cfRule type="duplicateValues" dxfId="110" priority="103"/>
  </conditionalFormatting>
  <conditionalFormatting sqref="G2966">
    <cfRule type="containsText" dxfId="109" priority="102" operator="containsText" text="RHP">
      <formula>NOT(ISERROR(SEARCH("RHP",G2966)))</formula>
    </cfRule>
  </conditionalFormatting>
  <conditionalFormatting sqref="D2967 P2967">
    <cfRule type="duplicateValues" dxfId="108" priority="101"/>
  </conditionalFormatting>
  <conditionalFormatting sqref="G2967">
    <cfRule type="containsText" dxfId="107" priority="100" operator="containsText" text="RHP">
      <formula>NOT(ISERROR(SEARCH("RHP",G2967)))</formula>
    </cfRule>
  </conditionalFormatting>
  <conditionalFormatting sqref="P2968">
    <cfRule type="duplicateValues" dxfId="106" priority="99"/>
  </conditionalFormatting>
  <conditionalFormatting sqref="D2968">
    <cfRule type="duplicateValues" dxfId="105" priority="97"/>
  </conditionalFormatting>
  <conditionalFormatting sqref="G2968">
    <cfRule type="containsText" dxfId="104" priority="96" operator="containsText" text="RHP">
      <formula>NOT(ISERROR(SEARCH("RHP",G2968)))</formula>
    </cfRule>
  </conditionalFormatting>
  <conditionalFormatting sqref="D2969 P2969">
    <cfRule type="duplicateValues" dxfId="103" priority="95"/>
  </conditionalFormatting>
  <conditionalFormatting sqref="G2969">
    <cfRule type="containsText" dxfId="102" priority="94" operator="containsText" text="RHP">
      <formula>NOT(ISERROR(SEARCH("RHP",G2969)))</formula>
    </cfRule>
  </conditionalFormatting>
  <conditionalFormatting sqref="D2970 P2970">
    <cfRule type="duplicateValues" dxfId="101" priority="93"/>
  </conditionalFormatting>
  <conditionalFormatting sqref="G2970">
    <cfRule type="containsText" dxfId="100" priority="92" operator="containsText" text="RHP">
      <formula>NOT(ISERROR(SEARCH("RHP",G2970)))</formula>
    </cfRule>
  </conditionalFormatting>
  <conditionalFormatting sqref="D2971 P2971">
    <cfRule type="duplicateValues" dxfId="99" priority="91"/>
  </conditionalFormatting>
  <conditionalFormatting sqref="G2971">
    <cfRule type="containsText" dxfId="98" priority="90" operator="containsText" text="RHP">
      <formula>NOT(ISERROR(SEARCH("RHP",G2971)))</formula>
    </cfRule>
  </conditionalFormatting>
  <conditionalFormatting sqref="D2972 P2972">
    <cfRule type="duplicateValues" dxfId="97" priority="89"/>
  </conditionalFormatting>
  <conditionalFormatting sqref="G2972">
    <cfRule type="containsText" dxfId="96" priority="88" operator="containsText" text="RHP">
      <formula>NOT(ISERROR(SEARCH("RHP",G2972)))</formula>
    </cfRule>
  </conditionalFormatting>
  <conditionalFormatting sqref="D2973 P2973">
    <cfRule type="duplicateValues" dxfId="95" priority="87"/>
  </conditionalFormatting>
  <conditionalFormatting sqref="G2973">
    <cfRule type="containsText" dxfId="94" priority="86" operator="containsText" text="RHP">
      <formula>NOT(ISERROR(SEARCH("RHP",G2973)))</formula>
    </cfRule>
  </conditionalFormatting>
  <conditionalFormatting sqref="D2974 P2974">
    <cfRule type="duplicateValues" dxfId="93" priority="85"/>
  </conditionalFormatting>
  <conditionalFormatting sqref="G2974">
    <cfRule type="containsText" dxfId="92" priority="84" operator="containsText" text="RHP">
      <formula>NOT(ISERROR(SEARCH("RHP",G2974)))</formula>
    </cfRule>
  </conditionalFormatting>
  <conditionalFormatting sqref="AE2468">
    <cfRule type="duplicateValues" dxfId="91" priority="81"/>
    <cfRule type="duplicateValues" dxfId="90" priority="82"/>
  </conditionalFormatting>
  <conditionalFormatting sqref="AE2468">
    <cfRule type="duplicateValues" dxfId="89" priority="83"/>
  </conditionalFormatting>
  <conditionalFormatting sqref="AE2618">
    <cfRule type="duplicateValues" dxfId="88" priority="75"/>
    <cfRule type="duplicateValues" dxfId="87" priority="76"/>
  </conditionalFormatting>
  <conditionalFormatting sqref="AE2618">
    <cfRule type="duplicateValues" dxfId="86" priority="77"/>
  </conditionalFormatting>
  <conditionalFormatting sqref="H2980">
    <cfRule type="containsText" dxfId="85" priority="73" operator="containsText" text="RHP">
      <formula>NOT(ISERROR(SEARCH("RHP",H2980)))</formula>
    </cfRule>
  </conditionalFormatting>
  <conditionalFormatting sqref="E2980">
    <cfRule type="duplicateValues" dxfId="84" priority="74"/>
  </conditionalFormatting>
  <conditionalFormatting sqref="H2981">
    <cfRule type="containsText" dxfId="83" priority="71" operator="containsText" text="RHP">
      <formula>NOT(ISERROR(SEARCH("RHP",H2981)))</formula>
    </cfRule>
  </conditionalFormatting>
  <conditionalFormatting sqref="E2981">
    <cfRule type="duplicateValues" dxfId="82" priority="72"/>
  </conditionalFormatting>
  <conditionalFormatting sqref="H2982">
    <cfRule type="containsText" dxfId="81" priority="69" operator="containsText" text="RHP">
      <formula>NOT(ISERROR(SEARCH("RHP",H2982)))</formula>
    </cfRule>
  </conditionalFormatting>
  <conditionalFormatting sqref="E2982">
    <cfRule type="duplicateValues" dxfId="80" priority="70"/>
  </conditionalFormatting>
  <conditionalFormatting sqref="H2983">
    <cfRule type="containsText" dxfId="79" priority="67" operator="containsText" text="RHP">
      <formula>NOT(ISERROR(SEARCH("RHP",H2983)))</formula>
    </cfRule>
  </conditionalFormatting>
  <conditionalFormatting sqref="E2983">
    <cfRule type="duplicateValues" dxfId="78" priority="68"/>
  </conditionalFormatting>
  <conditionalFormatting sqref="H2984">
    <cfRule type="containsText" dxfId="77" priority="65" operator="containsText" text="RHP">
      <formula>NOT(ISERROR(SEARCH("RHP",H2984)))</formula>
    </cfRule>
  </conditionalFormatting>
  <conditionalFormatting sqref="E2984">
    <cfRule type="duplicateValues" dxfId="76" priority="66"/>
  </conditionalFormatting>
  <conditionalFormatting sqref="H2985">
    <cfRule type="containsText" dxfId="75" priority="61" operator="containsText" text="RHP">
      <formula>NOT(ISERROR(SEARCH("RHP",H2985)))</formula>
    </cfRule>
  </conditionalFormatting>
  <conditionalFormatting sqref="E2985">
    <cfRule type="duplicateValues" dxfId="74" priority="62"/>
  </conditionalFormatting>
  <conditionalFormatting sqref="H2986">
    <cfRule type="containsText" dxfId="73" priority="59" operator="containsText" text="RHP">
      <formula>NOT(ISERROR(SEARCH("RHP",H2986)))</formula>
    </cfRule>
  </conditionalFormatting>
  <conditionalFormatting sqref="E2986">
    <cfRule type="duplicateValues" dxfId="72" priority="60"/>
  </conditionalFormatting>
  <conditionalFormatting sqref="H2987">
    <cfRule type="containsText" dxfId="71" priority="57" operator="containsText" text="RHP">
      <formula>NOT(ISERROR(SEARCH("RHP",H2987)))</formula>
    </cfRule>
  </conditionalFormatting>
  <conditionalFormatting sqref="E2987">
    <cfRule type="duplicateValues" dxfId="70" priority="58"/>
  </conditionalFormatting>
  <conditionalFormatting sqref="H2988">
    <cfRule type="containsText" dxfId="69" priority="55" operator="containsText" text="RHP">
      <formula>NOT(ISERROR(SEARCH("RHP",H2988)))</formula>
    </cfRule>
  </conditionalFormatting>
  <conditionalFormatting sqref="E2988">
    <cfRule type="duplicateValues" dxfId="68" priority="56"/>
  </conditionalFormatting>
  <conditionalFormatting sqref="H2989">
    <cfRule type="containsText" dxfId="67" priority="53" operator="containsText" text="RHP">
      <formula>NOT(ISERROR(SEARCH("RHP",H2989)))</formula>
    </cfRule>
  </conditionalFormatting>
  <conditionalFormatting sqref="E2989">
    <cfRule type="duplicateValues" dxfId="66" priority="54"/>
  </conditionalFormatting>
  <conditionalFormatting sqref="H2657">
    <cfRule type="containsText" dxfId="65" priority="51" operator="containsText" text="RHP">
      <formula>NOT(ISERROR(SEARCH("RHP",H2657)))</formula>
    </cfRule>
  </conditionalFormatting>
  <conditionalFormatting sqref="E2657">
    <cfRule type="duplicateValues" dxfId="64" priority="52"/>
  </conditionalFormatting>
  <conditionalFormatting sqref="H2715">
    <cfRule type="containsText" dxfId="63" priority="49" operator="containsText" text="RHP">
      <formula>NOT(ISERROR(SEARCH("RHP",H2715)))</formula>
    </cfRule>
  </conditionalFormatting>
  <conditionalFormatting sqref="E2715">
    <cfRule type="duplicateValues" dxfId="62" priority="50"/>
  </conditionalFormatting>
  <conditionalFormatting sqref="H3008">
    <cfRule type="containsText" dxfId="61" priority="47" operator="containsText" text="RHP">
      <formula>NOT(ISERROR(SEARCH("RHP",H3008)))</formula>
    </cfRule>
  </conditionalFormatting>
  <conditionalFormatting sqref="E3008">
    <cfRule type="duplicateValues" dxfId="60" priority="48"/>
  </conditionalFormatting>
  <conditionalFormatting sqref="H3001">
    <cfRule type="containsText" dxfId="59" priority="45" operator="containsText" text="RHP">
      <formula>NOT(ISERROR(SEARCH("RHP",H3001)))</formula>
    </cfRule>
  </conditionalFormatting>
  <conditionalFormatting sqref="E3001">
    <cfRule type="duplicateValues" dxfId="58" priority="46"/>
  </conditionalFormatting>
  <conditionalFormatting sqref="AF3015:AF3019">
    <cfRule type="expression" dxfId="57" priority="40">
      <formula>AF3015&gt;"65años"</formula>
    </cfRule>
  </conditionalFormatting>
  <conditionalFormatting sqref="H3015:H3019">
    <cfRule type="containsText" dxfId="56" priority="39" operator="containsText" text="RHP">
      <formula>NOT(ISERROR(SEARCH("RHP",H3015)))</formula>
    </cfRule>
  </conditionalFormatting>
  <conditionalFormatting sqref="D3015:D3019">
    <cfRule type="duplicateValues" dxfId="55" priority="38"/>
  </conditionalFormatting>
  <conditionalFormatting sqref="E3015:E3019">
    <cfRule type="duplicateValues" dxfId="54" priority="41"/>
  </conditionalFormatting>
  <conditionalFormatting sqref="AE3015:AE3019">
    <cfRule type="duplicateValues" dxfId="53" priority="42"/>
    <cfRule type="duplicateValues" dxfId="52" priority="43"/>
  </conditionalFormatting>
  <conditionalFormatting sqref="AE3015:AE3019">
    <cfRule type="duplicateValues" dxfId="51" priority="44"/>
  </conditionalFormatting>
  <conditionalFormatting sqref="H3020">
    <cfRule type="containsText" dxfId="50" priority="30" operator="containsText" text="RHP">
      <formula>NOT(ISERROR(SEARCH("RHP",H3020)))</formula>
    </cfRule>
  </conditionalFormatting>
  <conditionalFormatting sqref="H3023:H3027">
    <cfRule type="containsText" dxfId="49" priority="29" operator="containsText" text="RHP">
      <formula>NOT(ISERROR(SEARCH("RHP",H3023)))</formula>
    </cfRule>
  </conditionalFormatting>
  <conditionalFormatting sqref="D3020:D3023">
    <cfRule type="duplicateValues" dxfId="48" priority="1514"/>
  </conditionalFormatting>
  <conditionalFormatting sqref="E3020:E3023">
    <cfRule type="duplicateValues" dxfId="47" priority="1516"/>
  </conditionalFormatting>
  <conditionalFormatting sqref="AE3020:AE3023">
    <cfRule type="duplicateValues" dxfId="46" priority="1518"/>
    <cfRule type="duplicateValues" dxfId="45" priority="1519"/>
  </conditionalFormatting>
  <conditionalFormatting sqref="AE3020:AE3023">
    <cfRule type="duplicateValues" dxfId="44" priority="1522"/>
  </conditionalFormatting>
  <conditionalFormatting sqref="H3085">
    <cfRule type="containsText" dxfId="43" priority="28" operator="containsText" text="RHP">
      <formula>NOT(ISERROR(SEARCH("RHP",H3085)))</formula>
    </cfRule>
  </conditionalFormatting>
  <conditionalFormatting sqref="H3144">
    <cfRule type="containsText" dxfId="42" priority="27" operator="containsText" text="RHP">
      <formula>NOT(ISERROR(SEARCH("RHP",H3144)))</formula>
    </cfRule>
  </conditionalFormatting>
  <conditionalFormatting sqref="H3169">
    <cfRule type="containsText" dxfId="41" priority="25" operator="containsText" text="RHP">
      <formula>NOT(ISERROR(SEARCH("RHP",H3169)))</formula>
    </cfRule>
  </conditionalFormatting>
  <conditionalFormatting sqref="H3175:H3176">
    <cfRule type="containsText" dxfId="40" priority="24" operator="containsText" text="RHP">
      <formula>NOT(ISERROR(SEARCH("RHP",H3175)))</formula>
    </cfRule>
  </conditionalFormatting>
  <conditionalFormatting sqref="E2952">
    <cfRule type="duplicateValues" dxfId="39" priority="2544"/>
  </conditionalFormatting>
  <conditionalFormatting sqref="AE2851:AE2852">
    <cfRule type="duplicateValues" dxfId="38" priority="2574"/>
    <cfRule type="duplicateValues" dxfId="37" priority="2575"/>
  </conditionalFormatting>
  <conditionalFormatting sqref="E2851:E2852">
    <cfRule type="duplicateValues" dxfId="36" priority="2576"/>
  </conditionalFormatting>
  <conditionalFormatting sqref="AE2851:AE2852">
    <cfRule type="duplicateValues" dxfId="35" priority="2577"/>
  </conditionalFormatting>
  <conditionalFormatting sqref="AE2853:AE2854">
    <cfRule type="duplicateValues" dxfId="34" priority="3086"/>
    <cfRule type="duplicateValues" dxfId="33" priority="3087"/>
  </conditionalFormatting>
  <conditionalFormatting sqref="E2853">
    <cfRule type="duplicateValues" dxfId="32" priority="3090"/>
  </conditionalFormatting>
  <conditionalFormatting sqref="AE2853:AE2854">
    <cfRule type="duplicateValues" dxfId="31" priority="3091"/>
  </conditionalFormatting>
  <conditionalFormatting sqref="E2859:E2865">
    <cfRule type="duplicateValues" dxfId="30" priority="3372"/>
  </conditionalFormatting>
  <conditionalFormatting sqref="AI2065:AI2068">
    <cfRule type="duplicateValues" dxfId="29" priority="4177"/>
  </conditionalFormatting>
  <conditionalFormatting sqref="E2824:E2826 E2:E3 E2828 E2831:E2850 E5:E2656 E2658:E2714 E2716:E2822">
    <cfRule type="duplicateValues" dxfId="28" priority="4663"/>
  </conditionalFormatting>
  <conditionalFormatting sqref="H3229">
    <cfRule type="containsText" dxfId="27" priority="23" operator="containsText" text="RHP">
      <formula>NOT(ISERROR(SEARCH("RHP",H3229)))</formula>
    </cfRule>
  </conditionalFormatting>
  <conditionalFormatting sqref="H3230">
    <cfRule type="containsText" dxfId="26" priority="22" operator="containsText" text="RHP">
      <formula>NOT(ISERROR(SEARCH("RHP",H3230)))</formula>
    </cfRule>
  </conditionalFormatting>
  <conditionalFormatting sqref="H3231">
    <cfRule type="containsText" dxfId="25" priority="21" operator="containsText" text="RHP">
      <formula>NOT(ISERROR(SEARCH("RHP",H3231)))</formula>
    </cfRule>
  </conditionalFormatting>
  <conditionalFormatting sqref="H3232">
    <cfRule type="containsText" dxfId="24" priority="20" operator="containsText" text="RHP">
      <formula>NOT(ISERROR(SEARCH("RHP",H3232)))</formula>
    </cfRule>
  </conditionalFormatting>
  <conditionalFormatting sqref="H3233">
    <cfRule type="containsText" dxfId="23" priority="19" operator="containsText" text="RHP">
      <formula>NOT(ISERROR(SEARCH("RHP",H3233)))</formula>
    </cfRule>
  </conditionalFormatting>
  <conditionalFormatting sqref="H3234">
    <cfRule type="containsText" dxfId="22" priority="18" operator="containsText" text="RHP">
      <formula>NOT(ISERROR(SEARCH("RHP",H3234)))</formula>
    </cfRule>
  </conditionalFormatting>
  <conditionalFormatting sqref="H3235">
    <cfRule type="containsText" dxfId="21" priority="17" operator="containsText" text="RHP">
      <formula>NOT(ISERROR(SEARCH("RHP",H3235)))</formula>
    </cfRule>
  </conditionalFormatting>
  <conditionalFormatting sqref="H3236">
    <cfRule type="containsText" dxfId="20" priority="16" operator="containsText" text="RHP">
      <formula>NOT(ISERROR(SEARCH("RHP",H3236)))</formula>
    </cfRule>
  </conditionalFormatting>
  <conditionalFormatting sqref="H3238">
    <cfRule type="containsText" dxfId="19" priority="15" operator="containsText" text="RHP">
      <formula>NOT(ISERROR(SEARCH("RHP",H3238)))</formula>
    </cfRule>
  </conditionalFormatting>
  <conditionalFormatting sqref="AE1794">
    <cfRule type="duplicateValues" dxfId="18" priority="12"/>
    <cfRule type="duplicateValues" dxfId="17" priority="13"/>
  </conditionalFormatting>
  <conditionalFormatting sqref="AE1794">
    <cfRule type="duplicateValues" dxfId="16" priority="14"/>
  </conditionalFormatting>
  <conditionalFormatting sqref="AE325">
    <cfRule type="duplicateValues" dxfId="15" priority="9"/>
    <cfRule type="duplicateValues" dxfId="14" priority="10"/>
  </conditionalFormatting>
  <conditionalFormatting sqref="AE325">
    <cfRule type="duplicateValues" dxfId="13" priority="11"/>
  </conditionalFormatting>
  <conditionalFormatting sqref="AE2785">
    <cfRule type="duplicateValues" dxfId="12" priority="6"/>
    <cfRule type="duplicateValues" dxfId="11" priority="7"/>
  </conditionalFormatting>
  <conditionalFormatting sqref="AE2785">
    <cfRule type="duplicateValues" dxfId="10" priority="8"/>
  </conditionalFormatting>
  <conditionalFormatting sqref="E3009:E3014 E2919 E2868:E2876 E2879 E2893:E2895 E2900:E2914 E2916:E2917 E2929:E2941 E2946:E2951 E2975:E2979 E2990:E3000 E3002:E3007 E3024:E3271 E3274:E3475">
    <cfRule type="duplicateValues" dxfId="9" priority="4914"/>
  </conditionalFormatting>
  <conditionalFormatting sqref="AE2958:AE3014 AE2860:AE2956 AE3024:AE3279 AE3281:AE3475">
    <cfRule type="duplicateValues" dxfId="8" priority="4928"/>
    <cfRule type="duplicateValues" dxfId="7" priority="4929"/>
  </conditionalFormatting>
  <conditionalFormatting sqref="AE2958:AE3014 AE2860:AE2956 AE3024:AE3279 AE3281:AE3475">
    <cfRule type="duplicateValues" dxfId="6" priority="4936"/>
  </conditionalFormatting>
  <conditionalFormatting sqref="D1:D1048576">
    <cfRule type="duplicateValues" dxfId="5" priority="5"/>
  </conditionalFormatting>
  <conditionalFormatting sqref="H3272">
    <cfRule type="containsText" dxfId="4" priority="3" operator="containsText" text="RHP">
      <formula>NOT(ISERROR(SEARCH("RHP",H3272)))</formula>
    </cfRule>
  </conditionalFormatting>
  <conditionalFormatting sqref="E3272">
    <cfRule type="duplicateValues" dxfId="3" priority="4"/>
  </conditionalFormatting>
  <conditionalFormatting sqref="H3273">
    <cfRule type="containsText" dxfId="2" priority="1" operator="containsText" text="RHP">
      <formula>NOT(ISERROR(SEARCH("RHP",H3273)))</formula>
    </cfRule>
  </conditionalFormatting>
  <conditionalFormatting sqref="E3273">
    <cfRule type="duplicateValues" dxfId="1" priority="2"/>
  </conditionalFormatting>
  <dataValidations xWindow="878" yWindow="326" count="17">
    <dataValidation type="list" allowBlank="1" showInputMessage="1" showErrorMessage="1" sqref="M2485:M2486 M2508:M2510 N907:O907 N2505:N2550 M2501:M2506 N554:N635 N2:N552 N637:N798 N800:N2500 N2552:N3475" xr:uid="{00000000-0002-0000-0100-000000000000}">
      <formula1>PENSIONES</formula1>
    </dataValidation>
    <dataValidation type="list" allowBlank="1" showInputMessage="1" showErrorMessage="1" sqref="H591:H593 H546 H543 H689 H687 H645:H646 H627:H628 H599 H530:H534 H2546:H2547 H2564 H605:H615 H692:H693 H550:H586 H2:H49 H683:H684 H663:H665 H537 H446:H514 H51:H444 H695:H1002 H3101:H3116 H2660:H3093 H2582:H2658 H1004:H2543 H3126:H3475" xr:uid="{00000000-0002-0000-0100-000001000000}">
      <formula1>CATEGORIA</formula1>
    </dataValidation>
    <dataValidation type="list" allowBlank="1" showInputMessage="1" showErrorMessage="1" sqref="G592:G604 G687 G689 G664 G1377:G1379 G608:G614 G488:G514 G1372:G1375 G692:G693 G543:G588 G2557:G2561 G2552:G2555 G2:G49 G683:G684 G625:G662 G616:G621 G528:G541 G2660:G3475 G1171:G1367 G1146:G1169 G1102:G1144 G801:G1084 G695:G799 G1633:G1696 G1549:G1631 G1381:G1545 G2617:G2658 G2567:G2615 G1698:G2550 G51:G486" xr:uid="{00000000-0002-0000-0100-000002000000}">
      <formula1>SIT_EDU</formula1>
    </dataValidation>
    <dataValidation type="list" allowBlank="1" showInputMessage="1" showErrorMessage="1" promptTitle="TIPO DE COMISION" prompt="F= FLUJO_x000a_S= SALDO" sqref="P310 P171:P172 P346 P571:P572 P749:P750 P752 P754:P755 P757:P758 P760 P341 P76:P78 P408 P229 P242 P254 P258 P328 P371 P438:P439 P627:P628 P644:P646 P689 P693 P351 P682 P446 P537 P362 P490 P773:P777 P781 P783:P784 P788 P790 P265 P126:P127 P398:P400 P566 P231 P546 P156 P93 P405 P374 P240 P87 P234 P308 P289 P381 P152 P199 P187 P221 Q1344 P214 O2501 P2552:P2553 P137 P443 P2555:P2586 P2:P56 P764:P771 P697:P747 P378 P792:P798 P800:P2550 P2588:P3475" xr:uid="{00000000-0002-0000-0100-000003000000}">
      <formula1>"F,S"</formula1>
    </dataValidation>
    <dataValidation type="list" allowBlank="1" showInputMessage="1" showErrorMessage="1" promptTitle="ASIG FAM" prompt="1,2,3=Si_x000a_0=No Hijos" sqref="R2056 R2:R1128 R1130:R2045 R2069:R2896 R2898:R3475" xr:uid="{00000000-0002-0000-0100-000008000000}">
      <formula1>"0,1,2,3,4"</formula1>
    </dataValidation>
    <dataValidation type="list" allowBlank="1" showInputMessage="1" showErrorMessage="1" promptTitle="ASIG FAM" prompt="1,2,3=Si_x000a_0=No Hijos" sqref="R1129 R2897" xr:uid="{CA3E9E75-8B61-4530-AC88-A4FFC79F9472}">
      <formula1>"0,1,2,3,4,5"</formula1>
    </dataValidation>
    <dataValidation type="list" allowBlank="1" showErrorMessage="1" sqref="G1697" xr:uid="{7254D7A8-628D-44B9-AE5D-D15D7BC1DB30}">
      <formula1>SIT_EDU</formula1>
    </dataValidation>
    <dataValidation type="list" allowBlank="1" showInputMessage="1" showErrorMessage="1" promptTitle="SCTR" prompt="1=SI Aporta_x000a_0=NO Aporta" sqref="T1045:T2056 T2:T1043 T2058:T2063 T2066:T2242 T2244:T3475" xr:uid="{00000000-0002-0000-0100-000006000000}">
      <formula1>"1,0"</formula1>
    </dataValidation>
    <dataValidation type="list" allowBlank="1" showInputMessage="1" showErrorMessage="1" promptTitle="SEG VIDA" prompt="1=Aporta_x000a_0=NO Aporta" sqref="U7 U2562:U2563 U690 U1857 U1790:U1791 U1361 U1637:U1640 U1658 U1645 U1605 U1584 U1389 U1517 U1454 U1438 U1365 U2336 U2388 U2329:U2330 U2105 U2138 U2107 U1739 U129:U133 U10:U12 U998:U1014 U1027:U1031 U979 U966 U189:U220 U1405 U1502 U1773:U1775 U1590 U1850:U1851 U1839 U2092 U2166 U2602 U2600 U2334 U2667 U2322 U2314 U2682 U2231 U2233 U2290:U2291 U2582 U2185 U2748 U151:U153 U1358 U114:U115 U117 U148 U1371:U1372 U165:U166 U2308 U248:U252 U266:U267 U269:U280 U282:U283 U303:U309 U335:U336 U341:U356 U578:U580 U582:U585 U588 U590:U594 U2257 U475:U485 U311:U312 U686 U285:U299 U1023 U1891 U1045 U1047:U1049 U1051 U1025 U1144:U1145 U1275 U1314:U1315 U1407 U1761:U1763 U663 U1384 U1642 U1647:U1648 U1672:U1673 U621:U622 U1594:U1595 U1725:U1726 U1337 U1877 U2159 U1977 U1733:U1734 U2079 U2140 U2164 U2205 U2251 U2246 U1868 U2420 U2407:U2408 U2399 U2382:U2383 U2503 U2364 U2362 U2545 U2536 U2543 U2179:U2181 U14:U15 U1387 U1505:U1508 U1859 U2298:U2300 U1588 U1536 U1946 U2316 U2263 U1826 U339 U2402 U1411 U2414:U2417 U2459 U2423 U2236:U2237 U2224 U2123:U2126 U98:U99 U1950 U1895 U1886 U631 U1272:U1273 U1053:U1056 U1485:U1486 U1393 U1241 U2013:U2014 U1841 U1700 U2452 U2177 U1496:U1497 U645 U119:U121 U1563 U1298 U358:U392 U1260 U17:U35 U124:U127 U102:U110 U86 U74:U84 U2575:U2576 U2368:U2369 U2491 U2466:U2468 U2410:U2412 U2386 U2390 U2372 U2347 U2037:U2038 U2031:U2032 U1985 U1853:U1854 U1923 U1908 U1897 U1831 U442:U446 U423:U440 U416:U421 U223:U234 U1222 U1187 U1126 U648 U651 U675 U596 U487:U502 U565:U574 U563 U504:U529 U449:U461 U2188 U1829 U1679 U1598:U1599 U1527 U1532 U1514 U1391 U1420 U1465 U1447 U1423 U1402:U1403 U1346 U1309 U1237:U1238 U1154 U1081:U1082 U1059 U1061:U1062 U1034:U1041 U992 U1016:U1021 U1075 U2271 U1768 U1707 U1379 U638 U542:U560 U314:U333 U168:U185 U2614 U2338:U2339 U2344 U2553:U2555 U2220 U1956:U1957 U1753:U1756 U1758:U1759 U254:U263 U236:U246 U162 U155:U160 U135:U146 U88:U96 U57:U72 U37:U55 U672 U635 U601:U603 U531:U540 U463:U473 U401:U414 U396:U399 U975 U985 U990 U1141 U1178 U1180 U1182 U1199 U1207 U1211 U1213 U1251 U1257 U1262:U1264 U1268 U1301 U1306:U1307 U1319 U1321 U1324 U1327 U1330 U1334 U1355" xr:uid="{00000000-0002-0000-0100-000007000000}">
      <formula1>"1,0"</formula1>
    </dataValidation>
    <dataValidation type="list" allowBlank="1" showInputMessage="1" showErrorMessage="1" sqref="J2891:J3116 J2660:J2886 J2148:J2658 J2:J2146 J3126:J3475" xr:uid="{8CF945AF-BF34-4CBB-8F1F-8571584B14F6}">
      <formula1>GRUPO</formula1>
    </dataValidation>
    <dataValidation type="list" allowBlank="1" showInputMessage="1" showErrorMessage="1" sqref="I3120:I3122 I2660:I3116 I2:I2658 I3125:I3475" xr:uid="{2FFB8D1B-E181-4A3C-87B6-D5A0BCA47251}">
      <formula1>OCUPACION</formula1>
    </dataValidation>
    <dataValidation type="list" allowBlank="1" showInputMessage="1" showErrorMessage="1" promptTitle="SEG VIDA" prompt="1=Aporta_x000a_0=NO Aporta" sqref="U2742 U8:U9 U6 U2643:U2644 U2680:U2681 U2693 U2662 U2670:U2671 U2695 U2687 U2634 U4 U1044 U2636:U2637 U2659 U2651 U1644 U2640 U2711 U2438 U2713:U2714 U2389 U2421 U2 U844 U2594 U1244 U2608 U2165 U2631" xr:uid="{E3379438-6ED7-4889-B278-6C9339C2B502}">
      <formula1>"1,0,2"</formula1>
    </dataValidation>
    <dataValidation type="list" allowBlank="1" showInputMessage="1" showErrorMessage="1" sqref="AD2703 AD678 AD863:AD864 AD1012:AD1013 AD1140 AD1202:AD1203 AD1270:AD1271 AD1258 AD1279 AD1412 AD1556:AD1557 AD1922:AD1923 AD1696 AD1792:AD1794 AD1993:AD1994 AD2035 AD2159:AD2160 AD2164:AD2173 AD2175:AD2176 AD2204 AD2218:AD2219 AD2228 AD2233:AD2235 AD2246 AD2258:AD2262 AD2302:AD2303 AD2347 AD2397 AD2472:AD2475 AD2661:AD2663 AD2705:AD2719 AD105 AD200:AD201 AD342:AD343 AD347 AD374 AD866:AD868 AD870 AD889 AD897:AD899 AD903 AD905 AD907 AD943:AD944 AD946 AD973:AD974 AD977 AD979:AD981 AD983 AD1007:AD1010 AD1016:AD1017 AD1026 AD1028 AD1047:AD1050 AD1057:AD1058 AD1083 AD1094 AD1100:AD1101 AD1111 AD1113:AD1115 AD1135 AD1137 AD1146 AD1149 AD1155:AD1156 AD1159:AD1161 AD1174:AD1178 AD1180:AD1189 AD1193:AD1200 AD1209 AD1217 AD1223:AD1224 AD1238 AD1244 AD1254:AD1256 AD1261:AD1262 AD1294:AD1297 AD1300:AD1301 AD1303 AD1312:AD1313 AD1317:AD1322 AD1338:AD1339 AD1357:AD1358 AD1369 AD1386:AD1387 AD1389:AD1395 AD1397 AD1400:AD1410 AD1423 AD1425 AD1427:AD1433 AD1484:AD1485 AD1502 AD1521:AD1522 AD1524:AD1527 AD1529:AD1530 AD1547 AD1554 AD1565 AD1571:AD1573 AD1578:AD1582 AD1584 AD1586:AD1587 AD1597 AD1623 AD1625:AD1626 AD1628:AD1629 AD1668:AD1669 AD1671 AD1713 AD1715 AD1742:AD1743 AD1746 AD1768:AD1773 AD1779:AD1781 AD1797:AD1798 AD1802 AD1806:AD1807 AD1812:AD1813 AD1816 AD1819:AD1821 AD1855 AD1857:AD1858 AD1876:AD1882 AD1894 AD1898:AD1899 AD1903:AD1904 AD1908 AD1919:AD1920 AD1928 AD1936 AD1939 AD1960 AD1963:AD1964 AD1966 AD1968:AD1972 AD1980:AD1982 AD1534:AD1540 AD1989:AD1991 AD2033 AD2038 AD2040:AD2044 AD2112:AD2115 AD2127 AD2138:AD2139 AD2155:AD2157 AD2178:AD2182 AD2184:AD2187 AD2189:AD2190 AD2192:AD2196 AD2198 AD2230:AD2231 AD2239 AD2242 AD2244 AD2248:AD2249 AD2254 AD2264 AD2266 AD2272 AD2282 AD2284 AD2287:AD2288 AD2294 AD2296:AD2299 AD2312:AD2323 AD2325:AD2327 AD2333 AD2335 AD2355 AD2362:AD2376 AD2408:AD2409 AD2414 AD2427 AD2429:AD2430 AD2432 AD2438 AD2441:AD2449 AD2451:AD2458 AD2460 AD2462 AD2465:AD2470 AD2487 AD2489 AD2491:AD2498 AD2506 AD2510 AD2512 AD2514:AD2517 AD2520:AD2526 AD2564:AD2566 AD2418:AD2423 AD2357 AD2568 AD1315 AD1325:AD1334 AD2117:AD2120 AD210 AD546 AD936 AD949:AD953 AD1104:AD1106 AD1163:AD1164 AD1167:AD1168 AD1170:AD1171 AD1363:AD1364 AD1488 AD1575:AD1576 AD1692:AD1693 AD1709 AD1775 AD1809 AD1906 AD1941 AD1974 AD2012 AD2129:AD2131 AD2270 AD2292 AD2399 AD2416 AD2477 AD2528 AD2531:AD2538 AD2307:AD2310 AD2480:AD2484 AD2387:AD2389 AD2123:AD2125 AD1676:AD1677 AD2541:AD2543 AD2067:AD2071 AD2000:AD2005 AD1956:AD1958 AD1884:AD1888 AD743:AD755 AD1069:AD1071 AD1019:AD1024 AD994:AD1004 AD962:AD963 AD940 AD901 AD1151:AD1153 AD1073 AD1750:AD1753 AD1490:AD1500 AD1475:AD1481 AD1342:AD1345 AD1276 AD1248 AD2133:AD2136 AD1926 AD1851:AD1853 AD1734:AD1740 AD1717:AD1718 AD1711 AD2411:AD2412 AD2222:AD2226 AD1544 AD1060 AD1436:AD1438 AD2090:AD2095 AD1212:AD1215 AD1117:AD1125 AD1567:AD1568 AD1307:AD1309 AD1108:AD1109 AD1053:AD1055 AD955:AD960 AD2025:AD2031 AD2015:AD2021 AD1761:AD1764 AD2545:AD2546 AD2402:AD2406 AD2393 AD2379:AD2385 AD2145:AD2152 AD2141:AD2143 AD2062:AD2065 AD2023 AD2007:AD2010 AD1996:AD1998 AD1977 AD1943:AD1951 AD1932:AD1934 AD1930 AD1910:AD1917 AD1860:AD1867 AD1837:AD1848 AD1835 AD852:AD861 AD850 AD555 AD2349:AD2353 AD2337:AD2344 AD2208:AD2211 AD2162 AD1831:AD1833 AD1824:AD1828 AD1785:AD1788 AD1731 AD1722:AD1729 AD1688:AD1689 AD1679:AD1680 AD1605:AD1621 AD1599:AD1603 AD1589:AD1591 AD1551:AD1552 AD1264:AD1268 AD1468:AD1473 AD1414:AD1420 AD1371:AD1373 AD1352:AD1355 AD1348:AD1349 AD1285:AD1291 AD1251:AD1252 AD1191 AD1085:AD1092 AD1075:AD1080 AD1062:AD1067 AD989:AD991 AD985:AD986 AD969:AD970 AD930:AD931 AD2329:AD2330 AD2275:AD2280 AD909:AD910 AD2:AD9 AD1705:AD1706 AD1593:AD1595 AD1226:AD1236 AD872:AD887 AD704:AD741 AD2665:AD2701 AD2621:AD2659 AD2572:AD2591 AD2556:AD2560 AD2548:AD2554 AD757:AD768 AD1281:AD1283 AD1219:AD1221 AD1128:AD1132 AD1031:AD1044 AD925:AD928 AD922:AD923 AD835:AD848 AD770:AD833 AD2075:AD2088 AD2047:AD2060 AD1869:AD1874 AD1683:AD1686 AD1659:AD1665 AD1631:AD1654 AD1559:AD1561 AD1504:AD1519 AD1454:AD1464 AD1443:AD1449 AD1375:AD1383 AD2721:AD2961 AD2593:AD2619 AD2500:AD2503 AD2100:AD2110 AD1985:AD1986 AD619 AD2963:AD3475" xr:uid="{0564618B-E9BA-4A77-9A48-53C7CA27E644}">
      <formula1>CUENTAS</formula1>
    </dataValidation>
    <dataValidation type="list" allowBlank="1" showInputMessage="1" showErrorMessage="1" promptTitle="SCTR" prompt="1=SI Essalud_x000a_0=NO Aporta_x000a_2=SI Privado" sqref="T1044" xr:uid="{62DBCA8B-44F2-4894-B52B-70F006367EA7}">
      <formula1>"1,2,0"</formula1>
    </dataValidation>
    <dataValidation type="list" allowBlank="1" showInputMessage="1" showErrorMessage="1" promptTitle="SEG VIDA" prompt="1=Aporta_x000a_2=Poliza Vida Pacifico_x000a_0=NO Aporta" sqref="U3 U5 U16 U36 U56 U73 U85 U87 U111:U113 U116 U118 U122:U123 U2645:U2650 U147 U149:U150 U154 U161 U167 U221:U222 U235 U247 U253 U264:U265 U268 U281 U284 U300:U302 U310 U313 U334 U337:U338 U357 U393:U395 U400 U415 U422 U441 U462 U503 U530 U561:U562 U564 U575:U577 U581 U586:U587 U589 U486 U604:U620 U636:U637 U664:U671 U687:U689 U595 U597:U600 U623:U630 U639:U644 U646:U647 U649:U650 U13 U1032:U1033 U691:U843 U1764:U1767 U134 U2345:U2346 U980:U984 U1022 U1015 U1046 U1050 U1052 U1060 U1063:U1074 U1026 U1042:U1043 U1057:U1058 U1076:U1080 U1083:U1125 U1146:U1153 U1258:U1259 U1274 U1276:U1297 U1316:U1318 U1310:U1313 U1347:U1354 U1362:U1364 U1408:U1410 U1404 U1421:U1422 U1424:U1437 U1448:U1453 U1412:U1419 U1498:U1501 U1487:U1495 U1509:U1513 U1503:U1504 U1518:U1526 U1466:U1484 U1564:U1583 U1600:U1604 U1646 U1659:U1671 U1649:U1657 U1674:U1678 U1643 U1680:U1699 U1769:U1772 U1727:U1732 U1735:U1738 U1740:U1752 U1757 U1760 U1830 U1827:U1828 U1842:U1849 U1858 U1887:U1890 U2601 U1896 U1898:U1907 U1860:U1867 U1869:U1876 U1892:U1894 U1947:U1949 U1924:U1945 U1958:U1976 U1978:U1984 U2066:U2078 U2058:U2063 U2080:U2091 U2106 U2108:U2122 U2127:U2137 U2139 U2160:U2163 U2186:U2187 U2189:U2204 U2206:U2219 U2221:U2223 U2258:U2262 U2247:U2250 U2292:U2297 U2323:U2328 U2370:U2371 U2384:U2385 U2387 U2409 U2418:U2419 U2422 U2453:U2458 U2460:U2465 U2424:U2437 U2403:U2406 U2492:U2502 U2400:U2401 U2504:U2535 U2391:U2398 U2537:U2542 U2546:U2552 U2373:U2381 U2556:U2561 U2583:U2593 U2577:U2581 U2603:U2607 U2715:U2741 U2660:U2661 U2668:U2669 U2663:U2666 U2652:U2658 U2672:U2679 U2743:U2747 U632:U634 U1183:U1186 U1242:U1243 U2638:U2639 U673:U674 U541 U1701:U1706 U1537:U1562 U186:U188 U845:U965 U2301:U2307 U2413 U2609:U2613 U1878:U1885 U1528:U1531 U1909:U1922 U2469:U2490 U676:U685 U1515:U1516 U2264:U2270 U1455:U1464 U1832:U1838 U1533:U1535 U2252:U2256 U340 U474 U1439:U1446 U2439:U2451 U1776:U1789 U1406 U652:U662 U100:U101 U97 U128 U163:U164 U2544 U1986:U2012 U447:U448 U967:U974 U976:U978 U986:U989 U991 U993:U997 U1024 U1127:U1140 U1142:U1143 U1155:U1177 U1179 U1181 U1188:U1198 U1200:U1206 U1208:U1210 U1212 U1214:U1221 U1223:U1236 U1239:U1240 U1245:U1250 U1252:U1256 U1261 U1265:U1267 U1269:U1271 U1299:U1300 U1302:U1305 U1308 U1320 U1322:U1323 U1325:U1326 U1328:U1329 U1331:U1333 U1335:U1336 U1338:U1345 U1356:U1357 U1359:U1360 U1366:U1370 U1373:U1378 U1380:U1383 U1385:U1386 U1388 U1390 U1392 U1394:U1401 U1585:U1587 U1589 U1591:U1593 U1596:U1597 U1606:U1636 U1641 U1708:U1724 U1792:U1825 U1840 U1852 U1855:U1856 U1951:U1955 U2015:U2030 U2033:U2036 U2039:U2056 U2093:U2104 U2141:U2158 U2167:U2176 U2178 U2182:U2184 U2225:U2230 U2232 U2234:U2235 U2238:U2242 U2244:U2245 U2272:U2289 U2309:U2313 U2315 U2317:U2321 U2331:U2333 U2335 U2337 U2340:U2343 U2348:U2361 U2363 U2365:U2367 U2564:U2574 U2595:U2599 U2615:U2630 U2632:U2633 U2635 U2641:U2642 U2683:U2686 U2688:U2692 U2694 U2696:U2710 U2712 U2749:U3475" xr:uid="{F72A981C-2EB5-4476-B656-6661EDAA6526}">
      <formula1>"1,0,2"</formula1>
    </dataValidation>
    <dataValidation type="list" allowBlank="1" showInputMessage="1" showErrorMessage="1" promptTitle="Poliza Seguro" prompt="1=SI Aporta_x000a_0=NO Aporta" sqref="S2:S669 S1420:S1806 S671:S1418 S2658:S2850 S2262:S2656 S1808:S2260" xr:uid="{A63B2C46-CA59-4EB9-9E81-4AC70452289C}">
      <formula1>"1,0"</formula1>
    </dataValidation>
    <dataValidation type="list" allowBlank="1" showInputMessage="1" showErrorMessage="1" promptTitle="PLIEGO_RECLAM" prompt="1=SI DCTO_x000a_0=NO DCTO" sqref="V1789:V1810 V1565:V1787 V2:V1563 V1812:V2242 V2244:V3475" xr:uid="{00000000-0002-0000-0100-000005000000}">
      <formula1>"1,0"</formula1>
    </dataValidation>
  </dataValidations>
  <hyperlinks>
    <hyperlink ref="AH2599" r:id="rId3" xr:uid="{676BAC26-9D29-40DB-BE12-05395A8B8483}"/>
    <hyperlink ref="AH2989" r:id="rId4" xr:uid="{038DB636-5D4F-4B18-94A6-F38E95111EA0}"/>
    <hyperlink ref="AH1599" r:id="rId5" xr:uid="{637C0B18-1882-40F5-A0B1-E46E0D74400E}"/>
    <hyperlink ref="AH2497" r:id="rId6" xr:uid="{5777BDB4-6A2D-442F-AE3E-5FED895D912C}"/>
    <hyperlink ref="AH333" r:id="rId7" xr:uid="{E64567EE-E27F-4CD1-8417-CEA08F55DB70}"/>
    <hyperlink ref="AH929" r:id="rId8" xr:uid="{82D9A8A1-6974-4121-9A8D-B2322CC39A8E}"/>
    <hyperlink ref="AH1484" r:id="rId9" xr:uid="{62D4E6CC-F84B-4AB6-AE53-232415A89243}"/>
    <hyperlink ref="AH2006" r:id="rId10" xr:uid="{C08AA517-8727-45B0-A38F-A16F98D223F6}"/>
    <hyperlink ref="AH3" r:id="rId11" xr:uid="{A46C9B73-086F-4161-BB59-7E91723C83A7}"/>
    <hyperlink ref="AH907" r:id="rId12" xr:uid="{F1E97A81-1DA2-406F-83FA-C54E71F69124}"/>
    <hyperlink ref="AH2279" r:id="rId13" xr:uid="{10CE6D3A-BC0F-472D-A438-6E9B76DA68ED}"/>
    <hyperlink ref="AH1235" r:id="rId14" xr:uid="{EA6A05CB-E32F-4DA6-9402-4606B4C682BC}"/>
    <hyperlink ref="AH3211" r:id="rId15" xr:uid="{6697EBD0-DF35-40C5-856F-330A6B40FAE7}"/>
    <hyperlink ref="AH3210" r:id="rId16" xr:uid="{02E077DF-4A74-43D8-8A8D-60BF631AFC41}"/>
    <hyperlink ref="AH2613" r:id="rId17" xr:uid="{BDDB37B4-11DE-4849-99D7-5810EBB5AD2B}"/>
    <hyperlink ref="AH1880" r:id="rId18" xr:uid="{944B743C-BD78-4020-8DC4-35B2D0D8A488}"/>
    <hyperlink ref="AH2646" r:id="rId19" xr:uid="{F2BBDC46-B566-45C8-8539-1FD4754A1B0C}"/>
    <hyperlink ref="AH2803" r:id="rId20" xr:uid="{F14F266C-1D7C-4320-9491-181A5E981DEE}"/>
    <hyperlink ref="AH1692" r:id="rId21" xr:uid="{BC43CD5E-44F2-42F5-A18D-F96675F9BC4A}"/>
    <hyperlink ref="AH1347" r:id="rId22" xr:uid="{722BC075-F0E2-4245-8409-D9859CFC6297}"/>
    <hyperlink ref="AH960" r:id="rId23" xr:uid="{D3157A80-C8B9-4E87-B81C-6FDB5B0C8A2E}"/>
    <hyperlink ref="AH3243" r:id="rId24" xr:uid="{D1E422F6-5DAE-4647-834A-47B621010BC5}"/>
    <hyperlink ref="AH3053" r:id="rId25" xr:uid="{75FEE315-92B9-490A-8AC0-42A63AF2FA15}"/>
    <hyperlink ref="AH677" r:id="rId26" xr:uid="{F6B62262-6392-4625-90F0-16972D80C50E}"/>
    <hyperlink ref="AH2709" r:id="rId27" xr:uid="{0CF4F987-4750-410A-9B93-C5725ABCFCDB}"/>
    <hyperlink ref="AH2154" r:id="rId28" xr:uid="{C9000480-844F-40A6-98E4-48D94D4F68C8}"/>
    <hyperlink ref="AH1739" r:id="rId29" xr:uid="{174F0D12-F83C-4E79-9B86-BB081268FE9B}"/>
    <hyperlink ref="AH690" r:id="rId30" xr:uid="{0152871B-317A-4E87-BC70-0849772BD29B}"/>
    <hyperlink ref="AH695" r:id="rId31" xr:uid="{28DB0E6E-47E8-42F0-8B5F-1B761809770F}"/>
    <hyperlink ref="AH1891" r:id="rId32" xr:uid="{84C64E0C-F6DB-489C-BB73-DCC27C0FD6C8}"/>
    <hyperlink ref="AH746" r:id="rId33" xr:uid="{60998407-039C-4298-A8CE-3CD440F9406A}"/>
    <hyperlink ref="AH2509" r:id="rId34" xr:uid="{E7AF9728-75E3-4BD5-AD3E-FE80623D4FF2}"/>
    <hyperlink ref="AH2514" r:id="rId35" xr:uid="{3DD55FEC-6E34-42B3-AC33-2DD06444F6EA}"/>
    <hyperlink ref="AH3097" r:id="rId36" xr:uid="{F5C86ECA-6866-420E-A7BD-C77D3EA51B25}"/>
    <hyperlink ref="AH2470" r:id="rId37" xr:uid="{0DBCABD8-824B-4213-BB29-52FA271BBC2D}"/>
    <hyperlink ref="AH1593" r:id="rId38" display="CRISTIAN_RC_27@HOTMAIL.COM" xr:uid="{1C057EDE-615B-4557-AB9A-61A2B7AE1755}"/>
    <hyperlink ref="AH791" r:id="rId39" xr:uid="{14C9D2A9-CBB0-4B95-A11B-21E14E6FD8BD}"/>
    <hyperlink ref="AH1488" r:id="rId40" xr:uid="{D6DF535E-6B51-4637-859C-238C5B2CA776}"/>
    <hyperlink ref="AH2675" r:id="rId41" xr:uid="{3F65B279-DB7D-4510-B0B7-B6AEDE160884}"/>
    <hyperlink ref="AH1065" r:id="rId42" xr:uid="{08D707A7-EA0F-4AAE-A20C-1CBDE4F2F6FE}"/>
    <hyperlink ref="AH766" r:id="rId43" xr:uid="{122E4399-9F95-4752-B5AE-0342FF789DC3}"/>
    <hyperlink ref="AH1162" r:id="rId44" xr:uid="{36FD81F8-1A87-498E-88E0-CEF20CEA5CB9}"/>
    <hyperlink ref="AH822" r:id="rId45" xr:uid="{8DE71864-2A86-4563-8711-67645E567FF4}"/>
    <hyperlink ref="AH1136" r:id="rId46" xr:uid="{E3B46D13-95FE-4F71-87D9-C451AB3D40D2}"/>
    <hyperlink ref="AH681" r:id="rId47" xr:uid="{AD1A9FB0-7557-49D0-8BC7-D34DFA797B6E}"/>
    <hyperlink ref="AH1502" r:id="rId48" display="doyleralbercaguerrero11@gmail.com" xr:uid="{4F403B32-00B8-436D-83A6-B8C3B58E3CC0}"/>
    <hyperlink ref="AH2710" r:id="rId49" xr:uid="{92F91D9E-2946-4BC0-AECA-B56B16A9D06E}"/>
    <hyperlink ref="AH811" r:id="rId50" xr:uid="{7CA8B2D7-29E4-4343-AFF0-57C869C449B2}"/>
    <hyperlink ref="AH5" r:id="rId51" xr:uid="{8F8864ED-7A26-4C35-ADD7-5E3CDAAFD0D4}"/>
    <hyperlink ref="AH2114" r:id="rId52" xr:uid="{9A517D38-3ACD-4DCA-9571-69E2F8232134}"/>
    <hyperlink ref="AH1906" r:id="rId53" xr:uid="{9B6FCBE5-E1A2-4C51-B2B6-5782624DFC97}"/>
    <hyperlink ref="AH1623" r:id="rId54" display="agnercanomary@gmail.com" xr:uid="{554DA0FE-860A-436B-8C4C-D780D26FF7CB}"/>
    <hyperlink ref="AH2594" r:id="rId55" display="ortiz1987huaman@gmail.com" xr:uid="{2495508E-E35E-4025-92EF-9BEA7DCAC1A6}"/>
    <hyperlink ref="AH1610" r:id="rId56" display="edgarsantiagochuingafacundo@gmail.com" xr:uid="{9A8ACED4-3B65-43FE-B6D5-539014199E87}"/>
    <hyperlink ref="AH2975" r:id="rId57" display="vicente@hotmail.com" xr:uid="{3E0558DE-7753-4A7F-983C-0EA5ED5F7C5E}"/>
    <hyperlink ref="AH2618" r:id="rId58" display="yomer01.armijos@gmail.com" xr:uid="{3C7E4ED8-A39D-4DA6-83FB-C328E95EFFF4}"/>
    <hyperlink ref="AH2051" r:id="rId59" display="cleveryajahuancahuaman394@gmail.com" xr:uid="{A57364EA-FB37-49A5-810A-EE325CBE2515}"/>
    <hyperlink ref="AH817" r:id="rId60" display="armijosnairajuanlino@gmail.com" xr:uid="{367C4A3C-3861-45EC-BA93-F396BC738AA3}"/>
    <hyperlink ref="AH1778" r:id="rId61" display="ronalneira1990@gmail.com" xr:uid="{7D13A336-9235-4D27-A547-7B4243875CB8}"/>
    <hyperlink ref="AH2706" r:id="rId62" display="lachirayoveraram3@gmail.com" xr:uid="{5CE45366-DA9D-4AB0-A0FB-D6C8A9857922}"/>
    <hyperlink ref="AH1849" r:id="rId63" xr:uid="{176322F2-0A80-4ECD-87EE-AF41FA257681}"/>
    <hyperlink ref="AH1646" r:id="rId64" xr:uid="{4845FC5D-0681-4289-A958-45EF8BAE0448}"/>
    <hyperlink ref="AH444" r:id="rId65" xr:uid="{5D283C57-658A-4149-AAC7-3F3C7E749697}"/>
    <hyperlink ref="AH878" r:id="rId66" xr:uid="{72D896AE-7E4D-411E-8A7C-A1E08CB2919B}"/>
    <hyperlink ref="AH2741" r:id="rId67" xr:uid="{E4C4CE55-9DFD-4371-86BE-E1A7314779F3}"/>
    <hyperlink ref="AH2044" r:id="rId68" xr:uid="{23851115-D2B3-4A24-8948-BE985FEF30A4}"/>
    <hyperlink ref="AH3132" r:id="rId69" xr:uid="{9ABC6F7F-746C-44DB-9920-AA201C0EEC66}"/>
    <hyperlink ref="AH2961" r:id="rId70" xr:uid="{C958D446-AD79-4488-A1EC-7CF155D1CEBD}"/>
    <hyperlink ref="AH1369" r:id="rId71" xr:uid="{DA5B2452-9ABE-474F-8842-6D7C3FF93C6F}"/>
    <hyperlink ref="AH1360" r:id="rId72" xr:uid="{424A949E-771C-4FF2-9B4B-731567524C7C}"/>
    <hyperlink ref="AH2415" r:id="rId73" xr:uid="{C87D32A9-27BB-4258-B9F0-79600E43D6A9}"/>
    <hyperlink ref="AH2301" r:id="rId74" xr:uid="{DAACE52A-7A04-458A-8812-0095FA33D9F9}"/>
    <hyperlink ref="AH2736" r:id="rId75" xr:uid="{90402D63-3BF4-4794-8B1E-8286140C389A}"/>
    <hyperlink ref="AH2943" r:id="rId76" xr:uid="{D70058A0-893C-4EE4-B725-17708303D746}"/>
    <hyperlink ref="AH2774" r:id="rId77" xr:uid="{50CFBA87-7426-4BCF-BA1B-D3F2115C0A2E}"/>
    <hyperlink ref="AH3010" r:id="rId78" xr:uid="{90F331A2-921A-4F8B-8725-901A71415BD1}"/>
    <hyperlink ref="AH3088" r:id="rId79" xr:uid="{E744B433-5F4E-45E5-93F4-A32D31356C6F}"/>
    <hyperlink ref="AH1302" r:id="rId80" xr:uid="{97586AAD-1A09-4A6A-A0E5-C694356E2ECF}"/>
    <hyperlink ref="AH725" r:id="rId81" xr:uid="{154372A0-2179-49E6-9F5C-AC51BDBC5E6D}"/>
    <hyperlink ref="AH2039" r:id="rId82" display="ERICKTUSERENGIFO@GMAIL.COM" xr:uid="{7C99DF70-A7EE-46F7-A21A-82B6FD12A259}"/>
    <hyperlink ref="AH3000" r:id="rId83" xr:uid="{69A04DE7-DA3C-49D7-9E02-F9DE31945546}"/>
    <hyperlink ref="AH3030" r:id="rId84" xr:uid="{8C84A053-7C5A-4924-ABB8-C5EE88BA244B}"/>
    <hyperlink ref="AH30" r:id="rId85" xr:uid="{5DD1880E-D6B4-4CB1-AEDC-7DA382ABB877}"/>
    <hyperlink ref="AH1619" r:id="rId86" xr:uid="{EC129773-C489-413B-868F-F302E4A3A407}"/>
    <hyperlink ref="AH1633" r:id="rId87" xr:uid="{541EE30E-D597-4C51-AA76-265AB77BE6AD}"/>
    <hyperlink ref="AH3256" r:id="rId88" xr:uid="{AC4C7C65-4058-45A3-AFB0-EDB95B10C80F}"/>
    <hyperlink ref="AH743" r:id="rId89" xr:uid="{272220F6-9605-42FA-9AFC-CE6C5392B54A}"/>
    <hyperlink ref="AH165" r:id="rId90" xr:uid="{E0DCBBAC-F459-49B0-8EAB-67769375A776}"/>
    <hyperlink ref="AH1663" r:id="rId91" xr:uid="{AFE94C80-48FE-4A02-B696-07ECDFB20604}"/>
    <hyperlink ref="AH1399" r:id="rId92" xr:uid="{CDFEB0DE-855F-4FDF-BA28-20EBF1FC7407}"/>
    <hyperlink ref="AH1206" r:id="rId93" xr:uid="{8D32D796-BE1B-49C7-82E4-69457E769416}"/>
    <hyperlink ref="AH2596" r:id="rId94" xr:uid="{73179ACF-A5A8-4B36-A00B-090F98DA0674}"/>
    <hyperlink ref="AH1720" r:id="rId95" xr:uid="{8C42278C-11C9-4FA6-9FB6-9F9176B47584}"/>
    <hyperlink ref="AH1482" r:id="rId96" xr:uid="{BE3DB2D1-C699-4E5E-BCB8-5305A97B2AB9}"/>
    <hyperlink ref="AH788" r:id="rId97" xr:uid="{576A675C-5DAA-4DE6-B49A-7CFB6CE3D840}"/>
    <hyperlink ref="AH1542" r:id="rId98" xr:uid="{009F533E-88F6-4292-A7F7-AF660D48442A}"/>
    <hyperlink ref="AH2767" r:id="rId99" xr:uid="{E4BB41BA-4091-4BCF-A37C-596CB51B6428}"/>
    <hyperlink ref="AH2445" r:id="rId100" xr:uid="{238BC91E-0DA6-4AD4-B421-963408C7F0AE}"/>
    <hyperlink ref="AH2769" r:id="rId101" xr:uid="{D9248F7C-C82E-4F1A-A000-D92593138B0C}"/>
    <hyperlink ref="AH1536" r:id="rId102" xr:uid="{CCCDCE73-D939-4839-BF8E-2816C73C52A3}"/>
    <hyperlink ref="AH1457" r:id="rId103" xr:uid="{BFB6F403-37A7-4415-BCB6-01997F16B495}"/>
    <hyperlink ref="AH2294" r:id="rId104" xr:uid="{FCEBF74E-2DC9-49E5-A1DC-7175695F9F74}"/>
    <hyperlink ref="AH2348" r:id="rId105" xr:uid="{C582D201-DD78-4775-A371-1FB57D52CECF}"/>
    <hyperlink ref="AH2014" r:id="rId106" display="mailto:omeromantillagomes57@gmail.com" xr:uid="{0B6F67D5-E4A9-4620-9539-B52C53028D05}"/>
    <hyperlink ref="AH2807" r:id="rId107" xr:uid="{F6DF0925-73E1-405B-B622-8FE454154332}"/>
    <hyperlink ref="AH2107" r:id="rId108" xr:uid="{84AF074F-A20C-432A-960B-9DD2A71C5CC9}"/>
    <hyperlink ref="AH2658" r:id="rId109" display="JHAMNERTOLEDO@GMAIL.COM" xr:uid="{C1075EFD-CE14-4787-8C5D-0099D8AB5084}"/>
    <hyperlink ref="AH2222" r:id="rId110" xr:uid="{A1F6B513-E272-4259-BD6D-E1C7A6238EB0}"/>
    <hyperlink ref="AH894" r:id="rId111" display="mailto:carlosenriqiue_96@hotmail.com" xr:uid="{C70181D1-7DCF-4BCA-A45C-DA9077ADC40D}"/>
    <hyperlink ref="AH328" r:id="rId112" xr:uid="{4B4D8ACF-8131-4935-935D-C24181493D43}"/>
    <hyperlink ref="AH2242" r:id="rId113" xr:uid="{BAC1A188-3699-4234-8F1D-48D3C14A8AF0}"/>
    <hyperlink ref="AH2955" r:id="rId114" xr:uid="{E3E90608-31EF-4590-B47A-58D0A39AC2E9}"/>
    <hyperlink ref="AH133" r:id="rId115" xr:uid="{4026A9C6-8727-4D0C-9BD2-D5C5EF631D99}"/>
    <hyperlink ref="AH3022" r:id="rId116" xr:uid="{1C448F48-EF95-4CFA-9CA5-AB43B3ACE177}"/>
    <hyperlink ref="AH1986" r:id="rId117" xr:uid="{9EEE4D5F-C2DB-4AB3-9038-50458AFEBF6A}"/>
    <hyperlink ref="AH1765" r:id="rId118" xr:uid="{09D0B2DC-8D9D-484E-8D12-1F6D89F4A71A}"/>
    <hyperlink ref="AH434" r:id="rId119" xr:uid="{00DCB226-40D7-4C7E-B822-4A3AFA63F12A}"/>
    <hyperlink ref="AH1818" r:id="rId120" xr:uid="{E394649E-08A3-4262-8288-96CEF049F791}"/>
    <hyperlink ref="AH2286" r:id="rId121" xr:uid="{06233449-F5CA-4E6A-8C93-7642BA4F6F9A}"/>
    <hyperlink ref="AH1821" r:id="rId122" xr:uid="{807642C6-8494-4384-9059-55DA2AE2B175}"/>
    <hyperlink ref="AH1596" r:id="rId123" xr:uid="{47B1E4E4-FBBD-4863-852D-568C6E13A34E}"/>
    <hyperlink ref="AH1569" r:id="rId124" xr:uid="{CFA35D7A-1A2E-4589-AAFD-D2C750D37F2C}"/>
    <hyperlink ref="AH2558" r:id="rId125" xr:uid="{C6C266D4-790B-47D0-AFBF-D5B0CF12A253}"/>
    <hyperlink ref="AH144" r:id="rId126" display="CLAUDIO_Y@HOTMAIL.COM" xr:uid="{A65C08C8-4A8C-43B8-80EA-E28BF8DF74B7}"/>
    <hyperlink ref="AH315" r:id="rId127" xr:uid="{3E491868-755A-49BC-9AE0-EBE150C11F35}"/>
    <hyperlink ref="AH2142" r:id="rId128" xr:uid="{F8168D7A-3925-475D-99EA-CB9314C2ABE6}"/>
    <hyperlink ref="AH1362" r:id="rId129" xr:uid="{BC3088BA-8240-4BA5-BC4D-C50A89B4C508}"/>
    <hyperlink ref="AH2097" r:id="rId130" display="martincherreschunga@hotmail.com" xr:uid="{6C3D2E67-9F95-4ED8-8174-0693610483B2}"/>
    <hyperlink ref="AH870" r:id="rId131" xr:uid="{1FA71395-FB04-479F-8555-17AFA7E362D8}"/>
    <hyperlink ref="AH2314" r:id="rId132" xr:uid="{1220BA06-7DB2-4FBE-A1F6-E03BDD359591}"/>
    <hyperlink ref="AH2132" r:id="rId133" xr:uid="{6B7A2F1E-8A06-4D97-8DCD-84637FEDE194}"/>
    <hyperlink ref="AH1953" r:id="rId134" xr:uid="{A32973FF-A6E9-4D68-A761-8FE2CAAF590B}"/>
    <hyperlink ref="AH2981" r:id="rId135" xr:uid="{0CB6D1D3-27AE-457A-AEF1-5E1EC116A54C}"/>
    <hyperlink ref="AH2077" r:id="rId136" xr:uid="{BAF5FE29-B941-491E-9268-53DE72687F9C}"/>
    <hyperlink ref="AH3082" r:id="rId137" xr:uid="{A43AD421-93AF-4CD0-B0C5-D8DF2C5A69AA}"/>
    <hyperlink ref="AH2343" r:id="rId138" xr:uid="{8904500E-2A82-4191-9427-AA4ACF6799FD}"/>
    <hyperlink ref="AH3175" r:id="rId139" xr:uid="{81D8F6EB-E296-4D2E-BED1-7092D81A8608}"/>
    <hyperlink ref="AH1404" r:id="rId140" xr:uid="{81581BC2-E77C-4AF1-B52A-75A5F73816FA}"/>
    <hyperlink ref="AH1971" r:id="rId141" xr:uid="{559BC9B0-A980-438E-A3AE-F7D20F301185}"/>
    <hyperlink ref="AH3069" r:id="rId142" xr:uid="{7F2425C0-BEC0-4BB8-B359-AEF5269D2980}"/>
    <hyperlink ref="AH1691" r:id="rId143" xr:uid="{4DE1AB5F-7353-4FE5-B233-137A63EADD22}"/>
    <hyperlink ref="AH2534" r:id="rId144" xr:uid="{21F46EEA-22FE-436C-B571-48CC72E88954}"/>
    <hyperlink ref="AH2544" r:id="rId145" xr:uid="{F3490B6C-F3E2-41D7-8C90-B72014C64A1B}"/>
    <hyperlink ref="AH2334" r:id="rId146" display="mailto:jheancarloschavezflores@gmail.com" xr:uid="{4D50D055-6FDA-4008-B888-23C8ECF11263}"/>
    <hyperlink ref="AH3168" r:id="rId147" display="mailto:rosaadanaque@gmail.com" xr:uid="{05C50E12-EE22-4B0C-AC4B-DABDF6BA6B20}"/>
    <hyperlink ref="AH2799" r:id="rId148" display="mailto:jesusmanuelseminariogarcia1@gmail.com" xr:uid="{805194D1-4275-4A6C-B50F-A1CD44AA6DF1}"/>
    <hyperlink ref="AH2582" r:id="rId149" display="mailto:juancitolazaro13@gmail.com" xr:uid="{78582349-671D-4B62-8E11-82EDCA00A3CD}"/>
    <hyperlink ref="AH1976" r:id="rId150" display="mailto:adanaquelando@gmail.com" xr:uid="{3C337612-692C-4345-877D-9D04F202D15F}"/>
    <hyperlink ref="AH997" r:id="rId151" display="mailto:fvilchezmaza@gmail.com" xr:uid="{85080615-F06F-4780-A6C6-A8831A7D58EA}"/>
    <hyperlink ref="AH3207" r:id="rId152" display="mailto:edydavidalzamorarufino@gmail.com" xr:uid="{3EE9064E-07DD-47E2-9A31-9544637BA527}"/>
    <hyperlink ref="AH414" r:id="rId153" xr:uid="{7F4A0A97-75AC-49ED-85C8-379896B728C8}"/>
    <hyperlink ref="AH1479" r:id="rId154" xr:uid="{D572F8C7-4957-46DD-BFDA-C4BB196C750C}"/>
    <hyperlink ref="AH2391" r:id="rId155" xr:uid="{3D19CA3C-7F97-43FF-8186-9BAAE08282D6}"/>
    <hyperlink ref="AH2522" r:id="rId156" xr:uid="{6C661291-5058-4E51-8C7D-2207125B4DD0}"/>
    <hyperlink ref="AH2239" r:id="rId157" xr:uid="{6C08AF63-BDC5-4429-923F-430026157BB9}"/>
    <hyperlink ref="AH2157" r:id="rId158" xr:uid="{EDBF8809-CA93-489D-98BB-4723BE453233}"/>
    <hyperlink ref="AH2090" r:id="rId159" xr:uid="{FA3139A4-EEA0-4B0D-A75B-E4E48E995075}"/>
    <hyperlink ref="AH1445" r:id="rId160" xr:uid="{52210672-12A2-43C3-AD35-005D489AD05C}"/>
    <hyperlink ref="AH3124" r:id="rId161" xr:uid="{9381C709-5590-4390-9FDB-895167A692FB}"/>
    <hyperlink ref="AH2761" r:id="rId162" xr:uid="{A3EE5CC7-B409-4D2F-832E-1B6580B55603}"/>
    <hyperlink ref="AH1155" r:id="rId163" xr:uid="{FDD898E1-E645-4503-BAFD-FDBE4887F46A}"/>
    <hyperlink ref="AH2482" r:id="rId164" xr:uid="{8D812F11-BB21-4E3F-8073-94CEADBBAABC}"/>
    <hyperlink ref="AH810" r:id="rId165" xr:uid="{FC7588B3-8DB4-4B9B-9DDD-2E56969E4131}"/>
    <hyperlink ref="AH2611" r:id="rId166" xr:uid="{FF80E88D-8F90-4288-91DC-8B08C0B6B1E1}"/>
    <hyperlink ref="AH1262" r:id="rId167" xr:uid="{B1AA2B8C-A3DC-41B2-9428-DD03DCBD52BE}"/>
    <hyperlink ref="AH2577" r:id="rId168" xr:uid="{CA178605-620D-497B-A7B4-A386803993BB}"/>
    <hyperlink ref="AH2949" r:id="rId169" xr:uid="{5F6B3451-E0DB-4F2D-AE28-985328B2066E}"/>
    <hyperlink ref="AH3001" r:id="rId170" xr:uid="{0CFAE6B6-27EF-4885-9E3A-D8AD2FE1F869}"/>
    <hyperlink ref="AH2634" r:id="rId171" xr:uid="{EF64FB61-7AE3-4831-96C5-AFA071385313}"/>
    <hyperlink ref="AH1227" r:id="rId172" xr:uid="{A03E50BD-8D24-429B-A391-18C7B26444BC}"/>
    <hyperlink ref="AH2977" r:id="rId173" xr:uid="{50B3043C-47FC-4D0C-90DA-F47A3A2365E2}"/>
    <hyperlink ref="AH149" r:id="rId174" xr:uid="{EDDC1FE0-4538-454F-AC2A-AD29B3798427}"/>
    <hyperlink ref="AH2619" r:id="rId175" xr:uid="{EEDC417A-E996-40EF-BFCB-ED678356AD1B}"/>
    <hyperlink ref="AH2992" r:id="rId176" xr:uid="{79C3F4E0-983B-45B0-92E4-43247538D6BA}"/>
    <hyperlink ref="AH903" r:id="rId177" xr:uid="{A04D6411-DCE0-4A48-ACCA-E24E92832939}"/>
    <hyperlink ref="AH320" r:id="rId178" xr:uid="{B58C8FAF-99A2-425D-A2C9-77B583A42774}"/>
    <hyperlink ref="AH3037" r:id="rId179" xr:uid="{29E967B3-C097-4717-95F4-3BEE911808D4}"/>
    <hyperlink ref="AH838" r:id="rId180" xr:uid="{DF43B2E3-7BAB-4B5E-956E-6255CC8C7C2D}"/>
    <hyperlink ref="AH2066" r:id="rId181" xr:uid="{BAEAAEB9-4335-4908-82CB-60F2308807D5}"/>
    <hyperlink ref="AH37" r:id="rId182" xr:uid="{56CFD5CC-DA64-40ED-8517-8FE5FFD052F1}"/>
    <hyperlink ref="AH2523" r:id="rId183" xr:uid="{290BE756-7E45-4849-9664-288A7ABBF3B7}"/>
    <hyperlink ref="AH21" r:id="rId184" xr:uid="{215F4877-3ED7-4F15-A265-B8BE9F498A00}"/>
    <hyperlink ref="AH1651" r:id="rId185" xr:uid="{AF597FA2-CA4E-4F96-A868-A454F743237A}"/>
    <hyperlink ref="AH512" r:id="rId186" xr:uid="{D5C282BF-4F72-4156-B183-5B158B8C1529}"/>
    <hyperlink ref="AH618" r:id="rId187" xr:uid="{3D2B156B-3EA2-4F53-94EE-457865ABCE1B}"/>
    <hyperlink ref="AH435" r:id="rId188" xr:uid="{3CCA15C1-F823-4244-9E45-513F925AE6E0}"/>
    <hyperlink ref="AH1945" r:id="rId189" xr:uid="{AE547881-DA56-4C09-8D91-F11F898107B2}"/>
    <hyperlink ref="AH2504" r:id="rId190" xr:uid="{A721F957-AE97-4EA3-B6BB-90F2B42A5C85}"/>
    <hyperlink ref="AH168" r:id="rId191" xr:uid="{05A616F6-602C-4B23-B2B7-90DFE3ADE73C}"/>
    <hyperlink ref="AH267" r:id="rId192" xr:uid="{5DD01789-48C4-40CC-8576-6A61ECB8B3B2}"/>
    <hyperlink ref="AH420" r:id="rId193" xr:uid="{574C5972-2047-46C4-BA98-903F9F15C917}"/>
    <hyperlink ref="AH408" r:id="rId194" xr:uid="{A1002BE8-FE16-4810-9A56-71A0D4ECD7D5}"/>
    <hyperlink ref="AH218" r:id="rId195" display="dennis2481@gmail.com" xr:uid="{8DDB18AB-1204-4EEC-885E-FD61D3C3E4E7}"/>
    <hyperlink ref="AH44" r:id="rId196" xr:uid="{0954DD19-6E29-42DC-B969-AB10B53A9F6C}"/>
    <hyperlink ref="AH8" r:id="rId197" xr:uid="{809FFDDF-CD25-4405-AC2D-D331CC7CCA19}"/>
    <hyperlink ref="AH171" r:id="rId198" display="galves29@gmail.com" xr:uid="{134CD9CD-9A56-471B-A036-07B8E02B2B0A}"/>
    <hyperlink ref="AH107" r:id="rId199" xr:uid="{B317E2D0-99D4-4E0A-AD95-159BD022B678}"/>
    <hyperlink ref="AH45" r:id="rId200" xr:uid="{B13C7919-418A-48E1-BE11-034727523022}"/>
    <hyperlink ref="AH2782" r:id="rId201" xr:uid="{4542FE52-25B1-4A0D-A379-2A3159240FBE}"/>
    <hyperlink ref="AH2614" r:id="rId202" xr:uid="{1EB8B681-FC66-4498-A303-970933E4FDF0}"/>
    <hyperlink ref="AH2889" r:id="rId203" xr:uid="{682DEA12-935B-4D5F-B3A2-A311EB5BBE82}"/>
    <hyperlink ref="AH60" r:id="rId204" xr:uid="{240D5911-9BEA-480C-BE06-F64F6A4E21D9}"/>
    <hyperlink ref="AH2900" r:id="rId205" xr:uid="{4AC3FDFA-BCAD-4D2C-8811-23517AAB037B}"/>
    <hyperlink ref="AH2880" r:id="rId206" xr:uid="{C6DF6B6E-9781-430F-BBCF-823F315656C9}"/>
    <hyperlink ref="AH1929" r:id="rId207" xr:uid="{B5B8AFC4-BCDA-4257-AEFC-1455AD61F467}"/>
    <hyperlink ref="AH1067" r:id="rId208" display="mailto:ROYSICARRANZA@GMAIL.COM" xr:uid="{5BDA6795-8128-4456-8230-02EB7775F10F}"/>
    <hyperlink ref="AH1220" r:id="rId209" display="mailto:carlosalbertomartinezlazo39@gmail.com" xr:uid="{E3148751-B76B-4C2E-BF50-510EFC11F6A6}"/>
    <hyperlink ref="AH3199" r:id="rId210" xr:uid="{A4229FC8-A86B-4523-A3CE-A5F5D532CB78}"/>
    <hyperlink ref="AH1397" r:id="rId211" xr:uid="{A5BD788D-CA7C-49BB-996A-4DB8003417CC}"/>
    <hyperlink ref="AH87" r:id="rId212" xr:uid="{526C7552-217B-44C1-8756-6B5A1692D9A5}"/>
    <hyperlink ref="AH154" r:id="rId213" xr:uid="{AA611FB3-798E-4915-AE6A-D7605A42D0B9}"/>
    <hyperlink ref="AH3222" r:id="rId214" xr:uid="{D6391DC5-C489-45DA-8598-4047C86F8076}"/>
    <hyperlink ref="AH497" r:id="rId215" xr:uid="{EEEB846E-9456-4AEB-8C7A-2F483A19B756}"/>
    <hyperlink ref="AH2447" r:id="rId216" xr:uid="{7DF4129D-D9AF-4BBB-B69E-57BB62580955}"/>
    <hyperlink ref="AH1483" r:id="rId217" xr:uid="{8730C324-1543-46A8-9E9E-72CD1114C974}"/>
    <hyperlink ref="AH3189" r:id="rId218" display="mailto:percysalvadordelacruzrodriguez@gmail.com" xr:uid="{4E15C839-A0B1-4DA2-A558-F821D4599931}"/>
    <hyperlink ref="AH683" r:id="rId219" display="mailto:lorenzosandovalsocola@gmail.com" xr:uid="{A0CECCFD-36C6-45F9-BBBD-BD2D5FDC8652}"/>
    <hyperlink ref="AH542" r:id="rId220" display="mailto:montoyapenapaul@gmail.com" xr:uid="{1D325562-5E8C-457C-98B9-10DC7369A858}"/>
    <hyperlink ref="AH2" r:id="rId221" xr:uid="{28D04C17-CDEB-415A-98EF-E5BCF0D1E052}"/>
    <hyperlink ref="AH2995" r:id="rId222" xr:uid="{D11DBB97-40E5-4E78-B483-B3ECA5DB05E8}"/>
    <hyperlink ref="AH398" r:id="rId223" xr:uid="{116D9EF1-3852-404E-A186-9D0CA28FAEF5}"/>
    <hyperlink ref="AH397" r:id="rId224" xr:uid="{EDAF5275-9E9A-4479-A7C6-0ED44CACD96E}"/>
    <hyperlink ref="AH2860" r:id="rId225" xr:uid="{69F87D91-F6CF-4993-BBD5-BC1B3457B4BD}"/>
    <hyperlink ref="AH3233" r:id="rId226" display="mailto:gonzalesyoverajuan2@gmail.com" xr:uid="{47E5AAFF-BEF0-4CB0-82AA-74EB428696EC}"/>
    <hyperlink ref="AH199" r:id="rId227" xr:uid="{BD5F6B60-6111-448F-ABCA-ACA85223A7B5}"/>
    <hyperlink ref="AH82" r:id="rId228" xr:uid="{B698CC09-B1B3-46E0-A703-586621A3766A}"/>
    <hyperlink ref="AH439" r:id="rId229" xr:uid="{15B6F77F-06DD-4F5E-9E7D-9909B1316100}"/>
    <hyperlink ref="AH441" r:id="rId230" xr:uid="{CA680410-2F5B-466B-B7B0-79724194AA8D}"/>
    <hyperlink ref="AH1410" r:id="rId231" xr:uid="{F235C833-94AC-47D0-B190-523869D6F7E7}"/>
    <hyperlink ref="AH2567" r:id="rId232" xr:uid="{718201E2-EF38-45CC-A0BA-C77E43B514A2}"/>
    <hyperlink ref="AH597" r:id="rId233" xr:uid="{AFC3CB74-575B-48FA-B9AE-6B7458374A33}"/>
    <hyperlink ref="AH2100" r:id="rId234" xr:uid="{9E3518A7-6FB0-4009-8A02-97E34E76BEFF}"/>
    <hyperlink ref="AH114" r:id="rId235" xr:uid="{52430BAC-A9BC-43C5-AA3C-C1F755CF121C}"/>
    <hyperlink ref="AH214" r:id="rId236" xr:uid="{DD406DA1-C19D-4F36-9744-D27DA97B344F}"/>
    <hyperlink ref="AH259" r:id="rId237" xr:uid="{653EA2A3-0FE8-48BA-8567-F8481C90273D}"/>
    <hyperlink ref="AH2133" r:id="rId238" xr:uid="{75C8FAD9-AB4B-4127-BB5B-FAD200AB650A}"/>
    <hyperlink ref="AH1846" r:id="rId239" xr:uid="{D85F1E59-90EF-43D1-ABD3-E358FBAD884B}"/>
    <hyperlink ref="AH1909" r:id="rId240" xr:uid="{6AAD82D8-596D-4369-805D-C97BA5AF3254}"/>
    <hyperlink ref="AH220" r:id="rId241" xr:uid="{5C469811-23EC-4CCA-A114-EB9F4F65DC1F}"/>
    <hyperlink ref="AH266" r:id="rId242" xr:uid="{8FD51A7B-D42C-4F20-987C-96FFB76F9FAA}"/>
    <hyperlink ref="AH1478" r:id="rId243" xr:uid="{CF8F7E82-21A1-48CE-8BB9-CDB5F052281B}"/>
    <hyperlink ref="AH3166" r:id="rId244" xr:uid="{A0E37CA3-B203-4D68-AF3E-AD072CEB030A}"/>
    <hyperlink ref="AH745" r:id="rId245" xr:uid="{B3D74A1A-DCF1-4836-B861-8B8A74E02AB1}"/>
    <hyperlink ref="AH2555" r:id="rId246" xr:uid="{91C08ADB-51D0-4106-874B-341C26205395}"/>
    <hyperlink ref="AH1317" r:id="rId247" xr:uid="{8273B2E2-7E89-486C-8313-30A3D789254B}"/>
    <hyperlink ref="AH754" r:id="rId248" xr:uid="{3376D279-B285-4E18-B84C-BBE5C97D6B1D}"/>
    <hyperlink ref="AH1126" r:id="rId249" display="mailto:campossuarez68@gmail.com" xr:uid="{22B13787-ED52-4D10-B216-A70C768592A1}"/>
    <hyperlink ref="AH361" r:id="rId250" display="mailto:jhan_cora23@hotmail.com" xr:uid="{F8EC7E3D-A5A0-444C-98DA-46E51670B5B3}"/>
    <hyperlink ref="AH392" r:id="rId251" display="mailto:saavedrabrunoalexjeanpier@gmail.com" xr:uid="{7D1BB0B0-465C-4D77-BDCB-E85AFE94D51D}"/>
    <hyperlink ref="AH1862" r:id="rId252" display="mailto:alexchungayampufe83@gmail.com" xr:uid="{AC13B896-9756-4C5A-A349-4F87E6C5CE0D}"/>
    <hyperlink ref="AH2303" r:id="rId253" display="mailto:delossantos3091@gmail.com" xr:uid="{17899832-0A7A-4A95-B64F-D0FF69B39000}"/>
    <hyperlink ref="AH77" r:id="rId254" xr:uid="{BB391AEB-7A1D-4E33-9171-BDE0A48BF166}"/>
    <hyperlink ref="AH492" r:id="rId255" xr:uid="{28071A35-F392-47D8-9265-EAE0AD64AB0E}"/>
    <hyperlink ref="AH201" r:id="rId256" display="mailto:piterguerrero24@gmail.com" xr:uid="{DDB86989-C94E-4553-9C9E-39BFB5D6FDB9}"/>
    <hyperlink ref="AH75" r:id="rId257" xr:uid="{0E74704A-D421-4F5E-8BDE-988213238CC5}"/>
    <hyperlink ref="AH3093" r:id="rId258" display="mailto:ñuizuihuamansalvador@gmail.com" xr:uid="{8952334B-B5C8-450C-895E-8652207B7A78}"/>
    <hyperlink ref="AH307" r:id="rId259" display="mailto:garciahumbertonayra@gmail.com" xr:uid="{9A8DD530-B4B2-4EA1-932D-6DB501C7555A}"/>
    <hyperlink ref="AH528" r:id="rId260" display="mailto:raulortizjurez@gmail.com" xr:uid="{CC178C66-11C2-474E-82C8-3A27F68640D0}"/>
    <hyperlink ref="AH12" r:id="rId261" xr:uid="{04265515-CCCD-4474-8B7B-FF4F5DF426ED}"/>
    <hyperlink ref="AH366" r:id="rId262" display="mailto:farrosilvasegundojose@gmail.com" xr:uid="{A0C21808-43BB-4757-B1B7-82D2A4160798}"/>
    <hyperlink ref="AH1129" r:id="rId263" xr:uid="{3EE774C5-E6C5-45C2-8BDC-87A5F75DEEAA}"/>
    <hyperlink ref="AH303" r:id="rId264" xr:uid="{3599267C-B979-49B5-8788-67EA74C2B010}"/>
    <hyperlink ref="AH2481" r:id="rId265" xr:uid="{BE3A6B55-D92C-4280-BA1E-D47F1B1DC830}"/>
    <hyperlink ref="AH1700" r:id="rId266" xr:uid="{1A7E829F-DA2C-4F7C-9A5A-B914577DAD4A}"/>
    <hyperlink ref="AH2364" r:id="rId267" xr:uid="{94497D1C-572D-4F16-8E31-6C81F3F57ECA}"/>
    <hyperlink ref="AH610" r:id="rId268" xr:uid="{DBA40E07-46C5-4FD6-A854-2B0DA00887C8}"/>
    <hyperlink ref="AH2773" r:id="rId269" xr:uid="{204159F8-7E2E-4156-8E35-31F0B340FD86}"/>
    <hyperlink ref="AH1966" r:id="rId270" xr:uid="{647B0668-4AB4-408C-B190-429C44C3FFFA}"/>
    <hyperlink ref="AH372" r:id="rId271" display="mailto:wendimoran84@gmail.com" xr:uid="{58549F41-8872-4422-897C-FFB4503EB121}"/>
    <hyperlink ref="AH213" r:id="rId272" xr:uid="{86A8FB12-30DB-454B-9714-5CDEEE9E8D5A}"/>
    <hyperlink ref="AH583" r:id="rId273" xr:uid="{CDB2F84E-18A0-46C9-B9FE-ECC6379BAAD3}"/>
    <hyperlink ref="AH625" r:id="rId274" xr:uid="{3610CAC4-3F6B-4529-A41D-BFB99B7A6429}"/>
    <hyperlink ref="AH626" r:id="rId275" xr:uid="{1DE74446-54B5-4059-810F-BBEA18373A99}"/>
    <hyperlink ref="AH648" r:id="rId276" xr:uid="{91BF34AA-7E72-4C1F-BEA2-B96820B262FB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10" orientation="landscape" r:id="rId277"/>
  <rowBreaks count="2" manualBreakCount="2">
    <brk id="2174" max="16383" man="1"/>
    <brk id="2752" max="16383" man="1"/>
  </rowBreaks>
  <legacyDrawing r:id="rId278"/>
  <extLst>
    <ext xmlns:x14="http://schemas.microsoft.com/office/spreadsheetml/2009/9/main" uri="{CCE6A557-97BC-4b89-ADB6-D9C93CAAB3DF}">
      <x14:dataValidations xmlns:xm="http://schemas.microsoft.com/office/excel/2006/main" xWindow="878" yWindow="326" count="1">
        <x14:dataValidation type="list" allowBlank="1" showInputMessage="1" showErrorMessage="1" xr:uid="{41C2C1AB-9305-4824-8979-3815FB98F44E}">
          <x14:formula1>
            <xm:f>Sist.Pens!$C$3:$C$10</xm:f>
          </x14:formula1>
          <xm:sqref>AD2962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B1:J802"/>
  <sheetViews>
    <sheetView workbookViewId="0">
      <selection activeCell="C813" sqref="C813"/>
    </sheetView>
  </sheetViews>
  <sheetFormatPr baseColWidth="10" defaultColWidth="11.42578125" defaultRowHeight="15"/>
  <cols>
    <col min="1" max="1" width="11.42578125" style="1"/>
    <col min="2" max="2" width="9" style="1" bestFit="1" customWidth="1"/>
    <col min="3" max="3" width="45.42578125" style="227" bestFit="1" customWidth="1"/>
    <col min="4" max="4" width="11.85546875" style="1" bestFit="1" customWidth="1"/>
    <col min="5" max="7" width="11.42578125" style="1"/>
    <col min="8" max="8" width="11.42578125" style="227"/>
    <col min="9" max="16384" width="11.42578125" style="1"/>
  </cols>
  <sheetData>
    <row r="1" spans="2:4">
      <c r="B1" s="1" t="s">
        <v>16959</v>
      </c>
      <c r="C1" s="227" t="s">
        <v>16960</v>
      </c>
    </row>
    <row r="2" spans="2:4">
      <c r="B2" s="1" t="s">
        <v>1740</v>
      </c>
      <c r="C2" s="227" t="s">
        <v>16961</v>
      </c>
      <c r="D2" s="1" t="b">
        <f>COUNTIF($C$2:$C$802,C2)&gt;1</f>
        <v>0</v>
      </c>
    </row>
    <row r="3" spans="2:4">
      <c r="B3" s="1" t="s">
        <v>753</v>
      </c>
      <c r="C3" s="227" t="s">
        <v>754</v>
      </c>
      <c r="D3" s="1" t="b">
        <f t="shared" ref="D3:D66" si="0">COUNTIF($C$2:$C$802,C3)&gt;1</f>
        <v>0</v>
      </c>
    </row>
    <row r="4" spans="2:4">
      <c r="B4" s="1" t="s">
        <v>1340</v>
      </c>
      <c r="C4" s="227" t="s">
        <v>1341</v>
      </c>
      <c r="D4" s="1" t="b">
        <f t="shared" si="0"/>
        <v>0</v>
      </c>
    </row>
    <row r="5" spans="2:4">
      <c r="B5" s="1" t="s">
        <v>2012</v>
      </c>
      <c r="C5" s="227" t="s">
        <v>2013</v>
      </c>
      <c r="D5" s="1" t="b">
        <f t="shared" si="0"/>
        <v>0</v>
      </c>
    </row>
    <row r="6" spans="2:4">
      <c r="B6" s="1" t="s">
        <v>1632</v>
      </c>
      <c r="C6" s="227" t="s">
        <v>16962</v>
      </c>
      <c r="D6" s="1" t="b">
        <f t="shared" si="0"/>
        <v>0</v>
      </c>
    </row>
    <row r="7" spans="2:4">
      <c r="B7" s="1" t="s">
        <v>1474</v>
      </c>
      <c r="C7" s="227" t="s">
        <v>1475</v>
      </c>
      <c r="D7" s="1" t="b">
        <f t="shared" si="0"/>
        <v>0</v>
      </c>
    </row>
    <row r="8" spans="2:4">
      <c r="B8" s="1" t="s">
        <v>1476</v>
      </c>
      <c r="C8" s="227" t="s">
        <v>1477</v>
      </c>
      <c r="D8" s="1" t="b">
        <f t="shared" si="0"/>
        <v>0</v>
      </c>
    </row>
    <row r="9" spans="2:4">
      <c r="B9" s="1" t="s">
        <v>394</v>
      </c>
      <c r="C9" s="227" t="s">
        <v>395</v>
      </c>
      <c r="D9" s="1" t="b">
        <f t="shared" si="0"/>
        <v>0</v>
      </c>
    </row>
    <row r="10" spans="2:4">
      <c r="B10" s="1" t="s">
        <v>1342</v>
      </c>
      <c r="C10" s="227" t="s">
        <v>1343</v>
      </c>
      <c r="D10" s="1" t="b">
        <f t="shared" si="0"/>
        <v>0</v>
      </c>
    </row>
    <row r="11" spans="2:4">
      <c r="B11" s="1" t="s">
        <v>1344</v>
      </c>
      <c r="C11" s="227" t="s">
        <v>1345</v>
      </c>
      <c r="D11" s="1" t="b">
        <f t="shared" si="0"/>
        <v>0</v>
      </c>
    </row>
    <row r="12" spans="2:4">
      <c r="B12" s="1" t="s">
        <v>1478</v>
      </c>
      <c r="C12" s="227" t="s">
        <v>1479</v>
      </c>
      <c r="D12" s="1" t="b">
        <f t="shared" si="0"/>
        <v>0</v>
      </c>
    </row>
    <row r="13" spans="2:4">
      <c r="B13" s="1" t="s">
        <v>1685</v>
      </c>
      <c r="C13" s="227" t="s">
        <v>1686</v>
      </c>
      <c r="D13" s="1" t="b">
        <f t="shared" si="0"/>
        <v>0</v>
      </c>
    </row>
    <row r="14" spans="2:4">
      <c r="B14" s="1" t="s">
        <v>16963</v>
      </c>
      <c r="C14" s="227" t="s">
        <v>16964</v>
      </c>
      <c r="D14" s="1" t="b">
        <f t="shared" si="0"/>
        <v>0</v>
      </c>
    </row>
    <row r="15" spans="2:4">
      <c r="B15" s="1" t="s">
        <v>679</v>
      </c>
      <c r="C15" s="227" t="s">
        <v>680</v>
      </c>
      <c r="D15" s="1" t="b">
        <f t="shared" si="0"/>
        <v>0</v>
      </c>
    </row>
    <row r="16" spans="2:4">
      <c r="B16" s="1" t="s">
        <v>231</v>
      </c>
      <c r="C16" s="227" t="s">
        <v>232</v>
      </c>
      <c r="D16" s="1" t="b">
        <f t="shared" si="0"/>
        <v>0</v>
      </c>
    </row>
    <row r="17" spans="2:4">
      <c r="B17" s="1" t="s">
        <v>1830</v>
      </c>
      <c r="C17" s="227" t="s">
        <v>1831</v>
      </c>
      <c r="D17" s="1" t="b">
        <f t="shared" si="0"/>
        <v>0</v>
      </c>
    </row>
    <row r="18" spans="2:4">
      <c r="B18" s="1" t="s">
        <v>1797</v>
      </c>
      <c r="C18" s="227" t="s">
        <v>1798</v>
      </c>
      <c r="D18" s="1" t="b">
        <f t="shared" si="0"/>
        <v>0</v>
      </c>
    </row>
    <row r="19" spans="2:4">
      <c r="B19" s="1" t="s">
        <v>1014</v>
      </c>
      <c r="C19" s="227" t="s">
        <v>1015</v>
      </c>
      <c r="D19" s="1" t="b">
        <f t="shared" si="0"/>
        <v>0</v>
      </c>
    </row>
    <row r="20" spans="2:4">
      <c r="B20" s="1" t="s">
        <v>1045</v>
      </c>
      <c r="C20" s="227" t="s">
        <v>1046</v>
      </c>
      <c r="D20" s="1" t="b">
        <f t="shared" si="0"/>
        <v>0</v>
      </c>
    </row>
    <row r="21" spans="2:4">
      <c r="B21" s="1" t="s">
        <v>989</v>
      </c>
      <c r="C21" s="227" t="s">
        <v>990</v>
      </c>
      <c r="D21" s="1" t="b">
        <f t="shared" si="0"/>
        <v>0</v>
      </c>
    </row>
    <row r="22" spans="2:4">
      <c r="B22" s="1" t="s">
        <v>1799</v>
      </c>
      <c r="C22" s="227" t="s">
        <v>1800</v>
      </c>
      <c r="D22" s="1" t="b">
        <f t="shared" si="0"/>
        <v>0</v>
      </c>
    </row>
    <row r="23" spans="2:4">
      <c r="B23" s="1" t="s">
        <v>1757</v>
      </c>
      <c r="C23" s="227" t="s">
        <v>1758</v>
      </c>
      <c r="D23" s="1" t="b">
        <f t="shared" si="0"/>
        <v>0</v>
      </c>
    </row>
    <row r="24" spans="2:4">
      <c r="B24" s="1" t="s">
        <v>1687</v>
      </c>
      <c r="C24" s="227" t="s">
        <v>1688</v>
      </c>
      <c r="D24" s="1" t="b">
        <f t="shared" si="0"/>
        <v>0</v>
      </c>
    </row>
    <row r="25" spans="2:4">
      <c r="B25" s="1" t="s">
        <v>962</v>
      </c>
      <c r="C25" s="227" t="s">
        <v>963</v>
      </c>
      <c r="D25" s="1" t="b">
        <f t="shared" si="0"/>
        <v>0</v>
      </c>
    </row>
    <row r="26" spans="2:4">
      <c r="B26" s="1" t="s">
        <v>936</v>
      </c>
      <c r="C26" s="227" t="s">
        <v>937</v>
      </c>
      <c r="D26" s="1" t="b">
        <f t="shared" si="0"/>
        <v>0</v>
      </c>
    </row>
    <row r="27" spans="2:4">
      <c r="B27" s="1" t="s">
        <v>929</v>
      </c>
      <c r="C27" s="227" t="s">
        <v>930</v>
      </c>
      <c r="D27" s="1" t="b">
        <f t="shared" si="0"/>
        <v>0</v>
      </c>
    </row>
    <row r="28" spans="2:4">
      <c r="B28" s="1" t="s">
        <v>178</v>
      </c>
      <c r="C28" s="227" t="s">
        <v>179</v>
      </c>
      <c r="D28" s="1" t="b">
        <f t="shared" si="0"/>
        <v>0</v>
      </c>
    </row>
    <row r="29" spans="2:4">
      <c r="B29" s="1" t="s">
        <v>897</v>
      </c>
      <c r="C29" s="227" t="s">
        <v>898</v>
      </c>
      <c r="D29" s="1" t="b">
        <f t="shared" si="0"/>
        <v>0</v>
      </c>
    </row>
    <row r="30" spans="2:4">
      <c r="B30" s="1" t="s">
        <v>816</v>
      </c>
      <c r="C30" s="227" t="s">
        <v>817</v>
      </c>
      <c r="D30" s="1" t="b">
        <f t="shared" si="0"/>
        <v>0</v>
      </c>
    </row>
    <row r="31" spans="2:4">
      <c r="B31" s="1" t="s">
        <v>1320</v>
      </c>
      <c r="C31" s="227" t="s">
        <v>1321</v>
      </c>
      <c r="D31" s="1" t="b">
        <f t="shared" si="0"/>
        <v>0</v>
      </c>
    </row>
    <row r="32" spans="2:4">
      <c r="B32" s="1" t="s">
        <v>950</v>
      </c>
      <c r="C32" s="227" t="s">
        <v>951</v>
      </c>
      <c r="D32" s="1" t="b">
        <f t="shared" si="0"/>
        <v>0</v>
      </c>
    </row>
    <row r="33" spans="2:4">
      <c r="B33" s="1" t="s">
        <v>484</v>
      </c>
      <c r="C33" s="227" t="s">
        <v>485</v>
      </c>
      <c r="D33" s="1" t="b">
        <f t="shared" si="0"/>
        <v>0</v>
      </c>
    </row>
    <row r="34" spans="2:4">
      <c r="B34" s="1" t="s">
        <v>794</v>
      </c>
      <c r="C34" s="227" t="s">
        <v>795</v>
      </c>
      <c r="D34" s="1" t="b">
        <f t="shared" si="0"/>
        <v>0</v>
      </c>
    </row>
    <row r="35" spans="2:4">
      <c r="B35" s="1" t="s">
        <v>887</v>
      </c>
      <c r="C35" s="227" t="s">
        <v>888</v>
      </c>
      <c r="D35" s="1" t="b">
        <f t="shared" si="0"/>
        <v>0</v>
      </c>
    </row>
    <row r="36" spans="2:4">
      <c r="B36" s="1" t="s">
        <v>155</v>
      </c>
      <c r="C36" s="227" t="s">
        <v>156</v>
      </c>
      <c r="D36" s="1" t="b">
        <f t="shared" si="0"/>
        <v>0</v>
      </c>
    </row>
    <row r="37" spans="2:4">
      <c r="B37" s="1" t="s">
        <v>1480</v>
      </c>
      <c r="C37" s="227" t="s">
        <v>1481</v>
      </c>
      <c r="D37" s="1" t="b">
        <f t="shared" si="0"/>
        <v>0</v>
      </c>
    </row>
    <row r="38" spans="2:4">
      <c r="B38" s="1" t="s">
        <v>200</v>
      </c>
      <c r="C38" s="227" t="s">
        <v>201</v>
      </c>
      <c r="D38" s="1" t="b">
        <f t="shared" si="0"/>
        <v>0</v>
      </c>
    </row>
    <row r="39" spans="2:4">
      <c r="B39" s="1" t="s">
        <v>532</v>
      </c>
      <c r="C39" s="227" t="s">
        <v>533</v>
      </c>
      <c r="D39" s="1" t="b">
        <f t="shared" si="0"/>
        <v>0</v>
      </c>
    </row>
    <row r="40" spans="2:4">
      <c r="B40" s="1" t="s">
        <v>215</v>
      </c>
      <c r="C40" s="227" t="s">
        <v>216</v>
      </c>
      <c r="D40" s="1" t="b">
        <f t="shared" si="0"/>
        <v>0</v>
      </c>
    </row>
    <row r="41" spans="2:4">
      <c r="B41" s="1" t="s">
        <v>1482</v>
      </c>
      <c r="C41" s="227" t="s">
        <v>1483</v>
      </c>
      <c r="D41" s="1" t="b">
        <f t="shared" si="0"/>
        <v>0</v>
      </c>
    </row>
    <row r="42" spans="2:4">
      <c r="B42" s="1" t="s">
        <v>291</v>
      </c>
      <c r="C42" s="227" t="s">
        <v>292</v>
      </c>
      <c r="D42" s="1" t="b">
        <f t="shared" si="0"/>
        <v>0</v>
      </c>
    </row>
    <row r="43" spans="2:4">
      <c r="B43" s="1" t="s">
        <v>1332</v>
      </c>
      <c r="C43" s="227" t="s">
        <v>1333</v>
      </c>
      <c r="D43" s="1" t="b">
        <f t="shared" si="0"/>
        <v>0</v>
      </c>
    </row>
    <row r="44" spans="2:4">
      <c r="B44" s="1" t="s">
        <v>193</v>
      </c>
      <c r="C44" s="227" t="s">
        <v>194</v>
      </c>
      <c r="D44" s="1" t="b">
        <f t="shared" si="0"/>
        <v>0</v>
      </c>
    </row>
    <row r="45" spans="2:4">
      <c r="B45" s="1" t="s">
        <v>202</v>
      </c>
      <c r="C45" s="227" t="s">
        <v>203</v>
      </c>
      <c r="D45" s="1" t="b">
        <f t="shared" si="0"/>
        <v>0</v>
      </c>
    </row>
    <row r="46" spans="2:4">
      <c r="B46" s="1" t="s">
        <v>1765</v>
      </c>
      <c r="C46" s="227" t="s">
        <v>1766</v>
      </c>
      <c r="D46" s="1" t="b">
        <f t="shared" si="0"/>
        <v>0</v>
      </c>
    </row>
    <row r="47" spans="2:4">
      <c r="B47" s="1" t="s">
        <v>1787</v>
      </c>
      <c r="C47" s="227" t="s">
        <v>1788</v>
      </c>
      <c r="D47" s="1" t="b">
        <f t="shared" si="0"/>
        <v>0</v>
      </c>
    </row>
    <row r="48" spans="2:4">
      <c r="B48" s="1" t="s">
        <v>1769</v>
      </c>
      <c r="C48" s="227" t="s">
        <v>1770</v>
      </c>
      <c r="D48" s="1" t="b">
        <f t="shared" si="0"/>
        <v>0</v>
      </c>
    </row>
    <row r="49" spans="2:4">
      <c r="B49" s="1" t="s">
        <v>1484</v>
      </c>
      <c r="C49" s="227" t="s">
        <v>1485</v>
      </c>
      <c r="D49" s="1" t="b">
        <f t="shared" si="0"/>
        <v>0</v>
      </c>
    </row>
    <row r="50" spans="2:4">
      <c r="B50" s="1" t="s">
        <v>1374</v>
      </c>
      <c r="C50" s="227" t="s">
        <v>1375</v>
      </c>
      <c r="D50" s="1" t="b">
        <f t="shared" si="0"/>
        <v>0</v>
      </c>
    </row>
    <row r="51" spans="2:4">
      <c r="B51" s="1" t="s">
        <v>336</v>
      </c>
      <c r="C51" s="227" t="s">
        <v>337</v>
      </c>
      <c r="D51" s="1" t="b">
        <f t="shared" si="0"/>
        <v>0</v>
      </c>
    </row>
    <row r="52" spans="2:4">
      <c r="B52" s="1" t="s">
        <v>16965</v>
      </c>
      <c r="C52" s="227" t="s">
        <v>1980</v>
      </c>
      <c r="D52" s="1" t="b">
        <f t="shared" si="0"/>
        <v>0</v>
      </c>
    </row>
    <row r="53" spans="2:4">
      <c r="B53" s="1" t="s">
        <v>1531</v>
      </c>
      <c r="C53" s="227" t="s">
        <v>1532</v>
      </c>
      <c r="D53" s="1" t="b">
        <f t="shared" si="0"/>
        <v>0</v>
      </c>
    </row>
    <row r="54" spans="2:4">
      <c r="B54" s="1" t="s">
        <v>569</v>
      </c>
      <c r="C54" s="227" t="s">
        <v>570</v>
      </c>
      <c r="D54" s="1" t="b">
        <f t="shared" si="0"/>
        <v>0</v>
      </c>
    </row>
    <row r="55" spans="2:4">
      <c r="B55" s="1" t="s">
        <v>520</v>
      </c>
      <c r="C55" s="227" t="s">
        <v>521</v>
      </c>
      <c r="D55" s="1" t="b">
        <f t="shared" si="0"/>
        <v>0</v>
      </c>
    </row>
    <row r="56" spans="2:4">
      <c r="B56" s="1" t="s">
        <v>549</v>
      </c>
      <c r="C56" s="227" t="s">
        <v>550</v>
      </c>
      <c r="D56" s="1" t="b">
        <f t="shared" si="0"/>
        <v>0</v>
      </c>
    </row>
    <row r="57" spans="2:4">
      <c r="B57" s="1" t="s">
        <v>316</v>
      </c>
      <c r="C57" s="227" t="s">
        <v>317</v>
      </c>
      <c r="D57" s="1" t="b">
        <f t="shared" si="0"/>
        <v>0</v>
      </c>
    </row>
    <row r="58" spans="2:4">
      <c r="B58" s="1" t="s">
        <v>1486</v>
      </c>
      <c r="C58" s="227" t="s">
        <v>1487</v>
      </c>
      <c r="D58" s="1" t="b">
        <f t="shared" si="0"/>
        <v>0</v>
      </c>
    </row>
    <row r="59" spans="2:4">
      <c r="B59" s="1" t="s">
        <v>1322</v>
      </c>
      <c r="C59" s="227" t="s">
        <v>1323</v>
      </c>
      <c r="D59" s="1" t="b">
        <f t="shared" si="0"/>
        <v>0</v>
      </c>
    </row>
    <row r="60" spans="2:4">
      <c r="B60" s="1" t="s">
        <v>1950</v>
      </c>
      <c r="C60" s="227" t="s">
        <v>16966</v>
      </c>
      <c r="D60" s="1" t="b">
        <f t="shared" si="0"/>
        <v>0</v>
      </c>
    </row>
    <row r="61" spans="2:4">
      <c r="B61" s="1" t="s">
        <v>1346</v>
      </c>
      <c r="C61" s="227" t="s">
        <v>1347</v>
      </c>
      <c r="D61" s="1" t="b">
        <f t="shared" si="0"/>
        <v>0</v>
      </c>
    </row>
    <row r="62" spans="2:4">
      <c r="B62" s="1" t="s">
        <v>1675</v>
      </c>
      <c r="C62" s="227" t="s">
        <v>1676</v>
      </c>
      <c r="D62" s="1" t="b">
        <f t="shared" si="0"/>
        <v>0</v>
      </c>
    </row>
    <row r="63" spans="2:4">
      <c r="B63" s="1" t="s">
        <v>1348</v>
      </c>
      <c r="C63" s="227" t="s">
        <v>1349</v>
      </c>
      <c r="D63" s="1" t="b">
        <f t="shared" si="0"/>
        <v>0</v>
      </c>
    </row>
    <row r="64" spans="2:4">
      <c r="B64" s="1" t="s">
        <v>1606</v>
      </c>
      <c r="C64" s="227" t="s">
        <v>1607</v>
      </c>
      <c r="D64" s="1" t="b">
        <f t="shared" si="0"/>
        <v>0</v>
      </c>
    </row>
    <row r="65" spans="2:4">
      <c r="B65" s="1" t="s">
        <v>248</v>
      </c>
      <c r="C65" s="227" t="s">
        <v>249</v>
      </c>
      <c r="D65" s="1" t="b">
        <f t="shared" si="0"/>
        <v>0</v>
      </c>
    </row>
    <row r="66" spans="2:4">
      <c r="B66" s="1" t="s">
        <v>361</v>
      </c>
      <c r="C66" s="227" t="s">
        <v>362</v>
      </c>
      <c r="D66" s="1" t="b">
        <f t="shared" si="0"/>
        <v>0</v>
      </c>
    </row>
    <row r="67" spans="2:4">
      <c r="B67" s="1" t="s">
        <v>357</v>
      </c>
      <c r="C67" s="227" t="s">
        <v>358</v>
      </c>
      <c r="D67" s="1" t="b">
        <f t="shared" ref="D67:D130" si="1">COUNTIF($C$2:$C$802,C67)&gt;1</f>
        <v>0</v>
      </c>
    </row>
    <row r="68" spans="2:4">
      <c r="B68" s="1" t="s">
        <v>1324</v>
      </c>
      <c r="C68" s="227" t="s">
        <v>1325</v>
      </c>
      <c r="D68" s="1" t="b">
        <f t="shared" si="1"/>
        <v>0</v>
      </c>
    </row>
    <row r="69" spans="2:4">
      <c r="B69" s="1" t="s">
        <v>269</v>
      </c>
      <c r="C69" s="227" t="s">
        <v>270</v>
      </c>
      <c r="D69" s="1" t="b">
        <f t="shared" si="1"/>
        <v>0</v>
      </c>
    </row>
    <row r="70" spans="2:4">
      <c r="B70" s="1" t="s">
        <v>16967</v>
      </c>
      <c r="C70" s="227" t="s">
        <v>16968</v>
      </c>
      <c r="D70" s="1" t="b">
        <f t="shared" si="1"/>
        <v>0</v>
      </c>
    </row>
    <row r="71" spans="2:4">
      <c r="B71" s="1" t="s">
        <v>213</v>
      </c>
      <c r="C71" s="227" t="s">
        <v>214</v>
      </c>
      <c r="D71" s="1" t="b">
        <f t="shared" si="1"/>
        <v>0</v>
      </c>
    </row>
    <row r="72" spans="2:4">
      <c r="B72" s="1" t="s">
        <v>1326</v>
      </c>
      <c r="C72" s="227" t="s">
        <v>1327</v>
      </c>
      <c r="D72" s="1" t="b">
        <f t="shared" si="1"/>
        <v>0</v>
      </c>
    </row>
    <row r="73" spans="2:4">
      <c r="B73" s="1" t="s">
        <v>1661</v>
      </c>
      <c r="C73" s="227" t="s">
        <v>1662</v>
      </c>
      <c r="D73" s="1" t="b">
        <f t="shared" si="1"/>
        <v>0</v>
      </c>
    </row>
    <row r="74" spans="2:4">
      <c r="B74" s="1" t="s">
        <v>517</v>
      </c>
      <c r="C74" s="227" t="s">
        <v>518</v>
      </c>
      <c r="D74" s="1" t="b">
        <f t="shared" si="1"/>
        <v>0</v>
      </c>
    </row>
    <row r="75" spans="2:4">
      <c r="B75" s="1" t="s">
        <v>1303</v>
      </c>
      <c r="C75" s="227" t="s">
        <v>1304</v>
      </c>
      <c r="D75" s="1" t="b">
        <f t="shared" si="1"/>
        <v>0</v>
      </c>
    </row>
    <row r="76" spans="2:4">
      <c r="B76" s="1" t="s">
        <v>979</v>
      </c>
      <c r="C76" s="227" t="s">
        <v>980</v>
      </c>
      <c r="D76" s="1" t="b">
        <f t="shared" si="1"/>
        <v>0</v>
      </c>
    </row>
    <row r="77" spans="2:4">
      <c r="B77" s="1" t="s">
        <v>1721</v>
      </c>
      <c r="C77" s="227" t="s">
        <v>1722</v>
      </c>
      <c r="D77" s="1" t="b">
        <f t="shared" si="1"/>
        <v>0</v>
      </c>
    </row>
    <row r="78" spans="2:4">
      <c r="B78" s="1" t="s">
        <v>16969</v>
      </c>
      <c r="C78" s="227" t="s">
        <v>16970</v>
      </c>
      <c r="D78" s="1" t="b">
        <f t="shared" si="1"/>
        <v>0</v>
      </c>
    </row>
    <row r="79" spans="2:4">
      <c r="B79" s="1" t="s">
        <v>1376</v>
      </c>
      <c r="C79" s="227" t="s">
        <v>1377</v>
      </c>
      <c r="D79" s="1" t="b">
        <f t="shared" si="1"/>
        <v>0</v>
      </c>
    </row>
    <row r="80" spans="2:4">
      <c r="B80" s="1" t="s">
        <v>1581</v>
      </c>
      <c r="C80" s="227" t="s">
        <v>1582</v>
      </c>
      <c r="D80" s="1" t="b">
        <f t="shared" si="1"/>
        <v>0</v>
      </c>
    </row>
    <row r="81" spans="2:4">
      <c r="B81" s="1" t="s">
        <v>1832</v>
      </c>
      <c r="C81" s="227" t="s">
        <v>1833</v>
      </c>
      <c r="D81" s="1" t="b">
        <f t="shared" si="1"/>
        <v>0</v>
      </c>
    </row>
    <row r="82" spans="2:4">
      <c r="B82" s="1" t="s">
        <v>1771</v>
      </c>
      <c r="C82" s="227" t="s">
        <v>1772</v>
      </c>
      <c r="D82" s="1" t="b">
        <f t="shared" si="1"/>
        <v>0</v>
      </c>
    </row>
    <row r="83" spans="2:4">
      <c r="B83" s="1" t="s">
        <v>1824</v>
      </c>
      <c r="C83" s="227" t="s">
        <v>1825</v>
      </c>
      <c r="D83" s="1" t="b">
        <f t="shared" si="1"/>
        <v>0</v>
      </c>
    </row>
    <row r="84" spans="2:4">
      <c r="B84" s="1" t="s">
        <v>858</v>
      </c>
      <c r="C84" s="227" t="s">
        <v>859</v>
      </c>
      <c r="D84" s="1" t="b">
        <f t="shared" si="1"/>
        <v>0</v>
      </c>
    </row>
    <row r="85" spans="2:4">
      <c r="B85" s="1" t="s">
        <v>1533</v>
      </c>
      <c r="C85" s="227" t="s">
        <v>1534</v>
      </c>
      <c r="D85" s="1" t="b">
        <f t="shared" si="1"/>
        <v>0</v>
      </c>
    </row>
    <row r="86" spans="2:4">
      <c r="B86" s="1" t="s">
        <v>828</v>
      </c>
      <c r="C86" s="227" t="s">
        <v>829</v>
      </c>
      <c r="D86" s="1" t="b">
        <f t="shared" si="1"/>
        <v>0</v>
      </c>
    </row>
    <row r="87" spans="2:4">
      <c r="B87" s="1" t="s">
        <v>1312</v>
      </c>
      <c r="C87" s="227" t="s">
        <v>1313</v>
      </c>
      <c r="D87" s="1" t="b">
        <f t="shared" si="1"/>
        <v>0</v>
      </c>
    </row>
    <row r="88" spans="2:4">
      <c r="B88" s="1" t="s">
        <v>912</v>
      </c>
      <c r="C88" s="227" t="s">
        <v>913</v>
      </c>
      <c r="D88" s="1" t="b">
        <f t="shared" si="1"/>
        <v>0</v>
      </c>
    </row>
    <row r="89" spans="2:4">
      <c r="B89" s="1" t="s">
        <v>1884</v>
      </c>
      <c r="C89" s="227" t="s">
        <v>1885</v>
      </c>
      <c r="D89" s="1" t="b">
        <f t="shared" si="1"/>
        <v>0</v>
      </c>
    </row>
    <row r="90" spans="2:4">
      <c r="B90" s="1" t="s">
        <v>1488</v>
      </c>
      <c r="C90" s="227" t="s">
        <v>1489</v>
      </c>
      <c r="D90" s="1" t="b">
        <f t="shared" si="1"/>
        <v>0</v>
      </c>
    </row>
    <row r="91" spans="2:4">
      <c r="B91" s="1" t="s">
        <v>12277</v>
      </c>
      <c r="C91" s="227" t="s">
        <v>16971</v>
      </c>
      <c r="D91" s="1" t="b">
        <f t="shared" si="1"/>
        <v>0</v>
      </c>
    </row>
    <row r="92" spans="2:4">
      <c r="B92" s="228" t="s">
        <v>16972</v>
      </c>
      <c r="C92" s="229" t="s">
        <v>1121</v>
      </c>
      <c r="D92" s="1" t="b">
        <f t="shared" si="1"/>
        <v>1</v>
      </c>
    </row>
    <row r="93" spans="2:4">
      <c r="B93" s="1" t="s">
        <v>1063</v>
      </c>
      <c r="C93" s="227" t="s">
        <v>1064</v>
      </c>
      <c r="D93" s="1" t="b">
        <f t="shared" si="1"/>
        <v>0</v>
      </c>
    </row>
    <row r="94" spans="2:4">
      <c r="B94" s="1" t="s">
        <v>1637</v>
      </c>
      <c r="C94" s="227" t="s">
        <v>1638</v>
      </c>
      <c r="D94" s="1" t="b">
        <f t="shared" si="1"/>
        <v>0</v>
      </c>
    </row>
    <row r="95" spans="2:4">
      <c r="B95" s="1" t="s">
        <v>1923</v>
      </c>
      <c r="C95" s="227" t="s">
        <v>1924</v>
      </c>
      <c r="D95" s="1" t="b">
        <f t="shared" si="1"/>
        <v>0</v>
      </c>
    </row>
    <row r="96" spans="2:4">
      <c r="B96" s="1" t="s">
        <v>891</v>
      </c>
      <c r="C96" s="227" t="s">
        <v>892</v>
      </c>
      <c r="D96" s="1" t="b">
        <f t="shared" si="1"/>
        <v>0</v>
      </c>
    </row>
    <row r="97" spans="2:4">
      <c r="B97" s="1" t="s">
        <v>1759</v>
      </c>
      <c r="C97" s="227" t="s">
        <v>1760</v>
      </c>
      <c r="D97" s="1" t="b">
        <f t="shared" si="1"/>
        <v>0</v>
      </c>
    </row>
    <row r="98" spans="2:4">
      <c r="B98" s="1" t="s">
        <v>872</v>
      </c>
      <c r="C98" s="227" t="s">
        <v>873</v>
      </c>
      <c r="D98" s="1" t="b">
        <f t="shared" si="1"/>
        <v>0</v>
      </c>
    </row>
    <row r="99" spans="2:4">
      <c r="B99" s="1" t="s">
        <v>1378</v>
      </c>
      <c r="C99" s="227" t="s">
        <v>1379</v>
      </c>
      <c r="D99" s="1" t="b">
        <f t="shared" si="1"/>
        <v>0</v>
      </c>
    </row>
    <row r="100" spans="2:4">
      <c r="B100" s="1" t="s">
        <v>297</v>
      </c>
      <c r="C100" s="227" t="s">
        <v>298</v>
      </c>
      <c r="D100" s="1" t="b">
        <f t="shared" si="1"/>
        <v>0</v>
      </c>
    </row>
    <row r="101" spans="2:4">
      <c r="B101" s="1" t="s">
        <v>1006</v>
      </c>
      <c r="C101" s="227" t="s">
        <v>1007</v>
      </c>
      <c r="D101" s="1" t="b">
        <f t="shared" si="1"/>
        <v>0</v>
      </c>
    </row>
    <row r="102" spans="2:4">
      <c r="B102" s="1" t="s">
        <v>1008</v>
      </c>
      <c r="C102" s="227" t="s">
        <v>1009</v>
      </c>
      <c r="D102" s="1" t="b">
        <f t="shared" si="1"/>
        <v>0</v>
      </c>
    </row>
    <row r="103" spans="2:4">
      <c r="B103" s="1" t="s">
        <v>1001</v>
      </c>
      <c r="C103" s="227" t="s">
        <v>1002</v>
      </c>
      <c r="D103" s="1" t="b">
        <f t="shared" si="1"/>
        <v>0</v>
      </c>
    </row>
    <row r="104" spans="2:4">
      <c r="B104" s="1" t="s">
        <v>1801</v>
      </c>
      <c r="C104" s="227" t="s">
        <v>1802</v>
      </c>
      <c r="D104" s="1" t="b">
        <f t="shared" si="1"/>
        <v>0</v>
      </c>
    </row>
    <row r="105" spans="2:4">
      <c r="B105" s="1" t="s">
        <v>1318</v>
      </c>
      <c r="C105" s="227" t="s">
        <v>1319</v>
      </c>
      <c r="D105" s="1" t="b">
        <f t="shared" si="1"/>
        <v>0</v>
      </c>
    </row>
    <row r="106" spans="2:4">
      <c r="B106" s="1" t="s">
        <v>1031</v>
      </c>
      <c r="C106" s="227" t="s">
        <v>1032</v>
      </c>
      <c r="D106" s="1" t="b">
        <f t="shared" si="1"/>
        <v>0</v>
      </c>
    </row>
    <row r="107" spans="2:4">
      <c r="B107" s="1" t="s">
        <v>972</v>
      </c>
      <c r="C107" s="227" t="s">
        <v>973</v>
      </c>
      <c r="D107" s="1" t="b">
        <f t="shared" si="1"/>
        <v>0</v>
      </c>
    </row>
    <row r="108" spans="2:4">
      <c r="B108" s="1" t="s">
        <v>1334</v>
      </c>
      <c r="C108" s="227" t="s">
        <v>1335</v>
      </c>
      <c r="D108" s="1" t="b">
        <f t="shared" si="1"/>
        <v>0</v>
      </c>
    </row>
    <row r="109" spans="2:4">
      <c r="B109" s="1" t="s">
        <v>1639</v>
      </c>
      <c r="C109" s="227" t="s">
        <v>1640</v>
      </c>
      <c r="D109" s="1" t="b">
        <f t="shared" si="1"/>
        <v>0</v>
      </c>
    </row>
    <row r="110" spans="2:4">
      <c r="B110" s="1" t="s">
        <v>1535</v>
      </c>
      <c r="C110" s="227" t="s">
        <v>1536</v>
      </c>
      <c r="D110" s="1" t="b">
        <f t="shared" si="1"/>
        <v>0</v>
      </c>
    </row>
    <row r="111" spans="2:4">
      <c r="B111" s="1" t="s">
        <v>1633</v>
      </c>
      <c r="C111" s="227" t="s">
        <v>1634</v>
      </c>
      <c r="D111" s="1" t="b">
        <f t="shared" si="1"/>
        <v>0</v>
      </c>
    </row>
    <row r="112" spans="2:4">
      <c r="B112" s="1" t="s">
        <v>733</v>
      </c>
      <c r="C112" s="227" t="s">
        <v>734</v>
      </c>
      <c r="D112" s="1" t="b">
        <f t="shared" si="1"/>
        <v>0</v>
      </c>
    </row>
    <row r="113" spans="2:4">
      <c r="B113" s="1" t="s">
        <v>1791</v>
      </c>
      <c r="C113" s="227" t="s">
        <v>1792</v>
      </c>
      <c r="D113" s="1" t="b">
        <f t="shared" si="1"/>
        <v>0</v>
      </c>
    </row>
    <row r="114" spans="2:4">
      <c r="B114" s="1" t="s">
        <v>130</v>
      </c>
      <c r="C114" s="227" t="s">
        <v>131</v>
      </c>
      <c r="D114" s="1" t="b">
        <f t="shared" si="1"/>
        <v>0</v>
      </c>
    </row>
    <row r="115" spans="2:4">
      <c r="B115" s="1" t="s">
        <v>308</v>
      </c>
      <c r="C115" s="227" t="s">
        <v>309</v>
      </c>
      <c r="D115" s="1" t="b">
        <f t="shared" si="1"/>
        <v>0</v>
      </c>
    </row>
    <row r="116" spans="2:4">
      <c r="B116" s="1" t="s">
        <v>318</v>
      </c>
      <c r="C116" s="227" t="s">
        <v>319</v>
      </c>
      <c r="D116" s="1" t="b">
        <f t="shared" si="1"/>
        <v>0</v>
      </c>
    </row>
    <row r="117" spans="2:4">
      <c r="B117" s="1" t="s">
        <v>1803</v>
      </c>
      <c r="C117" s="227" t="s">
        <v>1804</v>
      </c>
      <c r="D117" s="1" t="b">
        <f t="shared" si="1"/>
        <v>0</v>
      </c>
    </row>
    <row r="118" spans="2:4">
      <c r="B118" s="1" t="s">
        <v>844</v>
      </c>
      <c r="C118" s="227" t="s">
        <v>845</v>
      </c>
      <c r="D118" s="1" t="b">
        <f t="shared" si="1"/>
        <v>0</v>
      </c>
    </row>
    <row r="119" spans="2:4">
      <c r="B119" s="1" t="s">
        <v>985</v>
      </c>
      <c r="C119" s="227" t="s">
        <v>986</v>
      </c>
      <c r="D119" s="1" t="b">
        <f t="shared" si="1"/>
        <v>0</v>
      </c>
    </row>
    <row r="120" spans="2:4">
      <c r="B120" s="1" t="s">
        <v>1351</v>
      </c>
      <c r="C120" s="227" t="s">
        <v>1352</v>
      </c>
      <c r="D120" s="1" t="b">
        <f t="shared" si="1"/>
        <v>0</v>
      </c>
    </row>
    <row r="121" spans="2:4">
      <c r="B121" s="1" t="s">
        <v>783</v>
      </c>
      <c r="C121" s="227" t="s">
        <v>784</v>
      </c>
      <c r="D121" s="1" t="b">
        <f t="shared" si="1"/>
        <v>0</v>
      </c>
    </row>
    <row r="122" spans="2:4">
      <c r="B122" s="1" t="s">
        <v>1380</v>
      </c>
      <c r="C122" s="227" t="s">
        <v>1381</v>
      </c>
      <c r="D122" s="1" t="b">
        <f t="shared" si="1"/>
        <v>0</v>
      </c>
    </row>
    <row r="123" spans="2:4">
      <c r="B123" s="1" t="s">
        <v>536</v>
      </c>
      <c r="C123" s="227" t="s">
        <v>537</v>
      </c>
      <c r="D123" s="1" t="b">
        <f t="shared" si="1"/>
        <v>0</v>
      </c>
    </row>
    <row r="124" spans="2:4">
      <c r="B124" s="1" t="s">
        <v>1305</v>
      </c>
      <c r="C124" s="227" t="s">
        <v>1306</v>
      </c>
      <c r="D124" s="1" t="b">
        <f t="shared" si="1"/>
        <v>0</v>
      </c>
    </row>
    <row r="125" spans="2:4">
      <c r="B125" s="1" t="s">
        <v>1844</v>
      </c>
      <c r="C125" s="227" t="s">
        <v>1845</v>
      </c>
      <c r="D125" s="1" t="b">
        <f t="shared" si="1"/>
        <v>0</v>
      </c>
    </row>
    <row r="126" spans="2:4">
      <c r="B126" s="1" t="s">
        <v>572</v>
      </c>
      <c r="C126" s="227" t="s">
        <v>573</v>
      </c>
      <c r="D126" s="1" t="b">
        <f t="shared" si="1"/>
        <v>0</v>
      </c>
    </row>
    <row r="127" spans="2:4">
      <c r="B127" s="1" t="s">
        <v>425</v>
      </c>
      <c r="C127" s="227" t="s">
        <v>426</v>
      </c>
      <c r="D127" s="1" t="b">
        <f t="shared" si="1"/>
        <v>0</v>
      </c>
    </row>
    <row r="128" spans="2:4">
      <c r="B128" s="1" t="s">
        <v>1310</v>
      </c>
      <c r="C128" s="227" t="s">
        <v>1311</v>
      </c>
      <c r="D128" s="1" t="b">
        <f t="shared" si="1"/>
        <v>0</v>
      </c>
    </row>
    <row r="129" spans="2:4">
      <c r="B129" s="1" t="s">
        <v>1981</v>
      </c>
      <c r="C129" s="227" t="s">
        <v>1982</v>
      </c>
      <c r="D129" s="1" t="b">
        <f t="shared" si="1"/>
        <v>0</v>
      </c>
    </row>
    <row r="130" spans="2:4">
      <c r="B130" s="1" t="s">
        <v>449</v>
      </c>
      <c r="C130" s="227" t="s">
        <v>450</v>
      </c>
      <c r="D130" s="1" t="b">
        <f t="shared" si="1"/>
        <v>0</v>
      </c>
    </row>
    <row r="131" spans="2:4">
      <c r="B131" s="1" t="s">
        <v>459</v>
      </c>
      <c r="C131" s="227" t="s">
        <v>460</v>
      </c>
      <c r="D131" s="1" t="b">
        <f t="shared" ref="D131:D194" si="2">COUNTIF($C$2:$C$802,C131)&gt;1</f>
        <v>0</v>
      </c>
    </row>
    <row r="132" spans="2:4">
      <c r="B132" s="1" t="s">
        <v>575</v>
      </c>
      <c r="C132" s="227" t="s">
        <v>576</v>
      </c>
      <c r="D132" s="1" t="b">
        <f t="shared" si="2"/>
        <v>0</v>
      </c>
    </row>
    <row r="133" spans="2:4">
      <c r="B133" s="1" t="s">
        <v>726</v>
      </c>
      <c r="C133" s="227" t="s">
        <v>727</v>
      </c>
      <c r="D133" s="1" t="b">
        <f t="shared" si="2"/>
        <v>0</v>
      </c>
    </row>
    <row r="134" spans="2:4">
      <c r="B134" s="1" t="s">
        <v>480</v>
      </c>
      <c r="C134" s="227" t="s">
        <v>481</v>
      </c>
      <c r="D134" s="1" t="b">
        <f t="shared" si="2"/>
        <v>0</v>
      </c>
    </row>
    <row r="135" spans="2:4">
      <c r="B135" s="1" t="s">
        <v>577</v>
      </c>
      <c r="C135" s="227" t="s">
        <v>578</v>
      </c>
      <c r="D135" s="1" t="b">
        <f t="shared" si="2"/>
        <v>0</v>
      </c>
    </row>
    <row r="136" spans="2:4">
      <c r="B136" s="1" t="s">
        <v>2010</v>
      </c>
      <c r="C136" s="227" t="s">
        <v>2011</v>
      </c>
      <c r="D136" s="1" t="b">
        <f t="shared" si="2"/>
        <v>0</v>
      </c>
    </row>
    <row r="137" spans="2:4">
      <c r="B137" s="1" t="s">
        <v>1382</v>
      </c>
      <c r="C137" s="227" t="s">
        <v>1383</v>
      </c>
      <c r="D137" s="1" t="b">
        <f t="shared" si="2"/>
        <v>0</v>
      </c>
    </row>
    <row r="138" spans="2:4">
      <c r="B138" s="1" t="s">
        <v>505</v>
      </c>
      <c r="C138" s="227" t="s">
        <v>506</v>
      </c>
      <c r="D138" s="1" t="b">
        <f t="shared" si="2"/>
        <v>0</v>
      </c>
    </row>
    <row r="139" spans="2:4">
      <c r="B139" s="1" t="s">
        <v>861</v>
      </c>
      <c r="C139" s="227" t="s">
        <v>862</v>
      </c>
      <c r="D139" s="1" t="b">
        <f t="shared" si="2"/>
        <v>0</v>
      </c>
    </row>
    <row r="140" spans="2:4">
      <c r="B140" s="1" t="s">
        <v>970</v>
      </c>
      <c r="C140" s="227" t="s">
        <v>971</v>
      </c>
      <c r="D140" s="1" t="b">
        <f t="shared" si="2"/>
        <v>0</v>
      </c>
    </row>
    <row r="141" spans="2:4">
      <c r="B141" s="1" t="s">
        <v>1299</v>
      </c>
      <c r="C141" s="227" t="s">
        <v>1300</v>
      </c>
      <c r="D141" s="1" t="b">
        <f t="shared" si="2"/>
        <v>0</v>
      </c>
    </row>
    <row r="142" spans="2:4">
      <c r="B142" s="1" t="s">
        <v>1019</v>
      </c>
      <c r="C142" s="227" t="s">
        <v>1020</v>
      </c>
      <c r="D142" s="1" t="b">
        <f t="shared" si="2"/>
        <v>0</v>
      </c>
    </row>
    <row r="143" spans="2:4">
      <c r="B143" s="1" t="s">
        <v>445</v>
      </c>
      <c r="C143" s="227" t="s">
        <v>446</v>
      </c>
      <c r="D143" s="1" t="b">
        <f t="shared" si="2"/>
        <v>0</v>
      </c>
    </row>
    <row r="144" spans="2:4">
      <c r="B144" s="1" t="s">
        <v>1989</v>
      </c>
      <c r="C144" s="227" t="s">
        <v>16973</v>
      </c>
      <c r="D144" s="1" t="b">
        <f t="shared" si="2"/>
        <v>0</v>
      </c>
    </row>
    <row r="145" spans="2:4">
      <c r="B145" s="1" t="s">
        <v>1384</v>
      </c>
      <c r="C145" s="227" t="s">
        <v>1385</v>
      </c>
      <c r="D145" s="1" t="b">
        <f t="shared" si="2"/>
        <v>0</v>
      </c>
    </row>
    <row r="146" spans="2:4">
      <c r="B146" s="1" t="s">
        <v>1806</v>
      </c>
      <c r="C146" s="227" t="s">
        <v>16974</v>
      </c>
      <c r="D146" s="1" t="b">
        <f t="shared" si="2"/>
        <v>0</v>
      </c>
    </row>
    <row r="147" spans="2:4">
      <c r="B147" s="1" t="s">
        <v>300</v>
      </c>
      <c r="C147" s="227" t="s">
        <v>301</v>
      </c>
      <c r="D147" s="1" t="b">
        <f t="shared" si="2"/>
        <v>0</v>
      </c>
    </row>
    <row r="148" spans="2:4">
      <c r="B148" s="1" t="s">
        <v>508</v>
      </c>
      <c r="C148" s="227" t="s">
        <v>509</v>
      </c>
      <c r="D148" s="1" t="b">
        <f t="shared" si="2"/>
        <v>0</v>
      </c>
    </row>
    <row r="149" spans="2:4">
      <c r="B149" s="1" t="s">
        <v>401</v>
      </c>
      <c r="C149" s="227" t="s">
        <v>402</v>
      </c>
      <c r="D149" s="1" t="b">
        <f t="shared" si="2"/>
        <v>0</v>
      </c>
    </row>
    <row r="150" spans="2:4">
      <c r="B150" s="1" t="s">
        <v>868</v>
      </c>
      <c r="C150" s="227" t="s">
        <v>869</v>
      </c>
      <c r="D150" s="1" t="b">
        <f t="shared" si="2"/>
        <v>0</v>
      </c>
    </row>
    <row r="151" spans="2:4">
      <c r="B151" s="1" t="s">
        <v>1386</v>
      </c>
      <c r="C151" s="227" t="s">
        <v>1387</v>
      </c>
      <c r="D151" s="1" t="b">
        <f t="shared" si="2"/>
        <v>0</v>
      </c>
    </row>
    <row r="152" spans="2:4">
      <c r="B152" s="1" t="s">
        <v>916</v>
      </c>
      <c r="C152" s="227" t="s">
        <v>917</v>
      </c>
      <c r="D152" s="1" t="b">
        <f t="shared" si="2"/>
        <v>0</v>
      </c>
    </row>
    <row r="153" spans="2:4">
      <c r="B153" s="1" t="s">
        <v>1047</v>
      </c>
      <c r="C153" s="227" t="s">
        <v>1048</v>
      </c>
      <c r="D153" s="1" t="b">
        <f t="shared" si="2"/>
        <v>0</v>
      </c>
    </row>
    <row r="154" spans="2:4">
      <c r="B154" s="1" t="s">
        <v>1886</v>
      </c>
      <c r="C154" s="227" t="s">
        <v>1887</v>
      </c>
      <c r="D154" s="1" t="b">
        <f t="shared" si="2"/>
        <v>0</v>
      </c>
    </row>
    <row r="155" spans="2:4">
      <c r="B155" s="1" t="s">
        <v>1307</v>
      </c>
      <c r="C155" s="227" t="s">
        <v>16975</v>
      </c>
      <c r="D155" s="1" t="b">
        <f t="shared" si="2"/>
        <v>0</v>
      </c>
    </row>
    <row r="156" spans="2:4">
      <c r="B156" s="1" t="s">
        <v>1051</v>
      </c>
      <c r="C156" s="227" t="s">
        <v>1052</v>
      </c>
      <c r="D156" s="1" t="b">
        <f t="shared" si="2"/>
        <v>0</v>
      </c>
    </row>
    <row r="157" spans="2:4">
      <c r="B157" s="1" t="s">
        <v>170</v>
      </c>
      <c r="C157" s="227" t="s">
        <v>171</v>
      </c>
      <c r="D157" s="1" t="b">
        <f t="shared" si="2"/>
        <v>0</v>
      </c>
    </row>
    <row r="158" spans="2:4">
      <c r="B158" s="1" t="s">
        <v>132</v>
      </c>
      <c r="C158" s="227" t="s">
        <v>133</v>
      </c>
      <c r="D158" s="1" t="b">
        <f t="shared" si="2"/>
        <v>0</v>
      </c>
    </row>
    <row r="159" spans="2:4">
      <c r="B159" s="1" t="s">
        <v>1490</v>
      </c>
      <c r="C159" s="227" t="s">
        <v>1491</v>
      </c>
      <c r="D159" s="1" t="b">
        <f t="shared" si="2"/>
        <v>0</v>
      </c>
    </row>
    <row r="160" spans="2:4">
      <c r="B160" s="1" t="s">
        <v>1492</v>
      </c>
      <c r="C160" s="227" t="s">
        <v>1493</v>
      </c>
      <c r="D160" s="1" t="b">
        <f t="shared" si="2"/>
        <v>0</v>
      </c>
    </row>
    <row r="161" spans="2:4">
      <c r="B161" s="1" t="s">
        <v>390</v>
      </c>
      <c r="C161" s="227" t="s">
        <v>391</v>
      </c>
      <c r="D161" s="1" t="b">
        <f t="shared" si="2"/>
        <v>0</v>
      </c>
    </row>
    <row r="162" spans="2:4">
      <c r="B162" s="1" t="s">
        <v>959</v>
      </c>
      <c r="C162" s="227" t="s">
        <v>960</v>
      </c>
      <c r="D162" s="1" t="b">
        <f t="shared" si="2"/>
        <v>0</v>
      </c>
    </row>
    <row r="163" spans="2:4">
      <c r="B163" s="1" t="s">
        <v>161</v>
      </c>
      <c r="C163" s="227" t="s">
        <v>162</v>
      </c>
      <c r="D163" s="1" t="b">
        <f t="shared" si="2"/>
        <v>0</v>
      </c>
    </row>
    <row r="164" spans="2:4">
      <c r="B164" s="1" t="s">
        <v>1388</v>
      </c>
      <c r="C164" s="227" t="s">
        <v>1389</v>
      </c>
      <c r="D164" s="1" t="b">
        <f t="shared" si="2"/>
        <v>0</v>
      </c>
    </row>
    <row r="165" spans="2:4">
      <c r="B165" s="1" t="s">
        <v>1601</v>
      </c>
      <c r="C165" s="227" t="s">
        <v>1602</v>
      </c>
      <c r="D165" s="1" t="b">
        <f t="shared" si="2"/>
        <v>0</v>
      </c>
    </row>
    <row r="166" spans="2:4">
      <c r="B166" s="1" t="s">
        <v>1689</v>
      </c>
      <c r="C166" s="227" t="s">
        <v>1690</v>
      </c>
      <c r="D166" s="1" t="b">
        <f t="shared" si="2"/>
        <v>0</v>
      </c>
    </row>
    <row r="167" spans="2:4">
      <c r="B167" s="1" t="s">
        <v>1773</v>
      </c>
      <c r="C167" s="227" t="s">
        <v>1774</v>
      </c>
      <c r="D167" s="1" t="b">
        <f t="shared" si="2"/>
        <v>0</v>
      </c>
    </row>
    <row r="168" spans="2:4">
      <c r="B168" s="1" t="s">
        <v>185</v>
      </c>
      <c r="C168" s="227" t="s">
        <v>186</v>
      </c>
      <c r="D168" s="1" t="b">
        <f t="shared" si="2"/>
        <v>0</v>
      </c>
    </row>
    <row r="169" spans="2:4">
      <c r="B169" s="1" t="s">
        <v>478</v>
      </c>
      <c r="C169" s="227" t="s">
        <v>479</v>
      </c>
      <c r="D169" s="1" t="b">
        <f t="shared" si="2"/>
        <v>0</v>
      </c>
    </row>
    <row r="170" spans="2:4">
      <c r="B170" s="1" t="s">
        <v>924</v>
      </c>
      <c r="C170" s="227" t="s">
        <v>925</v>
      </c>
      <c r="D170" s="1" t="b">
        <f t="shared" si="2"/>
        <v>0</v>
      </c>
    </row>
    <row r="171" spans="2:4">
      <c r="B171" s="1" t="s">
        <v>1970</v>
      </c>
      <c r="C171" s="227" t="s">
        <v>1971</v>
      </c>
      <c r="D171" s="1" t="b">
        <f t="shared" si="2"/>
        <v>0</v>
      </c>
    </row>
    <row r="172" spans="2:4">
      <c r="B172" s="1" t="s">
        <v>1083</v>
      </c>
      <c r="C172" s="227" t="s">
        <v>1084</v>
      </c>
      <c r="D172" s="1" t="b">
        <f t="shared" si="2"/>
        <v>0</v>
      </c>
    </row>
    <row r="173" spans="2:4">
      <c r="B173" s="1" t="s">
        <v>1807</v>
      </c>
      <c r="C173" s="227" t="s">
        <v>1808</v>
      </c>
      <c r="D173" s="1" t="b">
        <f t="shared" si="2"/>
        <v>0</v>
      </c>
    </row>
    <row r="174" spans="2:4">
      <c r="B174" s="1" t="s">
        <v>579</v>
      </c>
      <c r="C174" s="227" t="s">
        <v>580</v>
      </c>
      <c r="D174" s="1" t="b">
        <f t="shared" si="2"/>
        <v>0</v>
      </c>
    </row>
    <row r="175" spans="2:4">
      <c r="B175" s="1" t="s">
        <v>643</v>
      </c>
      <c r="C175" s="227" t="s">
        <v>644</v>
      </c>
      <c r="D175" s="1" t="b">
        <f t="shared" si="2"/>
        <v>0</v>
      </c>
    </row>
    <row r="176" spans="2:4">
      <c r="B176" s="1" t="s">
        <v>430</v>
      </c>
      <c r="C176" s="227" t="s">
        <v>431</v>
      </c>
      <c r="D176" s="1" t="b">
        <f t="shared" si="2"/>
        <v>0</v>
      </c>
    </row>
    <row r="177" spans="2:4">
      <c r="B177" s="1" t="s">
        <v>1755</v>
      </c>
      <c r="C177" s="227" t="s">
        <v>1756</v>
      </c>
      <c r="D177" s="1" t="b">
        <f t="shared" si="2"/>
        <v>0</v>
      </c>
    </row>
    <row r="178" spans="2:4">
      <c r="B178" s="1" t="s">
        <v>1777</v>
      </c>
      <c r="C178" s="227" t="s">
        <v>1778</v>
      </c>
      <c r="D178" s="1" t="b">
        <f t="shared" si="2"/>
        <v>0</v>
      </c>
    </row>
    <row r="179" spans="2:4">
      <c r="B179" s="1" t="s">
        <v>420</v>
      </c>
      <c r="C179" s="227" t="s">
        <v>421</v>
      </c>
      <c r="D179" s="1" t="b">
        <f t="shared" si="2"/>
        <v>0</v>
      </c>
    </row>
    <row r="180" spans="2:4">
      <c r="B180" s="1" t="s">
        <v>434</v>
      </c>
      <c r="C180" s="227" t="s">
        <v>435</v>
      </c>
      <c r="D180" s="1" t="b">
        <f t="shared" si="2"/>
        <v>0</v>
      </c>
    </row>
    <row r="181" spans="2:4">
      <c r="B181" s="1" t="s">
        <v>1888</v>
      </c>
      <c r="C181" s="227" t="s">
        <v>1889</v>
      </c>
      <c r="D181" s="1" t="b">
        <f t="shared" si="2"/>
        <v>0</v>
      </c>
    </row>
    <row r="182" spans="2:4">
      <c r="B182" s="1" t="s">
        <v>1934</v>
      </c>
      <c r="C182" s="227" t="s">
        <v>16976</v>
      </c>
      <c r="D182" s="1" t="b">
        <f t="shared" si="2"/>
        <v>0</v>
      </c>
    </row>
    <row r="183" spans="2:4">
      <c r="B183" s="1" t="s">
        <v>623</v>
      </c>
      <c r="C183" s="227" t="s">
        <v>624</v>
      </c>
      <c r="D183" s="1" t="b">
        <f t="shared" si="2"/>
        <v>0</v>
      </c>
    </row>
    <row r="184" spans="2:4">
      <c r="B184" s="1" t="s">
        <v>305</v>
      </c>
      <c r="C184" s="227" t="s">
        <v>306</v>
      </c>
      <c r="D184" s="1" t="b">
        <f t="shared" si="2"/>
        <v>0</v>
      </c>
    </row>
    <row r="185" spans="2:4">
      <c r="B185" s="1" t="s">
        <v>126</v>
      </c>
      <c r="C185" s="227" t="s">
        <v>127</v>
      </c>
      <c r="D185" s="1" t="b">
        <f t="shared" si="2"/>
        <v>0</v>
      </c>
    </row>
    <row r="186" spans="2:4">
      <c r="B186" s="1" t="s">
        <v>1390</v>
      </c>
      <c r="C186" s="227" t="s">
        <v>1391</v>
      </c>
      <c r="D186" s="1" t="b">
        <f t="shared" si="2"/>
        <v>0</v>
      </c>
    </row>
    <row r="187" spans="2:4">
      <c r="B187" s="1" t="s">
        <v>412</v>
      </c>
      <c r="C187" s="227" t="s">
        <v>413</v>
      </c>
      <c r="D187" s="1" t="b">
        <f t="shared" si="2"/>
        <v>0</v>
      </c>
    </row>
    <row r="188" spans="2:4">
      <c r="B188" s="1" t="s">
        <v>1719</v>
      </c>
      <c r="C188" s="227" t="s">
        <v>1720</v>
      </c>
      <c r="D188" s="1" t="b">
        <f t="shared" si="2"/>
        <v>0</v>
      </c>
    </row>
    <row r="189" spans="2:4">
      <c r="B189" s="1" t="s">
        <v>1956</v>
      </c>
      <c r="C189" s="227" t="s">
        <v>16977</v>
      </c>
      <c r="D189" s="1" t="b">
        <f t="shared" si="2"/>
        <v>0</v>
      </c>
    </row>
    <row r="190" spans="2:4">
      <c r="B190" s="1" t="s">
        <v>1074</v>
      </c>
      <c r="C190" s="227" t="s">
        <v>1075</v>
      </c>
      <c r="D190" s="1" t="b">
        <f t="shared" si="2"/>
        <v>0</v>
      </c>
    </row>
    <row r="191" spans="2:4">
      <c r="B191" s="1" t="s">
        <v>397</v>
      </c>
      <c r="C191" s="227" t="s">
        <v>398</v>
      </c>
      <c r="D191" s="1" t="b">
        <f t="shared" si="2"/>
        <v>0</v>
      </c>
    </row>
    <row r="192" spans="2:4">
      <c r="B192" s="1" t="s">
        <v>1392</v>
      </c>
      <c r="C192" s="227" t="s">
        <v>1393</v>
      </c>
      <c r="D192" s="1" t="b">
        <f t="shared" si="2"/>
        <v>0</v>
      </c>
    </row>
    <row r="193" spans="2:4">
      <c r="B193" s="1" t="s">
        <v>983</v>
      </c>
      <c r="C193" s="227" t="s">
        <v>984</v>
      </c>
      <c r="D193" s="1" t="b">
        <f t="shared" si="2"/>
        <v>0</v>
      </c>
    </row>
    <row r="194" spans="2:4">
      <c r="B194" s="1" t="s">
        <v>1641</v>
      </c>
      <c r="C194" s="227" t="s">
        <v>1642</v>
      </c>
      <c r="D194" s="1" t="b">
        <f t="shared" si="2"/>
        <v>0</v>
      </c>
    </row>
    <row r="195" spans="2:4">
      <c r="B195" s="1" t="s">
        <v>1579</v>
      </c>
      <c r="C195" s="227" t="s">
        <v>1580</v>
      </c>
      <c r="D195" s="1" t="b">
        <f t="shared" ref="D195:D258" si="3">COUNTIF($C$2:$C$802,C195)&gt;1</f>
        <v>0</v>
      </c>
    </row>
    <row r="196" spans="2:4">
      <c r="B196" s="1" t="s">
        <v>617</v>
      </c>
      <c r="C196" s="227" t="s">
        <v>618</v>
      </c>
      <c r="D196" s="1" t="b">
        <f t="shared" si="3"/>
        <v>0</v>
      </c>
    </row>
    <row r="197" spans="2:4">
      <c r="B197" s="1" t="s">
        <v>581</v>
      </c>
      <c r="C197" s="227" t="s">
        <v>582</v>
      </c>
      <c r="D197" s="1" t="b">
        <f t="shared" si="3"/>
        <v>0</v>
      </c>
    </row>
    <row r="198" spans="2:4">
      <c r="B198" s="1" t="s">
        <v>938</v>
      </c>
      <c r="C198" s="227" t="s">
        <v>939</v>
      </c>
      <c r="D198" s="1" t="b">
        <f t="shared" si="3"/>
        <v>0</v>
      </c>
    </row>
    <row r="199" spans="2:4">
      <c r="B199" s="1" t="s">
        <v>1122</v>
      </c>
      <c r="C199" s="227" t="s">
        <v>1123</v>
      </c>
      <c r="D199" s="1" t="b">
        <f t="shared" si="3"/>
        <v>0</v>
      </c>
    </row>
    <row r="200" spans="2:4">
      <c r="B200" s="1" t="s">
        <v>1643</v>
      </c>
      <c r="C200" s="227" t="s">
        <v>1644</v>
      </c>
      <c r="D200" s="1" t="b">
        <f t="shared" si="3"/>
        <v>0</v>
      </c>
    </row>
    <row r="201" spans="2:4">
      <c r="B201" s="1" t="s">
        <v>1394</v>
      </c>
      <c r="C201" s="227" t="s">
        <v>1395</v>
      </c>
      <c r="D201" s="1" t="b">
        <f t="shared" si="3"/>
        <v>0</v>
      </c>
    </row>
    <row r="202" spans="2:4">
      <c r="B202" s="1" t="s">
        <v>16978</v>
      </c>
      <c r="C202" s="227" t="s">
        <v>16979</v>
      </c>
      <c r="D202" s="1" t="b">
        <f t="shared" si="3"/>
        <v>0</v>
      </c>
    </row>
    <row r="203" spans="2:4">
      <c r="B203" s="1" t="s">
        <v>1809</v>
      </c>
      <c r="C203" s="227" t="s">
        <v>16980</v>
      </c>
      <c r="D203" s="1" t="b">
        <f t="shared" si="3"/>
        <v>0</v>
      </c>
    </row>
    <row r="204" spans="2:4">
      <c r="B204" s="1" t="s">
        <v>348</v>
      </c>
      <c r="C204" s="227" t="s">
        <v>349</v>
      </c>
      <c r="D204" s="1" t="b">
        <f t="shared" si="3"/>
        <v>0</v>
      </c>
    </row>
    <row r="205" spans="2:4">
      <c r="B205" s="1" t="s">
        <v>1396</v>
      </c>
      <c r="C205" s="227" t="s">
        <v>1397</v>
      </c>
      <c r="D205" s="1" t="b">
        <f t="shared" si="3"/>
        <v>0</v>
      </c>
    </row>
    <row r="206" spans="2:4">
      <c r="B206" s="1" t="s">
        <v>288</v>
      </c>
      <c r="C206" s="227" t="s">
        <v>289</v>
      </c>
      <c r="D206" s="1" t="b">
        <f t="shared" si="3"/>
        <v>0</v>
      </c>
    </row>
    <row r="207" spans="2:4">
      <c r="B207" s="1" t="s">
        <v>756</v>
      </c>
      <c r="C207" s="227" t="s">
        <v>757</v>
      </c>
      <c r="D207" s="1" t="b">
        <f t="shared" si="3"/>
        <v>0</v>
      </c>
    </row>
    <row r="208" spans="2:4">
      <c r="B208" s="1" t="s">
        <v>1116</v>
      </c>
      <c r="C208" s="227" t="s">
        <v>1117</v>
      </c>
      <c r="D208" s="1" t="b">
        <f t="shared" si="3"/>
        <v>0</v>
      </c>
    </row>
    <row r="209" spans="2:4">
      <c r="B209" s="1" t="s">
        <v>467</v>
      </c>
      <c r="C209" s="227" t="s">
        <v>468</v>
      </c>
      <c r="D209" s="1" t="b">
        <f t="shared" si="3"/>
        <v>0</v>
      </c>
    </row>
    <row r="210" spans="2:4">
      <c r="B210" s="1" t="s">
        <v>625</v>
      </c>
      <c r="C210" s="227" t="s">
        <v>626</v>
      </c>
      <c r="D210" s="1" t="b">
        <f t="shared" si="3"/>
        <v>0</v>
      </c>
    </row>
    <row r="211" spans="2:4">
      <c r="B211" s="1" t="s">
        <v>1834</v>
      </c>
      <c r="C211" s="227" t="s">
        <v>1835</v>
      </c>
      <c r="D211" s="1" t="b">
        <f t="shared" si="3"/>
        <v>0</v>
      </c>
    </row>
    <row r="212" spans="2:4">
      <c r="B212" s="1" t="s">
        <v>613</v>
      </c>
      <c r="C212" s="227" t="s">
        <v>614</v>
      </c>
      <c r="D212" s="1" t="b">
        <f t="shared" si="3"/>
        <v>0</v>
      </c>
    </row>
    <row r="213" spans="2:4">
      <c r="B213" s="1" t="s">
        <v>664</v>
      </c>
      <c r="C213" s="227" t="s">
        <v>665</v>
      </c>
      <c r="D213" s="1" t="b">
        <f t="shared" si="3"/>
        <v>0</v>
      </c>
    </row>
    <row r="214" spans="2:4">
      <c r="B214" s="1" t="s">
        <v>615</v>
      </c>
      <c r="C214" s="227" t="s">
        <v>616</v>
      </c>
      <c r="D214" s="1" t="b">
        <f t="shared" si="3"/>
        <v>0</v>
      </c>
    </row>
    <row r="215" spans="2:4">
      <c r="B215" s="1" t="s">
        <v>627</v>
      </c>
      <c r="C215" s="227" t="s">
        <v>628</v>
      </c>
      <c r="D215" s="1" t="b">
        <f t="shared" si="3"/>
        <v>0</v>
      </c>
    </row>
    <row r="216" spans="2:4">
      <c r="B216" s="1" t="s">
        <v>629</v>
      </c>
      <c r="C216" s="227" t="s">
        <v>630</v>
      </c>
      <c r="D216" s="1" t="b">
        <f t="shared" si="3"/>
        <v>0</v>
      </c>
    </row>
    <row r="217" spans="2:4">
      <c r="B217" s="1" t="s">
        <v>1836</v>
      </c>
      <c r="C217" s="227" t="s">
        <v>1837</v>
      </c>
      <c r="D217" s="1" t="b">
        <f t="shared" si="3"/>
        <v>0</v>
      </c>
    </row>
    <row r="218" spans="2:4">
      <c r="B218" s="1" t="s">
        <v>645</v>
      </c>
      <c r="C218" s="227" t="s">
        <v>646</v>
      </c>
      <c r="D218" s="1" t="b">
        <f t="shared" si="3"/>
        <v>0</v>
      </c>
    </row>
    <row r="219" spans="2:4">
      <c r="B219" s="1" t="s">
        <v>767</v>
      </c>
      <c r="C219" s="227" t="s">
        <v>768</v>
      </c>
      <c r="D219" s="1" t="b">
        <f t="shared" si="3"/>
        <v>0</v>
      </c>
    </row>
    <row r="220" spans="2:4">
      <c r="B220" s="1" t="s">
        <v>1779</v>
      </c>
      <c r="C220" s="227" t="s">
        <v>1780</v>
      </c>
      <c r="D220" s="1" t="b">
        <f t="shared" si="3"/>
        <v>0</v>
      </c>
    </row>
    <row r="221" spans="2:4">
      <c r="B221" s="1" t="s">
        <v>584</v>
      </c>
      <c r="C221" s="227" t="s">
        <v>585</v>
      </c>
      <c r="D221" s="1" t="b">
        <f t="shared" si="3"/>
        <v>0</v>
      </c>
    </row>
    <row r="222" spans="2:4">
      <c r="B222" s="1" t="s">
        <v>647</v>
      </c>
      <c r="C222" s="227" t="s">
        <v>648</v>
      </c>
      <c r="D222" s="1" t="b">
        <f t="shared" si="3"/>
        <v>0</v>
      </c>
    </row>
    <row r="223" spans="2:4">
      <c r="B223" s="1" t="s">
        <v>1793</v>
      </c>
      <c r="C223" s="227" t="s">
        <v>1794</v>
      </c>
      <c r="D223" s="1" t="b">
        <f t="shared" si="3"/>
        <v>0</v>
      </c>
    </row>
    <row r="224" spans="2:4">
      <c r="B224" s="1" t="s">
        <v>697</v>
      </c>
      <c r="C224" s="227" t="s">
        <v>698</v>
      </c>
      <c r="D224" s="1" t="b">
        <f t="shared" si="3"/>
        <v>0</v>
      </c>
    </row>
    <row r="225" spans="2:4">
      <c r="B225" s="1" t="s">
        <v>392</v>
      </c>
      <c r="C225" s="227" t="s">
        <v>393</v>
      </c>
      <c r="D225" s="1" t="b">
        <f t="shared" si="3"/>
        <v>0</v>
      </c>
    </row>
    <row r="226" spans="2:4">
      <c r="B226" s="1" t="s">
        <v>387</v>
      </c>
      <c r="C226" s="227" t="s">
        <v>388</v>
      </c>
      <c r="D226" s="1" t="b">
        <f t="shared" si="3"/>
        <v>0</v>
      </c>
    </row>
    <row r="227" spans="2:4">
      <c r="B227" s="1" t="s">
        <v>404</v>
      </c>
      <c r="C227" s="227" t="s">
        <v>405</v>
      </c>
      <c r="D227" s="1" t="b">
        <f t="shared" si="3"/>
        <v>0</v>
      </c>
    </row>
    <row r="228" spans="2:4">
      <c r="B228" s="1" t="s">
        <v>502</v>
      </c>
      <c r="C228" s="227" t="s">
        <v>503</v>
      </c>
      <c r="D228" s="1" t="b">
        <f t="shared" si="3"/>
        <v>0</v>
      </c>
    </row>
    <row r="229" spans="2:4">
      <c r="B229" s="1" t="s">
        <v>472</v>
      </c>
      <c r="C229" s="227" t="s">
        <v>473</v>
      </c>
      <c r="D229" s="1" t="b">
        <f t="shared" si="3"/>
        <v>0</v>
      </c>
    </row>
    <row r="230" spans="2:4">
      <c r="B230" s="1" t="s">
        <v>785</v>
      </c>
      <c r="C230" s="227" t="s">
        <v>786</v>
      </c>
      <c r="D230" s="1" t="b">
        <f t="shared" si="3"/>
        <v>0</v>
      </c>
    </row>
    <row r="231" spans="2:4">
      <c r="B231" s="1" t="s">
        <v>1935</v>
      </c>
      <c r="C231" s="227" t="s">
        <v>1936</v>
      </c>
      <c r="D231" s="1" t="b">
        <f t="shared" si="3"/>
        <v>0</v>
      </c>
    </row>
    <row r="232" spans="2:4">
      <c r="B232" s="1" t="s">
        <v>1398</v>
      </c>
      <c r="C232" s="227" t="s">
        <v>1399</v>
      </c>
      <c r="D232" s="1" t="b">
        <f t="shared" si="3"/>
        <v>0</v>
      </c>
    </row>
    <row r="233" spans="2:4">
      <c r="B233" s="1" t="s">
        <v>1691</v>
      </c>
      <c r="C233" s="227" t="s">
        <v>1692</v>
      </c>
      <c r="D233" s="1" t="b">
        <f t="shared" si="3"/>
        <v>0</v>
      </c>
    </row>
    <row r="234" spans="2:4">
      <c r="B234" s="1" t="s">
        <v>699</v>
      </c>
      <c r="C234" s="227" t="s">
        <v>700</v>
      </c>
      <c r="D234" s="1" t="b">
        <f t="shared" si="3"/>
        <v>0</v>
      </c>
    </row>
    <row r="235" spans="2:4">
      <c r="B235" s="1" t="s">
        <v>415</v>
      </c>
      <c r="C235" s="227" t="s">
        <v>416</v>
      </c>
      <c r="D235" s="1" t="b">
        <f t="shared" si="3"/>
        <v>0</v>
      </c>
    </row>
    <row r="236" spans="2:4">
      <c r="B236" s="1" t="s">
        <v>474</v>
      </c>
      <c r="C236" s="227" t="s">
        <v>475</v>
      </c>
      <c r="D236" s="1" t="b">
        <f t="shared" si="3"/>
        <v>0</v>
      </c>
    </row>
    <row r="237" spans="2:4">
      <c r="B237" s="1" t="s">
        <v>1961</v>
      </c>
      <c r="C237" s="227" t="s">
        <v>1962</v>
      </c>
      <c r="D237" s="1" t="b">
        <f t="shared" si="3"/>
        <v>0</v>
      </c>
    </row>
    <row r="238" spans="2:4">
      <c r="B238" s="1" t="s">
        <v>1061</v>
      </c>
      <c r="C238" s="227" t="s">
        <v>1062</v>
      </c>
      <c r="D238" s="1" t="b">
        <f t="shared" si="3"/>
        <v>0</v>
      </c>
    </row>
    <row r="239" spans="2:4">
      <c r="B239" s="1" t="s">
        <v>764</v>
      </c>
      <c r="C239" s="227" t="s">
        <v>765</v>
      </c>
      <c r="D239" s="1" t="b">
        <f t="shared" si="3"/>
        <v>0</v>
      </c>
    </row>
    <row r="240" spans="2:4">
      <c r="B240" s="1" t="s">
        <v>1081</v>
      </c>
      <c r="C240" s="227" t="s">
        <v>1082</v>
      </c>
      <c r="D240" s="1" t="b">
        <f t="shared" si="3"/>
        <v>0</v>
      </c>
    </row>
    <row r="241" spans="2:4">
      <c r="B241" s="1" t="s">
        <v>1838</v>
      </c>
      <c r="C241" s="227" t="s">
        <v>1839</v>
      </c>
      <c r="D241" s="1" t="b">
        <f t="shared" si="3"/>
        <v>0</v>
      </c>
    </row>
    <row r="242" spans="2:4">
      <c r="B242" s="1" t="s">
        <v>1928</v>
      </c>
      <c r="C242" s="227" t="s">
        <v>1929</v>
      </c>
      <c r="D242" s="1" t="b">
        <f t="shared" si="3"/>
        <v>0</v>
      </c>
    </row>
    <row r="243" spans="2:4">
      <c r="B243" s="1" t="s">
        <v>191</v>
      </c>
      <c r="C243" s="227" t="s">
        <v>192</v>
      </c>
      <c r="D243" s="1" t="b">
        <f t="shared" si="3"/>
        <v>0</v>
      </c>
    </row>
    <row r="244" spans="2:4">
      <c r="B244" s="1" t="s">
        <v>123</v>
      </c>
      <c r="C244" s="227" t="s">
        <v>124</v>
      </c>
      <c r="D244" s="1" t="b">
        <f t="shared" si="3"/>
        <v>0</v>
      </c>
    </row>
    <row r="245" spans="2:4">
      <c r="B245" s="1" t="s">
        <v>363</v>
      </c>
      <c r="C245" s="227" t="s">
        <v>364</v>
      </c>
      <c r="D245" s="1" t="b">
        <f t="shared" si="3"/>
        <v>0</v>
      </c>
    </row>
    <row r="246" spans="2:4">
      <c r="B246" s="1" t="s">
        <v>406</v>
      </c>
      <c r="C246" s="227" t="s">
        <v>407</v>
      </c>
      <c r="D246" s="1" t="b">
        <f t="shared" si="3"/>
        <v>0</v>
      </c>
    </row>
    <row r="247" spans="2:4">
      <c r="B247" s="1" t="s">
        <v>409</v>
      </c>
      <c r="C247" s="227" t="s">
        <v>410</v>
      </c>
      <c r="D247" s="1" t="b">
        <f t="shared" si="3"/>
        <v>0</v>
      </c>
    </row>
    <row r="248" spans="2:4">
      <c r="B248" s="1" t="s">
        <v>1059</v>
      </c>
      <c r="C248" s="227" t="s">
        <v>1060</v>
      </c>
      <c r="D248" s="1" t="b">
        <f t="shared" si="3"/>
        <v>0</v>
      </c>
    </row>
    <row r="249" spans="2:4">
      <c r="B249" s="1" t="s">
        <v>1068</v>
      </c>
      <c r="C249" s="227" t="s">
        <v>1069</v>
      </c>
      <c r="D249" s="1" t="b">
        <f t="shared" si="3"/>
        <v>0</v>
      </c>
    </row>
    <row r="250" spans="2:4">
      <c r="B250" s="1" t="s">
        <v>1959</v>
      </c>
      <c r="C250" s="227" t="s">
        <v>1960</v>
      </c>
      <c r="D250" s="1" t="b">
        <f t="shared" si="3"/>
        <v>0</v>
      </c>
    </row>
    <row r="251" spans="2:4">
      <c r="B251" s="1" t="s">
        <v>1723</v>
      </c>
      <c r="C251" s="227" t="s">
        <v>1724</v>
      </c>
      <c r="D251" s="1" t="b">
        <f t="shared" si="3"/>
        <v>0</v>
      </c>
    </row>
    <row r="252" spans="2:4">
      <c r="B252" s="1" t="s">
        <v>1070</v>
      </c>
      <c r="C252" s="227" t="s">
        <v>1071</v>
      </c>
      <c r="D252" s="1" t="b">
        <f t="shared" si="3"/>
        <v>0</v>
      </c>
    </row>
    <row r="253" spans="2:4">
      <c r="B253" s="1" t="s">
        <v>1043</v>
      </c>
      <c r="C253" s="227" t="s">
        <v>1044</v>
      </c>
      <c r="D253" s="1" t="b">
        <f t="shared" si="3"/>
        <v>0</v>
      </c>
    </row>
    <row r="254" spans="2:4">
      <c r="B254" s="1" t="s">
        <v>987</v>
      </c>
      <c r="C254" s="227" t="s">
        <v>988</v>
      </c>
      <c r="D254" s="1" t="b">
        <f t="shared" si="3"/>
        <v>0</v>
      </c>
    </row>
    <row r="255" spans="2:4">
      <c r="B255" s="1" t="s">
        <v>281</v>
      </c>
      <c r="C255" s="227" t="s">
        <v>282</v>
      </c>
      <c r="D255" s="1" t="b">
        <f t="shared" si="3"/>
        <v>0</v>
      </c>
    </row>
    <row r="256" spans="2:4">
      <c r="B256" s="1" t="s">
        <v>909</v>
      </c>
      <c r="C256" s="227" t="s">
        <v>910</v>
      </c>
      <c r="D256" s="1" t="b">
        <f t="shared" si="3"/>
        <v>0</v>
      </c>
    </row>
    <row r="257" spans="2:4">
      <c r="B257" s="1" t="s">
        <v>758</v>
      </c>
      <c r="C257" s="227" t="s">
        <v>759</v>
      </c>
      <c r="D257" s="1" t="b">
        <f t="shared" si="3"/>
        <v>0</v>
      </c>
    </row>
    <row r="258" spans="2:4">
      <c r="B258" s="1" t="s">
        <v>1846</v>
      </c>
      <c r="C258" s="227" t="s">
        <v>1847</v>
      </c>
      <c r="D258" s="1" t="b">
        <f t="shared" si="3"/>
        <v>0</v>
      </c>
    </row>
    <row r="259" spans="2:4">
      <c r="B259" s="1" t="s">
        <v>781</v>
      </c>
      <c r="C259" s="227" t="s">
        <v>782</v>
      </c>
      <c r="D259" s="1" t="b">
        <f t="shared" ref="D259:D322" si="4">COUNTIF($C$2:$C$802,C259)&gt;1</f>
        <v>0</v>
      </c>
    </row>
    <row r="260" spans="2:4">
      <c r="B260" s="1" t="s">
        <v>1901</v>
      </c>
      <c r="C260" s="227" t="s">
        <v>1902</v>
      </c>
      <c r="D260" s="1" t="b">
        <f t="shared" si="4"/>
        <v>0</v>
      </c>
    </row>
    <row r="261" spans="2:4">
      <c r="B261" s="1" t="s">
        <v>1635</v>
      </c>
      <c r="C261" s="227" t="s">
        <v>1636</v>
      </c>
      <c r="D261" s="1" t="b">
        <f t="shared" si="4"/>
        <v>0</v>
      </c>
    </row>
    <row r="262" spans="2:4">
      <c r="B262" s="1" t="s">
        <v>1537</v>
      </c>
      <c r="C262" s="227" t="s">
        <v>1538</v>
      </c>
      <c r="D262" s="1" t="b">
        <f t="shared" si="4"/>
        <v>0</v>
      </c>
    </row>
    <row r="263" spans="2:4">
      <c r="B263" s="1" t="s">
        <v>1400</v>
      </c>
      <c r="C263" s="227" t="s">
        <v>1401</v>
      </c>
      <c r="D263" s="1" t="b">
        <f t="shared" si="4"/>
        <v>0</v>
      </c>
    </row>
    <row r="264" spans="2:4">
      <c r="B264" s="1" t="s">
        <v>1628</v>
      </c>
      <c r="C264" s="227" t="s">
        <v>1629</v>
      </c>
      <c r="D264" s="1" t="b">
        <f t="shared" si="4"/>
        <v>0</v>
      </c>
    </row>
    <row r="265" spans="2:4">
      <c r="B265" s="1" t="s">
        <v>1608</v>
      </c>
      <c r="C265" s="227" t="s">
        <v>1609</v>
      </c>
      <c r="D265" s="1" t="b">
        <f t="shared" si="4"/>
        <v>0</v>
      </c>
    </row>
    <row r="266" spans="2:4">
      <c r="B266" s="1" t="s">
        <v>1587</v>
      </c>
      <c r="C266" s="227" t="s">
        <v>1588</v>
      </c>
      <c r="D266" s="1" t="b">
        <f t="shared" si="4"/>
        <v>0</v>
      </c>
    </row>
    <row r="267" spans="2:4">
      <c r="B267" s="1" t="s">
        <v>148</v>
      </c>
      <c r="C267" s="227" t="s">
        <v>149</v>
      </c>
      <c r="D267" s="1" t="b">
        <f t="shared" si="4"/>
        <v>0</v>
      </c>
    </row>
    <row r="268" spans="2:4">
      <c r="B268" s="1" t="s">
        <v>1693</v>
      </c>
      <c r="C268" s="227" t="s">
        <v>1694</v>
      </c>
      <c r="D268" s="1" t="b">
        <f t="shared" si="4"/>
        <v>0</v>
      </c>
    </row>
    <row r="269" spans="2:4">
      <c r="B269" s="1" t="s">
        <v>1645</v>
      </c>
      <c r="C269" s="227" t="s">
        <v>1646</v>
      </c>
      <c r="D269" s="1" t="b">
        <f t="shared" si="4"/>
        <v>0</v>
      </c>
    </row>
    <row r="270" spans="2:4">
      <c r="B270" s="1" t="s">
        <v>2001</v>
      </c>
      <c r="C270" s="227" t="s">
        <v>16981</v>
      </c>
      <c r="D270" s="1" t="b">
        <f t="shared" si="4"/>
        <v>0</v>
      </c>
    </row>
    <row r="271" spans="2:4">
      <c r="B271" s="1" t="s">
        <v>1578</v>
      </c>
      <c r="C271" s="227" t="s">
        <v>16982</v>
      </c>
      <c r="D271" s="1" t="b">
        <f t="shared" si="4"/>
        <v>0</v>
      </c>
    </row>
    <row r="272" spans="2:4">
      <c r="B272" s="1" t="s">
        <v>1010</v>
      </c>
      <c r="C272" s="227" t="s">
        <v>1011</v>
      </c>
      <c r="D272" s="1" t="b">
        <f t="shared" si="4"/>
        <v>0</v>
      </c>
    </row>
    <row r="273" spans="2:4">
      <c r="B273" s="1" t="s">
        <v>399</v>
      </c>
      <c r="C273" s="227" t="s">
        <v>400</v>
      </c>
      <c r="D273" s="1" t="b">
        <f t="shared" si="4"/>
        <v>0</v>
      </c>
    </row>
    <row r="274" spans="2:4">
      <c r="B274" s="1" t="s">
        <v>1372</v>
      </c>
      <c r="C274" s="227" t="s">
        <v>1373</v>
      </c>
      <c r="D274" s="1" t="b">
        <f t="shared" si="4"/>
        <v>0</v>
      </c>
    </row>
    <row r="275" spans="2:4">
      <c r="B275" s="1" t="s">
        <v>260</v>
      </c>
      <c r="C275" s="227" t="s">
        <v>261</v>
      </c>
      <c r="D275" s="1" t="b">
        <f t="shared" si="4"/>
        <v>0</v>
      </c>
    </row>
    <row r="276" spans="2:4">
      <c r="B276" s="1" t="s">
        <v>999</v>
      </c>
      <c r="C276" s="227" t="s">
        <v>1000</v>
      </c>
      <c r="D276" s="1" t="b">
        <f t="shared" si="4"/>
        <v>0</v>
      </c>
    </row>
    <row r="277" spans="2:4">
      <c r="B277" s="1" t="s">
        <v>1003</v>
      </c>
      <c r="C277" s="227" t="s">
        <v>1004</v>
      </c>
      <c r="D277" s="1" t="b">
        <f t="shared" si="4"/>
        <v>0</v>
      </c>
    </row>
    <row r="278" spans="2:4">
      <c r="B278" s="1" t="s">
        <v>997</v>
      </c>
      <c r="C278" s="227" t="s">
        <v>998</v>
      </c>
      <c r="D278" s="1" t="b">
        <f t="shared" si="4"/>
        <v>0</v>
      </c>
    </row>
    <row r="279" spans="2:4">
      <c r="B279" s="1" t="s">
        <v>1848</v>
      </c>
      <c r="C279" s="227" t="s">
        <v>1849</v>
      </c>
      <c r="D279" s="1" t="b">
        <f t="shared" si="4"/>
        <v>0</v>
      </c>
    </row>
    <row r="280" spans="2:4">
      <c r="B280" s="1" t="s">
        <v>1012</v>
      </c>
      <c r="C280" s="227" t="s">
        <v>1013</v>
      </c>
      <c r="D280" s="1" t="b">
        <f t="shared" si="4"/>
        <v>0</v>
      </c>
    </row>
    <row r="281" spans="2:4">
      <c r="B281" s="1" t="s">
        <v>804</v>
      </c>
      <c r="C281" s="227" t="s">
        <v>805</v>
      </c>
      <c r="D281" s="1" t="b">
        <f t="shared" si="4"/>
        <v>0</v>
      </c>
    </row>
    <row r="282" spans="2:4">
      <c r="B282" s="1" t="s">
        <v>808</v>
      </c>
      <c r="C282" s="227" t="s">
        <v>809</v>
      </c>
      <c r="D282" s="1" t="b">
        <f t="shared" si="4"/>
        <v>0</v>
      </c>
    </row>
    <row r="283" spans="2:4">
      <c r="B283" s="1" t="s">
        <v>850</v>
      </c>
      <c r="C283" s="227" t="s">
        <v>851</v>
      </c>
      <c r="D283" s="1" t="b">
        <f t="shared" si="4"/>
        <v>0</v>
      </c>
    </row>
    <row r="284" spans="2:4">
      <c r="B284" s="1" t="s">
        <v>852</v>
      </c>
      <c r="C284" s="227" t="s">
        <v>853</v>
      </c>
      <c r="D284" s="1" t="b">
        <f t="shared" si="4"/>
        <v>0</v>
      </c>
    </row>
    <row r="285" spans="2:4">
      <c r="B285" s="1" t="s">
        <v>1033</v>
      </c>
      <c r="C285" s="227" t="s">
        <v>1034</v>
      </c>
      <c r="D285" s="1" t="b">
        <f t="shared" si="4"/>
        <v>0</v>
      </c>
    </row>
    <row r="286" spans="2:4">
      <c r="B286" s="1" t="s">
        <v>586</v>
      </c>
      <c r="C286" s="227" t="s">
        <v>587</v>
      </c>
      <c r="D286" s="1" t="b">
        <f t="shared" si="4"/>
        <v>0</v>
      </c>
    </row>
    <row r="287" spans="2:4">
      <c r="B287" s="1" t="s">
        <v>701</v>
      </c>
      <c r="C287" s="227" t="s">
        <v>702</v>
      </c>
      <c r="D287" s="1" t="b">
        <f t="shared" si="4"/>
        <v>0</v>
      </c>
    </row>
    <row r="288" spans="2:4">
      <c r="B288" s="1" t="s">
        <v>703</v>
      </c>
      <c r="C288" s="227" t="s">
        <v>704</v>
      </c>
      <c r="D288" s="1" t="b">
        <f t="shared" si="4"/>
        <v>0</v>
      </c>
    </row>
    <row r="289" spans="2:4">
      <c r="B289" s="1" t="s">
        <v>16983</v>
      </c>
      <c r="C289" s="227" t="s">
        <v>16984</v>
      </c>
      <c r="D289" s="1" t="b">
        <f t="shared" si="4"/>
        <v>0</v>
      </c>
    </row>
    <row r="290" spans="2:4">
      <c r="B290" s="1" t="s">
        <v>811</v>
      </c>
      <c r="C290" s="227" t="s">
        <v>812</v>
      </c>
      <c r="D290" s="1" t="b">
        <f t="shared" si="4"/>
        <v>0</v>
      </c>
    </row>
    <row r="291" spans="2:4">
      <c r="B291" s="1" t="s">
        <v>1940</v>
      </c>
      <c r="C291" s="227" t="s">
        <v>1941</v>
      </c>
      <c r="D291" s="1" t="b">
        <f t="shared" si="4"/>
        <v>0</v>
      </c>
    </row>
    <row r="292" spans="2:4">
      <c r="B292" s="1" t="s">
        <v>1717</v>
      </c>
      <c r="C292" s="227" t="s">
        <v>1718</v>
      </c>
      <c r="D292" s="1" t="b">
        <f t="shared" si="4"/>
        <v>0</v>
      </c>
    </row>
    <row r="293" spans="2:4">
      <c r="B293" s="1" t="s">
        <v>1589</v>
      </c>
      <c r="C293" s="227" t="s">
        <v>1590</v>
      </c>
      <c r="D293" s="1" t="b">
        <f t="shared" si="4"/>
        <v>0</v>
      </c>
    </row>
    <row r="294" spans="2:4">
      <c r="B294" s="1" t="s">
        <v>1591</v>
      </c>
      <c r="C294" s="227" t="s">
        <v>1592</v>
      </c>
      <c r="D294" s="1" t="b">
        <f t="shared" si="4"/>
        <v>0</v>
      </c>
    </row>
    <row r="295" spans="2:4">
      <c r="B295" s="1" t="s">
        <v>914</v>
      </c>
      <c r="C295" s="227" t="s">
        <v>915</v>
      </c>
      <c r="D295" s="1" t="b">
        <f t="shared" si="4"/>
        <v>0</v>
      </c>
    </row>
    <row r="296" spans="2:4">
      <c r="B296" s="1" t="s">
        <v>731</v>
      </c>
      <c r="C296" s="227" t="s">
        <v>732</v>
      </c>
      <c r="D296" s="1" t="b">
        <f t="shared" si="4"/>
        <v>0</v>
      </c>
    </row>
    <row r="297" spans="2:4">
      <c r="B297" s="1" t="s">
        <v>14361</v>
      </c>
      <c r="C297" s="227" t="s">
        <v>14362</v>
      </c>
      <c r="D297" s="1" t="b">
        <f t="shared" si="4"/>
        <v>0</v>
      </c>
    </row>
    <row r="298" spans="2:4">
      <c r="B298" s="1" t="s">
        <v>16449</v>
      </c>
      <c r="C298" s="227" t="s">
        <v>16450</v>
      </c>
      <c r="D298" s="1" t="b">
        <f t="shared" si="4"/>
        <v>0</v>
      </c>
    </row>
    <row r="299" spans="2:4">
      <c r="B299" s="1" t="s">
        <v>1647</v>
      </c>
      <c r="C299" s="227" t="s">
        <v>1648</v>
      </c>
      <c r="D299" s="1" t="b">
        <f t="shared" si="4"/>
        <v>0</v>
      </c>
    </row>
    <row r="300" spans="2:4">
      <c r="B300" s="1" t="s">
        <v>1630</v>
      </c>
      <c r="C300" s="227" t="s">
        <v>1631</v>
      </c>
      <c r="D300" s="1" t="b">
        <f t="shared" si="4"/>
        <v>0</v>
      </c>
    </row>
    <row r="301" spans="2:4">
      <c r="B301" s="1" t="s">
        <v>250</v>
      </c>
      <c r="C301" s="227" t="s">
        <v>251</v>
      </c>
      <c r="D301" s="1" t="b">
        <f t="shared" si="4"/>
        <v>0</v>
      </c>
    </row>
    <row r="302" spans="2:4">
      <c r="B302" s="1" t="s">
        <v>1925</v>
      </c>
      <c r="C302" s="227" t="s">
        <v>1926</v>
      </c>
      <c r="D302" s="1" t="b">
        <f t="shared" si="4"/>
        <v>0</v>
      </c>
    </row>
    <row r="303" spans="2:4">
      <c r="B303" s="1" t="s">
        <v>236</v>
      </c>
      <c r="C303" s="227" t="s">
        <v>237</v>
      </c>
      <c r="D303" s="1" t="b">
        <f t="shared" si="4"/>
        <v>0</v>
      </c>
    </row>
    <row r="304" spans="2:4">
      <c r="B304" s="1" t="s">
        <v>885</v>
      </c>
      <c r="C304" s="227" t="s">
        <v>886</v>
      </c>
      <c r="D304" s="1" t="b">
        <f t="shared" si="4"/>
        <v>0</v>
      </c>
    </row>
    <row r="305" spans="2:4">
      <c r="B305" s="1" t="s">
        <v>893</v>
      </c>
      <c r="C305" s="227" t="s">
        <v>894</v>
      </c>
      <c r="D305" s="1" t="b">
        <f t="shared" si="4"/>
        <v>0</v>
      </c>
    </row>
    <row r="306" spans="2:4">
      <c r="B306" s="1" t="s">
        <v>140</v>
      </c>
      <c r="C306" s="227" t="s">
        <v>141</v>
      </c>
      <c r="D306" s="1" t="b">
        <f t="shared" si="4"/>
        <v>0</v>
      </c>
    </row>
    <row r="307" spans="2:4">
      <c r="B307" s="1" t="s">
        <v>981</v>
      </c>
      <c r="C307" s="227" t="s">
        <v>982</v>
      </c>
      <c r="D307" s="1" t="b">
        <f t="shared" si="4"/>
        <v>0</v>
      </c>
    </row>
    <row r="308" spans="2:4">
      <c r="B308" s="1" t="s">
        <v>835</v>
      </c>
      <c r="C308" s="227" t="s">
        <v>836</v>
      </c>
      <c r="D308" s="1" t="b">
        <f t="shared" si="4"/>
        <v>0</v>
      </c>
    </row>
    <row r="309" spans="2:4">
      <c r="B309" s="1" t="s">
        <v>831</v>
      </c>
      <c r="C309" s="227" t="s">
        <v>832</v>
      </c>
      <c r="D309" s="1" t="b">
        <f t="shared" si="4"/>
        <v>0</v>
      </c>
    </row>
    <row r="310" spans="2:4">
      <c r="B310" s="1" t="s">
        <v>1714</v>
      </c>
      <c r="C310" s="227" t="s">
        <v>16985</v>
      </c>
      <c r="D310" s="1" t="b">
        <f t="shared" si="4"/>
        <v>0</v>
      </c>
    </row>
    <row r="311" spans="2:4">
      <c r="B311" s="1" t="s">
        <v>920</v>
      </c>
      <c r="C311" s="227" t="s">
        <v>921</v>
      </c>
      <c r="D311" s="1" t="b">
        <f t="shared" si="4"/>
        <v>0</v>
      </c>
    </row>
    <row r="312" spans="2:4">
      <c r="B312" s="1" t="s">
        <v>1353</v>
      </c>
      <c r="C312" s="227" t="s">
        <v>1354</v>
      </c>
      <c r="D312" s="1" t="b">
        <f t="shared" si="4"/>
        <v>0</v>
      </c>
    </row>
    <row r="313" spans="2:4">
      <c r="B313" s="1" t="s">
        <v>1049</v>
      </c>
      <c r="C313" s="227" t="s">
        <v>1050</v>
      </c>
      <c r="D313" s="1" t="b">
        <f t="shared" si="4"/>
        <v>0</v>
      </c>
    </row>
    <row r="314" spans="2:4">
      <c r="B314" s="1" t="s">
        <v>12560</v>
      </c>
      <c r="C314" s="227" t="s">
        <v>12561</v>
      </c>
      <c r="D314" s="1" t="b">
        <f t="shared" si="4"/>
        <v>0</v>
      </c>
    </row>
    <row r="315" spans="2:4">
      <c r="B315" s="1" t="s">
        <v>530</v>
      </c>
      <c r="C315" s="227" t="s">
        <v>531</v>
      </c>
      <c r="D315" s="1" t="b">
        <f t="shared" si="4"/>
        <v>0</v>
      </c>
    </row>
    <row r="316" spans="2:4">
      <c r="B316" s="1" t="s">
        <v>545</v>
      </c>
      <c r="C316" s="227" t="s">
        <v>546</v>
      </c>
      <c r="D316" s="1" t="b">
        <f t="shared" si="4"/>
        <v>0</v>
      </c>
    </row>
    <row r="317" spans="2:4">
      <c r="B317" s="1" t="s">
        <v>524</v>
      </c>
      <c r="C317" s="227" t="s">
        <v>525</v>
      </c>
      <c r="D317" s="1" t="b">
        <f t="shared" si="4"/>
        <v>0</v>
      </c>
    </row>
    <row r="318" spans="2:4">
      <c r="B318" s="1" t="s">
        <v>1890</v>
      </c>
      <c r="C318" s="227" t="s">
        <v>1891</v>
      </c>
      <c r="D318" s="1" t="b">
        <f t="shared" si="4"/>
        <v>0</v>
      </c>
    </row>
    <row r="319" spans="2:4">
      <c r="B319" s="1" t="s">
        <v>556</v>
      </c>
      <c r="C319" s="227" t="s">
        <v>557</v>
      </c>
      <c r="D319" s="1" t="b">
        <f t="shared" si="4"/>
        <v>0</v>
      </c>
    </row>
    <row r="320" spans="2:4">
      <c r="B320" s="1" t="s">
        <v>705</v>
      </c>
      <c r="C320" s="227" t="s">
        <v>706</v>
      </c>
      <c r="D320" s="1" t="b">
        <f t="shared" si="4"/>
        <v>0</v>
      </c>
    </row>
    <row r="321" spans="2:4">
      <c r="B321" s="1" t="s">
        <v>538</v>
      </c>
      <c r="C321" s="227" t="s">
        <v>539</v>
      </c>
      <c r="D321" s="1" t="b">
        <f t="shared" si="4"/>
        <v>0</v>
      </c>
    </row>
    <row r="322" spans="2:4">
      <c r="B322" s="1" t="s">
        <v>1102</v>
      </c>
      <c r="C322" s="227" t="s">
        <v>1103</v>
      </c>
      <c r="D322" s="1" t="b">
        <f t="shared" si="4"/>
        <v>0</v>
      </c>
    </row>
    <row r="323" spans="2:4">
      <c r="B323" s="1" t="s">
        <v>879</v>
      </c>
      <c r="C323" s="227" t="s">
        <v>880</v>
      </c>
      <c r="D323" s="1" t="b">
        <f t="shared" ref="D323:D386" si="5">COUNTIF($C$2:$C$802,C323)&gt;1</f>
        <v>0</v>
      </c>
    </row>
    <row r="324" spans="2:4">
      <c r="B324" s="1" t="s">
        <v>1539</v>
      </c>
      <c r="C324" s="227" t="s">
        <v>1540</v>
      </c>
      <c r="D324" s="1" t="b">
        <f t="shared" si="5"/>
        <v>0</v>
      </c>
    </row>
    <row r="325" spans="2:4">
      <c r="B325" s="1" t="s">
        <v>1695</v>
      </c>
      <c r="C325" s="227" t="s">
        <v>1696</v>
      </c>
      <c r="D325" s="1" t="b">
        <f t="shared" si="5"/>
        <v>0</v>
      </c>
    </row>
    <row r="326" spans="2:4">
      <c r="B326" s="1" t="s">
        <v>1678</v>
      </c>
      <c r="C326" s="227" t="s">
        <v>1679</v>
      </c>
      <c r="D326" s="1" t="b">
        <f t="shared" si="5"/>
        <v>0</v>
      </c>
    </row>
    <row r="327" spans="2:4">
      <c r="B327" s="1" t="s">
        <v>383</v>
      </c>
      <c r="C327" s="227" t="s">
        <v>384</v>
      </c>
      <c r="D327" s="1" t="b">
        <f t="shared" si="5"/>
        <v>0</v>
      </c>
    </row>
    <row r="328" spans="2:4">
      <c r="B328" s="1" t="s">
        <v>1850</v>
      </c>
      <c r="C328" s="227" t="s">
        <v>16986</v>
      </c>
      <c r="D328" s="1" t="b">
        <f t="shared" si="5"/>
        <v>0</v>
      </c>
    </row>
    <row r="329" spans="2:4">
      <c r="B329" s="1" t="s">
        <v>1027</v>
      </c>
      <c r="C329" s="227" t="s">
        <v>1028</v>
      </c>
      <c r="D329" s="1" t="b">
        <f t="shared" si="5"/>
        <v>0</v>
      </c>
    </row>
    <row r="330" spans="2:4">
      <c r="B330" s="1" t="s">
        <v>1663</v>
      </c>
      <c r="C330" s="227" t="s">
        <v>1664</v>
      </c>
      <c r="D330" s="1" t="b">
        <f t="shared" si="5"/>
        <v>0</v>
      </c>
    </row>
    <row r="331" spans="2:4">
      <c r="B331" s="1" t="s">
        <v>511</v>
      </c>
      <c r="C331" s="227" t="s">
        <v>512</v>
      </c>
      <c r="D331" s="1" t="b">
        <f t="shared" si="5"/>
        <v>0</v>
      </c>
    </row>
    <row r="332" spans="2:4">
      <c r="B332" s="1" t="s">
        <v>588</v>
      </c>
      <c r="C332" s="227" t="s">
        <v>589</v>
      </c>
      <c r="D332" s="1" t="b">
        <f t="shared" si="5"/>
        <v>0</v>
      </c>
    </row>
    <row r="333" spans="2:4">
      <c r="B333" s="1" t="s">
        <v>1402</v>
      </c>
      <c r="C333" s="227" t="s">
        <v>1403</v>
      </c>
      <c r="D333" s="1" t="b">
        <f t="shared" si="5"/>
        <v>0</v>
      </c>
    </row>
    <row r="334" spans="2:4">
      <c r="B334" s="1" t="s">
        <v>1037</v>
      </c>
      <c r="C334" s="227" t="s">
        <v>1038</v>
      </c>
      <c r="D334" s="1" t="b">
        <f t="shared" si="5"/>
        <v>0</v>
      </c>
    </row>
    <row r="335" spans="2:4">
      <c r="B335" s="1" t="s">
        <v>366</v>
      </c>
      <c r="C335" s="227" t="s">
        <v>367</v>
      </c>
      <c r="D335" s="1" t="b">
        <f t="shared" si="5"/>
        <v>0</v>
      </c>
    </row>
    <row r="336" spans="2:4">
      <c r="B336" s="1" t="s">
        <v>1666</v>
      </c>
      <c r="C336" s="227" t="s">
        <v>1667</v>
      </c>
      <c r="D336" s="1" t="b">
        <f t="shared" si="5"/>
        <v>0</v>
      </c>
    </row>
    <row r="337" spans="2:4">
      <c r="B337" s="1" t="s">
        <v>228</v>
      </c>
      <c r="C337" s="227" t="s">
        <v>229</v>
      </c>
      <c r="D337" s="1" t="b">
        <f t="shared" si="5"/>
        <v>0</v>
      </c>
    </row>
    <row r="338" spans="2:4">
      <c r="B338" s="1" t="s">
        <v>945</v>
      </c>
      <c r="C338" s="227" t="s">
        <v>946</v>
      </c>
      <c r="D338" s="1" t="b">
        <f t="shared" si="5"/>
        <v>0</v>
      </c>
    </row>
    <row r="339" spans="2:4">
      <c r="B339" s="1" t="s">
        <v>1404</v>
      </c>
      <c r="C339" s="227" t="s">
        <v>1405</v>
      </c>
      <c r="D339" s="1" t="b">
        <f t="shared" si="5"/>
        <v>0</v>
      </c>
    </row>
    <row r="340" spans="2:4">
      <c r="B340" s="1" t="s">
        <v>176</v>
      </c>
      <c r="C340" s="227" t="s">
        <v>177</v>
      </c>
      <c r="D340" s="1" t="b">
        <f t="shared" si="5"/>
        <v>0</v>
      </c>
    </row>
    <row r="341" spans="2:4">
      <c r="B341" s="1" t="s">
        <v>760</v>
      </c>
      <c r="C341" s="227" t="s">
        <v>761</v>
      </c>
      <c r="D341" s="1" t="b">
        <f t="shared" si="5"/>
        <v>0</v>
      </c>
    </row>
    <row r="342" spans="2:4">
      <c r="B342" s="1" t="s">
        <v>1100</v>
      </c>
      <c r="C342" s="227" t="s">
        <v>1101</v>
      </c>
      <c r="D342" s="1" t="b">
        <f t="shared" si="5"/>
        <v>0</v>
      </c>
    </row>
    <row r="343" spans="2:4">
      <c r="B343" s="1" t="s">
        <v>592</v>
      </c>
      <c r="C343" s="227" t="s">
        <v>593</v>
      </c>
      <c r="D343" s="1" t="b">
        <f t="shared" si="5"/>
        <v>0</v>
      </c>
    </row>
    <row r="344" spans="2:4">
      <c r="B344" s="1" t="s">
        <v>6503</v>
      </c>
      <c r="C344" s="227" t="s">
        <v>6504</v>
      </c>
      <c r="D344" s="1" t="b">
        <f t="shared" si="5"/>
        <v>0</v>
      </c>
    </row>
    <row r="345" spans="2:4">
      <c r="B345" s="1" t="s">
        <v>13585</v>
      </c>
      <c r="C345" s="227" t="s">
        <v>16987</v>
      </c>
      <c r="D345" s="1" t="b">
        <f t="shared" si="5"/>
        <v>0</v>
      </c>
    </row>
    <row r="346" spans="2:4">
      <c r="B346" s="1" t="s">
        <v>1085</v>
      </c>
      <c r="C346" s="227" t="s">
        <v>1086</v>
      </c>
      <c r="D346" s="1" t="b">
        <f t="shared" si="5"/>
        <v>0</v>
      </c>
    </row>
    <row r="347" spans="2:4">
      <c r="B347" s="1" t="s">
        <v>1681</v>
      </c>
      <c r="C347" s="227" t="s">
        <v>1682</v>
      </c>
      <c r="D347" s="1" t="b">
        <f t="shared" si="5"/>
        <v>0</v>
      </c>
    </row>
    <row r="348" spans="2:4">
      <c r="B348" s="1" t="s">
        <v>245</v>
      </c>
      <c r="C348" s="227" t="s">
        <v>246</v>
      </c>
      <c r="D348" s="1" t="b">
        <f t="shared" si="5"/>
        <v>0</v>
      </c>
    </row>
    <row r="349" spans="2:4">
      <c r="B349" s="1" t="s">
        <v>1406</v>
      </c>
      <c r="C349" s="227" t="s">
        <v>1407</v>
      </c>
      <c r="D349" s="1" t="b">
        <f t="shared" si="5"/>
        <v>0</v>
      </c>
    </row>
    <row r="350" spans="2:4">
      <c r="B350" s="1" t="s">
        <v>1494</v>
      </c>
      <c r="C350" s="227" t="s">
        <v>1495</v>
      </c>
      <c r="D350" s="1" t="b">
        <f t="shared" si="5"/>
        <v>0</v>
      </c>
    </row>
    <row r="351" spans="2:4">
      <c r="B351" s="1" t="s">
        <v>1472</v>
      </c>
      <c r="C351" s="227" t="s">
        <v>1473</v>
      </c>
      <c r="D351" s="1" t="b">
        <f t="shared" si="5"/>
        <v>0</v>
      </c>
    </row>
    <row r="352" spans="2:4">
      <c r="B352" s="1" t="s">
        <v>522</v>
      </c>
      <c r="C352" s="227" t="s">
        <v>523</v>
      </c>
      <c r="D352" s="1" t="b">
        <f t="shared" si="5"/>
        <v>0</v>
      </c>
    </row>
    <row r="353" spans="2:4">
      <c r="B353" s="1" t="s">
        <v>1089</v>
      </c>
      <c r="C353" s="227" t="s">
        <v>1090</v>
      </c>
      <c r="D353" s="1" t="b">
        <f t="shared" si="5"/>
        <v>0</v>
      </c>
    </row>
    <row r="354" spans="2:4">
      <c r="B354" s="1" t="s">
        <v>819</v>
      </c>
      <c r="C354" s="227" t="s">
        <v>820</v>
      </c>
      <c r="D354" s="1" t="b">
        <f t="shared" si="5"/>
        <v>0</v>
      </c>
    </row>
    <row r="355" spans="2:4">
      <c r="B355" s="1" t="s">
        <v>1942</v>
      </c>
      <c r="C355" s="227" t="s">
        <v>1943</v>
      </c>
      <c r="D355" s="1" t="b">
        <f t="shared" si="5"/>
        <v>0</v>
      </c>
    </row>
    <row r="356" spans="2:4">
      <c r="B356" s="1" t="s">
        <v>1965</v>
      </c>
      <c r="C356" s="227" t="s">
        <v>1966</v>
      </c>
      <c r="D356" s="1" t="b">
        <f t="shared" si="5"/>
        <v>0</v>
      </c>
    </row>
    <row r="357" spans="2:4">
      <c r="B357" s="1" t="s">
        <v>470</v>
      </c>
      <c r="C357" s="227" t="s">
        <v>471</v>
      </c>
      <c r="D357" s="1" t="b">
        <f t="shared" si="5"/>
        <v>0</v>
      </c>
    </row>
    <row r="358" spans="2:4">
      <c r="B358" s="1" t="s">
        <v>1087</v>
      </c>
      <c r="C358" s="227" t="s">
        <v>1088</v>
      </c>
      <c r="D358" s="1" t="b">
        <f t="shared" si="5"/>
        <v>0</v>
      </c>
    </row>
    <row r="359" spans="2:4">
      <c r="B359" s="1" t="s">
        <v>821</v>
      </c>
      <c r="C359" s="227" t="s">
        <v>822</v>
      </c>
      <c r="D359" s="1" t="b">
        <f t="shared" si="5"/>
        <v>0</v>
      </c>
    </row>
    <row r="360" spans="2:4">
      <c r="B360" s="1" t="s">
        <v>673</v>
      </c>
      <c r="C360" s="227" t="s">
        <v>674</v>
      </c>
      <c r="D360" s="1" t="b">
        <f t="shared" si="5"/>
        <v>0</v>
      </c>
    </row>
    <row r="361" spans="2:4">
      <c r="B361" s="1" t="s">
        <v>707</v>
      </c>
      <c r="C361" s="227" t="s">
        <v>708</v>
      </c>
      <c r="D361" s="1" t="b">
        <f t="shared" si="5"/>
        <v>0</v>
      </c>
    </row>
    <row r="362" spans="2:4">
      <c r="B362" s="1" t="s">
        <v>543</v>
      </c>
      <c r="C362" s="227" t="s">
        <v>544</v>
      </c>
      <c r="D362" s="1" t="b">
        <f t="shared" si="5"/>
        <v>0</v>
      </c>
    </row>
    <row r="363" spans="2:4">
      <c r="B363" s="1" t="s">
        <v>547</v>
      </c>
      <c r="C363" s="227" t="s">
        <v>548</v>
      </c>
      <c r="D363" s="1" t="b">
        <f t="shared" si="5"/>
        <v>0</v>
      </c>
    </row>
    <row r="364" spans="2:4">
      <c r="B364" s="1" t="s">
        <v>211</v>
      </c>
      <c r="C364" s="227" t="s">
        <v>212</v>
      </c>
      <c r="D364" s="1" t="b">
        <f t="shared" si="5"/>
        <v>0</v>
      </c>
    </row>
    <row r="365" spans="2:4">
      <c r="B365" s="1" t="s">
        <v>13590</v>
      </c>
      <c r="C365" s="227" t="s">
        <v>16988</v>
      </c>
      <c r="D365" s="1" t="b">
        <f t="shared" si="5"/>
        <v>0</v>
      </c>
    </row>
    <row r="366" spans="2:4">
      <c r="B366" s="1" t="s">
        <v>1998</v>
      </c>
      <c r="C366" s="227" t="s">
        <v>1999</v>
      </c>
      <c r="D366" s="1" t="b">
        <f t="shared" si="5"/>
        <v>0</v>
      </c>
    </row>
    <row r="367" spans="2:4">
      <c r="B367" s="1" t="s">
        <v>284</v>
      </c>
      <c r="C367" s="227" t="s">
        <v>285</v>
      </c>
      <c r="D367" s="1" t="b">
        <f t="shared" si="5"/>
        <v>0</v>
      </c>
    </row>
    <row r="368" spans="2:4">
      <c r="B368" s="1" t="s">
        <v>1104</v>
      </c>
      <c r="C368" s="227" t="s">
        <v>1105</v>
      </c>
      <c r="D368" s="1" t="b">
        <f t="shared" si="5"/>
        <v>0</v>
      </c>
    </row>
    <row r="369" spans="2:4">
      <c r="B369" s="1" t="s">
        <v>14188</v>
      </c>
      <c r="C369" s="227" t="s">
        <v>16989</v>
      </c>
      <c r="D369" s="1" t="b">
        <f t="shared" si="5"/>
        <v>0</v>
      </c>
    </row>
    <row r="370" spans="2:4">
      <c r="B370" s="1" t="s">
        <v>776</v>
      </c>
      <c r="C370" s="227" t="s">
        <v>777</v>
      </c>
      <c r="D370" s="1" t="b">
        <f t="shared" si="5"/>
        <v>0</v>
      </c>
    </row>
    <row r="371" spans="2:4">
      <c r="B371" s="1" t="s">
        <v>1725</v>
      </c>
      <c r="C371" s="227" t="s">
        <v>1726</v>
      </c>
      <c r="D371" s="1" t="b">
        <f t="shared" si="5"/>
        <v>0</v>
      </c>
    </row>
    <row r="372" spans="2:4">
      <c r="B372" s="1" t="s">
        <v>1408</v>
      </c>
      <c r="C372" s="227" t="s">
        <v>1409</v>
      </c>
      <c r="D372" s="1" t="b">
        <f t="shared" si="5"/>
        <v>0</v>
      </c>
    </row>
    <row r="373" spans="2:4">
      <c r="B373" s="1" t="s">
        <v>1649</v>
      </c>
      <c r="C373" s="227" t="s">
        <v>1650</v>
      </c>
      <c r="D373" s="1" t="b">
        <f t="shared" si="5"/>
        <v>0</v>
      </c>
    </row>
    <row r="374" spans="2:4">
      <c r="B374" s="1" t="s">
        <v>1496</v>
      </c>
      <c r="C374" s="227" t="s">
        <v>1497</v>
      </c>
      <c r="D374" s="1" t="b">
        <f t="shared" si="5"/>
        <v>0</v>
      </c>
    </row>
    <row r="375" spans="2:4">
      <c r="B375" s="1" t="s">
        <v>180</v>
      </c>
      <c r="C375" s="227" t="s">
        <v>181</v>
      </c>
      <c r="D375" s="1" t="b">
        <f t="shared" si="5"/>
        <v>0</v>
      </c>
    </row>
    <row r="376" spans="2:4">
      <c r="B376" s="1" t="s">
        <v>681</v>
      </c>
      <c r="C376" s="227" t="s">
        <v>682</v>
      </c>
      <c r="D376" s="1" t="b">
        <f t="shared" si="5"/>
        <v>0</v>
      </c>
    </row>
    <row r="377" spans="2:4">
      <c r="B377" s="1" t="s">
        <v>684</v>
      </c>
      <c r="C377" s="227" t="s">
        <v>685</v>
      </c>
      <c r="D377" s="1" t="b">
        <f t="shared" si="5"/>
        <v>0</v>
      </c>
    </row>
    <row r="378" spans="2:4">
      <c r="B378" s="1" t="s">
        <v>534</v>
      </c>
      <c r="C378" s="227" t="s">
        <v>535</v>
      </c>
      <c r="D378" s="1" t="b">
        <f t="shared" si="5"/>
        <v>0</v>
      </c>
    </row>
    <row r="379" spans="2:4">
      <c r="B379" s="1" t="s">
        <v>1976</v>
      </c>
      <c r="C379" s="227" t="s">
        <v>1977</v>
      </c>
      <c r="D379" s="1" t="b">
        <f t="shared" si="5"/>
        <v>0</v>
      </c>
    </row>
    <row r="380" spans="2:4">
      <c r="B380" s="1" t="s">
        <v>1994</v>
      </c>
      <c r="C380" s="227" t="s">
        <v>1995</v>
      </c>
      <c r="D380" s="1" t="b">
        <f t="shared" si="5"/>
        <v>0</v>
      </c>
    </row>
    <row r="381" spans="2:4">
      <c r="B381" s="1" t="s">
        <v>1892</v>
      </c>
      <c r="C381" s="227" t="s">
        <v>1893</v>
      </c>
      <c r="D381" s="1" t="b">
        <f t="shared" si="5"/>
        <v>0</v>
      </c>
    </row>
    <row r="382" spans="2:4">
      <c r="B382" s="1" t="s">
        <v>428</v>
      </c>
      <c r="C382" s="227" t="s">
        <v>429</v>
      </c>
      <c r="D382" s="1" t="b">
        <f t="shared" si="5"/>
        <v>0</v>
      </c>
    </row>
    <row r="383" spans="2:4">
      <c r="B383" s="1" t="s">
        <v>1668</v>
      </c>
      <c r="C383" s="227" t="s">
        <v>1669</v>
      </c>
      <c r="D383" s="1" t="b">
        <f t="shared" si="5"/>
        <v>0</v>
      </c>
    </row>
    <row r="384" spans="2:4">
      <c r="B384" s="1" t="s">
        <v>1498</v>
      </c>
      <c r="C384" s="227" t="s">
        <v>1499</v>
      </c>
      <c r="D384" s="1" t="b">
        <f t="shared" si="5"/>
        <v>0</v>
      </c>
    </row>
    <row r="385" spans="2:4">
      <c r="B385" s="1" t="s">
        <v>345</v>
      </c>
      <c r="C385" s="227" t="s">
        <v>346</v>
      </c>
      <c r="D385" s="1" t="b">
        <f t="shared" si="5"/>
        <v>0</v>
      </c>
    </row>
    <row r="386" spans="2:4">
      <c r="B386" s="1" t="s">
        <v>1683</v>
      </c>
      <c r="C386" s="227" t="s">
        <v>1684</v>
      </c>
      <c r="D386" s="1" t="b">
        <f t="shared" si="5"/>
        <v>0</v>
      </c>
    </row>
    <row r="387" spans="2:4">
      <c r="B387" s="1" t="s">
        <v>1938</v>
      </c>
      <c r="C387" s="227" t="s">
        <v>1939</v>
      </c>
      <c r="D387" s="1" t="b">
        <f t="shared" ref="D387:D450" si="6">COUNTIF($C$2:$C$802,C387)&gt;1</f>
        <v>0</v>
      </c>
    </row>
    <row r="388" spans="2:4">
      <c r="B388" s="1" t="s">
        <v>13595</v>
      </c>
      <c r="C388" s="227" t="s">
        <v>16990</v>
      </c>
      <c r="D388" s="1" t="b">
        <f t="shared" si="6"/>
        <v>0</v>
      </c>
    </row>
    <row r="389" spans="2:4">
      <c r="B389" s="1" t="s">
        <v>1029</v>
      </c>
      <c r="C389" s="227" t="s">
        <v>1030</v>
      </c>
      <c r="D389" s="1" t="b">
        <f t="shared" si="6"/>
        <v>0</v>
      </c>
    </row>
    <row r="390" spans="2:4">
      <c r="B390" s="1" t="s">
        <v>372</v>
      </c>
      <c r="C390" s="227" t="s">
        <v>373</v>
      </c>
      <c r="D390" s="1" t="b">
        <f t="shared" si="6"/>
        <v>0</v>
      </c>
    </row>
    <row r="391" spans="2:4">
      <c r="B391" s="1" t="s">
        <v>1410</v>
      </c>
      <c r="C391" s="227" t="s">
        <v>1411</v>
      </c>
      <c r="D391" s="1" t="b">
        <f t="shared" si="6"/>
        <v>0</v>
      </c>
    </row>
    <row r="392" spans="2:4">
      <c r="B392" s="1" t="s">
        <v>1972</v>
      </c>
      <c r="C392" s="227" t="s">
        <v>1973</v>
      </c>
      <c r="D392" s="1" t="b">
        <f t="shared" si="6"/>
        <v>0</v>
      </c>
    </row>
    <row r="393" spans="2:4">
      <c r="B393" s="1" t="s">
        <v>1541</v>
      </c>
      <c r="C393" s="227" t="s">
        <v>1542</v>
      </c>
      <c r="D393" s="1" t="b">
        <f t="shared" si="6"/>
        <v>0</v>
      </c>
    </row>
    <row r="394" spans="2:4">
      <c r="B394" s="1" t="s">
        <v>1355</v>
      </c>
      <c r="C394" s="227" t="s">
        <v>1356</v>
      </c>
      <c r="D394" s="1" t="b">
        <f t="shared" si="6"/>
        <v>0</v>
      </c>
    </row>
    <row r="395" spans="2:4">
      <c r="B395" s="1" t="s">
        <v>1750</v>
      </c>
      <c r="C395" s="227" t="s">
        <v>1751</v>
      </c>
      <c r="D395" s="1" t="b">
        <f t="shared" si="6"/>
        <v>0</v>
      </c>
    </row>
    <row r="396" spans="2:4">
      <c r="B396" s="1" t="s">
        <v>632</v>
      </c>
      <c r="C396" s="227" t="s">
        <v>633</v>
      </c>
      <c r="D396" s="1" t="b">
        <f t="shared" si="6"/>
        <v>0</v>
      </c>
    </row>
    <row r="397" spans="2:4">
      <c r="B397" s="1" t="s">
        <v>667</v>
      </c>
      <c r="C397" s="227" t="s">
        <v>668</v>
      </c>
      <c r="D397" s="1" t="b">
        <f t="shared" si="6"/>
        <v>0</v>
      </c>
    </row>
    <row r="398" spans="2:4">
      <c r="B398" s="1" t="s">
        <v>709</v>
      </c>
      <c r="C398" s="227" t="s">
        <v>710</v>
      </c>
      <c r="D398" s="1" t="b">
        <f t="shared" si="6"/>
        <v>0</v>
      </c>
    </row>
    <row r="399" spans="2:4">
      <c r="B399" s="1" t="s">
        <v>1810</v>
      </c>
      <c r="C399" s="227" t="s">
        <v>1811</v>
      </c>
      <c r="D399" s="1" t="b">
        <f t="shared" si="6"/>
        <v>0</v>
      </c>
    </row>
    <row r="400" spans="2:4">
      <c r="B400" s="1" t="s">
        <v>1930</v>
      </c>
      <c r="C400" s="227" t="s">
        <v>1931</v>
      </c>
      <c r="D400" s="1" t="b">
        <f t="shared" si="6"/>
        <v>0</v>
      </c>
    </row>
    <row r="401" spans="2:4">
      <c r="B401" s="1" t="s">
        <v>729</v>
      </c>
      <c r="C401" s="227" t="s">
        <v>730</v>
      </c>
      <c r="D401" s="1" t="b">
        <f t="shared" si="6"/>
        <v>0</v>
      </c>
    </row>
    <row r="402" spans="2:4">
      <c r="B402" s="1" t="s">
        <v>1932</v>
      </c>
      <c r="C402" s="227" t="s">
        <v>1933</v>
      </c>
      <c r="D402" s="1" t="b">
        <f t="shared" si="6"/>
        <v>0</v>
      </c>
    </row>
    <row r="403" spans="2:4">
      <c r="B403" s="1" t="s">
        <v>1775</v>
      </c>
      <c r="C403" s="227" t="s">
        <v>1776</v>
      </c>
      <c r="D403" s="1" t="b">
        <f t="shared" si="6"/>
        <v>0</v>
      </c>
    </row>
    <row r="404" spans="2:4">
      <c r="B404" s="1" t="s">
        <v>711</v>
      </c>
      <c r="C404" s="227" t="s">
        <v>712</v>
      </c>
      <c r="D404" s="1" t="b">
        <f t="shared" si="6"/>
        <v>0</v>
      </c>
    </row>
    <row r="405" spans="2:4">
      <c r="B405" s="1" t="s">
        <v>669</v>
      </c>
      <c r="C405" s="227" t="s">
        <v>670</v>
      </c>
      <c r="D405" s="1" t="b">
        <f t="shared" si="6"/>
        <v>0</v>
      </c>
    </row>
    <row r="406" spans="2:4">
      <c r="B406" s="1" t="s">
        <v>634</v>
      </c>
      <c r="C406" s="227" t="s">
        <v>635</v>
      </c>
      <c r="D406" s="1" t="b">
        <f t="shared" si="6"/>
        <v>0</v>
      </c>
    </row>
    <row r="407" spans="2:4">
      <c r="B407" s="1" t="s">
        <v>1781</v>
      </c>
      <c r="C407" s="227" t="s">
        <v>1782</v>
      </c>
      <c r="D407" s="1" t="b">
        <f t="shared" si="6"/>
        <v>0</v>
      </c>
    </row>
    <row r="408" spans="2:4">
      <c r="B408" s="1" t="s">
        <v>1072</v>
      </c>
      <c r="C408" s="227" t="s">
        <v>1883</v>
      </c>
      <c r="D408" s="1" t="b">
        <f t="shared" si="6"/>
        <v>0</v>
      </c>
    </row>
    <row r="409" spans="2:4">
      <c r="B409" s="1" t="s">
        <v>266</v>
      </c>
      <c r="C409" s="227" t="s">
        <v>267</v>
      </c>
      <c r="D409" s="1" t="b">
        <f t="shared" si="6"/>
        <v>0</v>
      </c>
    </row>
    <row r="410" spans="2:4">
      <c r="B410" s="1" t="s">
        <v>964</v>
      </c>
      <c r="C410" s="227" t="s">
        <v>965</v>
      </c>
      <c r="D410" s="1" t="b">
        <f t="shared" si="6"/>
        <v>0</v>
      </c>
    </row>
    <row r="411" spans="2:4">
      <c r="B411" s="1" t="s">
        <v>899</v>
      </c>
      <c r="C411" s="227" t="s">
        <v>900</v>
      </c>
      <c r="D411" s="1" t="b">
        <f t="shared" si="6"/>
        <v>0</v>
      </c>
    </row>
    <row r="412" spans="2:4">
      <c r="B412" s="1" t="s">
        <v>991</v>
      </c>
      <c r="C412" s="227" t="s">
        <v>992</v>
      </c>
      <c r="D412" s="1" t="b">
        <f t="shared" si="6"/>
        <v>0</v>
      </c>
    </row>
    <row r="413" spans="2:4">
      <c r="B413" s="1" t="s">
        <v>953</v>
      </c>
      <c r="C413" s="227" t="s">
        <v>954</v>
      </c>
      <c r="D413" s="1" t="b">
        <f t="shared" si="6"/>
        <v>0</v>
      </c>
    </row>
    <row r="414" spans="2:4">
      <c r="B414" s="1" t="s">
        <v>238</v>
      </c>
      <c r="C414" s="227" t="s">
        <v>239</v>
      </c>
      <c r="D414" s="1" t="b">
        <f t="shared" si="6"/>
        <v>0</v>
      </c>
    </row>
    <row r="415" spans="2:4">
      <c r="B415" s="1" t="s">
        <v>487</v>
      </c>
      <c r="C415" s="227" t="s">
        <v>488</v>
      </c>
      <c r="D415" s="1" t="b">
        <f t="shared" si="6"/>
        <v>0</v>
      </c>
    </row>
    <row r="416" spans="2:4">
      <c r="B416" s="1" t="s">
        <v>941</v>
      </c>
      <c r="C416" s="227" t="s">
        <v>942</v>
      </c>
      <c r="D416" s="1" t="b">
        <f t="shared" si="6"/>
        <v>0</v>
      </c>
    </row>
    <row r="417" spans="2:4">
      <c r="B417" s="1" t="s">
        <v>1041</v>
      </c>
      <c r="C417" s="227" t="s">
        <v>1042</v>
      </c>
      <c r="D417" s="1" t="b">
        <f t="shared" si="6"/>
        <v>0</v>
      </c>
    </row>
    <row r="418" spans="2:4">
      <c r="B418" s="1" t="s">
        <v>762</v>
      </c>
      <c r="C418" s="227" t="s">
        <v>763</v>
      </c>
      <c r="D418" s="1" t="b">
        <f t="shared" si="6"/>
        <v>0</v>
      </c>
    </row>
    <row r="419" spans="2:4">
      <c r="B419" s="1" t="s">
        <v>369</v>
      </c>
      <c r="C419" s="227" t="s">
        <v>370</v>
      </c>
      <c r="D419" s="1" t="b">
        <f t="shared" si="6"/>
        <v>0</v>
      </c>
    </row>
    <row r="420" spans="2:4">
      <c r="B420" s="1" t="s">
        <v>167</v>
      </c>
      <c r="C420" s="227" t="s">
        <v>168</v>
      </c>
      <c r="D420" s="1" t="b">
        <f t="shared" si="6"/>
        <v>0</v>
      </c>
    </row>
    <row r="421" spans="2:4">
      <c r="B421" s="1" t="s">
        <v>1957</v>
      </c>
      <c r="C421" s="227" t="s">
        <v>1958</v>
      </c>
      <c r="D421" s="1" t="b">
        <f t="shared" si="6"/>
        <v>0</v>
      </c>
    </row>
    <row r="422" spans="2:4">
      <c r="B422" s="1" t="s">
        <v>2622</v>
      </c>
      <c r="C422" s="227" t="s">
        <v>2623</v>
      </c>
      <c r="D422" s="1" t="b">
        <f t="shared" si="6"/>
        <v>0</v>
      </c>
    </row>
    <row r="423" spans="2:4">
      <c r="B423" s="1" t="s">
        <v>188</v>
      </c>
      <c r="C423" s="227" t="s">
        <v>189</v>
      </c>
      <c r="D423" s="1" t="b">
        <f t="shared" si="6"/>
        <v>0</v>
      </c>
    </row>
    <row r="424" spans="2:4">
      <c r="B424" s="1" t="s">
        <v>1894</v>
      </c>
      <c r="C424" s="227" t="s">
        <v>16991</v>
      </c>
      <c r="D424" s="1" t="b">
        <f t="shared" si="6"/>
        <v>0</v>
      </c>
    </row>
    <row r="425" spans="2:4">
      <c r="B425" s="1" t="s">
        <v>636</v>
      </c>
      <c r="C425" s="227" t="s">
        <v>637</v>
      </c>
      <c r="D425" s="1" t="b">
        <f t="shared" si="6"/>
        <v>0</v>
      </c>
    </row>
    <row r="426" spans="2:4">
      <c r="B426" s="1" t="s">
        <v>649</v>
      </c>
      <c r="C426" s="227" t="s">
        <v>650</v>
      </c>
      <c r="D426" s="1" t="b">
        <f t="shared" si="6"/>
        <v>0</v>
      </c>
    </row>
    <row r="427" spans="2:4">
      <c r="B427" s="1" t="s">
        <v>1783</v>
      </c>
      <c r="C427" s="227" t="s">
        <v>1784</v>
      </c>
      <c r="D427" s="1" t="b">
        <f t="shared" si="6"/>
        <v>0</v>
      </c>
    </row>
    <row r="428" spans="2:4">
      <c r="B428" s="1" t="s">
        <v>1413</v>
      </c>
      <c r="C428" s="227" t="s">
        <v>1414</v>
      </c>
      <c r="D428" s="1" t="b">
        <f t="shared" si="6"/>
        <v>0</v>
      </c>
    </row>
    <row r="429" spans="2:4">
      <c r="B429" s="1" t="s">
        <v>496</v>
      </c>
      <c r="C429" s="227" t="s">
        <v>497</v>
      </c>
      <c r="D429" s="1" t="b">
        <f t="shared" si="6"/>
        <v>0</v>
      </c>
    </row>
    <row r="430" spans="2:4">
      <c r="B430" s="1" t="s">
        <v>769</v>
      </c>
      <c r="C430" s="227" t="s">
        <v>770</v>
      </c>
      <c r="D430" s="1" t="b">
        <f t="shared" si="6"/>
        <v>0</v>
      </c>
    </row>
    <row r="431" spans="2:4">
      <c r="B431" s="1" t="s">
        <v>1357</v>
      </c>
      <c r="C431" s="227" t="s">
        <v>1358</v>
      </c>
      <c r="D431" s="1" t="b">
        <f t="shared" si="6"/>
        <v>0</v>
      </c>
    </row>
    <row r="432" spans="2:4">
      <c r="B432" s="1" t="s">
        <v>1415</v>
      </c>
      <c r="C432" s="227" t="s">
        <v>1416</v>
      </c>
      <c r="D432" s="1" t="b">
        <f t="shared" si="6"/>
        <v>0</v>
      </c>
    </row>
    <row r="433" spans="2:4">
      <c r="B433" s="1" t="s">
        <v>1417</v>
      </c>
      <c r="C433" s="227" t="s">
        <v>1418</v>
      </c>
      <c r="D433" s="1" t="b">
        <f t="shared" si="6"/>
        <v>0</v>
      </c>
    </row>
    <row r="434" spans="2:4">
      <c r="B434" s="1" t="s">
        <v>1419</v>
      </c>
      <c r="C434" s="227" t="s">
        <v>1420</v>
      </c>
      <c r="D434" s="1" t="b">
        <f t="shared" si="6"/>
        <v>0</v>
      </c>
    </row>
    <row r="435" spans="2:4">
      <c r="B435" s="1" t="s">
        <v>334</v>
      </c>
      <c r="C435" s="227" t="s">
        <v>335</v>
      </c>
      <c r="D435" s="1" t="b">
        <f t="shared" si="6"/>
        <v>0</v>
      </c>
    </row>
    <row r="436" spans="2:4">
      <c r="B436" s="1" t="s">
        <v>355</v>
      </c>
      <c r="C436" s="227" t="s">
        <v>356</v>
      </c>
      <c r="D436" s="1" t="b">
        <f t="shared" si="6"/>
        <v>0</v>
      </c>
    </row>
    <row r="437" spans="2:4">
      <c r="B437" s="1" t="s">
        <v>258</v>
      </c>
      <c r="C437" s="227" t="s">
        <v>259</v>
      </c>
      <c r="D437" s="1" t="b">
        <f t="shared" si="6"/>
        <v>0</v>
      </c>
    </row>
    <row r="438" spans="2:4">
      <c r="B438" s="1" t="s">
        <v>195</v>
      </c>
      <c r="C438" s="227" t="s">
        <v>196</v>
      </c>
      <c r="D438" s="1" t="b">
        <f t="shared" si="6"/>
        <v>0</v>
      </c>
    </row>
    <row r="439" spans="2:4">
      <c r="B439" s="1" t="s">
        <v>1421</v>
      </c>
      <c r="C439" s="227" t="s">
        <v>1422</v>
      </c>
      <c r="D439" s="1" t="b">
        <f t="shared" si="6"/>
        <v>0</v>
      </c>
    </row>
    <row r="440" spans="2:4">
      <c r="B440" s="1" t="s">
        <v>331</v>
      </c>
      <c r="C440" s="227" t="s">
        <v>332</v>
      </c>
      <c r="D440" s="1" t="b">
        <f t="shared" si="6"/>
        <v>0</v>
      </c>
    </row>
    <row r="441" spans="2:4">
      <c r="B441" s="1" t="s">
        <v>594</v>
      </c>
      <c r="C441" s="227" t="s">
        <v>595</v>
      </c>
      <c r="D441" s="1" t="b">
        <f t="shared" si="6"/>
        <v>0</v>
      </c>
    </row>
    <row r="442" spans="2:4">
      <c r="B442" s="1" t="s">
        <v>490</v>
      </c>
      <c r="C442" s="227" t="s">
        <v>491</v>
      </c>
      <c r="D442" s="1" t="b">
        <f t="shared" si="6"/>
        <v>0</v>
      </c>
    </row>
    <row r="443" spans="2:4">
      <c r="B443" s="1" t="s">
        <v>1895</v>
      </c>
      <c r="C443" s="227" t="s">
        <v>1896</v>
      </c>
      <c r="D443" s="1" t="b">
        <f t="shared" si="6"/>
        <v>0</v>
      </c>
    </row>
    <row r="444" spans="2:4">
      <c r="B444" s="1" t="s">
        <v>551</v>
      </c>
      <c r="C444" s="227" t="s">
        <v>552</v>
      </c>
      <c r="D444" s="1" t="b">
        <f t="shared" si="6"/>
        <v>0</v>
      </c>
    </row>
    <row r="445" spans="2:4">
      <c r="B445" s="1" t="s">
        <v>222</v>
      </c>
      <c r="C445" s="227" t="s">
        <v>223</v>
      </c>
      <c r="D445" s="1" t="b">
        <f t="shared" si="6"/>
        <v>0</v>
      </c>
    </row>
    <row r="446" spans="2:4">
      <c r="B446" s="1" t="s">
        <v>1500</v>
      </c>
      <c r="C446" s="227" t="s">
        <v>1501</v>
      </c>
      <c r="D446" s="1" t="b">
        <f t="shared" si="6"/>
        <v>0</v>
      </c>
    </row>
    <row r="447" spans="2:4">
      <c r="B447" s="1" t="s">
        <v>1502</v>
      </c>
      <c r="C447" s="227" t="s">
        <v>1503</v>
      </c>
      <c r="D447" s="1" t="b">
        <f t="shared" si="6"/>
        <v>0</v>
      </c>
    </row>
    <row r="448" spans="2:4">
      <c r="B448" s="1" t="s">
        <v>1423</v>
      </c>
      <c r="C448" s="227" t="s">
        <v>1424</v>
      </c>
      <c r="D448" s="1" t="b">
        <f t="shared" si="6"/>
        <v>0</v>
      </c>
    </row>
    <row r="449" spans="2:4">
      <c r="B449" s="1" t="s">
        <v>877</v>
      </c>
      <c r="C449" s="227" t="s">
        <v>878</v>
      </c>
      <c r="D449" s="1" t="b">
        <f t="shared" si="6"/>
        <v>0</v>
      </c>
    </row>
    <row r="450" spans="2:4">
      <c r="B450" s="1" t="s">
        <v>1727</v>
      </c>
      <c r="C450" s="227" t="s">
        <v>1728</v>
      </c>
      <c r="D450" s="1" t="b">
        <f t="shared" si="6"/>
        <v>0</v>
      </c>
    </row>
    <row r="451" spans="2:4">
      <c r="B451" s="1" t="s">
        <v>856</v>
      </c>
      <c r="C451" s="227" t="s">
        <v>857</v>
      </c>
      <c r="D451" s="1" t="b">
        <f t="shared" ref="D451:D514" si="7">COUNTIF($C$2:$C$802,C451)&gt;1</f>
        <v>0</v>
      </c>
    </row>
    <row r="452" spans="2:4">
      <c r="B452" s="1" t="s">
        <v>948</v>
      </c>
      <c r="C452" s="227" t="s">
        <v>949</v>
      </c>
      <c r="D452" s="1" t="b">
        <f t="shared" si="7"/>
        <v>0</v>
      </c>
    </row>
    <row r="453" spans="2:4">
      <c r="B453" s="1" t="s">
        <v>787</v>
      </c>
      <c r="C453" s="227" t="s">
        <v>788</v>
      </c>
      <c r="D453" s="1" t="b">
        <f t="shared" si="7"/>
        <v>0</v>
      </c>
    </row>
    <row r="454" spans="2:4">
      <c r="B454" s="1" t="s">
        <v>934</v>
      </c>
      <c r="C454" s="227" t="s">
        <v>935</v>
      </c>
      <c r="D454" s="1" t="b">
        <f t="shared" si="7"/>
        <v>0</v>
      </c>
    </row>
    <row r="455" spans="2:4">
      <c r="B455" s="1" t="s">
        <v>1093</v>
      </c>
      <c r="C455" s="227" t="s">
        <v>1094</v>
      </c>
      <c r="D455" s="1" t="b">
        <f t="shared" si="7"/>
        <v>0</v>
      </c>
    </row>
    <row r="456" spans="2:4">
      <c r="B456" s="1" t="s">
        <v>1035</v>
      </c>
      <c r="C456" s="227" t="s">
        <v>1036</v>
      </c>
      <c r="D456" s="1" t="b">
        <f t="shared" si="7"/>
        <v>0</v>
      </c>
    </row>
    <row r="457" spans="2:4">
      <c r="B457" s="1" t="s">
        <v>598</v>
      </c>
      <c r="C457" s="227" t="s">
        <v>599</v>
      </c>
      <c r="D457" s="1" t="b">
        <f t="shared" si="7"/>
        <v>0</v>
      </c>
    </row>
    <row r="458" spans="2:4">
      <c r="B458" s="1" t="s">
        <v>1359</v>
      </c>
      <c r="C458" s="227" t="s">
        <v>1360</v>
      </c>
      <c r="D458" s="1" t="b">
        <f t="shared" si="7"/>
        <v>0</v>
      </c>
    </row>
    <row r="459" spans="2:4">
      <c r="B459" s="1" t="s">
        <v>1425</v>
      </c>
      <c r="C459" s="227" t="s">
        <v>1426</v>
      </c>
      <c r="D459" s="1" t="b">
        <f t="shared" si="7"/>
        <v>0</v>
      </c>
    </row>
    <row r="460" spans="2:4">
      <c r="B460" s="1" t="s">
        <v>1095</v>
      </c>
      <c r="C460" s="227" t="s">
        <v>1096</v>
      </c>
      <c r="D460" s="1" t="b">
        <f t="shared" si="7"/>
        <v>0</v>
      </c>
    </row>
    <row r="461" spans="2:4">
      <c r="B461" s="1" t="s">
        <v>974</v>
      </c>
      <c r="C461" s="227" t="s">
        <v>975</v>
      </c>
      <c r="D461" s="1" t="b">
        <f t="shared" si="7"/>
        <v>0</v>
      </c>
    </row>
    <row r="462" spans="2:4">
      <c r="B462" s="1" t="s">
        <v>1729</v>
      </c>
      <c r="C462" s="227" t="s">
        <v>1730</v>
      </c>
      <c r="D462" s="1" t="b">
        <f t="shared" si="7"/>
        <v>0</v>
      </c>
    </row>
    <row r="463" spans="2:4">
      <c r="B463" s="1" t="s">
        <v>995</v>
      </c>
      <c r="C463" s="227" t="s">
        <v>996</v>
      </c>
      <c r="D463" s="1" t="b">
        <f t="shared" si="7"/>
        <v>0</v>
      </c>
    </row>
    <row r="464" spans="2:4">
      <c r="B464" s="1" t="s">
        <v>967</v>
      </c>
      <c r="C464" s="227" t="s">
        <v>968</v>
      </c>
      <c r="D464" s="1" t="b">
        <f t="shared" si="7"/>
        <v>0</v>
      </c>
    </row>
    <row r="465" spans="2:4">
      <c r="B465" s="1" t="s">
        <v>1852</v>
      </c>
      <c r="C465" s="227" t="s">
        <v>1853</v>
      </c>
      <c r="D465" s="1" t="b">
        <f t="shared" si="7"/>
        <v>0</v>
      </c>
    </row>
    <row r="466" spans="2:4">
      <c r="B466" s="1" t="s">
        <v>943</v>
      </c>
      <c r="C466" s="227" t="s">
        <v>944</v>
      </c>
      <c r="D466" s="1" t="b">
        <f t="shared" si="7"/>
        <v>0</v>
      </c>
    </row>
    <row r="467" spans="2:4">
      <c r="B467" s="1" t="s">
        <v>339</v>
      </c>
      <c r="C467" s="227" t="s">
        <v>340</v>
      </c>
      <c r="D467" s="1" t="b">
        <f t="shared" si="7"/>
        <v>0</v>
      </c>
    </row>
    <row r="468" spans="2:4">
      <c r="B468" s="1" t="s">
        <v>1023</v>
      </c>
      <c r="C468" s="227" t="s">
        <v>1024</v>
      </c>
      <c r="D468" s="1" t="b">
        <f t="shared" si="7"/>
        <v>0</v>
      </c>
    </row>
    <row r="469" spans="2:4">
      <c r="B469" s="1" t="s">
        <v>881</v>
      </c>
      <c r="C469" s="227" t="s">
        <v>882</v>
      </c>
      <c r="D469" s="1" t="b">
        <f t="shared" si="7"/>
        <v>0</v>
      </c>
    </row>
    <row r="470" spans="2:4">
      <c r="B470" s="1" t="s">
        <v>1812</v>
      </c>
      <c r="C470" s="227" t="s">
        <v>1813</v>
      </c>
      <c r="D470" s="1" t="b">
        <f t="shared" si="7"/>
        <v>0</v>
      </c>
    </row>
    <row r="471" spans="2:4">
      <c r="B471" s="1" t="s">
        <v>1671</v>
      </c>
      <c r="C471" s="227" t="s">
        <v>1672</v>
      </c>
      <c r="D471" s="1" t="b">
        <f t="shared" si="7"/>
        <v>0</v>
      </c>
    </row>
    <row r="472" spans="2:4">
      <c r="B472" s="1" t="s">
        <v>218</v>
      </c>
      <c r="C472" s="227" t="s">
        <v>219</v>
      </c>
      <c r="D472" s="1" t="b">
        <f t="shared" si="7"/>
        <v>0</v>
      </c>
    </row>
    <row r="473" spans="2:4">
      <c r="B473" s="1" t="s">
        <v>144</v>
      </c>
      <c r="C473" s="227" t="s">
        <v>145</v>
      </c>
      <c r="D473" s="1" t="b">
        <f t="shared" si="7"/>
        <v>0</v>
      </c>
    </row>
    <row r="474" spans="2:4">
      <c r="B474" s="1" t="s">
        <v>374</v>
      </c>
      <c r="C474" s="227" t="s">
        <v>375</v>
      </c>
      <c r="D474" s="1" t="b">
        <f t="shared" si="7"/>
        <v>0</v>
      </c>
    </row>
    <row r="475" spans="2:4">
      <c r="B475" s="1" t="s">
        <v>286</v>
      </c>
      <c r="C475" s="227" t="s">
        <v>287</v>
      </c>
      <c r="D475" s="1" t="b">
        <f t="shared" si="7"/>
        <v>0</v>
      </c>
    </row>
    <row r="476" spans="2:4">
      <c r="B476" s="1" t="s">
        <v>1078</v>
      </c>
      <c r="C476" s="227" t="s">
        <v>1079</v>
      </c>
      <c r="D476" s="1" t="b">
        <f t="shared" si="7"/>
        <v>0</v>
      </c>
    </row>
    <row r="477" spans="2:4">
      <c r="B477" s="1" t="s">
        <v>1543</v>
      </c>
      <c r="C477" s="227" t="s">
        <v>1544</v>
      </c>
      <c r="D477" s="1" t="b">
        <f t="shared" si="7"/>
        <v>0</v>
      </c>
    </row>
    <row r="478" spans="2:4">
      <c r="B478" s="1" t="s">
        <v>1057</v>
      </c>
      <c r="C478" s="227" t="s">
        <v>1058</v>
      </c>
      <c r="D478" s="1" t="b">
        <f t="shared" si="7"/>
        <v>0</v>
      </c>
    </row>
    <row r="479" spans="2:4">
      <c r="B479" s="1" t="s">
        <v>16922</v>
      </c>
      <c r="C479" s="227" t="s">
        <v>16923</v>
      </c>
      <c r="D479" s="1" t="b">
        <f t="shared" si="7"/>
        <v>0</v>
      </c>
    </row>
    <row r="480" spans="2:4">
      <c r="B480" s="1" t="s">
        <v>3833</v>
      </c>
      <c r="C480" s="227" t="s">
        <v>3834</v>
      </c>
      <c r="D480" s="1" t="b">
        <f t="shared" si="7"/>
        <v>0</v>
      </c>
    </row>
    <row r="481" spans="2:4">
      <c r="B481" s="1" t="s">
        <v>1870</v>
      </c>
      <c r="C481" s="227" t="s">
        <v>1871</v>
      </c>
      <c r="D481" s="1" t="b">
        <f t="shared" si="7"/>
        <v>0</v>
      </c>
    </row>
    <row r="482" spans="2:4">
      <c r="B482" s="1" t="s">
        <v>1427</v>
      </c>
      <c r="C482" s="227" t="s">
        <v>1428</v>
      </c>
      <c r="D482" s="1" t="b">
        <f t="shared" si="7"/>
        <v>0</v>
      </c>
    </row>
    <row r="483" spans="2:4">
      <c r="B483" s="1" t="s">
        <v>1429</v>
      </c>
      <c r="C483" s="227" t="s">
        <v>1430</v>
      </c>
      <c r="D483" s="1" t="b">
        <f t="shared" si="7"/>
        <v>0</v>
      </c>
    </row>
    <row r="484" spans="2:4">
      <c r="B484" s="1" t="s">
        <v>735</v>
      </c>
      <c r="C484" s="227" t="s">
        <v>736</v>
      </c>
      <c r="D484" s="1" t="b">
        <f t="shared" si="7"/>
        <v>0</v>
      </c>
    </row>
    <row r="485" spans="2:4">
      <c r="B485" s="1" t="s">
        <v>457</v>
      </c>
      <c r="C485" s="227" t="s">
        <v>458</v>
      </c>
      <c r="D485" s="1" t="b">
        <f t="shared" si="7"/>
        <v>0</v>
      </c>
    </row>
    <row r="486" spans="2:4">
      <c r="B486" s="1" t="s">
        <v>1697</v>
      </c>
      <c r="C486" s="227" t="s">
        <v>1698</v>
      </c>
      <c r="D486" s="1" t="b">
        <f t="shared" si="7"/>
        <v>0</v>
      </c>
    </row>
    <row r="487" spans="2:4">
      <c r="B487" s="1" t="s">
        <v>262</v>
      </c>
      <c r="C487" s="227" t="s">
        <v>263</v>
      </c>
      <c r="D487" s="1" t="b">
        <f t="shared" si="7"/>
        <v>0</v>
      </c>
    </row>
    <row r="488" spans="2:4">
      <c r="B488" s="1" t="s">
        <v>1651</v>
      </c>
      <c r="C488" s="227" t="s">
        <v>1652</v>
      </c>
      <c r="D488" s="1" t="b">
        <f t="shared" si="7"/>
        <v>0</v>
      </c>
    </row>
    <row r="489" spans="2:4">
      <c r="B489" s="1" t="s">
        <v>172</v>
      </c>
      <c r="C489" s="227" t="s">
        <v>173</v>
      </c>
      <c r="D489" s="1" t="b">
        <f t="shared" si="7"/>
        <v>0</v>
      </c>
    </row>
    <row r="490" spans="2:4">
      <c r="B490" s="1" t="s">
        <v>293</v>
      </c>
      <c r="C490" s="227" t="s">
        <v>294</v>
      </c>
      <c r="D490" s="1" t="b">
        <f t="shared" si="7"/>
        <v>0</v>
      </c>
    </row>
    <row r="491" spans="2:4">
      <c r="B491" s="1" t="s">
        <v>1504</v>
      </c>
      <c r="C491" s="227" t="s">
        <v>1505</v>
      </c>
      <c r="D491" s="1" t="b">
        <f t="shared" si="7"/>
        <v>0</v>
      </c>
    </row>
    <row r="492" spans="2:4">
      <c r="B492" s="1" t="s">
        <v>1431</v>
      </c>
      <c r="C492" s="227" t="s">
        <v>1432</v>
      </c>
      <c r="D492" s="1" t="b">
        <f t="shared" si="7"/>
        <v>0</v>
      </c>
    </row>
    <row r="493" spans="2:4">
      <c r="B493" s="1" t="s">
        <v>1506</v>
      </c>
      <c r="C493" s="227" t="s">
        <v>1507</v>
      </c>
      <c r="D493" s="1" t="b">
        <f t="shared" si="7"/>
        <v>0</v>
      </c>
    </row>
    <row r="494" spans="2:4">
      <c r="B494" s="1" t="s">
        <v>499</v>
      </c>
      <c r="C494" s="227" t="s">
        <v>500</v>
      </c>
      <c r="D494" s="1" t="b">
        <f t="shared" si="7"/>
        <v>0</v>
      </c>
    </row>
    <row r="495" spans="2:4">
      <c r="B495" s="1" t="s">
        <v>1098</v>
      </c>
      <c r="C495" s="227" t="s">
        <v>1882</v>
      </c>
      <c r="D495" s="1" t="b">
        <f t="shared" si="7"/>
        <v>0</v>
      </c>
    </row>
    <row r="496" spans="2:4">
      <c r="B496" s="1" t="s">
        <v>1761</v>
      </c>
      <c r="C496" s="227" t="s">
        <v>1762</v>
      </c>
      <c r="D496" s="1" t="b">
        <f t="shared" si="7"/>
        <v>0</v>
      </c>
    </row>
    <row r="497" spans="2:4">
      <c r="B497" s="1" t="s">
        <v>1599</v>
      </c>
      <c r="C497" s="227" t="s">
        <v>1600</v>
      </c>
      <c r="D497" s="1" t="b">
        <f t="shared" si="7"/>
        <v>0</v>
      </c>
    </row>
    <row r="498" spans="2:4">
      <c r="B498" s="1" t="s">
        <v>1610</v>
      </c>
      <c r="C498" s="227" t="s">
        <v>1611</v>
      </c>
      <c r="D498" s="1" t="b">
        <f t="shared" si="7"/>
        <v>0</v>
      </c>
    </row>
    <row r="499" spans="2:4">
      <c r="B499" s="1" t="s">
        <v>359</v>
      </c>
      <c r="C499" s="227" t="s">
        <v>360</v>
      </c>
      <c r="D499" s="1" t="b">
        <f t="shared" si="7"/>
        <v>0</v>
      </c>
    </row>
    <row r="500" spans="2:4">
      <c r="B500" s="1" t="s">
        <v>1433</v>
      </c>
      <c r="C500" s="227" t="s">
        <v>1434</v>
      </c>
      <c r="D500" s="1" t="b">
        <f t="shared" si="7"/>
        <v>0</v>
      </c>
    </row>
    <row r="501" spans="2:4">
      <c r="B501" s="1" t="s">
        <v>904</v>
      </c>
      <c r="C501" s="227" t="s">
        <v>905</v>
      </c>
      <c r="D501" s="1" t="b">
        <f t="shared" si="7"/>
        <v>0</v>
      </c>
    </row>
    <row r="502" spans="2:4">
      <c r="B502" s="1" t="s">
        <v>870</v>
      </c>
      <c r="C502" s="227" t="s">
        <v>871</v>
      </c>
      <c r="D502" s="1" t="b">
        <f t="shared" si="7"/>
        <v>0</v>
      </c>
    </row>
    <row r="503" spans="2:4">
      <c r="B503" s="1" t="s">
        <v>4506</v>
      </c>
      <c r="C503" s="227" t="s">
        <v>16992</v>
      </c>
      <c r="D503" s="1" t="b">
        <f t="shared" si="7"/>
        <v>0</v>
      </c>
    </row>
    <row r="504" spans="2:4">
      <c r="B504" s="1" t="s">
        <v>1508</v>
      </c>
      <c r="C504" s="227" t="s">
        <v>1509</v>
      </c>
      <c r="D504" s="1" t="b">
        <f t="shared" si="7"/>
        <v>0</v>
      </c>
    </row>
    <row r="505" spans="2:4">
      <c r="B505" s="1" t="s">
        <v>1731</v>
      </c>
      <c r="C505" s="227" t="s">
        <v>1732</v>
      </c>
      <c r="D505" s="1" t="b">
        <f t="shared" si="7"/>
        <v>0</v>
      </c>
    </row>
    <row r="506" spans="2:4">
      <c r="B506" s="1" t="s">
        <v>1435</v>
      </c>
      <c r="C506" s="227" t="s">
        <v>1436</v>
      </c>
      <c r="D506" s="1" t="b">
        <f t="shared" si="7"/>
        <v>0</v>
      </c>
    </row>
    <row r="507" spans="2:4">
      <c r="B507" s="1" t="s">
        <v>1612</v>
      </c>
      <c r="C507" s="227" t="s">
        <v>1613</v>
      </c>
      <c r="D507" s="1" t="b">
        <f t="shared" si="7"/>
        <v>0</v>
      </c>
    </row>
    <row r="508" spans="2:4">
      <c r="B508" s="1" t="s">
        <v>1738</v>
      </c>
      <c r="C508" s="227" t="s">
        <v>1739</v>
      </c>
      <c r="D508" s="1" t="b">
        <f t="shared" si="7"/>
        <v>0</v>
      </c>
    </row>
    <row r="509" spans="2:4">
      <c r="B509" s="1" t="s">
        <v>1053</v>
      </c>
      <c r="C509" s="227" t="s">
        <v>1054</v>
      </c>
      <c r="D509" s="1" t="b">
        <f t="shared" si="7"/>
        <v>0</v>
      </c>
    </row>
    <row r="510" spans="2:4">
      <c r="B510" s="1" t="s">
        <v>779</v>
      </c>
      <c r="C510" s="227" t="s">
        <v>780</v>
      </c>
      <c r="D510" s="1" t="b">
        <f t="shared" si="7"/>
        <v>0</v>
      </c>
    </row>
    <row r="511" spans="2:4">
      <c r="B511" s="1" t="s">
        <v>15429</v>
      </c>
      <c r="C511" s="227" t="s">
        <v>15430</v>
      </c>
      <c r="D511" s="1" t="b">
        <f t="shared" si="7"/>
        <v>0</v>
      </c>
    </row>
    <row r="512" spans="2:4">
      <c r="B512" s="1" t="s">
        <v>303</v>
      </c>
      <c r="C512" s="227" t="s">
        <v>304</v>
      </c>
      <c r="D512" s="1" t="b">
        <f t="shared" si="7"/>
        <v>0</v>
      </c>
    </row>
    <row r="513" spans="2:4">
      <c r="B513" s="1" t="s">
        <v>240</v>
      </c>
      <c r="C513" s="227" t="s">
        <v>241</v>
      </c>
      <c r="D513" s="1" t="b">
        <f t="shared" si="7"/>
        <v>0</v>
      </c>
    </row>
    <row r="514" spans="2:4">
      <c r="B514" s="1" t="s">
        <v>1593</v>
      </c>
      <c r="C514" s="227" t="s">
        <v>1594</v>
      </c>
      <c r="D514" s="1" t="b">
        <f t="shared" si="7"/>
        <v>0</v>
      </c>
    </row>
    <row r="515" spans="2:4">
      <c r="B515" s="1" t="s">
        <v>1673</v>
      </c>
      <c r="C515" s="227" t="s">
        <v>1674</v>
      </c>
      <c r="D515" s="1" t="b">
        <f t="shared" ref="D515:D578" si="8">COUNTIF($C$2:$C$802,C515)&gt;1</f>
        <v>0</v>
      </c>
    </row>
    <row r="516" spans="2:4">
      <c r="B516" s="1" t="s">
        <v>1795</v>
      </c>
      <c r="C516" s="227" t="s">
        <v>1796</v>
      </c>
      <c r="D516" s="1" t="b">
        <f t="shared" si="8"/>
        <v>0</v>
      </c>
    </row>
    <row r="517" spans="2:4">
      <c r="B517" s="1" t="s">
        <v>1314</v>
      </c>
      <c r="C517" s="227" t="s">
        <v>1315</v>
      </c>
      <c r="D517" s="1" t="b">
        <f t="shared" si="8"/>
        <v>0</v>
      </c>
    </row>
    <row r="518" spans="2:4">
      <c r="B518" s="1" t="s">
        <v>1510</v>
      </c>
      <c r="C518" s="227" t="s">
        <v>1511</v>
      </c>
      <c r="D518" s="1" t="b">
        <f t="shared" si="8"/>
        <v>0</v>
      </c>
    </row>
    <row r="519" spans="2:4">
      <c r="B519" s="1" t="s">
        <v>1437</v>
      </c>
      <c r="C519" s="227" t="s">
        <v>1438</v>
      </c>
      <c r="D519" s="1" t="b">
        <f t="shared" si="8"/>
        <v>0</v>
      </c>
    </row>
    <row r="520" spans="2:4">
      <c r="B520" s="1" t="s">
        <v>1963</v>
      </c>
      <c r="C520" s="227" t="s">
        <v>1964</v>
      </c>
      <c r="D520" s="1" t="b">
        <f t="shared" si="8"/>
        <v>0</v>
      </c>
    </row>
    <row r="521" spans="2:4">
      <c r="B521" s="1" t="s">
        <v>1653</v>
      </c>
      <c r="C521" s="227" t="s">
        <v>1654</v>
      </c>
      <c r="D521" s="1" t="b">
        <f t="shared" si="8"/>
        <v>0</v>
      </c>
    </row>
    <row r="522" spans="2:4">
      <c r="B522" s="1" t="s">
        <v>1614</v>
      </c>
      <c r="C522" s="227" t="s">
        <v>1615</v>
      </c>
      <c r="D522" s="1" t="b">
        <f t="shared" si="8"/>
        <v>0</v>
      </c>
    </row>
    <row r="523" spans="2:4">
      <c r="B523" s="1" t="s">
        <v>1439</v>
      </c>
      <c r="C523" s="227" t="s">
        <v>1440</v>
      </c>
      <c r="D523" s="1" t="b">
        <f t="shared" si="8"/>
        <v>0</v>
      </c>
    </row>
    <row r="524" spans="2:4">
      <c r="B524" s="1" t="s">
        <v>381</v>
      </c>
      <c r="C524" s="227" t="s">
        <v>382</v>
      </c>
      <c r="D524" s="1" t="b">
        <f t="shared" si="8"/>
        <v>0</v>
      </c>
    </row>
    <row r="525" spans="2:4">
      <c r="B525" s="1" t="s">
        <v>1655</v>
      </c>
      <c r="C525" s="227" t="s">
        <v>1656</v>
      </c>
      <c r="D525" s="1" t="b">
        <f t="shared" si="8"/>
        <v>0</v>
      </c>
    </row>
    <row r="526" spans="2:4">
      <c r="B526" s="1" t="s">
        <v>1545</v>
      </c>
      <c r="C526" s="227" t="s">
        <v>1546</v>
      </c>
      <c r="D526" s="1" t="b">
        <f t="shared" si="8"/>
        <v>0</v>
      </c>
    </row>
    <row r="527" spans="2:4">
      <c r="B527" s="1" t="s">
        <v>1547</v>
      </c>
      <c r="C527" s="227" t="s">
        <v>1548</v>
      </c>
      <c r="D527" s="1" t="b">
        <f t="shared" si="8"/>
        <v>0</v>
      </c>
    </row>
    <row r="528" spans="2:4">
      <c r="B528" s="1" t="s">
        <v>1549</v>
      </c>
      <c r="C528" s="227" t="s">
        <v>1550</v>
      </c>
      <c r="D528" s="1" t="b">
        <f t="shared" si="8"/>
        <v>0</v>
      </c>
    </row>
    <row r="529" spans="2:4">
      <c r="B529" s="1" t="s">
        <v>1551</v>
      </c>
      <c r="C529" s="227" t="s">
        <v>1552</v>
      </c>
      <c r="D529" s="1" t="b">
        <f t="shared" si="8"/>
        <v>0</v>
      </c>
    </row>
    <row r="530" spans="2:4">
      <c r="B530" s="1" t="s">
        <v>798</v>
      </c>
      <c r="C530" s="227" t="s">
        <v>799</v>
      </c>
      <c r="D530" s="1" t="b">
        <f t="shared" si="8"/>
        <v>0</v>
      </c>
    </row>
    <row r="531" spans="2:4">
      <c r="B531" s="1" t="s">
        <v>889</v>
      </c>
      <c r="C531" s="227" t="s">
        <v>890</v>
      </c>
      <c r="D531" s="1" t="b">
        <f t="shared" si="8"/>
        <v>0</v>
      </c>
    </row>
    <row r="532" spans="2:4">
      <c r="B532" s="1" t="s">
        <v>1109</v>
      </c>
      <c r="C532" s="227" t="s">
        <v>1110</v>
      </c>
      <c r="D532" s="1" t="b">
        <f t="shared" si="8"/>
        <v>0</v>
      </c>
    </row>
    <row r="533" spans="2:4">
      <c r="B533" s="1" t="s">
        <v>1111</v>
      </c>
      <c r="C533" s="227" t="s">
        <v>1112</v>
      </c>
      <c r="D533" s="1" t="b">
        <f t="shared" si="8"/>
        <v>0</v>
      </c>
    </row>
    <row r="534" spans="2:4">
      <c r="B534" s="1" t="s">
        <v>826</v>
      </c>
      <c r="C534" s="227" t="s">
        <v>827</v>
      </c>
      <c r="D534" s="1" t="b">
        <f t="shared" si="8"/>
        <v>0</v>
      </c>
    </row>
    <row r="535" spans="2:4">
      <c r="B535" s="1" t="s">
        <v>1616</v>
      </c>
      <c r="C535" s="227" t="s">
        <v>1617</v>
      </c>
      <c r="D535" s="1" t="b">
        <f t="shared" si="8"/>
        <v>0</v>
      </c>
    </row>
    <row r="536" spans="2:4">
      <c r="B536" s="1" t="s">
        <v>163</v>
      </c>
      <c r="C536" s="227" t="s">
        <v>164</v>
      </c>
      <c r="D536" s="1" t="b">
        <f t="shared" si="8"/>
        <v>0</v>
      </c>
    </row>
    <row r="537" spans="2:4">
      <c r="B537" s="1" t="s">
        <v>1055</v>
      </c>
      <c r="C537" s="227" t="s">
        <v>1056</v>
      </c>
      <c r="D537" s="1" t="b">
        <f t="shared" si="8"/>
        <v>0</v>
      </c>
    </row>
    <row r="538" spans="2:4">
      <c r="B538" s="1" t="s">
        <v>906</v>
      </c>
      <c r="C538" s="227" t="s">
        <v>907</v>
      </c>
      <c r="D538" s="1" t="b">
        <f t="shared" si="8"/>
        <v>0</v>
      </c>
    </row>
    <row r="539" spans="2:4">
      <c r="B539" s="1" t="s">
        <v>993</v>
      </c>
      <c r="C539" s="227" t="s">
        <v>994</v>
      </c>
      <c r="D539" s="1" t="b">
        <f t="shared" si="8"/>
        <v>0</v>
      </c>
    </row>
    <row r="540" spans="2:4">
      <c r="B540" s="1" t="s">
        <v>883</v>
      </c>
      <c r="C540" s="227" t="s">
        <v>884</v>
      </c>
      <c r="D540" s="1" t="b">
        <f t="shared" si="8"/>
        <v>0</v>
      </c>
    </row>
    <row r="541" spans="2:4">
      <c r="B541" s="1" t="s">
        <v>1741</v>
      </c>
      <c r="C541" s="227" t="s">
        <v>1742</v>
      </c>
      <c r="D541" s="1" t="b">
        <f t="shared" si="8"/>
        <v>0</v>
      </c>
    </row>
    <row r="542" spans="2:4">
      <c r="B542" s="1" t="s">
        <v>1091</v>
      </c>
      <c r="C542" s="227" t="s">
        <v>1092</v>
      </c>
      <c r="D542" s="1" t="b">
        <f t="shared" si="8"/>
        <v>0</v>
      </c>
    </row>
    <row r="543" spans="2:4">
      <c r="B543" s="1" t="s">
        <v>252</v>
      </c>
      <c r="C543" s="227" t="s">
        <v>253</v>
      </c>
      <c r="D543" s="1" t="b">
        <f t="shared" si="8"/>
        <v>0</v>
      </c>
    </row>
    <row r="544" spans="2:4">
      <c r="B544" s="1" t="s">
        <v>16164</v>
      </c>
      <c r="C544" s="227" t="s">
        <v>16993</v>
      </c>
      <c r="D544" s="1" t="b">
        <f t="shared" si="8"/>
        <v>0</v>
      </c>
    </row>
    <row r="545" spans="2:4">
      <c r="B545" s="1" t="s">
        <v>771</v>
      </c>
      <c r="C545" s="227" t="s">
        <v>772</v>
      </c>
      <c r="D545" s="1" t="b">
        <f t="shared" si="8"/>
        <v>0</v>
      </c>
    </row>
    <row r="546" spans="2:4">
      <c r="B546" s="1" t="s">
        <v>739</v>
      </c>
      <c r="C546" s="227" t="s">
        <v>740</v>
      </c>
      <c r="D546" s="1" t="b">
        <f t="shared" si="8"/>
        <v>0</v>
      </c>
    </row>
    <row r="547" spans="2:4">
      <c r="B547" s="1" t="s">
        <v>742</v>
      </c>
      <c r="C547" s="227" t="s">
        <v>743</v>
      </c>
      <c r="D547" s="1" t="b">
        <f t="shared" si="8"/>
        <v>0</v>
      </c>
    </row>
    <row r="548" spans="2:4">
      <c r="B548" s="1" t="s">
        <v>745</v>
      </c>
      <c r="C548" s="227" t="s">
        <v>746</v>
      </c>
      <c r="D548" s="1" t="b">
        <f t="shared" si="8"/>
        <v>0</v>
      </c>
    </row>
    <row r="549" spans="2:4">
      <c r="B549" s="1" t="s">
        <v>1441</v>
      </c>
      <c r="C549" s="227" t="s">
        <v>1442</v>
      </c>
      <c r="D549" s="1" t="b">
        <f t="shared" si="8"/>
        <v>0</v>
      </c>
    </row>
    <row r="550" spans="2:4">
      <c r="B550" s="1" t="s">
        <v>713</v>
      </c>
      <c r="C550" s="227" t="s">
        <v>714</v>
      </c>
      <c r="D550" s="1" t="b">
        <f t="shared" si="8"/>
        <v>0</v>
      </c>
    </row>
    <row r="551" spans="2:4">
      <c r="B551" s="1" t="s">
        <v>146</v>
      </c>
      <c r="C551" s="227" t="s">
        <v>147</v>
      </c>
      <c r="D551" s="1" t="b">
        <f t="shared" si="8"/>
        <v>0</v>
      </c>
    </row>
    <row r="552" spans="2:4">
      <c r="B552" s="1" t="s">
        <v>453</v>
      </c>
      <c r="C552" s="227" t="s">
        <v>454</v>
      </c>
      <c r="D552" s="1" t="b">
        <f t="shared" si="8"/>
        <v>0</v>
      </c>
    </row>
    <row r="553" spans="2:4">
      <c r="B553" s="1" t="s">
        <v>541</v>
      </c>
      <c r="C553" s="227" t="s">
        <v>542</v>
      </c>
      <c r="D553" s="1" t="b">
        <f t="shared" si="8"/>
        <v>0</v>
      </c>
    </row>
    <row r="554" spans="2:4">
      <c r="B554" s="1" t="s">
        <v>314</v>
      </c>
      <c r="C554" s="227" t="s">
        <v>315</v>
      </c>
      <c r="D554" s="1" t="b">
        <f t="shared" si="8"/>
        <v>0</v>
      </c>
    </row>
    <row r="555" spans="2:4">
      <c r="B555" s="1" t="s">
        <v>901</v>
      </c>
      <c r="C555" s="227" t="s">
        <v>902</v>
      </c>
      <c r="D555" s="1" t="b">
        <f t="shared" si="8"/>
        <v>0</v>
      </c>
    </row>
    <row r="556" spans="2:4">
      <c r="B556" s="1" t="s">
        <v>601</v>
      </c>
      <c r="C556" s="227" t="s">
        <v>602</v>
      </c>
      <c r="D556" s="1" t="b">
        <f t="shared" si="8"/>
        <v>0</v>
      </c>
    </row>
    <row r="557" spans="2:4">
      <c r="B557" s="1" t="s">
        <v>619</v>
      </c>
      <c r="C557" s="227" t="s">
        <v>620</v>
      </c>
      <c r="D557" s="1" t="b">
        <f t="shared" si="8"/>
        <v>0</v>
      </c>
    </row>
    <row r="558" spans="2:4">
      <c r="B558" s="1" t="s">
        <v>773</v>
      </c>
      <c r="C558" s="227" t="s">
        <v>774</v>
      </c>
      <c r="D558" s="1" t="b">
        <f t="shared" si="8"/>
        <v>0</v>
      </c>
    </row>
    <row r="559" spans="2:4">
      <c r="B559" s="1" t="s">
        <v>604</v>
      </c>
      <c r="C559" s="227" t="s">
        <v>605</v>
      </c>
      <c r="D559" s="1" t="b">
        <f t="shared" si="8"/>
        <v>0</v>
      </c>
    </row>
    <row r="560" spans="2:4">
      <c r="B560" s="1" t="s">
        <v>205</v>
      </c>
      <c r="C560" s="227" t="s">
        <v>206</v>
      </c>
      <c r="D560" s="1" t="b">
        <f t="shared" si="8"/>
        <v>0</v>
      </c>
    </row>
    <row r="561" spans="2:4">
      <c r="B561" s="1" t="s">
        <v>142</v>
      </c>
      <c r="C561" s="227" t="s">
        <v>143</v>
      </c>
      <c r="D561" s="1" t="b">
        <f t="shared" si="8"/>
        <v>0</v>
      </c>
    </row>
    <row r="562" spans="2:4">
      <c r="B562" s="1" t="s">
        <v>1699</v>
      </c>
      <c r="C562" s="227" t="s">
        <v>1700</v>
      </c>
      <c r="D562" s="1" t="b">
        <f t="shared" si="8"/>
        <v>0</v>
      </c>
    </row>
    <row r="563" spans="2:4">
      <c r="B563" s="1" t="s">
        <v>1814</v>
      </c>
      <c r="C563" s="227" t="s">
        <v>1815</v>
      </c>
      <c r="D563" s="1" t="b">
        <f t="shared" si="8"/>
        <v>0</v>
      </c>
    </row>
    <row r="564" spans="2:4">
      <c r="B564" s="1" t="s">
        <v>922</v>
      </c>
      <c r="C564" s="227" t="s">
        <v>923</v>
      </c>
      <c r="D564" s="1" t="b">
        <f t="shared" si="8"/>
        <v>0</v>
      </c>
    </row>
    <row r="565" spans="2:4">
      <c r="B565" s="1" t="s">
        <v>1743</v>
      </c>
      <c r="C565" s="227" t="s">
        <v>1744</v>
      </c>
      <c r="D565" s="1" t="b">
        <f t="shared" si="8"/>
        <v>0</v>
      </c>
    </row>
    <row r="566" spans="2:4">
      <c r="B566" s="1" t="s">
        <v>153</v>
      </c>
      <c r="C566" s="227" t="s">
        <v>154</v>
      </c>
      <c r="D566" s="1" t="b">
        <f t="shared" si="8"/>
        <v>0</v>
      </c>
    </row>
    <row r="567" spans="2:4">
      <c r="B567" s="1" t="s">
        <v>255</v>
      </c>
      <c r="C567" s="227" t="s">
        <v>256</v>
      </c>
      <c r="D567" s="1" t="b">
        <f t="shared" si="8"/>
        <v>0</v>
      </c>
    </row>
    <row r="568" spans="2:4">
      <c r="B568" s="1" t="s">
        <v>1039</v>
      </c>
      <c r="C568" s="227" t="s">
        <v>1040</v>
      </c>
      <c r="D568" s="1" t="b">
        <f t="shared" si="8"/>
        <v>0</v>
      </c>
    </row>
    <row r="569" spans="2:4">
      <c r="B569" s="1" t="s">
        <v>1076</v>
      </c>
      <c r="C569" s="227" t="s">
        <v>1077</v>
      </c>
      <c r="D569" s="1" t="b">
        <f t="shared" si="8"/>
        <v>0</v>
      </c>
    </row>
    <row r="570" spans="2:4">
      <c r="B570" s="1" t="s">
        <v>1292</v>
      </c>
      <c r="C570" s="227" t="s">
        <v>1293</v>
      </c>
      <c r="D570" s="1" t="b">
        <f t="shared" si="8"/>
        <v>0</v>
      </c>
    </row>
    <row r="571" spans="2:4">
      <c r="B571" s="1" t="s">
        <v>224</v>
      </c>
      <c r="C571" s="227" t="s">
        <v>225</v>
      </c>
      <c r="D571" s="1" t="b">
        <f t="shared" si="8"/>
        <v>0</v>
      </c>
    </row>
    <row r="572" spans="2:4">
      <c r="B572" s="1" t="s">
        <v>1585</v>
      </c>
      <c r="C572" s="227" t="s">
        <v>1586</v>
      </c>
      <c r="D572" s="1" t="b">
        <f t="shared" si="8"/>
        <v>0</v>
      </c>
    </row>
    <row r="573" spans="2:4">
      <c r="B573" s="1" t="s">
        <v>1992</v>
      </c>
      <c r="C573" s="227" t="s">
        <v>1993</v>
      </c>
      <c r="D573" s="1" t="b">
        <f t="shared" si="8"/>
        <v>0</v>
      </c>
    </row>
    <row r="574" spans="2:4">
      <c r="B574" s="1" t="s">
        <v>715</v>
      </c>
      <c r="C574" s="227" t="s">
        <v>716</v>
      </c>
      <c r="D574" s="1" t="b">
        <f t="shared" si="8"/>
        <v>0</v>
      </c>
    </row>
    <row r="575" spans="2:4">
      <c r="B575" s="1" t="s">
        <v>1017</v>
      </c>
      <c r="C575" s="227" t="s">
        <v>1018</v>
      </c>
      <c r="D575" s="1" t="b">
        <f t="shared" si="8"/>
        <v>0</v>
      </c>
    </row>
    <row r="576" spans="2:4">
      <c r="B576" s="1" t="s">
        <v>976</v>
      </c>
      <c r="C576" s="227" t="s">
        <v>977</v>
      </c>
      <c r="D576" s="1" t="b">
        <f t="shared" si="8"/>
        <v>0</v>
      </c>
    </row>
    <row r="577" spans="2:4">
      <c r="B577" s="1" t="s">
        <v>1553</v>
      </c>
      <c r="C577" s="227" t="s">
        <v>1554</v>
      </c>
      <c r="D577" s="1" t="b">
        <f t="shared" si="8"/>
        <v>0</v>
      </c>
    </row>
    <row r="578" spans="2:4">
      <c r="B578" s="1" t="s">
        <v>353</v>
      </c>
      <c r="C578" s="227" t="s">
        <v>354</v>
      </c>
      <c r="D578" s="1" t="b">
        <f t="shared" si="8"/>
        <v>0</v>
      </c>
    </row>
    <row r="579" spans="2:4">
      <c r="B579" s="1" t="s">
        <v>1603</v>
      </c>
      <c r="C579" s="227" t="s">
        <v>1604</v>
      </c>
      <c r="D579" s="1" t="b">
        <f t="shared" ref="D579:D642" si="9">COUNTIF($C$2:$C$802,C579)&gt;1</f>
        <v>0</v>
      </c>
    </row>
    <row r="580" spans="2:4">
      <c r="B580" s="1" t="s">
        <v>233</v>
      </c>
      <c r="C580" s="227" t="s">
        <v>234</v>
      </c>
      <c r="D580" s="1" t="b">
        <f t="shared" si="9"/>
        <v>0</v>
      </c>
    </row>
    <row r="581" spans="2:4">
      <c r="B581" s="1" t="s">
        <v>1555</v>
      </c>
      <c r="C581" s="227" t="s">
        <v>1556</v>
      </c>
      <c r="D581" s="1" t="b">
        <f t="shared" si="9"/>
        <v>0</v>
      </c>
    </row>
    <row r="582" spans="2:4">
      <c r="B582" s="1" t="s">
        <v>1557</v>
      </c>
      <c r="C582" s="227" t="s">
        <v>1558</v>
      </c>
      <c r="D582" s="1" t="b">
        <f t="shared" si="9"/>
        <v>0</v>
      </c>
    </row>
    <row r="583" spans="2:4">
      <c r="B583" s="1" t="s">
        <v>326</v>
      </c>
      <c r="C583" s="227" t="s">
        <v>327</v>
      </c>
      <c r="D583" s="1" t="b">
        <f t="shared" si="9"/>
        <v>0</v>
      </c>
    </row>
    <row r="584" spans="2:4">
      <c r="B584" s="1" t="s">
        <v>1595</v>
      </c>
      <c r="C584" s="227" t="s">
        <v>1596</v>
      </c>
      <c r="D584" s="1" t="b">
        <f t="shared" si="9"/>
        <v>0</v>
      </c>
    </row>
    <row r="585" spans="2:4">
      <c r="B585" s="1" t="s">
        <v>1559</v>
      </c>
      <c r="C585" s="227" t="s">
        <v>1560</v>
      </c>
      <c r="D585" s="1" t="b">
        <f t="shared" si="9"/>
        <v>0</v>
      </c>
    </row>
    <row r="586" spans="2:4">
      <c r="B586" s="1" t="s">
        <v>329</v>
      </c>
      <c r="C586" s="227" t="s">
        <v>330</v>
      </c>
      <c r="D586" s="1" t="b">
        <f t="shared" si="9"/>
        <v>0</v>
      </c>
    </row>
    <row r="587" spans="2:4">
      <c r="B587" s="1" t="s">
        <v>1701</v>
      </c>
      <c r="C587" s="227" t="s">
        <v>1702</v>
      </c>
      <c r="D587" s="1" t="b">
        <f t="shared" si="9"/>
        <v>0</v>
      </c>
    </row>
    <row r="588" spans="2:4">
      <c r="B588" s="1" t="s">
        <v>1618</v>
      </c>
      <c r="C588" s="227" t="s">
        <v>1619</v>
      </c>
      <c r="D588" s="1" t="b">
        <f t="shared" si="9"/>
        <v>0</v>
      </c>
    </row>
    <row r="589" spans="2:4">
      <c r="B589" s="1" t="s">
        <v>1561</v>
      </c>
      <c r="C589" s="227" t="s">
        <v>1562</v>
      </c>
      <c r="D589" s="1" t="b">
        <f t="shared" si="9"/>
        <v>0</v>
      </c>
    </row>
    <row r="590" spans="2:4">
      <c r="B590" s="1" t="s">
        <v>1443</v>
      </c>
      <c r="C590" s="227" t="s">
        <v>1444</v>
      </c>
      <c r="D590" s="1" t="b">
        <f t="shared" si="9"/>
        <v>0</v>
      </c>
    </row>
    <row r="591" spans="2:4">
      <c r="B591" s="1" t="s">
        <v>1563</v>
      </c>
      <c r="C591" s="227" t="s">
        <v>1564</v>
      </c>
      <c r="D591" s="1" t="b">
        <f t="shared" si="9"/>
        <v>0</v>
      </c>
    </row>
    <row r="592" spans="2:4">
      <c r="B592" s="1" t="s">
        <v>1445</v>
      </c>
      <c r="C592" s="227" t="s">
        <v>1446</v>
      </c>
      <c r="D592" s="1" t="b">
        <f t="shared" si="9"/>
        <v>0</v>
      </c>
    </row>
    <row r="593" spans="2:4">
      <c r="B593" s="1" t="s">
        <v>1512</v>
      </c>
      <c r="C593" s="227" t="s">
        <v>1513</v>
      </c>
      <c r="D593" s="1" t="b">
        <f t="shared" si="9"/>
        <v>0</v>
      </c>
    </row>
    <row r="594" spans="2:4">
      <c r="B594" s="1" t="s">
        <v>874</v>
      </c>
      <c r="C594" s="227" t="s">
        <v>875</v>
      </c>
      <c r="D594" s="1" t="b">
        <f t="shared" si="9"/>
        <v>0</v>
      </c>
    </row>
    <row r="595" spans="2:4">
      <c r="B595" s="1" t="s">
        <v>847</v>
      </c>
      <c r="C595" s="227" t="s">
        <v>848</v>
      </c>
      <c r="D595" s="1" t="b">
        <f t="shared" si="9"/>
        <v>0</v>
      </c>
    </row>
    <row r="596" spans="2:4">
      <c r="B596" s="1" t="s">
        <v>1854</v>
      </c>
      <c r="C596" s="227" t="s">
        <v>1855</v>
      </c>
      <c r="D596" s="1" t="b">
        <f t="shared" si="9"/>
        <v>0</v>
      </c>
    </row>
    <row r="597" spans="2:4">
      <c r="B597" s="1" t="s">
        <v>1734</v>
      </c>
      <c r="C597" s="227" t="s">
        <v>1735</v>
      </c>
      <c r="D597" s="1" t="b">
        <f t="shared" si="9"/>
        <v>0</v>
      </c>
    </row>
    <row r="598" spans="2:4">
      <c r="B598" s="1" t="s">
        <v>1703</v>
      </c>
      <c r="C598" s="227" t="s">
        <v>1704</v>
      </c>
      <c r="D598" s="1" t="b">
        <f t="shared" si="9"/>
        <v>0</v>
      </c>
    </row>
    <row r="599" spans="2:4">
      <c r="B599" s="1" t="s">
        <v>718</v>
      </c>
      <c r="C599" s="227" t="s">
        <v>719</v>
      </c>
      <c r="D599" s="1" t="b">
        <f t="shared" si="9"/>
        <v>0</v>
      </c>
    </row>
    <row r="600" spans="2:4">
      <c r="B600" s="1" t="s">
        <v>1514</v>
      </c>
      <c r="C600" s="227" t="s">
        <v>1515</v>
      </c>
      <c r="D600" s="1" t="b">
        <f t="shared" si="9"/>
        <v>0</v>
      </c>
    </row>
    <row r="601" spans="2:4">
      <c r="B601" s="1" t="s">
        <v>1565</v>
      </c>
      <c r="C601" s="227" t="s">
        <v>1566</v>
      </c>
      <c r="D601" s="1" t="b">
        <f t="shared" si="9"/>
        <v>0</v>
      </c>
    </row>
    <row r="602" spans="2:4">
      <c r="B602" s="1" t="s">
        <v>1706</v>
      </c>
      <c r="C602" s="227" t="s">
        <v>1707</v>
      </c>
      <c r="D602" s="1" t="b">
        <f t="shared" si="9"/>
        <v>0</v>
      </c>
    </row>
    <row r="603" spans="2:4">
      <c r="B603" s="1" t="s">
        <v>1361</v>
      </c>
      <c r="C603" s="227" t="s">
        <v>1362</v>
      </c>
      <c r="D603" s="1" t="b">
        <f t="shared" si="9"/>
        <v>0</v>
      </c>
    </row>
    <row r="604" spans="2:4">
      <c r="B604" s="1" t="s">
        <v>801</v>
      </c>
      <c r="C604" s="227" t="s">
        <v>802</v>
      </c>
      <c r="D604" s="1" t="b">
        <f t="shared" si="9"/>
        <v>0</v>
      </c>
    </row>
    <row r="605" spans="2:4">
      <c r="B605" s="1" t="s">
        <v>814</v>
      </c>
      <c r="C605" s="227" t="s">
        <v>815</v>
      </c>
      <c r="D605" s="1" t="b">
        <f t="shared" si="9"/>
        <v>0</v>
      </c>
    </row>
    <row r="606" spans="2:4">
      <c r="B606" s="1" t="s">
        <v>1447</v>
      </c>
      <c r="C606" s="227" t="s">
        <v>1448</v>
      </c>
      <c r="D606" s="1" t="b">
        <f t="shared" si="9"/>
        <v>0</v>
      </c>
    </row>
    <row r="607" spans="2:4">
      <c r="B607" s="1" t="s">
        <v>796</v>
      </c>
      <c r="C607" s="227" t="s">
        <v>797</v>
      </c>
      <c r="D607" s="1" t="b">
        <f t="shared" si="9"/>
        <v>0</v>
      </c>
    </row>
    <row r="608" spans="2:4">
      <c r="B608" s="1" t="s">
        <v>321</v>
      </c>
      <c r="C608" s="227" t="s">
        <v>322</v>
      </c>
      <c r="D608" s="1" t="b">
        <f t="shared" si="9"/>
        <v>0</v>
      </c>
    </row>
    <row r="609" spans="2:4">
      <c r="B609" s="1" t="s">
        <v>1785</v>
      </c>
      <c r="C609" s="227" t="s">
        <v>1786</v>
      </c>
      <c r="D609" s="1" t="b">
        <f t="shared" si="9"/>
        <v>0</v>
      </c>
    </row>
    <row r="610" spans="2:4">
      <c r="B610" s="1" t="s">
        <v>110</v>
      </c>
      <c r="C610" s="227" t="s">
        <v>111</v>
      </c>
      <c r="D610" s="1" t="b">
        <f t="shared" si="9"/>
        <v>0</v>
      </c>
    </row>
    <row r="611" spans="2:4">
      <c r="B611" s="1" t="s">
        <v>1789</v>
      </c>
      <c r="C611" s="227" t="s">
        <v>1790</v>
      </c>
      <c r="D611" s="1" t="b">
        <f t="shared" si="9"/>
        <v>0</v>
      </c>
    </row>
    <row r="612" spans="2:4">
      <c r="B612" s="1" t="s">
        <v>342</v>
      </c>
      <c r="C612" s="227" t="s">
        <v>343</v>
      </c>
      <c r="D612" s="1" t="b">
        <f t="shared" si="9"/>
        <v>0</v>
      </c>
    </row>
    <row r="613" spans="2:4">
      <c r="B613" s="1" t="s">
        <v>151</v>
      </c>
      <c r="C613" s="227" t="s">
        <v>152</v>
      </c>
      <c r="D613" s="1" t="b">
        <f t="shared" si="9"/>
        <v>0</v>
      </c>
    </row>
    <row r="614" spans="2:4">
      <c r="B614" s="1" t="s">
        <v>1767</v>
      </c>
      <c r="C614" s="227" t="s">
        <v>1768</v>
      </c>
      <c r="D614" s="1" t="b">
        <f t="shared" si="9"/>
        <v>0</v>
      </c>
    </row>
    <row r="615" spans="2:4">
      <c r="B615" s="1" t="s">
        <v>1826</v>
      </c>
      <c r="C615" s="227" t="s">
        <v>1827</v>
      </c>
      <c r="D615" s="1" t="b">
        <f t="shared" si="9"/>
        <v>0</v>
      </c>
    </row>
    <row r="616" spans="2:4">
      <c r="B616" s="1" t="s">
        <v>553</v>
      </c>
      <c r="C616" s="227" t="s">
        <v>554</v>
      </c>
      <c r="D616" s="1" t="b">
        <f t="shared" si="9"/>
        <v>0</v>
      </c>
    </row>
    <row r="617" spans="2:4">
      <c r="B617" s="1" t="s">
        <v>1986</v>
      </c>
      <c r="C617" s="227" t="s">
        <v>1987</v>
      </c>
      <c r="D617" s="1" t="b">
        <f t="shared" si="9"/>
        <v>0</v>
      </c>
    </row>
    <row r="618" spans="2:4">
      <c r="B618" s="1" t="s">
        <v>671</v>
      </c>
      <c r="C618" s="227" t="s">
        <v>672</v>
      </c>
      <c r="D618" s="1" t="b">
        <f t="shared" si="9"/>
        <v>0</v>
      </c>
    </row>
    <row r="619" spans="2:4">
      <c r="B619" s="1" t="s">
        <v>1873</v>
      </c>
      <c r="C619" s="227" t="s">
        <v>1874</v>
      </c>
      <c r="D619" s="1" t="b">
        <f t="shared" si="9"/>
        <v>0</v>
      </c>
    </row>
    <row r="620" spans="2:4">
      <c r="B620" s="1" t="s">
        <v>675</v>
      </c>
      <c r="C620" s="227" t="s">
        <v>676</v>
      </c>
      <c r="D620" s="1" t="b">
        <f t="shared" si="9"/>
        <v>0</v>
      </c>
    </row>
    <row r="621" spans="2:4">
      <c r="B621" s="1" t="s">
        <v>720</v>
      </c>
      <c r="C621" s="227" t="s">
        <v>721</v>
      </c>
      <c r="D621" s="1" t="b">
        <f t="shared" si="9"/>
        <v>0</v>
      </c>
    </row>
    <row r="622" spans="2:4">
      <c r="B622" s="1" t="s">
        <v>651</v>
      </c>
      <c r="C622" s="227" t="s">
        <v>652</v>
      </c>
      <c r="D622" s="1" t="b">
        <f t="shared" si="9"/>
        <v>0</v>
      </c>
    </row>
    <row r="623" spans="2:4">
      <c r="B623" s="1" t="s">
        <v>13780</v>
      </c>
      <c r="C623" s="227" t="s">
        <v>13781</v>
      </c>
      <c r="D623" s="1" t="b">
        <f t="shared" si="9"/>
        <v>0</v>
      </c>
    </row>
    <row r="624" spans="2:4">
      <c r="B624" s="1" t="s">
        <v>653</v>
      </c>
      <c r="C624" s="227" t="s">
        <v>654</v>
      </c>
      <c r="D624" s="1" t="b">
        <f t="shared" si="9"/>
        <v>0</v>
      </c>
    </row>
    <row r="625" spans="2:4">
      <c r="B625" s="1" t="s">
        <v>436</v>
      </c>
      <c r="C625" s="227" t="s">
        <v>437</v>
      </c>
      <c r="D625" s="1" t="b">
        <f t="shared" si="9"/>
        <v>0</v>
      </c>
    </row>
    <row r="626" spans="2:4">
      <c r="B626" s="1" t="s">
        <v>526</v>
      </c>
      <c r="C626" s="227" t="s">
        <v>527</v>
      </c>
      <c r="D626" s="1" t="b">
        <f t="shared" si="9"/>
        <v>0</v>
      </c>
    </row>
    <row r="627" spans="2:4">
      <c r="B627" s="1" t="s">
        <v>438</v>
      </c>
      <c r="C627" s="227" t="s">
        <v>439</v>
      </c>
      <c r="D627" s="1" t="b">
        <f t="shared" si="9"/>
        <v>0</v>
      </c>
    </row>
    <row r="628" spans="2:4">
      <c r="B628" s="1" t="s">
        <v>418</v>
      </c>
      <c r="C628" s="227" t="s">
        <v>419</v>
      </c>
      <c r="D628" s="1" t="b">
        <f t="shared" si="9"/>
        <v>0</v>
      </c>
    </row>
    <row r="629" spans="2:4">
      <c r="B629" s="1" t="s">
        <v>655</v>
      </c>
      <c r="C629" s="227" t="s">
        <v>656</v>
      </c>
      <c r="D629" s="1" t="b">
        <f t="shared" si="9"/>
        <v>0</v>
      </c>
    </row>
    <row r="630" spans="2:4">
      <c r="B630" s="1" t="s">
        <v>657</v>
      </c>
      <c r="C630" s="227" t="s">
        <v>658</v>
      </c>
      <c r="D630" s="1" t="b">
        <f t="shared" si="9"/>
        <v>0</v>
      </c>
    </row>
    <row r="631" spans="2:4">
      <c r="B631" s="1" t="s">
        <v>560</v>
      </c>
      <c r="C631" s="227" t="s">
        <v>561</v>
      </c>
      <c r="D631" s="1" t="b">
        <f t="shared" si="9"/>
        <v>0</v>
      </c>
    </row>
    <row r="632" spans="2:4">
      <c r="B632" s="1" t="s">
        <v>461</v>
      </c>
      <c r="C632" s="227" t="s">
        <v>462</v>
      </c>
      <c r="D632" s="1" t="b">
        <f t="shared" si="9"/>
        <v>0</v>
      </c>
    </row>
    <row r="633" spans="2:4">
      <c r="B633" s="1" t="s">
        <v>1828</v>
      </c>
      <c r="C633" s="227" t="s">
        <v>1829</v>
      </c>
      <c r="D633" s="1" t="b">
        <f t="shared" si="9"/>
        <v>0</v>
      </c>
    </row>
    <row r="634" spans="2:4">
      <c r="B634" s="1" t="s">
        <v>677</v>
      </c>
      <c r="C634" s="227" t="s">
        <v>678</v>
      </c>
      <c r="D634" s="1" t="b">
        <f t="shared" si="9"/>
        <v>0</v>
      </c>
    </row>
    <row r="635" spans="2:4">
      <c r="B635" s="1" t="s">
        <v>606</v>
      </c>
      <c r="C635" s="227" t="s">
        <v>607</v>
      </c>
      <c r="D635" s="1" t="b">
        <f t="shared" si="9"/>
        <v>0</v>
      </c>
    </row>
    <row r="636" spans="2:4">
      <c r="B636" s="1" t="s">
        <v>1842</v>
      </c>
      <c r="C636" s="227" t="s">
        <v>1843</v>
      </c>
      <c r="D636" s="1" t="b">
        <f t="shared" si="9"/>
        <v>0</v>
      </c>
    </row>
    <row r="637" spans="2:4">
      <c r="B637" s="1" t="s">
        <v>272</v>
      </c>
      <c r="C637" s="227" t="s">
        <v>273</v>
      </c>
      <c r="D637" s="1" t="b">
        <f t="shared" si="9"/>
        <v>0</v>
      </c>
    </row>
    <row r="638" spans="2:4">
      <c r="B638" s="1" t="s">
        <v>1021</v>
      </c>
      <c r="C638" s="227" t="s">
        <v>1022</v>
      </c>
      <c r="D638" s="1" t="b">
        <f t="shared" si="9"/>
        <v>0</v>
      </c>
    </row>
    <row r="639" spans="2:4">
      <c r="B639" s="1" t="s">
        <v>1856</v>
      </c>
      <c r="C639" s="227" t="s">
        <v>1857</v>
      </c>
      <c r="D639" s="1" t="b">
        <f t="shared" si="9"/>
        <v>0</v>
      </c>
    </row>
    <row r="640" spans="2:4">
      <c r="B640" s="1" t="s">
        <v>1583</v>
      </c>
      <c r="C640" s="227" t="s">
        <v>1584</v>
      </c>
      <c r="D640" s="1" t="b">
        <f t="shared" si="9"/>
        <v>0</v>
      </c>
    </row>
    <row r="641" spans="2:4">
      <c r="B641" s="1" t="s">
        <v>1363</v>
      </c>
      <c r="C641" s="227" t="s">
        <v>1364</v>
      </c>
      <c r="D641" s="1" t="b">
        <f t="shared" si="9"/>
        <v>0</v>
      </c>
    </row>
    <row r="642" spans="2:4">
      <c r="B642" s="1" t="s">
        <v>1336</v>
      </c>
      <c r="C642" s="227" t="s">
        <v>1337</v>
      </c>
      <c r="D642" s="1" t="b">
        <f t="shared" si="9"/>
        <v>0</v>
      </c>
    </row>
    <row r="643" spans="2:4">
      <c r="B643" s="1" t="s">
        <v>135</v>
      </c>
      <c r="C643" s="227" t="s">
        <v>136</v>
      </c>
      <c r="D643" s="1" t="b">
        <f t="shared" ref="D643:D706" si="10">COUNTIF($C$2:$C$802,C643)&gt;1</f>
        <v>0</v>
      </c>
    </row>
    <row r="644" spans="2:4">
      <c r="B644" s="1" t="s">
        <v>1329</v>
      </c>
      <c r="C644" s="227" t="s">
        <v>1330</v>
      </c>
      <c r="D644" s="1" t="b">
        <f t="shared" si="10"/>
        <v>0</v>
      </c>
    </row>
    <row r="645" spans="2:4">
      <c r="B645" s="1" t="s">
        <v>1449</v>
      </c>
      <c r="C645" s="227" t="s">
        <v>1450</v>
      </c>
      <c r="D645" s="1" t="b">
        <f t="shared" si="10"/>
        <v>0</v>
      </c>
    </row>
    <row r="646" spans="2:4">
      <c r="B646" s="1" t="s">
        <v>608</v>
      </c>
      <c r="C646" s="227" t="s">
        <v>609</v>
      </c>
      <c r="D646" s="1" t="b">
        <f t="shared" si="10"/>
        <v>0</v>
      </c>
    </row>
    <row r="647" spans="2:4">
      <c r="B647" s="1" t="s">
        <v>1620</v>
      </c>
      <c r="C647" s="227" t="s">
        <v>1621</v>
      </c>
      <c r="D647" s="1" t="b">
        <f t="shared" si="10"/>
        <v>0</v>
      </c>
    </row>
    <row r="648" spans="2:4">
      <c r="B648" s="1" t="s">
        <v>324</v>
      </c>
      <c r="C648" s="227" t="s">
        <v>325</v>
      </c>
      <c r="D648" s="1" t="b">
        <f t="shared" si="10"/>
        <v>0</v>
      </c>
    </row>
    <row r="649" spans="2:4">
      <c r="B649" s="1" t="s">
        <v>956</v>
      </c>
      <c r="C649" s="227" t="s">
        <v>957</v>
      </c>
      <c r="D649" s="1" t="b">
        <f t="shared" si="10"/>
        <v>0</v>
      </c>
    </row>
    <row r="650" spans="2:4">
      <c r="B650" s="1" t="s">
        <v>558</v>
      </c>
      <c r="C650" s="227" t="s">
        <v>559</v>
      </c>
      <c r="D650" s="1" t="b">
        <f t="shared" si="10"/>
        <v>0</v>
      </c>
    </row>
    <row r="651" spans="2:4">
      <c r="B651" s="1" t="s">
        <v>465</v>
      </c>
      <c r="C651" s="227" t="s">
        <v>466</v>
      </c>
      <c r="D651" s="1" t="b">
        <f t="shared" si="10"/>
        <v>0</v>
      </c>
    </row>
    <row r="652" spans="2:4">
      <c r="B652" s="1" t="s">
        <v>528</v>
      </c>
      <c r="C652" s="227" t="s">
        <v>529</v>
      </c>
      <c r="D652" s="1" t="b">
        <f t="shared" si="10"/>
        <v>0</v>
      </c>
    </row>
    <row r="653" spans="2:4">
      <c r="B653" s="1" t="s">
        <v>515</v>
      </c>
      <c r="C653" s="227" t="s">
        <v>516</v>
      </c>
      <c r="D653" s="1" t="b">
        <f t="shared" si="10"/>
        <v>0</v>
      </c>
    </row>
    <row r="654" spans="2:4">
      <c r="B654" s="1" t="s">
        <v>1897</v>
      </c>
      <c r="C654" s="227" t="s">
        <v>1898</v>
      </c>
      <c r="D654" s="1" t="b">
        <f t="shared" si="10"/>
        <v>0</v>
      </c>
    </row>
    <row r="655" spans="2:4">
      <c r="B655" s="1" t="s">
        <v>1451</v>
      </c>
      <c r="C655" s="227" t="s">
        <v>1452</v>
      </c>
      <c r="D655" s="1" t="b">
        <f t="shared" si="10"/>
        <v>0</v>
      </c>
    </row>
    <row r="656" spans="2:4">
      <c r="B656" s="1" t="s">
        <v>1715</v>
      </c>
      <c r="C656" s="227" t="s">
        <v>1716</v>
      </c>
      <c r="D656" s="1" t="b">
        <f t="shared" si="10"/>
        <v>0</v>
      </c>
    </row>
    <row r="657" spans="2:4">
      <c r="B657" s="1" t="s">
        <v>351</v>
      </c>
      <c r="C657" s="227" t="s">
        <v>352</v>
      </c>
      <c r="D657" s="1" t="b">
        <f t="shared" si="10"/>
        <v>0</v>
      </c>
    </row>
    <row r="658" spans="2:4">
      <c r="B658" s="1" t="s">
        <v>378</v>
      </c>
      <c r="C658" s="227" t="s">
        <v>379</v>
      </c>
      <c r="D658" s="1" t="b">
        <f t="shared" si="10"/>
        <v>0</v>
      </c>
    </row>
    <row r="659" spans="2:4">
      <c r="B659" s="1" t="s">
        <v>165</v>
      </c>
      <c r="C659" s="227" t="s">
        <v>166</v>
      </c>
      <c r="D659" s="1" t="b">
        <f t="shared" si="10"/>
        <v>0</v>
      </c>
    </row>
    <row r="660" spans="2:4">
      <c r="B660" s="1" t="s">
        <v>376</v>
      </c>
      <c r="C660" s="227" t="s">
        <v>377</v>
      </c>
      <c r="D660" s="1" t="b">
        <f t="shared" si="10"/>
        <v>0</v>
      </c>
    </row>
    <row r="661" spans="2:4">
      <c r="B661" s="1" t="s">
        <v>695</v>
      </c>
      <c r="C661" s="227" t="s">
        <v>696</v>
      </c>
      <c r="D661" s="1" t="b">
        <f t="shared" si="10"/>
        <v>0</v>
      </c>
    </row>
    <row r="662" spans="2:4">
      <c r="B662" s="1" t="s">
        <v>1453</v>
      </c>
      <c r="C662" s="227" t="s">
        <v>1454</v>
      </c>
      <c r="D662" s="1" t="b">
        <f t="shared" si="10"/>
        <v>0</v>
      </c>
    </row>
    <row r="663" spans="2:4">
      <c r="B663" s="1" t="s">
        <v>1455</v>
      </c>
      <c r="C663" s="227" t="s">
        <v>1456</v>
      </c>
      <c r="D663" s="1" t="b">
        <f t="shared" si="10"/>
        <v>0</v>
      </c>
    </row>
    <row r="664" spans="2:4">
      <c r="B664" s="1" t="s">
        <v>823</v>
      </c>
      <c r="C664" s="227" t="s">
        <v>824</v>
      </c>
      <c r="D664" s="1" t="b">
        <f t="shared" si="10"/>
        <v>0</v>
      </c>
    </row>
    <row r="665" spans="2:4">
      <c r="B665" s="1" t="s">
        <v>931</v>
      </c>
      <c r="C665" s="227" t="s">
        <v>932</v>
      </c>
      <c r="D665" s="1" t="b">
        <f t="shared" si="10"/>
        <v>0</v>
      </c>
    </row>
    <row r="666" spans="2:4">
      <c r="B666" s="1" t="s">
        <v>854</v>
      </c>
      <c r="C666" s="227" t="s">
        <v>855</v>
      </c>
      <c r="D666" s="1" t="b">
        <f t="shared" si="10"/>
        <v>0</v>
      </c>
    </row>
    <row r="667" spans="2:4">
      <c r="B667" s="1" t="s">
        <v>1858</v>
      </c>
      <c r="C667" s="227" t="s">
        <v>1859</v>
      </c>
      <c r="D667" s="1" t="b">
        <f t="shared" si="10"/>
        <v>0</v>
      </c>
    </row>
    <row r="668" spans="2:4">
      <c r="B668" s="1" t="s">
        <v>841</v>
      </c>
      <c r="C668" s="227" t="s">
        <v>842</v>
      </c>
      <c r="D668" s="1" t="b">
        <f t="shared" si="10"/>
        <v>0</v>
      </c>
    </row>
    <row r="669" spans="2:4">
      <c r="B669" s="1" t="s">
        <v>295</v>
      </c>
      <c r="C669" s="227" t="s">
        <v>296</v>
      </c>
      <c r="D669" s="1" t="b">
        <f t="shared" si="10"/>
        <v>0</v>
      </c>
    </row>
    <row r="670" spans="2:4">
      <c r="B670" s="1" t="s">
        <v>1657</v>
      </c>
      <c r="C670" s="227" t="s">
        <v>1658</v>
      </c>
      <c r="D670" s="1" t="b">
        <f t="shared" si="10"/>
        <v>0</v>
      </c>
    </row>
    <row r="671" spans="2:4">
      <c r="B671" s="1" t="s">
        <v>278</v>
      </c>
      <c r="C671" s="227" t="s">
        <v>279</v>
      </c>
      <c r="D671" s="1" t="b">
        <f t="shared" si="10"/>
        <v>0</v>
      </c>
    </row>
    <row r="672" spans="2:4">
      <c r="B672" s="1" t="s">
        <v>275</v>
      </c>
      <c r="C672" s="227" t="s">
        <v>276</v>
      </c>
      <c r="D672" s="1" t="b">
        <f t="shared" si="10"/>
        <v>0</v>
      </c>
    </row>
    <row r="673" spans="2:4">
      <c r="B673" s="1" t="s">
        <v>638</v>
      </c>
      <c r="C673" s="227" t="s">
        <v>639</v>
      </c>
      <c r="D673" s="1" t="b">
        <f t="shared" si="10"/>
        <v>0</v>
      </c>
    </row>
    <row r="674" spans="2:4">
      <c r="B674" s="1" t="s">
        <v>747</v>
      </c>
      <c r="C674" s="227" t="s">
        <v>748</v>
      </c>
      <c r="D674" s="1" t="b">
        <f t="shared" si="10"/>
        <v>0</v>
      </c>
    </row>
    <row r="675" spans="2:4">
      <c r="B675" s="1" t="s">
        <v>565</v>
      </c>
      <c r="C675" s="227" t="s">
        <v>566</v>
      </c>
      <c r="D675" s="1" t="b">
        <f t="shared" si="10"/>
        <v>0</v>
      </c>
    </row>
    <row r="676" spans="2:4">
      <c r="B676" s="1" t="s">
        <v>567</v>
      </c>
      <c r="C676" s="227" t="s">
        <v>568</v>
      </c>
      <c r="D676" s="1" t="b">
        <f t="shared" si="10"/>
        <v>0</v>
      </c>
    </row>
    <row r="677" spans="2:4">
      <c r="B677" s="1" t="s">
        <v>432</v>
      </c>
      <c r="C677" s="227" t="s">
        <v>433</v>
      </c>
      <c r="D677" s="1" t="b">
        <f t="shared" si="10"/>
        <v>0</v>
      </c>
    </row>
    <row r="678" spans="2:4">
      <c r="B678" s="1" t="s">
        <v>423</v>
      </c>
      <c r="C678" s="227" t="s">
        <v>424</v>
      </c>
      <c r="D678" s="1" t="b">
        <f t="shared" si="10"/>
        <v>0</v>
      </c>
    </row>
    <row r="679" spans="2:4">
      <c r="B679" s="1" t="s">
        <v>441</v>
      </c>
      <c r="C679" s="227" t="s">
        <v>442</v>
      </c>
      <c r="D679" s="1" t="b">
        <f t="shared" si="10"/>
        <v>0</v>
      </c>
    </row>
    <row r="680" spans="2:4">
      <c r="B680" s="1" t="s">
        <v>563</v>
      </c>
      <c r="C680" s="227" t="s">
        <v>564</v>
      </c>
      <c r="D680" s="1" t="b">
        <f t="shared" si="10"/>
        <v>0</v>
      </c>
    </row>
    <row r="681" spans="2:4">
      <c r="B681" s="1" t="s">
        <v>447</v>
      </c>
      <c r="C681" s="227" t="s">
        <v>448</v>
      </c>
      <c r="D681" s="1" t="b">
        <f t="shared" si="10"/>
        <v>0</v>
      </c>
    </row>
    <row r="682" spans="2:4">
      <c r="B682" s="1" t="s">
        <v>443</v>
      </c>
      <c r="C682" s="227" t="s">
        <v>444</v>
      </c>
      <c r="D682" s="1" t="b">
        <f t="shared" si="10"/>
        <v>0</v>
      </c>
    </row>
    <row r="683" spans="2:4">
      <c r="B683" s="1" t="s">
        <v>513</v>
      </c>
      <c r="C683" s="227" t="s">
        <v>514</v>
      </c>
      <c r="D683" s="1" t="b">
        <f t="shared" si="10"/>
        <v>0</v>
      </c>
    </row>
    <row r="684" spans="2:4">
      <c r="B684" s="1" t="s">
        <v>1945</v>
      </c>
      <c r="C684" s="227" t="s">
        <v>1946</v>
      </c>
      <c r="D684" s="1" t="b">
        <f t="shared" si="10"/>
        <v>0</v>
      </c>
    </row>
    <row r="685" spans="2:4">
      <c r="B685" s="1" t="s">
        <v>722</v>
      </c>
      <c r="C685" s="227" t="s">
        <v>1974</v>
      </c>
      <c r="D685" s="1" t="b">
        <f t="shared" si="10"/>
        <v>0</v>
      </c>
    </row>
    <row r="686" spans="2:4">
      <c r="B686" s="1" t="s">
        <v>1316</v>
      </c>
      <c r="C686" s="227" t="s">
        <v>1317</v>
      </c>
      <c r="D686" s="1" t="b">
        <f t="shared" si="10"/>
        <v>0</v>
      </c>
    </row>
    <row r="687" spans="2:4">
      <c r="B687" s="1" t="s">
        <v>724</v>
      </c>
      <c r="C687" s="227" t="s">
        <v>725</v>
      </c>
      <c r="D687" s="1" t="b">
        <f t="shared" si="10"/>
        <v>0</v>
      </c>
    </row>
    <row r="688" spans="2:4">
      <c r="B688" s="1" t="s">
        <v>1840</v>
      </c>
      <c r="C688" s="227" t="s">
        <v>1841</v>
      </c>
      <c r="D688" s="1" t="b">
        <f t="shared" si="10"/>
        <v>0</v>
      </c>
    </row>
    <row r="689" spans="2:4">
      <c r="B689" s="1" t="s">
        <v>1921</v>
      </c>
      <c r="C689" s="227" t="s">
        <v>1922</v>
      </c>
      <c r="D689" s="1" t="b">
        <f t="shared" si="10"/>
        <v>0</v>
      </c>
    </row>
    <row r="690" spans="2:4">
      <c r="B690" s="1" t="s">
        <v>1752</v>
      </c>
      <c r="C690" s="227" t="s">
        <v>1753</v>
      </c>
      <c r="D690" s="1" t="b">
        <f t="shared" si="10"/>
        <v>0</v>
      </c>
    </row>
    <row r="691" spans="2:4">
      <c r="B691" s="1" t="s">
        <v>659</v>
      </c>
      <c r="C691" s="227" t="s">
        <v>660</v>
      </c>
      <c r="D691" s="1" t="b">
        <f t="shared" si="10"/>
        <v>0</v>
      </c>
    </row>
    <row r="692" spans="2:4">
      <c r="B692" s="1" t="s">
        <v>1899</v>
      </c>
      <c r="C692" s="227" t="s">
        <v>1900</v>
      </c>
      <c r="D692" s="1" t="b">
        <f t="shared" si="10"/>
        <v>0</v>
      </c>
    </row>
    <row r="693" spans="2:4">
      <c r="B693" s="1" t="s">
        <v>1952</v>
      </c>
      <c r="C693" s="227" t="s">
        <v>1953</v>
      </c>
      <c r="D693" s="1" t="b">
        <f t="shared" si="10"/>
        <v>0</v>
      </c>
    </row>
    <row r="694" spans="2:4">
      <c r="B694" s="1" t="s">
        <v>662</v>
      </c>
      <c r="C694" s="227" t="s">
        <v>663</v>
      </c>
      <c r="D694" s="1" t="b">
        <f t="shared" si="10"/>
        <v>0</v>
      </c>
    </row>
    <row r="695" spans="2:4">
      <c r="B695" s="1" t="s">
        <v>640</v>
      </c>
      <c r="C695" s="227" t="s">
        <v>641</v>
      </c>
      <c r="D695" s="1" t="b">
        <f t="shared" si="10"/>
        <v>0</v>
      </c>
    </row>
    <row r="696" spans="2:4">
      <c r="B696" s="1" t="s">
        <v>1816</v>
      </c>
      <c r="C696" s="227" t="s">
        <v>1817</v>
      </c>
      <c r="D696" s="1" t="b">
        <f t="shared" si="10"/>
        <v>0</v>
      </c>
    </row>
    <row r="697" spans="2:4">
      <c r="B697" s="1" t="s">
        <v>895</v>
      </c>
      <c r="C697" s="227" t="s">
        <v>896</v>
      </c>
      <c r="D697" s="1" t="b">
        <f t="shared" si="10"/>
        <v>0</v>
      </c>
    </row>
    <row r="698" spans="2:4">
      <c r="B698" s="1" t="s">
        <v>926</v>
      </c>
      <c r="C698" s="227" t="s">
        <v>927</v>
      </c>
      <c r="D698" s="1" t="b">
        <f t="shared" si="10"/>
        <v>0</v>
      </c>
    </row>
    <row r="699" spans="2:4">
      <c r="B699" s="1" t="s">
        <v>918</v>
      </c>
      <c r="C699" s="227" t="s">
        <v>919</v>
      </c>
      <c r="D699" s="1" t="b">
        <f t="shared" si="10"/>
        <v>0</v>
      </c>
    </row>
    <row r="700" spans="2:4">
      <c r="B700" s="1" t="s">
        <v>1308</v>
      </c>
      <c r="C700" s="227" t="s">
        <v>1309</v>
      </c>
      <c r="D700" s="1" t="b">
        <f t="shared" si="10"/>
        <v>0</v>
      </c>
    </row>
    <row r="701" spans="2:4">
      <c r="B701" s="1" t="s">
        <v>209</v>
      </c>
      <c r="C701" s="227" t="s">
        <v>210</v>
      </c>
      <c r="D701" s="1" t="b">
        <f t="shared" si="10"/>
        <v>0</v>
      </c>
    </row>
    <row r="702" spans="2:4">
      <c r="B702" s="1" t="s">
        <v>1860</v>
      </c>
      <c r="C702" s="227" t="s">
        <v>1861</v>
      </c>
      <c r="D702" s="1" t="b">
        <f t="shared" si="10"/>
        <v>0</v>
      </c>
    </row>
    <row r="703" spans="2:4">
      <c r="B703" s="1" t="s">
        <v>1818</v>
      </c>
      <c r="C703" s="227" t="s">
        <v>1819</v>
      </c>
      <c r="D703" s="1" t="b">
        <f t="shared" si="10"/>
        <v>0</v>
      </c>
    </row>
    <row r="704" spans="2:4">
      <c r="B704" s="1" t="s">
        <v>839</v>
      </c>
      <c r="C704" s="227" t="s">
        <v>840</v>
      </c>
      <c r="D704" s="1" t="b">
        <f t="shared" si="10"/>
        <v>0</v>
      </c>
    </row>
    <row r="705" spans="2:10">
      <c r="B705" s="1" t="s">
        <v>863</v>
      </c>
      <c r="C705" s="227" t="s">
        <v>864</v>
      </c>
      <c r="D705" s="1" t="b">
        <f t="shared" si="10"/>
        <v>0</v>
      </c>
    </row>
    <row r="706" spans="2:10">
      <c r="B706" s="1" t="s">
        <v>1862</v>
      </c>
      <c r="C706" s="227" t="s">
        <v>1863</v>
      </c>
      <c r="D706" s="1" t="b">
        <f t="shared" si="10"/>
        <v>0</v>
      </c>
    </row>
    <row r="707" spans="2:10">
      <c r="B707" s="1" t="s">
        <v>1864</v>
      </c>
      <c r="C707" s="227" t="s">
        <v>1865</v>
      </c>
      <c r="D707" s="1" t="b">
        <f t="shared" ref="D707:D770" si="11">COUNTIF($C$2:$C$802,C707)&gt;1</f>
        <v>0</v>
      </c>
    </row>
    <row r="708" spans="2:10">
      <c r="B708" s="228" t="s">
        <v>16994</v>
      </c>
      <c r="C708" s="229" t="s">
        <v>1867</v>
      </c>
      <c r="D708" s="1" t="b">
        <f t="shared" si="11"/>
        <v>1</v>
      </c>
      <c r="G708" s="1">
        <v>2612035</v>
      </c>
      <c r="H708" s="227" t="s">
        <v>16995</v>
      </c>
    </row>
    <row r="709" spans="2:10">
      <c r="B709" s="228" t="s">
        <v>1866</v>
      </c>
      <c r="C709" s="229" t="s">
        <v>1867</v>
      </c>
      <c r="D709" s="1" t="b">
        <f t="shared" si="11"/>
        <v>1</v>
      </c>
      <c r="G709" s="1">
        <v>2</v>
      </c>
      <c r="H709" s="227" t="s">
        <v>16996</v>
      </c>
      <c r="I709" s="1">
        <v>3691007</v>
      </c>
      <c r="J709" s="1" t="s">
        <v>16995</v>
      </c>
    </row>
    <row r="710" spans="2:10">
      <c r="B710" s="1" t="s">
        <v>1294</v>
      </c>
      <c r="C710" s="227" t="s">
        <v>1295</v>
      </c>
      <c r="D710" s="1" t="b">
        <f t="shared" si="11"/>
        <v>0</v>
      </c>
      <c r="G710" s="1">
        <v>3</v>
      </c>
      <c r="H710" s="227" t="s">
        <v>16996</v>
      </c>
      <c r="I710" s="1">
        <v>42424660</v>
      </c>
      <c r="J710" s="1" t="s">
        <v>16997</v>
      </c>
    </row>
    <row r="711" spans="2:10">
      <c r="B711" s="1" t="s">
        <v>1868</v>
      </c>
      <c r="C711" s="227" t="s">
        <v>1869</v>
      </c>
      <c r="D711" s="1" t="b">
        <f t="shared" si="11"/>
        <v>0</v>
      </c>
    </row>
    <row r="712" spans="2:10">
      <c r="B712" s="1" t="s">
        <v>833</v>
      </c>
      <c r="C712" s="227" t="s">
        <v>834</v>
      </c>
      <c r="D712" s="1" t="b">
        <f t="shared" si="11"/>
        <v>0</v>
      </c>
    </row>
    <row r="713" spans="2:10">
      <c r="B713" s="1" t="s">
        <v>792</v>
      </c>
      <c r="C713" s="227" t="s">
        <v>793</v>
      </c>
      <c r="D713" s="1" t="b">
        <f t="shared" si="11"/>
        <v>0</v>
      </c>
    </row>
    <row r="714" spans="2:10">
      <c r="B714" s="1" t="s">
        <v>789</v>
      </c>
      <c r="C714" s="227" t="s">
        <v>790</v>
      </c>
      <c r="D714" s="1" t="b">
        <f t="shared" si="11"/>
        <v>0</v>
      </c>
    </row>
    <row r="715" spans="2:10">
      <c r="B715" s="1" t="s">
        <v>1567</v>
      </c>
      <c r="C715" s="227" t="s">
        <v>1568</v>
      </c>
      <c r="D715" s="1" t="b">
        <f t="shared" si="11"/>
        <v>0</v>
      </c>
    </row>
    <row r="716" spans="2:10">
      <c r="B716" s="1" t="s">
        <v>1516</v>
      </c>
      <c r="C716" s="227" t="s">
        <v>1517</v>
      </c>
      <c r="D716" s="1" t="b">
        <f t="shared" si="11"/>
        <v>0</v>
      </c>
    </row>
    <row r="717" spans="2:10">
      <c r="B717" s="1" t="s">
        <v>1622</v>
      </c>
      <c r="C717" s="227" t="s">
        <v>1623</v>
      </c>
      <c r="D717" s="1" t="b">
        <f t="shared" si="11"/>
        <v>0</v>
      </c>
    </row>
    <row r="718" spans="2:10">
      <c r="B718" s="1" t="s">
        <v>1569</v>
      </c>
      <c r="C718" s="227" t="s">
        <v>1570</v>
      </c>
      <c r="D718" s="1" t="b">
        <f t="shared" si="11"/>
        <v>0</v>
      </c>
    </row>
    <row r="719" spans="2:10">
      <c r="B719" s="1" t="s">
        <v>1365</v>
      </c>
      <c r="C719" s="227" t="s">
        <v>1366</v>
      </c>
      <c r="D719" s="1" t="b">
        <f t="shared" si="11"/>
        <v>0</v>
      </c>
    </row>
    <row r="720" spans="2:10">
      <c r="B720" s="1" t="s">
        <v>1597</v>
      </c>
      <c r="C720" s="227" t="s">
        <v>1598</v>
      </c>
      <c r="D720" s="1" t="b">
        <f t="shared" si="11"/>
        <v>0</v>
      </c>
    </row>
    <row r="721" spans="2:4">
      <c r="B721" s="1" t="s">
        <v>13270</v>
      </c>
      <c r="C721" s="227" t="s">
        <v>16998</v>
      </c>
      <c r="D721" s="1" t="b">
        <f t="shared" si="11"/>
        <v>0</v>
      </c>
    </row>
    <row r="722" spans="2:4">
      <c r="B722" s="1" t="s">
        <v>311</v>
      </c>
      <c r="C722" s="227" t="s">
        <v>312</v>
      </c>
      <c r="D722" s="1" t="b">
        <f t="shared" si="11"/>
        <v>0</v>
      </c>
    </row>
    <row r="723" spans="2:4">
      <c r="B723" s="1" t="s">
        <v>1113</v>
      </c>
      <c r="C723" s="227" t="s">
        <v>1114</v>
      </c>
      <c r="D723" s="1" t="b">
        <f t="shared" si="11"/>
        <v>0</v>
      </c>
    </row>
    <row r="724" spans="2:4">
      <c r="B724" s="1" t="s">
        <v>1736</v>
      </c>
      <c r="C724" s="227" t="s">
        <v>1737</v>
      </c>
      <c r="D724" s="1" t="b">
        <f t="shared" si="11"/>
        <v>0</v>
      </c>
    </row>
    <row r="725" spans="2:4">
      <c r="B725" s="1" t="s">
        <v>120</v>
      </c>
      <c r="C725" s="227" t="s">
        <v>121</v>
      </c>
      <c r="D725" s="1" t="b">
        <f t="shared" si="11"/>
        <v>0</v>
      </c>
    </row>
    <row r="726" spans="2:4">
      <c r="B726" s="1" t="s">
        <v>866</v>
      </c>
      <c r="C726" s="227" t="s">
        <v>867</v>
      </c>
      <c r="D726" s="1" t="b">
        <f t="shared" si="11"/>
        <v>0</v>
      </c>
    </row>
    <row r="727" spans="2:4">
      <c r="B727" s="1" t="s">
        <v>1025</v>
      </c>
      <c r="C727" s="227" t="s">
        <v>1026</v>
      </c>
      <c r="D727" s="1" t="b">
        <f t="shared" si="11"/>
        <v>0</v>
      </c>
    </row>
    <row r="728" spans="2:4">
      <c r="B728" s="1" t="s">
        <v>1820</v>
      </c>
      <c r="C728" s="227" t="s">
        <v>1821</v>
      </c>
      <c r="D728" s="1" t="b">
        <f t="shared" si="11"/>
        <v>0</v>
      </c>
    </row>
    <row r="729" spans="2:4">
      <c r="B729" s="1" t="s">
        <v>1065</v>
      </c>
      <c r="C729" s="227" t="s">
        <v>1066</v>
      </c>
      <c r="D729" s="1" t="b">
        <f t="shared" si="11"/>
        <v>0</v>
      </c>
    </row>
    <row r="730" spans="2:4">
      <c r="B730" s="1" t="s">
        <v>1822</v>
      </c>
      <c r="C730" s="227" t="s">
        <v>1823</v>
      </c>
      <c r="D730" s="1" t="b">
        <f t="shared" si="11"/>
        <v>0</v>
      </c>
    </row>
    <row r="731" spans="2:4">
      <c r="B731" s="1" t="s">
        <v>1457</v>
      </c>
      <c r="C731" s="227" t="s">
        <v>1458</v>
      </c>
      <c r="D731" s="1" t="b">
        <f t="shared" si="11"/>
        <v>0</v>
      </c>
    </row>
    <row r="732" spans="2:4">
      <c r="B732" s="1" t="s">
        <v>1745</v>
      </c>
      <c r="C732" s="227" t="s">
        <v>1746</v>
      </c>
      <c r="D732" s="1" t="b">
        <f t="shared" si="11"/>
        <v>0</v>
      </c>
    </row>
    <row r="733" spans="2:4">
      <c r="B733" s="1" t="s">
        <v>1118</v>
      </c>
      <c r="C733" s="227" t="s">
        <v>1119</v>
      </c>
      <c r="D733" s="1" t="b">
        <f t="shared" si="11"/>
        <v>0</v>
      </c>
    </row>
    <row r="734" spans="2:4">
      <c r="B734" s="1" t="s">
        <v>8248</v>
      </c>
      <c r="C734" s="227" t="s">
        <v>16999</v>
      </c>
      <c r="D734" s="1" t="b">
        <f t="shared" si="11"/>
        <v>0</v>
      </c>
    </row>
    <row r="735" spans="2:4">
      <c r="B735" s="1" t="s">
        <v>1571</v>
      </c>
      <c r="C735" s="227" t="s">
        <v>1572</v>
      </c>
      <c r="D735" s="1" t="b">
        <f t="shared" si="11"/>
        <v>0</v>
      </c>
    </row>
    <row r="736" spans="2:4">
      <c r="B736" s="1" t="s">
        <v>1573</v>
      </c>
      <c r="C736" s="227" t="s">
        <v>1574</v>
      </c>
      <c r="D736" s="1" t="b">
        <f t="shared" si="11"/>
        <v>0</v>
      </c>
    </row>
    <row r="737" spans="2:4">
      <c r="B737" s="1" t="s">
        <v>1708</v>
      </c>
      <c r="C737" s="227" t="s">
        <v>1709</v>
      </c>
      <c r="D737" s="1" t="b">
        <f t="shared" si="11"/>
        <v>0</v>
      </c>
    </row>
    <row r="738" spans="2:4">
      <c r="B738" s="1" t="s">
        <v>1748</v>
      </c>
      <c r="C738" s="227" t="s">
        <v>1749</v>
      </c>
      <c r="D738" s="1" t="b">
        <f t="shared" si="11"/>
        <v>0</v>
      </c>
    </row>
    <row r="739" spans="2:4">
      <c r="B739" s="1" t="s">
        <v>493</v>
      </c>
      <c r="C739" s="227" t="s">
        <v>494</v>
      </c>
      <c r="D739" s="1" t="b">
        <f t="shared" si="11"/>
        <v>0</v>
      </c>
    </row>
    <row r="740" spans="2:4">
      <c r="B740" s="1" t="s">
        <v>1518</v>
      </c>
      <c r="C740" s="227" t="s">
        <v>1519</v>
      </c>
      <c r="D740" s="1" t="b">
        <f t="shared" si="11"/>
        <v>0</v>
      </c>
    </row>
    <row r="741" spans="2:4">
      <c r="B741" s="1" t="s">
        <v>687</v>
      </c>
      <c r="C741" s="227" t="s">
        <v>688</v>
      </c>
      <c r="D741" s="1" t="b">
        <f t="shared" si="11"/>
        <v>0</v>
      </c>
    </row>
    <row r="742" spans="2:4">
      <c r="B742" s="1" t="s">
        <v>690</v>
      </c>
      <c r="C742" s="227" t="s">
        <v>691</v>
      </c>
      <c r="D742" s="1" t="b">
        <f t="shared" si="11"/>
        <v>0</v>
      </c>
    </row>
    <row r="743" spans="2:4">
      <c r="B743" s="1" t="s">
        <v>692</v>
      </c>
      <c r="C743" s="227" t="s">
        <v>693</v>
      </c>
      <c r="D743" s="1" t="b">
        <f t="shared" si="11"/>
        <v>0</v>
      </c>
    </row>
    <row r="744" spans="2:4">
      <c r="B744" s="1" t="s">
        <v>750</v>
      </c>
      <c r="C744" s="227" t="s">
        <v>751</v>
      </c>
      <c r="D744" s="1" t="b">
        <f t="shared" si="11"/>
        <v>0</v>
      </c>
    </row>
    <row r="745" spans="2:4">
      <c r="B745" s="1" t="s">
        <v>1520</v>
      </c>
      <c r="C745" s="227" t="s">
        <v>1521</v>
      </c>
      <c r="D745" s="1" t="b">
        <f t="shared" si="11"/>
        <v>0</v>
      </c>
    </row>
    <row r="746" spans="2:4">
      <c r="B746" s="1" t="s">
        <v>1459</v>
      </c>
      <c r="C746" s="227" t="s">
        <v>1460</v>
      </c>
      <c r="D746" s="1" t="b">
        <f t="shared" si="11"/>
        <v>0</v>
      </c>
    </row>
    <row r="747" spans="2:4">
      <c r="B747" s="1" t="s">
        <v>1522</v>
      </c>
      <c r="C747" s="227" t="s">
        <v>1523</v>
      </c>
      <c r="D747" s="1" t="b">
        <f t="shared" si="11"/>
        <v>0</v>
      </c>
    </row>
    <row r="748" spans="2:4">
      <c r="B748" s="1" t="s">
        <v>1524</v>
      </c>
      <c r="C748" s="227" t="s">
        <v>1525</v>
      </c>
      <c r="D748" s="1" t="b">
        <f t="shared" si="11"/>
        <v>0</v>
      </c>
    </row>
    <row r="749" spans="2:4">
      <c r="B749" s="1" t="s">
        <v>1461</v>
      </c>
      <c r="C749" s="227" t="s">
        <v>1462</v>
      </c>
      <c r="D749" s="1" t="b">
        <f t="shared" si="11"/>
        <v>0</v>
      </c>
    </row>
    <row r="750" spans="2:4">
      <c r="B750" s="1" t="s">
        <v>1463</v>
      </c>
      <c r="C750" s="227" t="s">
        <v>1464</v>
      </c>
      <c r="D750" s="1" t="b">
        <f t="shared" si="11"/>
        <v>0</v>
      </c>
    </row>
    <row r="751" spans="2:4">
      <c r="B751" s="1" t="s">
        <v>1763</v>
      </c>
      <c r="C751" s="227" t="s">
        <v>1764</v>
      </c>
      <c r="D751" s="1" t="b">
        <f t="shared" si="11"/>
        <v>0</v>
      </c>
    </row>
    <row r="752" spans="2:4">
      <c r="B752" s="1" t="s">
        <v>1575</v>
      </c>
      <c r="C752" s="227" t="s">
        <v>1576</v>
      </c>
      <c r="D752" s="1" t="b">
        <f t="shared" si="11"/>
        <v>0</v>
      </c>
    </row>
    <row r="753" spans="2:4">
      <c r="B753" s="1" t="s">
        <v>1465</v>
      </c>
      <c r="C753" s="227" t="s">
        <v>1466</v>
      </c>
      <c r="D753" s="1" t="b">
        <f t="shared" si="11"/>
        <v>0</v>
      </c>
    </row>
    <row r="754" spans="2:4">
      <c r="B754" s="1" t="s">
        <v>610</v>
      </c>
      <c r="C754" s="227" t="s">
        <v>611</v>
      </c>
      <c r="D754" s="1" t="b">
        <f t="shared" si="11"/>
        <v>0</v>
      </c>
    </row>
    <row r="755" spans="2:4">
      <c r="B755" s="1" t="s">
        <v>1367</v>
      </c>
      <c r="C755" s="227" t="s">
        <v>1368</v>
      </c>
      <c r="D755" s="1" t="b">
        <f t="shared" si="11"/>
        <v>0</v>
      </c>
    </row>
    <row r="756" spans="2:4">
      <c r="B756" s="1" t="s">
        <v>1526</v>
      </c>
      <c r="C756" s="227" t="s">
        <v>1527</v>
      </c>
      <c r="D756" s="1" t="b">
        <f t="shared" si="11"/>
        <v>0</v>
      </c>
    </row>
    <row r="757" spans="2:4">
      <c r="B757" s="1" t="s">
        <v>1467</v>
      </c>
      <c r="C757" s="227" t="s">
        <v>1468</v>
      </c>
      <c r="D757" s="1" t="b">
        <f t="shared" si="11"/>
        <v>0</v>
      </c>
    </row>
    <row r="758" spans="2:4">
      <c r="B758" s="1" t="s">
        <v>1710</v>
      </c>
      <c r="C758" s="227" t="s">
        <v>1711</v>
      </c>
      <c r="D758" s="1" t="b">
        <f t="shared" si="11"/>
        <v>0</v>
      </c>
    </row>
    <row r="759" spans="2:4">
      <c r="B759" s="1" t="s">
        <v>1528</v>
      </c>
      <c r="C759" s="227" t="s">
        <v>1529</v>
      </c>
      <c r="D759" s="1" t="b">
        <f t="shared" si="11"/>
        <v>0</v>
      </c>
    </row>
    <row r="760" spans="2:4">
      <c r="B760" s="1" t="s">
        <v>1469</v>
      </c>
      <c r="C760" s="227" t="s">
        <v>1470</v>
      </c>
      <c r="D760" s="1" t="b">
        <f t="shared" si="11"/>
        <v>0</v>
      </c>
    </row>
    <row r="761" spans="2:4">
      <c r="B761" s="1" t="s">
        <v>243</v>
      </c>
      <c r="C761" s="227" t="s">
        <v>244</v>
      </c>
      <c r="D761" s="1" t="b">
        <f t="shared" si="11"/>
        <v>0</v>
      </c>
    </row>
    <row r="762" spans="2:4">
      <c r="B762" s="1" t="s">
        <v>264</v>
      </c>
      <c r="C762" s="227" t="s">
        <v>265</v>
      </c>
      <c r="D762" s="1" t="b">
        <f t="shared" si="11"/>
        <v>0</v>
      </c>
    </row>
    <row r="763" spans="2:4">
      <c r="B763" s="1" t="s">
        <v>182</v>
      </c>
      <c r="C763" s="227" t="s">
        <v>183</v>
      </c>
      <c r="D763" s="1" t="b">
        <f t="shared" si="11"/>
        <v>0</v>
      </c>
    </row>
    <row r="764" spans="2:4">
      <c r="B764" s="1" t="s">
        <v>621</v>
      </c>
      <c r="C764" s="227" t="s">
        <v>622</v>
      </c>
      <c r="D764" s="1" t="b">
        <f t="shared" si="11"/>
        <v>0</v>
      </c>
    </row>
    <row r="765" spans="2:4">
      <c r="B765" s="1" t="s">
        <v>1948</v>
      </c>
      <c r="C765" s="227" t="s">
        <v>1949</v>
      </c>
      <c r="D765" s="1" t="b">
        <f t="shared" si="11"/>
        <v>0</v>
      </c>
    </row>
    <row r="766" spans="2:4">
      <c r="B766" s="1" t="s">
        <v>207</v>
      </c>
      <c r="C766" s="227" t="s">
        <v>208</v>
      </c>
      <c r="D766" s="1" t="b">
        <f t="shared" si="11"/>
        <v>0</v>
      </c>
    </row>
    <row r="767" spans="2:4">
      <c r="B767" s="1" t="s">
        <v>1659</v>
      </c>
      <c r="C767" s="227" t="s">
        <v>1660</v>
      </c>
      <c r="D767" s="1" t="b">
        <f t="shared" si="11"/>
        <v>0</v>
      </c>
    </row>
    <row r="768" spans="2:4">
      <c r="B768" s="1" t="s">
        <v>198</v>
      </c>
      <c r="C768" s="227" t="s">
        <v>199</v>
      </c>
      <c r="D768" s="1" t="b">
        <f t="shared" si="11"/>
        <v>0</v>
      </c>
    </row>
    <row r="769" spans="2:4">
      <c r="B769" s="1" t="s">
        <v>220</v>
      </c>
      <c r="C769" s="227" t="s">
        <v>221</v>
      </c>
      <c r="D769" s="1" t="b">
        <f t="shared" si="11"/>
        <v>0</v>
      </c>
    </row>
    <row r="770" spans="2:4">
      <c r="B770" s="1" t="s">
        <v>158</v>
      </c>
      <c r="C770" s="227" t="s">
        <v>159</v>
      </c>
      <c r="D770" s="1" t="b">
        <f t="shared" si="11"/>
        <v>0</v>
      </c>
    </row>
    <row r="771" spans="2:4">
      <c r="B771" s="1" t="s">
        <v>1338</v>
      </c>
      <c r="C771" s="227" t="s">
        <v>17000</v>
      </c>
      <c r="D771" s="1" t="b">
        <f t="shared" ref="D771:D802" si="12">COUNTIF($C$2:$C$802,C771)&gt;1</f>
        <v>0</v>
      </c>
    </row>
    <row r="772" spans="2:4">
      <c r="B772" s="1" t="s">
        <v>1624</v>
      </c>
      <c r="C772" s="227" t="s">
        <v>1625</v>
      </c>
      <c r="D772" s="1" t="b">
        <f t="shared" si="12"/>
        <v>0</v>
      </c>
    </row>
    <row r="773" spans="2:4">
      <c r="B773" s="1" t="s">
        <v>1626</v>
      </c>
      <c r="C773" s="227" t="s">
        <v>17001</v>
      </c>
      <c r="D773" s="1" t="b">
        <f t="shared" si="12"/>
        <v>0</v>
      </c>
    </row>
    <row r="774" spans="2:4">
      <c r="B774" s="1" t="s">
        <v>1712</v>
      </c>
      <c r="C774" s="227" t="s">
        <v>1713</v>
      </c>
      <c r="D774" s="1" t="b">
        <f t="shared" si="12"/>
        <v>0</v>
      </c>
    </row>
    <row r="775" spans="2:4">
      <c r="B775" s="1" t="s">
        <v>1471</v>
      </c>
      <c r="C775" s="227" t="s">
        <v>17002</v>
      </c>
      <c r="D775" s="1" t="b">
        <f t="shared" si="12"/>
        <v>0</v>
      </c>
    </row>
    <row r="776" spans="2:4">
      <c r="B776" s="1" t="s">
        <v>1530</v>
      </c>
      <c r="C776" s="227" t="s">
        <v>17003</v>
      </c>
      <c r="D776" s="1" t="b">
        <f t="shared" si="12"/>
        <v>0</v>
      </c>
    </row>
    <row r="777" spans="2:4">
      <c r="B777" s="1" t="s">
        <v>1577</v>
      </c>
      <c r="C777" s="227" t="s">
        <v>17004</v>
      </c>
      <c r="D777" s="1" t="b">
        <f t="shared" si="12"/>
        <v>0</v>
      </c>
    </row>
    <row r="778" spans="2:4">
      <c r="B778" s="1" t="s">
        <v>1369</v>
      </c>
      <c r="C778" s="227" t="s">
        <v>17005</v>
      </c>
      <c r="D778" s="1" t="b">
        <f t="shared" si="12"/>
        <v>0</v>
      </c>
    </row>
    <row r="779" spans="2:4">
      <c r="B779" s="1" t="s">
        <v>1370</v>
      </c>
      <c r="C779" s="227" t="s">
        <v>17006</v>
      </c>
      <c r="D779" s="1" t="b">
        <f t="shared" si="12"/>
        <v>0</v>
      </c>
    </row>
    <row r="780" spans="2:4">
      <c r="B780" s="1" t="s">
        <v>1371</v>
      </c>
      <c r="C780" s="227" t="s">
        <v>17007</v>
      </c>
      <c r="D780" s="1" t="b">
        <f t="shared" si="12"/>
        <v>0</v>
      </c>
    </row>
    <row r="781" spans="2:4">
      <c r="B781" s="1" t="s">
        <v>1331</v>
      </c>
      <c r="C781" s="227" t="s">
        <v>17008</v>
      </c>
      <c r="D781" s="1" t="b">
        <f t="shared" si="12"/>
        <v>0</v>
      </c>
    </row>
    <row r="782" spans="2:4">
      <c r="B782" s="1" t="s">
        <v>1627</v>
      </c>
      <c r="C782" s="227" t="s">
        <v>17009</v>
      </c>
      <c r="D782" s="1" t="b">
        <f t="shared" si="12"/>
        <v>0</v>
      </c>
    </row>
    <row r="783" spans="2:4">
      <c r="B783" s="1" t="s">
        <v>1677</v>
      </c>
      <c r="C783" s="227" t="s">
        <v>17010</v>
      </c>
      <c r="D783" s="1" t="b">
        <f t="shared" si="12"/>
        <v>0</v>
      </c>
    </row>
    <row r="784" spans="2:4">
      <c r="B784" s="1" t="s">
        <v>837</v>
      </c>
      <c r="C784" s="227" t="s">
        <v>838</v>
      </c>
      <c r="D784" s="1" t="b">
        <f t="shared" si="12"/>
        <v>0</v>
      </c>
    </row>
    <row r="785" spans="2:4">
      <c r="B785" s="228" t="s">
        <v>17011</v>
      </c>
      <c r="C785" s="229" t="s">
        <v>1121</v>
      </c>
      <c r="D785" s="1" t="b">
        <f t="shared" si="12"/>
        <v>1</v>
      </c>
    </row>
    <row r="786" spans="2:4">
      <c r="B786" s="1" t="s">
        <v>1903</v>
      </c>
      <c r="C786" s="227" t="s">
        <v>1904</v>
      </c>
      <c r="D786" s="1" t="b">
        <f t="shared" si="12"/>
        <v>0</v>
      </c>
    </row>
    <row r="787" spans="2:4">
      <c r="B787" s="1" t="s">
        <v>1905</v>
      </c>
      <c r="C787" s="227" t="s">
        <v>17012</v>
      </c>
      <c r="D787" s="1" t="b">
        <f t="shared" si="12"/>
        <v>0</v>
      </c>
    </row>
    <row r="788" spans="2:4">
      <c r="B788" s="1" t="s">
        <v>1983</v>
      </c>
      <c r="C788" s="227" t="s">
        <v>17013</v>
      </c>
      <c r="D788" s="1" t="b">
        <f t="shared" si="12"/>
        <v>0</v>
      </c>
    </row>
    <row r="789" spans="2:4">
      <c r="B789" s="1" t="s">
        <v>806</v>
      </c>
      <c r="C789" s="227" t="s">
        <v>807</v>
      </c>
      <c r="D789" s="1" t="b">
        <f t="shared" si="12"/>
        <v>0</v>
      </c>
    </row>
    <row r="790" spans="2:4">
      <c r="B790" s="1" t="s">
        <v>1978</v>
      </c>
      <c r="C790" s="227" t="s">
        <v>17014</v>
      </c>
      <c r="D790" s="1" t="b">
        <f t="shared" si="12"/>
        <v>0</v>
      </c>
    </row>
    <row r="791" spans="2:4">
      <c r="B791" s="1" t="s">
        <v>1907</v>
      </c>
      <c r="C791" s="227" t="s">
        <v>17015</v>
      </c>
      <c r="D791" s="1" t="b">
        <f t="shared" si="12"/>
        <v>0</v>
      </c>
    </row>
    <row r="792" spans="2:4">
      <c r="B792" s="1" t="s">
        <v>1988</v>
      </c>
      <c r="C792" s="227" t="s">
        <v>17016</v>
      </c>
      <c r="D792" s="1" t="b">
        <f t="shared" si="12"/>
        <v>0</v>
      </c>
    </row>
    <row r="793" spans="2:4">
      <c r="B793" s="1" t="s">
        <v>1906</v>
      </c>
      <c r="C793" s="227" t="s">
        <v>17017</v>
      </c>
      <c r="D793" s="1" t="b">
        <f t="shared" si="12"/>
        <v>0</v>
      </c>
    </row>
    <row r="794" spans="2:4">
      <c r="B794" s="1" t="s">
        <v>1915</v>
      </c>
      <c r="C794" s="227" t="s">
        <v>17018</v>
      </c>
      <c r="D794" s="1" t="b">
        <f t="shared" si="12"/>
        <v>0</v>
      </c>
    </row>
    <row r="795" spans="2:4">
      <c r="B795" s="1" t="s">
        <v>1916</v>
      </c>
      <c r="C795" s="227" t="s">
        <v>17019</v>
      </c>
      <c r="D795" s="1" t="b">
        <f t="shared" si="12"/>
        <v>0</v>
      </c>
    </row>
    <row r="796" spans="2:4">
      <c r="B796" s="1" t="s">
        <v>1911</v>
      </c>
      <c r="C796" s="227" t="s">
        <v>17020</v>
      </c>
      <c r="D796" s="1" t="b">
        <f t="shared" si="12"/>
        <v>0</v>
      </c>
    </row>
    <row r="797" spans="2:4">
      <c r="B797" s="1" t="s">
        <v>1910</v>
      </c>
      <c r="C797" s="227" t="s">
        <v>17021</v>
      </c>
      <c r="D797" s="1" t="b">
        <f t="shared" si="12"/>
        <v>0</v>
      </c>
    </row>
    <row r="798" spans="2:4">
      <c r="B798" s="1" t="s">
        <v>1908</v>
      </c>
      <c r="C798" s="227" t="s">
        <v>17022</v>
      </c>
      <c r="D798" s="1" t="b">
        <f t="shared" si="12"/>
        <v>0</v>
      </c>
    </row>
    <row r="799" spans="2:4">
      <c r="B799" s="1" t="s">
        <v>1917</v>
      </c>
      <c r="C799" s="227" t="s">
        <v>17023</v>
      </c>
      <c r="D799" s="1" t="b">
        <f t="shared" si="12"/>
        <v>0</v>
      </c>
    </row>
    <row r="800" spans="2:4">
      <c r="B800" s="1" t="s">
        <v>1913</v>
      </c>
      <c r="C800" s="227" t="s">
        <v>1914</v>
      </c>
      <c r="D800" s="1" t="b">
        <f t="shared" si="12"/>
        <v>0</v>
      </c>
    </row>
    <row r="801" spans="2:4">
      <c r="B801" s="1" t="s">
        <v>1909</v>
      </c>
      <c r="C801" s="227" t="s">
        <v>17024</v>
      </c>
      <c r="D801" s="1" t="b">
        <f t="shared" si="12"/>
        <v>0</v>
      </c>
    </row>
    <row r="802" spans="2:4">
      <c r="B802" s="1" t="s">
        <v>1984</v>
      </c>
      <c r="C802" s="227" t="s">
        <v>1985</v>
      </c>
      <c r="D802" s="1" t="b">
        <f t="shared" si="12"/>
        <v>0</v>
      </c>
    </row>
  </sheetData>
  <autoFilter ref="B1:D802" xr:uid="{00000000-0009-0000-0000-000002000000}"/>
  <customSheetViews>
    <customSheetView guid="{505DC555-A801-48CD-8CCF-229361836C68}" showAutoFilter="1" state="hidden">
      <selection activeCell="C813" sqref="C813"/>
      <pageMargins left="0" right="0" top="0" bottom="0" header="0" footer="0"/>
      <autoFilter ref="B1:D802" xr:uid="{15D1BE87-900A-4D27-B233-C4688EFFB034}"/>
    </customSheetView>
    <customSheetView guid="{41D4C88D-8F14-439A-A238-0A3E13F1F5FC}" showAutoFilter="1" state="hidden">
      <selection activeCell="C813" sqref="C813"/>
      <pageMargins left="0" right="0" top="0" bottom="0" header="0" footer="0"/>
      <autoFilter ref="B1:D802" xr:uid="{81BDDE38-291D-4A2A-81E2-4E47A574C8CE}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pageSetUpPr fitToPage="1"/>
  </sheetPr>
  <dimension ref="A1:B41"/>
  <sheetViews>
    <sheetView showGridLines="0" zoomScaleNormal="100" workbookViewId="0">
      <selection activeCell="A39" sqref="A39"/>
    </sheetView>
  </sheetViews>
  <sheetFormatPr baseColWidth="10" defaultColWidth="11.42578125" defaultRowHeight="14.25"/>
  <cols>
    <col min="1" max="1" width="96.85546875" style="4" customWidth="1"/>
    <col min="2" max="2" width="12.85546875" style="15" customWidth="1"/>
    <col min="3" max="256" width="11.42578125" style="4"/>
    <col min="257" max="257" width="96.85546875" style="4" customWidth="1"/>
    <col min="258" max="258" width="12.85546875" style="4" customWidth="1"/>
    <col min="259" max="512" width="11.42578125" style="4"/>
    <col min="513" max="513" width="96.85546875" style="4" customWidth="1"/>
    <col min="514" max="514" width="12.85546875" style="4" customWidth="1"/>
    <col min="515" max="768" width="11.42578125" style="4"/>
    <col min="769" max="769" width="96.85546875" style="4" customWidth="1"/>
    <col min="770" max="770" width="12.85546875" style="4" customWidth="1"/>
    <col min="771" max="1024" width="11.42578125" style="4"/>
    <col min="1025" max="1025" width="96.85546875" style="4" customWidth="1"/>
    <col min="1026" max="1026" width="12.85546875" style="4" customWidth="1"/>
    <col min="1027" max="1280" width="11.42578125" style="4"/>
    <col min="1281" max="1281" width="96.85546875" style="4" customWidth="1"/>
    <col min="1282" max="1282" width="12.85546875" style="4" customWidth="1"/>
    <col min="1283" max="1536" width="11.42578125" style="4"/>
    <col min="1537" max="1537" width="96.85546875" style="4" customWidth="1"/>
    <col min="1538" max="1538" width="12.85546875" style="4" customWidth="1"/>
    <col min="1539" max="1792" width="11.42578125" style="4"/>
    <col min="1793" max="1793" width="96.85546875" style="4" customWidth="1"/>
    <col min="1794" max="1794" width="12.85546875" style="4" customWidth="1"/>
    <col min="1795" max="2048" width="11.42578125" style="4"/>
    <col min="2049" max="2049" width="96.85546875" style="4" customWidth="1"/>
    <col min="2050" max="2050" width="12.85546875" style="4" customWidth="1"/>
    <col min="2051" max="2304" width="11.42578125" style="4"/>
    <col min="2305" max="2305" width="96.85546875" style="4" customWidth="1"/>
    <col min="2306" max="2306" width="12.85546875" style="4" customWidth="1"/>
    <col min="2307" max="2560" width="11.42578125" style="4"/>
    <col min="2561" max="2561" width="96.85546875" style="4" customWidth="1"/>
    <col min="2562" max="2562" width="12.85546875" style="4" customWidth="1"/>
    <col min="2563" max="2816" width="11.42578125" style="4"/>
    <col min="2817" max="2817" width="96.85546875" style="4" customWidth="1"/>
    <col min="2818" max="2818" width="12.85546875" style="4" customWidth="1"/>
    <col min="2819" max="3072" width="11.42578125" style="4"/>
    <col min="3073" max="3073" width="96.85546875" style="4" customWidth="1"/>
    <col min="3074" max="3074" width="12.85546875" style="4" customWidth="1"/>
    <col min="3075" max="3328" width="11.42578125" style="4"/>
    <col min="3329" max="3329" width="96.85546875" style="4" customWidth="1"/>
    <col min="3330" max="3330" width="12.85546875" style="4" customWidth="1"/>
    <col min="3331" max="3584" width="11.42578125" style="4"/>
    <col min="3585" max="3585" width="96.85546875" style="4" customWidth="1"/>
    <col min="3586" max="3586" width="12.85546875" style="4" customWidth="1"/>
    <col min="3587" max="3840" width="11.42578125" style="4"/>
    <col min="3841" max="3841" width="96.85546875" style="4" customWidth="1"/>
    <col min="3842" max="3842" width="12.85546875" style="4" customWidth="1"/>
    <col min="3843" max="4096" width="11.42578125" style="4"/>
    <col min="4097" max="4097" width="96.85546875" style="4" customWidth="1"/>
    <col min="4098" max="4098" width="12.85546875" style="4" customWidth="1"/>
    <col min="4099" max="4352" width="11.42578125" style="4"/>
    <col min="4353" max="4353" width="96.85546875" style="4" customWidth="1"/>
    <col min="4354" max="4354" width="12.85546875" style="4" customWidth="1"/>
    <col min="4355" max="4608" width="11.42578125" style="4"/>
    <col min="4609" max="4609" width="96.85546875" style="4" customWidth="1"/>
    <col min="4610" max="4610" width="12.85546875" style="4" customWidth="1"/>
    <col min="4611" max="4864" width="11.42578125" style="4"/>
    <col min="4865" max="4865" width="96.85546875" style="4" customWidth="1"/>
    <col min="4866" max="4866" width="12.85546875" style="4" customWidth="1"/>
    <col min="4867" max="5120" width="11.42578125" style="4"/>
    <col min="5121" max="5121" width="96.85546875" style="4" customWidth="1"/>
    <col min="5122" max="5122" width="12.85546875" style="4" customWidth="1"/>
    <col min="5123" max="5376" width="11.42578125" style="4"/>
    <col min="5377" max="5377" width="96.85546875" style="4" customWidth="1"/>
    <col min="5378" max="5378" width="12.85546875" style="4" customWidth="1"/>
    <col min="5379" max="5632" width="11.42578125" style="4"/>
    <col min="5633" max="5633" width="96.85546875" style="4" customWidth="1"/>
    <col min="5634" max="5634" width="12.85546875" style="4" customWidth="1"/>
    <col min="5635" max="5888" width="11.42578125" style="4"/>
    <col min="5889" max="5889" width="96.85546875" style="4" customWidth="1"/>
    <col min="5890" max="5890" width="12.85546875" style="4" customWidth="1"/>
    <col min="5891" max="6144" width="11.42578125" style="4"/>
    <col min="6145" max="6145" width="96.85546875" style="4" customWidth="1"/>
    <col min="6146" max="6146" width="12.85546875" style="4" customWidth="1"/>
    <col min="6147" max="6400" width="11.42578125" style="4"/>
    <col min="6401" max="6401" width="96.85546875" style="4" customWidth="1"/>
    <col min="6402" max="6402" width="12.85546875" style="4" customWidth="1"/>
    <col min="6403" max="6656" width="11.42578125" style="4"/>
    <col min="6657" max="6657" width="96.85546875" style="4" customWidth="1"/>
    <col min="6658" max="6658" width="12.85546875" style="4" customWidth="1"/>
    <col min="6659" max="6912" width="11.42578125" style="4"/>
    <col min="6913" max="6913" width="96.85546875" style="4" customWidth="1"/>
    <col min="6914" max="6914" width="12.85546875" style="4" customWidth="1"/>
    <col min="6915" max="7168" width="11.42578125" style="4"/>
    <col min="7169" max="7169" width="96.85546875" style="4" customWidth="1"/>
    <col min="7170" max="7170" width="12.85546875" style="4" customWidth="1"/>
    <col min="7171" max="7424" width="11.42578125" style="4"/>
    <col min="7425" max="7425" width="96.85546875" style="4" customWidth="1"/>
    <col min="7426" max="7426" width="12.85546875" style="4" customWidth="1"/>
    <col min="7427" max="7680" width="11.42578125" style="4"/>
    <col min="7681" max="7681" width="96.85546875" style="4" customWidth="1"/>
    <col min="7682" max="7682" width="12.85546875" style="4" customWidth="1"/>
    <col min="7683" max="7936" width="11.42578125" style="4"/>
    <col min="7937" max="7937" width="96.85546875" style="4" customWidth="1"/>
    <col min="7938" max="7938" width="12.85546875" style="4" customWidth="1"/>
    <col min="7939" max="8192" width="11.42578125" style="4"/>
    <col min="8193" max="8193" width="96.85546875" style="4" customWidth="1"/>
    <col min="8194" max="8194" width="12.85546875" style="4" customWidth="1"/>
    <col min="8195" max="8448" width="11.42578125" style="4"/>
    <col min="8449" max="8449" width="96.85546875" style="4" customWidth="1"/>
    <col min="8450" max="8450" width="12.85546875" style="4" customWidth="1"/>
    <col min="8451" max="8704" width="11.42578125" style="4"/>
    <col min="8705" max="8705" width="96.85546875" style="4" customWidth="1"/>
    <col min="8706" max="8706" width="12.85546875" style="4" customWidth="1"/>
    <col min="8707" max="8960" width="11.42578125" style="4"/>
    <col min="8961" max="8961" width="96.85546875" style="4" customWidth="1"/>
    <col min="8962" max="8962" width="12.85546875" style="4" customWidth="1"/>
    <col min="8963" max="9216" width="11.42578125" style="4"/>
    <col min="9217" max="9217" width="96.85546875" style="4" customWidth="1"/>
    <col min="9218" max="9218" width="12.85546875" style="4" customWidth="1"/>
    <col min="9219" max="9472" width="11.42578125" style="4"/>
    <col min="9473" max="9473" width="96.85546875" style="4" customWidth="1"/>
    <col min="9474" max="9474" width="12.85546875" style="4" customWidth="1"/>
    <col min="9475" max="9728" width="11.42578125" style="4"/>
    <col min="9729" max="9729" width="96.85546875" style="4" customWidth="1"/>
    <col min="9730" max="9730" width="12.85546875" style="4" customWidth="1"/>
    <col min="9731" max="9984" width="11.42578125" style="4"/>
    <col min="9985" max="9985" width="96.85546875" style="4" customWidth="1"/>
    <col min="9986" max="9986" width="12.85546875" style="4" customWidth="1"/>
    <col min="9987" max="10240" width="11.42578125" style="4"/>
    <col min="10241" max="10241" width="96.85546875" style="4" customWidth="1"/>
    <col min="10242" max="10242" width="12.85546875" style="4" customWidth="1"/>
    <col min="10243" max="10496" width="11.42578125" style="4"/>
    <col min="10497" max="10497" width="96.85546875" style="4" customWidth="1"/>
    <col min="10498" max="10498" width="12.85546875" style="4" customWidth="1"/>
    <col min="10499" max="10752" width="11.42578125" style="4"/>
    <col min="10753" max="10753" width="96.85546875" style="4" customWidth="1"/>
    <col min="10754" max="10754" width="12.85546875" style="4" customWidth="1"/>
    <col min="10755" max="11008" width="11.42578125" style="4"/>
    <col min="11009" max="11009" width="96.85546875" style="4" customWidth="1"/>
    <col min="11010" max="11010" width="12.85546875" style="4" customWidth="1"/>
    <col min="11011" max="11264" width="11.42578125" style="4"/>
    <col min="11265" max="11265" width="96.85546875" style="4" customWidth="1"/>
    <col min="11266" max="11266" width="12.85546875" style="4" customWidth="1"/>
    <col min="11267" max="11520" width="11.42578125" style="4"/>
    <col min="11521" max="11521" width="96.85546875" style="4" customWidth="1"/>
    <col min="11522" max="11522" width="12.85546875" style="4" customWidth="1"/>
    <col min="11523" max="11776" width="11.42578125" style="4"/>
    <col min="11777" max="11777" width="96.85546875" style="4" customWidth="1"/>
    <col min="11778" max="11778" width="12.85546875" style="4" customWidth="1"/>
    <col min="11779" max="12032" width="11.42578125" style="4"/>
    <col min="12033" max="12033" width="96.85546875" style="4" customWidth="1"/>
    <col min="12034" max="12034" width="12.85546875" style="4" customWidth="1"/>
    <col min="12035" max="12288" width="11.42578125" style="4"/>
    <col min="12289" max="12289" width="96.85546875" style="4" customWidth="1"/>
    <col min="12290" max="12290" width="12.85546875" style="4" customWidth="1"/>
    <col min="12291" max="12544" width="11.42578125" style="4"/>
    <col min="12545" max="12545" width="96.85546875" style="4" customWidth="1"/>
    <col min="12546" max="12546" width="12.85546875" style="4" customWidth="1"/>
    <col min="12547" max="12800" width="11.42578125" style="4"/>
    <col min="12801" max="12801" width="96.85546875" style="4" customWidth="1"/>
    <col min="12802" max="12802" width="12.85546875" style="4" customWidth="1"/>
    <col min="12803" max="13056" width="11.42578125" style="4"/>
    <col min="13057" max="13057" width="96.85546875" style="4" customWidth="1"/>
    <col min="13058" max="13058" width="12.85546875" style="4" customWidth="1"/>
    <col min="13059" max="13312" width="11.42578125" style="4"/>
    <col min="13313" max="13313" width="96.85546875" style="4" customWidth="1"/>
    <col min="13314" max="13314" width="12.85546875" style="4" customWidth="1"/>
    <col min="13315" max="13568" width="11.42578125" style="4"/>
    <col min="13569" max="13569" width="96.85546875" style="4" customWidth="1"/>
    <col min="13570" max="13570" width="12.85546875" style="4" customWidth="1"/>
    <col min="13571" max="13824" width="11.42578125" style="4"/>
    <col min="13825" max="13825" width="96.85546875" style="4" customWidth="1"/>
    <col min="13826" max="13826" width="12.85546875" style="4" customWidth="1"/>
    <col min="13827" max="14080" width="11.42578125" style="4"/>
    <col min="14081" max="14081" width="96.85546875" style="4" customWidth="1"/>
    <col min="14082" max="14082" width="12.85546875" style="4" customWidth="1"/>
    <col min="14083" max="14336" width="11.42578125" style="4"/>
    <col min="14337" max="14337" width="96.85546875" style="4" customWidth="1"/>
    <col min="14338" max="14338" width="12.85546875" style="4" customWidth="1"/>
    <col min="14339" max="14592" width="11.42578125" style="4"/>
    <col min="14593" max="14593" width="96.85546875" style="4" customWidth="1"/>
    <col min="14594" max="14594" width="12.85546875" style="4" customWidth="1"/>
    <col min="14595" max="14848" width="11.42578125" style="4"/>
    <col min="14849" max="14849" width="96.85546875" style="4" customWidth="1"/>
    <col min="14850" max="14850" width="12.85546875" style="4" customWidth="1"/>
    <col min="14851" max="15104" width="11.42578125" style="4"/>
    <col min="15105" max="15105" width="96.85546875" style="4" customWidth="1"/>
    <col min="15106" max="15106" width="12.85546875" style="4" customWidth="1"/>
    <col min="15107" max="15360" width="11.42578125" style="4"/>
    <col min="15361" max="15361" width="96.85546875" style="4" customWidth="1"/>
    <col min="15362" max="15362" width="12.85546875" style="4" customWidth="1"/>
    <col min="15363" max="15616" width="11.42578125" style="4"/>
    <col min="15617" max="15617" width="96.85546875" style="4" customWidth="1"/>
    <col min="15618" max="15618" width="12.85546875" style="4" customWidth="1"/>
    <col min="15619" max="15872" width="11.42578125" style="4"/>
    <col min="15873" max="15873" width="96.85546875" style="4" customWidth="1"/>
    <col min="15874" max="15874" width="12.85546875" style="4" customWidth="1"/>
    <col min="15875" max="16128" width="11.42578125" style="4"/>
    <col min="16129" max="16129" width="96.85546875" style="4" customWidth="1"/>
    <col min="16130" max="16130" width="12.85546875" style="4" customWidth="1"/>
    <col min="16131" max="16384" width="11.42578125" style="4"/>
  </cols>
  <sheetData>
    <row r="1" spans="1:2" ht="22.7" customHeight="1">
      <c r="A1" s="751" t="s">
        <v>17025</v>
      </c>
      <c r="B1" s="751"/>
    </row>
    <row r="2" spans="1:2">
      <c r="A2" s="5"/>
      <c r="B2" s="6"/>
    </row>
    <row r="3" spans="1:2">
      <c r="A3" s="752" t="s">
        <v>17026</v>
      </c>
      <c r="B3" s="753"/>
    </row>
    <row r="4" spans="1:2" ht="19.5" customHeight="1" thickBot="1">
      <c r="A4" s="7" t="s">
        <v>17027</v>
      </c>
      <c r="B4" s="8" t="s">
        <v>17028</v>
      </c>
    </row>
    <row r="5" spans="1:2" ht="15" thickTop="1">
      <c r="A5" s="9" t="s">
        <v>17029</v>
      </c>
      <c r="B5" s="10">
        <v>1</v>
      </c>
    </row>
    <row r="6" spans="1:2" ht="12.75">
      <c r="A6" s="11" t="s">
        <v>17030</v>
      </c>
      <c r="B6" s="12">
        <v>3</v>
      </c>
    </row>
    <row r="7" spans="1:2" ht="12.75">
      <c r="A7" s="13" t="s">
        <v>17031</v>
      </c>
      <c r="B7" s="12">
        <v>4</v>
      </c>
    </row>
    <row r="8" spans="1:2">
      <c r="A8" s="11" t="s">
        <v>17032</v>
      </c>
      <c r="B8" s="14">
        <v>5</v>
      </c>
    </row>
    <row r="9" spans="1:2">
      <c r="A9" s="11" t="s">
        <v>17033</v>
      </c>
      <c r="B9" s="14">
        <v>6</v>
      </c>
    </row>
    <row r="10" spans="1:2" ht="12.75" customHeight="1">
      <c r="A10" s="11" t="s">
        <v>17034</v>
      </c>
      <c r="B10" s="246">
        <v>8</v>
      </c>
    </row>
    <row r="11" spans="1:2" ht="12.75">
      <c r="A11" s="11" t="s">
        <v>17035</v>
      </c>
      <c r="B11" s="247">
        <v>9</v>
      </c>
    </row>
    <row r="12" spans="1:2" ht="12.75">
      <c r="A12" s="13" t="s">
        <v>17036</v>
      </c>
      <c r="B12" s="247">
        <v>10</v>
      </c>
    </row>
    <row r="13" spans="1:2" ht="12.75">
      <c r="A13" s="11" t="s">
        <v>17037</v>
      </c>
      <c r="B13" s="247">
        <v>11</v>
      </c>
    </row>
    <row r="14" spans="1:2" ht="12.75" customHeight="1">
      <c r="A14" s="13" t="s">
        <v>17038</v>
      </c>
      <c r="B14" s="246">
        <v>12</v>
      </c>
    </row>
    <row r="15" spans="1:2" ht="12.75" customHeight="1">
      <c r="A15" s="11" t="s">
        <v>17039</v>
      </c>
      <c r="B15" s="246">
        <v>13</v>
      </c>
    </row>
    <row r="16" spans="1:2" ht="12.75" customHeight="1">
      <c r="A16" s="11" t="s">
        <v>17040</v>
      </c>
      <c r="B16" s="246">
        <v>14</v>
      </c>
    </row>
    <row r="17" spans="1:2" ht="12.75" customHeight="1">
      <c r="A17" s="11" t="s">
        <v>17041</v>
      </c>
      <c r="B17" s="247">
        <v>15</v>
      </c>
    </row>
    <row r="18" spans="1:2">
      <c r="A18" s="11" t="s">
        <v>17042</v>
      </c>
      <c r="B18" s="246">
        <v>16</v>
      </c>
    </row>
    <row r="19" spans="1:2">
      <c r="A19" s="11" t="s">
        <v>17043</v>
      </c>
      <c r="B19" s="246">
        <v>17</v>
      </c>
    </row>
    <row r="20" spans="1:2" ht="12.75">
      <c r="A20" s="13" t="s">
        <v>17044</v>
      </c>
      <c r="B20" s="247">
        <v>18</v>
      </c>
    </row>
    <row r="21" spans="1:2">
      <c r="A21" s="11" t="s">
        <v>17045</v>
      </c>
      <c r="B21" s="246">
        <v>24</v>
      </c>
    </row>
    <row r="22" spans="1:2">
      <c r="A22" s="11" t="s">
        <v>17046</v>
      </c>
      <c r="B22" s="246">
        <v>25</v>
      </c>
    </row>
    <row r="23" spans="1:2" ht="12.75">
      <c r="A23" s="11" t="s">
        <v>17047</v>
      </c>
      <c r="B23" s="247">
        <v>26</v>
      </c>
    </row>
    <row r="24" spans="1:2" ht="12.75">
      <c r="A24" s="13" t="s">
        <v>17048</v>
      </c>
      <c r="B24" s="247">
        <v>28</v>
      </c>
    </row>
    <row r="25" spans="1:2" ht="12.75">
      <c r="A25" s="11" t="s">
        <v>17049</v>
      </c>
      <c r="B25" s="247">
        <v>29</v>
      </c>
    </row>
    <row r="26" spans="1:2" ht="12.75">
      <c r="A26" s="248" t="s">
        <v>17050</v>
      </c>
      <c r="B26" s="249">
        <v>30</v>
      </c>
    </row>
    <row r="27" spans="1:2">
      <c r="A27" s="11" t="s">
        <v>17051</v>
      </c>
      <c r="B27" s="246">
        <v>31</v>
      </c>
    </row>
    <row r="28" spans="1:2" ht="12.75">
      <c r="A28" s="13" t="s">
        <v>17052</v>
      </c>
      <c r="B28" s="247">
        <v>32</v>
      </c>
    </row>
    <row r="29" spans="1:2">
      <c r="A29" s="11" t="s">
        <v>17053</v>
      </c>
      <c r="B29" s="246">
        <v>33</v>
      </c>
    </row>
    <row r="30" spans="1:2" ht="12.75">
      <c r="A30" s="13" t="s">
        <v>17054</v>
      </c>
      <c r="B30" s="247">
        <v>34</v>
      </c>
    </row>
    <row r="32" spans="1:2" ht="18.75" customHeight="1">
      <c r="A32" s="754" t="s">
        <v>17055</v>
      </c>
      <c r="B32" s="755"/>
    </row>
    <row r="33" spans="1:2" ht="12.75" customHeight="1">
      <c r="A33" s="250" t="s">
        <v>17056</v>
      </c>
      <c r="B33" s="246">
        <v>19</v>
      </c>
    </row>
    <row r="34" spans="1:2" ht="12.75" customHeight="1">
      <c r="A34" s="250" t="s">
        <v>17057</v>
      </c>
      <c r="B34" s="246">
        <v>20</v>
      </c>
    </row>
    <row r="35" spans="1:2" ht="12.75" customHeight="1">
      <c r="A35" s="250" t="s">
        <v>17058</v>
      </c>
      <c r="B35" s="247">
        <v>27</v>
      </c>
    </row>
    <row r="36" spans="1:2">
      <c r="A36" s="251"/>
      <c r="B36" s="6"/>
    </row>
    <row r="37" spans="1:2" ht="16.5" thickBot="1">
      <c r="A37" s="252" t="s">
        <v>17059</v>
      </c>
      <c r="B37" s="253" t="s">
        <v>17028</v>
      </c>
    </row>
    <row r="38" spans="1:2" ht="12.75" customHeight="1" thickTop="1">
      <c r="A38" s="11" t="s">
        <v>17060</v>
      </c>
      <c r="B38" s="246">
        <v>21</v>
      </c>
    </row>
    <row r="39" spans="1:2" ht="12.75" customHeight="1">
      <c r="A39" s="11" t="s">
        <v>17061</v>
      </c>
      <c r="B39" s="246">
        <v>22</v>
      </c>
    </row>
    <row r="40" spans="1:2" ht="12.75" customHeight="1">
      <c r="A40" s="13" t="s">
        <v>17062</v>
      </c>
      <c r="B40" s="246">
        <v>23</v>
      </c>
    </row>
    <row r="41" spans="1:2" ht="12.75" customHeight="1"/>
  </sheetData>
  <customSheetViews>
    <customSheetView guid="{505DC555-A801-48CD-8CCF-229361836C68}" showGridLines="0" fitToPage="1">
      <selection activeCell="F20" sqref="F20"/>
      <pageMargins left="0" right="0" top="0" bottom="0" header="0" footer="0"/>
      <pageSetup paperSize="9" scale="60" orientation="portrait" r:id="rId1"/>
    </customSheetView>
    <customSheetView guid="{41D4C88D-8F14-439A-A238-0A3E13F1F5FC}" showGridLines="0" fitToPage="1" topLeftCell="A22">
      <selection activeCell="B15" sqref="B15"/>
      <pageMargins left="0" right="0" top="0" bottom="0" header="0" footer="0"/>
      <pageSetup paperSize="9" scale="65" orientation="portrait" r:id="rId2"/>
    </customSheetView>
  </customSheetViews>
  <mergeCells count="3">
    <mergeCell ref="A1:B1"/>
    <mergeCell ref="A3:B3"/>
    <mergeCell ref="A32:B32"/>
  </mergeCells>
  <hyperlinks>
    <hyperlink ref="B5" location="'T1 Actividad'!A1" display="'T1 Actividad'!A1" xr:uid="{00000000-0004-0000-0300-000000000000}"/>
    <hyperlink ref="B9" location="'T6 Zona'!A1" display="'T6 Zona'!A1" xr:uid="{00000000-0004-0000-0300-000001000000}"/>
    <hyperlink ref="B10" location="'T8 Tipo Trab-Pens-PS'!A1" display="'T8 Tipo Trab-Pens-PS'!A1" xr:uid="{00000000-0004-0000-0300-000002000000}"/>
    <hyperlink ref="B11" location="'T9 Situación Educativa'!A1" display="'T9 Situación Educativa'!A1" xr:uid="{00000000-0004-0000-0300-000003000000}"/>
    <hyperlink ref="B14" location="'T12 Contratos'!A1" display="'T12 Contratos'!A1" xr:uid="{00000000-0004-0000-0300-000004000000}"/>
    <hyperlink ref="B15" location="'T13 Periodicidad'!A1" display="'T13 Periodicidad'!A1" xr:uid="{00000000-0004-0000-0300-000005000000}"/>
    <hyperlink ref="B16" location="'T14 EPSSERV PROPIOS'!A1" display="'T14 EPSSERV PROPIOS'!A1" xr:uid="{00000000-0004-0000-0300-000006000000}"/>
    <hyperlink ref="B18" location="'T16 Tipo de Pago'!A1" display="'T16 Tipo de Pago'!A1" xr:uid="{00000000-0004-0000-0300-000007000000}"/>
    <hyperlink ref="B19" location="'T17 Motivo fin del periodo'!A1" display="'T17 Motivo fin del periodo'!A1" xr:uid="{00000000-0004-0000-0300-000008000000}"/>
    <hyperlink ref="B23" location="'T26 País Emisor Dcto'!A1" display="'T26 País Emisor Dcto'!A1" xr:uid="{00000000-0004-0000-0300-000009000000}"/>
    <hyperlink ref="B21" location="'T24 Categoria Ocupacional'!A1" display="'T24 Categoria Ocupacional'!A1" xr:uid="{00000000-0004-0000-0300-00000A000000}"/>
    <hyperlink ref="B27" location="'T31 Pliego Presup'!A1" display="'T31 Pliego Presup'!A1" xr:uid="{00000000-0004-0000-0300-00000B000000}"/>
    <hyperlink ref="B28" location="'T32 Rég Aseg Salud'!A1" display="'T32 Rég Aseg Salud'!A1" xr:uid="{00000000-0004-0000-0300-00000C000000}"/>
    <hyperlink ref="B29" location="'T33 Régimen Laboral'!A1" display="'T33 Régimen Laboral'!A1" xr:uid="{00000000-0004-0000-0300-00000D000000}"/>
    <hyperlink ref="B33" location="'T19 Vínculo familiar'!A1" display="'T19 Vínculo familiar'!A1" xr:uid="{00000000-0004-0000-0300-00000E000000}"/>
    <hyperlink ref="B34" location="'T20 Motivo Baja DH'!A1" display="'T20 Motivo Baja DH'!A1" xr:uid="{00000000-0004-0000-0300-00000F000000}"/>
    <hyperlink ref="B38" location="'T21 Tipo Suspensión'!A1" display="'T21 Tipo Suspensión'!A1" xr:uid="{00000000-0004-0000-0300-000010000000}"/>
    <hyperlink ref="B39" location="'T22 Ing, Trib y Desc'!A1" display="'T22 Ing, Trib y Desc'!A1" xr:uid="{00000000-0004-0000-0300-000011000000}"/>
    <hyperlink ref="B40" location="'T23 Tipo Comprobante'!A1" display="'T23 Tipo Comprobante'!A1" xr:uid="{00000000-0004-0000-0300-000012000000}"/>
    <hyperlink ref="B22" location="'T25 Convenios'!A1" display="'T25 Convenios'!A1" xr:uid="{00000000-0004-0000-0300-000013000000}"/>
    <hyperlink ref="B25" location="'T29 Cod LDN'!A1" display="'T29 Cod LDN'!A1" xr:uid="{00000000-0004-0000-0300-000014000000}"/>
    <hyperlink ref="B26" location="'T30 Ocupación S.Privado'!A1" display="'T30 Ocupación S.Privado'!A1" xr:uid="{00000000-0004-0000-0300-000015000000}"/>
    <hyperlink ref="B8" location="'T5 Via'!A1" display="'T5 Via'!A1" xr:uid="{00000000-0004-0000-0300-000016000000}"/>
    <hyperlink ref="B6" location="'T3 Tipo Documento'!A1" display="'T3 Tipo Documento'!A1" xr:uid="{00000000-0004-0000-0300-000017000000}"/>
    <hyperlink ref="B7" location="'T4 Nacionalidad'!A1" display="'T4 Nacionalidad'!A1" xr:uid="{00000000-0004-0000-0300-000018000000}"/>
    <hyperlink ref="B13" location="'T11 Reg. Pensionario'!A1" display="'T11 Reg. Pensionario'!A1" xr:uid="{00000000-0004-0000-0300-000019000000}"/>
    <hyperlink ref="B12" location="'T10 Ocup SPub Pers Form'!A1" display="'T10 Ocup SPub Pers Form'!A1" xr:uid="{00000000-0004-0000-0300-00001A000000}"/>
    <hyperlink ref="B17" location="'T15 Situación '!A1" display="'T15 Situación '!A1" xr:uid="{00000000-0004-0000-0300-00001B000000}"/>
    <hyperlink ref="B20" location="'T18 Tipo Modalidad Formativa'!A1" display="'T18 Tipo Modalidad Formativa'!A1" xr:uid="{00000000-0004-0000-0300-00001C000000}"/>
    <hyperlink ref="B24" location="'T28 Ubigeo '!A1" display="'T28 Ubigeo '!A1" xr:uid="{00000000-0004-0000-0300-00001D000000}"/>
    <hyperlink ref="B35" location="'T27 Acredita Vinc. Fam'!A1" display="'T27 Acredita Vinc. Fam'!A1" xr:uid="{00000000-0004-0000-0300-00001E000000}"/>
    <hyperlink ref="B30" location="'T34 Inst. Educ. y sus carreras'!A1" display="'T34 Inst. Educ. y sus carreras'!A1" xr:uid="{00000000-0004-0000-0300-00001F000000}"/>
  </hyperlinks>
  <pageMargins left="0.70866141732283472" right="0.70866141732283472" top="0.74803149606299213" bottom="0.74803149606299213" header="0.31496062992125984" footer="0.31496062992125984"/>
  <pageSetup paperSize="9" scale="60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F38"/>
  <sheetViews>
    <sheetView showGridLines="0" zoomScaleNormal="100" zoomScaleSheetLayoutView="90" workbookViewId="0">
      <pane ySplit="3" topLeftCell="A4" activePane="bottomLeft" state="frozen"/>
      <selection pane="bottomLeft" activeCell="D21" sqref="D21"/>
    </sheetView>
  </sheetViews>
  <sheetFormatPr baseColWidth="10" defaultColWidth="11.42578125" defaultRowHeight="21.75" customHeight="1"/>
  <cols>
    <col min="1" max="1" width="8.5703125" style="4" customWidth="1"/>
    <col min="2" max="2" width="68" style="4" customWidth="1"/>
    <col min="3" max="3" width="37.85546875" style="4" bestFit="1" customWidth="1"/>
    <col min="4" max="4" width="11.42578125" style="4"/>
    <col min="5" max="5" width="21" style="4" bestFit="1" customWidth="1"/>
    <col min="6" max="256" width="11.42578125" style="4"/>
    <col min="257" max="257" width="8.5703125" style="4" customWidth="1"/>
    <col min="258" max="258" width="68" style="4" customWidth="1"/>
    <col min="259" max="259" width="41.140625" style="4" customWidth="1"/>
    <col min="260" max="512" width="11.42578125" style="4"/>
    <col min="513" max="513" width="8.5703125" style="4" customWidth="1"/>
    <col min="514" max="514" width="68" style="4" customWidth="1"/>
    <col min="515" max="515" width="41.140625" style="4" customWidth="1"/>
    <col min="516" max="768" width="11.42578125" style="4"/>
    <col min="769" max="769" width="8.5703125" style="4" customWidth="1"/>
    <col min="770" max="770" width="68" style="4" customWidth="1"/>
    <col min="771" max="771" width="41.140625" style="4" customWidth="1"/>
    <col min="772" max="1024" width="11.42578125" style="4"/>
    <col min="1025" max="1025" width="8.5703125" style="4" customWidth="1"/>
    <col min="1026" max="1026" width="68" style="4" customWidth="1"/>
    <col min="1027" max="1027" width="41.140625" style="4" customWidth="1"/>
    <col min="1028" max="1280" width="11.42578125" style="4"/>
    <col min="1281" max="1281" width="8.5703125" style="4" customWidth="1"/>
    <col min="1282" max="1282" width="68" style="4" customWidth="1"/>
    <col min="1283" max="1283" width="41.140625" style="4" customWidth="1"/>
    <col min="1284" max="1536" width="11.42578125" style="4"/>
    <col min="1537" max="1537" width="8.5703125" style="4" customWidth="1"/>
    <col min="1538" max="1538" width="68" style="4" customWidth="1"/>
    <col min="1539" max="1539" width="41.140625" style="4" customWidth="1"/>
    <col min="1540" max="1792" width="11.42578125" style="4"/>
    <col min="1793" max="1793" width="8.5703125" style="4" customWidth="1"/>
    <col min="1794" max="1794" width="68" style="4" customWidth="1"/>
    <col min="1795" max="1795" width="41.140625" style="4" customWidth="1"/>
    <col min="1796" max="2048" width="11.42578125" style="4"/>
    <col min="2049" max="2049" width="8.5703125" style="4" customWidth="1"/>
    <col min="2050" max="2050" width="68" style="4" customWidth="1"/>
    <col min="2051" max="2051" width="41.140625" style="4" customWidth="1"/>
    <col min="2052" max="2304" width="11.42578125" style="4"/>
    <col min="2305" max="2305" width="8.5703125" style="4" customWidth="1"/>
    <col min="2306" max="2306" width="68" style="4" customWidth="1"/>
    <col min="2307" max="2307" width="41.140625" style="4" customWidth="1"/>
    <col min="2308" max="2560" width="11.42578125" style="4"/>
    <col min="2561" max="2561" width="8.5703125" style="4" customWidth="1"/>
    <col min="2562" max="2562" width="68" style="4" customWidth="1"/>
    <col min="2563" max="2563" width="41.140625" style="4" customWidth="1"/>
    <col min="2564" max="2816" width="11.42578125" style="4"/>
    <col min="2817" max="2817" width="8.5703125" style="4" customWidth="1"/>
    <col min="2818" max="2818" width="68" style="4" customWidth="1"/>
    <col min="2819" max="2819" width="41.140625" style="4" customWidth="1"/>
    <col min="2820" max="3072" width="11.42578125" style="4"/>
    <col min="3073" max="3073" width="8.5703125" style="4" customWidth="1"/>
    <col min="3074" max="3074" width="68" style="4" customWidth="1"/>
    <col min="3075" max="3075" width="41.140625" style="4" customWidth="1"/>
    <col min="3076" max="3328" width="11.42578125" style="4"/>
    <col min="3329" max="3329" width="8.5703125" style="4" customWidth="1"/>
    <col min="3330" max="3330" width="68" style="4" customWidth="1"/>
    <col min="3331" max="3331" width="41.140625" style="4" customWidth="1"/>
    <col min="3332" max="3584" width="11.42578125" style="4"/>
    <col min="3585" max="3585" width="8.5703125" style="4" customWidth="1"/>
    <col min="3586" max="3586" width="68" style="4" customWidth="1"/>
    <col min="3587" max="3587" width="41.140625" style="4" customWidth="1"/>
    <col min="3588" max="3840" width="11.42578125" style="4"/>
    <col min="3841" max="3841" width="8.5703125" style="4" customWidth="1"/>
    <col min="3842" max="3842" width="68" style="4" customWidth="1"/>
    <col min="3843" max="3843" width="41.140625" style="4" customWidth="1"/>
    <col min="3844" max="4096" width="11.42578125" style="4"/>
    <col min="4097" max="4097" width="8.5703125" style="4" customWidth="1"/>
    <col min="4098" max="4098" width="68" style="4" customWidth="1"/>
    <col min="4099" max="4099" width="41.140625" style="4" customWidth="1"/>
    <col min="4100" max="4352" width="11.42578125" style="4"/>
    <col min="4353" max="4353" width="8.5703125" style="4" customWidth="1"/>
    <col min="4354" max="4354" width="68" style="4" customWidth="1"/>
    <col min="4355" max="4355" width="41.140625" style="4" customWidth="1"/>
    <col min="4356" max="4608" width="11.42578125" style="4"/>
    <col min="4609" max="4609" width="8.5703125" style="4" customWidth="1"/>
    <col min="4610" max="4610" width="68" style="4" customWidth="1"/>
    <col min="4611" max="4611" width="41.140625" style="4" customWidth="1"/>
    <col min="4612" max="4864" width="11.42578125" style="4"/>
    <col min="4865" max="4865" width="8.5703125" style="4" customWidth="1"/>
    <col min="4866" max="4866" width="68" style="4" customWidth="1"/>
    <col min="4867" max="4867" width="41.140625" style="4" customWidth="1"/>
    <col min="4868" max="5120" width="11.42578125" style="4"/>
    <col min="5121" max="5121" width="8.5703125" style="4" customWidth="1"/>
    <col min="5122" max="5122" width="68" style="4" customWidth="1"/>
    <col min="5123" max="5123" width="41.140625" style="4" customWidth="1"/>
    <col min="5124" max="5376" width="11.42578125" style="4"/>
    <col min="5377" max="5377" width="8.5703125" style="4" customWidth="1"/>
    <col min="5378" max="5378" width="68" style="4" customWidth="1"/>
    <col min="5379" max="5379" width="41.140625" style="4" customWidth="1"/>
    <col min="5380" max="5632" width="11.42578125" style="4"/>
    <col min="5633" max="5633" width="8.5703125" style="4" customWidth="1"/>
    <col min="5634" max="5634" width="68" style="4" customWidth="1"/>
    <col min="5635" max="5635" width="41.140625" style="4" customWidth="1"/>
    <col min="5636" max="5888" width="11.42578125" style="4"/>
    <col min="5889" max="5889" width="8.5703125" style="4" customWidth="1"/>
    <col min="5890" max="5890" width="68" style="4" customWidth="1"/>
    <col min="5891" max="5891" width="41.140625" style="4" customWidth="1"/>
    <col min="5892" max="6144" width="11.42578125" style="4"/>
    <col min="6145" max="6145" width="8.5703125" style="4" customWidth="1"/>
    <col min="6146" max="6146" width="68" style="4" customWidth="1"/>
    <col min="6147" max="6147" width="41.140625" style="4" customWidth="1"/>
    <col min="6148" max="6400" width="11.42578125" style="4"/>
    <col min="6401" max="6401" width="8.5703125" style="4" customWidth="1"/>
    <col min="6402" max="6402" width="68" style="4" customWidth="1"/>
    <col min="6403" max="6403" width="41.140625" style="4" customWidth="1"/>
    <col min="6404" max="6656" width="11.42578125" style="4"/>
    <col min="6657" max="6657" width="8.5703125" style="4" customWidth="1"/>
    <col min="6658" max="6658" width="68" style="4" customWidth="1"/>
    <col min="6659" max="6659" width="41.140625" style="4" customWidth="1"/>
    <col min="6660" max="6912" width="11.42578125" style="4"/>
    <col min="6913" max="6913" width="8.5703125" style="4" customWidth="1"/>
    <col min="6914" max="6914" width="68" style="4" customWidth="1"/>
    <col min="6915" max="6915" width="41.140625" style="4" customWidth="1"/>
    <col min="6916" max="7168" width="11.42578125" style="4"/>
    <col min="7169" max="7169" width="8.5703125" style="4" customWidth="1"/>
    <col min="7170" max="7170" width="68" style="4" customWidth="1"/>
    <col min="7171" max="7171" width="41.140625" style="4" customWidth="1"/>
    <col min="7172" max="7424" width="11.42578125" style="4"/>
    <col min="7425" max="7425" width="8.5703125" style="4" customWidth="1"/>
    <col min="7426" max="7426" width="68" style="4" customWidth="1"/>
    <col min="7427" max="7427" width="41.140625" style="4" customWidth="1"/>
    <col min="7428" max="7680" width="11.42578125" style="4"/>
    <col min="7681" max="7681" width="8.5703125" style="4" customWidth="1"/>
    <col min="7682" max="7682" width="68" style="4" customWidth="1"/>
    <col min="7683" max="7683" width="41.140625" style="4" customWidth="1"/>
    <col min="7684" max="7936" width="11.42578125" style="4"/>
    <col min="7937" max="7937" width="8.5703125" style="4" customWidth="1"/>
    <col min="7938" max="7938" width="68" style="4" customWidth="1"/>
    <col min="7939" max="7939" width="41.140625" style="4" customWidth="1"/>
    <col min="7940" max="8192" width="11.42578125" style="4"/>
    <col min="8193" max="8193" width="8.5703125" style="4" customWidth="1"/>
    <col min="8194" max="8194" width="68" style="4" customWidth="1"/>
    <col min="8195" max="8195" width="41.140625" style="4" customWidth="1"/>
    <col min="8196" max="8448" width="11.42578125" style="4"/>
    <col min="8449" max="8449" width="8.5703125" style="4" customWidth="1"/>
    <col min="8450" max="8450" width="68" style="4" customWidth="1"/>
    <col min="8451" max="8451" width="41.140625" style="4" customWidth="1"/>
    <col min="8452" max="8704" width="11.42578125" style="4"/>
    <col min="8705" max="8705" width="8.5703125" style="4" customWidth="1"/>
    <col min="8706" max="8706" width="68" style="4" customWidth="1"/>
    <col min="8707" max="8707" width="41.140625" style="4" customWidth="1"/>
    <col min="8708" max="8960" width="11.42578125" style="4"/>
    <col min="8961" max="8961" width="8.5703125" style="4" customWidth="1"/>
    <col min="8962" max="8962" width="68" style="4" customWidth="1"/>
    <col min="8963" max="8963" width="41.140625" style="4" customWidth="1"/>
    <col min="8964" max="9216" width="11.42578125" style="4"/>
    <col min="9217" max="9217" width="8.5703125" style="4" customWidth="1"/>
    <col min="9218" max="9218" width="68" style="4" customWidth="1"/>
    <col min="9219" max="9219" width="41.140625" style="4" customWidth="1"/>
    <col min="9220" max="9472" width="11.42578125" style="4"/>
    <col min="9473" max="9473" width="8.5703125" style="4" customWidth="1"/>
    <col min="9474" max="9474" width="68" style="4" customWidth="1"/>
    <col min="9475" max="9475" width="41.140625" style="4" customWidth="1"/>
    <col min="9476" max="9728" width="11.42578125" style="4"/>
    <col min="9729" max="9729" width="8.5703125" style="4" customWidth="1"/>
    <col min="9730" max="9730" width="68" style="4" customWidth="1"/>
    <col min="9731" max="9731" width="41.140625" style="4" customWidth="1"/>
    <col min="9732" max="9984" width="11.42578125" style="4"/>
    <col min="9985" max="9985" width="8.5703125" style="4" customWidth="1"/>
    <col min="9986" max="9986" width="68" style="4" customWidth="1"/>
    <col min="9987" max="9987" width="41.140625" style="4" customWidth="1"/>
    <col min="9988" max="10240" width="11.42578125" style="4"/>
    <col min="10241" max="10241" width="8.5703125" style="4" customWidth="1"/>
    <col min="10242" max="10242" width="68" style="4" customWidth="1"/>
    <col min="10243" max="10243" width="41.140625" style="4" customWidth="1"/>
    <col min="10244" max="10496" width="11.42578125" style="4"/>
    <col min="10497" max="10497" width="8.5703125" style="4" customWidth="1"/>
    <col min="10498" max="10498" width="68" style="4" customWidth="1"/>
    <col min="10499" max="10499" width="41.140625" style="4" customWidth="1"/>
    <col min="10500" max="10752" width="11.42578125" style="4"/>
    <col min="10753" max="10753" width="8.5703125" style="4" customWidth="1"/>
    <col min="10754" max="10754" width="68" style="4" customWidth="1"/>
    <col min="10755" max="10755" width="41.140625" style="4" customWidth="1"/>
    <col min="10756" max="11008" width="11.42578125" style="4"/>
    <col min="11009" max="11009" width="8.5703125" style="4" customWidth="1"/>
    <col min="11010" max="11010" width="68" style="4" customWidth="1"/>
    <col min="11011" max="11011" width="41.140625" style="4" customWidth="1"/>
    <col min="11012" max="11264" width="11.42578125" style="4"/>
    <col min="11265" max="11265" width="8.5703125" style="4" customWidth="1"/>
    <col min="11266" max="11266" width="68" style="4" customWidth="1"/>
    <col min="11267" max="11267" width="41.140625" style="4" customWidth="1"/>
    <col min="11268" max="11520" width="11.42578125" style="4"/>
    <col min="11521" max="11521" width="8.5703125" style="4" customWidth="1"/>
    <col min="11522" max="11522" width="68" style="4" customWidth="1"/>
    <col min="11523" max="11523" width="41.140625" style="4" customWidth="1"/>
    <col min="11524" max="11776" width="11.42578125" style="4"/>
    <col min="11777" max="11777" width="8.5703125" style="4" customWidth="1"/>
    <col min="11778" max="11778" width="68" style="4" customWidth="1"/>
    <col min="11779" max="11779" width="41.140625" style="4" customWidth="1"/>
    <col min="11780" max="12032" width="11.42578125" style="4"/>
    <col min="12033" max="12033" width="8.5703125" style="4" customWidth="1"/>
    <col min="12034" max="12034" width="68" style="4" customWidth="1"/>
    <col min="12035" max="12035" width="41.140625" style="4" customWidth="1"/>
    <col min="12036" max="12288" width="11.42578125" style="4"/>
    <col min="12289" max="12289" width="8.5703125" style="4" customWidth="1"/>
    <col min="12290" max="12290" width="68" style="4" customWidth="1"/>
    <col min="12291" max="12291" width="41.140625" style="4" customWidth="1"/>
    <col min="12292" max="12544" width="11.42578125" style="4"/>
    <col min="12545" max="12545" width="8.5703125" style="4" customWidth="1"/>
    <col min="12546" max="12546" width="68" style="4" customWidth="1"/>
    <col min="12547" max="12547" width="41.140625" style="4" customWidth="1"/>
    <col min="12548" max="12800" width="11.42578125" style="4"/>
    <col min="12801" max="12801" width="8.5703125" style="4" customWidth="1"/>
    <col min="12802" max="12802" width="68" style="4" customWidth="1"/>
    <col min="12803" max="12803" width="41.140625" style="4" customWidth="1"/>
    <col min="12804" max="13056" width="11.42578125" style="4"/>
    <col min="13057" max="13057" width="8.5703125" style="4" customWidth="1"/>
    <col min="13058" max="13058" width="68" style="4" customWidth="1"/>
    <col min="13059" max="13059" width="41.140625" style="4" customWidth="1"/>
    <col min="13060" max="13312" width="11.42578125" style="4"/>
    <col min="13313" max="13313" width="8.5703125" style="4" customWidth="1"/>
    <col min="13314" max="13314" width="68" style="4" customWidth="1"/>
    <col min="13315" max="13315" width="41.140625" style="4" customWidth="1"/>
    <col min="13316" max="13568" width="11.42578125" style="4"/>
    <col min="13569" max="13569" width="8.5703125" style="4" customWidth="1"/>
    <col min="13570" max="13570" width="68" style="4" customWidth="1"/>
    <col min="13571" max="13571" width="41.140625" style="4" customWidth="1"/>
    <col min="13572" max="13824" width="11.42578125" style="4"/>
    <col min="13825" max="13825" width="8.5703125" style="4" customWidth="1"/>
    <col min="13826" max="13826" width="68" style="4" customWidth="1"/>
    <col min="13827" max="13827" width="41.140625" style="4" customWidth="1"/>
    <col min="13828" max="14080" width="11.42578125" style="4"/>
    <col min="14081" max="14081" width="8.5703125" style="4" customWidth="1"/>
    <col min="14082" max="14082" width="68" style="4" customWidth="1"/>
    <col min="14083" max="14083" width="41.140625" style="4" customWidth="1"/>
    <col min="14084" max="14336" width="11.42578125" style="4"/>
    <col min="14337" max="14337" width="8.5703125" style="4" customWidth="1"/>
    <col min="14338" max="14338" width="68" style="4" customWidth="1"/>
    <col min="14339" max="14339" width="41.140625" style="4" customWidth="1"/>
    <col min="14340" max="14592" width="11.42578125" style="4"/>
    <col min="14593" max="14593" width="8.5703125" style="4" customWidth="1"/>
    <col min="14594" max="14594" width="68" style="4" customWidth="1"/>
    <col min="14595" max="14595" width="41.140625" style="4" customWidth="1"/>
    <col min="14596" max="14848" width="11.42578125" style="4"/>
    <col min="14849" max="14849" width="8.5703125" style="4" customWidth="1"/>
    <col min="14850" max="14850" width="68" style="4" customWidth="1"/>
    <col min="14851" max="14851" width="41.140625" style="4" customWidth="1"/>
    <col min="14852" max="15104" width="11.42578125" style="4"/>
    <col min="15105" max="15105" width="8.5703125" style="4" customWidth="1"/>
    <col min="15106" max="15106" width="68" style="4" customWidth="1"/>
    <col min="15107" max="15107" width="41.140625" style="4" customWidth="1"/>
    <col min="15108" max="15360" width="11.42578125" style="4"/>
    <col min="15361" max="15361" width="8.5703125" style="4" customWidth="1"/>
    <col min="15362" max="15362" width="68" style="4" customWidth="1"/>
    <col min="15363" max="15363" width="41.140625" style="4" customWidth="1"/>
    <col min="15364" max="15616" width="11.42578125" style="4"/>
    <col min="15617" max="15617" width="8.5703125" style="4" customWidth="1"/>
    <col min="15618" max="15618" width="68" style="4" customWidth="1"/>
    <col min="15619" max="15619" width="41.140625" style="4" customWidth="1"/>
    <col min="15620" max="15872" width="11.42578125" style="4"/>
    <col min="15873" max="15873" width="8.5703125" style="4" customWidth="1"/>
    <col min="15874" max="15874" width="68" style="4" customWidth="1"/>
    <col min="15875" max="15875" width="41.140625" style="4" customWidth="1"/>
    <col min="15876" max="16128" width="11.42578125" style="4"/>
    <col min="16129" max="16129" width="8.5703125" style="4" customWidth="1"/>
    <col min="16130" max="16130" width="68" style="4" customWidth="1"/>
    <col min="16131" max="16131" width="41.140625" style="4" customWidth="1"/>
    <col min="16132" max="16384" width="11.42578125" style="4"/>
  </cols>
  <sheetData>
    <row r="1" spans="1:6" ht="21.75" customHeight="1">
      <c r="A1" s="19" t="s">
        <v>17063</v>
      </c>
      <c r="B1" s="18"/>
    </row>
    <row r="2" spans="1:6" ht="21.75" customHeight="1">
      <c r="D2"/>
      <c r="E2"/>
      <c r="F2"/>
    </row>
    <row r="3" spans="1:6" ht="21.75" customHeight="1">
      <c r="A3" s="492" t="s">
        <v>17064</v>
      </c>
      <c r="B3" s="493" t="s">
        <v>17065</v>
      </c>
      <c r="C3" s="493" t="s">
        <v>17066</v>
      </c>
      <c r="D3"/>
      <c r="E3"/>
      <c r="F3"/>
    </row>
    <row r="4" spans="1:6" ht="12.95" customHeight="1">
      <c r="A4" s="20" t="s">
        <v>17067</v>
      </c>
      <c r="B4" s="21" t="s">
        <v>17068</v>
      </c>
      <c r="C4" s="21" t="s">
        <v>17068</v>
      </c>
      <c r="D4"/>
      <c r="E4"/>
      <c r="F4"/>
    </row>
    <row r="5" spans="1:6" ht="12.95" customHeight="1">
      <c r="A5" s="20" t="s">
        <v>17069</v>
      </c>
      <c r="B5" s="21" t="s">
        <v>17070</v>
      </c>
      <c r="C5" s="21" t="s">
        <v>14913</v>
      </c>
      <c r="D5"/>
      <c r="E5"/>
      <c r="F5"/>
    </row>
    <row r="6" spans="1:6" ht="12.95" customHeight="1">
      <c r="A6" s="20" t="s">
        <v>17071</v>
      </c>
      <c r="B6" s="21" t="s">
        <v>17072</v>
      </c>
      <c r="C6" s="21" t="s">
        <v>17073</v>
      </c>
      <c r="D6"/>
      <c r="E6"/>
      <c r="F6"/>
    </row>
    <row r="7" spans="1:6" ht="12.95" customHeight="1">
      <c r="A7" s="20" t="s">
        <v>17074</v>
      </c>
      <c r="B7" s="21" t="s">
        <v>17075</v>
      </c>
      <c r="C7" s="21" t="s">
        <v>1296</v>
      </c>
      <c r="D7"/>
      <c r="E7"/>
      <c r="F7"/>
    </row>
    <row r="8" spans="1:6" ht="12.95" customHeight="1">
      <c r="A8" s="20" t="s">
        <v>17076</v>
      </c>
      <c r="B8" s="21" t="s">
        <v>17077</v>
      </c>
      <c r="C8" s="21" t="s">
        <v>1291</v>
      </c>
      <c r="D8"/>
      <c r="E8"/>
      <c r="F8"/>
    </row>
    <row r="9" spans="1:6" ht="12.95" customHeight="1">
      <c r="A9" s="20" t="s">
        <v>17078</v>
      </c>
      <c r="B9" s="21" t="s">
        <v>17079</v>
      </c>
      <c r="C9" s="21" t="s">
        <v>1996</v>
      </c>
      <c r="D9"/>
      <c r="E9"/>
      <c r="F9"/>
    </row>
    <row r="10" spans="1:6" ht="12.95" customHeight="1">
      <c r="A10" s="20" t="s">
        <v>17080</v>
      </c>
      <c r="B10" s="21" t="s">
        <v>17081</v>
      </c>
      <c r="C10" s="21" t="s">
        <v>1251</v>
      </c>
      <c r="D10"/>
      <c r="E10"/>
      <c r="F10"/>
    </row>
    <row r="11" spans="1:6" ht="12.95" customHeight="1">
      <c r="A11" s="20" t="s">
        <v>17082</v>
      </c>
      <c r="B11" s="21" t="s">
        <v>17083</v>
      </c>
      <c r="C11" s="21" t="s">
        <v>3863</v>
      </c>
      <c r="D11"/>
      <c r="E11"/>
      <c r="F11"/>
    </row>
    <row r="12" spans="1:6" ht="12.95" customHeight="1">
      <c r="A12" s="20" t="s">
        <v>17084</v>
      </c>
      <c r="B12" s="22" t="s">
        <v>17085</v>
      </c>
      <c r="C12" s="21" t="s">
        <v>1297</v>
      </c>
    </row>
    <row r="13" spans="1:6" ht="12.95" customHeight="1">
      <c r="A13" s="23">
        <f t="shared" ref="A13:A24" si="0">+A12+1</f>
        <v>10</v>
      </c>
      <c r="B13" s="21" t="s">
        <v>17086</v>
      </c>
      <c r="C13" s="21" t="s">
        <v>1912</v>
      </c>
    </row>
    <row r="14" spans="1:6" ht="12.95" customHeight="1">
      <c r="A14" s="23">
        <f t="shared" si="0"/>
        <v>11</v>
      </c>
      <c r="B14" s="21" t="s">
        <v>17087</v>
      </c>
      <c r="C14" s="21" t="s">
        <v>8311</v>
      </c>
    </row>
    <row r="15" spans="1:6" ht="12.95" customHeight="1">
      <c r="A15" s="23">
        <f t="shared" si="0"/>
        <v>12</v>
      </c>
      <c r="B15" s="22" t="s">
        <v>17088</v>
      </c>
      <c r="C15" s="21" t="s">
        <v>1605</v>
      </c>
    </row>
    <row r="16" spans="1:6" ht="12.95" customHeight="1">
      <c r="A16" s="23">
        <f t="shared" si="0"/>
        <v>13</v>
      </c>
      <c r="B16" s="22" t="s">
        <v>17089</v>
      </c>
      <c r="C16" s="21" t="s">
        <v>3610</v>
      </c>
    </row>
    <row r="17" spans="1:3" ht="12.95" customHeight="1">
      <c r="A17" s="23">
        <f t="shared" si="0"/>
        <v>14</v>
      </c>
      <c r="B17" s="21" t="s">
        <v>7611</v>
      </c>
      <c r="C17" s="21" t="s">
        <v>7611</v>
      </c>
    </row>
    <row r="18" spans="1:3" ht="12.95" customHeight="1">
      <c r="A18" s="23">
        <f t="shared" si="0"/>
        <v>15</v>
      </c>
      <c r="B18" s="21" t="s">
        <v>7450</v>
      </c>
      <c r="C18" s="21" t="s">
        <v>7450</v>
      </c>
    </row>
    <row r="19" spans="1:3" ht="12.95" customHeight="1">
      <c r="A19" s="23">
        <f t="shared" si="0"/>
        <v>16</v>
      </c>
      <c r="B19" s="21" t="s">
        <v>17090</v>
      </c>
      <c r="C19" s="21" t="s">
        <v>17091</v>
      </c>
    </row>
    <row r="20" spans="1:3" ht="12.95" customHeight="1">
      <c r="A20" s="23">
        <f t="shared" si="0"/>
        <v>17</v>
      </c>
      <c r="B20" s="21" t="s">
        <v>17092</v>
      </c>
      <c r="C20" s="21" t="s">
        <v>17093</v>
      </c>
    </row>
    <row r="21" spans="1:3" ht="12.95" customHeight="1">
      <c r="A21" s="23">
        <f t="shared" si="0"/>
        <v>18</v>
      </c>
      <c r="B21" s="21" t="s">
        <v>17094</v>
      </c>
      <c r="C21" s="21" t="s">
        <v>17094</v>
      </c>
    </row>
    <row r="22" spans="1:3" ht="12.95" customHeight="1">
      <c r="A22" s="23">
        <f t="shared" si="0"/>
        <v>19</v>
      </c>
      <c r="B22" s="21" t="s">
        <v>17095</v>
      </c>
      <c r="C22" s="21" t="s">
        <v>17096</v>
      </c>
    </row>
    <row r="23" spans="1:3" ht="12.95" customHeight="1">
      <c r="A23" s="23">
        <f t="shared" si="0"/>
        <v>20</v>
      </c>
      <c r="B23" s="21" t="s">
        <v>17097</v>
      </c>
      <c r="C23" s="21" t="s">
        <v>17098</v>
      </c>
    </row>
    <row r="24" spans="1:3" ht="12.95" customHeight="1">
      <c r="A24" s="23">
        <f t="shared" si="0"/>
        <v>21</v>
      </c>
      <c r="B24" s="21" t="s">
        <v>17099</v>
      </c>
      <c r="C24" s="21" t="s">
        <v>17099</v>
      </c>
    </row>
    <row r="25" spans="1:3" ht="12.95" customHeight="1">
      <c r="A25" s="24"/>
      <c r="B25" s="25"/>
      <c r="C25" s="25"/>
    </row>
    <row r="26" spans="1:3" ht="21.75" customHeight="1">
      <c r="A26" s="26" t="s">
        <v>17100</v>
      </c>
      <c r="B26" s="27"/>
      <c r="C26" s="17"/>
    </row>
    <row r="27" spans="1:3" ht="12.75">
      <c r="A27" s="756" t="s">
        <v>17101</v>
      </c>
      <c r="B27" s="757"/>
      <c r="C27" s="757"/>
    </row>
    <row r="28" spans="1:3" ht="12.75" customHeight="1">
      <c r="A28" s="756" t="s">
        <v>17102</v>
      </c>
      <c r="B28" s="757"/>
      <c r="C28" s="757"/>
    </row>
    <row r="29" spans="1:3" ht="27" customHeight="1">
      <c r="A29" s="756" t="s">
        <v>17103</v>
      </c>
      <c r="B29" s="757"/>
      <c r="C29" s="757"/>
    </row>
    <row r="30" spans="1:3" ht="12.75" customHeight="1">
      <c r="A30" s="756" t="s">
        <v>17104</v>
      </c>
      <c r="B30" s="757"/>
      <c r="C30" s="757"/>
    </row>
    <row r="31" spans="1:3" ht="21.75" customHeight="1">
      <c r="A31" s="28"/>
      <c r="B31" s="28"/>
    </row>
    <row r="32" spans="1:3" ht="21.75" customHeight="1">
      <c r="A32" s="28"/>
      <c r="B32" s="28"/>
    </row>
    <row r="33" spans="1:2" ht="21.75" customHeight="1">
      <c r="A33" s="28"/>
      <c r="B33" s="28"/>
    </row>
    <row r="34" spans="1:2" ht="21.75" customHeight="1">
      <c r="A34" s="28"/>
      <c r="B34" s="28"/>
    </row>
    <row r="35" spans="1:2" ht="21.75" customHeight="1">
      <c r="A35" s="28"/>
      <c r="B35" s="28"/>
    </row>
    <row r="36" spans="1:2" ht="21.75" customHeight="1">
      <c r="A36" s="28"/>
      <c r="B36" s="28"/>
    </row>
    <row r="37" spans="1:2" ht="21.75" customHeight="1">
      <c r="B37" s="28"/>
    </row>
    <row r="38" spans="1:2" ht="21.75" customHeight="1">
      <c r="B38" s="28"/>
    </row>
  </sheetData>
  <customSheetViews>
    <customSheetView guid="{505DC555-A801-48CD-8CCF-229361836C68}" showGridLines="0">
      <pane ySplit="3" topLeftCell="A4" activePane="bottomLeft" state="frozen"/>
      <selection pane="bottomLeft" activeCell="B32" sqref="B32"/>
      <pageMargins left="0" right="0" top="0" bottom="0" header="0" footer="0"/>
      <printOptions horizontalCentered="1"/>
      <pageSetup paperSize="9" scale="89" fitToHeight="0" orientation="portrait" r:id="rId1"/>
      <headerFooter alignWithMargins="0"/>
    </customSheetView>
    <customSheetView guid="{41D4C88D-8F14-439A-A238-0A3E13F1F5FC}" showGridLines="0">
      <pane ySplit="3" topLeftCell="A16" activePane="bottomLeft" state="frozen"/>
      <selection pane="bottomLeft" activeCell="C4" sqref="C4:C24"/>
      <pageMargins left="0" right="0" top="0" bottom="0" header="0" footer="0"/>
      <printOptions horizontalCentered="1"/>
      <pageSetup paperSize="9" scale="89" fitToHeight="0" orientation="portrait" r:id="rId2"/>
      <headerFooter alignWithMargins="0"/>
    </customSheetView>
  </customSheetViews>
  <mergeCells count="4">
    <mergeCell ref="A27:C27"/>
    <mergeCell ref="A28:C28"/>
    <mergeCell ref="A29:C29"/>
    <mergeCell ref="A30:C3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89" fitToHeight="0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/>
  <dimension ref="A1:C24"/>
  <sheetViews>
    <sheetView showGridLines="0" zoomScaleNormal="100" workbookViewId="0">
      <selection activeCell="C7" sqref="C7"/>
    </sheetView>
  </sheetViews>
  <sheetFormatPr baseColWidth="10" defaultColWidth="11.42578125" defaultRowHeight="12.75"/>
  <cols>
    <col min="1" max="1" width="7" style="16" customWidth="1"/>
    <col min="2" max="2" width="21" style="16" bestFit="1" customWidth="1"/>
    <col min="3" max="3" width="52" style="16" customWidth="1"/>
    <col min="4" max="256" width="11.42578125" style="16"/>
    <col min="257" max="257" width="7" style="16" customWidth="1"/>
    <col min="258" max="258" width="66.7109375" style="16" customWidth="1"/>
    <col min="259" max="259" width="52" style="16" customWidth="1"/>
    <col min="260" max="512" width="11.42578125" style="16"/>
    <col min="513" max="513" width="7" style="16" customWidth="1"/>
    <col min="514" max="514" width="66.7109375" style="16" customWidth="1"/>
    <col min="515" max="515" width="52" style="16" customWidth="1"/>
    <col min="516" max="768" width="11.42578125" style="16"/>
    <col min="769" max="769" width="7" style="16" customWidth="1"/>
    <col min="770" max="770" width="66.7109375" style="16" customWidth="1"/>
    <col min="771" max="771" width="52" style="16" customWidth="1"/>
    <col min="772" max="1024" width="11.42578125" style="16"/>
    <col min="1025" max="1025" width="7" style="16" customWidth="1"/>
    <col min="1026" max="1026" width="66.7109375" style="16" customWidth="1"/>
    <col min="1027" max="1027" width="52" style="16" customWidth="1"/>
    <col min="1028" max="1280" width="11.42578125" style="16"/>
    <col min="1281" max="1281" width="7" style="16" customWidth="1"/>
    <col min="1282" max="1282" width="66.7109375" style="16" customWidth="1"/>
    <col min="1283" max="1283" width="52" style="16" customWidth="1"/>
    <col min="1284" max="1536" width="11.42578125" style="16"/>
    <col min="1537" max="1537" width="7" style="16" customWidth="1"/>
    <col min="1538" max="1538" width="66.7109375" style="16" customWidth="1"/>
    <col min="1539" max="1539" width="52" style="16" customWidth="1"/>
    <col min="1540" max="1792" width="11.42578125" style="16"/>
    <col min="1793" max="1793" width="7" style="16" customWidth="1"/>
    <col min="1794" max="1794" width="66.7109375" style="16" customWidth="1"/>
    <col min="1795" max="1795" width="52" style="16" customWidth="1"/>
    <col min="1796" max="2048" width="11.42578125" style="16"/>
    <col min="2049" max="2049" width="7" style="16" customWidth="1"/>
    <col min="2050" max="2050" width="66.7109375" style="16" customWidth="1"/>
    <col min="2051" max="2051" width="52" style="16" customWidth="1"/>
    <col min="2052" max="2304" width="11.42578125" style="16"/>
    <col min="2305" max="2305" width="7" style="16" customWidth="1"/>
    <col min="2306" max="2306" width="66.7109375" style="16" customWidth="1"/>
    <col min="2307" max="2307" width="52" style="16" customWidth="1"/>
    <col min="2308" max="2560" width="11.42578125" style="16"/>
    <col min="2561" max="2561" width="7" style="16" customWidth="1"/>
    <col min="2562" max="2562" width="66.7109375" style="16" customWidth="1"/>
    <col min="2563" max="2563" width="52" style="16" customWidth="1"/>
    <col min="2564" max="2816" width="11.42578125" style="16"/>
    <col min="2817" max="2817" width="7" style="16" customWidth="1"/>
    <col min="2818" max="2818" width="66.7109375" style="16" customWidth="1"/>
    <col min="2819" max="2819" width="52" style="16" customWidth="1"/>
    <col min="2820" max="3072" width="11.42578125" style="16"/>
    <col min="3073" max="3073" width="7" style="16" customWidth="1"/>
    <col min="3074" max="3074" width="66.7109375" style="16" customWidth="1"/>
    <col min="3075" max="3075" width="52" style="16" customWidth="1"/>
    <col min="3076" max="3328" width="11.42578125" style="16"/>
    <col min="3329" max="3329" width="7" style="16" customWidth="1"/>
    <col min="3330" max="3330" width="66.7109375" style="16" customWidth="1"/>
    <col min="3331" max="3331" width="52" style="16" customWidth="1"/>
    <col min="3332" max="3584" width="11.42578125" style="16"/>
    <col min="3585" max="3585" width="7" style="16" customWidth="1"/>
    <col min="3586" max="3586" width="66.7109375" style="16" customWidth="1"/>
    <col min="3587" max="3587" width="52" style="16" customWidth="1"/>
    <col min="3588" max="3840" width="11.42578125" style="16"/>
    <col min="3841" max="3841" width="7" style="16" customWidth="1"/>
    <col min="3842" max="3842" width="66.7109375" style="16" customWidth="1"/>
    <col min="3843" max="3843" width="52" style="16" customWidth="1"/>
    <col min="3844" max="4096" width="11.42578125" style="16"/>
    <col min="4097" max="4097" width="7" style="16" customWidth="1"/>
    <col min="4098" max="4098" width="66.7109375" style="16" customWidth="1"/>
    <col min="4099" max="4099" width="52" style="16" customWidth="1"/>
    <col min="4100" max="4352" width="11.42578125" style="16"/>
    <col min="4353" max="4353" width="7" style="16" customWidth="1"/>
    <col min="4354" max="4354" width="66.7109375" style="16" customWidth="1"/>
    <col min="4355" max="4355" width="52" style="16" customWidth="1"/>
    <col min="4356" max="4608" width="11.42578125" style="16"/>
    <col min="4609" max="4609" width="7" style="16" customWidth="1"/>
    <col min="4610" max="4610" width="66.7109375" style="16" customWidth="1"/>
    <col min="4611" max="4611" width="52" style="16" customWidth="1"/>
    <col min="4612" max="4864" width="11.42578125" style="16"/>
    <col min="4865" max="4865" width="7" style="16" customWidth="1"/>
    <col min="4866" max="4866" width="66.7109375" style="16" customWidth="1"/>
    <col min="4867" max="4867" width="52" style="16" customWidth="1"/>
    <col min="4868" max="5120" width="11.42578125" style="16"/>
    <col min="5121" max="5121" width="7" style="16" customWidth="1"/>
    <col min="5122" max="5122" width="66.7109375" style="16" customWidth="1"/>
    <col min="5123" max="5123" width="52" style="16" customWidth="1"/>
    <col min="5124" max="5376" width="11.42578125" style="16"/>
    <col min="5377" max="5377" width="7" style="16" customWidth="1"/>
    <col min="5378" max="5378" width="66.7109375" style="16" customWidth="1"/>
    <col min="5379" max="5379" width="52" style="16" customWidth="1"/>
    <col min="5380" max="5632" width="11.42578125" style="16"/>
    <col min="5633" max="5633" width="7" style="16" customWidth="1"/>
    <col min="5634" max="5634" width="66.7109375" style="16" customWidth="1"/>
    <col min="5635" max="5635" width="52" style="16" customWidth="1"/>
    <col min="5636" max="5888" width="11.42578125" style="16"/>
    <col min="5889" max="5889" width="7" style="16" customWidth="1"/>
    <col min="5890" max="5890" width="66.7109375" style="16" customWidth="1"/>
    <col min="5891" max="5891" width="52" style="16" customWidth="1"/>
    <col min="5892" max="6144" width="11.42578125" style="16"/>
    <col min="6145" max="6145" width="7" style="16" customWidth="1"/>
    <col min="6146" max="6146" width="66.7109375" style="16" customWidth="1"/>
    <col min="6147" max="6147" width="52" style="16" customWidth="1"/>
    <col min="6148" max="6400" width="11.42578125" style="16"/>
    <col min="6401" max="6401" width="7" style="16" customWidth="1"/>
    <col min="6402" max="6402" width="66.7109375" style="16" customWidth="1"/>
    <col min="6403" max="6403" width="52" style="16" customWidth="1"/>
    <col min="6404" max="6656" width="11.42578125" style="16"/>
    <col min="6657" max="6657" width="7" style="16" customWidth="1"/>
    <col min="6658" max="6658" width="66.7109375" style="16" customWidth="1"/>
    <col min="6659" max="6659" width="52" style="16" customWidth="1"/>
    <col min="6660" max="6912" width="11.42578125" style="16"/>
    <col min="6913" max="6913" width="7" style="16" customWidth="1"/>
    <col min="6914" max="6914" width="66.7109375" style="16" customWidth="1"/>
    <col min="6915" max="6915" width="52" style="16" customWidth="1"/>
    <col min="6916" max="7168" width="11.42578125" style="16"/>
    <col min="7169" max="7169" width="7" style="16" customWidth="1"/>
    <col min="7170" max="7170" width="66.7109375" style="16" customWidth="1"/>
    <col min="7171" max="7171" width="52" style="16" customWidth="1"/>
    <col min="7172" max="7424" width="11.42578125" style="16"/>
    <col min="7425" max="7425" width="7" style="16" customWidth="1"/>
    <col min="7426" max="7426" width="66.7109375" style="16" customWidth="1"/>
    <col min="7427" max="7427" width="52" style="16" customWidth="1"/>
    <col min="7428" max="7680" width="11.42578125" style="16"/>
    <col min="7681" max="7681" width="7" style="16" customWidth="1"/>
    <col min="7682" max="7682" width="66.7109375" style="16" customWidth="1"/>
    <col min="7683" max="7683" width="52" style="16" customWidth="1"/>
    <col min="7684" max="7936" width="11.42578125" style="16"/>
    <col min="7937" max="7937" width="7" style="16" customWidth="1"/>
    <col min="7938" max="7938" width="66.7109375" style="16" customWidth="1"/>
    <col min="7939" max="7939" width="52" style="16" customWidth="1"/>
    <col min="7940" max="8192" width="11.42578125" style="16"/>
    <col min="8193" max="8193" width="7" style="16" customWidth="1"/>
    <col min="8194" max="8194" width="66.7109375" style="16" customWidth="1"/>
    <col min="8195" max="8195" width="52" style="16" customWidth="1"/>
    <col min="8196" max="8448" width="11.42578125" style="16"/>
    <col min="8449" max="8449" width="7" style="16" customWidth="1"/>
    <col min="8450" max="8450" width="66.7109375" style="16" customWidth="1"/>
    <col min="8451" max="8451" width="52" style="16" customWidth="1"/>
    <col min="8452" max="8704" width="11.42578125" style="16"/>
    <col min="8705" max="8705" width="7" style="16" customWidth="1"/>
    <col min="8706" max="8706" width="66.7109375" style="16" customWidth="1"/>
    <col min="8707" max="8707" width="52" style="16" customWidth="1"/>
    <col min="8708" max="8960" width="11.42578125" style="16"/>
    <col min="8961" max="8961" width="7" style="16" customWidth="1"/>
    <col min="8962" max="8962" width="66.7109375" style="16" customWidth="1"/>
    <col min="8963" max="8963" width="52" style="16" customWidth="1"/>
    <col min="8964" max="9216" width="11.42578125" style="16"/>
    <col min="9217" max="9217" width="7" style="16" customWidth="1"/>
    <col min="9218" max="9218" width="66.7109375" style="16" customWidth="1"/>
    <col min="9219" max="9219" width="52" style="16" customWidth="1"/>
    <col min="9220" max="9472" width="11.42578125" style="16"/>
    <col min="9473" max="9473" width="7" style="16" customWidth="1"/>
    <col min="9474" max="9474" width="66.7109375" style="16" customWidth="1"/>
    <col min="9475" max="9475" width="52" style="16" customWidth="1"/>
    <col min="9476" max="9728" width="11.42578125" style="16"/>
    <col min="9729" max="9729" width="7" style="16" customWidth="1"/>
    <col min="9730" max="9730" width="66.7109375" style="16" customWidth="1"/>
    <col min="9731" max="9731" width="52" style="16" customWidth="1"/>
    <col min="9732" max="9984" width="11.42578125" style="16"/>
    <col min="9985" max="9985" width="7" style="16" customWidth="1"/>
    <col min="9986" max="9986" width="66.7109375" style="16" customWidth="1"/>
    <col min="9987" max="9987" width="52" style="16" customWidth="1"/>
    <col min="9988" max="10240" width="11.42578125" style="16"/>
    <col min="10241" max="10241" width="7" style="16" customWidth="1"/>
    <col min="10242" max="10242" width="66.7109375" style="16" customWidth="1"/>
    <col min="10243" max="10243" width="52" style="16" customWidth="1"/>
    <col min="10244" max="10496" width="11.42578125" style="16"/>
    <col min="10497" max="10497" width="7" style="16" customWidth="1"/>
    <col min="10498" max="10498" width="66.7109375" style="16" customWidth="1"/>
    <col min="10499" max="10499" width="52" style="16" customWidth="1"/>
    <col min="10500" max="10752" width="11.42578125" style="16"/>
    <col min="10753" max="10753" width="7" style="16" customWidth="1"/>
    <col min="10754" max="10754" width="66.7109375" style="16" customWidth="1"/>
    <col min="10755" max="10755" width="52" style="16" customWidth="1"/>
    <col min="10756" max="11008" width="11.42578125" style="16"/>
    <col min="11009" max="11009" width="7" style="16" customWidth="1"/>
    <col min="11010" max="11010" width="66.7109375" style="16" customWidth="1"/>
    <col min="11011" max="11011" width="52" style="16" customWidth="1"/>
    <col min="11012" max="11264" width="11.42578125" style="16"/>
    <col min="11265" max="11265" width="7" style="16" customWidth="1"/>
    <col min="11266" max="11266" width="66.7109375" style="16" customWidth="1"/>
    <col min="11267" max="11267" width="52" style="16" customWidth="1"/>
    <col min="11268" max="11520" width="11.42578125" style="16"/>
    <col min="11521" max="11521" width="7" style="16" customWidth="1"/>
    <col min="11522" max="11522" width="66.7109375" style="16" customWidth="1"/>
    <col min="11523" max="11523" width="52" style="16" customWidth="1"/>
    <col min="11524" max="11776" width="11.42578125" style="16"/>
    <col min="11777" max="11777" width="7" style="16" customWidth="1"/>
    <col min="11778" max="11778" width="66.7109375" style="16" customWidth="1"/>
    <col min="11779" max="11779" width="52" style="16" customWidth="1"/>
    <col min="11780" max="12032" width="11.42578125" style="16"/>
    <col min="12033" max="12033" width="7" style="16" customWidth="1"/>
    <col min="12034" max="12034" width="66.7109375" style="16" customWidth="1"/>
    <col min="12035" max="12035" width="52" style="16" customWidth="1"/>
    <col min="12036" max="12288" width="11.42578125" style="16"/>
    <col min="12289" max="12289" width="7" style="16" customWidth="1"/>
    <col min="12290" max="12290" width="66.7109375" style="16" customWidth="1"/>
    <col min="12291" max="12291" width="52" style="16" customWidth="1"/>
    <col min="12292" max="12544" width="11.42578125" style="16"/>
    <col min="12545" max="12545" width="7" style="16" customWidth="1"/>
    <col min="12546" max="12546" width="66.7109375" style="16" customWidth="1"/>
    <col min="12547" max="12547" width="52" style="16" customWidth="1"/>
    <col min="12548" max="12800" width="11.42578125" style="16"/>
    <col min="12801" max="12801" width="7" style="16" customWidth="1"/>
    <col min="12802" max="12802" width="66.7109375" style="16" customWidth="1"/>
    <col min="12803" max="12803" width="52" style="16" customWidth="1"/>
    <col min="12804" max="13056" width="11.42578125" style="16"/>
    <col min="13057" max="13057" width="7" style="16" customWidth="1"/>
    <col min="13058" max="13058" width="66.7109375" style="16" customWidth="1"/>
    <col min="13059" max="13059" width="52" style="16" customWidth="1"/>
    <col min="13060" max="13312" width="11.42578125" style="16"/>
    <col min="13313" max="13313" width="7" style="16" customWidth="1"/>
    <col min="13314" max="13314" width="66.7109375" style="16" customWidth="1"/>
    <col min="13315" max="13315" width="52" style="16" customWidth="1"/>
    <col min="13316" max="13568" width="11.42578125" style="16"/>
    <col min="13569" max="13569" width="7" style="16" customWidth="1"/>
    <col min="13570" max="13570" width="66.7109375" style="16" customWidth="1"/>
    <col min="13571" max="13571" width="52" style="16" customWidth="1"/>
    <col min="13572" max="13824" width="11.42578125" style="16"/>
    <col min="13825" max="13825" width="7" style="16" customWidth="1"/>
    <col min="13826" max="13826" width="66.7109375" style="16" customWidth="1"/>
    <col min="13827" max="13827" width="52" style="16" customWidth="1"/>
    <col min="13828" max="14080" width="11.42578125" style="16"/>
    <col min="14081" max="14081" width="7" style="16" customWidth="1"/>
    <col min="14082" max="14082" width="66.7109375" style="16" customWidth="1"/>
    <col min="14083" max="14083" width="52" style="16" customWidth="1"/>
    <col min="14084" max="14336" width="11.42578125" style="16"/>
    <col min="14337" max="14337" width="7" style="16" customWidth="1"/>
    <col min="14338" max="14338" width="66.7109375" style="16" customWidth="1"/>
    <col min="14339" max="14339" width="52" style="16" customWidth="1"/>
    <col min="14340" max="14592" width="11.42578125" style="16"/>
    <col min="14593" max="14593" width="7" style="16" customWidth="1"/>
    <col min="14594" max="14594" width="66.7109375" style="16" customWidth="1"/>
    <col min="14595" max="14595" width="52" style="16" customWidth="1"/>
    <col min="14596" max="14848" width="11.42578125" style="16"/>
    <col min="14849" max="14849" width="7" style="16" customWidth="1"/>
    <col min="14850" max="14850" width="66.7109375" style="16" customWidth="1"/>
    <col min="14851" max="14851" width="52" style="16" customWidth="1"/>
    <col min="14852" max="15104" width="11.42578125" style="16"/>
    <col min="15105" max="15105" width="7" style="16" customWidth="1"/>
    <col min="15106" max="15106" width="66.7109375" style="16" customWidth="1"/>
    <col min="15107" max="15107" width="52" style="16" customWidth="1"/>
    <col min="15108" max="15360" width="11.42578125" style="16"/>
    <col min="15361" max="15361" width="7" style="16" customWidth="1"/>
    <col min="15362" max="15362" width="66.7109375" style="16" customWidth="1"/>
    <col min="15363" max="15363" width="52" style="16" customWidth="1"/>
    <col min="15364" max="15616" width="11.42578125" style="16"/>
    <col min="15617" max="15617" width="7" style="16" customWidth="1"/>
    <col min="15618" max="15618" width="66.7109375" style="16" customWidth="1"/>
    <col min="15619" max="15619" width="52" style="16" customWidth="1"/>
    <col min="15620" max="15872" width="11.42578125" style="16"/>
    <col min="15873" max="15873" width="7" style="16" customWidth="1"/>
    <col min="15874" max="15874" width="66.7109375" style="16" customWidth="1"/>
    <col min="15875" max="15875" width="52" style="16" customWidth="1"/>
    <col min="15876" max="16128" width="11.42578125" style="16"/>
    <col min="16129" max="16129" width="7" style="16" customWidth="1"/>
    <col min="16130" max="16130" width="66.7109375" style="16" customWidth="1"/>
    <col min="16131" max="16131" width="52" style="16" customWidth="1"/>
    <col min="16132" max="16384" width="11.42578125" style="16"/>
  </cols>
  <sheetData>
    <row r="1" spans="1:3" ht="15">
      <c r="A1"/>
      <c r="B1"/>
      <c r="C1"/>
    </row>
    <row r="2" spans="1:3" ht="15">
      <c r="A2"/>
      <c r="B2" s="224" t="s">
        <v>122</v>
      </c>
      <c r="C2" s="502" t="s">
        <v>17105</v>
      </c>
    </row>
    <row r="3" spans="1:3" ht="15">
      <c r="A3"/>
      <c r="B3" s="224" t="s">
        <v>128</v>
      </c>
      <c r="C3" s="503" t="s">
        <v>1271</v>
      </c>
    </row>
    <row r="4" spans="1:3" ht="18.75" customHeight="1">
      <c r="A4"/>
      <c r="B4" s="224" t="s">
        <v>114</v>
      </c>
      <c r="C4" s="503" t="s">
        <v>1259</v>
      </c>
    </row>
    <row r="5" spans="1:3" ht="15">
      <c r="A5"/>
      <c r="B5" s="224" t="s">
        <v>174</v>
      </c>
      <c r="C5" s="503" t="s">
        <v>1878</v>
      </c>
    </row>
    <row r="6" spans="1:3" ht="15">
      <c r="A6"/>
      <c r="B6" s="224" t="s">
        <v>169</v>
      </c>
      <c r="C6" s="503" t="s">
        <v>2201</v>
      </c>
    </row>
    <row r="7" spans="1:3" ht="15">
      <c r="A7"/>
      <c r="B7" s="224" t="s">
        <v>12667</v>
      </c>
      <c r="C7" s="503" t="s">
        <v>7184</v>
      </c>
    </row>
    <row r="8" spans="1:3" ht="15">
      <c r="A8"/>
      <c r="B8"/>
      <c r="C8" s="503" t="s">
        <v>17106</v>
      </c>
    </row>
    <row r="9" spans="1:3" ht="15">
      <c r="A9"/>
      <c r="B9"/>
      <c r="C9" s="503" t="s">
        <v>2101</v>
      </c>
    </row>
    <row r="10" spans="1:3">
      <c r="C10" s="503" t="s">
        <v>17240</v>
      </c>
    </row>
    <row r="20" spans="1:1">
      <c r="A20" s="29"/>
    </row>
    <row r="21" spans="1:1">
      <c r="A21" s="30"/>
    </row>
    <row r="22" spans="1:1">
      <c r="A22" s="30"/>
    </row>
    <row r="24" spans="1:1" ht="18" customHeight="1">
      <c r="A24" s="30"/>
    </row>
  </sheetData>
  <customSheetViews>
    <customSheetView guid="{505DC555-A801-48CD-8CCF-229361836C68}" showGridLines="0">
      <selection activeCell="F19" sqref="F19"/>
      <pageMargins left="0" right="0" top="0" bottom="0" header="0" footer="0"/>
      <printOptions horizontalCentered="1"/>
      <pageSetup paperSize="9" scale="70" fitToHeight="0" orientation="portrait" r:id="rId1"/>
      <headerFooter alignWithMargins="0"/>
    </customSheetView>
    <customSheetView guid="{41D4C88D-8F14-439A-A238-0A3E13F1F5FC}" showGridLines="0">
      <selection activeCell="B15" sqref="B15"/>
      <pageMargins left="0" right="0" top="0" bottom="0" header="0" footer="0"/>
      <printOptions horizontalCentered="1"/>
      <pageSetup paperSize="9" scale="70" fitToHeight="0" orientation="portrait" r:id="rId2"/>
      <headerFooter alignWithMargins="0"/>
    </customSheetView>
  </customSheetViews>
  <printOptions horizontalCentered="1"/>
  <pageMargins left="0.39370078740157483" right="0.39370078740157483" top="0.39370078740157483" bottom="0.39370078740157483" header="0.19685039370078741" footer="0.19685039370078741"/>
  <pageSetup paperSize="9" scale="70" fitToHeight="0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H66"/>
  <sheetViews>
    <sheetView showGridLines="0" topLeftCell="A33" zoomScaleNormal="100" workbookViewId="0">
      <selection activeCell="F57" sqref="F57"/>
    </sheetView>
  </sheetViews>
  <sheetFormatPr baseColWidth="10" defaultColWidth="11.42578125" defaultRowHeight="12.75"/>
  <cols>
    <col min="1" max="1" width="9.28515625" style="231" customWidth="1"/>
    <col min="2" max="2" width="47.42578125" style="231" customWidth="1"/>
    <col min="3" max="3" width="23.7109375" style="231" bestFit="1" customWidth="1"/>
    <col min="4" max="4" width="17.28515625" style="231" customWidth="1"/>
    <col min="5" max="5" width="11.42578125" style="231" customWidth="1"/>
    <col min="6" max="6" width="11.42578125" style="231"/>
    <col min="7" max="7" width="11.85546875" style="231" customWidth="1"/>
    <col min="8" max="8" width="17.140625" style="231" customWidth="1"/>
    <col min="9" max="258" width="11.42578125" style="231"/>
    <col min="259" max="259" width="9.28515625" style="231" customWidth="1"/>
    <col min="260" max="260" width="59.5703125" style="231" bestFit="1" customWidth="1"/>
    <col min="261" max="261" width="14" style="231" customWidth="1"/>
    <col min="262" max="262" width="11.42578125" style="231"/>
    <col min="263" max="263" width="15.5703125" style="231" customWidth="1"/>
    <col min="264" max="264" width="17.140625" style="231" customWidth="1"/>
    <col min="265" max="514" width="11.42578125" style="231"/>
    <col min="515" max="515" width="9.28515625" style="231" customWidth="1"/>
    <col min="516" max="516" width="59.5703125" style="231" bestFit="1" customWidth="1"/>
    <col min="517" max="517" width="14" style="231" customWidth="1"/>
    <col min="518" max="518" width="11.42578125" style="231"/>
    <col min="519" max="519" width="15.5703125" style="231" customWidth="1"/>
    <col min="520" max="520" width="17.140625" style="231" customWidth="1"/>
    <col min="521" max="770" width="11.42578125" style="231"/>
    <col min="771" max="771" width="9.28515625" style="231" customWidth="1"/>
    <col min="772" max="772" width="59.5703125" style="231" bestFit="1" customWidth="1"/>
    <col min="773" max="773" width="14" style="231" customWidth="1"/>
    <col min="774" max="774" width="11.42578125" style="231"/>
    <col min="775" max="775" width="15.5703125" style="231" customWidth="1"/>
    <col min="776" max="776" width="17.140625" style="231" customWidth="1"/>
    <col min="777" max="1026" width="11.42578125" style="231"/>
    <col min="1027" max="1027" width="9.28515625" style="231" customWidth="1"/>
    <col min="1028" max="1028" width="59.5703125" style="231" bestFit="1" customWidth="1"/>
    <col min="1029" max="1029" width="14" style="231" customWidth="1"/>
    <col min="1030" max="1030" width="11.42578125" style="231"/>
    <col min="1031" max="1031" width="15.5703125" style="231" customWidth="1"/>
    <col min="1032" max="1032" width="17.140625" style="231" customWidth="1"/>
    <col min="1033" max="1282" width="11.42578125" style="231"/>
    <col min="1283" max="1283" width="9.28515625" style="231" customWidth="1"/>
    <col min="1284" max="1284" width="59.5703125" style="231" bestFit="1" customWidth="1"/>
    <col min="1285" max="1285" width="14" style="231" customWidth="1"/>
    <col min="1286" max="1286" width="11.42578125" style="231"/>
    <col min="1287" max="1287" width="15.5703125" style="231" customWidth="1"/>
    <col min="1288" max="1288" width="17.140625" style="231" customWidth="1"/>
    <col min="1289" max="1538" width="11.42578125" style="231"/>
    <col min="1539" max="1539" width="9.28515625" style="231" customWidth="1"/>
    <col min="1540" max="1540" width="59.5703125" style="231" bestFit="1" customWidth="1"/>
    <col min="1541" max="1541" width="14" style="231" customWidth="1"/>
    <col min="1542" max="1542" width="11.42578125" style="231"/>
    <col min="1543" max="1543" width="15.5703125" style="231" customWidth="1"/>
    <col min="1544" max="1544" width="17.140625" style="231" customWidth="1"/>
    <col min="1545" max="1794" width="11.42578125" style="231"/>
    <col min="1795" max="1795" width="9.28515625" style="231" customWidth="1"/>
    <col min="1796" max="1796" width="59.5703125" style="231" bestFit="1" customWidth="1"/>
    <col min="1797" max="1797" width="14" style="231" customWidth="1"/>
    <col min="1798" max="1798" width="11.42578125" style="231"/>
    <col min="1799" max="1799" width="15.5703125" style="231" customWidth="1"/>
    <col min="1800" max="1800" width="17.140625" style="231" customWidth="1"/>
    <col min="1801" max="2050" width="11.42578125" style="231"/>
    <col min="2051" max="2051" width="9.28515625" style="231" customWidth="1"/>
    <col min="2052" max="2052" width="59.5703125" style="231" bestFit="1" customWidth="1"/>
    <col min="2053" max="2053" width="14" style="231" customWidth="1"/>
    <col min="2054" max="2054" width="11.42578125" style="231"/>
    <col min="2055" max="2055" width="15.5703125" style="231" customWidth="1"/>
    <col min="2056" max="2056" width="17.140625" style="231" customWidth="1"/>
    <col min="2057" max="2306" width="11.42578125" style="231"/>
    <col min="2307" max="2307" width="9.28515625" style="231" customWidth="1"/>
    <col min="2308" max="2308" width="59.5703125" style="231" bestFit="1" customWidth="1"/>
    <col min="2309" max="2309" width="14" style="231" customWidth="1"/>
    <col min="2310" max="2310" width="11.42578125" style="231"/>
    <col min="2311" max="2311" width="15.5703125" style="231" customWidth="1"/>
    <col min="2312" max="2312" width="17.140625" style="231" customWidth="1"/>
    <col min="2313" max="2562" width="11.42578125" style="231"/>
    <col min="2563" max="2563" width="9.28515625" style="231" customWidth="1"/>
    <col min="2564" max="2564" width="59.5703125" style="231" bestFit="1" customWidth="1"/>
    <col min="2565" max="2565" width="14" style="231" customWidth="1"/>
    <col min="2566" max="2566" width="11.42578125" style="231"/>
    <col min="2567" max="2567" width="15.5703125" style="231" customWidth="1"/>
    <col min="2568" max="2568" width="17.140625" style="231" customWidth="1"/>
    <col min="2569" max="2818" width="11.42578125" style="231"/>
    <col min="2819" max="2819" width="9.28515625" style="231" customWidth="1"/>
    <col min="2820" max="2820" width="59.5703125" style="231" bestFit="1" customWidth="1"/>
    <col min="2821" max="2821" width="14" style="231" customWidth="1"/>
    <col min="2822" max="2822" width="11.42578125" style="231"/>
    <col min="2823" max="2823" width="15.5703125" style="231" customWidth="1"/>
    <col min="2824" max="2824" width="17.140625" style="231" customWidth="1"/>
    <col min="2825" max="3074" width="11.42578125" style="231"/>
    <col min="3075" max="3075" width="9.28515625" style="231" customWidth="1"/>
    <col min="3076" max="3076" width="59.5703125" style="231" bestFit="1" customWidth="1"/>
    <col min="3077" max="3077" width="14" style="231" customWidth="1"/>
    <col min="3078" max="3078" width="11.42578125" style="231"/>
    <col min="3079" max="3079" width="15.5703125" style="231" customWidth="1"/>
    <col min="3080" max="3080" width="17.140625" style="231" customWidth="1"/>
    <col min="3081" max="3330" width="11.42578125" style="231"/>
    <col min="3331" max="3331" width="9.28515625" style="231" customWidth="1"/>
    <col min="3332" max="3332" width="59.5703125" style="231" bestFit="1" customWidth="1"/>
    <col min="3333" max="3333" width="14" style="231" customWidth="1"/>
    <col min="3334" max="3334" width="11.42578125" style="231"/>
    <col min="3335" max="3335" width="15.5703125" style="231" customWidth="1"/>
    <col min="3336" max="3336" width="17.140625" style="231" customWidth="1"/>
    <col min="3337" max="3586" width="11.42578125" style="231"/>
    <col min="3587" max="3587" width="9.28515625" style="231" customWidth="1"/>
    <col min="3588" max="3588" width="59.5703125" style="231" bestFit="1" customWidth="1"/>
    <col min="3589" max="3589" width="14" style="231" customWidth="1"/>
    <col min="3590" max="3590" width="11.42578125" style="231"/>
    <col min="3591" max="3591" width="15.5703125" style="231" customWidth="1"/>
    <col min="3592" max="3592" width="17.140625" style="231" customWidth="1"/>
    <col min="3593" max="3842" width="11.42578125" style="231"/>
    <col min="3843" max="3843" width="9.28515625" style="231" customWidth="1"/>
    <col min="3844" max="3844" width="59.5703125" style="231" bestFit="1" customWidth="1"/>
    <col min="3845" max="3845" width="14" style="231" customWidth="1"/>
    <col min="3846" max="3846" width="11.42578125" style="231"/>
    <col min="3847" max="3847" width="15.5703125" style="231" customWidth="1"/>
    <col min="3848" max="3848" width="17.140625" style="231" customWidth="1"/>
    <col min="3849" max="4098" width="11.42578125" style="231"/>
    <col min="4099" max="4099" width="9.28515625" style="231" customWidth="1"/>
    <col min="4100" max="4100" width="59.5703125" style="231" bestFit="1" customWidth="1"/>
    <col min="4101" max="4101" width="14" style="231" customWidth="1"/>
    <col min="4102" max="4102" width="11.42578125" style="231"/>
    <col min="4103" max="4103" width="15.5703125" style="231" customWidth="1"/>
    <col min="4104" max="4104" width="17.140625" style="231" customWidth="1"/>
    <col min="4105" max="4354" width="11.42578125" style="231"/>
    <col min="4355" max="4355" width="9.28515625" style="231" customWidth="1"/>
    <col min="4356" max="4356" width="59.5703125" style="231" bestFit="1" customWidth="1"/>
    <col min="4357" max="4357" width="14" style="231" customWidth="1"/>
    <col min="4358" max="4358" width="11.42578125" style="231"/>
    <col min="4359" max="4359" width="15.5703125" style="231" customWidth="1"/>
    <col min="4360" max="4360" width="17.140625" style="231" customWidth="1"/>
    <col min="4361" max="4610" width="11.42578125" style="231"/>
    <col min="4611" max="4611" width="9.28515625" style="231" customWidth="1"/>
    <col min="4612" max="4612" width="59.5703125" style="231" bestFit="1" customWidth="1"/>
    <col min="4613" max="4613" width="14" style="231" customWidth="1"/>
    <col min="4614" max="4614" width="11.42578125" style="231"/>
    <col min="4615" max="4615" width="15.5703125" style="231" customWidth="1"/>
    <col min="4616" max="4616" width="17.140625" style="231" customWidth="1"/>
    <col min="4617" max="4866" width="11.42578125" style="231"/>
    <col min="4867" max="4867" width="9.28515625" style="231" customWidth="1"/>
    <col min="4868" max="4868" width="59.5703125" style="231" bestFit="1" customWidth="1"/>
    <col min="4869" max="4869" width="14" style="231" customWidth="1"/>
    <col min="4870" max="4870" width="11.42578125" style="231"/>
    <col min="4871" max="4871" width="15.5703125" style="231" customWidth="1"/>
    <col min="4872" max="4872" width="17.140625" style="231" customWidth="1"/>
    <col min="4873" max="5122" width="11.42578125" style="231"/>
    <col min="5123" max="5123" width="9.28515625" style="231" customWidth="1"/>
    <col min="5124" max="5124" width="59.5703125" style="231" bestFit="1" customWidth="1"/>
    <col min="5125" max="5125" width="14" style="231" customWidth="1"/>
    <col min="5126" max="5126" width="11.42578125" style="231"/>
    <col min="5127" max="5127" width="15.5703125" style="231" customWidth="1"/>
    <col min="5128" max="5128" width="17.140625" style="231" customWidth="1"/>
    <col min="5129" max="5378" width="11.42578125" style="231"/>
    <col min="5379" max="5379" width="9.28515625" style="231" customWidth="1"/>
    <col min="5380" max="5380" width="59.5703125" style="231" bestFit="1" customWidth="1"/>
    <col min="5381" max="5381" width="14" style="231" customWidth="1"/>
    <col min="5382" max="5382" width="11.42578125" style="231"/>
    <col min="5383" max="5383" width="15.5703125" style="231" customWidth="1"/>
    <col min="5384" max="5384" width="17.140625" style="231" customWidth="1"/>
    <col min="5385" max="5634" width="11.42578125" style="231"/>
    <col min="5635" max="5635" width="9.28515625" style="231" customWidth="1"/>
    <col min="5636" max="5636" width="59.5703125" style="231" bestFit="1" customWidth="1"/>
    <col min="5637" max="5637" width="14" style="231" customWidth="1"/>
    <col min="5638" max="5638" width="11.42578125" style="231"/>
    <col min="5639" max="5639" width="15.5703125" style="231" customWidth="1"/>
    <col min="5640" max="5640" width="17.140625" style="231" customWidth="1"/>
    <col min="5641" max="5890" width="11.42578125" style="231"/>
    <col min="5891" max="5891" width="9.28515625" style="231" customWidth="1"/>
    <col min="5892" max="5892" width="59.5703125" style="231" bestFit="1" customWidth="1"/>
    <col min="5893" max="5893" width="14" style="231" customWidth="1"/>
    <col min="5894" max="5894" width="11.42578125" style="231"/>
    <col min="5895" max="5895" width="15.5703125" style="231" customWidth="1"/>
    <col min="5896" max="5896" width="17.140625" style="231" customWidth="1"/>
    <col min="5897" max="6146" width="11.42578125" style="231"/>
    <col min="6147" max="6147" width="9.28515625" style="231" customWidth="1"/>
    <col min="6148" max="6148" width="59.5703125" style="231" bestFit="1" customWidth="1"/>
    <col min="6149" max="6149" width="14" style="231" customWidth="1"/>
    <col min="6150" max="6150" width="11.42578125" style="231"/>
    <col min="6151" max="6151" width="15.5703125" style="231" customWidth="1"/>
    <col min="6152" max="6152" width="17.140625" style="231" customWidth="1"/>
    <col min="6153" max="6402" width="11.42578125" style="231"/>
    <col min="6403" max="6403" width="9.28515625" style="231" customWidth="1"/>
    <col min="6404" max="6404" width="59.5703125" style="231" bestFit="1" customWidth="1"/>
    <col min="6405" max="6405" width="14" style="231" customWidth="1"/>
    <col min="6406" max="6406" width="11.42578125" style="231"/>
    <col min="6407" max="6407" width="15.5703125" style="231" customWidth="1"/>
    <col min="6408" max="6408" width="17.140625" style="231" customWidth="1"/>
    <col min="6409" max="6658" width="11.42578125" style="231"/>
    <col min="6659" max="6659" width="9.28515625" style="231" customWidth="1"/>
    <col min="6660" max="6660" width="59.5703125" style="231" bestFit="1" customWidth="1"/>
    <col min="6661" max="6661" width="14" style="231" customWidth="1"/>
    <col min="6662" max="6662" width="11.42578125" style="231"/>
    <col min="6663" max="6663" width="15.5703125" style="231" customWidth="1"/>
    <col min="6664" max="6664" width="17.140625" style="231" customWidth="1"/>
    <col min="6665" max="6914" width="11.42578125" style="231"/>
    <col min="6915" max="6915" width="9.28515625" style="231" customWidth="1"/>
    <col min="6916" max="6916" width="59.5703125" style="231" bestFit="1" customWidth="1"/>
    <col min="6917" max="6917" width="14" style="231" customWidth="1"/>
    <col min="6918" max="6918" width="11.42578125" style="231"/>
    <col min="6919" max="6919" width="15.5703125" style="231" customWidth="1"/>
    <col min="6920" max="6920" width="17.140625" style="231" customWidth="1"/>
    <col min="6921" max="7170" width="11.42578125" style="231"/>
    <col min="7171" max="7171" width="9.28515625" style="231" customWidth="1"/>
    <col min="7172" max="7172" width="59.5703125" style="231" bestFit="1" customWidth="1"/>
    <col min="7173" max="7173" width="14" style="231" customWidth="1"/>
    <col min="7174" max="7174" width="11.42578125" style="231"/>
    <col min="7175" max="7175" width="15.5703125" style="231" customWidth="1"/>
    <col min="7176" max="7176" width="17.140625" style="231" customWidth="1"/>
    <col min="7177" max="7426" width="11.42578125" style="231"/>
    <col min="7427" max="7427" width="9.28515625" style="231" customWidth="1"/>
    <col min="7428" max="7428" width="59.5703125" style="231" bestFit="1" customWidth="1"/>
    <col min="7429" max="7429" width="14" style="231" customWidth="1"/>
    <col min="7430" max="7430" width="11.42578125" style="231"/>
    <col min="7431" max="7431" width="15.5703125" style="231" customWidth="1"/>
    <col min="7432" max="7432" width="17.140625" style="231" customWidth="1"/>
    <col min="7433" max="7682" width="11.42578125" style="231"/>
    <col min="7683" max="7683" width="9.28515625" style="231" customWidth="1"/>
    <col min="7684" max="7684" width="59.5703125" style="231" bestFit="1" customWidth="1"/>
    <col min="7685" max="7685" width="14" style="231" customWidth="1"/>
    <col min="7686" max="7686" width="11.42578125" style="231"/>
    <col min="7687" max="7687" width="15.5703125" style="231" customWidth="1"/>
    <col min="7688" max="7688" width="17.140625" style="231" customWidth="1"/>
    <col min="7689" max="7938" width="11.42578125" style="231"/>
    <col min="7939" max="7939" width="9.28515625" style="231" customWidth="1"/>
    <col min="7940" max="7940" width="59.5703125" style="231" bestFit="1" customWidth="1"/>
    <col min="7941" max="7941" width="14" style="231" customWidth="1"/>
    <col min="7942" max="7942" width="11.42578125" style="231"/>
    <col min="7943" max="7943" width="15.5703125" style="231" customWidth="1"/>
    <col min="7944" max="7944" width="17.140625" style="231" customWidth="1"/>
    <col min="7945" max="8194" width="11.42578125" style="231"/>
    <col min="8195" max="8195" width="9.28515625" style="231" customWidth="1"/>
    <col min="8196" max="8196" width="59.5703125" style="231" bestFit="1" customWidth="1"/>
    <col min="8197" max="8197" width="14" style="231" customWidth="1"/>
    <col min="8198" max="8198" width="11.42578125" style="231"/>
    <col min="8199" max="8199" width="15.5703125" style="231" customWidth="1"/>
    <col min="8200" max="8200" width="17.140625" style="231" customWidth="1"/>
    <col min="8201" max="8450" width="11.42578125" style="231"/>
    <col min="8451" max="8451" width="9.28515625" style="231" customWidth="1"/>
    <col min="8452" max="8452" width="59.5703125" style="231" bestFit="1" customWidth="1"/>
    <col min="8453" max="8453" width="14" style="231" customWidth="1"/>
    <col min="8454" max="8454" width="11.42578125" style="231"/>
    <col min="8455" max="8455" width="15.5703125" style="231" customWidth="1"/>
    <col min="8456" max="8456" width="17.140625" style="231" customWidth="1"/>
    <col min="8457" max="8706" width="11.42578125" style="231"/>
    <col min="8707" max="8707" width="9.28515625" style="231" customWidth="1"/>
    <col min="8708" max="8708" width="59.5703125" style="231" bestFit="1" customWidth="1"/>
    <col min="8709" max="8709" width="14" style="231" customWidth="1"/>
    <col min="8710" max="8710" width="11.42578125" style="231"/>
    <col min="8711" max="8711" width="15.5703125" style="231" customWidth="1"/>
    <col min="8712" max="8712" width="17.140625" style="231" customWidth="1"/>
    <col min="8713" max="8962" width="11.42578125" style="231"/>
    <col min="8963" max="8963" width="9.28515625" style="231" customWidth="1"/>
    <col min="8964" max="8964" width="59.5703125" style="231" bestFit="1" customWidth="1"/>
    <col min="8965" max="8965" width="14" style="231" customWidth="1"/>
    <col min="8966" max="8966" width="11.42578125" style="231"/>
    <col min="8967" max="8967" width="15.5703125" style="231" customWidth="1"/>
    <col min="8968" max="8968" width="17.140625" style="231" customWidth="1"/>
    <col min="8969" max="9218" width="11.42578125" style="231"/>
    <col min="9219" max="9219" width="9.28515625" style="231" customWidth="1"/>
    <col min="9220" max="9220" width="59.5703125" style="231" bestFit="1" customWidth="1"/>
    <col min="9221" max="9221" width="14" style="231" customWidth="1"/>
    <col min="9222" max="9222" width="11.42578125" style="231"/>
    <col min="9223" max="9223" width="15.5703125" style="231" customWidth="1"/>
    <col min="9224" max="9224" width="17.140625" style="231" customWidth="1"/>
    <col min="9225" max="9474" width="11.42578125" style="231"/>
    <col min="9475" max="9475" width="9.28515625" style="231" customWidth="1"/>
    <col min="9476" max="9476" width="59.5703125" style="231" bestFit="1" customWidth="1"/>
    <col min="9477" max="9477" width="14" style="231" customWidth="1"/>
    <col min="9478" max="9478" width="11.42578125" style="231"/>
    <col min="9479" max="9479" width="15.5703125" style="231" customWidth="1"/>
    <col min="9480" max="9480" width="17.140625" style="231" customWidth="1"/>
    <col min="9481" max="9730" width="11.42578125" style="231"/>
    <col min="9731" max="9731" width="9.28515625" style="231" customWidth="1"/>
    <col min="9732" max="9732" width="59.5703125" style="231" bestFit="1" customWidth="1"/>
    <col min="9733" max="9733" width="14" style="231" customWidth="1"/>
    <col min="9734" max="9734" width="11.42578125" style="231"/>
    <col min="9735" max="9735" width="15.5703125" style="231" customWidth="1"/>
    <col min="9736" max="9736" width="17.140625" style="231" customWidth="1"/>
    <col min="9737" max="9986" width="11.42578125" style="231"/>
    <col min="9987" max="9987" width="9.28515625" style="231" customWidth="1"/>
    <col min="9988" max="9988" width="59.5703125" style="231" bestFit="1" customWidth="1"/>
    <col min="9989" max="9989" width="14" style="231" customWidth="1"/>
    <col min="9990" max="9990" width="11.42578125" style="231"/>
    <col min="9991" max="9991" width="15.5703125" style="231" customWidth="1"/>
    <col min="9992" max="9992" width="17.140625" style="231" customWidth="1"/>
    <col min="9993" max="10242" width="11.42578125" style="231"/>
    <col min="10243" max="10243" width="9.28515625" style="231" customWidth="1"/>
    <col min="10244" max="10244" width="59.5703125" style="231" bestFit="1" customWidth="1"/>
    <col min="10245" max="10245" width="14" style="231" customWidth="1"/>
    <col min="10246" max="10246" width="11.42578125" style="231"/>
    <col min="10247" max="10247" width="15.5703125" style="231" customWidth="1"/>
    <col min="10248" max="10248" width="17.140625" style="231" customWidth="1"/>
    <col min="10249" max="10498" width="11.42578125" style="231"/>
    <col min="10499" max="10499" width="9.28515625" style="231" customWidth="1"/>
    <col min="10500" max="10500" width="59.5703125" style="231" bestFit="1" customWidth="1"/>
    <col min="10501" max="10501" width="14" style="231" customWidth="1"/>
    <col min="10502" max="10502" width="11.42578125" style="231"/>
    <col min="10503" max="10503" width="15.5703125" style="231" customWidth="1"/>
    <col min="10504" max="10504" width="17.140625" style="231" customWidth="1"/>
    <col min="10505" max="10754" width="11.42578125" style="231"/>
    <col min="10755" max="10755" width="9.28515625" style="231" customWidth="1"/>
    <col min="10756" max="10756" width="59.5703125" style="231" bestFit="1" customWidth="1"/>
    <col min="10757" max="10757" width="14" style="231" customWidth="1"/>
    <col min="10758" max="10758" width="11.42578125" style="231"/>
    <col min="10759" max="10759" width="15.5703125" style="231" customWidth="1"/>
    <col min="10760" max="10760" width="17.140625" style="231" customWidth="1"/>
    <col min="10761" max="11010" width="11.42578125" style="231"/>
    <col min="11011" max="11011" width="9.28515625" style="231" customWidth="1"/>
    <col min="11012" max="11012" width="59.5703125" style="231" bestFit="1" customWidth="1"/>
    <col min="11013" max="11013" width="14" style="231" customWidth="1"/>
    <col min="11014" max="11014" width="11.42578125" style="231"/>
    <col min="11015" max="11015" width="15.5703125" style="231" customWidth="1"/>
    <col min="11016" max="11016" width="17.140625" style="231" customWidth="1"/>
    <col min="11017" max="11266" width="11.42578125" style="231"/>
    <col min="11267" max="11267" width="9.28515625" style="231" customWidth="1"/>
    <col min="11268" max="11268" width="59.5703125" style="231" bestFit="1" customWidth="1"/>
    <col min="11269" max="11269" width="14" style="231" customWidth="1"/>
    <col min="11270" max="11270" width="11.42578125" style="231"/>
    <col min="11271" max="11271" width="15.5703125" style="231" customWidth="1"/>
    <col min="11272" max="11272" width="17.140625" style="231" customWidth="1"/>
    <col min="11273" max="11522" width="11.42578125" style="231"/>
    <col min="11523" max="11523" width="9.28515625" style="231" customWidth="1"/>
    <col min="11524" max="11524" width="59.5703125" style="231" bestFit="1" customWidth="1"/>
    <col min="11525" max="11525" width="14" style="231" customWidth="1"/>
    <col min="11526" max="11526" width="11.42578125" style="231"/>
    <col min="11527" max="11527" width="15.5703125" style="231" customWidth="1"/>
    <col min="11528" max="11528" width="17.140625" style="231" customWidth="1"/>
    <col min="11529" max="11778" width="11.42578125" style="231"/>
    <col min="11779" max="11779" width="9.28515625" style="231" customWidth="1"/>
    <col min="11780" max="11780" width="59.5703125" style="231" bestFit="1" customWidth="1"/>
    <col min="11781" max="11781" width="14" style="231" customWidth="1"/>
    <col min="11782" max="11782" width="11.42578125" style="231"/>
    <col min="11783" max="11783" width="15.5703125" style="231" customWidth="1"/>
    <col min="11784" max="11784" width="17.140625" style="231" customWidth="1"/>
    <col min="11785" max="12034" width="11.42578125" style="231"/>
    <col min="12035" max="12035" width="9.28515625" style="231" customWidth="1"/>
    <col min="12036" max="12036" width="59.5703125" style="231" bestFit="1" customWidth="1"/>
    <col min="12037" max="12037" width="14" style="231" customWidth="1"/>
    <col min="12038" max="12038" width="11.42578125" style="231"/>
    <col min="12039" max="12039" width="15.5703125" style="231" customWidth="1"/>
    <col min="12040" max="12040" width="17.140625" style="231" customWidth="1"/>
    <col min="12041" max="12290" width="11.42578125" style="231"/>
    <col min="12291" max="12291" width="9.28515625" style="231" customWidth="1"/>
    <col min="12292" max="12292" width="59.5703125" style="231" bestFit="1" customWidth="1"/>
    <col min="12293" max="12293" width="14" style="231" customWidth="1"/>
    <col min="12294" max="12294" width="11.42578125" style="231"/>
    <col min="12295" max="12295" width="15.5703125" style="231" customWidth="1"/>
    <col min="12296" max="12296" width="17.140625" style="231" customWidth="1"/>
    <col min="12297" max="12546" width="11.42578125" style="231"/>
    <col min="12547" max="12547" width="9.28515625" style="231" customWidth="1"/>
    <col min="12548" max="12548" width="59.5703125" style="231" bestFit="1" customWidth="1"/>
    <col min="12549" max="12549" width="14" style="231" customWidth="1"/>
    <col min="12550" max="12550" width="11.42578125" style="231"/>
    <col min="12551" max="12551" width="15.5703125" style="231" customWidth="1"/>
    <col min="12552" max="12552" width="17.140625" style="231" customWidth="1"/>
    <col min="12553" max="12802" width="11.42578125" style="231"/>
    <col min="12803" max="12803" width="9.28515625" style="231" customWidth="1"/>
    <col min="12804" max="12804" width="59.5703125" style="231" bestFit="1" customWidth="1"/>
    <col min="12805" max="12805" width="14" style="231" customWidth="1"/>
    <col min="12806" max="12806" width="11.42578125" style="231"/>
    <col min="12807" max="12807" width="15.5703125" style="231" customWidth="1"/>
    <col min="12808" max="12808" width="17.140625" style="231" customWidth="1"/>
    <col min="12809" max="13058" width="11.42578125" style="231"/>
    <col min="13059" max="13059" width="9.28515625" style="231" customWidth="1"/>
    <col min="13060" max="13060" width="59.5703125" style="231" bestFit="1" customWidth="1"/>
    <col min="13061" max="13061" width="14" style="231" customWidth="1"/>
    <col min="13062" max="13062" width="11.42578125" style="231"/>
    <col min="13063" max="13063" width="15.5703125" style="231" customWidth="1"/>
    <col min="13064" max="13064" width="17.140625" style="231" customWidth="1"/>
    <col min="13065" max="13314" width="11.42578125" style="231"/>
    <col min="13315" max="13315" width="9.28515625" style="231" customWidth="1"/>
    <col min="13316" max="13316" width="59.5703125" style="231" bestFit="1" customWidth="1"/>
    <col min="13317" max="13317" width="14" style="231" customWidth="1"/>
    <col min="13318" max="13318" width="11.42578125" style="231"/>
    <col min="13319" max="13319" width="15.5703125" style="231" customWidth="1"/>
    <col min="13320" max="13320" width="17.140625" style="231" customWidth="1"/>
    <col min="13321" max="13570" width="11.42578125" style="231"/>
    <col min="13571" max="13571" width="9.28515625" style="231" customWidth="1"/>
    <col min="13572" max="13572" width="59.5703125" style="231" bestFit="1" customWidth="1"/>
    <col min="13573" max="13573" width="14" style="231" customWidth="1"/>
    <col min="13574" max="13574" width="11.42578125" style="231"/>
    <col min="13575" max="13575" width="15.5703125" style="231" customWidth="1"/>
    <col min="13576" max="13576" width="17.140625" style="231" customWidth="1"/>
    <col min="13577" max="13826" width="11.42578125" style="231"/>
    <col min="13827" max="13827" width="9.28515625" style="231" customWidth="1"/>
    <col min="13828" max="13828" width="59.5703125" style="231" bestFit="1" customWidth="1"/>
    <col min="13829" max="13829" width="14" style="231" customWidth="1"/>
    <col min="13830" max="13830" width="11.42578125" style="231"/>
    <col min="13831" max="13831" width="15.5703125" style="231" customWidth="1"/>
    <col min="13832" max="13832" width="17.140625" style="231" customWidth="1"/>
    <col min="13833" max="14082" width="11.42578125" style="231"/>
    <col min="14083" max="14083" width="9.28515625" style="231" customWidth="1"/>
    <col min="14084" max="14084" width="59.5703125" style="231" bestFit="1" customWidth="1"/>
    <col min="14085" max="14085" width="14" style="231" customWidth="1"/>
    <col min="14086" max="14086" width="11.42578125" style="231"/>
    <col min="14087" max="14087" width="15.5703125" style="231" customWidth="1"/>
    <col min="14088" max="14088" width="17.140625" style="231" customWidth="1"/>
    <col min="14089" max="14338" width="11.42578125" style="231"/>
    <col min="14339" max="14339" width="9.28515625" style="231" customWidth="1"/>
    <col min="14340" max="14340" width="59.5703125" style="231" bestFit="1" customWidth="1"/>
    <col min="14341" max="14341" width="14" style="231" customWidth="1"/>
    <col min="14342" max="14342" width="11.42578125" style="231"/>
    <col min="14343" max="14343" width="15.5703125" style="231" customWidth="1"/>
    <col min="14344" max="14344" width="17.140625" style="231" customWidth="1"/>
    <col min="14345" max="14594" width="11.42578125" style="231"/>
    <col min="14595" max="14595" width="9.28515625" style="231" customWidth="1"/>
    <col min="14596" max="14596" width="59.5703125" style="231" bestFit="1" customWidth="1"/>
    <col min="14597" max="14597" width="14" style="231" customWidth="1"/>
    <col min="14598" max="14598" width="11.42578125" style="231"/>
    <col min="14599" max="14599" width="15.5703125" style="231" customWidth="1"/>
    <col min="14600" max="14600" width="17.140625" style="231" customWidth="1"/>
    <col min="14601" max="14850" width="11.42578125" style="231"/>
    <col min="14851" max="14851" width="9.28515625" style="231" customWidth="1"/>
    <col min="14852" max="14852" width="59.5703125" style="231" bestFit="1" customWidth="1"/>
    <col min="14853" max="14853" width="14" style="231" customWidth="1"/>
    <col min="14854" max="14854" width="11.42578125" style="231"/>
    <col min="14855" max="14855" width="15.5703125" style="231" customWidth="1"/>
    <col min="14856" max="14856" width="17.140625" style="231" customWidth="1"/>
    <col min="14857" max="15106" width="11.42578125" style="231"/>
    <col min="15107" max="15107" width="9.28515625" style="231" customWidth="1"/>
    <col min="15108" max="15108" width="59.5703125" style="231" bestFit="1" customWidth="1"/>
    <col min="15109" max="15109" width="14" style="231" customWidth="1"/>
    <col min="15110" max="15110" width="11.42578125" style="231"/>
    <col min="15111" max="15111" width="15.5703125" style="231" customWidth="1"/>
    <col min="15112" max="15112" width="17.140625" style="231" customWidth="1"/>
    <col min="15113" max="15362" width="11.42578125" style="231"/>
    <col min="15363" max="15363" width="9.28515625" style="231" customWidth="1"/>
    <col min="15364" max="15364" width="59.5703125" style="231" bestFit="1" customWidth="1"/>
    <col min="15365" max="15365" width="14" style="231" customWidth="1"/>
    <col min="15366" max="15366" width="11.42578125" style="231"/>
    <col min="15367" max="15367" width="15.5703125" style="231" customWidth="1"/>
    <col min="15368" max="15368" width="17.140625" style="231" customWidth="1"/>
    <col min="15369" max="15618" width="11.42578125" style="231"/>
    <col min="15619" max="15619" width="9.28515625" style="231" customWidth="1"/>
    <col min="15620" max="15620" width="59.5703125" style="231" bestFit="1" customWidth="1"/>
    <col min="15621" max="15621" width="14" style="231" customWidth="1"/>
    <col min="15622" max="15622" width="11.42578125" style="231"/>
    <col min="15623" max="15623" width="15.5703125" style="231" customWidth="1"/>
    <col min="15624" max="15624" width="17.140625" style="231" customWidth="1"/>
    <col min="15625" max="15874" width="11.42578125" style="231"/>
    <col min="15875" max="15875" width="9.28515625" style="231" customWidth="1"/>
    <col min="15876" max="15876" width="59.5703125" style="231" bestFit="1" customWidth="1"/>
    <col min="15877" max="15877" width="14" style="231" customWidth="1"/>
    <col min="15878" max="15878" width="11.42578125" style="231"/>
    <col min="15879" max="15879" width="15.5703125" style="231" customWidth="1"/>
    <col min="15880" max="15880" width="17.140625" style="231" customWidth="1"/>
    <col min="15881" max="16130" width="11.42578125" style="231"/>
    <col min="16131" max="16131" width="9.28515625" style="231" customWidth="1"/>
    <col min="16132" max="16132" width="59.5703125" style="231" bestFit="1" customWidth="1"/>
    <col min="16133" max="16133" width="14" style="231" customWidth="1"/>
    <col min="16134" max="16134" width="11.42578125" style="231"/>
    <col min="16135" max="16135" width="15.5703125" style="231" customWidth="1"/>
    <col min="16136" max="16136" width="17.140625" style="231" customWidth="1"/>
    <col min="16137" max="16384" width="11.42578125" style="231"/>
  </cols>
  <sheetData>
    <row r="1" spans="1:7" ht="15.75" customHeight="1">
      <c r="A1" s="230" t="s">
        <v>17107</v>
      </c>
      <c r="B1" s="230"/>
      <c r="C1" s="230"/>
      <c r="D1" s="230"/>
      <c r="E1" s="230"/>
    </row>
    <row r="2" spans="1:7" ht="18" customHeight="1"/>
    <row r="3" spans="1:7" ht="14.25" customHeight="1"/>
    <row r="4" spans="1:7" ht="42" customHeight="1">
      <c r="A4" s="232" t="s">
        <v>17108</v>
      </c>
      <c r="B4" s="233" t="s">
        <v>1221</v>
      </c>
      <c r="C4" s="233" t="s">
        <v>1222</v>
      </c>
      <c r="D4" s="233" t="s">
        <v>1223</v>
      </c>
      <c r="E4" s="234" t="s">
        <v>17109</v>
      </c>
      <c r="F4" s="234" t="s">
        <v>17110</v>
      </c>
      <c r="G4" s="234" t="s">
        <v>17111</v>
      </c>
    </row>
    <row r="5" spans="1:7" ht="12.95" customHeight="1">
      <c r="A5" s="235" t="s">
        <v>17067</v>
      </c>
      <c r="B5" s="236" t="s">
        <v>17112</v>
      </c>
      <c r="C5" s="236" t="s">
        <v>1339</v>
      </c>
      <c r="D5" s="236" t="s">
        <v>1276</v>
      </c>
      <c r="E5" s="237" t="s">
        <v>17113</v>
      </c>
      <c r="F5" s="237" t="s">
        <v>17114</v>
      </c>
      <c r="G5" s="237" t="s">
        <v>17113</v>
      </c>
    </row>
    <row r="6" spans="1:7" ht="12.95" customHeight="1">
      <c r="A6" s="235" t="s">
        <v>17069</v>
      </c>
      <c r="B6" s="238" t="s">
        <v>17115</v>
      </c>
      <c r="C6" s="236" t="s">
        <v>15870</v>
      </c>
      <c r="D6" s="238" t="s">
        <v>1253</v>
      </c>
      <c r="E6" s="237" t="s">
        <v>17113</v>
      </c>
      <c r="F6" s="237" t="s">
        <v>17114</v>
      </c>
      <c r="G6" s="237" t="s">
        <v>17113</v>
      </c>
    </row>
    <row r="7" spans="1:7" ht="12.95" customHeight="1">
      <c r="A7" s="235" t="s">
        <v>17071</v>
      </c>
      <c r="B7" s="238" t="s">
        <v>1107</v>
      </c>
      <c r="C7" s="236" t="s">
        <v>17116</v>
      </c>
      <c r="D7" s="238" t="s">
        <v>9000</v>
      </c>
      <c r="E7" s="237" t="s">
        <v>17113</v>
      </c>
      <c r="F7" s="237" t="s">
        <v>17114</v>
      </c>
      <c r="G7" s="237" t="s">
        <v>17113</v>
      </c>
    </row>
    <row r="8" spans="1:7">
      <c r="A8" s="239">
        <v>15</v>
      </c>
      <c r="B8" s="240" t="s">
        <v>137</v>
      </c>
      <c r="C8" s="238" t="s">
        <v>5699</v>
      </c>
      <c r="D8" s="244" t="s">
        <v>7245</v>
      </c>
      <c r="E8" s="237" t="s">
        <v>17113</v>
      </c>
      <c r="F8" s="241"/>
      <c r="G8" s="241"/>
    </row>
    <row r="9" spans="1:7">
      <c r="A9" s="239">
        <v>16</v>
      </c>
      <c r="B9" s="240" t="s">
        <v>113</v>
      </c>
      <c r="C9" s="244" t="s">
        <v>12674</v>
      </c>
      <c r="D9" s="244" t="s">
        <v>8862</v>
      </c>
      <c r="E9" s="237"/>
      <c r="F9" s="241"/>
      <c r="G9" s="241"/>
    </row>
    <row r="10" spans="1:7">
      <c r="A10" s="239">
        <v>17</v>
      </c>
      <c r="B10" s="240" t="s">
        <v>125</v>
      </c>
      <c r="C10" s="244" t="s">
        <v>17117</v>
      </c>
      <c r="D10" s="244" t="s">
        <v>9657</v>
      </c>
      <c r="E10" s="237"/>
      <c r="F10" s="241"/>
      <c r="G10" s="241"/>
    </row>
    <row r="11" spans="1:7">
      <c r="A11" s="239"/>
      <c r="B11" s="240" t="s">
        <v>4311</v>
      </c>
      <c r="C11" s="244" t="s">
        <v>17118</v>
      </c>
      <c r="D11" s="244" t="s">
        <v>17352</v>
      </c>
      <c r="E11" s="237"/>
      <c r="F11" s="241"/>
      <c r="G11" s="241"/>
    </row>
    <row r="12" spans="1:7">
      <c r="A12" s="239"/>
      <c r="B12" s="240" t="s">
        <v>6896</v>
      </c>
      <c r="C12" s="231" t="s">
        <v>17119</v>
      </c>
      <c r="D12" s="244"/>
      <c r="E12" s="237" t="s">
        <v>17113</v>
      </c>
      <c r="F12" s="241"/>
      <c r="G12" s="241"/>
    </row>
    <row r="13" spans="1:7">
      <c r="A13" s="239"/>
      <c r="B13" s="240" t="s">
        <v>17120</v>
      </c>
      <c r="C13" s="244" t="s">
        <v>6537</v>
      </c>
      <c r="D13" s="244"/>
      <c r="E13" s="244"/>
      <c r="F13" s="244"/>
      <c r="G13" s="244"/>
    </row>
    <row r="14" spans="1:7">
      <c r="A14" s="239"/>
      <c r="B14" s="240" t="s">
        <v>6452</v>
      </c>
      <c r="C14" s="231" t="s">
        <v>16767</v>
      </c>
      <c r="D14" s="240"/>
      <c r="E14" s="237" t="s">
        <v>17113</v>
      </c>
      <c r="F14" s="241"/>
      <c r="G14" s="241"/>
    </row>
    <row r="15" spans="1:7">
      <c r="A15" s="239"/>
      <c r="B15" s="240" t="s">
        <v>3227</v>
      </c>
      <c r="C15" s="244" t="s">
        <v>17121</v>
      </c>
      <c r="D15" s="240"/>
      <c r="E15" s="237" t="s">
        <v>17113</v>
      </c>
      <c r="F15" s="241"/>
      <c r="G15" s="241"/>
    </row>
    <row r="16" spans="1:7">
      <c r="A16" s="244"/>
      <c r="B16" s="244" t="s">
        <v>6511</v>
      </c>
      <c r="C16" s="240" t="s">
        <v>5933</v>
      </c>
      <c r="D16" s="240"/>
      <c r="E16" s="237" t="s">
        <v>17113</v>
      </c>
      <c r="F16" s="241"/>
      <c r="G16" s="241"/>
    </row>
    <row r="17" spans="1:7">
      <c r="A17" s="239">
        <v>18</v>
      </c>
      <c r="B17" s="240" t="s">
        <v>7663</v>
      </c>
      <c r="C17" s="238" t="s">
        <v>8360</v>
      </c>
      <c r="D17" s="240"/>
      <c r="E17" s="237" t="s">
        <v>17113</v>
      </c>
      <c r="F17" s="241"/>
      <c r="G17" s="241"/>
    </row>
    <row r="18" spans="1:7">
      <c r="A18" s="239">
        <v>11</v>
      </c>
      <c r="B18" s="240" t="s">
        <v>17122</v>
      </c>
      <c r="C18" s="240" t="s">
        <v>6453</v>
      </c>
      <c r="D18" s="240"/>
      <c r="E18" s="237" t="s">
        <v>17113</v>
      </c>
      <c r="F18" s="241"/>
      <c r="G18" s="241"/>
    </row>
    <row r="19" spans="1:7">
      <c r="A19" s="239">
        <v>12</v>
      </c>
      <c r="B19" s="240" t="s">
        <v>6271</v>
      </c>
      <c r="C19" s="240" t="s">
        <v>4427</v>
      </c>
      <c r="D19" s="244"/>
      <c r="E19" s="244"/>
      <c r="F19" s="244"/>
      <c r="G19" s="244"/>
    </row>
    <row r="20" spans="1:7">
      <c r="A20" s="239"/>
      <c r="B20" s="240" t="s">
        <v>4416</v>
      </c>
      <c r="C20" s="244" t="s">
        <v>7767</v>
      </c>
      <c r="D20" s="244"/>
      <c r="E20" s="244"/>
      <c r="F20" s="244"/>
      <c r="G20" s="244"/>
    </row>
    <row r="21" spans="1:7">
      <c r="A21" s="239">
        <v>13</v>
      </c>
      <c r="B21" s="240" t="s">
        <v>12033</v>
      </c>
      <c r="C21" s="238" t="s">
        <v>5918</v>
      </c>
      <c r="D21" s="240"/>
      <c r="E21" s="237" t="s">
        <v>17113</v>
      </c>
      <c r="F21" s="241"/>
      <c r="G21" s="241"/>
    </row>
    <row r="22" spans="1:7">
      <c r="A22" s="239">
        <v>14</v>
      </c>
      <c r="B22" s="240" t="s">
        <v>17123</v>
      </c>
      <c r="C22" s="238" t="s">
        <v>6498</v>
      </c>
      <c r="D22" s="240"/>
      <c r="E22" s="237" t="s">
        <v>17113</v>
      </c>
      <c r="F22" s="241"/>
      <c r="G22" s="241"/>
    </row>
    <row r="23" spans="1:7">
      <c r="A23" s="239"/>
      <c r="B23" s="240" t="s">
        <v>1275</v>
      </c>
      <c r="C23" s="240" t="s">
        <v>8066</v>
      </c>
      <c r="D23" s="240"/>
      <c r="E23" s="237" t="s">
        <v>17113</v>
      </c>
      <c r="F23" s="241"/>
      <c r="G23" s="241"/>
    </row>
    <row r="24" spans="1:7">
      <c r="A24" s="244"/>
      <c r="B24" s="240" t="s">
        <v>5918</v>
      </c>
      <c r="C24" s="244" t="s">
        <v>12682</v>
      </c>
      <c r="D24" s="240"/>
      <c r="E24" s="237" t="s">
        <v>17113</v>
      </c>
      <c r="F24" s="241"/>
      <c r="G24" s="241"/>
    </row>
    <row r="25" spans="1:7">
      <c r="A25" s="244"/>
      <c r="B25" s="240" t="s">
        <v>4426</v>
      </c>
      <c r="C25" s="240" t="s">
        <v>1252</v>
      </c>
      <c r="D25" s="240"/>
      <c r="E25" s="237" t="s">
        <v>17113</v>
      </c>
      <c r="F25" s="241"/>
      <c r="G25" s="241"/>
    </row>
    <row r="26" spans="1:7" ht="12.95" customHeight="1">
      <c r="A26" s="245">
        <v>21</v>
      </c>
      <c r="B26" s="238" t="s">
        <v>17124</v>
      </c>
      <c r="C26" s="240" t="s">
        <v>12610</v>
      </c>
      <c r="D26" s="240"/>
      <c r="E26" s="237"/>
      <c r="F26" s="241"/>
      <c r="G26" s="241"/>
    </row>
    <row r="27" spans="1:7" ht="12.95" customHeight="1">
      <c r="A27" s="245">
        <v>22</v>
      </c>
      <c r="B27" s="238" t="s">
        <v>17125</v>
      </c>
      <c r="C27" s="240" t="s">
        <v>13055</v>
      </c>
      <c r="D27" s="244"/>
      <c r="E27" s="244"/>
      <c r="F27" s="244"/>
      <c r="G27" s="244"/>
    </row>
    <row r="28" spans="1:7" ht="12.95" customHeight="1">
      <c r="A28" s="245">
        <v>23</v>
      </c>
      <c r="B28" s="238" t="s">
        <v>17126</v>
      </c>
      <c r="C28" s="240" t="s">
        <v>13122</v>
      </c>
      <c r="D28" s="244"/>
      <c r="E28" s="244"/>
      <c r="F28" s="244"/>
      <c r="G28" s="244"/>
    </row>
    <row r="29" spans="1:7" ht="12.95" customHeight="1">
      <c r="A29" s="245">
        <v>24</v>
      </c>
      <c r="B29" s="238" t="s">
        <v>17127</v>
      </c>
      <c r="C29" s="240" t="s">
        <v>15642</v>
      </c>
      <c r="D29" s="240"/>
      <c r="E29" s="237"/>
      <c r="F29" s="241"/>
      <c r="G29" s="241"/>
    </row>
    <row r="30" spans="1:7">
      <c r="A30" s="245"/>
      <c r="B30" s="238"/>
      <c r="C30" s="231" t="s">
        <v>14678</v>
      </c>
      <c r="D30" s="238"/>
      <c r="E30" s="237" t="s">
        <v>17113</v>
      </c>
      <c r="F30" s="237"/>
      <c r="G30" s="237"/>
    </row>
    <row r="31" spans="1:7">
      <c r="A31" s="244"/>
      <c r="B31" s="244"/>
      <c r="C31" s="244" t="s">
        <v>137</v>
      </c>
      <c r="D31" s="238"/>
      <c r="E31" s="245" t="s">
        <v>17114</v>
      </c>
      <c r="F31" s="237" t="s">
        <v>17113</v>
      </c>
      <c r="G31" s="237" t="s">
        <v>17113</v>
      </c>
    </row>
    <row r="32" spans="1:7">
      <c r="A32" s="244"/>
      <c r="B32" s="244"/>
      <c r="C32" s="244" t="s">
        <v>13291</v>
      </c>
      <c r="D32" s="238"/>
      <c r="E32" s="245" t="s">
        <v>17114</v>
      </c>
      <c r="F32" s="237" t="s">
        <v>17113</v>
      </c>
      <c r="G32" s="237" t="s">
        <v>17113</v>
      </c>
    </row>
    <row r="33" spans="1:8">
      <c r="A33" s="244"/>
      <c r="B33" s="244"/>
      <c r="C33" s="244" t="s">
        <v>15616</v>
      </c>
      <c r="D33" s="238"/>
      <c r="E33" s="245"/>
      <c r="F33" s="237"/>
      <c r="G33" s="237"/>
    </row>
    <row r="34" spans="1:8">
      <c r="A34" s="244"/>
      <c r="B34" s="244"/>
      <c r="C34" s="244" t="s">
        <v>15425</v>
      </c>
      <c r="D34" s="238"/>
      <c r="E34" s="245"/>
      <c r="F34" s="237"/>
      <c r="G34" s="237"/>
    </row>
    <row r="35" spans="1:8">
      <c r="A35" s="244"/>
      <c r="B35" s="244"/>
      <c r="C35" s="244" t="s">
        <v>13485</v>
      </c>
      <c r="D35" s="238"/>
      <c r="E35" s="245" t="s">
        <v>17114</v>
      </c>
      <c r="F35" s="237" t="s">
        <v>17113</v>
      </c>
      <c r="G35" s="237" t="s">
        <v>17113</v>
      </c>
    </row>
    <row r="36" spans="1:8">
      <c r="A36" s="244"/>
      <c r="B36" s="244"/>
      <c r="C36" s="240" t="s">
        <v>6511</v>
      </c>
      <c r="D36" s="238"/>
      <c r="E36" s="245" t="s">
        <v>17114</v>
      </c>
      <c r="F36" s="237" t="s">
        <v>17113</v>
      </c>
      <c r="G36" s="237" t="s">
        <v>17113</v>
      </c>
    </row>
    <row r="37" spans="1:8">
      <c r="A37" s="243"/>
      <c r="B37" s="243"/>
      <c r="C37" s="240" t="s">
        <v>3227</v>
      </c>
      <c r="D37" s="238"/>
      <c r="E37" s="245"/>
      <c r="F37" s="237"/>
      <c r="G37" s="237"/>
    </row>
    <row r="38" spans="1:8">
      <c r="A38" s="243"/>
      <c r="C38" s="240" t="s">
        <v>12666</v>
      </c>
      <c r="D38" s="238"/>
      <c r="E38" s="245" t="s">
        <v>17114</v>
      </c>
      <c r="F38" s="245" t="s">
        <v>17113</v>
      </c>
      <c r="G38" s="245" t="s">
        <v>17113</v>
      </c>
      <c r="H38" s="242"/>
    </row>
    <row r="39" spans="1:8">
      <c r="A39" s="243" t="s">
        <v>17128</v>
      </c>
      <c r="C39" s="240" t="s">
        <v>12651</v>
      </c>
      <c r="D39" s="238"/>
      <c r="E39" s="245" t="s">
        <v>17114</v>
      </c>
      <c r="F39" s="245" t="s">
        <v>17113</v>
      </c>
      <c r="G39" s="245" t="s">
        <v>17113</v>
      </c>
      <c r="H39" s="242"/>
    </row>
    <row r="40" spans="1:8">
      <c r="A40" s="243" t="s">
        <v>17129</v>
      </c>
      <c r="C40" s="240" t="s">
        <v>7468</v>
      </c>
      <c r="D40" s="238"/>
      <c r="E40" s="245" t="s">
        <v>17114</v>
      </c>
      <c r="F40" s="245" t="s">
        <v>17113</v>
      </c>
      <c r="G40" s="245" t="s">
        <v>17113</v>
      </c>
      <c r="H40" s="242"/>
    </row>
    <row r="41" spans="1:8">
      <c r="A41" s="243"/>
      <c r="C41" s="244" t="s">
        <v>12644</v>
      </c>
      <c r="D41" s="238"/>
      <c r="E41" s="245" t="s">
        <v>17114</v>
      </c>
      <c r="F41" s="245" t="s">
        <v>17113</v>
      </c>
      <c r="G41" s="245" t="s">
        <v>17113</v>
      </c>
      <c r="H41" s="242"/>
    </row>
    <row r="42" spans="1:8">
      <c r="C42" s="244" t="s">
        <v>5906</v>
      </c>
    </row>
    <row r="43" spans="1:8">
      <c r="C43" s="244" t="s">
        <v>12727</v>
      </c>
    </row>
    <row r="44" spans="1:8">
      <c r="C44" s="244" t="s">
        <v>12804</v>
      </c>
    </row>
    <row r="45" spans="1:8">
      <c r="C45" s="244" t="s">
        <v>8826</v>
      </c>
    </row>
    <row r="46" spans="1:8">
      <c r="C46" s="244" t="s">
        <v>15183</v>
      </c>
    </row>
    <row r="47" spans="1:8">
      <c r="C47" s="244" t="s">
        <v>15058</v>
      </c>
    </row>
    <row r="48" spans="1:8">
      <c r="C48" s="240" t="s">
        <v>1967</v>
      </c>
    </row>
    <row r="49" spans="3:3">
      <c r="C49" s="238" t="s">
        <v>1876</v>
      </c>
    </row>
    <row r="50" spans="3:3">
      <c r="C50" s="244" t="s">
        <v>1281</v>
      </c>
    </row>
    <row r="51" spans="3:3">
      <c r="C51" s="244" t="s">
        <v>8592</v>
      </c>
    </row>
    <row r="52" spans="3:3">
      <c r="C52" s="244" t="s">
        <v>13883</v>
      </c>
    </row>
    <row r="53" spans="3:3">
      <c r="C53" s="244" t="s">
        <v>10625</v>
      </c>
    </row>
    <row r="54" spans="3:3">
      <c r="C54" s="238" t="s">
        <v>1275</v>
      </c>
    </row>
    <row r="55" spans="3:3">
      <c r="C55" s="238" t="s">
        <v>6579</v>
      </c>
    </row>
    <row r="56" spans="3:3">
      <c r="C56" s="238" t="s">
        <v>6525</v>
      </c>
    </row>
    <row r="57" spans="3:3">
      <c r="C57" s="238" t="s">
        <v>8348</v>
      </c>
    </row>
    <row r="58" spans="3:3">
      <c r="C58" s="244" t="s">
        <v>8763</v>
      </c>
    </row>
    <row r="59" spans="3:3">
      <c r="C59" s="244" t="s">
        <v>17130</v>
      </c>
    </row>
    <row r="60" spans="3:3">
      <c r="C60" s="244" t="s">
        <v>17131</v>
      </c>
    </row>
    <row r="61" spans="3:3">
      <c r="C61" s="244" t="s">
        <v>17132</v>
      </c>
    </row>
    <row r="62" spans="3:3">
      <c r="C62" s="244" t="s">
        <v>19311</v>
      </c>
    </row>
    <row r="63" spans="3:3">
      <c r="C63" s="244" t="s">
        <v>13047</v>
      </c>
    </row>
    <row r="64" spans="3:3">
      <c r="C64" s="244" t="s">
        <v>12825</v>
      </c>
    </row>
    <row r="65" spans="3:3">
      <c r="C65" s="244" t="s">
        <v>12750</v>
      </c>
    </row>
    <row r="66" spans="3:3">
      <c r="C66" s="244" t="s">
        <v>12853</v>
      </c>
    </row>
  </sheetData>
  <customSheetViews>
    <customSheetView guid="{505DC555-A801-48CD-8CCF-229361836C68}" showGridLines="0" fitToPage="1" topLeftCell="A4">
      <selection activeCell="D14" sqref="D14"/>
      <pageMargins left="0" right="0" top="0" bottom="0" header="0" footer="0"/>
      <pageSetup paperSize="9" scale="62" orientation="portrait" r:id="rId1"/>
      <headerFooter alignWithMargins="0"/>
    </customSheetView>
    <customSheetView guid="{41D4C88D-8F14-439A-A238-0A3E13F1F5FC}" showGridLines="0" fitToPage="1">
      <selection activeCell="B5" sqref="B5:B19"/>
      <pageMargins left="0" right="0" top="0" bottom="0" header="0" footer="0"/>
      <pageSetup paperSize="9" scale="62" orientation="portrait" r:id="rId2"/>
      <headerFooter alignWithMargins="0"/>
    </customSheetView>
  </customSheetViews>
  <conditionalFormatting sqref="C66 C48:C61 C63 C5:C29 C36:C46">
    <cfRule type="duplicateValues" dxfId="0" priority="117"/>
  </conditionalFormatting>
  <pageMargins left="0.74803149606299213" right="0.74803149606299213" top="0.98425196850393704" bottom="0.98425196850393704" header="0" footer="0"/>
  <pageSetup paperSize="9" scale="62" orientation="portrait" r:id="rId3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3"/>
  <dimension ref="A1"/>
  <sheetViews>
    <sheetView workbookViewId="0"/>
  </sheetViews>
  <sheetFormatPr baseColWidth="10" defaultColWidth="11.42578125" defaultRowHeight="15"/>
  <sheetData/>
  <customSheetViews>
    <customSheetView guid="{505DC555-A801-48CD-8CCF-229361836C68}" state="hidden">
      <pageMargins left="0" right="0" top="0" bottom="0" header="0" footer="0"/>
    </customSheetView>
    <customSheetView guid="{41D4C88D-8F14-439A-A238-0A3E13F1F5FC}" state="hidden">
      <pageMargins left="0" right="0" top="0" bottom="0" header="0" footer="0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"/>
  <sheetViews>
    <sheetView workbookViewId="0">
      <selection activeCell="B15" sqref="B15"/>
    </sheetView>
  </sheetViews>
  <sheetFormatPr baseColWidth="10" defaultColWidth="11.42578125" defaultRowHeight="12.75"/>
  <cols>
    <col min="1" max="16384" width="11.42578125" style="4"/>
  </cols>
  <sheetData/>
  <customSheetViews>
    <customSheetView guid="{505DC555-A801-48CD-8CCF-229361836C68}" state="hidden">
      <selection activeCell="B15" sqref="B15"/>
      <pageMargins left="0" right="0" top="0" bottom="0" header="0" footer="0"/>
    </customSheetView>
    <customSheetView guid="{41D4C88D-8F14-439A-A238-0A3E13F1F5FC}" state="hidden">
      <selection activeCell="B15" sqref="B15"/>
      <pageMargins left="0" right="0" top="0" bottom="0" header="0" footer="0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8</vt:i4>
      </vt:variant>
    </vt:vector>
  </HeadingPairs>
  <TitlesOfParts>
    <vt:vector size="17" baseType="lpstr">
      <vt:lpstr>1.1ENERO2016</vt:lpstr>
      <vt:lpstr>Datos Trab</vt:lpstr>
      <vt:lpstr>Hoja2</vt:lpstr>
      <vt:lpstr>RESUMEN</vt:lpstr>
      <vt:lpstr>T9 Situación Educativa</vt:lpstr>
      <vt:lpstr>Sist.Pens</vt:lpstr>
      <vt:lpstr>T24 Categoria Ocupacional</vt:lpstr>
      <vt:lpstr>Hoja3</vt:lpstr>
      <vt:lpstr>Hoja1</vt:lpstr>
      <vt:lpstr>CATEGORIA</vt:lpstr>
      <vt:lpstr>CUENTAS</vt:lpstr>
      <vt:lpstr>DATA2021</vt:lpstr>
      <vt:lpstr>GRUPO</vt:lpstr>
      <vt:lpstr>OCUPACION</vt:lpstr>
      <vt:lpstr>PENSIONES</vt:lpstr>
      <vt:lpstr>ROTULOS</vt:lpstr>
      <vt:lpstr>SIT_EDU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USUARIO</cp:lastModifiedBy>
  <cp:revision/>
  <dcterms:created xsi:type="dcterms:W3CDTF">2016-02-17T16:18:15Z</dcterms:created>
  <dcterms:modified xsi:type="dcterms:W3CDTF">2026-08-21T14:12:22Z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cfec2122-086f-42e3-9dd1-e35855b6d5e1</vt:lpwstr>
  </property>
</Properties>
</file>